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externalLinks/externalLink156.xml" ContentType="application/vnd.openxmlformats-officedocument.spreadsheetml.externalLink+xml"/>
  <Override PartName="/xl/externalLinks/externalLink157.xml" ContentType="application/vnd.openxmlformats-officedocument.spreadsheetml.externalLink+xml"/>
  <Override PartName="/xl/externalLinks/externalLink158.xml" ContentType="application/vnd.openxmlformats-officedocument.spreadsheetml.externalLink+xml"/>
  <Override PartName="/xl/externalLinks/externalLink159.xml" ContentType="application/vnd.openxmlformats-officedocument.spreadsheetml.externalLink+xml"/>
  <Override PartName="/xl/externalLinks/externalLink160.xml" ContentType="application/vnd.openxmlformats-officedocument.spreadsheetml.externalLink+xml"/>
  <Override PartName="/xl/externalLinks/externalLink161.xml" ContentType="application/vnd.openxmlformats-officedocument.spreadsheetml.externalLink+xml"/>
  <Override PartName="/xl/externalLinks/externalLink162.xml" ContentType="application/vnd.openxmlformats-officedocument.spreadsheetml.externalLink+xml"/>
  <Override PartName="/xl/externalLinks/externalLink163.xml" ContentType="application/vnd.openxmlformats-officedocument.spreadsheetml.externalLink+xml"/>
  <Override PartName="/xl/externalLinks/externalLink164.xml" ContentType="application/vnd.openxmlformats-officedocument.spreadsheetml.externalLink+xml"/>
  <Override PartName="/xl/externalLinks/externalLink165.xml" ContentType="application/vnd.openxmlformats-officedocument.spreadsheetml.externalLink+xml"/>
  <Override PartName="/xl/externalLinks/externalLink166.xml" ContentType="application/vnd.openxmlformats-officedocument.spreadsheetml.externalLink+xml"/>
  <Override PartName="/xl/externalLinks/externalLink167.xml" ContentType="application/vnd.openxmlformats-officedocument.spreadsheetml.externalLink+xml"/>
  <Override PartName="/xl/externalLinks/externalLink168.xml" ContentType="application/vnd.openxmlformats-officedocument.spreadsheetml.externalLink+xml"/>
  <Override PartName="/xl/externalLinks/externalLink169.xml" ContentType="application/vnd.openxmlformats-officedocument.spreadsheetml.externalLink+xml"/>
  <Override PartName="/xl/externalLinks/externalLink170.xml" ContentType="application/vnd.openxmlformats-officedocument.spreadsheetml.externalLink+xml"/>
  <Override PartName="/xl/externalLinks/externalLink171.xml" ContentType="application/vnd.openxmlformats-officedocument.spreadsheetml.externalLink+xml"/>
  <Override PartName="/xl/externalLinks/externalLink172.xml" ContentType="application/vnd.openxmlformats-officedocument.spreadsheetml.externalLink+xml"/>
  <Override PartName="/xl/externalLinks/externalLink173.xml" ContentType="application/vnd.openxmlformats-officedocument.spreadsheetml.externalLink+xml"/>
  <Override PartName="/xl/externalLinks/externalLink174.xml" ContentType="application/vnd.openxmlformats-officedocument.spreadsheetml.externalLink+xml"/>
  <Override PartName="/xl/externalLinks/externalLink175.xml" ContentType="application/vnd.openxmlformats-officedocument.spreadsheetml.externalLink+xml"/>
  <Override PartName="/xl/externalLinks/externalLink176.xml" ContentType="application/vnd.openxmlformats-officedocument.spreadsheetml.externalLink+xml"/>
  <Override PartName="/xl/externalLinks/externalLink177.xml" ContentType="application/vnd.openxmlformats-officedocument.spreadsheetml.externalLink+xml"/>
  <Override PartName="/xl/externalLinks/externalLink178.xml" ContentType="application/vnd.openxmlformats-officedocument.spreadsheetml.externalLink+xml"/>
  <Override PartName="/xl/externalLinks/externalLink179.xml" ContentType="application/vnd.openxmlformats-officedocument.spreadsheetml.externalLink+xml"/>
  <Override PartName="/xl/externalLinks/externalLink180.xml" ContentType="application/vnd.openxmlformats-officedocument.spreadsheetml.externalLink+xml"/>
  <Override PartName="/xl/externalLinks/externalLink181.xml" ContentType="application/vnd.openxmlformats-officedocument.spreadsheetml.externalLink+xml"/>
  <Override PartName="/xl/externalLinks/externalLink182.xml" ContentType="application/vnd.openxmlformats-officedocument.spreadsheetml.externalLink+xml"/>
  <Override PartName="/xl/externalLinks/externalLink183.xml" ContentType="application/vnd.openxmlformats-officedocument.spreadsheetml.externalLink+xml"/>
  <Override PartName="/xl/externalLinks/externalLink184.xml" ContentType="application/vnd.openxmlformats-officedocument.spreadsheetml.externalLink+xml"/>
  <Override PartName="/xl/externalLinks/externalLink185.xml" ContentType="application/vnd.openxmlformats-officedocument.spreadsheetml.externalLink+xml"/>
  <Override PartName="/xl/externalLinks/externalLink186.xml" ContentType="application/vnd.openxmlformats-officedocument.spreadsheetml.externalLink+xml"/>
  <Override PartName="/xl/externalLinks/externalLink187.xml" ContentType="application/vnd.openxmlformats-officedocument.spreadsheetml.externalLink+xml"/>
  <Override PartName="/xl/externalLinks/externalLink188.xml" ContentType="application/vnd.openxmlformats-officedocument.spreadsheetml.externalLink+xml"/>
  <Override PartName="/xl/externalLinks/externalLink189.xml" ContentType="application/vnd.openxmlformats-officedocument.spreadsheetml.externalLink+xml"/>
  <Override PartName="/xl/externalLinks/externalLink190.xml" ContentType="application/vnd.openxmlformats-officedocument.spreadsheetml.externalLink+xml"/>
  <Override PartName="/xl/externalLinks/externalLink191.xml" ContentType="application/vnd.openxmlformats-officedocument.spreadsheetml.externalLink+xml"/>
  <Override PartName="/xl/externalLinks/externalLink192.xml" ContentType="application/vnd.openxmlformats-officedocument.spreadsheetml.externalLink+xml"/>
  <Override PartName="/xl/externalLinks/externalLink193.xml" ContentType="application/vnd.openxmlformats-officedocument.spreadsheetml.externalLink+xml"/>
  <Override PartName="/xl/externalLinks/externalLink194.xml" ContentType="application/vnd.openxmlformats-officedocument.spreadsheetml.externalLink+xml"/>
  <Override PartName="/xl/externalLinks/externalLink195.xml" ContentType="application/vnd.openxmlformats-officedocument.spreadsheetml.externalLink+xml"/>
  <Override PartName="/xl/externalLinks/externalLink196.xml" ContentType="application/vnd.openxmlformats-officedocument.spreadsheetml.externalLink+xml"/>
  <Override PartName="/xl/externalLinks/externalLink197.xml" ContentType="application/vnd.openxmlformats-officedocument.spreadsheetml.externalLink+xml"/>
  <Override PartName="/xl/externalLinks/externalLink198.xml" ContentType="application/vnd.openxmlformats-officedocument.spreadsheetml.externalLink+xml"/>
  <Override PartName="/xl/externalLinks/externalLink199.xml" ContentType="application/vnd.openxmlformats-officedocument.spreadsheetml.externalLink+xml"/>
  <Override PartName="/xl/externalLinks/externalLink200.xml" ContentType="application/vnd.openxmlformats-officedocument.spreadsheetml.externalLink+xml"/>
  <Override PartName="/xl/externalLinks/externalLink201.xml" ContentType="application/vnd.openxmlformats-officedocument.spreadsheetml.externalLink+xml"/>
  <Override PartName="/xl/externalLinks/externalLink202.xml" ContentType="application/vnd.openxmlformats-officedocument.spreadsheetml.externalLink+xml"/>
  <Override PartName="/xl/externalLinks/externalLink203.xml" ContentType="application/vnd.openxmlformats-officedocument.spreadsheetml.externalLink+xml"/>
  <Override PartName="/xl/externalLinks/externalLink204.xml" ContentType="application/vnd.openxmlformats-officedocument.spreadsheetml.externalLink+xml"/>
  <Override PartName="/xl/externalLinks/externalLink205.xml" ContentType="application/vnd.openxmlformats-officedocument.spreadsheetml.externalLink+xml"/>
  <Override PartName="/xl/externalLinks/externalLink206.xml" ContentType="application/vnd.openxmlformats-officedocument.spreadsheetml.externalLink+xml"/>
  <Override PartName="/xl/externalLinks/externalLink207.xml" ContentType="application/vnd.openxmlformats-officedocument.spreadsheetml.externalLink+xml"/>
  <Override PartName="/xl/externalLinks/externalLink208.xml" ContentType="application/vnd.openxmlformats-officedocument.spreadsheetml.externalLink+xml"/>
  <Override PartName="/xl/externalLinks/externalLink209.xml" ContentType="application/vnd.openxmlformats-officedocument.spreadsheetml.externalLink+xml"/>
  <Override PartName="/xl/externalLinks/externalLink210.xml" ContentType="application/vnd.openxmlformats-officedocument.spreadsheetml.externalLink+xml"/>
  <Override PartName="/xl/externalLinks/externalLink211.xml" ContentType="application/vnd.openxmlformats-officedocument.spreadsheetml.externalLink+xml"/>
  <Override PartName="/xl/externalLinks/externalLink212.xml" ContentType="application/vnd.openxmlformats-officedocument.spreadsheetml.externalLink+xml"/>
  <Override PartName="/xl/externalLinks/externalLink213.xml" ContentType="application/vnd.openxmlformats-officedocument.spreadsheetml.externalLink+xml"/>
  <Override PartName="/xl/externalLinks/externalLink214.xml" ContentType="application/vnd.openxmlformats-officedocument.spreadsheetml.externalLink+xml"/>
  <Override PartName="/xl/externalLinks/externalLink215.xml" ContentType="application/vnd.openxmlformats-officedocument.spreadsheetml.externalLink+xml"/>
  <Override PartName="/xl/externalLinks/externalLink216.xml" ContentType="application/vnd.openxmlformats-officedocument.spreadsheetml.externalLink+xml"/>
  <Override PartName="/xl/externalLinks/externalLink217.xml" ContentType="application/vnd.openxmlformats-officedocument.spreadsheetml.externalLink+xml"/>
  <Override PartName="/xl/externalLinks/externalLink218.xml" ContentType="application/vnd.openxmlformats-officedocument.spreadsheetml.externalLink+xml"/>
  <Override PartName="/xl/externalLinks/externalLink219.xml" ContentType="application/vnd.openxmlformats-officedocument.spreadsheetml.externalLink+xml"/>
  <Override PartName="/xl/externalLinks/externalLink220.xml" ContentType="application/vnd.openxmlformats-officedocument.spreadsheetml.externalLink+xml"/>
  <Override PartName="/xl/externalLinks/externalLink221.xml" ContentType="application/vnd.openxmlformats-officedocument.spreadsheetml.externalLink+xml"/>
  <Override PartName="/xl/externalLinks/externalLink222.xml" ContentType="application/vnd.openxmlformats-officedocument.spreadsheetml.externalLink+xml"/>
  <Override PartName="/xl/externalLinks/externalLink223.xml" ContentType="application/vnd.openxmlformats-officedocument.spreadsheetml.externalLink+xml"/>
  <Override PartName="/xl/externalLinks/externalLink224.xml" ContentType="application/vnd.openxmlformats-officedocument.spreadsheetml.externalLink+xml"/>
  <Override PartName="/xl/externalLinks/externalLink225.xml" ContentType="application/vnd.openxmlformats-officedocument.spreadsheetml.externalLink+xml"/>
  <Override PartName="/xl/externalLinks/externalLink226.xml" ContentType="application/vnd.openxmlformats-officedocument.spreadsheetml.externalLink+xml"/>
  <Override PartName="/xl/externalLinks/externalLink227.xml" ContentType="application/vnd.openxmlformats-officedocument.spreadsheetml.externalLink+xml"/>
  <Override PartName="/xl/externalLinks/externalLink228.xml" ContentType="application/vnd.openxmlformats-officedocument.spreadsheetml.externalLink+xml"/>
  <Override PartName="/xl/externalLinks/externalLink229.xml" ContentType="application/vnd.openxmlformats-officedocument.spreadsheetml.externalLink+xml"/>
  <Override PartName="/xl/externalLinks/externalLink230.xml" ContentType="application/vnd.openxmlformats-officedocument.spreadsheetml.externalLink+xml"/>
  <Override PartName="/xl/externalLinks/externalLink231.xml" ContentType="application/vnd.openxmlformats-officedocument.spreadsheetml.externalLink+xml"/>
  <Override PartName="/xl/externalLinks/externalLink232.xml" ContentType="application/vnd.openxmlformats-officedocument.spreadsheetml.externalLink+xml"/>
  <Override PartName="/xl/externalLinks/externalLink233.xml" ContentType="application/vnd.openxmlformats-officedocument.spreadsheetml.externalLink+xml"/>
  <Override PartName="/xl/externalLinks/externalLink234.xml" ContentType="application/vnd.openxmlformats-officedocument.spreadsheetml.externalLink+xml"/>
  <Override PartName="/xl/externalLinks/externalLink235.xml" ContentType="application/vnd.openxmlformats-officedocument.spreadsheetml.externalLink+xml"/>
  <Override PartName="/xl/externalLinks/externalLink236.xml" ContentType="application/vnd.openxmlformats-officedocument.spreadsheetml.externalLink+xml"/>
  <Override PartName="/xl/externalLinks/externalLink237.xml" ContentType="application/vnd.openxmlformats-officedocument.spreadsheetml.externalLink+xml"/>
  <Override PartName="/xl/externalLinks/externalLink238.xml" ContentType="application/vnd.openxmlformats-officedocument.spreadsheetml.externalLink+xml"/>
  <Override PartName="/xl/externalLinks/externalLink239.xml" ContentType="application/vnd.openxmlformats-officedocument.spreadsheetml.externalLink+xml"/>
  <Override PartName="/xl/externalLinks/externalLink240.xml" ContentType="application/vnd.openxmlformats-officedocument.spreadsheetml.externalLink+xml"/>
  <Override PartName="/xl/externalLinks/externalLink241.xml" ContentType="application/vnd.openxmlformats-officedocument.spreadsheetml.externalLink+xml"/>
  <Override PartName="/xl/externalLinks/externalLink242.xml" ContentType="application/vnd.openxmlformats-officedocument.spreadsheetml.externalLink+xml"/>
  <Override PartName="/xl/externalLinks/externalLink24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C:\Users\diana\Documents\1. INFORMACION ONE DRIVE\CONTRATOS\2025\CAS\1. Gachas\1. UT LAS GACHAS\2. PLAN DE TRABAJO\SEGUIMIENTO SEMANAL\Seguimiento 25semana 23022026\"/>
    </mc:Choice>
  </mc:AlternateContent>
  <xr:revisionPtr revIDLastSave="0" documentId="8_{36BFEDE0-3E87-4C92-8546-085657C38C78}" xr6:coauthVersionLast="36" xr6:coauthVersionMax="36" xr10:uidLastSave="{00000000-0000-0000-0000-000000000000}"/>
  <bookViews>
    <workbookView xWindow="0" yWindow="0" windowWidth="23040" windowHeight="8424" activeTab="3" xr2:uid="{5635DE78-CD4E-417F-B2CF-407791315085}"/>
  </bookViews>
  <sheets>
    <sheet name="PPTO CONSUL - ANEXO 12" sheetId="1" r:id="rId1"/>
    <sheet name="PROGRAMACION" sheetId="2" state="hidden" r:id="rId2"/>
    <sheet name="Linea Base 1 - 160925" sheetId="3" state="hidden" r:id="rId3"/>
    <sheet name="Linea Base 2 - 191225" sheetId="8" r:id="rId4"/>
    <sheet name="FLUJO DE EJECUCION" sheetId="5" r:id="rId5"/>
    <sheet name="Acta N° 1" sheetId="7" state="hidden" r:id="rId6"/>
    <sheet name="Hoja1" sheetId="4" state="hidden" r:id="rId7"/>
  </sheets>
  <externalReferences>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 r:id="rId182"/>
    <externalReference r:id="rId183"/>
    <externalReference r:id="rId184"/>
    <externalReference r:id="rId185"/>
    <externalReference r:id="rId186"/>
    <externalReference r:id="rId187"/>
    <externalReference r:id="rId188"/>
    <externalReference r:id="rId189"/>
    <externalReference r:id="rId190"/>
    <externalReference r:id="rId191"/>
    <externalReference r:id="rId192"/>
    <externalReference r:id="rId193"/>
    <externalReference r:id="rId194"/>
    <externalReference r:id="rId195"/>
    <externalReference r:id="rId196"/>
    <externalReference r:id="rId197"/>
    <externalReference r:id="rId198"/>
    <externalReference r:id="rId199"/>
    <externalReference r:id="rId200"/>
    <externalReference r:id="rId201"/>
    <externalReference r:id="rId202"/>
    <externalReference r:id="rId203"/>
    <externalReference r:id="rId204"/>
    <externalReference r:id="rId205"/>
    <externalReference r:id="rId206"/>
    <externalReference r:id="rId207"/>
    <externalReference r:id="rId208"/>
    <externalReference r:id="rId209"/>
    <externalReference r:id="rId210"/>
    <externalReference r:id="rId211"/>
    <externalReference r:id="rId212"/>
    <externalReference r:id="rId213"/>
    <externalReference r:id="rId214"/>
    <externalReference r:id="rId215"/>
    <externalReference r:id="rId216"/>
    <externalReference r:id="rId217"/>
    <externalReference r:id="rId218"/>
    <externalReference r:id="rId219"/>
    <externalReference r:id="rId220"/>
    <externalReference r:id="rId221"/>
    <externalReference r:id="rId222"/>
    <externalReference r:id="rId223"/>
    <externalReference r:id="rId224"/>
    <externalReference r:id="rId225"/>
    <externalReference r:id="rId226"/>
    <externalReference r:id="rId227"/>
    <externalReference r:id="rId228"/>
    <externalReference r:id="rId229"/>
    <externalReference r:id="rId230"/>
    <externalReference r:id="rId231"/>
    <externalReference r:id="rId232"/>
    <externalReference r:id="rId233"/>
    <externalReference r:id="rId234"/>
    <externalReference r:id="rId235"/>
    <externalReference r:id="rId236"/>
    <externalReference r:id="rId237"/>
    <externalReference r:id="rId238"/>
    <externalReference r:id="rId239"/>
    <externalReference r:id="rId240"/>
    <externalReference r:id="rId241"/>
    <externalReference r:id="rId242"/>
    <externalReference r:id="rId243"/>
    <externalReference r:id="rId244"/>
    <externalReference r:id="rId245"/>
    <externalReference r:id="rId246"/>
    <externalReference r:id="rId247"/>
    <externalReference r:id="rId248"/>
    <externalReference r:id="rId249"/>
    <externalReference r:id="rId250"/>
  </externalReferences>
  <definedNames>
    <definedName name="\0">#REF!</definedName>
    <definedName name="\00">#REF!</definedName>
    <definedName name="\a">#REF!</definedName>
    <definedName name="\AA">[1]LIQUIDACION!#REF!</definedName>
    <definedName name="\b">#REF!</definedName>
    <definedName name="\bb">[2]STRSUMM0!#REF!</definedName>
    <definedName name="\c">#REF!</definedName>
    <definedName name="\E">#REF!</definedName>
    <definedName name="\EE">#REF!</definedName>
    <definedName name="\eliminar">[3]RESUM96!#REF!</definedName>
    <definedName name="\eliminar1">[3]RESUM96!#REF!</definedName>
    <definedName name="\G">#REF!</definedName>
    <definedName name="\k">'[4]7422CW00'!#REF!</definedName>
    <definedName name="\l">[5]STRSUMM0!#REF!</definedName>
    <definedName name="\M">#REF!</definedName>
    <definedName name="\ñ">'[6]7422CW00'!#REF!</definedName>
    <definedName name="\P">#REF!</definedName>
    <definedName name="\q">#REF!</definedName>
    <definedName name="\R">#REF!</definedName>
    <definedName name="\s">#REF!</definedName>
    <definedName name="\V">#REF!</definedName>
    <definedName name="\X">#N/A</definedName>
    <definedName name="\Z">#N/A</definedName>
    <definedName name="________________EST1">#REF!</definedName>
    <definedName name="________________EST10">#REF!</definedName>
    <definedName name="________________EST11">#REF!</definedName>
    <definedName name="________________EST12">#REF!</definedName>
    <definedName name="________________EST13">#REF!</definedName>
    <definedName name="________________EST14">#REF!</definedName>
    <definedName name="________________EST15">#REF!</definedName>
    <definedName name="________________EST16">#REF!</definedName>
    <definedName name="________________EST17">#REF!</definedName>
    <definedName name="________________EST18">#REF!</definedName>
    <definedName name="________________EST19">#REF!</definedName>
    <definedName name="________________EST2">#REF!</definedName>
    <definedName name="________________EST3">#REF!</definedName>
    <definedName name="________________EST4">#REF!</definedName>
    <definedName name="________________EST5">#REF!</definedName>
    <definedName name="________________EST6">#REF!</definedName>
    <definedName name="________________EST7">#REF!</definedName>
    <definedName name="________________EST8">#REF!</definedName>
    <definedName name="________________EST9">#REF!</definedName>
    <definedName name="________________EXC1">#REF!</definedName>
    <definedName name="________________EXC10">#REF!</definedName>
    <definedName name="________________EXC11">#REF!</definedName>
    <definedName name="________________EXC12">#REF!</definedName>
    <definedName name="________________EXC2">#REF!</definedName>
    <definedName name="________________EXC3">#REF!</definedName>
    <definedName name="________________EXC4">#REF!</definedName>
    <definedName name="________________EXC5">#REF!</definedName>
    <definedName name="________________EXC6">#REF!</definedName>
    <definedName name="________________EXC7">#REF!</definedName>
    <definedName name="________________EXC8">#REF!</definedName>
    <definedName name="________________EXC9">#REF!</definedName>
    <definedName name="_______________EST1">#REF!</definedName>
    <definedName name="_______________EST10">#REF!</definedName>
    <definedName name="_______________EST11">#REF!</definedName>
    <definedName name="_______________EST12">#REF!</definedName>
    <definedName name="_______________EST13">#REF!</definedName>
    <definedName name="_______________EST14">#REF!</definedName>
    <definedName name="_______________EST15">#REF!</definedName>
    <definedName name="_______________EST16">#REF!</definedName>
    <definedName name="_______________EST17">#REF!</definedName>
    <definedName name="_______________EST18">#REF!</definedName>
    <definedName name="_______________EST19">#REF!</definedName>
    <definedName name="_______________EST2">#REF!</definedName>
    <definedName name="_______________EST3">#REF!</definedName>
    <definedName name="_______________EST4">#REF!</definedName>
    <definedName name="_______________EST5">#REF!</definedName>
    <definedName name="_______________EST6">#REF!</definedName>
    <definedName name="_______________EST7">#REF!</definedName>
    <definedName name="_______________EST8">#REF!</definedName>
    <definedName name="_______________EST9">#REF!</definedName>
    <definedName name="_______________EXC1">#REF!</definedName>
    <definedName name="_______________EXC10">#REF!</definedName>
    <definedName name="_______________EXC11">#REF!</definedName>
    <definedName name="_______________EXC12">#REF!</definedName>
    <definedName name="_______________EXC2">#REF!</definedName>
    <definedName name="_______________EXC3">#REF!</definedName>
    <definedName name="_______________EXC4">#REF!</definedName>
    <definedName name="_______________EXC5">#REF!</definedName>
    <definedName name="_______________EXC6">#REF!</definedName>
    <definedName name="_______________EXC7">#REF!</definedName>
    <definedName name="_______________EXC8">#REF!</definedName>
    <definedName name="_______________EXC9">#REF!</definedName>
    <definedName name="_____________EST1">#REF!</definedName>
    <definedName name="_____________EST10">#REF!</definedName>
    <definedName name="_____________EST11">#REF!</definedName>
    <definedName name="_____________EST12">#REF!</definedName>
    <definedName name="_____________EST13">#REF!</definedName>
    <definedName name="_____________EST14">#REF!</definedName>
    <definedName name="_____________EST15">#REF!</definedName>
    <definedName name="_____________EST16">#REF!</definedName>
    <definedName name="_____________EST17">#REF!</definedName>
    <definedName name="_____________EST18">#REF!</definedName>
    <definedName name="_____________EST19">#REF!</definedName>
    <definedName name="_____________EST2">#REF!</definedName>
    <definedName name="_____________EST3">#REF!</definedName>
    <definedName name="_____________EST4">#REF!</definedName>
    <definedName name="_____________EST5">#REF!</definedName>
    <definedName name="_____________EST6">#REF!</definedName>
    <definedName name="_____________EST7">#REF!</definedName>
    <definedName name="_____________EST8">#REF!</definedName>
    <definedName name="_____________EST9">#REF!</definedName>
    <definedName name="_____________EXC1">#REF!</definedName>
    <definedName name="_____________EXC10">#REF!</definedName>
    <definedName name="_____________EXC11">#REF!</definedName>
    <definedName name="_____________EXC12">#REF!</definedName>
    <definedName name="_____________EXC2">#REF!</definedName>
    <definedName name="_____________EXC3">#REF!</definedName>
    <definedName name="_____________EXC4">#REF!</definedName>
    <definedName name="_____________EXC5">#REF!</definedName>
    <definedName name="_____________EXC6">#REF!</definedName>
    <definedName name="_____________EXC7">#REF!</definedName>
    <definedName name="_____________EXC8">#REF!</definedName>
    <definedName name="_____________EXC9">#REF!</definedName>
    <definedName name="_____________ORO10">#REF!</definedName>
    <definedName name="_____________ORO11">#REF!</definedName>
    <definedName name="_____________ORO12">#REF!</definedName>
    <definedName name="_____________ORO13">#REF!</definedName>
    <definedName name="_____________ORO14">#REF!</definedName>
    <definedName name="_____________ORO15">#REF!</definedName>
    <definedName name="_____________ORO16">#REF!</definedName>
    <definedName name="_____________ORO17">#REF!</definedName>
    <definedName name="_____________ORO18">#REF!</definedName>
    <definedName name="_____________ORO19">#REF!</definedName>
    <definedName name="____________EST1">#REF!</definedName>
    <definedName name="____________EST10">#REF!</definedName>
    <definedName name="____________EST11">#REF!</definedName>
    <definedName name="____________EST12">#REF!</definedName>
    <definedName name="____________EST13">#REF!</definedName>
    <definedName name="____________EST14">#REF!</definedName>
    <definedName name="____________EST15">#REF!</definedName>
    <definedName name="____________EST16">#REF!</definedName>
    <definedName name="____________EST17">#REF!</definedName>
    <definedName name="____________EST18">#REF!</definedName>
    <definedName name="____________EST19">#REF!</definedName>
    <definedName name="____________EST2">#REF!</definedName>
    <definedName name="____________EST3">#REF!</definedName>
    <definedName name="____________EST4">#REF!</definedName>
    <definedName name="____________EST5">#REF!</definedName>
    <definedName name="____________EST6">#REF!</definedName>
    <definedName name="____________EST7">#REF!</definedName>
    <definedName name="____________EST8">#REF!</definedName>
    <definedName name="____________EST9">#REF!</definedName>
    <definedName name="____________EXC1">#REF!</definedName>
    <definedName name="____________EXC10">#REF!</definedName>
    <definedName name="____________EXC11">#REF!</definedName>
    <definedName name="____________EXC12">#REF!</definedName>
    <definedName name="____________EXC2">#REF!</definedName>
    <definedName name="____________EXC3">#REF!</definedName>
    <definedName name="____________EXC4">#REF!</definedName>
    <definedName name="____________EXC5">#REF!</definedName>
    <definedName name="____________EXC6">#REF!</definedName>
    <definedName name="____________EXC7">#REF!</definedName>
    <definedName name="____________EXC8">#REF!</definedName>
    <definedName name="____________EXC9">#REF!</definedName>
    <definedName name="____________tab1">#REF!</definedName>
    <definedName name="____________tab2">#REF!</definedName>
    <definedName name="____________tab3">#REF!</definedName>
    <definedName name="____________TAB4">#REF!</definedName>
    <definedName name="___________EST1">#REF!</definedName>
    <definedName name="___________EST10">#REF!</definedName>
    <definedName name="___________EST11">#REF!</definedName>
    <definedName name="___________EST12">#REF!</definedName>
    <definedName name="___________EST13">#REF!</definedName>
    <definedName name="___________EST14">#REF!</definedName>
    <definedName name="___________EST15">#REF!</definedName>
    <definedName name="___________EST16">#REF!</definedName>
    <definedName name="___________EST17">#REF!</definedName>
    <definedName name="___________EST18">#REF!</definedName>
    <definedName name="___________EST19">#REF!</definedName>
    <definedName name="___________EST2">#REF!</definedName>
    <definedName name="___________EST3">#REF!</definedName>
    <definedName name="___________EST4">#REF!</definedName>
    <definedName name="___________EST5">#REF!</definedName>
    <definedName name="___________EST6">#REF!</definedName>
    <definedName name="___________EST7">#REF!</definedName>
    <definedName name="___________EST8">#REF!</definedName>
    <definedName name="___________EST9">#REF!</definedName>
    <definedName name="___________EXC1">#REF!</definedName>
    <definedName name="___________EXC10">#REF!</definedName>
    <definedName name="___________EXC11">#REF!</definedName>
    <definedName name="___________EXC12">#REF!</definedName>
    <definedName name="___________EXC2">#REF!</definedName>
    <definedName name="___________EXC3">#REF!</definedName>
    <definedName name="___________EXC4">#REF!</definedName>
    <definedName name="___________EXC5">#REF!</definedName>
    <definedName name="___________EXC6">#REF!</definedName>
    <definedName name="___________EXC7">#REF!</definedName>
    <definedName name="___________EXC8">#REF!</definedName>
    <definedName name="___________EXC9">#REF!</definedName>
    <definedName name="___________ORO10">#REF!</definedName>
    <definedName name="___________ORO11">#REF!</definedName>
    <definedName name="___________ORO12">#REF!</definedName>
    <definedName name="___________ORO13">#REF!</definedName>
    <definedName name="___________ORO14">#REF!</definedName>
    <definedName name="___________ORO15">#REF!</definedName>
    <definedName name="___________ORO16">#REF!</definedName>
    <definedName name="___________ORO17">#REF!</definedName>
    <definedName name="___________ORO18">#REF!</definedName>
    <definedName name="___________ORO19">#REF!</definedName>
    <definedName name="___________tab1">#REF!</definedName>
    <definedName name="___________tab2">#REF!</definedName>
    <definedName name="___________tab3">#REF!</definedName>
    <definedName name="___________TAB4">#REF!</definedName>
    <definedName name="__________EST1">#REF!</definedName>
    <definedName name="__________EST10">#REF!</definedName>
    <definedName name="__________EST11">#REF!</definedName>
    <definedName name="__________EST12">#REF!</definedName>
    <definedName name="__________EST13">#REF!</definedName>
    <definedName name="__________EST14">#REF!</definedName>
    <definedName name="__________EST15">#REF!</definedName>
    <definedName name="__________EST16">#REF!</definedName>
    <definedName name="__________EST17">#REF!</definedName>
    <definedName name="__________EST18">#REF!</definedName>
    <definedName name="__________EST19">#REF!</definedName>
    <definedName name="__________EST2">#REF!</definedName>
    <definedName name="__________EST3">#REF!</definedName>
    <definedName name="__________EST4">#REF!</definedName>
    <definedName name="__________EST5">#REF!</definedName>
    <definedName name="__________EST6">#REF!</definedName>
    <definedName name="__________EST7">#REF!</definedName>
    <definedName name="__________EST8">#REF!</definedName>
    <definedName name="__________EST9">#REF!</definedName>
    <definedName name="__________EXC1">#REF!</definedName>
    <definedName name="__________EXC10">#REF!</definedName>
    <definedName name="__________EXC11">#REF!</definedName>
    <definedName name="__________EXC12">#REF!</definedName>
    <definedName name="__________EXC2">#REF!</definedName>
    <definedName name="__________EXC3">#REF!</definedName>
    <definedName name="__________EXC4">#REF!</definedName>
    <definedName name="__________EXC5">#REF!</definedName>
    <definedName name="__________EXC6">#REF!</definedName>
    <definedName name="__________EXC7">#REF!</definedName>
    <definedName name="__________EXC8">#REF!</definedName>
    <definedName name="__________EXC9">#REF!</definedName>
    <definedName name="__________ORO10">#REF!</definedName>
    <definedName name="__________ORO11">#REF!</definedName>
    <definedName name="__________ORO12">#REF!</definedName>
    <definedName name="__________ORO13">#REF!</definedName>
    <definedName name="__________ORO14">#REF!</definedName>
    <definedName name="__________ORO15">#REF!</definedName>
    <definedName name="__________ORO16">#REF!</definedName>
    <definedName name="__________ORO17">#REF!</definedName>
    <definedName name="__________ORO18">#REF!</definedName>
    <definedName name="__________ORO19">#REF!</definedName>
    <definedName name="__________PMT5671">[7]MEMORIAS!#REF!</definedName>
    <definedName name="__________PMT5805">[7]MEMORIAS!#REF!</definedName>
    <definedName name="__________PMT5806">[7]MEMORIAS!#REF!</definedName>
    <definedName name="__________PMT5815">[7]MEMORIAS!#REF!</definedName>
    <definedName name="__________PMT5820">[7]MEMORIAS!#REF!</definedName>
    <definedName name="__________tab1">#REF!</definedName>
    <definedName name="__________tab2">#REF!</definedName>
    <definedName name="__________tab3">#REF!</definedName>
    <definedName name="__________TAB4">#REF!</definedName>
    <definedName name="_________AFC1">[8]INV!$A$25:$D$28</definedName>
    <definedName name="_________AFC3">[8]INV!$F$25:$I$28</definedName>
    <definedName name="_________AFC5">[8]INV!$K$25:$N$28</definedName>
    <definedName name="_________aiu2">[9]AIU!$J$105</definedName>
    <definedName name="_________BGC1">[8]INV!$A$5:$D$8</definedName>
    <definedName name="_________BGC3">[8]INV!$F$5:$I$8</definedName>
    <definedName name="_________BGC5">[8]INV!$K$5:$N$8</definedName>
    <definedName name="_________CAC1">[8]INV!$A$19:$D$22</definedName>
    <definedName name="_________CAC3">[8]INV!$F$19:$I$22</definedName>
    <definedName name="_________CAC5">[8]INV!$K$19:$N$22</definedName>
    <definedName name="_________EST1">#REF!</definedName>
    <definedName name="_________EST10">#REF!</definedName>
    <definedName name="_________EST11">#REF!</definedName>
    <definedName name="_________EST12">#REF!</definedName>
    <definedName name="_________EST13">#REF!</definedName>
    <definedName name="_________EST14">#REF!</definedName>
    <definedName name="_________EST15">#REF!</definedName>
    <definedName name="_________EST16">#REF!</definedName>
    <definedName name="_________EST17">#REF!</definedName>
    <definedName name="_________EST18">#REF!</definedName>
    <definedName name="_________EST19">#REF!</definedName>
    <definedName name="_________EST2">#REF!</definedName>
    <definedName name="_________EST3">#REF!</definedName>
    <definedName name="_________EST4">#REF!</definedName>
    <definedName name="_________EST5">#REF!</definedName>
    <definedName name="_________EST6">#REF!</definedName>
    <definedName name="_________EST7">#REF!</definedName>
    <definedName name="_________EST8">#REF!</definedName>
    <definedName name="_________EST9">#REF!</definedName>
    <definedName name="_________EXC1">#REF!</definedName>
    <definedName name="_________EXC10">#REF!</definedName>
    <definedName name="_________EXC11">#REF!</definedName>
    <definedName name="_________EXC12">#REF!</definedName>
    <definedName name="_________EXC2">#REF!</definedName>
    <definedName name="_________EXC3">#REF!</definedName>
    <definedName name="_________EXC4">#REF!</definedName>
    <definedName name="_________EXC5">#REF!</definedName>
    <definedName name="_________EXC6">#REF!</definedName>
    <definedName name="_________EXC7">#REF!</definedName>
    <definedName name="_________EXC8">#REF!</definedName>
    <definedName name="_________EXC9">#REF!</definedName>
    <definedName name="_________key2" hidden="1">[10]INST!#REF!</definedName>
    <definedName name="_________MA2">#REF!</definedName>
    <definedName name="_________ORO10">#REF!</definedName>
    <definedName name="_________ORO11">#REF!</definedName>
    <definedName name="_________ORO12">#REF!</definedName>
    <definedName name="_________ORO13">#REF!</definedName>
    <definedName name="_________ORO14">#REF!</definedName>
    <definedName name="_________ORO15">#REF!</definedName>
    <definedName name="_________ORO16">#REF!</definedName>
    <definedName name="_________ORO17">#REF!</definedName>
    <definedName name="_________ORO18">#REF!</definedName>
    <definedName name="_________ORO19">#REF!</definedName>
    <definedName name="_________PJ50">#REF!</definedName>
    <definedName name="_________PMT5671">[7]MEMORIAS!#REF!</definedName>
    <definedName name="_________PMT5805">[7]MEMORIAS!#REF!</definedName>
    <definedName name="_________PMT5806">[7]MEMORIAS!#REF!</definedName>
    <definedName name="_________PMT5815">[7]MEMORIAS!#REF!</definedName>
    <definedName name="_________PMT5820">[7]MEMORIAS!#REF!</definedName>
    <definedName name="_________r">#REF!</definedName>
    <definedName name="_________SBC1">[8]INV!$A$12:$D$15</definedName>
    <definedName name="_________SBC3">[8]INV!$F$12:$I$15</definedName>
    <definedName name="_________SBC5">[8]INV!$K$12:$N$15</definedName>
    <definedName name="_________tab1">#REF!</definedName>
    <definedName name="_________tab2">#REF!</definedName>
    <definedName name="_________tab3">#REF!</definedName>
    <definedName name="_________TAB4">#REF!</definedName>
    <definedName name="________AFC1">[8]INV!$A$25:$D$28</definedName>
    <definedName name="________AFC3">[8]INV!$F$25:$I$28</definedName>
    <definedName name="________AFC5">[8]INV!$K$25:$N$28</definedName>
    <definedName name="________aiu2">[9]AIU!$J$105</definedName>
    <definedName name="________BGC1">[8]INV!$A$5:$D$8</definedName>
    <definedName name="________BGC3">[8]INV!$F$5:$I$8</definedName>
    <definedName name="________BGC5">[8]INV!$K$5:$N$8</definedName>
    <definedName name="________CAC1">[8]INV!$A$19:$D$22</definedName>
    <definedName name="________CAC3">[8]INV!$F$19:$I$22</definedName>
    <definedName name="________CAC5">[8]INV!$K$19:$N$22</definedName>
    <definedName name="________EST1">#REF!</definedName>
    <definedName name="________EST10">#REF!</definedName>
    <definedName name="________EST11">#REF!</definedName>
    <definedName name="________EST12">#REF!</definedName>
    <definedName name="________EST13">#REF!</definedName>
    <definedName name="________EST14">#REF!</definedName>
    <definedName name="________EST15">#REF!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6">#REF!</definedName>
    <definedName name="________EXC7">#REF!</definedName>
    <definedName name="________EXC8">#REF!</definedName>
    <definedName name="________EXC9">#REF!</definedName>
    <definedName name="________key2" hidden="1">[11]INST!#REF!</definedName>
    <definedName name="________key3" hidden="1">#REF!</definedName>
    <definedName name="________MA2">#REF!</definedName>
    <definedName name="________ORO10">#REF!</definedName>
    <definedName name="________ORO11">#REF!</definedName>
    <definedName name="________ORO12">#REF!</definedName>
    <definedName name="________ORO13">#REF!</definedName>
    <definedName name="________ORO14">#REF!</definedName>
    <definedName name="________ORO15">#REF!</definedName>
    <definedName name="________ORO16">#REF!</definedName>
    <definedName name="________ORO17">#REF!</definedName>
    <definedName name="________ORO18">#REF!</definedName>
    <definedName name="________ORO19">#REF!</definedName>
    <definedName name="________PJ50">#REF!</definedName>
    <definedName name="________PMT5671">[7]MEMORIAS!#REF!</definedName>
    <definedName name="________PMT5805">[7]MEMORIAS!#REF!</definedName>
    <definedName name="________PMT5806">[7]MEMORIAS!#REF!</definedName>
    <definedName name="________PMT5815">[7]MEMORIAS!#REF!</definedName>
    <definedName name="________PMT5820">[7]MEMORIAS!#REF!</definedName>
    <definedName name="________r">#REF!</definedName>
    <definedName name="________SBC1">[8]INV!$A$12:$D$15</definedName>
    <definedName name="________SBC3">[8]INV!$F$12:$I$15</definedName>
    <definedName name="________SBC5">[8]INV!$K$12:$N$15</definedName>
    <definedName name="________tab1">#REF!</definedName>
    <definedName name="________tab2">#REF!</definedName>
    <definedName name="________tab3">#REF!</definedName>
    <definedName name="________TAB4">#REF!</definedName>
    <definedName name="_______AFC1">[8]INV!$A$25:$D$28</definedName>
    <definedName name="_______AFC3">[8]INV!$F$25:$I$28</definedName>
    <definedName name="_______AFC5">[8]INV!$K$25:$N$28</definedName>
    <definedName name="_______aiu2">[9]AIU!$J$105</definedName>
    <definedName name="_______BGC1">[8]INV!$A$5:$D$8</definedName>
    <definedName name="_______BGC3">[8]INV!$F$5:$I$8</definedName>
    <definedName name="_______BGC5">[8]INV!$K$5:$N$8</definedName>
    <definedName name="_______CAC1">[8]INV!$A$19:$D$22</definedName>
    <definedName name="_______CAC3">[8]INV!$F$19:$I$22</definedName>
    <definedName name="_______CAC5">[8]INV!$K$19:$N$22</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MA2">#REF!</definedName>
    <definedName name="_______ORO10">#REF!</definedName>
    <definedName name="_______ORO11">#REF!</definedName>
    <definedName name="_______ORO12">#REF!</definedName>
    <definedName name="_______ORO13">#REF!</definedName>
    <definedName name="_______ORO14">#REF!</definedName>
    <definedName name="_______ORO15">#REF!</definedName>
    <definedName name="_______ORO16">#REF!</definedName>
    <definedName name="_______ORO17">#REF!</definedName>
    <definedName name="_______ORO18">#REF!</definedName>
    <definedName name="_______ORO19">#REF!</definedName>
    <definedName name="_______PJ50">#REF!</definedName>
    <definedName name="_______pj51">#REF!</definedName>
    <definedName name="_______PMT5671">[12]MEMORIAS!#REF!</definedName>
    <definedName name="_______PMT5805">[12]MEMORIAS!#REF!</definedName>
    <definedName name="_______PMT5806">[12]MEMORIAS!#REF!</definedName>
    <definedName name="_______PMT5815">[12]MEMORIAS!#REF!</definedName>
    <definedName name="_______PMT5820">[12]MEMORIAS!#REF!</definedName>
    <definedName name="_______r">#REF!</definedName>
    <definedName name="_______SBC1">[8]INV!$A$12:$D$15</definedName>
    <definedName name="_______SBC3">[8]INV!$F$12:$I$15</definedName>
    <definedName name="_______SBC5">[8]INV!$K$12:$N$15</definedName>
    <definedName name="_______tab1">#REF!</definedName>
    <definedName name="_______tab2">#REF!</definedName>
    <definedName name="_______tab3">#REF!</definedName>
    <definedName name="_______TAB4">#REF!</definedName>
    <definedName name="______AFC1">[8]INV!$A$25:$D$28</definedName>
    <definedName name="______AFC3">[8]INV!$F$25:$I$28</definedName>
    <definedName name="______AFC5">[8]INV!$K$25:$N$28</definedName>
    <definedName name="______aiu2">[9]AIU!$J$105</definedName>
    <definedName name="______BGC1">[8]INV!$A$5:$D$8</definedName>
    <definedName name="______BGC3">[8]INV!$F$5:$I$8</definedName>
    <definedName name="______BGC5">[8]INV!$K$5:$N$8</definedName>
    <definedName name="______CAC1">[8]INV!$A$19:$D$22</definedName>
    <definedName name="______CAC3">[8]INV!$F$19:$I$22</definedName>
    <definedName name="______CAC5">[8]INV!$K$19:$N$22</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INF1">#REF!</definedName>
    <definedName name="______MA2">#REF!</definedName>
    <definedName name="______ORO10">#REF!</definedName>
    <definedName name="______ORO11">#REF!</definedName>
    <definedName name="______ORO12">#REF!</definedName>
    <definedName name="______ORO13">#REF!</definedName>
    <definedName name="______ORO14">#REF!</definedName>
    <definedName name="______ORO15">#REF!</definedName>
    <definedName name="______ORO16">#REF!</definedName>
    <definedName name="______ORO17">#REF!</definedName>
    <definedName name="______ORO18">#REF!</definedName>
    <definedName name="______ORO19">#REF!</definedName>
    <definedName name="______PJ50">#REF!</definedName>
    <definedName name="______PMT5671">[7]MEMORIAS!#REF!</definedName>
    <definedName name="______PMT5805">[7]MEMORIAS!#REF!</definedName>
    <definedName name="______PMT5806">[7]MEMORIAS!#REF!</definedName>
    <definedName name="______PMT5815">[7]MEMORIAS!#REF!</definedName>
    <definedName name="______PMT5820">[7]MEMORIAS!#REF!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r">#REF!</definedName>
    <definedName name="______SAL1">#REF!</definedName>
    <definedName name="______SBC1">[8]INV!$A$12:$D$15</definedName>
    <definedName name="______SBC3">[8]INV!$F$12:$I$15</definedName>
    <definedName name="______SBC5">[8]INV!$K$12:$N$15</definedName>
    <definedName name="______tab1">#REF!</definedName>
    <definedName name="______tab2">#REF!</definedName>
    <definedName name="______tab3">#REF!</definedName>
    <definedName name="______TAB4">#REF!</definedName>
    <definedName name="_____AFC1">[8]INV!$A$25:$D$28</definedName>
    <definedName name="_____AFC3">[8]INV!$F$25:$I$28</definedName>
    <definedName name="_____AFC5">[8]INV!$K$25:$N$28</definedName>
    <definedName name="_____aiu2">[13]AIU!$J$105</definedName>
    <definedName name="_____ane7" localSheetId="5">[14]!_xlbgnm.ane7</definedName>
    <definedName name="_____ane7" localSheetId="2">[14]!_xlbgnm.ane7</definedName>
    <definedName name="_____ane7" localSheetId="3">[14]!_xlbgnm.ane7</definedName>
    <definedName name="_____ane7">[14]!_xlbgnm.ane7</definedName>
    <definedName name="_____ane8" localSheetId="5">[14]!_xlbgnm.ane8</definedName>
    <definedName name="_____ane8" localSheetId="2">[14]!_xlbgnm.ane8</definedName>
    <definedName name="_____ane8" localSheetId="3">[14]!_xlbgnm.ane8</definedName>
    <definedName name="_____ane8">[14]!_xlbgnm.ane8</definedName>
    <definedName name="_____APU221">#REF!</definedName>
    <definedName name="_____APU465" localSheetId="5">[15]!absc</definedName>
    <definedName name="_____APU465" localSheetId="2">[15]!absc</definedName>
    <definedName name="_____APU465" localSheetId="3">[15]!absc</definedName>
    <definedName name="_____APU465">[15]!absc</definedName>
    <definedName name="_____Atp2">[16]EMPRESA!$F$22</definedName>
    <definedName name="_____BGC1">[8]INV!$A$5:$D$8</definedName>
    <definedName name="_____BGC3">[8]INV!$F$5:$I$8</definedName>
    <definedName name="_____BGC5">[8]INV!$K$5:$N$8</definedName>
    <definedName name="_____CAC1">[8]INV!$A$19:$D$22</definedName>
    <definedName name="_____CAC3">[8]INV!$F$19:$I$22</definedName>
    <definedName name="_____CAC5">[8]INV!$K$19:$N$22</definedName>
    <definedName name="_____DCI1">[17]Tablas!#REF!</definedName>
    <definedName name="_____DDS1">[17]Tablas!#REF!</definedName>
    <definedName name="_____DGO1">[17]Tablas!#REF!</definedName>
    <definedName name="_____DGP1">[17]Tablas!#REF!</definedName>
    <definedName name="_____DIJ1">[17]Tablas!#REF!</definedName>
    <definedName name="_____DPI1">[17]Tablas!#REF!</definedName>
    <definedName name="_____DPY1">[17]Tablas!#REF!</definedName>
    <definedName name="_____DRI1">[17]Tablas!#REF!</definedName>
    <definedName name="_____DRL1">[17]Tablas!#REF!</definedName>
    <definedName name="_____DSP1">[17]Tablas!#REF!</definedName>
    <definedName name="_____ECP1">[17]Tablas!#REF!</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6">#REF!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ICP1">[17]Tablas!#REF!</definedName>
    <definedName name="_____MA2">#REF!</definedName>
    <definedName name="_____OCD1">[17]Tablas!#REF!</definedName>
    <definedName name="_____OCI1">[17]Tablas!#REF!</definedName>
    <definedName name="_____ORO10">#REF!</definedName>
    <definedName name="_____ORO11">#REF!</definedName>
    <definedName name="_____ORO12">#REF!</definedName>
    <definedName name="_____ORO13">#REF!</definedName>
    <definedName name="_____ORO14">#REF!</definedName>
    <definedName name="_____ORO15">#REF!</definedName>
    <definedName name="_____ORO16">#REF!</definedName>
    <definedName name="_____ORO17">#REF!</definedName>
    <definedName name="_____ORO18">#REF!</definedName>
    <definedName name="_____ORO19">#REF!</definedName>
    <definedName name="_____PJ50">#REF!</definedName>
    <definedName name="_____PMT5671">[7]MEMORIAS!#REF!</definedName>
    <definedName name="_____PMT5805">[7]MEMORIAS!#REF!</definedName>
    <definedName name="_____PMT5806">[7]MEMORIAS!#REF!</definedName>
    <definedName name="_____PMT5815">[7]MEMORIAS!#REF!</definedName>
    <definedName name="_____PMT5820">[7]MEMORIAS!#REF!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r">#REF!</definedName>
    <definedName name="_____SAL1">#REF!</definedName>
    <definedName name="_____SBC1">[8]INV!$A$12:$D$15</definedName>
    <definedName name="_____SBC3">[8]INV!$F$12:$I$15</definedName>
    <definedName name="_____SBC5">[8]INV!$K$12:$N$15</definedName>
    <definedName name="_____tab1">#REF!</definedName>
    <definedName name="_____tab2">#REF!</definedName>
    <definedName name="_____tab3">#REF!</definedName>
    <definedName name="_____TAB4">#REF!</definedName>
    <definedName name="_____VEX1">[17]Tablas!#REF!</definedName>
    <definedName name="_____VFA1">[17]Tablas!#REF!</definedName>
    <definedName name="_____VIT1">[17]Tablas!#REF!</definedName>
    <definedName name="_____Vol1">[18]Item!$A$1:$D$65536</definedName>
    <definedName name="_____VPR1">[17]Tablas!#REF!</definedName>
    <definedName name="_____VPR2">[19]Tablas!#REF!</definedName>
    <definedName name="_____VRP1">[17]Tablas!#REF!</definedName>
    <definedName name="_____VSM1">[17]Tablas!#REF!</definedName>
    <definedName name="____AFC1">[20]INV!$A$25:$D$28</definedName>
    <definedName name="____AFC3">[20]INV!$F$25:$I$28</definedName>
    <definedName name="____AFC5">[20]INV!$K$25:$N$28</definedName>
    <definedName name="____aiu2">[13]AIU!$J$105</definedName>
    <definedName name="____ane7" localSheetId="5">[21]!_xlbgnm.ane7</definedName>
    <definedName name="____ane7" localSheetId="2">[21]!_xlbgnm.ane7</definedName>
    <definedName name="____ane7" localSheetId="3">[21]!_xlbgnm.ane7</definedName>
    <definedName name="____ane7">[21]!_xlbgnm.ane7</definedName>
    <definedName name="____ane8" localSheetId="5">[21]!_xlbgnm.ane8</definedName>
    <definedName name="____ane8" localSheetId="2">[21]!_xlbgnm.ane8</definedName>
    <definedName name="____ane8" localSheetId="3">[21]!_xlbgnm.ane8</definedName>
    <definedName name="____ane8">[21]!_xlbgnm.ane8</definedName>
    <definedName name="____APU221">#REF!</definedName>
    <definedName name="____APU465" localSheetId="5">[15]!absc</definedName>
    <definedName name="____APU465" localSheetId="2">[15]!absc</definedName>
    <definedName name="____APU465" localSheetId="3">[15]!absc</definedName>
    <definedName name="____APU465">[15]!absc</definedName>
    <definedName name="____Atp2">[22]EMPRESA!$F$22</definedName>
    <definedName name="____BGC1">[20]INV!$A$5:$D$8</definedName>
    <definedName name="____BGC3">[20]INV!$F$5:$I$8</definedName>
    <definedName name="____BGC5">[20]INV!$K$5:$N$8</definedName>
    <definedName name="____CAC1">[20]INV!$A$19:$D$22</definedName>
    <definedName name="____CAC3">[20]INV!$F$19:$I$22</definedName>
    <definedName name="____CAC5">[20]INV!$K$19:$N$22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[17]Tablas!#REF!</definedName>
    <definedName name="____DDS1">[17]Tablas!#REF!</definedName>
    <definedName name="____DGO1">[17]Tablas!#REF!</definedName>
    <definedName name="____DGP1">[17]Tablas!#REF!</definedName>
    <definedName name="____DIJ1">[17]Tablas!#REF!</definedName>
    <definedName name="____DPI1">[17]Tablas!#REF!</definedName>
    <definedName name="____DPY1">[17]Tablas!#REF!</definedName>
    <definedName name="____DRI1">[17]Tablas!#REF!</definedName>
    <definedName name="____DRL1">[17]Tablas!#REF!</definedName>
    <definedName name="____DSP1">[17]Tablas!#REF!</definedName>
    <definedName name="____ECP1">[17]Tablas!#REF!</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ICP1">[17]Tablas!#REF!</definedName>
    <definedName name="____LEY80">#REF!</definedName>
    <definedName name="____MA2">#REF!</definedName>
    <definedName name="____OCD1">[17]Tablas!#REF!</definedName>
    <definedName name="____OCI1">[17]Tablas!#REF!</definedName>
    <definedName name="____ORO10">#REF!</definedName>
    <definedName name="____ORO11">#REF!</definedName>
    <definedName name="____ORO12">#REF!</definedName>
    <definedName name="____ORO13">#REF!</definedName>
    <definedName name="____ORO14">#REF!</definedName>
    <definedName name="____ORO15">#REF!</definedName>
    <definedName name="____ORO16">#REF!</definedName>
    <definedName name="____ORO17">#REF!</definedName>
    <definedName name="____ORO18">#REF!</definedName>
    <definedName name="____ORO19">#REF!</definedName>
    <definedName name="____PJ50">#REF!</definedName>
    <definedName name="____pj51">#REF!</definedName>
    <definedName name="____PMT5671">[7]MEMORIAS!#REF!</definedName>
    <definedName name="____PMT5805">[7]MEMORIAS!#REF!</definedName>
    <definedName name="____PMT5806">[7]MEMORIAS!#REF!</definedName>
    <definedName name="____PMT5815">[7]MEMORIAS!#REF!</definedName>
    <definedName name="____PMT5820">[7]MEMORIAS!#REF!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pv2">#REF!</definedName>
    <definedName name="____pv3">'[23]V3 (1000m)'!$H$3</definedName>
    <definedName name="____r">#REF!</definedName>
    <definedName name="____SAL1">#REF!</definedName>
    <definedName name="____SBC1">[20]INV!$A$12:$D$15</definedName>
    <definedName name="____SBC3">[20]INV!$F$12:$I$15</definedName>
    <definedName name="____SBC5">[20]INV!$K$12:$N$15</definedName>
    <definedName name="____tab1">#REF!</definedName>
    <definedName name="____tab2">#REF!</definedName>
    <definedName name="____tab3">#REF!</definedName>
    <definedName name="____TAB4">#REF!</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[17]Tablas!#REF!</definedName>
    <definedName name="____VFA1">[17]Tablas!#REF!</definedName>
    <definedName name="____VIT1">[17]Tablas!#REF!</definedName>
    <definedName name="____Vol1">[18]Item!$A$1:$D$65536</definedName>
    <definedName name="____VPR1">[17]Tablas!#REF!</definedName>
    <definedName name="____VPR2">#REF!</definedName>
    <definedName name="____VRP1">[17]Tablas!#REF!</definedName>
    <definedName name="____VSM1">[17]Tablas!#REF!</definedName>
    <definedName name="___AFC1">[20]INV!$A$25:$D$28</definedName>
    <definedName name="___AFC3">[20]INV!$F$25:$I$28</definedName>
    <definedName name="___AFC5">[20]INV!$K$25:$N$28</definedName>
    <definedName name="___aiu2">[13]AIU!$J$105</definedName>
    <definedName name="___ane7" localSheetId="5">[24]!_xlbgnm.ane7</definedName>
    <definedName name="___ane7" localSheetId="2">[24]!_xlbgnm.ane7</definedName>
    <definedName name="___ane7" localSheetId="3">[24]!_xlbgnm.ane7</definedName>
    <definedName name="___ane7">[24]!_xlbgnm.ane7</definedName>
    <definedName name="___ane8" localSheetId="5">[24]!_xlbgnm.ane8</definedName>
    <definedName name="___ane8" localSheetId="2">[24]!_xlbgnm.ane8</definedName>
    <definedName name="___ane8" localSheetId="3">[24]!_xlbgnm.ane8</definedName>
    <definedName name="___ane8">[24]!_xlbgnm.ane8</definedName>
    <definedName name="___Atp2">[25]EMPRESA!$F$22</definedName>
    <definedName name="___BGC1">[20]INV!$A$5:$D$8</definedName>
    <definedName name="___BGC3">[20]INV!$F$5:$I$8</definedName>
    <definedName name="___BGC5">[20]INV!$K$5:$N$8</definedName>
    <definedName name="___CAC1">[20]INV!$A$19:$D$22</definedName>
    <definedName name="___CAC3">[20]INV!$F$19:$I$22</definedName>
    <definedName name="___CAC5">[20]INV!$K$19:$N$22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[17]Tablas!#REF!</definedName>
    <definedName name="___DDS1">[17]Tablas!#REF!</definedName>
    <definedName name="___DGO1">[17]Tablas!#REF!</definedName>
    <definedName name="___DGP1">[17]Tablas!#REF!</definedName>
    <definedName name="___DIJ1">[17]Tablas!#REF!</definedName>
    <definedName name="___DPI1">[17]Tablas!#REF!</definedName>
    <definedName name="___DPY1">[17]Tablas!#REF!</definedName>
    <definedName name="___DRI1">[17]Tablas!#REF!</definedName>
    <definedName name="___DRL1">[17]Tablas!#REF!</definedName>
    <definedName name="___DSP1">[17]Tablas!#REF!</definedName>
    <definedName name="___ECP1">[17]Tablas!#REF!</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TR13">#REF!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ICP1">[17]Tablas!#REF!</definedName>
    <definedName name="___INF1">#REF!</definedName>
    <definedName name="___key2" hidden="1">[11]INST!#REF!</definedName>
    <definedName name="___key3" hidden="1">#REF!</definedName>
    <definedName name="___key31" hidden="1">#REF!</definedName>
    <definedName name="___LEY80">#REF!</definedName>
    <definedName name="___MA2">#REF!</definedName>
    <definedName name="___OCD1">[17]Tablas!#REF!</definedName>
    <definedName name="___OCI1">[17]Tablas!#REF!</definedName>
    <definedName name="___ORO10">#REF!</definedName>
    <definedName name="___ORO11">#REF!</definedName>
    <definedName name="___ORO12">#REF!</definedName>
    <definedName name="___ORO13">#REF!</definedName>
    <definedName name="___ORO14">#REF!</definedName>
    <definedName name="___ORO15">#REF!</definedName>
    <definedName name="___ORO16">#REF!</definedName>
    <definedName name="___ORO17">#REF!</definedName>
    <definedName name="___ORO18">#REF!</definedName>
    <definedName name="___ORO19">#REF!</definedName>
    <definedName name="___PJ50">#REF!</definedName>
    <definedName name="___pj51">#REF!</definedName>
    <definedName name="___PMT5671">[7]MEMORIAS!#REF!</definedName>
    <definedName name="___PMT5805">[7]MEMORIAS!#REF!</definedName>
    <definedName name="___PMT5806">[7]MEMORIAS!#REF!</definedName>
    <definedName name="___PMT5815">[7]MEMORIAS!#REF!</definedName>
    <definedName name="___PMT5820">[7]MEMORIAS!#REF!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pv2">#REF!</definedName>
    <definedName name="___pv3">'[23]V3 (1000m)'!$H$3</definedName>
    <definedName name="___r">#REF!</definedName>
    <definedName name="___rc">#REF!</definedName>
    <definedName name="___SBC1">[20]INV!$A$12:$D$15</definedName>
    <definedName name="___SBC3">[20]INV!$F$12:$I$15</definedName>
    <definedName name="___SBC5">[20]INV!$K$12:$N$15</definedName>
    <definedName name="___tab1">#REF!</definedName>
    <definedName name="___tab2">#REF!</definedName>
    <definedName name="___tab3">#REF!</definedName>
    <definedName name="___TAB4">#REF!</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[17]Tablas!#REF!</definedName>
    <definedName name="___VFA1">[17]Tablas!#REF!</definedName>
    <definedName name="___VIT1">[17]Tablas!#REF!</definedName>
    <definedName name="___Vol1">[18]Item!$A$1:$D$65536</definedName>
    <definedName name="___VPR1">[17]Tablas!#REF!</definedName>
    <definedName name="___VPR2">#REF!</definedName>
    <definedName name="___VRP1">[17]Tablas!#REF!</definedName>
    <definedName name="___VSM1">[17]Tablas!#REF!</definedName>
    <definedName name="__123" hidden="1">[26]G.G!#REF!</definedName>
    <definedName name="__1234" hidden="1">[26]G.G!#REF!</definedName>
    <definedName name="__123Graph_A" hidden="1">[26]G.G!#REF!</definedName>
    <definedName name="__123Graph_Acaja" hidden="1">[27]EVA!$D$39:$AD$39</definedName>
    <definedName name="__123Graph_ACart_AnticAdic" hidden="1">[27]EVA!$F$95:$I$95</definedName>
    <definedName name="__123Graph_AFACTURAC" hidden="1">[27]Program!$B$120:$Y$120</definedName>
    <definedName name="__123Graph_AGraph10" hidden="1">'[28]LIMA-CANTA'!#REF!</definedName>
    <definedName name="__123Graph_AGraph11" hidden="1">'[28]LIMA-CANTA'!#REF!</definedName>
    <definedName name="__123Graph_AGraph12" hidden="1">'[28]LIMA-CANTA'!#REF!</definedName>
    <definedName name="__123Graph_AGraph13" hidden="1">'[28]LIMA-CANTA'!#REF!</definedName>
    <definedName name="__123Graph_AGraph14" hidden="1">'[28]LIMA-CANTA'!#REF!</definedName>
    <definedName name="__123Graph_AGraph15" hidden="1">'[28]LIMA-CANTA'!#REF!</definedName>
    <definedName name="__123Graph_AGraph16" hidden="1">'[28]LIMA-CANTA'!#REF!</definedName>
    <definedName name="__123Graph_AGraph17" hidden="1">'[28]LIMA-CANTA'!#REF!</definedName>
    <definedName name="__123Graph_AGraph18" hidden="1">'[28]LIMA-CANTA'!#REF!</definedName>
    <definedName name="__123Graph_AGraph2" hidden="1">[26]G.G!#REF!</definedName>
    <definedName name="__123Graph_AGraph3" hidden="1">'[28]LIMA-CANTA'!#REF!</definedName>
    <definedName name="__123Graph_AGraph4" hidden="1">'[28]LIMA-CANTA'!#REF!</definedName>
    <definedName name="__123Graph_AGraph5" hidden="1">'[28]LIMA-CANTA'!#REF!</definedName>
    <definedName name="__123Graph_AGraph6" hidden="1">'[28]LIMA-CANTA'!#REF!</definedName>
    <definedName name="__123Graph_AGraph7" hidden="1">'[28]LIMA-CANTA'!#REF!</definedName>
    <definedName name="__123Graph_AGraph8" hidden="1">'[28]LIMA-CANTA'!#REF!</definedName>
    <definedName name="__123Graph_AGraph9" hidden="1">'[28]LIMA-CANTA'!#REF!</definedName>
    <definedName name="__123Graph_B" hidden="1">#REF!</definedName>
    <definedName name="__123Graph_Bcaja" hidden="1">[27]EVA!$D$56:$AD$56</definedName>
    <definedName name="__123Graph_BCart_AnticAdic" hidden="1">[27]EVA!$F$96:$I$96</definedName>
    <definedName name="__123Graph_Ccaja" hidden="1">[27]EVA!$D$58:$AD$58</definedName>
    <definedName name="__123Graph_CCart_AnticAdic" hidden="1">[27]EVA!$F$97:$I$97</definedName>
    <definedName name="__123Graph_Dcaja" hidden="1">[27]EVA!$D$61:$AD$61</definedName>
    <definedName name="__123Graph_DCart_AnticAdic" hidden="1">[27]EVA!$F$99:$I$99</definedName>
    <definedName name="__123Graph_ECart_AnticAdic" hidden="1">[27]EVA!$F$99:$I$99</definedName>
    <definedName name="__123Graph_LBL_ACart_AnticAdic" hidden="1">[27]EVA!$J$95:$K$95</definedName>
    <definedName name="__123Graph_LBL_Ccaja" hidden="1">[27]EVA!$D$58:$AD$58</definedName>
    <definedName name="__123Graph_LBL_DCart_AnticAdic" hidden="1">[27]EVA!$F$98:$I$98</definedName>
    <definedName name="__123Graph_X" hidden="1">[26]G.G!#REF!</definedName>
    <definedName name="__123Graph_Xcaja" hidden="1">[27]EVA!$D$6:$AD$6</definedName>
    <definedName name="__123Graph_XGraph10" hidden="1">'[28]LIMA-CANTA'!#REF!</definedName>
    <definedName name="__123Graph_XGraph11" hidden="1">'[28]LIMA-CANTA'!#REF!</definedName>
    <definedName name="__123Graph_XGraph12" hidden="1">'[28]LIMA-CANTA'!#REF!</definedName>
    <definedName name="__123Graph_XGraph13" hidden="1">'[28]LIMA-CANTA'!#REF!</definedName>
    <definedName name="__123Graph_XGraph14" hidden="1">'[28]LIMA-CANTA'!#REF!</definedName>
    <definedName name="__123Graph_XGraph15" hidden="1">'[28]LIMA-CANTA'!#REF!</definedName>
    <definedName name="__123Graph_XGraph16" hidden="1">'[28]LIMA-CANTA'!#REF!</definedName>
    <definedName name="__123Graph_XGraph17" hidden="1">'[28]LIMA-CANTA'!#REF!</definedName>
    <definedName name="__123Graph_XGraph18" hidden="1">'[28]LIMA-CANTA'!#REF!</definedName>
    <definedName name="__123Graph_XGraph3" hidden="1">'[28]LIMA-CANTA'!#REF!</definedName>
    <definedName name="__123Graph_XGraph4" hidden="1">'[28]LIMA-CANTA'!#REF!</definedName>
    <definedName name="__123Graph_XGraph5" hidden="1">'[28]LIMA-CANTA'!#REF!</definedName>
    <definedName name="__123Graph_XGraph6" hidden="1">'[28]LIMA-CANTA'!#REF!</definedName>
    <definedName name="__123Graph_XGraph7" hidden="1">'[28]LIMA-CANTA'!#REF!</definedName>
    <definedName name="__123Graph_XGraph8" hidden="1">'[28]LIMA-CANTA'!#REF!</definedName>
    <definedName name="__123Graph_XGraph9" hidden="1">'[28]LIMA-CANTA'!#REF!</definedName>
    <definedName name="__1Excel_BuiltIn_Print_Area_1_1">#REF!</definedName>
    <definedName name="__1Excel_BuiltIn_Print_Area_1_1_1">#REF!</definedName>
    <definedName name="__2Excel_BuiltIn_Print_Titles_1_1_1_1">#REF!</definedName>
    <definedName name="__78UIHJ">#REF!</definedName>
    <definedName name="__AFC1">[20]INV!$A$25:$D$28</definedName>
    <definedName name="__AFC3">[20]INV!$F$25:$I$28</definedName>
    <definedName name="__AFC5">[20]INV!$K$25:$N$28</definedName>
    <definedName name="__aiu2">[13]AIU!$J$105</definedName>
    <definedName name="__ane7" localSheetId="5">[21]!_xlbgnm.ane7</definedName>
    <definedName name="__ane7" localSheetId="2">[21]!_xlbgnm.ane7</definedName>
    <definedName name="__ane7" localSheetId="3">[21]!_xlbgnm.ane7</definedName>
    <definedName name="__ane7">[21]!_xlbgnm.ane7</definedName>
    <definedName name="__ane8" localSheetId="5">[21]!_xlbgnm.ane8</definedName>
    <definedName name="__ane8" localSheetId="2">[21]!_xlbgnm.ane8</definedName>
    <definedName name="__ane8" localSheetId="3">[21]!_xlbgnm.ane8</definedName>
    <definedName name="__ane8">[21]!_xlbgnm.ane8</definedName>
    <definedName name="__APU221">#REF!</definedName>
    <definedName name="__APU465" localSheetId="5">[15]!absc</definedName>
    <definedName name="__APU465" localSheetId="2">[15]!absc</definedName>
    <definedName name="__APU465" localSheetId="3">[15]!absc</definedName>
    <definedName name="__APU465">[15]!absc</definedName>
    <definedName name="__Atp2">[29]EMPRESA!$F$22</definedName>
    <definedName name="__BGC1">[20]INV!$A$5:$D$8</definedName>
    <definedName name="__BGC3">[20]INV!$F$5:$I$8</definedName>
    <definedName name="__BGC5">[20]INV!$K$5:$N$8</definedName>
    <definedName name="__CAC1">[20]INV!$A$19:$D$22</definedName>
    <definedName name="__CAC3">[20]INV!$F$19:$I$22</definedName>
    <definedName name="__CAC5">[20]INV!$K$19:$N$22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[17]Tablas!#REF!</definedName>
    <definedName name="__DDS1">[17]Tablas!#REF!</definedName>
    <definedName name="__DGO1">[17]Tablas!#REF!</definedName>
    <definedName name="__DGP1">[17]Tablas!#REF!</definedName>
    <definedName name="__DIJ1">[17]Tablas!#REF!</definedName>
    <definedName name="__DPI1">[17]Tablas!#REF!</definedName>
    <definedName name="__DPY1">[17]Tablas!#REF!</definedName>
    <definedName name="__DRI1">[17]Tablas!#REF!</definedName>
    <definedName name="__DRL1">[17]Tablas!#REF!</definedName>
    <definedName name="__DSP1">[17]Tablas!#REF!</definedName>
    <definedName name="__ECP1">[17]Tablas!#REF!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3">#REF!</definedName>
    <definedName name="__EST4">#REF!</definedName>
    <definedName name="__EST5">#REF!</definedName>
    <definedName name="__EST52">#REF!</definedName>
    <definedName name="__EST6">#REF!</definedName>
    <definedName name="__EST7">#REF!</definedName>
    <definedName name="__EST8">#REF!</definedName>
    <definedName name="__EST9">#REF!</definedName>
    <definedName name="__ETR13">#REF!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#N/A</definedName>
    <definedName name="__FC">#N/A</definedName>
    <definedName name="__FS01">#N/A</definedName>
    <definedName name="__ICP1">[17]Tablas!#REF!</definedName>
    <definedName name="__INF1">#REF!</definedName>
    <definedName name="__key2" hidden="1">[30]INST!#REF!</definedName>
    <definedName name="__key21" hidden="1">[11]INST!#REF!</definedName>
    <definedName name="__key3" hidden="1">#REF!</definedName>
    <definedName name="__key31" hidden="1">#REF!</definedName>
    <definedName name="__LEY80">#REF!</definedName>
    <definedName name="__MA2">#REF!</definedName>
    <definedName name="__mun2">[31]PESOS!#REF!</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OCD1">[17]Tablas!#REF!</definedName>
    <definedName name="__OCI1">[17]Tablas!#REF!</definedName>
    <definedName name="__ORO10">#REF!</definedName>
    <definedName name="__ORO11">#REF!</definedName>
    <definedName name="__ORO12">#REF!</definedName>
    <definedName name="__ORO13">#REF!</definedName>
    <definedName name="__ORO14">#REF!</definedName>
    <definedName name="__ORO15">#REF!</definedName>
    <definedName name="__ORO16">#REF!</definedName>
    <definedName name="__ORO17">#REF!</definedName>
    <definedName name="__ORO18">#REF!</definedName>
    <definedName name="__ORO19">#REF!</definedName>
    <definedName name="__Pa1">'[32]Paral. 1'!$E$1:$E$65536</definedName>
    <definedName name="__Pa2">'[32]Paral. 2'!$E$1:$E$65536</definedName>
    <definedName name="__Pa3">'[32]Paral. 3'!$E$1:$E$65536</definedName>
    <definedName name="__Pa4">[32]Paral.4!$E$1:$E$65536</definedName>
    <definedName name="__PJ50">#REF!</definedName>
    <definedName name="__pj51">#REF!</definedName>
    <definedName name="__PMT5671">[7]MEMORIAS!#REF!</definedName>
    <definedName name="__PMT5805">[7]MEMORIAS!#REF!</definedName>
    <definedName name="__PMT5806">[7]MEMORIAS!#REF!</definedName>
    <definedName name="__PMT5815">[7]MEMORIAS!#REF!</definedName>
    <definedName name="__PMT5820">[7]MEMORIAS!#REF!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pv2">#REF!</definedName>
    <definedName name="__pv3">'[23]V3 (1000m)'!$H$3</definedName>
    <definedName name="__r">#REF!</definedName>
    <definedName name="__rc">#REF!</definedName>
    <definedName name="__ref4">#REF!</definedName>
    <definedName name="__SAL1">#REF!</definedName>
    <definedName name="__SBC1">[20]INV!$A$12:$D$15</definedName>
    <definedName name="__SBC3">[20]INV!$F$12:$I$15</definedName>
    <definedName name="__SBC5">[20]INV!$K$12:$N$15</definedName>
    <definedName name="__tab1">#REF!</definedName>
    <definedName name="__tab2">#REF!</definedName>
    <definedName name="__tab3">#REF!</definedName>
    <definedName name="__TAB4">#REF!</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[17]Tablas!#REF!</definedName>
    <definedName name="__VFA1">[17]Tablas!#REF!</definedName>
    <definedName name="__VIT1">[17]Tablas!#REF!</definedName>
    <definedName name="__Vol1">[18]Item!$A$1:$D$65536</definedName>
    <definedName name="__VPR1">[17]Tablas!#REF!</definedName>
    <definedName name="__VPR2">[19]Tablas!#REF!</definedName>
    <definedName name="__VRP1">[17]Tablas!#REF!</definedName>
    <definedName name="__VSM1">[17]Tablas!#REF!</definedName>
    <definedName name="_1">#REF!</definedName>
    <definedName name="_1__123Graph_ACart_Utilidad" hidden="1">[27]EVA!$F$104:$I$104</definedName>
    <definedName name="_1__Excel_BuiltIn_Print_Area_1_1_1">#REF!</definedName>
    <definedName name="_1_25">[19]Tablas!#REF!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 hidden="1">[26]G.G!#REF!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3Excel_BuiltIn_Print_Titles_1_1_1_1">#REF!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9Excel_BuiltIn_Print_Area_1_1_1">#REF!</definedName>
    <definedName name="_1ane_o10">#REF!</definedName>
    <definedName name="_1Excel_BuiltIn_Print_Area_1_1">#REF!</definedName>
    <definedName name="_1Excel_BuiltIn_Print_Area_1_1_1">#REF!</definedName>
    <definedName name="_2__123Graph_BCart_Utilidad" hidden="1">[27]EVA!$F$105:$I$105</definedName>
    <definedName name="_2_5__TOTAL_DE_MATERIALES_A_EXPORTAR">#REF!</definedName>
    <definedName name="_2_Excel_BuiltIn_Print_Area_1_1">#REF!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5Excel_BuiltIn_Print_Titles_1_1_1_1">#REF!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2Excel_BuiltIn_Print_Titles_1_1_1_1">#REF!</definedName>
    <definedName name="_3">'[33]FOR2-CONSOR'!#REF!</definedName>
    <definedName name="_3__123Graph_CCart_Utilidad" hidden="1">[27]EVA!$F$106:$I$106</definedName>
    <definedName name="_3_Excel_BuiltIn_Print_Titles_1_1_1_1">#REF!</definedName>
    <definedName name="_3214">#REF!</definedName>
    <definedName name="_3ane_o10">#REF!</definedName>
    <definedName name="_3Excel_BuiltIn_Print_Area_1_1_1">#REF!</definedName>
    <definedName name="_4">'[33]FOR2-CONSOR'!#REF!</definedName>
    <definedName name="_4__123Graph_LBL_ACart_Utilidad" hidden="1">[27]EVA!$F$109:$I$109</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42C">#REF!</definedName>
    <definedName name="_42D">#REF!</definedName>
    <definedName name="_42E">#REF!</definedName>
    <definedName name="_44">#REF!</definedName>
    <definedName name="_5__123Graph_LBL_BCart_Utilidad" hidden="1">[27]EVA!$F$110:$I$110</definedName>
    <definedName name="_5Excel_BuiltIn_Print_Area_1_1">#REF!</definedName>
    <definedName name="_5Excel_BuiltIn_Print_Titles_1_1_1_1">#REF!</definedName>
    <definedName name="_6">#REF!</definedName>
    <definedName name="_6__123Graph_LBL_CCart_Utilidad" hidden="1">[27]EVA!$F$111:$I$111</definedName>
    <definedName name="_7__123Graph_XCart_Utilidad" hidden="1">[27]EVA!$F$103:$I$103</definedName>
    <definedName name="_7Excel_BuiltIn_Print_Area_1_1_1">#REF!</definedName>
    <definedName name="_8Acti_osdeobra">#REF!</definedName>
    <definedName name="_911A">#REF!</definedName>
    <definedName name="_912A">#REF!</definedName>
    <definedName name="_921A">#REF!</definedName>
    <definedName name="_922A">#REF!</definedName>
    <definedName name="_9Excel_BuiltIn_Print_Titles_1_1_1_1">#REF!</definedName>
    <definedName name="_A1" hidden="1">{#N/A,#N/A,TRUE,"1842CWN0"}</definedName>
    <definedName name="_A1_1" hidden="1">{#N/A,#N/A,TRUE,"1842CWN0"}</definedName>
    <definedName name="_A1_2" hidden="1">{#N/A,#N/A,TRUE,"1842CWN0"}</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AAA">#REF!</definedName>
    <definedName name="_AAS1" hidden="1">{#N/A,#N/A,TRUE,"INGENIERIA";#N/A,#N/A,TRUE,"COMPRAS";#N/A,#N/A,TRUE,"DIRECCION";#N/A,#N/A,TRUE,"RESUMEN"}</definedName>
    <definedName name="_AAS1_1" hidden="1">{#N/A,#N/A,TRUE,"INGENIERIA";#N/A,#N/A,TRUE,"COMPRAS";#N/A,#N/A,TRUE,"DIRECCION";#N/A,#N/A,TRUE,"RESUMEN"}</definedName>
    <definedName name="_AAS1_2" hidden="1">{#N/A,#N/A,TRUE,"INGENIERIA";#N/A,#N/A,TRUE,"COMPRAS";#N/A,#N/A,TRUE,"DIRECCION";#N/A,#N/A,TRUE,"RESUMEN"}</definedName>
    <definedName name="_ABC1" hidden="1">{#N/A,#N/A,TRUE,"1842CWN0"}</definedName>
    <definedName name="_ABC1_1" hidden="1">{#N/A,#N/A,TRUE,"1842CWN0"}</definedName>
    <definedName name="_ABC1_2" hidden="1">{#N/A,#N/A,TRUE,"1842CWN0"}</definedName>
    <definedName name="_abc2" hidden="1">{#N/A,#N/A,TRUE,"1842CWN0"}</definedName>
    <definedName name="_abc2_1" hidden="1">{#N/A,#N/A,TRUE,"1842CWN0"}</definedName>
    <definedName name="_abc2_2" hidden="1">{#N/A,#N/A,TRUE,"1842CWN0"}</definedName>
    <definedName name="_AFC1">[20]INV!$A$25:$D$28</definedName>
    <definedName name="_AFC3">[20]INV!$F$25:$I$28</definedName>
    <definedName name="_AFC5">[20]INV!$K$25:$N$28</definedName>
    <definedName name="_aiu2">[13]AIU!$J$105</definedName>
    <definedName name="_ALM1">#REF!</definedName>
    <definedName name="_AND1">#REF!</definedName>
    <definedName name="_ane7" localSheetId="5">[21]!_xlbgnm.ane7</definedName>
    <definedName name="_ane7" localSheetId="2">[21]!_xlbgnm.ane7</definedName>
    <definedName name="_ane7" localSheetId="3">[21]!_xlbgnm.ane7</definedName>
    <definedName name="_ane7">[21]!_xlbgnm.ane7</definedName>
    <definedName name="_ane8" localSheetId="5">[21]!_xlbgnm.ane8</definedName>
    <definedName name="_ane8" localSheetId="2">[21]!_xlbgnm.ane8</definedName>
    <definedName name="_ane8" localSheetId="3">[21]!_xlbgnm.ane8</definedName>
    <definedName name="_ane8">[21]!_xlbgnm.ane8</definedName>
    <definedName name="_APU221">#REF!</definedName>
    <definedName name="_APU3">#REF!</definedName>
    <definedName name="_APU465" localSheetId="5">[15]!absc</definedName>
    <definedName name="_APU465" localSheetId="2">[15]!absc</definedName>
    <definedName name="_APU465" localSheetId="3">[15]!absc</definedName>
    <definedName name="_APU465">[15]!absc</definedName>
    <definedName name="_Atp2">[29]EMPRESA!$F$22</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[20]INV!$A$5:$D$8</definedName>
    <definedName name="_BGC3">[20]INV!$F$5:$I$8</definedName>
    <definedName name="_BGC5">[20]INV!$K$5:$N$8</definedName>
    <definedName name="_CAC1">[20]INV!$A$19:$D$22</definedName>
    <definedName name="_CAC3">[20]INV!$F$19:$I$22</definedName>
    <definedName name="_CAC5">[20]INV!$K$19:$N$22</definedName>
    <definedName name="_Cod_1">#REF!</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asd" hidden="1">'[34]46W9'!#REF!</definedName>
    <definedName name="_DCI1">[17]Tablas!#REF!</definedName>
    <definedName name="_DDS1">[17]Tablas!#REF!</definedName>
    <definedName name="_DGO1">[17]Tablas!#REF!</definedName>
    <definedName name="_DGP1">[17]Tablas!#REF!</definedName>
    <definedName name="_DIJ1">[17]Tablas!#REF!</definedName>
    <definedName name="_DPI1">[17]Tablas!#REF!</definedName>
    <definedName name="_DPY1">[17]Tablas!#REF!</definedName>
    <definedName name="_DRI1">[17]Tablas!#REF!</definedName>
    <definedName name="_DRL1">[17]Tablas!#REF!</definedName>
    <definedName name="_DSP1">[17]Tablas!#REF!</definedName>
    <definedName name="_ECP1">[17]Tablas!#REF!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TR13">#REF!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#N/A</definedName>
    <definedName name="_F10">#REF!</definedName>
    <definedName name="_FC">#REF!</definedName>
    <definedName name="_FEC5">[35]datos!$N$2,[35]datos!$N$2:$N$500</definedName>
    <definedName name="_Fill" hidden="1">#REF!</definedName>
    <definedName name="_xlnm._FilterDatabase" localSheetId="2" hidden="1">'Linea Base 1 - 160925'!$E$9:$Q$154</definedName>
    <definedName name="_xlnm._FilterDatabase" localSheetId="3" hidden="1">'Linea Base 2 - 191225'!$E$9:$Q$154</definedName>
    <definedName name="_xlnm._FilterDatabase" localSheetId="1" hidden="1">PROGRAMACION!$D$9:$M$9</definedName>
    <definedName name="_xlnm._FilterDatabase" hidden="1">'[34]46W9'!#REF!</definedName>
    <definedName name="_FOR1">#REF!</definedName>
    <definedName name="_FS01">#N/A</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oBack">#REF!</definedName>
    <definedName name="_GR1" hidden="1">{"TAB1",#N/A,TRUE,"GENERAL";"TAB2",#N/A,TRUE,"GENERAL";"TAB3",#N/A,TRUE,"GENERAL";"TAB4",#N/A,TRUE,"GENERAL";"TAB5",#N/A,TRUE,"GENERAL"}</definedName>
    <definedName name="_GRILL" hidden="1">#REF!</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hhg1" hidden="1">{#N/A,#N/A,TRUE,"1842CWN0"}</definedName>
    <definedName name="_HJGFG">'[36]CIRCUITOS CODENSA'!#REF!</definedName>
    <definedName name="_HUM1">[37]DATBAND!$I$3:$I$469</definedName>
    <definedName name="_HUM2">[37]DATBAND!$J$3:$J$453</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CP1">[17]Tablas!#REF!</definedName>
    <definedName name="_IMP1">#REF!</definedName>
    <definedName name="_imp2">#REF!</definedName>
    <definedName name="_INF1">#REF!</definedName>
    <definedName name="_IPC2002">#REF!</definedName>
    <definedName name="_IVA1">#REF!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11" hidden="1">[38]INST!#REF!</definedName>
    <definedName name="_Key2" hidden="1">#REF!</definedName>
    <definedName name="_Key21" hidden="1">#REF!</definedName>
    <definedName name="_key3" hidden="1">#REF!</definedName>
    <definedName name="_key31" hidden="1">#REF!</definedName>
    <definedName name="_kjk6" hidden="1">{"TAB1",#N/A,TRUE,"GENERAL";"TAB2",#N/A,TRUE,"GENERAL";"TAB3",#N/A,TRUE,"GENERAL";"TAB4",#N/A,TRUE,"GENERAL";"TAB5",#N/A,TRUE,"GENERAL"}</definedName>
    <definedName name="_lar03">#REF!</definedName>
    <definedName name="_LEY80">#REF!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#REF!</definedName>
    <definedName name="_MAT1">#REF!</definedName>
    <definedName name="_mes1">[27]COSTOS!$E$5</definedName>
    <definedName name="_Mes2">[27]COSTOS!$F$5</definedName>
    <definedName name="_Mes3">[27]COSTOS!$G$5</definedName>
    <definedName name="_MOD1">#REF!</definedName>
    <definedName name="_mun2">[31]PESOS!#REF!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B">#REF!</definedName>
    <definedName name="_nrf10">#REF!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CD1">[17]Tablas!#REF!</definedName>
    <definedName name="_OCI1">[17]Tablas!#REF!</definedName>
    <definedName name="_Order1" hidden="1">255</definedName>
    <definedName name="_Order2" hidden="1">255</definedName>
    <definedName name="_ORO10">#REF!</definedName>
    <definedName name="_ORO11">#REF!</definedName>
    <definedName name="_ORO12">#REF!</definedName>
    <definedName name="_ORO13">#REF!</definedName>
    <definedName name="_ORO14">#REF!</definedName>
    <definedName name="_ORO15">#REF!</definedName>
    <definedName name="_ORO16">#REF!</definedName>
    <definedName name="_ORO17">#REF!</definedName>
    <definedName name="_ORO18">#REF!</definedName>
    <definedName name="_ORO19">#REF!</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1">'[32]Paral. 1'!$E$1:$E$65536</definedName>
    <definedName name="_Pa2">'[32]Paral. 2'!$E$1:$E$65536</definedName>
    <definedName name="_Pa3">'[32]Paral. 3'!$E$1:$E$65536</definedName>
    <definedName name="_Pa4">[32]Paral.4!$E$1:$E$65536</definedName>
    <definedName name="_Parse_Out" hidden="1">'[39]7422CW00'!#REF!</definedName>
    <definedName name="_PJ50">#REF!</definedName>
    <definedName name="_pj51">#REF!</definedName>
    <definedName name="_PMT5671">[7]MEMORIAS!#REF!</definedName>
    <definedName name="_PMT5805">[7]MEMORIAS!#REF!</definedName>
    <definedName name="_PMT5806">[7]MEMORIAS!#REF!</definedName>
    <definedName name="_PMT5815">[7]MEMORIAS!#REF!</definedName>
    <definedName name="_PMT5820">[7]MEMORIAS!#REF!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#REF!</definedName>
    <definedName name="_PTO97">#REF!</definedName>
    <definedName name="_pv2">#REF!</definedName>
    <definedName name="_pv3">'[23]V3 (1000m)'!$H$3</definedName>
    <definedName name="_PW2">#REF!</definedName>
    <definedName name="_QTY1">#REF!</definedName>
    <definedName name="_r">#REF!</definedName>
    <definedName name="_r4r" hidden="1">{"via1",#N/A,TRUE,"general";"via2",#N/A,TRUE,"general";"via3",#N/A,TRUE,"general"}</definedName>
    <definedName name="_rc">#REF!</definedName>
    <definedName name="_REC1">"Rectángulo 31"</definedName>
    <definedName name="_ref4">#REF!</definedName>
    <definedName name="_Regression_Int" hidden="1">1</definedName>
    <definedName name="_RET1">'[4]7422CW00'!#REF!</definedName>
    <definedName name="_RET2">'[4]7422CW00'!#REF!</definedName>
    <definedName name="_RET3">'[4]7422CW00'!#REF!</definedName>
    <definedName name="_RET4">'[4]7422CW00'!#REF!</definedName>
    <definedName name="_RET5">'[4]7422CW00'!#REF!</definedName>
    <definedName name="_RET6">'[4]7422CW00'!#REF!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AL1">#REF!</definedName>
    <definedName name="_SBC1">[20]INV!$A$12:$D$15</definedName>
    <definedName name="_SBC3">[20]INV!$F$12:$I$15</definedName>
    <definedName name="_SBC5">[20]INV!$K$12:$N$15</definedName>
    <definedName name="_Sort" hidden="1">#REF!</definedName>
    <definedName name="_srn001">#REF!</definedName>
    <definedName name="_SUM1">#REF!</definedName>
    <definedName name="_SUM2">#REF!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1">[37]DATBAND!$L$3:$L$652</definedName>
    <definedName name="_TA2">[37]DATBAND!$M$3:$M$570</definedName>
    <definedName name="_TA3">[37]DATBAND!$N$3:$N$446</definedName>
    <definedName name="_TA4">[37]DATBAND!$O$3:$O$678</definedName>
    <definedName name="_TA5">[37]DATBAND!$P$3:$P$601</definedName>
    <definedName name="_TA6">[37]DATBAND!$Q$3:$Q$531</definedName>
    <definedName name="_TA7">[37]DATBAND!$R$3:$R$504</definedName>
    <definedName name="_TA8">[37]DATBAND!$S$3:$S$674</definedName>
    <definedName name="_TA9">[37]DATBAND!$T$3:$T$544</definedName>
    <definedName name="_tab1">#REF!</definedName>
    <definedName name="_tab2">#REF!</definedName>
    <definedName name="_tab3">#REF!</definedName>
    <definedName name="_TAB4">#REF!</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nj1" hidden="1">[11]INST!#REF!</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EX1">[17]Tablas!#REF!</definedName>
    <definedName name="_VFA1">[17]Tablas!#REF!</definedName>
    <definedName name="_vfv4" hidden="1">{"via1",#N/A,TRUE,"general";"via2",#N/A,TRUE,"general";"via3",#N/A,TRUE,"general"}</definedName>
    <definedName name="_VIT1">[17]Tablas!#REF!</definedName>
    <definedName name="_Vol1">[18]Item!$A$1:$D$65536</definedName>
    <definedName name="_VPR1">[17]Tablas!#REF!</definedName>
    <definedName name="_VPR2">[19]Tablas!#REF!</definedName>
    <definedName name="_VRP1">[17]Tablas!#REF!</definedName>
    <definedName name="_VSM1">[17]Tablas!#REF!</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#REF!</definedName>
    <definedName name="A.1.1.2">#REF!</definedName>
    <definedName name="A.1.1.3">#REF!</definedName>
    <definedName name="A.1.1.4">#REF!</definedName>
    <definedName name="A.1.1.5">#REF!</definedName>
    <definedName name="A.1.1.6">#REF!</definedName>
    <definedName name="A.1.1.7">#REF!</definedName>
    <definedName name="A.1.1.8">#REF!</definedName>
    <definedName name="A.1.2.1">#REF!</definedName>
    <definedName name="A.1.2.10">#REF!</definedName>
    <definedName name="A.1.2.11">#REF!</definedName>
    <definedName name="A.1.2.2">#REF!</definedName>
    <definedName name="A.1.2.3">#REF!</definedName>
    <definedName name="A.1.2.4">#REF!</definedName>
    <definedName name="A.1.2.5">#REF!</definedName>
    <definedName name="A.1.2.6">#REF!</definedName>
    <definedName name="A.1.2.7">#REF!</definedName>
    <definedName name="A.1.2.8">#REF!</definedName>
    <definedName name="A.1.2.9">#REF!</definedName>
    <definedName name="A.1.3.1">#REF!</definedName>
    <definedName name="A.1.3.2">#REF!</definedName>
    <definedName name="A.1.3.3">#REF!</definedName>
    <definedName name="A.1.3.4">#REF!</definedName>
    <definedName name="A.1.3.7">#REF!</definedName>
    <definedName name="A.1.3.8">#REF!</definedName>
    <definedName name="A.1.4.1">#REF!</definedName>
    <definedName name="A.1.4.10">#REF!</definedName>
    <definedName name="A.1.4.11">#REF!</definedName>
    <definedName name="A.1.4.2">#REF!</definedName>
    <definedName name="A.1.4.3">#REF!</definedName>
    <definedName name="A.1.4.4">#REF!</definedName>
    <definedName name="A.1.4.5">#REF!</definedName>
    <definedName name="A.1.4.6">#REF!</definedName>
    <definedName name="A.1.4.7">#REF!</definedName>
    <definedName name="A.1.4.8">#REF!</definedName>
    <definedName name="A.1.4.9">#REF!</definedName>
    <definedName name="A.1.5.1">#REF!</definedName>
    <definedName name="A.1.5.2">#REF!</definedName>
    <definedName name="A.1.6.2">#REF!</definedName>
    <definedName name="A.1.6.3">#REF!</definedName>
    <definedName name="A.1.6.4">#REF!</definedName>
    <definedName name="A.2.1.1">#REF!</definedName>
    <definedName name="A.2.1.10">#REF!</definedName>
    <definedName name="A.2.1.11">#REF!</definedName>
    <definedName name="A.2.1.12">#REF!</definedName>
    <definedName name="A.2.1.13">#REF!</definedName>
    <definedName name="A.2.1.2">#REF!</definedName>
    <definedName name="A.2.1.3">#REF!</definedName>
    <definedName name="A.2.1.4">#REF!</definedName>
    <definedName name="A.2.1.6">#REF!</definedName>
    <definedName name="A.2.1.7">#REF!</definedName>
    <definedName name="A.2.1.8">#REF!</definedName>
    <definedName name="A.2.1.9">#REF!</definedName>
    <definedName name="A.2.3.1">#REF!</definedName>
    <definedName name="A.2.3.10">#REF!</definedName>
    <definedName name="A.2.3.2">#REF!</definedName>
    <definedName name="A.2.3.3">#REF!</definedName>
    <definedName name="A.2.3.4">#REF!</definedName>
    <definedName name="A.2.3.5">#REF!</definedName>
    <definedName name="A.2.3.6">#REF!</definedName>
    <definedName name="A.2.3.7">#REF!</definedName>
    <definedName name="A.2.3.8">#REF!</definedName>
    <definedName name="A.2.3.9">#REF!</definedName>
    <definedName name="A.I.U">#REF!</definedName>
    <definedName name="A.PVC">'[40]factores A.N.'!$M$7:$M$33</definedName>
    <definedName name="A_1">#REF!</definedName>
    <definedName name="A_ANT">#REF!</definedName>
    <definedName name="A_HOY">#REF!</definedName>
    <definedName name="A_impresión_IM">#REF!</definedName>
    <definedName name="A_IMPRESIÚN_IM">#REF!</definedName>
    <definedName name="a1..056">#REF!</definedName>
    <definedName name="A18A200">[41]ESPEC!#REF!</definedName>
    <definedName name="A1S">#REF!</definedName>
    <definedName name="A1XO56">#REF!</definedName>
    <definedName name="a2a" hidden="1">{"TAB1",#N/A,TRUE,"GENERAL";"TAB2",#N/A,TRUE,"GENERAL";"TAB3",#N/A,TRUE,"GENERAL";"TAB4",#N/A,TRUE,"GENERAL";"TAB5",#N/A,TRUE,"GENERAL"}</definedName>
    <definedName name="A2S">#REF!</definedName>
    <definedName name="AA" hidden="1">{#N/A,#N/A,TRUE,"INGENIERIA";#N/A,#N/A,TRUE,"COMPRAS";#N/A,#N/A,TRUE,"DIRECCION";#N/A,#N/A,TRUE,"RESUMEN"}</definedName>
    <definedName name="AA_1" hidden="1">{#N/A,#N/A,TRUE,"INGENIERIA";#N/A,#N/A,TRUE,"COMPRAS";#N/A,#N/A,TRUE,"DIRECCION";#N/A,#N/A,TRUE,"RESUMEN"}</definedName>
    <definedName name="AA_2" hidden="1">{#N/A,#N/A,TRUE,"INGENIERIA";#N/A,#N/A,TRUE,"COMPRAS";#N/A,#N/A,TRUE,"DIRECCION";#N/A,#N/A,TRUE,"RESUMEN"}</definedName>
    <definedName name="AAA">#REF!</definedName>
    <definedName name="AAAA">'[42]PU (2)'!$F$10</definedName>
    <definedName name="aaaaaa">[43]otros!$C$5</definedName>
    <definedName name="AAAAAAAAAA">#REF!</definedName>
    <definedName name="AAAAAAAAAAAAAAAAAAAA">#REF!</definedName>
    <definedName name="aaaaas" hidden="1">{"TAB1",#N/A,TRUE,"GENERAL";"TAB2",#N/A,TRUE,"GENERAL";"TAB3",#N/A,TRUE,"GENERAL";"TAB4",#N/A,TRUE,"GENERAL";"TAB5",#N/A,TRUE,"GENERAL"}</definedName>
    <definedName name="AAC">[20]AASHTO!$A$14:$F$17</definedName>
    <definedName name="AADOQUINVEH">#REF!</definedName>
    <definedName name="Aanden">#REF!</definedName>
    <definedName name="AANDENES">#REF!</definedName>
    <definedName name="AAS" hidden="1">{#N/A,#N/A,TRUE,"INGENIERIA";#N/A,#N/A,TRUE,"COMPRAS";#N/A,#N/A,TRUE,"DIRECCION";#N/A,#N/A,TRUE,"RESUMEN"}</definedName>
    <definedName name="AAS_1" hidden="1">{#N/A,#N/A,TRUE,"INGENIERIA";#N/A,#N/A,TRUE,"COMPRAS";#N/A,#N/A,TRUE,"DIRECCION";#N/A,#N/A,TRUE,"RESUMEN"}</definedName>
    <definedName name="AAS_2" hidden="1">{#N/A,#N/A,TRUE,"INGENIERIA";#N/A,#N/A,TRUE,"COMPRAS";#N/A,#N/A,TRUE,"DIRECCION";#N/A,#N/A,TRUE,"RESUMEN"}</definedName>
    <definedName name="AB">#REF!</definedName>
    <definedName name="aba_1">#REF!</definedName>
    <definedName name="aba_2">#REF!</definedName>
    <definedName name="abc">#REF!</definedName>
    <definedName name="ABCD" hidden="1">#REF!</definedName>
    <definedName name="ABCDE" hidden="1">#REF!</definedName>
    <definedName name="ABFIN">[37]DATBAND!$F$3:$F$742</definedName>
    <definedName name="ABG">[20]AASHTO!$A$2:$F$5</definedName>
    <definedName name="ABIN">[37]DATBAND!$E$3:$E$465</definedName>
    <definedName name="ABR">#REF!</definedName>
    <definedName name="absc">#N/A</definedName>
    <definedName name="absc_" localSheetId="5">[15]!absc</definedName>
    <definedName name="absc_" localSheetId="2">[15]!absc</definedName>
    <definedName name="absc_" localSheetId="3">[15]!absc</definedName>
    <definedName name="absc_">[15]!absc</definedName>
    <definedName name="absc_1" localSheetId="5">[15]!absc</definedName>
    <definedName name="absc_1" localSheetId="2">[15]!absc</definedName>
    <definedName name="absc_1" localSheetId="3">[15]!absc</definedName>
    <definedName name="absc_1">[15]!absc</definedName>
    <definedName name="absc1" localSheetId="5">[15]!absc</definedName>
    <definedName name="absc1" localSheetId="2">[15]!absc</definedName>
    <definedName name="absc1" localSheetId="3">[15]!absc</definedName>
    <definedName name="absc1">[15]!absc</definedName>
    <definedName name="ABSC2">[44]Datos!$E$3:$E$454</definedName>
    <definedName name="ABSCF">'[37]DAT NUC'!$K$2:$K$521</definedName>
    <definedName name="ABSCI">'[37]DAT NUC'!$J$2:$J$1084</definedName>
    <definedName name="ac">[45]MEMORIAS!$G$68</definedName>
    <definedName name="ACA">#REF!</definedName>
    <definedName name="ACABADO_PISO">'[46]BASE ACTIVIDADES'!$DP$2:$DP$19</definedName>
    <definedName name="ACALZADA">#REF!</definedName>
    <definedName name="Accesorios_de_1_2">#REF!</definedName>
    <definedName name="Accesorios_de_3_4">#REF!</definedName>
    <definedName name="AccessDatabase" hidden="1">"C:\C-314\VOLUMENES\volfin4.mdb"</definedName>
    <definedName name="ACEITES">#REF!,#REF!,#REF!,#REF!,#REF!</definedName>
    <definedName name="ACER">#REF!</definedName>
    <definedName name="Acero_de_Refuerzo_Figurado_de_60.000_P.S.I.">#REF!</definedName>
    <definedName name="Acicloruta">#REF!</definedName>
    <definedName name="Acido_Muriatico">#REF!</definedName>
    <definedName name="Acoflex_1_2">#REF!</definedName>
    <definedName name="Acometida_en_2_3___350_kcmil___1___250_kcmil_AWG__THHN_en_Ø_4">#REF!</definedName>
    <definedName name="Acometida_en_3___1_0___1___2___1___6_T_AWG__THHN_en_1Ø_3">#REF!</definedName>
    <definedName name="Acometida_en_3___250_kcmil___1___2_0___1___2_T_AWG__THHN_en_1Ø_3">#REF!</definedName>
    <definedName name="Acometida_en_3___4_0___1___2_0___1___2_T_AWG__THHN_en_1Ø_3">#REF!</definedName>
    <definedName name="Acometida_en_3___6___1___8___1___8_T_AWG__THHN_en_1Ø_1">#REF!</definedName>
    <definedName name="Acometida_en_3___6_en_1Ø_2">#REF!</definedName>
    <definedName name="Acometida_en_3___8___1___10___1___8_T_AWG__THHN_en_1Ø_1">#REF!</definedName>
    <definedName name="Acometida_en_Conductor_de_Cobre_3___2_0_AWG_XLEP_15_Kv">#REF!</definedName>
    <definedName name="acpm">5000</definedName>
    <definedName name="ACT">#REF!</definedName>
    <definedName name="ACT_COMP">#REF!</definedName>
    <definedName name="ACT_COMP2">#REF!</definedName>
    <definedName name="ACT_CONT">#REF!</definedName>
    <definedName name="ACT_CONT2">#REF!</definedName>
    <definedName name="actas">[47]TRASMILENIO!$A$4:$F$18</definedName>
    <definedName name="Actividad">#REF!</definedName>
    <definedName name="Actividades">#REF!</definedName>
    <definedName name="ACTV">#REF!</definedName>
    <definedName name="acumulado">'[48]Reservas de Petróleo'!$A$2,'[48]Reservas de Petróleo'!$A$1,'[48]Reservas de Petróleo'!$D$4,'[48]Reservas de Petróleo'!$E$1:$E$65536</definedName>
    <definedName name="ACwvu.TAB1." hidden="1">[49]Presupuesto_Via_distribuidora!#REF!</definedName>
    <definedName name="ACwvu.TAB2." hidden="1">[49]Presupuesto_Via_distribuidora!#REF!</definedName>
    <definedName name="ACwvu.TAB3." hidden="1">[49]Presupuesto_Via_distribuidora!#REF!</definedName>
    <definedName name="ACwvu.TAB4." hidden="1">[49]Presupuesto_Via_distribuidora!#REF!</definedName>
    <definedName name="ACwvu.TAB5." hidden="1">[49]Presupuesto_Via_distribuidora!#REF!</definedName>
    <definedName name="ad">#REF!</definedName>
    <definedName name="adasd">#REF!</definedName>
    <definedName name="Adecueinstalacion">#REF!</definedName>
    <definedName name="ADFGSDB" hidden="1">{"via1",#N/A,TRUE,"general";"via2",#N/A,TRUE,"general";"via3",#N/A,TRUE,"general"}</definedName>
    <definedName name="ADI">#REF!</definedName>
    <definedName name="ADICIONALES">[50]AD!$1:$1048576</definedName>
    <definedName name="ADM">[43]otros!$C$2</definedName>
    <definedName name="Administración">#REF!</definedName>
    <definedName name="administrador">[51]Informacion!$B$15</definedName>
    <definedName name="Adminitración">#REF!</definedName>
    <definedName name="ADMON">#REF!</definedName>
    <definedName name="ADMON1">#REF!</definedName>
    <definedName name="Adobe">#REF!</definedName>
    <definedName name="adoc1" localSheetId="5">[15]!absc</definedName>
    <definedName name="adoc1" localSheetId="2">[15]!absc</definedName>
    <definedName name="adoc1" localSheetId="3">[15]!absc</definedName>
    <definedName name="adoc1">[15]!absc</definedName>
    <definedName name="ADOC125" localSheetId="5">[15]!absc</definedName>
    <definedName name="ADOC125" localSheetId="2">[15]!absc</definedName>
    <definedName name="ADOC125" localSheetId="3">[15]!absc</definedName>
    <definedName name="ADOC125">[15]!absc</definedName>
    <definedName name="adoq" localSheetId="5">[15]!absc</definedName>
    <definedName name="adoq" localSheetId="2">[15]!absc</definedName>
    <definedName name="adoq" localSheetId="3">[15]!absc</definedName>
    <definedName name="adoq">[15]!absc</definedName>
    <definedName name="ADSAD" hidden="1">{"TAB1",#N/A,TRUE,"GENERAL";"TAB2",#N/A,TRUE,"GENERAL";"TAB3",#N/A,TRUE,"GENERAL";"TAB4",#N/A,TRUE,"GENERAL";"TAB5",#N/A,TRUE,"GENERAL"}</definedName>
    <definedName name="aefa" hidden="1">{"via1",#N/A,TRUE,"general";"via2",#N/A,TRUE,"general";"via3",#N/A,TRUE,"general"}</definedName>
    <definedName name="Aexcavacion">#REF!</definedName>
    <definedName name="afdsw" hidden="1">{"TAB1",#N/A,TRUE,"GENERAL";"TAB2",#N/A,TRUE,"GENERAL";"TAB3",#N/A,TRUE,"GENERAL";"TAB4",#N/A,TRUE,"GENERAL";"TAB5",#N/A,TRUE,"GENERAL"}</definedName>
    <definedName name="agdsgg" hidden="1">{"via1",#N/A,TRUE,"general";"via2",#N/A,TRUE,"general";"via3",#N/A,TRUE,"general"}</definedName>
    <definedName name="AGO">#REF!</definedName>
    <definedName name="agua">[52]criterio!$B$91:$B$93</definedName>
    <definedName name="ah">#REF!</definedName>
    <definedName name="ahe">#REF!</definedName>
    <definedName name="aida">#REF!</definedName>
    <definedName name="aida1">#REF!</definedName>
    <definedName name="AIRE">'[37]DAT NUC'!$P$2:$P$401</definedName>
    <definedName name="aiu">[53]AIU!$I$121</definedName>
    <definedName name="AIU_01">#REF!</definedName>
    <definedName name="AIU_1">#REF!</definedName>
    <definedName name="AIU_2">#REF!</definedName>
    <definedName name="AIU_ADMON">[54]DATOS!$D$8</definedName>
    <definedName name="AIU_IMP">[54]DATOS!$D$9</definedName>
    <definedName name="aiu_mat">[55]PRESUPUESTO!$AD$891</definedName>
    <definedName name="AIU_UTIL">[54]DATOS!$D$10</definedName>
    <definedName name="aj">#REF!</definedName>
    <definedName name="AjustDelAIU">#REF!</definedName>
    <definedName name="Ajuste">[56]Datos!$B$11</definedName>
    <definedName name="alam">#REF!</definedName>
    <definedName name="Alambre_Negro_No.18">#REF!</definedName>
    <definedName name="alc" localSheetId="5">[57]!absc</definedName>
    <definedName name="alc" localSheetId="2">[57]!absc</definedName>
    <definedName name="alc" localSheetId="3">[57]!absc</definedName>
    <definedName name="alc">[57]!absc</definedName>
    <definedName name="AlcanceProyecto">#REF!</definedName>
    <definedName name="Alcaparro_2.00_m">#REF!</definedName>
    <definedName name="ALM">#REF!</definedName>
    <definedName name="Almacenista">#REF!</definedName>
    <definedName name="ALQUILER">[58]Alquiler!$A$4:$D$102</definedName>
    <definedName name="ALTO">[59]Tabla!$A$1:$A$5</definedName>
    <definedName name="Ambien" hidden="1">#REF!</definedName>
    <definedName name="AMBIENTAL">#REF!</definedName>
    <definedName name="Amount">#REF!</definedName>
    <definedName name="analequipo">#REF!</definedName>
    <definedName name="ANCLAJE">'[60]MC SF GAVIONES'!#REF!</definedName>
    <definedName name="AND">#REF!</definedName>
    <definedName name="Andamio_Sección">#REF!</definedName>
    <definedName name="Andamios">#REF!</definedName>
    <definedName name="ANDEN">[61]PRECIOS!$D$55:$D$62</definedName>
    <definedName name="Andenes">#REF!</definedName>
    <definedName name="andres" hidden="1">[49]Presupuesto_Via_distribuidora!#REF!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[62]COMPARATIVO!#REF!</definedName>
    <definedName name="anexo8">#REF!</definedName>
    <definedName name="anexo9">#REF!</definedName>
    <definedName name="anexů7">#REF!</definedName>
    <definedName name="Angulo_en_aluminio_1_2__x_1_2__x_1_16">#REF!</definedName>
    <definedName name="Angulo_hierro_2_1_2__x_3_13">#REF!</definedName>
    <definedName name="Anilina_azul">#REF!</definedName>
    <definedName name="Anilina_roja">#REF!</definedName>
    <definedName name="Anilina_verde">#REF!</definedName>
    <definedName name="AnsermaCartago">#REF!</definedName>
    <definedName name="AntCach">[27]COSTOS!$B$21</definedName>
    <definedName name="Antic">[63]BASES!$B$33</definedName>
    <definedName name="AnticAdic">[27]EVA!$B$98</definedName>
    <definedName name="ANTICIPO">[64]BASES!$B$33</definedName>
    <definedName name="Anticorrosivo_Rojo_Claro">#REF!</definedName>
    <definedName name="AÑO">[43]PRESUPUESTO!$D$13</definedName>
    <definedName name="añomaq">[65]Datos!$A$33:$A$74</definedName>
    <definedName name="AÑOWUIE">'[66]Res-Accide-10'!$R$2:$R$7</definedName>
    <definedName name="ao">#REF!</definedName>
    <definedName name="apaiy">#REF!</definedName>
    <definedName name="Aparatos_Telefonicos_para_extensiones">#REF!</definedName>
    <definedName name="Aparatos_Telefonicos_secretariales">#REF!</definedName>
    <definedName name="APELLIDOS">#REF!</definedName>
    <definedName name="API">#REF!</definedName>
    <definedName name="Aplique_Cilindrico_de_Pared_en_Acero_Galvanizado_de_1x26_W._120_V.">#REF!</definedName>
    <definedName name="Aplique_Cilindrico_de_Pared_en_Acero_Galvanizado_de_2x26_W._120_V.">#REF!</definedName>
    <definedName name="Aplique_Cilindrico_de_Techo_en_Acero_Galvanizado_de_2x26_W._120_V.">#REF!</definedName>
    <definedName name="apoyo">'[67]RESUMEN CIERRE '!$G$136</definedName>
    <definedName name="APU" localSheetId="5">[68]!absc</definedName>
    <definedName name="APU" localSheetId="2">[68]!absc</definedName>
    <definedName name="APU" localSheetId="3">[68]!absc</definedName>
    <definedName name="APU">[68]!absc</definedName>
    <definedName name="APU_1.1.1">#REF!</definedName>
    <definedName name="APU_1.1.2">#REF!</definedName>
    <definedName name="APU_1.1.3">#REF!</definedName>
    <definedName name="APU_1.1.4">#REF!</definedName>
    <definedName name="APU_1.1.5">#REF!</definedName>
    <definedName name="APU_1.2.1">#REF!</definedName>
    <definedName name="APU_1.2.2">#REF!</definedName>
    <definedName name="APU_1.2.3">#REF!</definedName>
    <definedName name="APU_1.3.1">#REF!</definedName>
    <definedName name="APU_1.3.2">#REF!</definedName>
    <definedName name="APU_10.1.1">#REF!</definedName>
    <definedName name="APU_10.1.10">#REF!</definedName>
    <definedName name="APU_10.1.11">#REF!</definedName>
    <definedName name="APU_10.1.13">#REF!</definedName>
    <definedName name="APU_10.1.14">#REF!</definedName>
    <definedName name="APU_10.1.15">#REF!</definedName>
    <definedName name="APU_10.1.16">#REF!</definedName>
    <definedName name="APU_10.1.17">#REF!</definedName>
    <definedName name="APU_10.1.18">#REF!</definedName>
    <definedName name="APU_10.1.19">#REF!</definedName>
    <definedName name="APU_10.1.2">#REF!</definedName>
    <definedName name="APU_10.1.3">#REF!</definedName>
    <definedName name="APU_10.1.4">#REF!</definedName>
    <definedName name="APU_10.1.5">#REF!</definedName>
    <definedName name="APU_10.1.6">#REF!</definedName>
    <definedName name="APU_10.1.7">#REF!</definedName>
    <definedName name="APU_10.1.8">#REF!</definedName>
    <definedName name="APU_10.1.9">#REF!</definedName>
    <definedName name="APU_10.2.1">#REF!</definedName>
    <definedName name="APU_10.2.2">#REF!</definedName>
    <definedName name="APU_11.1.1">#REF!</definedName>
    <definedName name="APU_11.1.2">#REF!</definedName>
    <definedName name="APU_11.1.3">#REF!</definedName>
    <definedName name="APU_11.1.4">#REF!</definedName>
    <definedName name="APU_11.2.1.1">#REF!</definedName>
    <definedName name="APU_11.2.2.1">#REF!</definedName>
    <definedName name="APU_11.2.2.2">#REF!</definedName>
    <definedName name="APU_11.2.3.1">#REF!</definedName>
    <definedName name="APU_11.2.3.2">#REF!</definedName>
    <definedName name="APU_12.1.1">#REF!</definedName>
    <definedName name="APU_12.1.10">#REF!</definedName>
    <definedName name="APU_12.1.11">#REF!</definedName>
    <definedName name="APU_12.1.12">#REF!</definedName>
    <definedName name="APU_12.1.13">#REF!</definedName>
    <definedName name="APU_12.1.14">#REF!</definedName>
    <definedName name="APU_12.1.15">#REF!</definedName>
    <definedName name="APU_12.1.16">#REF!</definedName>
    <definedName name="APU_12.1.17">#REF!</definedName>
    <definedName name="APU_12.1.18">#REF!</definedName>
    <definedName name="APU_12.1.19">#REF!</definedName>
    <definedName name="APU_12.1.2">#REF!</definedName>
    <definedName name="APU_12.1.20">#REF!</definedName>
    <definedName name="APU_12.1.21">#REF!</definedName>
    <definedName name="APU_12.1.22">#REF!</definedName>
    <definedName name="APU_12.1.23">#REF!</definedName>
    <definedName name="APU_12.1.24">#REF!</definedName>
    <definedName name="APU_12.1.25">#REF!</definedName>
    <definedName name="APU_12.1.26">#REF!</definedName>
    <definedName name="APU_12.1.27">#REF!</definedName>
    <definedName name="APU_12.1.28">#REF!</definedName>
    <definedName name="APU_12.1.29">#REF!</definedName>
    <definedName name="APU_12.1.3">#REF!</definedName>
    <definedName name="APU_12.1.30">#REF!</definedName>
    <definedName name="APU_12.1.31">#REF!</definedName>
    <definedName name="APU_12.1.32">#REF!</definedName>
    <definedName name="APU_12.1.33">#REF!</definedName>
    <definedName name="APU_12.1.34">#REF!</definedName>
    <definedName name="APU_12.1.35">#REF!</definedName>
    <definedName name="APU_12.1.36">#REF!</definedName>
    <definedName name="APU_12.1.37">#REF!</definedName>
    <definedName name="APU_12.1.38">#REF!</definedName>
    <definedName name="APU_12.1.39">#REF!</definedName>
    <definedName name="APU_12.1.4">#REF!</definedName>
    <definedName name="APU_12.1.40">#REF!</definedName>
    <definedName name="APU_12.1.41">#REF!</definedName>
    <definedName name="APU_12.1.42">#REF!</definedName>
    <definedName name="APU_12.1.43">#REF!</definedName>
    <definedName name="APU_12.1.44">#REF!</definedName>
    <definedName name="APU_12.1.45">#REF!</definedName>
    <definedName name="APU_12.1.46">#REF!</definedName>
    <definedName name="APU_12.1.47">#REF!</definedName>
    <definedName name="APU_12.1.48">#REF!</definedName>
    <definedName name="APU_12.1.49">#REF!</definedName>
    <definedName name="APU_12.1.5">#REF!</definedName>
    <definedName name="APU_12.1.50">#REF!</definedName>
    <definedName name="APU_12.1.51">#REF!</definedName>
    <definedName name="APU_12.1.52">#REF!</definedName>
    <definedName name="APU_12.1.53">#REF!</definedName>
    <definedName name="APU_12.1.54">#REF!</definedName>
    <definedName name="APU_12.1.55">#REF!</definedName>
    <definedName name="APU_12.1.56">#REF!</definedName>
    <definedName name="APU_12.1.57">#REF!</definedName>
    <definedName name="APU_12.1.58">#REF!</definedName>
    <definedName name="APU_12.1.59">#REF!</definedName>
    <definedName name="APU_12.1.6">#REF!</definedName>
    <definedName name="APU_12.1.60">#REF!</definedName>
    <definedName name="APU_12.1.61">#REF!</definedName>
    <definedName name="APU_12.1.62">#REF!</definedName>
    <definedName name="APU_12.1.63">#REF!</definedName>
    <definedName name="APU_12.1.64">#REF!</definedName>
    <definedName name="APU_12.1.65">#REF!</definedName>
    <definedName name="APU_12.1.66">#REF!</definedName>
    <definedName name="APU_12.1.67">#REF!</definedName>
    <definedName name="APU_12.1.68">#REF!</definedName>
    <definedName name="APU_12.1.69">#REF!</definedName>
    <definedName name="APU_12.1.7">#REF!</definedName>
    <definedName name="APU_12.1.70">#REF!</definedName>
    <definedName name="APU_12.1.71">#REF!</definedName>
    <definedName name="APU_12.1.8">#REF!</definedName>
    <definedName name="APU_12.1.9">#REF!</definedName>
    <definedName name="APU_13.1.1">#REF!</definedName>
    <definedName name="APU_13.1.2">#REF!</definedName>
    <definedName name="APU_13.1.3">#REF!</definedName>
    <definedName name="APU_13.1.4">#REF!</definedName>
    <definedName name="APU_13.1.5">#REF!</definedName>
    <definedName name="APU_13.1.6">#REF!</definedName>
    <definedName name="APU_14.1.1">#REF!</definedName>
    <definedName name="APU_14.1.2">#REF!</definedName>
    <definedName name="APU_14.1.3">#REF!</definedName>
    <definedName name="APU_14.1.4">#REF!</definedName>
    <definedName name="APU_14.1.5">#REF!</definedName>
    <definedName name="APU_15.1.1">#REF!</definedName>
    <definedName name="APU_15.2.1">#REF!</definedName>
    <definedName name="APU_15.2.10">#REF!</definedName>
    <definedName name="APU_15.2.11">#REF!</definedName>
    <definedName name="APU_15.2.12">#REF!</definedName>
    <definedName name="APU_15.2.13">#REF!</definedName>
    <definedName name="APU_15.2.14">#REF!</definedName>
    <definedName name="APU_15.2.15">#REF!</definedName>
    <definedName name="APU_15.2.2">#REF!</definedName>
    <definedName name="APU_15.2.3">#REF!</definedName>
    <definedName name="APU_15.2.4">#REF!</definedName>
    <definedName name="APU_15.2.5">#REF!</definedName>
    <definedName name="APU_15.2.6">#REF!</definedName>
    <definedName name="APU_15.2.7">#REF!</definedName>
    <definedName name="APU_15.2.8">#REF!</definedName>
    <definedName name="APU_15.2.9">#REF!</definedName>
    <definedName name="APU_16.1.1">#REF!</definedName>
    <definedName name="APU_16.1.10">#REF!</definedName>
    <definedName name="APU_16.1.11">#REF!</definedName>
    <definedName name="APU_16.1.12">#REF!</definedName>
    <definedName name="APU_16.1.13">#REF!</definedName>
    <definedName name="APU_16.1.14">#REF!</definedName>
    <definedName name="APU_16.1.15">#REF!</definedName>
    <definedName name="APU_16.1.16">#REF!</definedName>
    <definedName name="APU_16.1.17">#REF!</definedName>
    <definedName name="APU_16.1.18">#REF!</definedName>
    <definedName name="APU_16.1.19">#REF!</definedName>
    <definedName name="APU_16.1.2">#REF!</definedName>
    <definedName name="APU_16.1.3">#REF!</definedName>
    <definedName name="APU_16.1.4">#REF!</definedName>
    <definedName name="APU_16.1.5">#REF!</definedName>
    <definedName name="APU_16.1.6">#REF!</definedName>
    <definedName name="APU_16.1.7">#REF!</definedName>
    <definedName name="APU_16.1.8">#REF!</definedName>
    <definedName name="APU_16.1.9">#REF!</definedName>
    <definedName name="APU_17.1.1">#REF!</definedName>
    <definedName name="APU_17.1.2">#REF!</definedName>
    <definedName name="APU_18.1.1">#REF!</definedName>
    <definedName name="APU_18.2.1">#REF!</definedName>
    <definedName name="APU_18.2.2">#REF!</definedName>
    <definedName name="APU_18.2.3">#REF!</definedName>
    <definedName name="APU_18.2.4">#REF!</definedName>
    <definedName name="APU_18.3.1">#REF!</definedName>
    <definedName name="APU_18.3.2">#REF!</definedName>
    <definedName name="APU_18.4.1">#REF!</definedName>
    <definedName name="APU_18.4.2">#REF!</definedName>
    <definedName name="APU_19.1.1">#REF!</definedName>
    <definedName name="APU_19.1.2">#REF!</definedName>
    <definedName name="APU_19.1.3">#REF!</definedName>
    <definedName name="APU_19.1.4">#REF!</definedName>
    <definedName name="APU_19.1.5">#REF!</definedName>
    <definedName name="APU_19.2.1">#REF!</definedName>
    <definedName name="APU_19.3.1">#REF!</definedName>
    <definedName name="APU_2.1.1">#REF!</definedName>
    <definedName name="APU_2.1.2">#REF!</definedName>
    <definedName name="APU_2.1.3">#REF!</definedName>
    <definedName name="APU_2.1.4">#REF!</definedName>
    <definedName name="APU_2.2.1">#REF!</definedName>
    <definedName name="APU_2.2.2">#REF!</definedName>
    <definedName name="APU_2.2.3">#REF!</definedName>
    <definedName name="APU_2.3.1">#REF!</definedName>
    <definedName name="APU_2.3.2">#REF!</definedName>
    <definedName name="APU_20.1.1">#REF!</definedName>
    <definedName name="APU_20.1.2">#REF!</definedName>
    <definedName name="APU_20.1.3">#REF!</definedName>
    <definedName name="APU_20.1.4">#REF!</definedName>
    <definedName name="APU_20.2.1">#REF!</definedName>
    <definedName name="APU_20.2.2">#REF!</definedName>
    <definedName name="APU_20.2.3">#REF!</definedName>
    <definedName name="APU_20.2.4">#REF!</definedName>
    <definedName name="APU_20.2.5">#REF!</definedName>
    <definedName name="APU_20.2.6">#REF!</definedName>
    <definedName name="APU_21.1.4">#REF!</definedName>
    <definedName name="APU_21.2.1">#REF!</definedName>
    <definedName name="APU_21.2.2">#REF!</definedName>
    <definedName name="APU_21.2.3">#REF!</definedName>
    <definedName name="APU_21.2.4">#REF!</definedName>
    <definedName name="APU_3.1.1">#REF!</definedName>
    <definedName name="APU_3.1.10">#REF!</definedName>
    <definedName name="APU_3.1.11">#REF!</definedName>
    <definedName name="APU_3.1.12">#REF!</definedName>
    <definedName name="APU_3.1.13">#REF!</definedName>
    <definedName name="APU_3.1.2">#REF!</definedName>
    <definedName name="APU_3.1.3">#REF!</definedName>
    <definedName name="APU_3.1.4">#REF!</definedName>
    <definedName name="APU_3.1.5">#REF!</definedName>
    <definedName name="APU_3.1.6">#REF!</definedName>
    <definedName name="APU_3.1.7">#REF!</definedName>
    <definedName name="APU_3.1.8">#REF!</definedName>
    <definedName name="APU_3.1.9">#REF!</definedName>
    <definedName name="APU_3.2.1">#REF!</definedName>
    <definedName name="APU_3.2.10">#REF!</definedName>
    <definedName name="APU_3.2.2">#REF!</definedName>
    <definedName name="APU_3.2.3">#REF!</definedName>
    <definedName name="APU_3.2.4">#REF!</definedName>
    <definedName name="APU_3.2.5">#REF!</definedName>
    <definedName name="APU_3.2.6">#REF!</definedName>
    <definedName name="APU_3.2.7">#REF!</definedName>
    <definedName name="APU_3.2.8">#REF!</definedName>
    <definedName name="APU_3.2.9">#REF!</definedName>
    <definedName name="APU_3.3.1">#REF!</definedName>
    <definedName name="APU_3.3.2">#REF!</definedName>
    <definedName name="APU_3.3.3">#REF!</definedName>
    <definedName name="APU_3.3.4">#REF!</definedName>
    <definedName name="APU_3.4.1.1">#REF!</definedName>
    <definedName name="APU_3.4.1.2">#REF!</definedName>
    <definedName name="APU_3.4.1.3">#REF!</definedName>
    <definedName name="APU_3.4.1.4">#REF!</definedName>
    <definedName name="APU_3.4.2.1">#REF!</definedName>
    <definedName name="APU_3.4.2.2">#REF!</definedName>
    <definedName name="APU_3.4.2.3">#REF!</definedName>
    <definedName name="APU_3.4.2.4">#REF!</definedName>
    <definedName name="APU_3.4.3.1">#REF!</definedName>
    <definedName name="APU_3.4.3.2">#REF!</definedName>
    <definedName name="APU_3.4.4.1">#REF!</definedName>
    <definedName name="APU_3.4.4.2">#REF!</definedName>
    <definedName name="APU_3.4.4.3">#REF!</definedName>
    <definedName name="APU_3.4.5.1">#REF!</definedName>
    <definedName name="APU_4.1.1">#REF!</definedName>
    <definedName name="APU_4.1.2">#REF!</definedName>
    <definedName name="APU_4.1.3">#REF!</definedName>
    <definedName name="APU_4.1.4">#REF!</definedName>
    <definedName name="APU_4.1.5">#REF!</definedName>
    <definedName name="APU_4.1.6">#REF!</definedName>
    <definedName name="APU_4.1.7">#REF!</definedName>
    <definedName name="APU_4.1.8">#REF!</definedName>
    <definedName name="APU_4.5.1">#REF!</definedName>
    <definedName name="APU_4.5.2">#REF!</definedName>
    <definedName name="APU_5.1.1">#REF!</definedName>
    <definedName name="APU_5.1.10">#REF!</definedName>
    <definedName name="APU_5.1.11">#REF!</definedName>
    <definedName name="APU_5.1.12">#REF!</definedName>
    <definedName name="APU_5.1.13">#REF!</definedName>
    <definedName name="APU_5.1.2">#REF!</definedName>
    <definedName name="APU_5.1.3">#REF!</definedName>
    <definedName name="APU_5.1.4">#REF!</definedName>
    <definedName name="APU_5.1.5">#REF!</definedName>
    <definedName name="APU_5.1.6">#REF!</definedName>
    <definedName name="APU_5.1.7">#REF!</definedName>
    <definedName name="APU_5.1.8">#REF!</definedName>
    <definedName name="APU_5.1.9">#REF!</definedName>
    <definedName name="APU_5.3.1">#REF!</definedName>
    <definedName name="APU_6.1.1">#REF!</definedName>
    <definedName name="APU_6.1.10">#REF!</definedName>
    <definedName name="APU_6.1.2">#REF!</definedName>
    <definedName name="APU_6.1.3">#REF!</definedName>
    <definedName name="APU_6.1.4">#REF!</definedName>
    <definedName name="APU_6.1.5">#REF!</definedName>
    <definedName name="APU_6.1.6">#REF!</definedName>
    <definedName name="APU_6.1.7">#REF!</definedName>
    <definedName name="APU_6.1.8">#REF!</definedName>
    <definedName name="APU_6.1.9">#REF!</definedName>
    <definedName name="APU_6_1_11">#REF!</definedName>
    <definedName name="APU_7.1.1">#REF!</definedName>
    <definedName name="APU_7.1.10">#REF!</definedName>
    <definedName name="APU_7.1.2">#REF!</definedName>
    <definedName name="APU_7.1.3">#REF!</definedName>
    <definedName name="APU_7.1.4">#REF!</definedName>
    <definedName name="APU_7.1.5">#REF!</definedName>
    <definedName name="APU_7.1.6">#REF!</definedName>
    <definedName name="APU_7.1.7">#REF!</definedName>
    <definedName name="APU_7.1.8">#REF!</definedName>
    <definedName name="APU_7.1.9">#REF!</definedName>
    <definedName name="APU_7.2.1">#REF!</definedName>
    <definedName name="APU_7.2.2">#REF!</definedName>
    <definedName name="APU_7.3.1">#REF!</definedName>
    <definedName name="APU_7.3.10">#REF!</definedName>
    <definedName name="APU_7.3.11">#REF!</definedName>
    <definedName name="APU_7.3.12">#REF!</definedName>
    <definedName name="APU_7.3.13">#REF!</definedName>
    <definedName name="APU_7.3.14">#REF!</definedName>
    <definedName name="APU_7.3.15">#REF!</definedName>
    <definedName name="APU_7.3.16">#REF!</definedName>
    <definedName name="APU_7.3.2">#REF!</definedName>
    <definedName name="APU_7.3.3">#REF!</definedName>
    <definedName name="APU_7.3.4">#REF!</definedName>
    <definedName name="APU_7.3.5">#REF!</definedName>
    <definedName name="APU_7.3.6">#REF!</definedName>
    <definedName name="APU_7.3.7">#REF!</definedName>
    <definedName name="APU_7.3.8">#REF!</definedName>
    <definedName name="APU_7.3.9">#REF!</definedName>
    <definedName name="APU_7.4.1">#REF!</definedName>
    <definedName name="APU_7.4.2">#REF!</definedName>
    <definedName name="APU_7.5.1">#REF!</definedName>
    <definedName name="APU_7.5.2">#REF!</definedName>
    <definedName name="APU_7.5.3">#REF!</definedName>
    <definedName name="APU_7.5.4">#REF!</definedName>
    <definedName name="APU_7.5.5">#REF!</definedName>
    <definedName name="APU_7.5.6">#REF!</definedName>
    <definedName name="APU_7.5.7">#REF!</definedName>
    <definedName name="APU_7.5.8">#REF!</definedName>
    <definedName name="APU_7.6.1">#REF!</definedName>
    <definedName name="APU_7.6.2">#REF!</definedName>
    <definedName name="APU_7.6.3">#REF!</definedName>
    <definedName name="APU_7.7.1.1">#REF!</definedName>
    <definedName name="APU_7.7.1.2">#REF!</definedName>
    <definedName name="APU_7.7.1.3">#REF!</definedName>
    <definedName name="APU_7.7.1.4">#REF!</definedName>
    <definedName name="APU_7.7.1.5">#REF!</definedName>
    <definedName name="APU_7.7.1.6">#REF!</definedName>
    <definedName name="APU_7.7.1.7">#REF!</definedName>
    <definedName name="APU_7.7.1.8">#REF!</definedName>
    <definedName name="APU_7.7.2.1">#REF!</definedName>
    <definedName name="APU_7.7.2.2">#REF!</definedName>
    <definedName name="APU_7.7.2.3">#REF!</definedName>
    <definedName name="APU_7.7.2.4">#REF!</definedName>
    <definedName name="APU_7.7.3.1">#REF!</definedName>
    <definedName name="APU_7.7.3.2">#REF!</definedName>
    <definedName name="APU_7.7.4.1">#REF!</definedName>
    <definedName name="APU_7.7.4.2">#REF!</definedName>
    <definedName name="APU_7.7.4.3">#REF!</definedName>
    <definedName name="APU_7.7.5.1">#REF!</definedName>
    <definedName name="APU_7.7.5.2">#REF!</definedName>
    <definedName name="APU_7.7.6.1">#REF!</definedName>
    <definedName name="APU_7.7.6.2">#REF!</definedName>
    <definedName name="APU_7.7.6.3">#REF!</definedName>
    <definedName name="APU_7.7.6.4">#REF!</definedName>
    <definedName name="APU_7.7.6.5">#REF!</definedName>
    <definedName name="APU_7.7.6.6">#REF!</definedName>
    <definedName name="APU_7.7.7.1">#REF!</definedName>
    <definedName name="APU_7.7.7.2">#REF!</definedName>
    <definedName name="APU_7.7.8.1.1">#REF!</definedName>
    <definedName name="APU_7.7.8.1.10">#REF!</definedName>
    <definedName name="APU_7.7.8.1.11">#REF!</definedName>
    <definedName name="APU_7.7.8.1.2">#REF!</definedName>
    <definedName name="APU_7.7.8.1.3">#REF!</definedName>
    <definedName name="APU_7.7.8.1.4">#REF!</definedName>
    <definedName name="APU_7.7.8.1.5">#REF!</definedName>
    <definedName name="APU_7.7.8.1.6">#REF!</definedName>
    <definedName name="APU_7.7.8.1.7">#REF!</definedName>
    <definedName name="APU_7.7.8.1.8">#REF!</definedName>
    <definedName name="APU_7.7.8.1.9">#REF!</definedName>
    <definedName name="APU_7.7.8.2.1">#REF!</definedName>
    <definedName name="APU_7.7.8.2.2">#REF!</definedName>
    <definedName name="APU_7.7.8.3.1">#REF!</definedName>
    <definedName name="APU_7.7.8.3.2">#REF!</definedName>
    <definedName name="APU_7.7.8.3.3">#REF!</definedName>
    <definedName name="APU_7.7.8.3.4">#REF!</definedName>
    <definedName name="APU_7.7.8.3.5">#REF!</definedName>
    <definedName name="APU_7.7.8.3.6">#REF!</definedName>
    <definedName name="APU_7.7.8.4.1">#REF!</definedName>
    <definedName name="APU_7.7.8.4.2">#REF!</definedName>
    <definedName name="APU_7.7.8.4.3">#REF!</definedName>
    <definedName name="APU_7.7.8.4.4">#REF!</definedName>
    <definedName name="APU_7.7.8.4.5">#REF!</definedName>
    <definedName name="APU_7.7.8.4.6">#REF!</definedName>
    <definedName name="APU_7.7.8.4.7">#REF!</definedName>
    <definedName name="APU_7.7.8.4.8">#REF!</definedName>
    <definedName name="APU_7.8.1.1">#REF!</definedName>
    <definedName name="APU_7.8.1.2">#REF!</definedName>
    <definedName name="APU_7.8.1.3">#REF!</definedName>
    <definedName name="APU_7.8.1.4">#REF!</definedName>
    <definedName name="APU_7.8.2.1">#REF!</definedName>
    <definedName name="APU_7.8.2.2">#REF!</definedName>
    <definedName name="APU_7.8.2.3">#REF!</definedName>
    <definedName name="APU_7.8.3.1">#REF!</definedName>
    <definedName name="APU_7.8.3.2">#REF!</definedName>
    <definedName name="APU_7.9.1.1">#REF!</definedName>
    <definedName name="APU_7.9.1.2">#REF!</definedName>
    <definedName name="APU_7.9.1.3">#REF!</definedName>
    <definedName name="APU_7.9.1.4">#REF!</definedName>
    <definedName name="APU_7.9.1.5">#REF!</definedName>
    <definedName name="APU_7.9.2.1">#REF!</definedName>
    <definedName name="APU_7.9.2.2">#REF!</definedName>
    <definedName name="APU_7.9.2.3">#REF!</definedName>
    <definedName name="APU_7.9.3.1">#REF!</definedName>
    <definedName name="APU_7.9.3.2">#REF!</definedName>
    <definedName name="APU_7.9.3.3">#REF!</definedName>
    <definedName name="APU_7.9.3.4">#REF!</definedName>
    <definedName name="APU_7.9.4.1">#REF!</definedName>
    <definedName name="APU_7.9.4.2">#REF!</definedName>
    <definedName name="APU_7.9.4.3">#REF!</definedName>
    <definedName name="APU_9.1.1">#REF!</definedName>
    <definedName name="APU_acero.60000">#REF!</definedName>
    <definedName name="APU_Alcaparros">#REF!</definedName>
    <definedName name="APU_Aseo_General">#REF!</definedName>
    <definedName name="APU_Asta_Banderas">#REF!</definedName>
    <definedName name="APU_Cauchos_Sabaneros">#REF!</definedName>
    <definedName name="APU_concreto.2500">#REF!</definedName>
    <definedName name="APU_concreto.3000">#REF!</definedName>
    <definedName name="APU_concreto.4000">#REF!</definedName>
    <definedName name="APU_concreto.imp.3000">#REF!</definedName>
    <definedName name="APU_directos">#REF!</definedName>
    <definedName name="APU_Duchas_Antivandalicas">#REF!</definedName>
    <definedName name="APU_Gabinete_Incendio">#REF!</definedName>
    <definedName name="APU_Gescobas_Granito_BH">#REF!</definedName>
    <definedName name="APU_Lavamanos_Colgar">#REF!</definedName>
    <definedName name="APU_Limpieza_Fachadas">#REF!</definedName>
    <definedName name="APU_Limpieza_Muros_Interiores">#REF!</definedName>
    <definedName name="APU_Magnolios">#REF!</definedName>
    <definedName name="APU_Mano_de_Oso">#REF!</definedName>
    <definedName name="APU_mortero.1.4_3000">#REF!</definedName>
    <definedName name="APU_mortero_1.3_4000">#REF!</definedName>
    <definedName name="APU_mortero_1.3_imp">#REF!</definedName>
    <definedName name="APU_mortero_1.4_imp">#REF!</definedName>
    <definedName name="APU_mortero1.5_2000">#REF!</definedName>
    <definedName name="APU_Pradizacion">#REF!</definedName>
    <definedName name="APU_Sangegado">#REF!</definedName>
    <definedName name="APU221.1">#REF!</definedName>
    <definedName name="APU221.2">#REF!</definedName>
    <definedName name="APUFEB">#REF!</definedName>
    <definedName name="aq">#N/A</definedName>
    <definedName name="aqaq" hidden="1">{"TAB1",#N/A,TRUE,"GENERAL";"TAB2",#N/A,TRUE,"GENERAL";"TAB3",#N/A,TRUE,"GENERAL";"TAB4",#N/A,TRUE,"GENERAL";"TAB5",#N/A,TRUE,"GENERAL"}</definedName>
    <definedName name="AQW">#REF!</definedName>
    <definedName name="AR">#REF!</definedName>
    <definedName name="ARANCEL">#REF!</definedName>
    <definedName name="AREA">#REF!</definedName>
    <definedName name="_xlnm.Extract">#REF!</definedName>
    <definedName name="_xlnm.Print_Area" localSheetId="5">'Acta N° 1'!$B$3:$K$39</definedName>
    <definedName name="_xlnm.Print_Area" localSheetId="4">'FLUJO DE EJECUCION'!$B$2:$AE$47</definedName>
    <definedName name="_xlnm.Print_Area" localSheetId="2">'Linea Base 1 - 160925'!$C$2:$AH$168</definedName>
    <definedName name="_xlnm.Print_Area" localSheetId="3">'Linea Base 2 - 191225'!$C$2:$AH$168</definedName>
    <definedName name="_xlnm.Print_Area" localSheetId="0">'PPTO CONSUL - ANEXO 12'!$B$3:$J$42</definedName>
    <definedName name="_xlnm.Print_Area" localSheetId="1">PROGRAMACION!$B$2:$AB$176</definedName>
    <definedName name="_xlnm.Print_Area">#REF!</definedName>
    <definedName name="AreaLimpiar">'[69]Info-Portaf'!$N$4,'[69]Info-Portaf'!$C$10:$AE$24,'[69]Info-Portaf'!$C$26:$AE$28,'[69]Info-Portaf'!$C$31:$AE$40,'[69]Info-Portaf'!$C$41:$H$41,'[69]Info-Portaf'!$C$42:$AE$51,'[69]Info-Portaf'!$C$53:$AE$54,'[69]Info-Portaf'!$C$57:$AE$57,'[69]Info-Portaf'!$C$59:$AE$59,'[69]Info-Portaf'!$B$10:$B$61</definedName>
    <definedName name="Areatotal">#REF!</definedName>
    <definedName name="Aref">#REF!</definedName>
    <definedName name="Arena">#REF!</definedName>
    <definedName name="Arena_de_Peña">#REF!</definedName>
    <definedName name="Arena_de_rio">#REF!</definedName>
    <definedName name="Arena_Lavada_de_Peña">#REF!</definedName>
    <definedName name="Arena_semilavada">#REF!</definedName>
    <definedName name="Arenilla">#REF!</definedName>
    <definedName name="armuve">#N/A</definedName>
    <definedName name="ARP">#REF!</definedName>
    <definedName name="Arrendamientos">#REF!</definedName>
    <definedName name="ARS">#REF!</definedName>
    <definedName name="as">#N/A</definedName>
    <definedName name="asas">[70]formulario!$A$6:$D$37</definedName>
    <definedName name="asasasa">[70]equipos!$A$2:$E$772</definedName>
    <definedName name="asasasas">[70]MATERIALES!$A$3:$D$192</definedName>
    <definedName name="asasasasa">[70]ACARREO!$A$3:$C$26</definedName>
    <definedName name="asasasasas">[70]CUADBASI!$A$13:$F$46</definedName>
    <definedName name="ASB">[8]AASHTO!$A$8:$F$11</definedName>
    <definedName name="ASD" hidden="1">{"via1",#N/A,TRUE,"general";"via2",#N/A,TRUE,"general";"via3",#N/A,TRUE,"general"}</definedName>
    <definedName name="ASDA" hidden="1">{"via1",#N/A,TRUE,"general";"via2",#N/A,TRUE,"general";"via3",#N/A,TRUE,"general"}</definedName>
    <definedName name="ASDAD">#REF!</definedName>
    <definedName name="ASDAF">#REF!</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GHJKLÑ">#N/A</definedName>
    <definedName name="Aseguracalidad">#REF!</definedName>
    <definedName name="Aseo_general">#REF!</definedName>
    <definedName name="Aseo_General___3_HS__Sal__Mínimo">#REF!</definedName>
    <definedName name="Aseparador">#REF!</definedName>
    <definedName name="asfasd"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specto">#REF!</definedName>
    <definedName name="ASSD">#REF!</definedName>
    <definedName name="Asta_Para_Banderas">#REF!</definedName>
    <definedName name="ATB">#REF!</definedName>
    <definedName name="Atp">[16]EMPRESA!$F$20</definedName>
    <definedName name="AU">'[36]CIRCUITOS CODENSA'!#REF!</definedName>
    <definedName name="aur">#REF!</definedName>
    <definedName name="_xlnm.Auto_Open" localSheetId="5">MODULO10.auto_abrir</definedName>
    <definedName name="_xlnm.Auto_Open" localSheetId="2">MODULO10.auto_abrir</definedName>
    <definedName name="_xlnm.Auto_Open" localSheetId="3">MODULO10.auto_abrir</definedName>
    <definedName name="_xlnm.Auto_Open">MODULO10.auto_abrir</definedName>
    <definedName name="auto1">#REF!</definedName>
    <definedName name="auto123">#REF!</definedName>
    <definedName name="auto2">#REF!</definedName>
    <definedName name="AUTOMOTOR">#REF!</definedName>
    <definedName name="AUTOMOTOR1">#REF!</definedName>
    <definedName name="AUTOPISTA">'[36]CIRCUITOS CODENSA'!#REF!</definedName>
    <definedName name="AuxAlim">'[16]DATOS CONTRATO'!$E$18</definedName>
    <definedName name="auxalimentacion">[71]CONTRATO!$E$18</definedName>
    <definedName name="AuxCom">'[16]DATOS CONTRATO'!$I$16</definedName>
    <definedName name="auxcomisariato">[71]CONTRATO!$I$16</definedName>
    <definedName name="AuxDot">'[16]DATOS CONTRATO'!$I$17</definedName>
    <definedName name="auxdotacion">[71]CONTRATO!$I$17</definedName>
    <definedName name="AuxHab">'[16]DATOS CONTRATO'!$E$17</definedName>
    <definedName name="auxhabi">[72]CONTRATO!$E$17</definedName>
    <definedName name="auxhabitacion">[71]CONTRATO!$E$17</definedName>
    <definedName name="Auxiliar_de_Contabilidad">#REF!</definedName>
    <definedName name="auxtransporte">[71]CONTRATO!$E$16</definedName>
    <definedName name="av">#REF!</definedName>
    <definedName name="Avance_por_item">#REF!,#REF!,#REF!,#REF!,#REF!,#REF!,#REF!,#REF!,#REF!,#REF!,#REF!,#REF!,#REF!,#REF!,#REF!,#REF!,#REF!,#REF!</definedName>
    <definedName name="Avances_Totales">#REF!,#REF!,#REF!,#REF!,#REF!,#REF!,#REF!,#REF!,#REF!,#REF!,#REF!,#REF!,#REF!,#REF!,#REF!,#REF!,#REF!,#REF!</definedName>
    <definedName name="Averde">#REF!</definedName>
    <definedName name="AW">#REF!</definedName>
    <definedName name="ax">#REF!</definedName>
    <definedName name="AyudaCota64">'[73]MODELO APUS'!$H$2:$J$19301</definedName>
    <definedName name="Ayudante">#REF!</definedName>
    <definedName name="Ayudante_Acabados_albañilería">#REF!</definedName>
    <definedName name="Ayudante_Albaílería_General">#REF!</definedName>
    <definedName name="Ayudante_Carpintería">#REF!</definedName>
    <definedName name="Ayudante_Electrico">#REF!</definedName>
    <definedName name="Ayudante_Instalaciones_sanitarias">#REF!</definedName>
    <definedName name="Ayudante_Taller">#REF!</definedName>
    <definedName name="Ayudante_Topografo">#REF!</definedName>
    <definedName name="azaz" hidden="1">{"TAB1",#N/A,TRUE,"GENERAL";"TAB2",#N/A,TRUE,"GENERAL";"TAB3",#N/A,TRUE,"GENERAL";"TAB4",#N/A,TRUE,"GENERAL";"TAB5",#N/A,TRUE,"GENERAL"}</definedName>
    <definedName name="Azonaverde">#REF!</definedName>
    <definedName name="b">#REF!</definedName>
    <definedName name="B.T1">#REF!</definedName>
    <definedName name="B_impresión_IM">#REF!</definedName>
    <definedName name="B_T1">#REF!</definedName>
    <definedName name="Bajo_L">[59]Tabla!$A$1:$A$5</definedName>
    <definedName name="bal">#REF!</definedName>
    <definedName name="Balas_Fluorescentes_en_Acero_Galvanizado_de_1x13_W__120_V.">#REF!</definedName>
    <definedName name="Balas_Fluorescentes_en_Acero_Galvanizado_de_1x42_W__120_V.">#REF!</definedName>
    <definedName name="Balas_Fluorescentes_en_Acero_Galvanizado_de_2x26_W__120_V.">#REF!</definedName>
    <definedName name="Balde_Plastico_Negro">#REF!</definedName>
    <definedName name="Baldosa_Alfa_L1_30x30">#REF!</definedName>
    <definedName name="BANCO">#REF!</definedName>
    <definedName name="Banco_de_Ductos_de_PVC_en_1_Ø">#REF!</definedName>
    <definedName name="Banco_de_Ductos_de_PVC_en_2_Ø">#REF!</definedName>
    <definedName name="Bandeja_de_Fibra_Optica_de_12_Puertos">#REF!</definedName>
    <definedName name="Barniz_vitriflex">#REF!</definedName>
    <definedName name="Barra_de_Seguridad_AI_Ref._5724">#REF!</definedName>
    <definedName name="Barra_de_Seguridad_AI_Ref._5770">#REF!</definedName>
    <definedName name="Barro">#REF!</definedName>
    <definedName name="Base">#REF!</definedName>
    <definedName name="Base_datos_IM">#REF!</definedName>
    <definedName name="base_datos_t45">[74]CALIDAD!#REF!</definedName>
    <definedName name="Base_en_recebo_B___200">#REF!</definedName>
    <definedName name="Base_granular">#REF!</definedName>
    <definedName name="base_VaR">#REF!</definedName>
    <definedName name="base1">#REF!</definedName>
    <definedName name="base2">#REF!</definedName>
    <definedName name="BASECERO">[75]LISTA!$C$10:$Q$110</definedName>
    <definedName name="BASECERO1">[76]LISTA!$C$10:$Q$110</definedName>
    <definedName name="basedatos">[77]Hoja1!$A$4:$BZ$55</definedName>
    <definedName name="BaseDatos_Ore1">'[78]BD100-45'!#REF!</definedName>
    <definedName name="BaseDatos_T831">'[79]BD100-45-P1'!#REF!</definedName>
    <definedName name="_xlnm.Database">#REF!</definedName>
    <definedName name="BaseDeDatos1">#REF!</definedName>
    <definedName name="basep">[80]PRESUPUESTAL!$A$4:$P$190</definedName>
    <definedName name="Basica_Centro_costo_2001">#REF!</definedName>
    <definedName name="Basica_Facturacion_2001">#REF!</definedName>
    <definedName name="Basica_Reserva_2001">#REF!</definedName>
    <definedName name="Básico">#REF!</definedName>
    <definedName name="Bateas">#REF!</definedName>
    <definedName name="BB">#N/A</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hidden="1">{"TAB1",#N/A,TRUE,"GENERAL";"TAB2",#N/A,TRUE,"GENERAL";"TAB3",#N/A,TRUE,"GENERAL";"TAB4",#N/A,TRUE,"GENERAL";"TAB5",#N/A,TRUE,"GENERAL"}</definedName>
    <definedName name="Bd">#REF!</definedName>
    <definedName name="Bd__2">#REF!</definedName>
    <definedName name="Bd_2">[81]FACTORES!#REF!</definedName>
    <definedName name="BDATOS">[82]CONTRATISTAS!$1:$1048576</definedName>
    <definedName name="BDD">#REF!</definedName>
    <definedName name="BDFB" hidden="1">{"via1",#N/A,TRUE,"general";"via2",#N/A,TRUE,"general";"via3",#N/A,TRUE,"general"}</definedName>
    <definedName name="BDFBDFDFBH">'[83]COSTOS OFICINA'!#REF!</definedName>
    <definedName name="BDFBGDFG">#REF!</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B">#REF!</definedName>
    <definedName name="Bebederos_para_parque">#REF!</definedName>
    <definedName name="Beg_Bal">#REF!</definedName>
    <definedName name="BENEF.UNIT.">#REF!</definedName>
    <definedName name="BFGDFG">#REF!</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h">#REF!</definedName>
    <definedName name="BGT">#REF!</definedName>
    <definedName name="bgvfcdx" hidden="1">{"via1",#N/A,TRUE,"general";"via2",#N/A,TRUE,"general";"via3",#N/A,TRUE,"general"}</definedName>
    <definedName name="BHT">#REF!</definedName>
    <definedName name="BHT_F">#REF!</definedName>
    <definedName name="bi">#REF!</definedName>
    <definedName name="Bicicletero">#REF!</definedName>
    <definedName name="bimestre">'[84]ESTADO RED'!$E$8</definedName>
    <definedName name="Bisagra_aluminio_Extruído_3">#REF!</definedName>
    <definedName name="Bisagra_común_de_3">#REF!</definedName>
    <definedName name="BL">'[36]CIRCUITOS CODENSA'!#REF!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'[85]Ejecutado%'!#REF!</definedName>
    <definedName name="blEjecutadoPorcen">'[85]Ejecutado$'!$D$1:$CE$45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'[85]Programado$'!$I$1:$CK$45</definedName>
    <definedName name="blReferenciaInforme">#REF!</definedName>
    <definedName name="bn">#REF!</definedName>
    <definedName name="bnm">#REF!</definedName>
    <definedName name="BO">'[36]CIRCUITOS CODENSA'!#REF!</definedName>
    <definedName name="Bombas">#REF!</definedName>
    <definedName name="Bombas_de_Incendio">#REF!</definedName>
    <definedName name="Bombas_de_Suministro_Pre_Ensambladas">#REF!</definedName>
    <definedName name="Bombas_sum_seg_espec">#REF!</definedName>
    <definedName name="Bombas_Sumergibles">#REF!</definedName>
    <definedName name="Bombas_Sumergibles_Según_Especificacion">#REF!</definedName>
    <definedName name="BONO">#REF!</definedName>
    <definedName name="BORDER1">[86]steel!#REF!</definedName>
    <definedName name="BORDET">#REF!</definedName>
    <definedName name="Bordillo_en_concreto_e__15.H_0_40_para_jardineras_y_otros">#REF!</definedName>
    <definedName name="Bordillo_Jardineras_en_circulaciones_y_patio__en_concreto_e__15._Anden">#REF!</definedName>
    <definedName name="Bordillo_prefabricados_tipo_A___70">#REF!</definedName>
    <definedName name="BORSHE">'[4]7422CW00'!#REF!</definedName>
    <definedName name="BORSUM">'[4]7422CW00'!#REF!</definedName>
    <definedName name="boxes">#REF!</definedName>
    <definedName name="BQ">#REF!</definedName>
    <definedName name="br" hidden="1">{"TAB1",#N/A,TRUE,"GENERAL";"TAB2",#N/A,TRUE,"GENERAL";"TAB3",#N/A,TRUE,"GENERAL";"TAB4",#N/A,TRUE,"GENERAL";"TAB5",#N/A,TRUE,"GENERAL"}</definedName>
    <definedName name="Brazo_Hidráulico_Dorma__4">#REF!</definedName>
    <definedName name="BREAKER">#REF!</definedName>
    <definedName name="Breaker_Tipo_Enchufable_de_1x20A_10KA">#REF!</definedName>
    <definedName name="Breaker_Tipo_Enchufable_de_3x20A_10KA">#REF!</definedName>
    <definedName name="Breaker_Tipo_Enchufable_de_3x30A_10KA">#REF!</definedName>
    <definedName name="Breaker_Tipo_Enchufable_de_3x80A_25KA">#REF!</definedName>
    <definedName name="BREAKERS">#REF!</definedName>
    <definedName name="Breakers_Switches">#REF!</definedName>
    <definedName name="Breakers_y_Switches">#REF!</definedName>
    <definedName name="Brida_Roscada_Acero_X_150_PSI_2">#REF!</definedName>
    <definedName name="Brida_Roscada_Acero_X_150_PSI_3">#REF!</definedName>
    <definedName name="BRIQ">[37]DATBAND!$D$3:$D$395</definedName>
    <definedName name="Brocha_de_cerda_4">#REF!</definedName>
    <definedName name="bsb" hidden="1">{"via1",#N/A,TRUE,"general";"via2",#N/A,TRUE,"general";"via3",#N/A,TRUE,"general"}</definedName>
    <definedName name="bspoi" hidden="1">{"TAB1",#N/A,TRUE,"GENERAL";"TAB2",#N/A,TRUE,"GENERAL";"TAB3",#N/A,TRUE,"GENERAL";"TAB4",#N/A,TRUE,"GENERAL";"TAB5",#N/A,TRUE,"GENERAL"}</definedName>
    <definedName name="BSW">[87]medelo!$D$37</definedName>
    <definedName name="bt" hidden="1">{"via1",#N/A,TRUE,"general";"via2",#N/A,TRUE,"general";"via3",#N/A,TRUE,"general"}</definedName>
    <definedName name="BTYJHTR" hidden="1">{"TAB1",#N/A,TRUE,"GENERAL";"TAB2",#N/A,TRUE,"GENERAL";"TAB3",#N/A,TRUE,"GENERAL";"TAB4",#N/A,TRUE,"GENERAL";"TAB5",#N/A,TRUE,"GENERAL"}</definedName>
    <definedName name="BUDGET">'[88]CALC PROD MENSUAL'!#REF!</definedName>
    <definedName name="BUDGETNORTE">'[88]CALC PROD MENSUAL'!#REF!</definedName>
    <definedName name="BUDGETSUR">'[88]CALC PROD MENSUAL'!#REF!</definedName>
    <definedName name="BuiltIn_Criteria">#REF!</definedName>
    <definedName name="BuiltIn_Print_Area">'[89]Form5 _Pág_ 1'!#REF!</definedName>
    <definedName name="BuiltIn_Print_Area___0">'[89]Form5 _Pág_ 2'!#REF!</definedName>
    <definedName name="BuiltIn_Print_Titles">#REF!</definedName>
    <definedName name="bvbc" hidden="1">{"TAB1",#N/A,TRUE,"GENERAL";"TAB2",#N/A,TRUE,"GENERAL";"TAB3",#N/A,TRUE,"GENERAL";"TAB4",#N/A,TRUE,"GENERAL";"TAB5",#N/A,TRUE,"GENERAL"}</definedName>
    <definedName name="bvcb" hidden="1">{"via1",#N/A,TRUE,"general";"via2",#N/A,TRUE,"general";"via3",#N/A,TRUE,"general"}</definedName>
    <definedName name="BVGDFGDFG">#REF!</definedName>
    <definedName name="bvn" hidden="1">{"via1",#N/A,TRUE,"general";"via2",#N/A,TRUE,"general";"via3",#N/A,TRUE,"general"}</definedName>
    <definedName name="bw">#REF!</definedName>
    <definedName name="by" hidden="1">{"via1",#N/A,TRUE,"general";"via2",#N/A,TRUE,"general";"via3",#N/A,TRUE,"general"}</definedName>
    <definedName name="C._C.">#REF!</definedName>
    <definedName name="C.CLAV">#REF!</definedName>
    <definedName name="C.FON">#REF!</definedName>
    <definedName name="C.LOM">#REF!</definedName>
    <definedName name="C.RAS">#REF!</definedName>
    <definedName name="C.TERR">#REF!</definedName>
    <definedName name="C_">#REF!</definedName>
    <definedName name="C_grupo1">#REF!</definedName>
    <definedName name="C_LOM">#REF!</definedName>
    <definedName name="CA">#REF!</definedName>
    <definedName name="Cable_Aluminio_Aislado_P.V.C._1_0_AWG">#REF!</definedName>
    <definedName name="Cable_Aluminio_Aislado_P.V.C._2_0_AWG">#REF!</definedName>
    <definedName name="Cable_Telefonico_de_20_Pares">#REF!</definedName>
    <definedName name="Cable_teléfonos_2_Pares">#REF!</definedName>
    <definedName name="Cable_UTP_4_Pares_Cat._5E">#REF!</definedName>
    <definedName name="Cableado">#REF!</definedName>
    <definedName name="CABT">#REF!</definedName>
    <definedName name="Caja_de_Paso_en_Mamposteria_de_40x40_cm.">#REF!</definedName>
    <definedName name="Caja_de_Paso_Metalicas_de_10x10_cm.">#REF!</definedName>
    <definedName name="Caja_de_Paso_Metalicas_de_20x20_cm.">#REF!</definedName>
    <definedName name="Caja_Galvanizada_5800">#REF!</definedName>
    <definedName name="Caja_para_Taco_100_a_4_circuitos">#REF!</definedName>
    <definedName name="Cajas_de_Inspeccion__N._CODENSA__AP_280">#REF!</definedName>
    <definedName name="Cajas_de_Inspeccion__N._CODENSA__CS_274">#REF!</definedName>
    <definedName name="Cajas_de_Inspeccion_Según_N._CODENSA_C8_276">#REF!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jillas_Medidores_1_1_2">#REF!</definedName>
    <definedName name="Calado_Ceramico_20x20">#REF!</definedName>
    <definedName name="CALEND">'[88]CALC PROD MENSUAL'!#REF!</definedName>
    <definedName name="CALENDARIO">'[88]CALC PROD MENSUAL'!#REF!</definedName>
    <definedName name="CALENDARIO1">'[90]CALC PROD MENSUAL'!#REF!</definedName>
    <definedName name="Calentadores_de_Paso">#REF!</definedName>
    <definedName name="CAM_CAIDA">#REF!</definedName>
    <definedName name="Camión">#REF!</definedName>
    <definedName name="campamentos">[55]PRESUPUESTO!$AD$883</definedName>
    <definedName name="Campana_Extractora">#REF!</definedName>
    <definedName name="Campana_extractora_más_ductería.">#REF!</definedName>
    <definedName name="Campero">#REF!</definedName>
    <definedName name="CAMPO">#REF!</definedName>
    <definedName name="Canaleta_Metalica_con_Division_de_15x4_cm.">#REF!</definedName>
    <definedName name="Canalizacion_Subterranea_4_PVC_4__Según_N._CODENSA">#REF!</definedName>
    <definedName name="Canastilla_Lavaplatos_Ref._93500_000_000">#REF!</definedName>
    <definedName name="Canchas_múltiples.">#REF!</definedName>
    <definedName name="Canecas_de_55_Gal.">#REF!</definedName>
    <definedName name="CANT">#REF!</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ntidad">'[91]TRAMO 03'!$F:$F,'[91]TRAMO 03'!$I:$I,'[91]TRAMO 03'!$K:$K,'[91]TRAMO 03'!#REF!,'[91]TRAMO 03'!#REF!,'[91]TRAMO 03'!#REF!,'[91]TRAMO 03'!#REF!,'[91]TRAMO 03'!#REF!,'[91]TRAMO 03'!#REF!,'[91]TRAMO 03'!#REF!,'[91]TRAMO 03'!#REF!,'[91]TRAMO 03'!#REF!,'[91]TRAMO 03'!#REF!,'[91]TRAMO 03'!#REF!,'[91]TRAMO 03'!#REF!,'[91]TRAMO 03'!#REF!</definedName>
    <definedName name="cantmaqeq">[65]Datos!$C$14:$C$33</definedName>
    <definedName name="Caolin">#REF!</definedName>
    <definedName name="CAP">#REF!</definedName>
    <definedName name="CAPAC._HSE">#REF!</definedName>
    <definedName name="CAPIT">#REF!</definedName>
    <definedName name="CAPITULO">#REF!</definedName>
    <definedName name="captacion">[52]criterio!$B$34:$B$37</definedName>
    <definedName name="caracont">[65]Datos!$C$63:$C$66</definedName>
    <definedName name="CARGA">#REF!</definedName>
    <definedName name="Cargador_frontal">#REF!</definedName>
    <definedName name="CARGO">[92]Datos!$C$38:$C$47</definedName>
    <definedName name="CARGO_CONTRATISTA">#REF!</definedName>
    <definedName name="CARGO_INTERVENTORIA">#REF!</definedName>
    <definedName name="CARGOS">#REF!</definedName>
    <definedName name="carlos" localSheetId="5">MODULO10.auto_abrir</definedName>
    <definedName name="carlos" localSheetId="2">MODULO10.auto_abrir</definedName>
    <definedName name="carlos" localSheetId="3">MODULO10.auto_abrir</definedName>
    <definedName name="carlos">MODULO10.auto_abrir</definedName>
    <definedName name="casa">#REF!</definedName>
    <definedName name="Casetón_en_fibra_de_vidrio.">#REF!</definedName>
    <definedName name="CASQ">[93]FACTORES!#REF!</definedName>
    <definedName name="CATORCENA">#REF!</definedName>
    <definedName name="Caucho_Sabanero_1.50_m">#REF!</definedName>
    <definedName name="causa">#REF!</definedName>
    <definedName name="CBLES">#REF!</definedName>
    <definedName name="CBLES1">#REF!</definedName>
    <definedName name="CBRDISEÑO">[94]SECTORIZACIÓN!$A$12:$G$20</definedName>
    <definedName name="CBWorkbookPriority" hidden="1">-1602700874</definedName>
    <definedName name="CC">'[36]CIRCUITOS CODENSA'!#REF!</definedName>
    <definedName name="ccccc" hidden="1">{"TAB1",#N/A,TRUE,"GENERAL";"TAB2",#N/A,TRUE,"GENERAL";"TAB3",#N/A,TRUE,"GENERAL";"TAB4",#N/A,TRUE,"GENERAL";"TAB5",#N/A,TRUE,"GENERAL"}</definedName>
    <definedName name="CCCCCC">'[95]A. P. U.'!#REF!</definedName>
    <definedName name="CCT">#REF!</definedName>
    <definedName name="ccto210">#REF!</definedName>
    <definedName name="cd">[96]Hoja1!$C$81</definedName>
    <definedName name="cdcd" hidden="1">#REF!</definedName>
    <definedName name="cdcdc" hidden="1">{"via1",#N/A,TRUE,"general";"via2",#N/A,TRUE,"general";"via3",#N/A,TRUE,"general"}</definedName>
    <definedName name="CDctrl">[63]CDItem!$G$8</definedName>
    <definedName name="CDE">#REF!</definedName>
    <definedName name="cdfgrtfd" hidden="1">#REF!</definedName>
    <definedName name="CDO">#REF!</definedName>
    <definedName name="CDS_V_INDICES_CIRCUITO_CAUSA">#REF!</definedName>
    <definedName name="Cedro_caqueta_pieza">#REF!</definedName>
    <definedName name="ceerf" hidden="1">{"TAB1",#N/A,TRUE,"GENERAL";"TAB2",#N/A,TRUE,"GENERAL";"TAB3",#N/A,TRUE,"GENERAL";"TAB4",#N/A,TRUE,"GENERAL";"TAB5",#N/A,TRUE,"GENERAL"}</definedName>
    <definedName name="Celosía_en_aluminio">#REF!</definedName>
    <definedName name="CEMENTO">[97]Insum!$A$3:$H$63</definedName>
    <definedName name="Cemento_Blanco">#REF!</definedName>
    <definedName name="Cemento_gris">#REF!</definedName>
    <definedName name="Centenas">{"";"c";"dosc";"tresc";"cuatroc";"quin";"seisc";"setec";"ochoc";"novec"}&amp;"ient"</definedName>
    <definedName name="Centro">#REF!</definedName>
    <definedName name="Cepillos">#REF!</definedName>
    <definedName name="Ceramica_30_X_30_Ref.">#REF!</definedName>
    <definedName name="Cerámica_Alfa_Lisa_20x20">#REF!</definedName>
    <definedName name="Cerchas_metalicas_segun_diseño_arquitectonico">#REF!</definedName>
    <definedName name="Cerco_Ordinario_3_M">#REF!</definedName>
    <definedName name="Cerradura__No_hay_sugerencias__baño_A_40S">#REF!</definedName>
    <definedName name="Cerradura_Ref._A40_S_Orbit_C_M_Schlage">#REF!</definedName>
    <definedName name="Cerradura_Ref._A50_PD_Con_Manija_Orbit_C_M_Schlage">#REF!</definedName>
    <definedName name="Cerradura_Ref._A50_WD_Orbit_C_M_Schlage">#REF!</definedName>
    <definedName name="Cerradura_Ref._A80_PD_Orbit_C_M_Schlage">#REF!</definedName>
    <definedName name="Cerradura_Ref._B362_C_M_Schlage">#REF!</definedName>
    <definedName name="Certificacion_por_Punto_Sencillo">#REF!</definedName>
    <definedName name="CGDI01">[17]Tablas!#REF!</definedName>
    <definedName name="CGDI02">[17]Tablas!#REF!</definedName>
    <definedName name="CGDI03">[17]Tablas!#REF!</definedName>
    <definedName name="CGDI04">[17]Tablas!#REF!</definedName>
    <definedName name="CGDI05">[17]Tablas!#REF!</definedName>
    <definedName name="CGDI06">[17]Tablas!#REF!</definedName>
    <definedName name="CGDI07">[17]Tablas!#REF!</definedName>
    <definedName name="CGDI08">[17]Tablas!#REF!</definedName>
    <definedName name="CGEX01">[17]Tablas!#REF!</definedName>
    <definedName name="CGEX02">[17]Tablas!#REF!</definedName>
    <definedName name="CGEX031">[17]Tablas!#REF!</definedName>
    <definedName name="CGEX04">[17]Tablas!#REF!</definedName>
    <definedName name="CGFI011">[17]Tablas!#REF!</definedName>
    <definedName name="CGFI012">[17]Tablas!#REF!</definedName>
    <definedName name="CGFI021">[17]Tablas!#REF!</definedName>
    <definedName name="CGFI022">[17]Tablas!#REF!</definedName>
    <definedName name="CGFI023">[17]Tablas!#REF!</definedName>
    <definedName name="CGFI024">[17]Tablas!#REF!</definedName>
    <definedName name="CGFI031">[17]Tablas!#REF!</definedName>
    <definedName name="CGFI032">[17]Tablas!#REF!</definedName>
    <definedName name="CGFI0331">[17]Tablas!#REF!</definedName>
    <definedName name="CGFI0332">[17]Tablas!#REF!</definedName>
    <definedName name="CGFI0333">[17]Tablas!#REF!</definedName>
    <definedName name="CGFI0334">[17]Tablas!#REF!</definedName>
    <definedName name="CGFI0335">[17]Tablas!#REF!</definedName>
    <definedName name="CGFI0341">[17]Tablas!#REF!</definedName>
    <definedName name="CGFI0343">[17]Tablas!#REF!</definedName>
    <definedName name="CGFI0344">[17]Tablas!#REF!</definedName>
    <definedName name="CGPR01">[17]Tablas!#REF!</definedName>
    <definedName name="CGPR021">[17]Tablas!#REF!</definedName>
    <definedName name="CGPR022">[17]Tablas!#REF!</definedName>
    <definedName name="CGPR023">[17]Tablas!#REF!</definedName>
    <definedName name="CGPR024">[17]Tablas!#REF!</definedName>
    <definedName name="CGPR031">[17]Tablas!#REF!</definedName>
    <definedName name="CGPR032">[17]Tablas!#REF!</definedName>
    <definedName name="CGPR0331">[17]Tablas!#REF!</definedName>
    <definedName name="CGPR0332">[17]Tablas!#REF!</definedName>
    <definedName name="CGPR0333">[17]Tablas!#REF!</definedName>
    <definedName name="CGPR041">[17]Tablas!#REF!</definedName>
    <definedName name="CGPR042">[17]Tablas!#REF!</definedName>
    <definedName name="CGPR043">[17]Tablas!#REF!</definedName>
    <definedName name="CGPR051">[17]Tablas!#REF!</definedName>
    <definedName name="CGPR052">[17]Tablas!#REF!</definedName>
    <definedName name="CGPR0531">[17]Tablas!#REF!</definedName>
    <definedName name="CGPR0532">[17]Tablas!#REF!</definedName>
    <definedName name="CGPR0533">[17]Tablas!#REF!</definedName>
    <definedName name="CGPR0534">[17]Tablas!#REF!</definedName>
    <definedName name="CGPR0541">[17]Tablas!#REF!</definedName>
    <definedName name="CGPR0542">[17]Tablas!#REF!</definedName>
    <definedName name="CGPR0543">[17]Tablas!#REF!</definedName>
    <definedName name="CGPR061">[17]Tablas!#REF!</definedName>
    <definedName name="CGPR062">[17]Tablas!#REF!</definedName>
    <definedName name="CGPR0621">[17]Tablas!#REF!</definedName>
    <definedName name="CGPR0622">[17]Tablas!#REF!</definedName>
    <definedName name="CGPR0631">[17]Tablas!#REF!</definedName>
    <definedName name="CGPR0632">[17]Tablas!#REF!</definedName>
    <definedName name="CGPR0633">[17]Tablas!#REF!</definedName>
    <definedName name="CGPR0641">[17]Tablas!#REF!</definedName>
    <definedName name="CGPR0642">[17]Tablas!#REF!</definedName>
    <definedName name="CGPR0643">[17]Tablas!#REF!</definedName>
    <definedName name="CGRF01">[17]Tablas!#REF!</definedName>
    <definedName name="CGRF02">[17]Tablas!#REF!</definedName>
    <definedName name="CGRF031">[17]Tablas!#REF!</definedName>
    <definedName name="CGRF032">[17]Tablas!#REF!</definedName>
    <definedName name="CGRF0331">[17]Tablas!#REF!</definedName>
    <definedName name="CGRF0332">[17]Tablas!#REF!</definedName>
    <definedName name="CGRF0333">[17]Tablas!#REF!</definedName>
    <definedName name="CGRF0334">[17]Tablas!#REF!</definedName>
    <definedName name="CGRF0335">[17]Tablas!#REF!</definedName>
    <definedName name="CGRF0336">[17]Tablas!#REF!</definedName>
    <definedName name="CGRF0337">[17]Tablas!#REF!</definedName>
    <definedName name="CGRF0338">[17]Tablas!#REF!</definedName>
    <definedName name="CGRF0341">[17]Tablas!#REF!</definedName>
    <definedName name="CGRF0342">[17]Tablas!#REF!</definedName>
    <definedName name="CGRF0343">[17]Tablas!#REF!</definedName>
    <definedName name="CGRF041">[17]Tablas!#REF!</definedName>
    <definedName name="CGRF042">[17]Tablas!#REF!</definedName>
    <definedName name="CGRF0431">[17]Tablas!#REF!</definedName>
    <definedName name="CGRF0432">[17]Tablas!#REF!</definedName>
    <definedName name="CGRF0433">[17]Tablas!#REF!</definedName>
    <definedName name="CGRF0441">[17]Tablas!#REF!</definedName>
    <definedName name="CGRF0442">[17]Tablas!#REF!</definedName>
    <definedName name="CGRF0443">[17]Tablas!#REF!</definedName>
    <definedName name="CGSM01">[17]Tablas!#REF!</definedName>
    <definedName name="CGSM02">[17]Tablas!#REF!</definedName>
    <definedName name="CGSM03">[17]Tablas!#REF!</definedName>
    <definedName name="CGSM04">[17]Tablas!#REF!</definedName>
    <definedName name="CGSM05">[17]Tablas!#REF!</definedName>
    <definedName name="CGSO011">[17]Tablas!#REF!</definedName>
    <definedName name="CGSO012">[17]Tablas!#REF!</definedName>
    <definedName name="CGSO013">[17]Tablas!#REF!</definedName>
    <definedName name="CGSO014">[17]Tablas!#REF!</definedName>
    <definedName name="CGSO02">[17]Tablas!#REF!</definedName>
    <definedName name="CGSO031">[17]Tablas!#REF!</definedName>
    <definedName name="CGSO032">[17]Tablas!#REF!</definedName>
    <definedName name="CGSO033">[17]Tablas!#REF!</definedName>
    <definedName name="CGSO034">[17]Tablas!#REF!</definedName>
    <definedName name="CGSO041">[17]Tablas!#REF!</definedName>
    <definedName name="CGSO042">[17]Tablas!#REF!</definedName>
    <definedName name="CGSO043">[17]Tablas!#REF!</definedName>
    <definedName name="CGSO044">[17]Tablas!#REF!</definedName>
    <definedName name="CGSO051">[17]Tablas!#REF!</definedName>
    <definedName name="CGSO052">[17]Tablas!#REF!</definedName>
    <definedName name="CGSO053">[17]Tablas!#REF!</definedName>
    <definedName name="CGSO054">[17]Tablas!#REF!</definedName>
    <definedName name="CGSO055">[17]Tablas!#REF!</definedName>
    <definedName name="CGSO061">[17]Tablas!#REF!</definedName>
    <definedName name="CGSO062">[17]Tablas!#REF!</definedName>
    <definedName name="CGSO063">[17]Tablas!#REF!</definedName>
    <definedName name="CGSO064">[17]Tablas!#REF!</definedName>
    <definedName name="CGTR011">[17]Tablas!#REF!</definedName>
    <definedName name="CGTR012">[17]Tablas!#REF!</definedName>
    <definedName name="CGTR021">[17]Tablas!#REF!</definedName>
    <definedName name="CGTR022">[17]Tablas!#REF!</definedName>
    <definedName name="CGTR023">[17]Tablas!#REF!</definedName>
    <definedName name="CGTR031">[17]Tablas!#REF!</definedName>
    <definedName name="CGTR032">[17]Tablas!#REF!</definedName>
    <definedName name="CGTR033">[17]Tablas!#REF!</definedName>
    <definedName name="CGTR034">[17]Tablas!#REF!</definedName>
    <definedName name="CGTR035">[17]Tablas!#REF!</definedName>
    <definedName name="CGTR036">[17]Tablas!#REF!</definedName>
    <definedName name="CGTR037">[17]Tablas!#REF!</definedName>
    <definedName name="CGTR038">[17]Tablas!#REF!</definedName>
    <definedName name="CGTR039">[17]Tablas!#REF!</definedName>
    <definedName name="CGTR041">[17]Tablas!#REF!</definedName>
    <definedName name="CGTR042">[17]Tablas!#REF!</definedName>
    <definedName name="CGTR043">[17]Tablas!#REF!</definedName>
    <definedName name="CGTR044">[17]Tablas!#REF!</definedName>
    <definedName name="CGTR051">[17]Tablas!#REF!</definedName>
    <definedName name="Ch">#REF!</definedName>
    <definedName name="Chazos_de_Madera_10_X_10">#REF!</definedName>
    <definedName name="Cheque_1">#REF!</definedName>
    <definedName name="Cheque_1_1_2">#REF!</definedName>
    <definedName name="Cheque_2">#REF!</definedName>
    <definedName name="Cheque_3">#REF!</definedName>
    <definedName name="ChequeoCantidades">#REF!</definedName>
    <definedName name="CHK_PU">'[4]7422CW00'!#REF!</definedName>
    <definedName name="CHP">#REF!</definedName>
    <definedName name="CILIND">[98]TUBERIA!$AE$10:$AE$14</definedName>
    <definedName name="Cinta_teflón">#REF!</definedName>
    <definedName name="CIRCUITOS">[99]Circuitos!$C$2:$C$891</definedName>
    <definedName name="CIRCUNVALAR">#REF!</definedName>
    <definedName name="CISNEROS">#REF!</definedName>
    <definedName name="Ciudades">[100]Insumos!$B$4468:$B$4568</definedName>
    <definedName name="civ" hidden="1">{#N/A,#N/A,TRUE,"1842CWN0"}</definedName>
    <definedName name="civ_1" hidden="1">{#N/A,#N/A,TRUE,"1842CWN0"}</definedName>
    <definedName name="civ_2" hidden="1">{#N/A,#N/A,TRUE,"1842CWN0"}</definedName>
    <definedName name="cjsa" hidden="1">#REF!</definedName>
    <definedName name="CL">'[36]CIRCUITOS CODENSA'!#REF!</definedName>
    <definedName name="clase">#REF!</definedName>
    <definedName name="CLASIFIC">[44]Datos!$V$3:$V$646</definedName>
    <definedName name="cmf">[101]Hoja1!$C$27</definedName>
    <definedName name="CMIBLE">#REF!</definedName>
    <definedName name="CMIBLE1">#REF!</definedName>
    <definedName name="co">#REF!</definedName>
    <definedName name="Cocineta_estufa_a_gas_dos_puestos">#REF!</definedName>
    <definedName name="Cod">#REF!</definedName>
    <definedName name="CodActEco">[16]EMPRESA!$F$10</definedName>
    <definedName name="codigo">#REF!,#REF!</definedName>
    <definedName name="CodigoInversion">#REF!</definedName>
    <definedName name="CodigoProyecto">#REF!</definedName>
    <definedName name="codigos">[102]Banderas!$A$1:$A$65536</definedName>
    <definedName name="Codo_45_cobre_tipo_CxC">#REF!</definedName>
    <definedName name="Codo_90_1_4__c_x_c_sanitario_3">#REF!</definedName>
    <definedName name="Codo_90_1_4__c_x_c_sanitario_4">#REF!</definedName>
    <definedName name="Codo_90_cobre_tipo_CxC">#REF!</definedName>
    <definedName name="Codo_90_presión_P.V.C._1">#REF!</definedName>
    <definedName name="Codo_90_presión_P.V.C._1_1_2">#REF!</definedName>
    <definedName name="Codo_90_presión_P.V.C._1_2">#REF!</definedName>
    <definedName name="Codo_90_presión_P.V.C._3_4">#REF!</definedName>
    <definedName name="Codo_90o_1_4__CxC_SANITARIO_2">#REF!</definedName>
    <definedName name="Codo_90o_1_4__CxC_SANITARIO_3">#REF!</definedName>
    <definedName name="Codo_90o_1_4__CxC_SANITARIO_4">#REF!</definedName>
    <definedName name="Codo_90o_1_4__CxC_SANITARIO_6">#REF!</definedName>
    <definedName name="Codo_90o_Presión_P.V.C._1">#REF!</definedName>
    <definedName name="Codo_90o_Presión_P.V.C._1_1_2">#REF!</definedName>
    <definedName name="Codo_90o_Presión_P.V.C._1_1_4">#REF!</definedName>
    <definedName name="Codo_90o_Presión_P.V.C._1_2">#REF!</definedName>
    <definedName name="Codo_90o_Presión_P.V.C._2">#REF!</definedName>
    <definedName name="Codo_90o_Presión_P.V.C._2_1_2">#REF!</definedName>
    <definedName name="Codo_90o_Presión_P.V.C._3">#REF!</definedName>
    <definedName name="Codo_90o_Presión_P.V.C._3_4">#REF!</definedName>
    <definedName name="Codo_galvanizado_1">#REF!</definedName>
    <definedName name="Codo_galvanizado_1_1_2">#REF!</definedName>
    <definedName name="Codo_galvanizado_2">#REF!</definedName>
    <definedName name="Codo_Galvanizado_3">#REF!</definedName>
    <definedName name="CODOS">#REF!</definedName>
    <definedName name="Coeficiente">#REF!</definedName>
    <definedName name="cogvsiruj">[62]COMPARATIVO!#REF!</definedName>
    <definedName name="COLON">#REF!</definedName>
    <definedName name="Color_mineral">#REF!</definedName>
    <definedName name="ColTap">'[32]Coloc. e Interc. Tapones'!$E$1:$E$65536</definedName>
    <definedName name="Com">'[71]LIQUIDA-NOMINA'!$AL$4</definedName>
    <definedName name="COM.LIM">#REF!</definedName>
    <definedName name="COMIDA">#REF!</definedName>
    <definedName name="COMP">'[37]DAT NUC'!$M$2:$M$518</definedName>
    <definedName name="COMPAÑIA_CONTRATISTA">#REF!</definedName>
    <definedName name="COMPAÑIA_INTERVENTORIA">#REF!</definedName>
    <definedName name="Compresor_2_Martillos_185_PCM">#REF!</definedName>
    <definedName name="Compresores">#REF!</definedName>
    <definedName name="comunidades">[52]criterio!$B$95:$B$97</definedName>
    <definedName name="con">#REF!</definedName>
    <definedName name="CON.FUN">#REF!</definedName>
    <definedName name="CON.LIM">#REF!</definedName>
    <definedName name="CON.POZ">#REF!</definedName>
    <definedName name="CON.TUB">[81]TUBERIA!#REF!</definedName>
    <definedName name="conc">#REF!</definedName>
    <definedName name="CONCRETO">#REF!</definedName>
    <definedName name="Concreto_1_3_5">#REF!</definedName>
    <definedName name="Concreto_2500_PSI">#REF!</definedName>
    <definedName name="Concreto_3000_PSI">#REF!</definedName>
    <definedName name="Concreto_a_granel_con_silo_puesto_en_obra__cemento_1A__2500_P.S.I.">#REF!</definedName>
    <definedName name="Concreto_a_granel_con_silo_puesto_en_obra__cemento_1A__3000_P.S.I.">#REF!</definedName>
    <definedName name="Concreto_a_granel_con_silo_puesto_en_obra__cemento_1A__4000_P.S.I.">#REF!</definedName>
    <definedName name="Concreto_común_3000_P.S.I.">#REF!</definedName>
    <definedName name="Concreto_Corriente_2500_P.S.I.">#REF!</definedName>
    <definedName name="Concreto_Corriente_3000_P.S.I.">#REF!</definedName>
    <definedName name="Concreto_corriente_de_2500_P.S.I.">#REF!</definedName>
    <definedName name="Concreto_Corriente_de_3000_P.S.I.">#REF!</definedName>
    <definedName name="Concreto_Corriente_de_4000_P.S.I.">#REF!</definedName>
    <definedName name="CONCRETO_F.C_4">#REF!</definedName>
    <definedName name="concreto_FC_2.2">#REF!</definedName>
    <definedName name="Concreto_Gravilla_Fina_2000_psi">#REF!</definedName>
    <definedName name="CONDI1">#REF!</definedName>
    <definedName name="Conductor">#REF!</definedName>
    <definedName name="Conexión_Siamesa">#REF!</definedName>
    <definedName name="Conexión_Siamesa_de_2_1_2__X_2_1_2__X_3">#REF!</definedName>
    <definedName name="ConseqCat">0</definedName>
    <definedName name="ConseqForMitRisk">3</definedName>
    <definedName name="consol">#REF!</definedName>
    <definedName name="Consorcio">[103]Aux!$B$2</definedName>
    <definedName name="constante">[37]DATOS!$AO$3:$AO$483</definedName>
    <definedName name="Consultor">[104]Datos!$B$3</definedName>
    <definedName name="CONT">'[105]DATOS CONTRATO'!$G$13</definedName>
    <definedName name="CONTADO">'[106]DATA I'!#REF!</definedName>
    <definedName name="Contratante">'[107]Datos básicos'!$B$1</definedName>
    <definedName name="CONTRATISTA">[92]Datos!$B$3:$B$5</definedName>
    <definedName name="Contrato">[104]Datos!$B$2</definedName>
    <definedName name="CONTRATO.No">[108]VARIABLES!$C$6</definedName>
    <definedName name="CONTROL_NIVELACION_SUBRASANTE">#REF!</definedName>
    <definedName name="COOR">[109]Datos!$B$10</definedName>
    <definedName name="Coordinador">[104]Datos!$B$6</definedName>
    <definedName name="COPIA">#N/A</definedName>
    <definedName name="COPIA1">#REF!</definedName>
    <definedName name="COPIA2">#REF!</definedName>
    <definedName name="copiao4">#N/A</definedName>
    <definedName name="Cordones" hidden="1">[110]OCTUBRE!#REF!</definedName>
    <definedName name="corri">#N/A</definedName>
    <definedName name="COSTO">#REF!</definedName>
    <definedName name="COSTO_FRENTE">[111]BITACORA!$E$1:$E$65536</definedName>
    <definedName name="COSTO1">#REF!</definedName>
    <definedName name="costo2" hidden="1">#REF!</definedName>
    <definedName name="CostoAnsermaCartago">#REF!</definedName>
    <definedName name="COSTODIRECTO">#REF!</definedName>
    <definedName name="CostoMediacanoaAnserma">#REF!</definedName>
    <definedName name="Costopérdidas">[112]Modelo!#REF!</definedName>
    <definedName name="COSTOS">[113]TARIFAS!$A$1:$F$52</definedName>
    <definedName name="CotizacionARP">#REF!</definedName>
    <definedName name="cp">#REF!</definedName>
    <definedName name="CREDITO">'[106]DATA I'!#REF!</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[114]civ_roma!$C$803:$G$804</definedName>
    <definedName name="Criterioexp">[65]Datos!$A$2:$A$5</definedName>
    <definedName name="Criterios_IM">'[4]7422CW00'!#REF!</definedName>
    <definedName name="Criticidad">[115]Tabla!$A$1:$A$5</definedName>
    <definedName name="cs">#REF!</definedName>
    <definedName name="CS_AVG_SIZE">#REF!</definedName>
    <definedName name="CS_WELDING">#REF!</definedName>
    <definedName name="CT">'[36]CIRCUITOS CODENSA'!#REF!</definedName>
    <definedName name="CTA">#REF!</definedName>
    <definedName name="CtaObra">#REF!</definedName>
    <definedName name="CTE">#REF!</definedName>
    <definedName name="CTR">'[4]7422CW00'!#REF!</definedName>
    <definedName name="CTRPAG">'[4]7422CW00'!#REF!</definedName>
    <definedName name="CU">'[36]CIRCUITOS CODENSA'!#REF!</definedName>
    <definedName name="cuad1">#REF!</definedName>
    <definedName name="cuad2">#REF!</definedName>
    <definedName name="cuad3">#REF!</definedName>
    <definedName name="cuad4">#REF!</definedName>
    <definedName name="CUAD5">#REF!</definedName>
    <definedName name="cuado">#REF!</definedName>
    <definedName name="cuadrilla">[56]Cuadrillas!$C$13:$F$43</definedName>
    <definedName name="Cuadrilla_Albañilería_OF_Ayudante">#REF!</definedName>
    <definedName name="CUAESTRUCT">#REF!</definedName>
    <definedName name="CUAL">#N/A</definedName>
    <definedName name="CUAPRUEBAS">#REF!</definedName>
    <definedName name="Cubierta_sándwich___Deck_Aluzinc_333C_mm_Cal_26">#REF!</definedName>
    <definedName name="Cubierta_Trapezoidal_Acesco_3_05">#REF!</definedName>
    <definedName name="CUBS">#REF!</definedName>
    <definedName name="Cuchillas">#REF!</definedName>
    <definedName name="CUE">#REF!</definedName>
    <definedName name="CUER">#REF!</definedName>
    <definedName name="CUERDA">#REF!</definedName>
    <definedName name="CUNET" hidden="1">{"via1",#N/A,TRUE,"general";"via2",#N/A,TRUE,"general";"via3",#N/A,TRUE,"general"}</definedName>
    <definedName name="cupocred">[65]Datos!$C$71:$C$72</definedName>
    <definedName name="Cupula_tragante_4_x2">#REF!</definedName>
    <definedName name="Customize" localSheetId="5">[116]!Customize</definedName>
    <definedName name="Customize" localSheetId="2">[116]!Customize</definedName>
    <definedName name="Customize" localSheetId="3">[116]!Customize</definedName>
    <definedName name="Customize">[116]!Customize</definedName>
    <definedName name="cv" hidden="1">{"TAB1",#N/A,TRUE,"GENERAL";"TAB2",#N/A,TRUE,"GENERAL";"TAB3",#N/A,TRUE,"GENERAL";"TAB4",#N/A,TRUE,"GENERAL";"TAB5",#N/A,TRUE,"GENERAL"}</definedName>
    <definedName name="CVa">'[32]Cambio de Valv.'!$E$1:$E$65536</definedName>
    <definedName name="cvbcvbf" hidden="1">{#N/A,#N/A,TRUE,"INGENIERIA";#N/A,#N/A,TRUE,"COMPRAS";#N/A,#N/A,TRUE,"DIRECCION";#N/A,#N/A,TRUE,"RESUMEN"}</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cx">#REF!</definedName>
    <definedName name="CZXDCSDC">#REF!</definedName>
    <definedName name="D">#REF!</definedName>
    <definedName name="D_1">#REF!</definedName>
    <definedName name="D_10">#REF!</definedName>
    <definedName name="D_EXT">#REF!</definedName>
    <definedName name="D_INT">#REF!</definedName>
    <definedName name="D1S">#REF!</definedName>
    <definedName name="D2S">#REF!</definedName>
    <definedName name="D6.PVC">'[40]factores A.N.'!$N$8:$N$33</definedName>
    <definedName name="D61S">#REF!</definedName>
    <definedName name="D62S">#REF!</definedName>
    <definedName name="D6R">#REF!</definedName>
    <definedName name="D81S">#REF!</definedName>
    <definedName name="D82S">#REF!</definedName>
    <definedName name="D8R">#REF!</definedName>
    <definedName name="DAFT">#REF!</definedName>
    <definedName name="DANODO">#REF!</definedName>
    <definedName name="DANODOF">#REF!</definedName>
    <definedName name="DANODOFT">#REF!</definedName>
    <definedName name="dario">'[117]GPI 526'!#REF!</definedName>
    <definedName name="DASD" hidden="1">{"TAB1",#N/A,TRUE,"GENERAL";"TAB2",#N/A,TRUE,"GENERAL";"TAB3",#N/A,TRUE,"GENERAL";"TAB4",#N/A,TRUE,"GENERAL";"TAB5",#N/A,TRUE,"GENERAL"}</definedName>
    <definedName name="DAT">#REF!</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[114]civ_roma!$C$9:$G$799</definedName>
    <definedName name="DATO1">'[118]46'!$D$3:$CK$429</definedName>
    <definedName name="Datos">#REF!</definedName>
    <definedName name="datoseq">'[119]Dto Equipos'!$A$3:$E$20</definedName>
    <definedName name="datostec">#REF!</definedName>
    <definedName name="DBASE1">#REF!</definedName>
    <definedName name="DBASE2">#REF!</definedName>
    <definedName name="DBASE3">#REF!</definedName>
    <definedName name="dbfdfbi" hidden="1">{"TAB1",#N/A,TRUE,"GENERAL";"TAB2",#N/A,TRUE,"GENERAL";"TAB3",#N/A,TRUE,"GENERAL";"TAB4",#N/A,TRUE,"GENERAL";"TAB5",#N/A,TRUE,"GENERAL"}</definedName>
    <definedName name="Dbgcm">#REF!</definedName>
    <definedName name="dc">#REF!</definedName>
    <definedName name="Dcacm">#REF!</definedName>
    <definedName name="DCF">#REF!</definedName>
    <definedName name="DCI">[19]Tablas!#REF!</definedName>
    <definedName name="DCI1_1">[19]Tablas!#REF!</definedName>
    <definedName name="DCI1_1_1">[19]Tablas!#REF!</definedName>
    <definedName name="DCI1_1_2">[19]Tablas!#REF!</definedName>
    <definedName name="DCI1_1_3">[19]Tablas!#REF!</definedName>
    <definedName name="DCI1_1_4">[19]Tablas!#REF!</definedName>
    <definedName name="DCI1_2">[19]Tablas!#REF!</definedName>
    <definedName name="DCI1_3">[19]Tablas!#REF!</definedName>
    <definedName name="DCI1_4">[19]Tablas!#REF!</definedName>
    <definedName name="DCorriente">#REF!</definedName>
    <definedName name="Dcorriente1">'[120]Pta a tierra'!#REF!</definedName>
    <definedName name="DCSDCTV" hidden="1">{"via1",#N/A,TRUE,"general";"via2",#N/A,TRUE,"general";"via3",#N/A,TRUE,"general"}</definedName>
    <definedName name="dd" hidden="1">{#N/A,#N/A,TRUE,"INGENIERIA";#N/A,#N/A,TRUE,"COMPRAS";#N/A,#N/A,TRUE,"DIRECCION";#N/A,#N/A,TRUE,"RESUMEN"}</definedName>
    <definedName name="dd_1" hidden="1">{#N/A,#N/A,TRUE,"INGENIERIA";#N/A,#N/A,TRUE,"COMPRAS";#N/A,#N/A,TRUE,"DIRECCION";#N/A,#N/A,TRUE,"RESUMEN"}</definedName>
    <definedName name="dd_2" hidden="1">{#N/A,#N/A,TRUE,"INGENIERIA";#N/A,#N/A,TRUE,"COMPRAS";#N/A,#N/A,TRUE,"DIRECCION";#N/A,#N/A,TRUE,"RESUMEN"}</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hidden="1">{"via1",#N/A,TRUE,"general";"via2",#N/A,TRUE,"general";"via3",#N/A,TRUE,"general"}</definedName>
    <definedName name="DDE" hidden="1">{#N/A,#N/A,TRUE,"1842CWN0"}</definedName>
    <definedName name="DDE_1" hidden="1">{#N/A,#N/A,TRUE,"1842CWN0"}</definedName>
    <definedName name="DDE_2" hidden="1">{#N/A,#N/A,TRUE,"1842CWN0"}</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DS">[19]Tablas!#REF!</definedName>
    <definedName name="DDS1_1">[19]Tablas!#REF!</definedName>
    <definedName name="DDS1_1_1">[19]Tablas!#REF!</definedName>
    <definedName name="De">[93]FACTORES!#REF!</definedName>
    <definedName name="De_6">#REF!</definedName>
    <definedName name="De_8">#REF!</definedName>
    <definedName name="Decenas">{"";"";"";"trei";"cuare";"cincue";"sese";"sete";"oche";"nove"}&amp;"nta "</definedName>
    <definedName name="Decision">#REF!</definedName>
    <definedName name="deded" hidden="1">{"TAB1",#N/A,TRUE,"GENERAL";"TAB2",#N/A,TRUE,"GENERAL";"TAB3",#N/A,TRUE,"GENERAL";"TAB4",#N/A,TRUE,"GENERAL";"TAB5",#N/A,TRUE,"GENERAL"}</definedName>
    <definedName name="def" hidden="1">{"via1",#N/A,TRUE,"general";"via2",#N/A,TRUE,"general";"via3",#N/A,TRUE,"general"}</definedName>
    <definedName name="defd" hidden="1">{"via1",#N/A,TRUE,"general";"via2",#N/A,TRUE,"general";"via3",#N/A,TRUE,"general"}</definedName>
    <definedName name="dem.pav">'[40]factores A.N.'!$E$15:$E$306</definedName>
    <definedName name="demanto">#REF!</definedName>
    <definedName name="DEMOLICIÓN">'[121]BASE-LISTAS'!$B$24:$B$29</definedName>
    <definedName name="denuncias">[52]criterio!$B$121:$B$124</definedName>
    <definedName name="DEP_VPR_GRM">#REF!</definedName>
    <definedName name="DEP_VPR_GRN">#REF!</definedName>
    <definedName name="DEP_VPR_GRS">#REF!</definedName>
    <definedName name="DEP_VPR_GTP">#REF!</definedName>
    <definedName name="DEP_VPR_NA">#REF!</definedName>
    <definedName name="DEPEND">[115]Tabla!$B$1:$B$397</definedName>
    <definedName name="DEPENDENCIA">[115]Tabla!$B$1:$B$397</definedName>
    <definedName name="DEPENDENCIAS">[115]Tabla!$B$1:$B$397</definedName>
    <definedName name="depositos">[52]criterio!$B$4:$B$8</definedName>
    <definedName name="DERFE">#REF!</definedName>
    <definedName name="deriv">#REF!</definedName>
    <definedName name="derrames">[52]criterio!$B$15:$B$16</definedName>
    <definedName name="desarrolladas">'[48]Reservas de Petróleo'!$A$2,'[48]Reservas de Petróleo'!$A$1,'[48]Reservas de Petróleo'!$D$4,'[48]Reservas de Petróleo'!$F$1:$F$65536</definedName>
    <definedName name="DESC1">[122]ITEMS!$B$2</definedName>
    <definedName name="DESC521">[123]ITEMS!$B$522</definedName>
    <definedName name="Descripcion">[44]Datos!$B$3:$B$16384</definedName>
    <definedName name="DescripcionVenta">#REF!</definedName>
    <definedName name="DESCRP1">[54]DATOS!$D$2</definedName>
    <definedName name="DESCRP2">[54]DATOS!$D$3</definedName>
    <definedName name="DESCUNMI">#REF!</definedName>
    <definedName name="Desinfeccion_del_Sistema_de_Agua_Potable">#REF!</definedName>
    <definedName name="DEST_ART">[86]steel!#REF!</definedName>
    <definedName name="DESTCOD">'[4]7422CW00'!#REF!</definedName>
    <definedName name="DESTFG">'[4]7422CW00'!#REF!</definedName>
    <definedName name="DESTQTY">'[4]7422CW00'!#REF!</definedName>
    <definedName name="det">#REF!</definedName>
    <definedName name="DETAIL">#REF!</definedName>
    <definedName name="Detalle_Reserva">#REF!</definedName>
    <definedName name="DEX">#REF!</definedName>
    <definedName name="DF">[124]Cronograma!#REF!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E" hidden="1">{#N/A,#N/A,TRUE,"1842CWN0"}</definedName>
    <definedName name="DFDE_1" hidden="1">{#N/A,#N/A,TRUE,"1842CWN0"}</definedName>
    <definedName name="DFDE_2" hidden="1">{#N/A,#N/A,TRUE,"1842CWN0"}</definedName>
    <definedName name="dfds" hidden="1">{"TAB1",#N/A,TRUE,"GENERAL";"TAB2",#N/A,TRUE,"GENERAL";"TAB3",#N/A,TRUE,"GENERAL";"TAB4",#N/A,TRUE,"GENERAL";"TAB5",#N/A,TRUE,"GENERAL"}</definedName>
    <definedName name="dfdsfi" hidden="1">{"via1",#N/A,TRUE,"general";"via2",#N/A,TRUE,"general";"via3",#N/A,TRUE,"general"}</definedName>
    <definedName name="DFEET" hidden="1">{#N/A,#N/A,TRUE,"INGENIERIA";#N/A,#N/A,TRUE,"COMPRAS";#N/A,#N/A,TRUE,"DIRECCION";#N/A,#N/A,TRUE,"RESUMEN"}</definedName>
    <definedName name="DFEET_1" hidden="1">{#N/A,#N/A,TRUE,"INGENIERIA";#N/A,#N/A,TRUE,"COMPRAS";#N/A,#N/A,TRUE,"DIRECCION";#N/A,#N/A,TRUE,"RESUMEN"}</definedName>
    <definedName name="DFEET_2" hidden="1">{#N/A,#N/A,TRUE,"INGENIERIA";#N/A,#N/A,TRUE,"COMPRAS";#N/A,#N/A,TRUE,"DIRECCION";#N/A,#N/A,TRUE,"RESUMEN"}</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[125]EQALT!$G$10:$BL$65</definedName>
    <definedName name="DFGDFG" hidden="1">{"via1",#N/A,TRUE,"general";"via2",#N/A,TRUE,"general";"via3",#N/A,TRUE,"general"}</definedName>
    <definedName name="DFGDFGDFG">#REF!</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HB">'[36]CIRCUITOS CODENSA'!#REF!</definedName>
    <definedName name="DFGV" hidden="1">{"TAB1",#N/A,TRUE,"GENERAL";"TAB2",#N/A,TRUE,"GENERAL";"TAB3",#N/A,TRUE,"GENERAL";"TAB4",#N/A,TRUE,"GENERAL";"TAB5",#N/A,TRUE,"GENERAL"}</definedName>
    <definedName name="DFGVDFGDFG">#REF!</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lt1">[116]Personalizar!$E$22</definedName>
    <definedName name="dflt2">[116]Personalizar!$E$23</definedName>
    <definedName name="dflt3">[116]Personalizar!$D$24</definedName>
    <definedName name="dflt4">[116]Personalizar!$E$26</definedName>
    <definedName name="dflt5">[116]Personalizar!$E$27</definedName>
    <definedName name="dflt6">[116]Personalizar!$D$28</definedName>
    <definedName name="dflt7">[116]Personalizar!$G$27</definedName>
    <definedName name="DFRFRF" hidden="1">{"via1",#N/A,TRUE,"general";"via2",#N/A,TRUE,"general";"via3",#N/A,TRUE,"general"}</definedName>
    <definedName name="DFVGDFGDFGDF">'[36]CIRCUITOS CODENSA'!#REF!</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EE" hidden="1">{#N/A,#N/A,TRUE,"1842CWN0"}</definedName>
    <definedName name="DGFEE_1" hidden="1">{#N/A,#N/A,TRUE,"1842CWN0"}</definedName>
    <definedName name="DGFEE_2" hidden="1">{#N/A,#N/A,TRUE,"1842CWN0"}</definedName>
    <definedName name="DGFG" hidden="1">{"via1",#N/A,TRUE,"general";"via2",#N/A,TRUE,"general";"via3",#N/A,TRUE,"general"}</definedName>
    <definedName name="DGFGGHF" hidden="1">{#N/A,#N/A,TRUE,"INGENIERIA";#N/A,#N/A,TRUE,"COMPRAS";#N/A,#N/A,TRUE,"DIRECCION";#N/A,#N/A,TRUE,"RESUMEN"}</definedName>
    <definedName name="DGFGGHF_1" hidden="1">{#N/A,#N/A,TRUE,"INGENIERIA";#N/A,#N/A,TRUE,"COMPRAS";#N/A,#N/A,TRUE,"DIRECCION";#N/A,#N/A,TRUE,"RESUMEN"}</definedName>
    <definedName name="DGFGGHF_2" hidden="1">{#N/A,#N/A,TRUE,"INGENIERIA";#N/A,#N/A,TRUE,"COMPRAS";#N/A,#N/A,TRUE,"DIRECCION";#N/A,#N/A,TRUE,"RESUMEN"}</definedName>
    <definedName name="DGFR" hidden="1">{#N/A,#N/A,TRUE,"1842CWN0"}</definedName>
    <definedName name="DGFR_1" hidden="1">{#N/A,#N/A,TRUE,"1842CWN0"}</definedName>
    <definedName name="DGFR_2" hidden="1">{#N/A,#N/A,TRUE,"1842CWN0"}</definedName>
    <definedName name="dgfsado" hidden="1">{"TAB1",#N/A,TRUE,"GENERAL";"TAB2",#N/A,TRUE,"GENERAL";"TAB3",#N/A,TRUE,"GENERAL";"TAB4",#N/A,TRUE,"GENERAL";"TAB5",#N/A,TRUE,"GENERAL"}</definedName>
    <definedName name="DGGGHHJT" hidden="1">{#N/A,#N/A,TRUE,"INGENIERIA";#N/A,#N/A,TRUE,"COMPRAS";#N/A,#N/A,TRUE,"DIRECCION";#N/A,#N/A,TRUE,"RESUMEN"}</definedName>
    <definedName name="DGGGHHJT_1" hidden="1">{#N/A,#N/A,TRUE,"INGENIERIA";#N/A,#N/A,TRUE,"COMPRAS";#N/A,#N/A,TRUE,"DIRECCION";#N/A,#N/A,TRUE,"RESUMEN"}</definedName>
    <definedName name="DGGGHHJT_2" hidden="1">{#N/A,#N/A,TRUE,"INGENIERIA";#N/A,#N/A,TRUE,"COMPRAS";#N/A,#N/A,TRUE,"DIRECCION";#N/A,#N/A,TRUE,"RESUMEN"}</definedName>
    <definedName name="DGO">[19]Tablas!#REF!</definedName>
    <definedName name="DGO1_1">[19]Tablas!#REF!</definedName>
    <definedName name="DGO1_1_1">[19]Tablas!#REF!</definedName>
    <definedName name="DGP">[19]Tablas!#REF!</definedName>
    <definedName name="DGP1_1">[19]Tablas!#REF!</definedName>
    <definedName name="DGP1_1_1">[19]Tablas!#REF!</definedName>
    <definedName name="dgrdeb" hidden="1">{"TAB1",#N/A,TRUE,"GENERAL";"TAB2",#N/A,TRUE,"GENERAL";"TAB3",#N/A,TRUE,"GENERAL";"TAB4",#N/A,TRUE,"GENERAL";"TAB5",#N/A,TRUE,"GENERAL"}</definedName>
    <definedName name="dgreg" hidden="1">{"via1",#N/A,TRUE,"general";"via2",#N/A,TRUE,"general";"via3",#N/A,TRUE,"general"}</definedName>
    <definedName name="DGRR" hidden="1">{#N/A,#N/A,TRUE,"INGENIERIA";#N/A,#N/A,TRUE,"COMPRAS";#N/A,#N/A,TRUE,"DIRECCION";#N/A,#N/A,TRUE,"RESUMEN"}</definedName>
    <definedName name="DGRR_1" hidden="1">{#N/A,#N/A,TRUE,"INGENIERIA";#N/A,#N/A,TRUE,"COMPRAS";#N/A,#N/A,TRUE,"DIRECCION";#N/A,#N/A,TRUE,"RESUMEN"}</definedName>
    <definedName name="DGRR_2" hidden="1">{#N/A,#N/A,TRUE,"INGENIERIA";#N/A,#N/A,TRUE,"COMPRAS";#N/A,#N/A,TRUE,"DIRECCION";#N/A,#N/A,TRUE,"RESUMEN"}</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#REF!</definedName>
    <definedName name="DIA">[43]PRESUPUESTO!$B$13</definedName>
    <definedName name="dia24hr">#REF!</definedName>
    <definedName name="Diámetro">#REF!</definedName>
    <definedName name="diámetroft">#REF!</definedName>
    <definedName name="diametros">#REF!</definedName>
    <definedName name="dias">#REF!</definedName>
    <definedName name="DIAS_DEL_MES">#REF!</definedName>
    <definedName name="dias_semana">#REF!</definedName>
    <definedName name="Dias_semanales">#REF!</definedName>
    <definedName name="DIAS_SEMANAS">#REF!</definedName>
    <definedName name="DIASDELMES">#REF!</definedName>
    <definedName name="DIC">#REF!</definedName>
    <definedName name="DifConsultoriaFMMin">#REF!</definedName>
    <definedName name="diferencia">'[126]MEDIA GEOMETRICA'!$J$8,'[126]MEDIA GEOMETRICA'!$N$8,'[126]MEDIA GEOMETRICA'!$R$8,'[126]MEDIA GEOMETRICA'!$V$8,'[126]MEDIA GEOMETRICA'!$Z$8,'[126]MEDIA GEOMETRICA'!$AD$8,'[126]MEDIA GEOMETRICA'!$AH$8,'[126]MEDIA GEOMETRICA'!$AL$8,'[126]MEDIA GEOMETRICA'!#REF!,'[126]MEDIA GEOMETRICA'!#REF!</definedName>
    <definedName name="DIJ">[19]Tablas!#REF!</definedName>
    <definedName name="DIJ1_1">[19]Tablas!#REF!</definedName>
    <definedName name="DIJ1_1_1">[19]Tablas!#REF!</definedName>
    <definedName name="DIJ1_1_2">[19]Tablas!#REF!</definedName>
    <definedName name="DIJ1_1_3">[19]Tablas!#REF!</definedName>
    <definedName name="DIJ1_1_4">[19]Tablas!#REF!</definedName>
    <definedName name="DIJ1_1_5">[19]Tablas!#REF!</definedName>
    <definedName name="DIJ1_2">[19]Tablas!#REF!</definedName>
    <definedName name="DIJ1_3">[19]Tablas!#REF!</definedName>
    <definedName name="DIJ1_4">[19]Tablas!#REF!</definedName>
    <definedName name="DIJ1_5">[19]Tablas!#REF!</definedName>
    <definedName name="direccion">'[67]RESUMEN CIERRE '!$G$135</definedName>
    <definedName name="DIRECTO1">[127]APU!$U$132</definedName>
    <definedName name="DIRECTO10">[127]APU!$U$681</definedName>
    <definedName name="DIRECTO100">[127]APU!$U$6171</definedName>
    <definedName name="DIRECTO101">[127]APU!$U$6232</definedName>
    <definedName name="DIRECTO102">[127]APU!$U$6293</definedName>
    <definedName name="DIRECTO103">[127]APU!$U$6354</definedName>
    <definedName name="DIRECTO104">[127]APU!$U$6415</definedName>
    <definedName name="DIRECTO105">[127]APU!$U$6476</definedName>
    <definedName name="DIRECTO11">[127]APU!$U$742</definedName>
    <definedName name="DIRECTO12">[127]APU!$U$803</definedName>
    <definedName name="DIRECTO124">[127]APU!$U$7635</definedName>
    <definedName name="DIRECTO125">[127]APU!$U$7696</definedName>
    <definedName name="DIRECTO126">[127]APU!$U$7757</definedName>
    <definedName name="DIRECTO127">[127]APU!$U$7818</definedName>
    <definedName name="DIRECTO128">[127]APU!$U$7879</definedName>
    <definedName name="DIRECTO129">[127]APU!$U$7940</definedName>
    <definedName name="DIRECTO13">[127]APU!$U$864</definedName>
    <definedName name="DIRECTO130">[127]APU!$U$8001</definedName>
    <definedName name="DIRECTO131">[127]APU!$U$8062</definedName>
    <definedName name="DIRECTO132">[127]APU!$U$8123</definedName>
    <definedName name="DIRECTO133">[127]APU!$U$8184</definedName>
    <definedName name="DIRECTO134">[127]APU!$U$8245</definedName>
    <definedName name="DIRECTO14">[127]APU!$U$925</definedName>
    <definedName name="DIRECTO15">[127]APU!$U$986</definedName>
    <definedName name="DIRECTO16">[127]APU!$U$1047</definedName>
    <definedName name="DIRECTO17">[127]APU!$U$1108</definedName>
    <definedName name="DIRECTO18">[127]APU!$U$1169</definedName>
    <definedName name="DIRECTO2">[127]APU!$U$193</definedName>
    <definedName name="DIRECTO2.10">[127]APU!$U$14889</definedName>
    <definedName name="DIRECTO2.11">[127]APU!$U$14950</definedName>
    <definedName name="DIRECTO2.12">[127]APU!$U$15011</definedName>
    <definedName name="DIRECTO2.9">[127]APU!$U$11839</definedName>
    <definedName name="DIRECTO21">[127]APU!$U$1352</definedName>
    <definedName name="DIRECTO22">[127]APU!$U$1413</definedName>
    <definedName name="DIRECTO23">[127]APU!$U$1474</definedName>
    <definedName name="DIRECTO24">[127]APU!$U$1535</definedName>
    <definedName name="DIRECTO25">[127]APU!$U$1596</definedName>
    <definedName name="DIRECTO26">[127]APU!$U$1657</definedName>
    <definedName name="DIRECTO27">[127]APU!$U$1718</definedName>
    <definedName name="DIRECTO28">[127]APU!$U$1779</definedName>
    <definedName name="DIRECTO29">[127]APU!$U$1840</definedName>
    <definedName name="DIRECTO3">[127]APU!$U$254</definedName>
    <definedName name="DIRECTO3.15">[127]APU!$U$8667</definedName>
    <definedName name="DIRECTO3.16">[127]APU!$U$8728</definedName>
    <definedName name="DIRECTO3.17">[127]APU!$U$8789</definedName>
    <definedName name="DIRECTO3.18">[127]APU!$U$8850</definedName>
    <definedName name="DIRECTO3.19">[127]APU!$U$8911</definedName>
    <definedName name="DIRECTO3.20">[127]APU!$U$8972</definedName>
    <definedName name="DIRECTO3.21">[127]APU!$U$11961</definedName>
    <definedName name="DIRECTO3.22">[127]APU!$U$14523</definedName>
    <definedName name="DIRECTO3.23">[127]APU!$U$15133</definedName>
    <definedName name="DIRECTO3.24">[127]APU!$U$16292</definedName>
    <definedName name="DIRECTO3.25">[127]APU!$U$16353</definedName>
    <definedName name="DIRECTO3.26">[127]APU!$U$16414</definedName>
    <definedName name="DIRECTO3.27">[127]APU!$U$16475</definedName>
    <definedName name="DIRECTO3.28">[127]APU!$U$16536</definedName>
    <definedName name="DIRECTO30">[127]APU!$U$1901</definedName>
    <definedName name="DIRECTO31">[127]APU!$U$1962</definedName>
    <definedName name="DIRECTO32">[127]APU!$U$2023</definedName>
    <definedName name="DIRECTO33">[127]APU!$U$2084</definedName>
    <definedName name="DIRECTO34">[127]APU!$U$2145</definedName>
    <definedName name="DIRECTO35">[127]APU!$U$2206</definedName>
    <definedName name="DIRECTO36">[127]APU!$U$2267</definedName>
    <definedName name="DIRECTO37">[127]APU!$U$2328</definedName>
    <definedName name="DIRECTO38">[127]APU!$U$2389</definedName>
    <definedName name="DIRECTO39">[127]APU!$U$2450</definedName>
    <definedName name="DIRECTO4">[127]APU!$U$315</definedName>
    <definedName name="DIRECTO4.20">[127]APU!$U$9216</definedName>
    <definedName name="DIRECTO4.21">[127]APU!$U$9277</definedName>
    <definedName name="DIRECTO4.22">[127]APU!$U$9338</definedName>
    <definedName name="DIRECTO4.23">[127]APU!$U$9399</definedName>
    <definedName name="DIRECTO4.24">[127]APU!$U$9460</definedName>
    <definedName name="DIRECTO4.25">[127]APU!$U$9521</definedName>
    <definedName name="DIRECTO4.26">[127]APU!$U$9582</definedName>
    <definedName name="DIRECTO4.27">[127]APU!$U$9643</definedName>
    <definedName name="DIRECTO4.28">[127]APU!$U$9704</definedName>
    <definedName name="DIRECTO4.29">[127]APU!$U$9765</definedName>
    <definedName name="DIRECTO4.30">[127]APU!$U$9826</definedName>
    <definedName name="DIRECTO4.31">[127]APU!$U$9887</definedName>
    <definedName name="DIRECTO4.32">[127]APU!$U$9948</definedName>
    <definedName name="DIRECTO4.33">[127]APU!$U$10009</definedName>
    <definedName name="DIRECTO4.34">[127]APU!$U$10070</definedName>
    <definedName name="DIRECTO4.35">[127]APU!$U$11595</definedName>
    <definedName name="DIRECTO4.36">[127]APU!$U$11656</definedName>
    <definedName name="DIRECTO4.37">[127]APU!$U$15987</definedName>
    <definedName name="DIRECTO4.38">[127]APU!$U$15194</definedName>
    <definedName name="DIRECTO4.39">[127]APU!$U$14279</definedName>
    <definedName name="DIRECTO4.40">[127]APU!$U$14340</definedName>
    <definedName name="DIRECTO4.41">[127]APU!$U$14401</definedName>
    <definedName name="DIRECTO4.42">[127]APU!$U$14462</definedName>
    <definedName name="DIRECTO4.43">[127]APU!$U$14584</definedName>
    <definedName name="DIRECTO4.44">[127]APU!$U$16048</definedName>
    <definedName name="DIRECTO4.45">[127]APU!$U$16109</definedName>
    <definedName name="DIRECTO4.46">[127]APU!$U$14706</definedName>
    <definedName name="DIRECTO4.47">[127]APU!$U$15926</definedName>
    <definedName name="DIRECTO4.48">[127]APU!$U$16170</definedName>
    <definedName name="DIRECTO4.49">[127]APU!$U$16231</definedName>
    <definedName name="DIRECTO4.50">[127]APU!$U$16902</definedName>
    <definedName name="DIRECTO4.51">[127]APU!$U$17634</definedName>
    <definedName name="DIRECTO4.52">[127]APU!$U$17695</definedName>
    <definedName name="DIRECTO40">[127]APU!$U$2511</definedName>
    <definedName name="DIRECTO41">[127]APU!$U$2572</definedName>
    <definedName name="DIRECTO42">[127]APU!$U$2633</definedName>
    <definedName name="DIRECTO43">[127]APU!$U$2694</definedName>
    <definedName name="DIRECTO44">[127]APU!$U$2755</definedName>
    <definedName name="DIRECTO45">[127]APU!$U$2816</definedName>
    <definedName name="DIRECTO46">[127]APU!$U$2877</definedName>
    <definedName name="DIRECTO47">[127]APU!$U$2938</definedName>
    <definedName name="DIRECTO48">[127]APU!$U$2999</definedName>
    <definedName name="DIRECTO49">[127]APU!$U$3060</definedName>
    <definedName name="DIRECTO5">[127]APU!$U$376</definedName>
    <definedName name="DIRECTO5.100">[127]APU!$U$12449</definedName>
    <definedName name="DIRECTO5.101">[127]APU!$U$12510</definedName>
    <definedName name="DIRECTO5.104">[127]APU!$U$12571</definedName>
    <definedName name="DIRECTO5.105">[127]APU!$U$12632</definedName>
    <definedName name="DIRECTO5.106">[127]APU!$U$12693</definedName>
    <definedName name="DIRECTO5.107">[127]APU!$U$12754</definedName>
    <definedName name="DIRECTO5.108">[127]APU!$U$12815</definedName>
    <definedName name="DIRECTO5.109">[127]APU!$U$12876</definedName>
    <definedName name="DIRECTO5.111">[127]APU!$U$12937</definedName>
    <definedName name="DIRECTO5.112">[127]APU!$U$12998</definedName>
    <definedName name="DIRECTO5.113">[127]APU!$U$14767</definedName>
    <definedName name="DIRECTO5.114">[127]APU!$U$14828</definedName>
    <definedName name="DIRECTO5.115">[127]APU!$U$15072</definedName>
    <definedName name="DIRECTO5.53">[127]APU!$U$10131</definedName>
    <definedName name="DIRECTO5.54">[127]APU!$U$10192</definedName>
    <definedName name="DIRECTO5.55">[127]APU!$U$10253</definedName>
    <definedName name="DIRECTO5.56">[127]APU!$U$10314</definedName>
    <definedName name="DIRECTO5.57">[127]APU!$U$10375</definedName>
    <definedName name="DIRECTO5.58">[127]APU!$U$10436</definedName>
    <definedName name="DIRECTO5.59">[127]APU!$U$10497</definedName>
    <definedName name="DIRECTO5.60">[127]APU!$U$10558</definedName>
    <definedName name="DIRECTO5.61">[127]APU!$U$10619</definedName>
    <definedName name="DIRECTO5.62">[127]APU!$U$10680</definedName>
    <definedName name="DIRECTO5.63">[127]APU!$U$10741</definedName>
    <definedName name="DIRECTO5.64">[127]APU!$U$10802</definedName>
    <definedName name="DIRECTO5.65">[127]APU!$U$10863</definedName>
    <definedName name="DIRECTO5.66">[127]APU!$U$10924</definedName>
    <definedName name="DIRECTO5.67">[127]APU!$U$10985</definedName>
    <definedName name="DIRECTO5.68">[127]APU!$U$11046</definedName>
    <definedName name="DIRECTO5.69">[127]APU!$U$11107</definedName>
    <definedName name="DIRECTO5.70">[127]APU!$U$11168</definedName>
    <definedName name="DIRECTO5.71">[127]APU!$U$11229</definedName>
    <definedName name="DIRECTO5.72">[127]APU!$U$12022</definedName>
    <definedName name="DIRECTO5.73">[127]APU!$U$12083</definedName>
    <definedName name="DIRECTO5.74">[127]APU!$U$12144</definedName>
    <definedName name="DIRECTO5.77">[127]APU!$U$12205</definedName>
    <definedName name="DIRECTO5.78">[127]APU!$U$12327</definedName>
    <definedName name="DIRECTO5.79">[127]APU!$U$12388</definedName>
    <definedName name="DIRECTO5.80">[127]APU!$U$12266</definedName>
    <definedName name="DIRECTO5.82">[127]APU!$U$14035</definedName>
    <definedName name="DIRECTO5.83">[127]APU!$U$14096</definedName>
    <definedName name="DIRECTO5.84">[127]APU!$U$13364</definedName>
    <definedName name="DIRECTO5.85">[127]APU!$U$13425</definedName>
    <definedName name="DIRECTO5.86">[127]APU!$U$13486</definedName>
    <definedName name="DIRECTO5.87">[127]APU!$U$13547</definedName>
    <definedName name="DIRECTO5.88">[127]APU!$U$13608</definedName>
    <definedName name="DIRECTO5.89">[127]APU!$U$13669</definedName>
    <definedName name="DIRECTO5.90">[127]APU!$U$13730</definedName>
    <definedName name="DIRECTO5.91">[127]APU!$U$13791</definedName>
    <definedName name="DIRECTO5.92">[127]APU!$U$13852</definedName>
    <definedName name="DIRECTO5.93">[127]APU!$U$13913</definedName>
    <definedName name="DIRECTO5.94">[127]APU!$U$13974</definedName>
    <definedName name="DIRECTO5.95">[127]APU!$U$13059</definedName>
    <definedName name="DIRECTO5.96">[127]APU!$U$13120</definedName>
    <definedName name="DIRECTO5.97">[127]APU!$U$13181</definedName>
    <definedName name="DIRECTO5.98">[127]APU!$U$13242</definedName>
    <definedName name="DIRECTO5.99">[127]APU!$U$13303</definedName>
    <definedName name="DIRECTO50">[127]APU!$U$3121</definedName>
    <definedName name="DIRECTO51">[127]APU!$U$3182</definedName>
    <definedName name="DIRECTO52">[127]APU!$U$3243</definedName>
    <definedName name="DIRECTO53">[127]APU!$U$3304</definedName>
    <definedName name="DIRECTO54">[127]APU!$U$3365</definedName>
    <definedName name="DIRECTO55">[127]APU!$U$3426</definedName>
    <definedName name="DIRECTO56">[127]APU!$U$3487</definedName>
    <definedName name="DIRECTO57">[127]APU!$U$3548</definedName>
    <definedName name="DIRECTO58">[127]APU!$U$3609</definedName>
    <definedName name="DIRECTO59">[127]APU!$U$3670</definedName>
    <definedName name="DIRECTO6">[127]APU!$U$437</definedName>
    <definedName name="DIRECTO60">[127]APU!$U$3731</definedName>
    <definedName name="DIRECTO61">[127]APU!$U$3792</definedName>
    <definedName name="DIRECTO62">[127]APU!$U$3853</definedName>
    <definedName name="DIRECTO63">[127]APU!$U$3914</definedName>
    <definedName name="DIRECTO64">[127]APU!$U$3975</definedName>
    <definedName name="DIRECTO65">[127]APU!$U$4036</definedName>
    <definedName name="DIRECTO66">[127]APU!$U$4097</definedName>
    <definedName name="DIRECTO67">[127]APU!$U$4158</definedName>
    <definedName name="DIRECTO68">[127]APU!$U$4219</definedName>
    <definedName name="DIRECTO69">[127]APU!$U$4280</definedName>
    <definedName name="DIRECTO7">[127]APU!$U$498</definedName>
    <definedName name="DIRECTO7.12">[127]APU!$U$8305</definedName>
    <definedName name="DIRECTO7.13">[127]APU!$U$8366</definedName>
    <definedName name="DIRECTO7.14">[127]APU!$U$8427</definedName>
    <definedName name="DIRECTO7.15">[127]APU!$U$8488</definedName>
    <definedName name="DIRECTO7.16">[127]APU!$U$8606</definedName>
    <definedName name="DIRECTO7.17">[127]APU!$U$11290</definedName>
    <definedName name="DIRECTO7.18">[127]APU!$U$11351</definedName>
    <definedName name="DIRECTO7.19">[127]APU!$U$11412</definedName>
    <definedName name="DIRECTO7.20">[127]APU!$U$11473</definedName>
    <definedName name="DIRECTO7.21">[127]APU!$U$11534</definedName>
    <definedName name="DIRECTO7.22">[127]APU!$U$11717</definedName>
    <definedName name="DIRECTO7.23">[127]APU!$U$11778</definedName>
    <definedName name="DIRECTO7.24">[127]APU!$U$14645</definedName>
    <definedName name="DIRECTO7.25">[127]APU!$U$15255</definedName>
    <definedName name="DIRECTO7.26">[127]APU!$U$15316</definedName>
    <definedName name="DIRECTO7.27">[127]APU!$U$15377</definedName>
    <definedName name="DIRECTO7.28">[127]APU!$U$15438</definedName>
    <definedName name="DIRECTO7.29">[127]APU!$U$15499</definedName>
    <definedName name="DIRECTO7.30">[127]APU!$U$15560</definedName>
    <definedName name="DIRECTO7.31">[127]APU!$U$15621</definedName>
    <definedName name="DIRECTO7.32">[127]APU!$U$15682</definedName>
    <definedName name="DIRECTO7.33">[127]APU!$U$15743</definedName>
    <definedName name="DIRECTO7.34">[127]APU!$U$15804</definedName>
    <definedName name="DIRECTO7.35">[127]APU!$U$15865</definedName>
    <definedName name="DIRECTO7.36">[127]APU!$U$17085</definedName>
    <definedName name="DIRECTO7.37">[127]APU!$U$17268</definedName>
    <definedName name="DIRECTO7.38">[127]APU!$U$17207</definedName>
    <definedName name="DIRECTO7.39">[127]APU!$U$17390</definedName>
    <definedName name="DIRECTO7.40">[127]APU!$U$17451</definedName>
    <definedName name="DIRECTO7.41">[127]APU!$U$17512</definedName>
    <definedName name="DIRECTO7.42">[127]APU!$U$17146</definedName>
    <definedName name="DIRECTO7.43">[127]APU!$U$17573</definedName>
    <definedName name="DIRECTO7.44">[127]APU!$U$17329</definedName>
    <definedName name="DIRECTO70">[127]APU!$U$4341</definedName>
    <definedName name="DIRECTO71">[127]APU!$U$4402</definedName>
    <definedName name="DIRECTO72">[127]APU!$U$4463</definedName>
    <definedName name="DIRECTO73">[127]APU!$U$4524</definedName>
    <definedName name="DIRECTO74">[127]APU!$U$4585</definedName>
    <definedName name="DIRECTO75">[127]APU!$U$4646</definedName>
    <definedName name="DIRECTO76">[127]APU!$U$4707</definedName>
    <definedName name="DIRECTO77">[127]APU!$U$4768</definedName>
    <definedName name="DIRECTO78">[127]APU!$U$4829</definedName>
    <definedName name="DIRECTO79">[127]APU!$U$4890</definedName>
    <definedName name="DIRECTO8">[127]APU!$U$559</definedName>
    <definedName name="DIRECTO80">[127]APU!$U$4951</definedName>
    <definedName name="DIRECTO81">[127]APU!$U$5012</definedName>
    <definedName name="DIRECTO82">[127]APU!$U$5073</definedName>
    <definedName name="DIRECTO83">[127]APU!$U$5134</definedName>
    <definedName name="DIRECTO84">[127]APU!$U$5195</definedName>
    <definedName name="DIRECTO85">[127]APU!$U$5256</definedName>
    <definedName name="DIRECTO86">[127]APU!$U$5317</definedName>
    <definedName name="DIRECTO87">[127]APU!$U$5378</definedName>
    <definedName name="DIRECTO88">[127]APU!$U$5439</definedName>
    <definedName name="DIRECTO89">[127]APU!$U$5500</definedName>
    <definedName name="DIRECTO9">[127]APU!$U$620</definedName>
    <definedName name="DIRECTO9.1">[127]APU!$U$16597</definedName>
    <definedName name="DIRECTO9.2">[127]APU!$U$16658</definedName>
    <definedName name="DIRECTO9.3">[127]APU!$U$16719</definedName>
    <definedName name="DIRECTO9.4">[127]APU!$U$16780</definedName>
    <definedName name="DIRECTO9.5">[127]APU!$U$16841</definedName>
    <definedName name="DIRECTO90">[127]APU!$U$5561</definedName>
    <definedName name="DIRECTO91">[127]APU!$U$5622</definedName>
    <definedName name="DIRECTO92">[127]APU!$U$5683</definedName>
    <definedName name="DIRECTO93">[127]APU!$U$5744</definedName>
    <definedName name="DIRECTO94">[127]APU!$U$5805</definedName>
    <definedName name="DIRECTO95">[127]APU!$U$5866</definedName>
    <definedName name="DIRECTO96">[127]APU!$U$5927</definedName>
    <definedName name="DIRECTO97">[127]APU!$U$5988</definedName>
    <definedName name="DIRECTO98">[127]APU!$U$6049</definedName>
    <definedName name="DIRECTO99">[127]APU!$U$6110</definedName>
    <definedName name="Disolvente_Thinner">#REF!</definedName>
    <definedName name="DISP">'[90]CALC PROD MENSUAL'!#REF!</definedName>
    <definedName name="Dispensador_Jabon_Liquido_Ref._B_4063">#REF!</definedName>
    <definedName name="Dispensador_Toallas_de_Papel_Ref._B_369">#REF!</definedName>
    <definedName name="display_area_2">#REF!</definedName>
    <definedName name="DISPONIBILIDAD">'[88]CALC PROD MENSUAL'!#REF!</definedName>
    <definedName name="DistanciasPRS7801">[128]Hoja1!$K$3:$L$55</definedName>
    <definedName name="DistanciasPRS9003">[128]Hoja1!$A$3:$B$52</definedName>
    <definedName name="DistanciasPRS9004">[128]Hoja1!$F$3:$G$33</definedName>
    <definedName name="Diversos">#REF!</definedName>
    <definedName name="DIVISION">#N/A</definedName>
    <definedName name="dj">#REF!</definedName>
    <definedName name="djdytj" hidden="1">{"TAB1",#N/A,TRUE,"GENERAL";"TAB2",#N/A,TRUE,"GENERAL";"TAB3",#N/A,TRUE,"GENERAL";"TAB4",#N/A,TRUE,"GENERAL";"TAB5",#N/A,TRUE,"GENERAL"}</definedName>
    <definedName name="dl">#REF!</definedName>
    <definedName name="dm">#REF!</definedName>
    <definedName name="dmaq">'[129]Datos equipos'!$A$2:$Y$228</definedName>
    <definedName name="DMxUS">#REF!</definedName>
    <definedName name="do">#REF!</definedName>
    <definedName name="documaq">[65]Datos!$C$58:$C$60</definedName>
    <definedName name="Documentacion_y_Marquillado">#REF!</definedName>
    <definedName name="dolar">#REF!</definedName>
    <definedName name="DOLLAR">[130]CÁLCULOS!$H$34</definedName>
    <definedName name="Domos_acrílicos_1.10_x_1.10">#REF!</definedName>
    <definedName name="DOR">#REF!</definedName>
    <definedName name="dos">#REF!</definedName>
    <definedName name="DOTACIÓN">#REF!</definedName>
    <definedName name="DPI">[19]Tablas!#REF!</definedName>
    <definedName name="DPI1_1">[19]Tablas!#REF!</definedName>
    <definedName name="DPI1_1_1">[19]Tablas!#REF!</definedName>
    <definedName name="DPY">[19]Tablas!#REF!</definedName>
    <definedName name="DPY1_1">[19]Tablas!#REF!</definedName>
    <definedName name="DPY1_1_1">[19]Tablas!#REF!</definedName>
    <definedName name="DR">#REF!</definedName>
    <definedName name="drf">#REF!</definedName>
    <definedName name="DRI">[19]Tablas!#REF!</definedName>
    <definedName name="DRI1_1">[19]Tablas!#REF!</definedName>
    <definedName name="DRI1_1_1">[19]Tablas!#REF!</definedName>
    <definedName name="DRI1_1_2">[19]Tablas!#REF!</definedName>
    <definedName name="DRI1_1_3">[19]Tablas!#REF!</definedName>
    <definedName name="DRI1_1_4">[19]Tablas!#REF!</definedName>
    <definedName name="DRI1_2">[19]Tablas!#REF!</definedName>
    <definedName name="DRI1_3">[19]Tablas!#REF!</definedName>
    <definedName name="DRI1_4">[19]Tablas!#REF!</definedName>
    <definedName name="DRL">[19]Tablas!#REF!</definedName>
    <definedName name="DRL1_1">[19]Tablas!#REF!</definedName>
    <definedName name="DRL1_1_1">[19]Tablas!#REF!</definedName>
    <definedName name="DRL1_1_2">[19]Tablas!#REF!</definedName>
    <definedName name="DRL1_1_3">[19]Tablas!#REF!</definedName>
    <definedName name="DRL1_1_4">[19]Tablas!#REF!</definedName>
    <definedName name="DRL1_2">[19]Tablas!#REF!</definedName>
    <definedName name="DRL1_3">[19]Tablas!#REF!</definedName>
    <definedName name="DRL1_4">[19]Tablas!#REF!</definedName>
    <definedName name="dry" hidden="1">{"via1",#N/A,TRUE,"general";"via2",#N/A,TRUE,"general";"via3",#N/A,TRUE,"general"}</definedName>
    <definedName name="DS">[124]Cronograma!#REF!</definedName>
    <definedName name="DSA">#REF!</definedName>
    <definedName name="DSAD" hidden="1">{"via1",#N/A,TRUE,"general";"via2",#N/A,TRUE,"general";"via3",#N/A,TRUE,"general"}</definedName>
    <definedName name="dsadfp" hidden="1">{"TAB1",#N/A,TRUE,"GENERAL";"TAB2",#N/A,TRUE,"GENERAL";"TAB3",#N/A,TRUE,"GENERAL";"TAB4",#N/A,TRUE,"GENERAL";"TAB5",#N/A,TRUE,"GENERAL"}</definedName>
    <definedName name="Dsbcm">#REF!</definedName>
    <definedName name="DsctoFondo">[131]EMPRESA!$I$25</definedName>
    <definedName name="DsctoPension">[131]EMPRESA!$I$23</definedName>
    <definedName name="DsctoSalud">[131]EMPRESA!$I$24</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GDFGSDFGDF">#REF!</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SP">[19]Tablas!#REF!</definedName>
    <definedName name="DSP1_1">[19]Tablas!#REF!</definedName>
    <definedName name="DSP1_1_1">[19]Tablas!#REF!</definedName>
    <definedName name="DSS">#REF!</definedName>
    <definedName name="dt">#REF!</definedName>
    <definedName name="dtrhj" hidden="1">{"via1",#N/A,TRUE,"general";"via2",#N/A,TRUE,"general";"via3",#N/A,TRUE,"general"}</definedName>
    <definedName name="DTS">#REF!</definedName>
    <definedName name="ducha_antivandalica_mezclador">#REF!</definedName>
    <definedName name="DURACION">'[67]DATOS BASICOS'!$G$37*30</definedName>
    <definedName name="Durmiente_3_m">#REF!</definedName>
    <definedName name="Durmiente_Abarco_4m">#REF!</definedName>
    <definedName name="Durmiente_Ordinario_4m">#REF!</definedName>
    <definedName name="DWPRICE" hidden="1">#REF!</definedName>
    <definedName name="dxfgg" hidden="1">{"via1",#N/A,TRUE,"general";"via2",#N/A,TRUE,"general";"via3",#N/A,TRUE,"general"}</definedName>
    <definedName name="E">#REF!</definedName>
    <definedName name="E_03">#REF!</definedName>
    <definedName name="e3e33" hidden="1">{"via1",#N/A,TRUE,"general";"via2",#N/A,TRUE,"general";"via3",#N/A,TRUE,"general"}</definedName>
    <definedName name="ECP">[19]Tablas!#REF!</definedName>
    <definedName name="ECP1_1">[19]Tablas!#REF!</definedName>
    <definedName name="ECP1_1_1">[19]Tablas!#REF!</definedName>
    <definedName name="EDC">#REF!</definedName>
    <definedName name="EDEDWSWQA" hidden="1">{"TAB1",#N/A,TRUE,"GENERAL";"TAB2",#N/A,TRUE,"GENERAL";"TAB3",#N/A,TRUE,"GENERAL";"TAB4",#N/A,TRUE,"GENERAL";"TAB5",#N/A,TRUE,"GENERAL"}</definedName>
    <definedName name="edgfhmn" hidden="1">{"via1",#N/A,TRUE,"general";"via2",#N/A,TRUE,"general";"via3",#N/A,TRUE,"general"}</definedName>
    <definedName name="EE">#N/A</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[132]AIU!$A$1:$IU$4</definedName>
    <definedName name="EFA">#REF!</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JEC">[43]PRESUPUESTO!$E$7</definedName>
    <definedName name="Ejecutivo">'[133]Info Ejec'!$A$1:$AV$153</definedName>
    <definedName name="EjemPto">#REF!</definedName>
    <definedName name="EjemPto2">#REF!</definedName>
    <definedName name="el">#REF!</definedName>
    <definedName name="elc">#REF!</definedName>
    <definedName name="ELECTRICA">[134]anexo2!#REF!</definedName>
    <definedName name="ELECTRICAS">[134]anexo2!#REF!</definedName>
    <definedName name="ELIMINACIONPROYC">#REF!</definedName>
    <definedName name="emanto">#REF!</definedName>
    <definedName name="eme">#N/A</definedName>
    <definedName name="Emeflex_3_00_mm">#REF!</definedName>
    <definedName name="emergencia">[52]criterio!$B$99:$B$102</definedName>
    <definedName name="EMPLEADO">#REF!</definedName>
    <definedName name="Empresa">[71]EMPRESA!$F$6</definedName>
    <definedName name="EMULSION">#REF!</definedName>
    <definedName name="enaturales">[52]criterio!$B$86:$B$89</definedName>
    <definedName name="End_Bal">#REF!</definedName>
    <definedName name="Endurecedor">#REF!</definedName>
    <definedName name="ENE">#REF!</definedName>
    <definedName name="Ensayos">#REF!</definedName>
    <definedName name="ENT.A1">'[135]CANT.5921'!#REF!</definedName>
    <definedName name="ENT.ESP">'[135]CANT.5921'!#REF!</definedName>
    <definedName name="ENTIB">#REF!</definedName>
    <definedName name="ENTIBADO">[136]TUBERIA!#REF!</definedName>
    <definedName name="entorno">[52]criterio!$B$57:$B$70</definedName>
    <definedName name="ENTRADASP">#REF!</definedName>
    <definedName name="Entramado_piso__repisas_8_4_3">#REF!</definedName>
    <definedName name="EPECIALIDAD_SIDOE">[19]Tablas!#REF!</definedName>
    <definedName name="EQ">#REF!</definedName>
    <definedName name="EQU_Y_HERR">#REF!</definedName>
    <definedName name="EQUI">#REF!</definedName>
    <definedName name="equip">#REF!</definedName>
    <definedName name="EQUIPO">[137]EQUIPOS!$A$1:$J$32000</definedName>
    <definedName name="Equipo_de_Medida_de_Energia_Activa_y_Reactiva__Transformadores_de_Corriente_de_660_5_A_Bornera_de_Prueba_y_Celda">#REF!</definedName>
    <definedName name="Equipo_para_Suministro_Agua_No_Potable_Según_Especificacion">#REF!</definedName>
    <definedName name="Equipo_para_Suministro_de_Agua_Potable_Según_Especificacion">#REF!</definedName>
    <definedName name="Equipo_Proteccion_de_Incendio_Según_Especificacion">#REF!</definedName>
    <definedName name="EQUIPO1">#REF!</definedName>
    <definedName name="equipo2">#REF!</definedName>
    <definedName name="Equipos">#REF!</definedName>
    <definedName name="equipos_cargue">[138]equipos!$A$1:$A$3</definedName>
    <definedName name="EQUIPOS1">#REF!</definedName>
    <definedName name="eqw" hidden="1">{"via1",#N/A,TRUE,"general";"via2",#N/A,TRUE,"general";"via3",#N/A,TRUE,"general"}</definedName>
    <definedName name="er">#REF!</definedName>
    <definedName name="ERE_ART">[86]steel!$B$8:$B$47</definedName>
    <definedName name="erfg" hidden="1">{#N/A,#N/A,FALSE,"Hoja1";#N/A,#N/A,FALSE,"Hoja2"}</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hidden="1">{"TAB1",#N/A,TRUE,"GENERAL";"TAB2",#N/A,TRUE,"GENERAL";"TAB3",#N/A,TRUE,"GENERAL";"TAB4",#N/A,TRUE,"GENERAL";"TAB5",#N/A,TRUE,"GENERAL"}</definedName>
    <definedName name="ERROR">#REF!</definedName>
    <definedName name="ERROR1">#REF!</definedName>
    <definedName name="ERROR2">#REF!</definedName>
    <definedName name="ERROR3">[139]TARIF2002!#REF!</definedName>
    <definedName name="ERROR5">[139]TARIF2002!#REF!</definedName>
    <definedName name="ERRORE">#REF!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'[36]CIRCUITOS CODENSA'!#REF!</definedName>
    <definedName name="ESA">#REF!</definedName>
    <definedName name="Escalera_metálica_en_caracol_Diametro_1_80">#REF!</definedName>
    <definedName name="Escalera_Metalica_tramo_5_50_ML">#REF!</definedName>
    <definedName name="Escobas">#REF!</definedName>
    <definedName name="Escotilla_de_Inspeccion_tanques_de_agua">#REF!</definedName>
    <definedName name="Escudos_Americanos_para_Sprinkler">#REF!</definedName>
    <definedName name="ESE">#REF!</definedName>
    <definedName name="Esmalte_Sintético_Pintulux">#REF!</definedName>
    <definedName name="ESP_PAV">#REF!</definedName>
    <definedName name="ESP1S">#REF!</definedName>
    <definedName name="ESP220.1">'[140]220.1'!$H$52</definedName>
    <definedName name="ESP2S">#REF!</definedName>
    <definedName name="ESP320.1">'[141]320.1'!$H$52</definedName>
    <definedName name="ESP330.1">'[140]330.1'!$H$52</definedName>
    <definedName name="ESP330.2">'[141]330.2'!$H$52</definedName>
    <definedName name="ESP640.1.2">'[140]640.1.2'!$H$50</definedName>
    <definedName name="ESP673.1">'[140]673.1'!$H$49</definedName>
    <definedName name="ESP673.2">'[140]673.2'!$H$53</definedName>
    <definedName name="ESP700.1">'[141]700.1'!$H$52</definedName>
    <definedName name="Espatula">#REF!</definedName>
    <definedName name="Espatulas">#REF!</definedName>
    <definedName name="Espatulas_3">#REF!</definedName>
    <definedName name="Espatulas_5">#REF!</definedName>
    <definedName name="ESPE">#REF!</definedName>
    <definedName name="ESPECIFICACION">#REF!</definedName>
    <definedName name="Especificación">#REF!</definedName>
    <definedName name="Espejo_4.00_mm">#REF!</definedName>
    <definedName name="ESPESOR">'[37]DAT NUC'!$O$2:$O$218</definedName>
    <definedName name="Esponjillas">#REF!</definedName>
    <definedName name="ESPR">#REF!</definedName>
    <definedName name="EST10A">#REF!</definedName>
    <definedName name="EST10V1">#REF!</definedName>
    <definedName name="EST11A">#REF!</definedName>
    <definedName name="ESTA">#REF!</definedName>
    <definedName name="Estabilidad">[37]DATOS!$AF$3:$AF$1398</definedName>
    <definedName name="Estabilidad2">[37]DATOS!$AH$3:$AH$1399</definedName>
    <definedName name="Estabilidad3">[37]DATOS!$AJ$3:$AJ$1399</definedName>
    <definedName name="ESTADO">#REF!</definedName>
    <definedName name="estadocont">[65]Datos!$A$12:$A$14</definedName>
    <definedName name="Estados">#REF!</definedName>
    <definedName name="Estimate_Factor">1</definedName>
    <definedName name="Estopa">#REF!</definedName>
    <definedName name="ESTRAE">'[4]7422CW00'!#REF!</definedName>
    <definedName name="ESTRU">[142]Estructura!$C$7:$E$2570</definedName>
    <definedName name="ESTRUCTURA" hidden="1">{#N/A,#N/A,TRUE,"INGENIERIA";#N/A,#N/A,TRUE,"COMPRAS";#N/A,#N/A,TRUE,"DIRECCION";#N/A,#N/A,TRUE,"RESUMEN"}</definedName>
    <definedName name="ESTRUCTURA_1" hidden="1">{#N/A,#N/A,TRUE,"INGENIERIA";#N/A,#N/A,TRUE,"COMPRAS";#N/A,#N/A,TRUE,"DIRECCION";#N/A,#N/A,TRUE,"RESUMEN"}</definedName>
    <definedName name="ESTRUCTURA_2" hidden="1">{#N/A,#N/A,TRUE,"INGENIERIA";#N/A,#N/A,TRUE,"COMPRAS";#N/A,#N/A,TRUE,"DIRECCION";#N/A,#N/A,TRUE,"RESUMEN"}</definedName>
    <definedName name="ESTRUCTURAS">[143]Hoja3!$B$7:$B$15</definedName>
    <definedName name="Estructuras_LA228__LA223_Incluye_Poste_12m_750_kg">#REF!</definedName>
    <definedName name="Estufa_Electrica_2_Puestos">#REF!</definedName>
    <definedName name="Estufas">#REF!</definedName>
    <definedName name="ETAP">#REF!</definedName>
    <definedName name="ETAPA_PACC">#REF!</definedName>
    <definedName name="etertgg" hidden="1">{"via1",#N/A,TRUE,"general";"via2",#N/A,TRUE,"general";"via3",#N/A,TRUE,"general"}</definedName>
    <definedName name="etertt" hidden="1">{#N/A,#N/A,TRUE,"1842CWN0"}</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vento">[52]criterio!$B$209:$B$212</definedName>
    <definedName name="evfincut">[65]Datos!$A$24:$A$26</definedName>
    <definedName name="EW">#REF!</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acavacion_mecanica">#REF!</definedName>
    <definedName name="EXC">#REF!</definedName>
    <definedName name="EXC.POZ">#REF!</definedName>
    <definedName name="EXC.ZAN">#REF!</definedName>
    <definedName name="EXCAV_1">#REF!</definedName>
    <definedName name="EXCAV_2">#REF!</definedName>
    <definedName name="Excavacion_manual_con_retiro">#REF!</definedName>
    <definedName name="exCEL">#REF!</definedName>
    <definedName name="Excel_BuiltIn__FilterDatabase">[144]Presupuesto_Via_distribuidora!$A$9:$H$344</definedName>
    <definedName name="Excel_BuiltIn__FilterDatabase_2">'[145]Presup Av 1o de mayo con 73a '!$A$17:$N$110</definedName>
    <definedName name="Excel_BuiltIn_Print_Area">[144]Presupuesto_Via_distribuidora!$C$1:$H$344</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3">#REF!</definedName>
    <definedName name="Excel_BuiltIn_Print_Area_3_X">#REF!</definedName>
    <definedName name="Excel_BuiltIn_Print_Area_7">#REF!</definedName>
    <definedName name="Excel_BuiltIn_Print_Titles">[144]Presupuesto_Via_distribuidora!$A$2:$IV$8</definedName>
    <definedName name="Excel_BuiltIn_Print_Titles_1">#REF!</definedName>
    <definedName name="Excel_BuiltIn_Print_Titles_1_1">#REF!</definedName>
    <definedName name="Excel_BuiltIn_Print_Titles_1_1_1">#REF!</definedName>
    <definedName name="Excel_BuiltIn_Print_Titles_1_1_1_1">#REF!</definedName>
    <definedName name="Excel_BuiltIn_Print_Titles_10">[117]SKJ452!#REF!</definedName>
    <definedName name="Excel_BuiltIn_Print_Titles_11">[117]ITA878!#REF!</definedName>
    <definedName name="Excel_BuiltIn_Print_Titles_12">'[117]AEA-944'!#REF!</definedName>
    <definedName name="Excel_BuiltIn_Print_Titles_13">'[117]DUB-823'!#REF!</definedName>
    <definedName name="Excel_BuiltIn_Print_Titles_14">'[117]GPI 526'!#REF!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[117]XXJ617!#REF!</definedName>
    <definedName name="Excel_BuiltIn_Print_Titles_20">#REF!</definedName>
    <definedName name="Excel_BuiltIn_Print_Titles_21">[117]SNG_855!#REF!</definedName>
    <definedName name="Excel_BuiltIn_Print_Titles_23">#REF!</definedName>
    <definedName name="Excel_BuiltIn_Print_Titles_3">'[146]COSTOS OFICINA'!#REF!</definedName>
    <definedName name="Excel_BuiltIn_Print_Titles_4">'[146]COSTOS CAMPAMENTO'!#REF!</definedName>
    <definedName name="Excel_BuiltIn_Print_Titles_5">'[117]VEA 374'!#REF!</definedName>
    <definedName name="Excel_BuiltIn_Print_Titles_5_XX">'[117]VEA 374'!#REF!</definedName>
    <definedName name="Excel_BuiltIn_Print_Titles_6">#REF!</definedName>
    <definedName name="Excel_BuiltIn_Print_Titles_7">[117]HFB024!#REF!</definedName>
    <definedName name="Excel_BuiltIn_Print_Titles_8">#REF!</definedName>
    <definedName name="Excel_BuiltIn_Print_Titles_9">[117]PAJ825!#REF!</definedName>
    <definedName name="EXCROC">'[147]Análisis de precios'!$H$52</definedName>
    <definedName name="ExtensionCoordinador">#REF!</definedName>
    <definedName name="EXTERNO">#REF!</definedName>
    <definedName name="Extra">'[148]MODELO APUS'!$H$1:$L$4427</definedName>
    <definedName name="Extra_Pay">#REF!</definedName>
    <definedName name="Extracción_IM">#REF!</definedName>
    <definedName name="Extractor_de_Olores_con_Persiana_Ref.">#REF!</definedName>
    <definedName name="Extras">'[71]LIQUIDA-NOMINA'!$AH$4</definedName>
    <definedName name="F._INGRESO">#REF!</definedName>
    <definedName name="F._RETIRO">#REF!</definedName>
    <definedName name="F.L">#REF!</definedName>
    <definedName name="F201.1">#REF!</definedName>
    <definedName name="F201.2">#REF!</definedName>
    <definedName name="F201.3">#REF!</definedName>
    <definedName name="F210.2">#REF!</definedName>
    <definedName name="F210.3">#REF!</definedName>
    <definedName name="F211.1">#REF!</definedName>
    <definedName name="F220.1">#REF!</definedName>
    <definedName name="fa">#REF!</definedName>
    <definedName name="Facilidades">#REF!</definedName>
    <definedName name="factor">#REF!</definedName>
    <definedName name="FactorCostoPotencia">[112]Modelo!#REF!</definedName>
    <definedName name="FactorMultFinalFMMin">#REF!</definedName>
    <definedName name="FactorMultiplicaCalculadoFMMin">#REF!</definedName>
    <definedName name="factura">[47]SUAZA2!$A$1:$J$13</definedName>
    <definedName name="FACTURADO">'[149]Itemes Renovación'!#REF!</definedName>
    <definedName name="FareWellStmnt" localSheetId="5">[116]!FareWellStmnt</definedName>
    <definedName name="FareWellStmnt" localSheetId="2">[116]!FareWellStmnt</definedName>
    <definedName name="FareWellStmnt" localSheetId="3">[116]!FareWellStmnt</definedName>
    <definedName name="FareWellStmnt">[116]!FareWellStmnt</definedName>
    <definedName name="FaseProyecto">#REF!</definedName>
    <definedName name="fb">#REF!</definedName>
    <definedName name="FD">#N/A</definedName>
    <definedName name="fda" hidden="1">{"TAB1",#N/A,TRUE,"GENERAL";"TAB2",#N/A,TRUE,"GENERAL";"TAB3",#N/A,TRUE,"GENERAL";"TAB4",#N/A,TRUE,"GENERAL";"TAB5",#N/A,TRUE,"GENERAL"}</definedName>
    <definedName name="fdadsfa" hidden="1">{"PRES REHAB ARM-PER POR ITEMS  KM A KM",#N/A,TRUE,"Rehabilitacion Arm-Per"}</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[150]MEMORIAS!$H$5</definedName>
    <definedName name="fdsafd">#REF!</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B">#REF!</definedName>
    <definedName name="FEC">'[37]DAT NUC'!$B$2:$B$472</definedName>
    <definedName name="FECH">[54]DATOS!$D$6</definedName>
    <definedName name="Fecha">[104]Datos!$B$7</definedName>
    <definedName name="FECHA.CONTRATO">[108]VARIABLES!$C$7</definedName>
    <definedName name="FECHA_ELABORACION">'[151]DATOS DE ENTRADA'!$C$13</definedName>
    <definedName name="FECHA5">[35]datos!$N$2,[35]datos!$N$2:$N$500</definedName>
    <definedName name="FechaInicio">[71]CONTRATO!$E$10</definedName>
    <definedName name="fechascont">[65]Datos!$C$4:$C$8</definedName>
    <definedName name="FechaTermina">[71]CONTRATO!$E$11</definedName>
    <definedName name="FechaTerminacion">#REF!</definedName>
    <definedName name="fer">'[66]Res-Accide-10'!#REF!</definedName>
    <definedName name="ferfer" hidden="1">{"via1",#N/A,TRUE,"general";"via2",#N/A,TRUE,"general";"via3",#N/A,TRUE,"general"}</definedName>
    <definedName name="ff">#N/A</definedName>
    <definedName name="fff" hidden="1">{"via1",#N/A,TRUE,"general";"via2",#N/A,TRUE,"general";"via3",#N/A,TRUE,"general"}</definedName>
    <definedName name="ffff">#REF!</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#N/A</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'[152]7422CW00'!#REF!</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GV">#REF!</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_1" hidden="1">{#N/A,#N/A,TRUE,"1842CWN0"}</definedName>
    <definedName name="fhg_2" hidden="1">{#N/A,#N/A,TRUE,"1842CWN0"}</definedName>
    <definedName name="fhgh" hidden="1">{"via1",#N/A,TRUE,"general";"via2",#N/A,TRUE,"general";"via3",#N/A,TRUE,"general"}</definedName>
    <definedName name="fhpltyunh" hidden="1">{"via1",#N/A,TRUE,"general";"via2",#N/A,TRUE,"general";"via3",#N/A,TRUE,"general"}</definedName>
    <definedName name="fi">#REF!</definedName>
    <definedName name="FIBER">#REF!</definedName>
    <definedName name="Fijamix_Alfa">#REF!</definedName>
    <definedName name="Fil_Fechas">#REF!</definedName>
    <definedName name="fill1" hidden="1">#REF!</definedName>
    <definedName name="FILTROS">#REF!</definedName>
    <definedName name="FIN_1">#REF!</definedName>
    <definedName name="FIN_10">#REF!</definedName>
    <definedName name="FIN_11">#REF!</definedName>
    <definedName name="FIN_12">#REF!</definedName>
    <definedName name="FIN_13">#REF!</definedName>
    <definedName name="FIN_14">#REF!</definedName>
    <definedName name="FIN_15">#REF!</definedName>
    <definedName name="FIN_16">#REF!</definedName>
    <definedName name="FIN_17">#REF!</definedName>
    <definedName name="FIN_18">#REF!</definedName>
    <definedName name="FIN_19">#REF!</definedName>
    <definedName name="FIN_2">#REF!</definedName>
    <definedName name="FIN_20">#REF!</definedName>
    <definedName name="FIN_21">#REF!</definedName>
    <definedName name="FIN_22">#REF!</definedName>
    <definedName name="FIN_23">#REF!</definedName>
    <definedName name="FIN_24">#REF!</definedName>
    <definedName name="FIN_3">#REF!</definedName>
    <definedName name="FIN_4">#REF!</definedName>
    <definedName name="FIN_5">#REF!</definedName>
    <definedName name="FIN_6">#REF!</definedName>
    <definedName name="FIN_7">#REF!</definedName>
    <definedName name="FIN_8">#REF!</definedName>
    <definedName name="FIN_9">#REF!</definedName>
    <definedName name="FINAL">[153]PRECIOS!$C$50:$C$75</definedName>
    <definedName name="FINANCIACION">#N/A</definedName>
    <definedName name="FinePrint" localSheetId="5">[116]!FinePrint</definedName>
    <definedName name="FinePrint" localSheetId="2">[116]!FinePrint</definedName>
    <definedName name="FinePrint" localSheetId="3">[116]!FinePrint</definedName>
    <definedName name="FinePrint">[116]!FinePrint</definedName>
    <definedName name="fk">#REF!</definedName>
    <definedName name="Flexometro">#REF!</definedName>
    <definedName name="Flotador_Metálico_1_1_2__Bronce">#REF!</definedName>
    <definedName name="Flotador_Metálico_2__Bronce">#REF!</definedName>
    <definedName name="flq">#REF!</definedName>
    <definedName name="Flujo">[37]DATOS!$AG$3:$AG$1398</definedName>
    <definedName name="Flujo2">[37]DATOS!$AI$3:$AI$1399</definedName>
    <definedName name="Flujo3">[37]DATOS!$AK$3:$AK$1399</definedName>
    <definedName name="FM">1.18</definedName>
    <definedName name="FMA">#REF!</definedName>
    <definedName name="FMB">#REF!</definedName>
    <definedName name="FMC">#REF!</definedName>
    <definedName name="FMD">#REF!</definedName>
    <definedName name="FME">#REF!</definedName>
    <definedName name="fnic">[101]Hoja1!$C$13</definedName>
    <definedName name="FO">'[36]CIRCUITOS CODENSA'!#REF!</definedName>
    <definedName name="Fondo">[37]DATOS!$U$3:$U$1398</definedName>
    <definedName name="FORDESCR">'[4]7422CW00'!#REF!</definedName>
    <definedName name="FORM_C3">[154]Hoja1!$A$33:$N$51</definedName>
    <definedName name="Formaleta_Entrepisos">#REF!</definedName>
    <definedName name="Formaleta_madera">#REF!</definedName>
    <definedName name="Formaleta_plaquetas">#REF!</definedName>
    <definedName name="Formaleta_Sardinel">#REF!</definedName>
    <definedName name="FORMOLT">'[4]7422CW00'!#REF!</definedName>
    <definedName name="formularioCantidades">#REF!</definedName>
    <definedName name="FORSHE">'[4]7422CW00'!#REF!</definedName>
    <definedName name="FORUNMIS">'[4]7422CW00'!#REF!</definedName>
    <definedName name="FP">#REF!</definedName>
    <definedName name="FR">1.15</definedName>
    <definedName name="frbgsd" hidden="1">{"TAB1",#N/A,TRUE,"GENERAL";"TAB2",#N/A,TRUE,"GENERAL";"TAB3",#N/A,TRUE,"GENERAL";"TAB4",#N/A,TRUE,"GENERAL";"TAB5",#N/A,TRUE,"GENERAL"}</definedName>
    <definedName name="frefr" hidden="1">{"via1",#N/A,TRUE,"general";"via2",#N/A,TRUE,"general";"via3",#N/A,TRUE,"general"}</definedName>
    <definedName name="fres">#REF!</definedName>
    <definedName name="frfa" hidden="1">{"via1",#N/A,TRUE,"general";"via2",#N/A,TRUE,"general";"via3",#N/A,TRUE,"general"}</definedName>
    <definedName name="frfr" hidden="1">{"TAB1",#N/A,TRUE,"GENERAL";"TAB2",#N/A,TRUE,"GENERAL";"TAB3",#N/A,TRUE,"GENERAL";"TAB4",#N/A,TRUE,"GENERAL";"TAB5",#N/A,TRUE,"GENERAL"}</definedName>
    <definedName name="FS">1.32</definedName>
    <definedName name="fu">#N/A</definedName>
    <definedName name="fue">#REF!</definedName>
    <definedName name="FUENTE">#REF!</definedName>
    <definedName name="fuenteruido">[52]criterio!$B$77:$B$80</definedName>
    <definedName name="fuentesem">[52]criterio!$B$82:$B$84</definedName>
    <definedName name="Full_Print">#REF!</definedName>
    <definedName name="fv">#REF!</definedName>
    <definedName name="fwff" hidden="1">{"via1",#N/A,TRUE,"general";"via2",#N/A,TRUE,"general";"via3",#N/A,TRUE,"general"}</definedName>
    <definedName name="fwwe" hidden="1">{"via1",#N/A,TRUE,"general";"via2",#N/A,TRUE,"general";"via3",#N/A,TRUE,"general"}</definedName>
    <definedName name="fy">#REF!</definedName>
    <definedName name="G">#REF!</definedName>
    <definedName name="G.Eg">#REF!</definedName>
    <definedName name="G.Em">#REF!</definedName>
    <definedName name="G.Eo">#REF!</definedName>
    <definedName name="G.Ew">#REF!</definedName>
    <definedName name="G_C1">[19]Tablas!#REF!</definedName>
    <definedName name="G_C10">[19]Tablas!#REF!</definedName>
    <definedName name="G_C11">[19]Tablas!#REF!</definedName>
    <definedName name="G_C12">[19]Tablas!#REF!</definedName>
    <definedName name="G_C13">[19]Tablas!#REF!</definedName>
    <definedName name="G_C14">[19]Tablas!#REF!</definedName>
    <definedName name="G_C15">[19]Tablas!#REF!</definedName>
    <definedName name="G_C16">[19]Tablas!#REF!</definedName>
    <definedName name="G_C17">[19]Tablas!#REF!</definedName>
    <definedName name="G_C18">[19]Tablas!#REF!</definedName>
    <definedName name="G_C19">[19]Tablas!#REF!</definedName>
    <definedName name="G_C2">[19]Tablas!#REF!</definedName>
    <definedName name="G_C20">[19]Tablas!#REF!</definedName>
    <definedName name="G_C21">[19]Tablas!#REF!</definedName>
    <definedName name="G_C22">[19]Tablas!#REF!</definedName>
    <definedName name="G_C3">[19]Tablas!#REF!</definedName>
    <definedName name="G_C4">[19]Tablas!#REF!</definedName>
    <definedName name="G_C5">[19]Tablas!#REF!</definedName>
    <definedName name="G_C6">[19]Tablas!#REF!</definedName>
    <definedName name="G_C7">[19]Tablas!#REF!</definedName>
    <definedName name="G_C8">[19]Tablas!#REF!</definedName>
    <definedName name="G_C9">[19]Tablas!#REF!</definedName>
    <definedName name="G1_">#REF!</definedName>
    <definedName name="GA">[82]GA!$1:$1048576</definedName>
    <definedName name="Gabinete_Cerrado_de_Comunicaciones_de_100x60x60_cm.">#REF!</definedName>
    <definedName name="Gabinete_Cerrado_de_Comunicaciones_de_60x60x60_cm.">#REF!</definedName>
    <definedName name="Gabinetes_de_Incendio">#REF!</definedName>
    <definedName name="Gabinetes_de_Incendio_Clase_I">#REF!</definedName>
    <definedName name="Gabinetes_Metalicos__Cal._16_min__Color_Gris_Claro_para_T_GEN_1">#REF!</definedName>
    <definedName name="Gabinetes_Metalicos__Cal._16_min__Color_Gris_Claro_para_T_GEN_2">#REF!</definedName>
    <definedName name="Gabinetes_Metalicos__Cal._16_min__Color_Gris_Claro_para_T_GEN_3">#REF!</definedName>
    <definedName name="Gabinetes_Metalicos__Cal._16_min__Color_Gris_Claro_para_Tablero_General">#REF!</definedName>
    <definedName name="GAJ">#REF!</definedName>
    <definedName name="Gancho_teja_eternit_55_MM">#REF!</definedName>
    <definedName name="GAS">[19]Tablas!#REF!</definedName>
    <definedName name="gastos_contrato">[55]PRESUPUESTO!$AD$885</definedName>
    <definedName name="Gastosbancarios">#REF!</definedName>
    <definedName name="Gastoslegales">#REF!</definedName>
    <definedName name="Gastosviaje">#REF!</definedName>
    <definedName name="gb">#REF!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hidden="1">{"TAB1",#N/A,TRUE,"GENERAL";"TAB2",#N/A,TRUE,"GENERAL";"TAB3",#N/A,TRUE,"GENERAL";"TAB4",#N/A,TRUE,"GENERAL";"TAB5",#N/A,TRUE,"GENERAL"}</definedName>
    <definedName name="gc">#REF!</definedName>
    <definedName name="GCB">[17]Tablas!#REF!</definedName>
    <definedName name="GCI">[19]Tablas!#REF!</definedName>
    <definedName name="GCN">[19]Tablas!#REF!</definedName>
    <definedName name="GCP">[19]Tablas!#REF!</definedName>
    <definedName name="gd">#REF!</definedName>
    <definedName name="GDFGDFDF">'[36]CIRCUITOS CODENSA'!#REF!</definedName>
    <definedName name="GDFGDFGDF">'[36]CIRCUITOS CODENSA'!#REF!</definedName>
    <definedName name="gdj">#REF!</definedName>
    <definedName name="GDN">[19]Tablas!#REF!</definedName>
    <definedName name="GDR">[19]Tablas!#REF!</definedName>
    <definedName name="gdt" hidden="1">{"TAB1",#N/A,TRUE,"GENERAL";"TAB2",#N/A,TRUE,"GENERAL";"TAB3",#N/A,TRUE,"GENERAL";"TAB4",#N/A,TRUE,"GENERAL";"TAB5",#N/A,TRUE,"GENERAL"}</definedName>
    <definedName name="GEA">[19]Tablas!#REF!</definedName>
    <definedName name="GEA1_1">[19]Tablas!#REF!</definedName>
    <definedName name="GEA1_1_1">[19]Tablas!#REF!</definedName>
    <definedName name="GEA1_1_10">[19]Tablas!#REF!</definedName>
    <definedName name="GEA1_1_2">[19]Tablas!#REF!</definedName>
    <definedName name="GEA1_1_3">[19]Tablas!#REF!</definedName>
    <definedName name="GEA1_1_4">[19]Tablas!#REF!</definedName>
    <definedName name="GEA1_1_5">[19]Tablas!#REF!</definedName>
    <definedName name="GEA1_1_6">[19]Tablas!#REF!</definedName>
    <definedName name="GEA1_1_7">[19]Tablas!#REF!</definedName>
    <definedName name="GEA1_1_8">[19]Tablas!#REF!</definedName>
    <definedName name="GEA1_1_9">[19]Tablas!#REF!</definedName>
    <definedName name="GEA1_2">[19]Tablas!#REF!</definedName>
    <definedName name="GEA1_3">[19]Tablas!#REF!</definedName>
    <definedName name="GEA1_4">[19]Tablas!#REF!</definedName>
    <definedName name="GEC">[19]Tablas!#REF!</definedName>
    <definedName name="GEC_ON_DAPIAY">#REF!</definedName>
    <definedName name="GEC_ON_GER">#REF!</definedName>
    <definedName name="geg" hidden="1">{"via1",#N/A,TRUE,"general";"via2",#N/A,TRUE,"general";"via3",#N/A,TRUE,"general"}</definedName>
    <definedName name="GENERAL">#REF!</definedName>
    <definedName name="GENERAL1">#REF!</definedName>
    <definedName name="GEODREN2">#REF!</definedName>
    <definedName name="Geotex">#REF!</definedName>
    <definedName name="Geotextil_tejido_ST_200">#REF!</definedName>
    <definedName name="GERENCIA">#REF!</definedName>
    <definedName name="GERENCIA1">#REF!</definedName>
    <definedName name="GERENCIA2">#REF!</definedName>
    <definedName name="Gerente">[71]EMPRESA!$F$12</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#REF!</definedName>
    <definedName name="gfd" hidden="1">{"TAB1",#N/A,TRUE,"GENERAL";"TAB2",#N/A,TRUE,"GENERAL";"TAB3",#N/A,TRUE,"GENERAL";"TAB4",#N/A,TRUE,"GENERAL";"TAB5",#N/A,TRUE,"GENERAL"}</definedName>
    <definedName name="gfdg" hidden="1">{"via1",#N/A,TRUE,"general";"via2",#N/A,TRUE,"general";"via3",#N/A,TRUE,"general"}</definedName>
    <definedName name="gffgfhhf" hidden="1">{#N/A,#N/A,TRUE,"INGENIERIA";#N/A,#N/A,TRUE,"COMPRAS";#N/A,#N/A,TRUE,"DIRECCION";#N/A,#N/A,TRUE,"RESUMEN"}</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N">[19]Tablas!#REF!</definedName>
    <definedName name="gft">#REF!</definedName>
    <definedName name="gfutyj6" hidden="1">{"via1",#N/A,TRUE,"general";"via2",#N/A,TRUE,"general";"via3",#N/A,TRUE,"general"}</definedName>
    <definedName name="GG">'[36]CIRCUITOS CODENSA'!#REF!</definedName>
    <definedName name="ggdr" hidden="1">{"via1",#N/A,TRUE,"general";"via2",#N/A,TRUE,"general";"via3",#N/A,TRUE,"general"}</definedName>
    <definedName name="ggerg" hidden="1">{"TAB1",#N/A,TRUE,"GENERAL";"TAB2",#N/A,TRUE,"GENERAL";"TAB3",#N/A,TRUE,"GENERAL";"TAB4",#N/A,TRUE,"GENERAL";"TAB5",#N/A,TRUE,"GENERAL"}</definedName>
    <definedName name="GGG">#N/A</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jgjkg" hidden="1">{#N/A,#N/A,TRUE,"1842CWN0"}</definedName>
    <definedName name="ggtgt" hidden="1">{"via1",#N/A,TRUE,"general";"via2",#N/A,TRUE,"general";"via3",#N/A,TRUE,"general"}</definedName>
    <definedName name="gh">#REF!</definedName>
    <definedName name="ghdghuy" hidden="1">{"via1",#N/A,TRUE,"general";"via2",#N/A,TRUE,"general";"via3",#N/A,TRUE,"general"}</definedName>
    <definedName name="GHDP" hidden="1">{"via1",#N/A,TRUE,"general";"via2",#N/A,TRUE,"general";"via3",#N/A,TRUE,"general"}</definedName>
    <definedName name="ghf">'[152]7422CW00'!#REF!</definedName>
    <definedName name="ghfg" hidden="1">{"via1",#N/A,TRUE,"general";"via2",#N/A,TRUE,"general";"via3",#N/A,TRUE,"general"}</definedName>
    <definedName name="ghghy">#REF!</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hu">#REF!</definedName>
    <definedName name="gj">#REF!</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l">#REF!</definedName>
    <definedName name="GLOBALES">[139]TARIF2002!#REF!</definedName>
    <definedName name="GMM_ON_ASO">[19]Tablas!#REF!</definedName>
    <definedName name="GMM_ON_DMARES">#REF!</definedName>
    <definedName name="GMM_ON_DRIO">#REF!</definedName>
    <definedName name="gmt">#REF!</definedName>
    <definedName name="gn">#REF!</definedName>
    <definedName name="gnm">#REF!</definedName>
    <definedName name="gñ">#REF!</definedName>
    <definedName name="GOR">#REF!</definedName>
    <definedName name="GOT">[19]Tablas!#REF!</definedName>
    <definedName name="gp">#REF!</definedName>
    <definedName name="GPO">[19]Tablas!#REF!</definedName>
    <definedName name="GPR">[19]Tablas!#REF!</definedName>
    <definedName name="GR_1">#REF!</definedName>
    <definedName name="GR_10">#REF!</definedName>
    <definedName name="GR_11">#REF!</definedName>
    <definedName name="GR_12">#REF!</definedName>
    <definedName name="GR_13">#REF!</definedName>
    <definedName name="GR_14">#REF!</definedName>
    <definedName name="GR_15">#REF!</definedName>
    <definedName name="GR_16">#REF!</definedName>
    <definedName name="GR_17">#REF!</definedName>
    <definedName name="GR_18">#REF!</definedName>
    <definedName name="GR_19">#REF!</definedName>
    <definedName name="GR_2">#REF!</definedName>
    <definedName name="GR_20">#REF!</definedName>
    <definedName name="GR_21">#REF!</definedName>
    <definedName name="GR_22">#REF!</definedName>
    <definedName name="GR_23">#REF!</definedName>
    <definedName name="GR_24">#REF!</definedName>
    <definedName name="GR_3">#REF!</definedName>
    <definedName name="GR_4">#REF!</definedName>
    <definedName name="GR_5">#REF!</definedName>
    <definedName name="GR_6">#REF!</definedName>
    <definedName name="GR_7">#REF!</definedName>
    <definedName name="GR_8">#REF!</definedName>
    <definedName name="GR_9">#REF!</definedName>
    <definedName name="_xlnm.Recorder">#REF!</definedName>
    <definedName name="GRAD">'[37]DAT NUC'!$N$2:$N$514</definedName>
    <definedName name="GRADA">[37]Nucleos!$D$14</definedName>
    <definedName name="gradacion">[37]DATOS!$N$3:$AK$1203</definedName>
    <definedName name="graf" hidden="1">'[155]LIMA-CANTA'!#REF!</definedName>
    <definedName name="GRAF1ANO" hidden="1">{"via1",#N/A,TRUE,"general";"via2",#N/A,TRUE,"general";"via3",#N/A,TRUE,"general"}</definedName>
    <definedName name="GRAF1AÑO" hidden="1">{"TAB1",#N/A,TRUE,"GENERAL";"TAB2",#N/A,TRUE,"GENERAL";"TAB3",#N/A,TRUE,"GENERAL";"TAB4",#N/A,TRUE,"GENERAL";"TAB5",#N/A,TRUE,"GENERAL"}</definedName>
    <definedName name="GRAF2">#REF!</definedName>
    <definedName name="GRAF3">#REF!</definedName>
    <definedName name="Grama_Kikuyo">#REF!</definedName>
    <definedName name="Granito__No_hay_sugerencias__peruano_No_3">#REF!</definedName>
    <definedName name="Granito_Blanco_Huila_No._1">#REF!</definedName>
    <definedName name="Granito_Rosa_Porrino_JP__30___e_10mm">#REF!</definedName>
    <definedName name="graNo">[37]DATOS!$AL$3:$AL$1328</definedName>
    <definedName name="graph0" hidden="1">'[155]LIMA-CANTA'!#REF!</definedName>
    <definedName name="Graph1" hidden="1">'[155]LIMA-CANTA'!#REF!</definedName>
    <definedName name="Gravilla">#REF!</definedName>
    <definedName name="Gravilla_de_río">#REF!</definedName>
    <definedName name="GRC">[19]Tablas!#REF!</definedName>
    <definedName name="GRC_ON_ASO">[19]Tablas!#REF!</definedName>
    <definedName name="GRC_ON_DAPIAY">#REF!</definedName>
    <definedName name="GRC_ON_GER">#REF!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iferia_Lavaplatos_Flamingo_Ref._90500_000_000">#REF!</definedName>
    <definedName name="grl">#REF!</definedName>
    <definedName name="GRM">[19]Tablas!#REF!</definedName>
    <definedName name="GRM_ON_DMARES">#REF!</definedName>
    <definedName name="GRM_ON_DRIO">#REF!</definedName>
    <definedName name="GRN">[19]Tablas!#REF!</definedName>
    <definedName name="GRN_ON_ASO">[19]Tablas!#REF!</definedName>
    <definedName name="GRN_ON_DIREC">#REF!</definedName>
    <definedName name="GRS">[19]Tablas!#REF!</definedName>
    <definedName name="GRS_ON_ASO">[19]Tablas!#REF!</definedName>
    <definedName name="GRS_ON_DIREC">#REF!</definedName>
    <definedName name="GRS_ON_HUIL">#REF!</definedName>
    <definedName name="grtyerh" hidden="1">{"TAB1",#N/A,TRUE,"GENERAL";"TAB2",#N/A,TRUE,"GENERAL";"TAB3",#N/A,TRUE,"GENERAL";"TAB4",#N/A,TRUE,"GENERAL";"TAB5",#N/A,TRUE,"GENERAL"}</definedName>
    <definedName name="GRUP">[109]Datos!$B$3</definedName>
    <definedName name="GRUPO1">#REF!</definedName>
    <definedName name="GRUPO123">#REF!</definedName>
    <definedName name="GRUPO13">#REF!</definedName>
    <definedName name="GRUPO2">#REF!</definedName>
    <definedName name="grupo3">[101]Hoja1!$F$6</definedName>
    <definedName name="grupo4">[101]Hoja1!$F$7</definedName>
    <definedName name="grupo5">[101]Hoja1!$F$10</definedName>
    <definedName name="grupo6">[101]Hoja1!$F$11</definedName>
    <definedName name="grupo7">[101]Hoja1!$F$12</definedName>
    <definedName name="grupo8">[101]Hoja1!$F$13</definedName>
    <definedName name="grupo9">[101]Hoja1!$F$14</definedName>
    <definedName name="GSDG" hidden="1">{"TAB1",#N/A,TRUE,"GENERAL";"TAB2",#N/A,TRUE,"GENERAL";"TAB3",#N/A,TRUE,"GENERAL";"TAB4",#N/A,TRUE,"GENERAL";"TAB5",#N/A,TRUE,"GENERAL"}</definedName>
    <definedName name="gsfsf" hidden="1">{"via1",#N/A,TRUE,"general";"via2",#N/A,TRUE,"general";"via3",#N/A,TRUE,"general"}</definedName>
    <definedName name="GT">[156]BASE!$C$4:$H$255</definedName>
    <definedName name="GTC">[19]Tablas!#REF!</definedName>
    <definedName name="GTE">[19]Tablas!#REF!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TO_ADMON">#REF!</definedName>
    <definedName name="GTO_INVEST">#REF!</definedName>
    <definedName name="GTO_OPERA">#REF!</definedName>
    <definedName name="GTP">[19]Tablas!#REF!</definedName>
    <definedName name="GTRE">#REF!</definedName>
    <definedName name="Guardaescoba_en_Aluminio__incl._Instalacion">#REF!</definedName>
    <definedName name="gy">#REF!</definedName>
    <definedName name="h">#REF!</definedName>
    <definedName name="h.EXC">#REF!</definedName>
    <definedName name="h.LOM">#REF!</definedName>
    <definedName name="H.LOMO">[157]TUBERIA!$S$10:$S$14</definedName>
    <definedName name="h.POZ">#REF!</definedName>
    <definedName name="H_pump">#REF!</definedName>
    <definedName name="H427.">#REF!</definedName>
    <definedName name="h9h" hidden="1">{"via1",#N/A,TRUE,"general";"via2",#N/A,TRUE,"general";"via3",#N/A,TRUE,"general"}</definedName>
    <definedName name="ha">#REF!</definedName>
    <definedName name="HACER">#REF!</definedName>
    <definedName name="Hazards">#REF!</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_Row">ROW(#REF!)</definedName>
    <definedName name="hed">[101]Datos!$D$8</definedName>
    <definedName name="hen">[101]Datos!$D$9</definedName>
    <definedName name="HERRADURA">#REF!</definedName>
    <definedName name="Herramienta_menor">#REF!</definedName>
    <definedName name="herramientas">[55]PRESUPUESTO!$AD$878</definedName>
    <definedName name="HERRERO">#REF!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gt">#REF!</definedName>
    <definedName name="hgu">#REF!</definedName>
    <definedName name="hh" hidden="1">'[34]46W9'!#REF!</definedName>
    <definedName name="hhg" hidden="1">{#N/A,#N/A,TRUE,"1842CWN0"}</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d">'[32]Interc de Hidr.'!$E$1:$E$65536</definedName>
    <definedName name="HIDE1">[86]steel!$F$7:$J$7</definedName>
    <definedName name="hj">#REF!</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#REF!</definedName>
    <definedName name="HJKH" hidden="1">{"via1",#N/A,TRUE,"general";"via2",#N/A,TRUE,"general";"via3",#N/A,TRUE,"general"}</definedName>
    <definedName name="hjkjk" hidden="1">{"via1",#N/A,TRUE,"general";"via2",#N/A,TRUE,"general";"via3",#N/A,TRUE,"general"}</definedName>
    <definedName name="HK">#N/A</definedName>
    <definedName name="hl">#REF!</definedName>
    <definedName name="HM">#REF!</definedName>
    <definedName name="hn" hidden="1">{"TAB1",#N/A,TRUE,"GENERAL";"TAB2",#N/A,TRUE,"GENERAL";"TAB3",#N/A,TRUE,"GENERAL";"TAB4",#N/A,TRUE,"GENERAL";"TAB5",#N/A,TRUE,"GENERAL"}</definedName>
    <definedName name="hnt">#REF!</definedName>
    <definedName name="Hoja_Entamborada_en_Madera_2.10x1.50_2_Hojas">#REF!</definedName>
    <definedName name="Hoja_Entamborada_en_Madera_2.10x75">#REF!</definedName>
    <definedName name="Hoja_Entamborada_en_Madera_2.10x90">#REF!</definedName>
    <definedName name="Hoja_Entamborada_en_Madera_2.25x90">#REF!</definedName>
    <definedName name="Hoja_Entamborada_en_Madera_2.40x4.80_4_Hojas_Plegable">#REF!</definedName>
    <definedName name="HOJA1">#REF!</definedName>
    <definedName name="HonoraProfesionales">#REF!</definedName>
    <definedName name="Honorarios">#REF!</definedName>
    <definedName name="HonoraTecnicos">#REF!</definedName>
    <definedName name="HOR">[37]DATBAND!$C$3:$C$410</definedName>
    <definedName name="HORA">[37]DATOS!$C$3:$C$318</definedName>
    <definedName name="HORALL">'[37]DAT NUC'!$E$2:$E$477</definedName>
    <definedName name="HORAS">'[37]DAT NUC'!$D$2:$D$493</definedName>
    <definedName name="HORAS_DIAS">#REF!</definedName>
    <definedName name="horas_lluvia">#REF!</definedName>
    <definedName name="HORAS_LLUVIAS">#REF!</definedName>
    <definedName name="HORASLLUVIA">#REF!</definedName>
    <definedName name="horat">'[32]Itemes Renovación'!#REF!</definedName>
    <definedName name="Horno_Microondas">#REF!</definedName>
    <definedName name="Hornos">#REF!</definedName>
    <definedName name="hp">#REF!</definedName>
    <definedName name="HP_stg_Hz">#REF!</definedName>
    <definedName name="hqi">#REF!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n">[101]Datos!$D$7</definedName>
    <definedName name="hrthtrh" hidden="1">{"TAB1",#N/A,TRUE,"GENERAL";"TAB2",#N/A,TRUE,"GENERAL";"TAB3",#N/A,TRUE,"GENERAL";"TAB4",#N/A,TRUE,"GENERAL";"TAB5",#N/A,TRUE,"GENERAL"}</definedName>
    <definedName name="hs">#REF!</definedName>
    <definedName name="hsfg" hidden="1">{"via1",#N/A,TRUE,"general";"via2",#N/A,TRUE,"general";"via3",#N/A,TRUE,"general"}</definedName>
    <definedName name="ht">#REF!</definedName>
    <definedName name="HTAS">#REF!</definedName>
    <definedName name="HTAS1">#REF!</definedName>
    <definedName name="hthdrf" hidden="1">{"TAB1",#N/A,TRUE,"GENERAL";"TAB2",#N/A,TRUE,"GENERAL";"TAB3",#N/A,TRUE,"GENERAL";"TAB4",#N/A,TRUE,"GENERAL";"TAB5",#N/A,TRUE,"GENERAL"}</definedName>
    <definedName name="htk">#REF!</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hidden="1">{"via1",#N/A,TRUE,"general";"via2",#N/A,TRUE,"general";"via3",#N/A,TRUE,"general"}</definedName>
    <definedName name="hut">#REF!</definedName>
    <definedName name="hxdfk">#REF!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j">#REF!</definedName>
    <definedName name="HYT">#REF!</definedName>
    <definedName name="hytirs" hidden="1">{"via1",#N/A,TRUE,"general";"via2",#N/A,TRUE,"general";"via3",#N/A,TRUE,"general"}</definedName>
    <definedName name="i">#REF!</definedName>
    <definedName name="i0">#REF!</definedName>
    <definedName name="i8i" hidden="1">{"TAB1",#N/A,TRUE,"GENERAL";"TAB2",#N/A,TRUE,"GENERAL";"TAB3",#N/A,TRUE,"GENERAL";"TAB4",#N/A,TRUE,"GENERAL";"TAB5",#N/A,TRUE,"GENERAL"}</definedName>
    <definedName name="ic">[101]Hoja1!$C$17</definedName>
    <definedName name="icbf">[101]Hoja1!$C$15</definedName>
    <definedName name="iccp">#REF!</definedName>
    <definedName name="Icct">#REF!</definedName>
    <definedName name="ICP">[19]Tablas!#REF!</definedName>
    <definedName name="ICP1_1">[19]Tablas!#REF!</definedName>
    <definedName name="ICP1_1_1">[19]Tablas!#REF!</definedName>
    <definedName name="ICP1_1_2">[19]Tablas!#REF!</definedName>
    <definedName name="ICP1_1_3">[19]Tablas!#REF!</definedName>
    <definedName name="ICP1_1_4">[19]Tablas!#REF!</definedName>
    <definedName name="ICP1_2">[19]Tablas!#REF!</definedName>
    <definedName name="ICP1_3">[19]Tablas!#REF!</definedName>
    <definedName name="ICP1_4">[19]Tablas!#REF!</definedName>
    <definedName name="ID">#N/A</definedName>
    <definedName name="IF">'[95]A. P. U.'!#REF!</definedName>
    <definedName name="Ig">#REF!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#REF!</definedName>
    <definedName name="ikj">#REF!</definedName>
    <definedName name="iktgvfmu" hidden="1">{"TAB1",#N/A,TRUE,"GENERAL";"TAB2",#N/A,TRUE,"GENERAL";"TAB3",#N/A,TRUE,"GENERAL";"TAB4",#N/A,TRUE,"GENERAL";"TAB5",#N/A,TRUE,"GENERAL"}</definedName>
    <definedName name="IL">#REF!</definedName>
    <definedName name="im">'[158]1'!$N$41</definedName>
    <definedName name="IMP">[43]otros!$C$3</definedName>
    <definedName name="Impermeabilizante_concreto_de_3000_P.S.I.">#REF!</definedName>
    <definedName name="Impermeabilizante_mortero_1_3">#REF!</definedName>
    <definedName name="Impermeabilizante_mortero_1_4">#REF!</definedName>
    <definedName name="IMPRESSION">#REF!</definedName>
    <definedName name="Imprevistos">#REF!</definedName>
    <definedName name="imprimir">#REF!</definedName>
    <definedName name="IMPTOS">#REF!</definedName>
    <definedName name="IMPTOS1">#REF!</definedName>
    <definedName name="INC">#REF!</definedName>
    <definedName name="incendio">[52]criterio!$B$18:$B$21</definedName>
    <definedName name="INCR._PRODC.">#REF!</definedName>
    <definedName name="Incremento_Fluido_3000_psi">#REF!</definedName>
    <definedName name="INDI">[159]ICCP!$C$103:$J$104</definedName>
    <definedName name="INDI1">#REF!</definedName>
    <definedName name="INDICE">#REF!</definedName>
    <definedName name="INDICES">#REF!</definedName>
    <definedName name="inf">#REF!</definedName>
    <definedName name="INFORME">[160]TABLAS!$A$1:$A$65536</definedName>
    <definedName name="Informe_semanal">#REF!</definedName>
    <definedName name="INGENIERIA1" hidden="1">#REF!</definedName>
    <definedName name="INGENIERIA11" hidden="1">#REF!</definedName>
    <definedName name="Ingeniero">#REF!</definedName>
    <definedName name="inicial">[37]DATOS!$E$3:$E$1655</definedName>
    <definedName name="iniciales">'[48]Reservas de Petróleo'!$A$2,'[48]Reservas de Petróleo'!$A$1,'[48]Reservas de Petróleo'!$D$4,'[48]Reservas de Petróleo'!$D$1:$D$65536</definedName>
    <definedName name="Inicio">[63]BASES!$E$26</definedName>
    <definedName name="INMEL">[161]ELECTRICO!$A$6:$G$101</definedName>
    <definedName name="INPU">#REF!</definedName>
    <definedName name="INPUT">'[4]7422CW00'!#REF!</definedName>
    <definedName name="Inspector">#REF!</definedName>
    <definedName name="inst_provis">[55]PRESUPUESTO!$AD$882</definedName>
    <definedName name="instalacion_lavamanos">#REF!</definedName>
    <definedName name="instalacion_lavaplatos">#REF!</definedName>
    <definedName name="instalacion_sanitario">#REF!</definedName>
    <definedName name="Instalación_y_dotación">#REF!</definedName>
    <definedName name="INSU">[162]INSUMOS!$A$1:$E$65536</definedName>
    <definedName name="INSUMOS">[163]Insumos!$A$1:$A$65536</definedName>
    <definedName name="Insumos_auxiliares">[164]Insumos!#REF!</definedName>
    <definedName name="Insumos_basicos">#REF!</definedName>
    <definedName name="Int">#REF!</definedName>
    <definedName name="InTap">[32]Interc.tapones!$E$1:$E$65536</definedName>
    <definedName name="INTEGRAL">'[67]DATOS BASICOS'!$D$48</definedName>
    <definedName name="INTER">[143]Hoja3!$F$7:$F$9</definedName>
    <definedName name="Intercambiadores">#REF!</definedName>
    <definedName name="Interest_Rate">#REF!</definedName>
    <definedName name="INTERMEDIA_I">#REF!</definedName>
    <definedName name="Interventor">[104]Datos!$B$5</definedName>
    <definedName name="INTERVENTORIA" hidden="1">[26]G.G!#REF!</definedName>
    <definedName name="IntVal">[32]Interc.válv.!$E$1:$E$65536</definedName>
    <definedName name="INV_11">'[165]PR 1'!$A$2:$N$655</definedName>
    <definedName name="INV_Payments" localSheetId="5">[116]!INV_Payments</definedName>
    <definedName name="INV_Payments" localSheetId="2">[116]!INV_Payments</definedName>
    <definedName name="INV_Payments" localSheetId="3">[116]!INV_Payments</definedName>
    <definedName name="INV_Payments">[116]!INV_Payments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#REF!</definedName>
    <definedName name="IOU">#REF!</definedName>
    <definedName name="IOUHH">#N/A</definedName>
    <definedName name="IP">#REF!</definedName>
    <definedName name="ir">#REF!</definedName>
    <definedName name="irng" hidden="1">#REF!</definedName>
    <definedName name="Iss">'[71]LIQUIDA-NOMINA'!$AT$4</definedName>
    <definedName name="issafp">[101]Hoja1!$C$19</definedName>
    <definedName name="isscs">[101]Hoja1!$C$21</definedName>
    <definedName name="isseps">[101]Hoja1!$C$20</definedName>
    <definedName name="it.">#REF!</definedName>
    <definedName name="Item">[166]Item!$A$2:$D$213</definedName>
    <definedName name="ITEM1">#REF!</definedName>
    <definedName name="ITEM15">#REF!</definedName>
    <definedName name="item1a">#REF!</definedName>
    <definedName name="ITEM2">[167]total!$A$2:$E$18</definedName>
    <definedName name="ITEM2.10">[127]APU!$E$14843</definedName>
    <definedName name="ITEM2.11">[127]APU!$E$14904</definedName>
    <definedName name="ITEM2.12">[127]APU!$E$14965</definedName>
    <definedName name="ITEM201.1">#REF!</definedName>
    <definedName name="ITEM201.2">#REF!</definedName>
    <definedName name="ITEM201.3">#REF!</definedName>
    <definedName name="ITEM210.2">#REF!</definedName>
    <definedName name="item210.3">#REF!</definedName>
    <definedName name="ITEM211.1">#REF!</definedName>
    <definedName name="ITEM220.1">#REF!</definedName>
    <definedName name="ITEM222">'[168]1'!#REF!</definedName>
    <definedName name="ITEM230">#REF!</definedName>
    <definedName name="item230.1">#REF!</definedName>
    <definedName name="item2a">#REF!</definedName>
    <definedName name="ITEM3">#REF!</definedName>
    <definedName name="ITEM3.15">[127]APU!$E$8621</definedName>
    <definedName name="ITEM3.16">[127]APU!$E$8682</definedName>
    <definedName name="ITEM3.17">[127]APU!$E$8743</definedName>
    <definedName name="ITEM3.18">[127]APU!$E$8804</definedName>
    <definedName name="ITEM3.19">[127]APU!$E$8865</definedName>
    <definedName name="ITEM3.20">[127]APU!$E$8926</definedName>
    <definedName name="ITEM3.21">[127]APU!$E$11915</definedName>
    <definedName name="ITEM3.22">[127]APU!$E$14477</definedName>
    <definedName name="ITEM3.23">[127]APU!$E$15087</definedName>
    <definedName name="item310">#REF!</definedName>
    <definedName name="item320">#REF!</definedName>
    <definedName name="item320.2">#REF!</definedName>
    <definedName name="ITEM330">#REF!</definedName>
    <definedName name="item330.1">#REF!</definedName>
    <definedName name="ITEM4.20">[127]APU!$E$9170</definedName>
    <definedName name="ITEM4.21">[127]APU!$E$9231</definedName>
    <definedName name="ITEM4.22">[127]APU!$E$9292</definedName>
    <definedName name="ITEM4.23">[127]APU!$E$9353</definedName>
    <definedName name="ITEM4.24">[127]APU!$E$9414</definedName>
    <definedName name="ITEM4.25">[127]APU!$E$9475</definedName>
    <definedName name="ITEM4.26">[127]APU!$E$9536</definedName>
    <definedName name="ITEM4.27">[127]APU!$E$9597</definedName>
    <definedName name="ITEM4.28">[127]APU!$E$9658</definedName>
    <definedName name="ITEM4.29">[127]APU!$E$9719</definedName>
    <definedName name="ITEM4.30">[127]APU!$E$9780</definedName>
    <definedName name="ITEM4.31">[127]APU!$E$9841</definedName>
    <definedName name="ITEM4.32">[127]APU!$E$9902</definedName>
    <definedName name="ITEM4.33">[127]APU!$E$9963</definedName>
    <definedName name="ITEM4.34">[127]APU!$E$10024</definedName>
    <definedName name="ITEM4.35">[127]APU!$E$11549</definedName>
    <definedName name="ITEM4.36">[127]APU!$E$11610</definedName>
    <definedName name="ITEM4.37">[127]APU!$E$15941</definedName>
    <definedName name="ITEM4.38">[127]APU!$E$15148</definedName>
    <definedName name="ITEM4.39">[127]APU!$E$14233</definedName>
    <definedName name="ITEM4.40">[127]APU!$E$14294</definedName>
    <definedName name="ITEM4.41">[127]APU!$E$14355</definedName>
    <definedName name="ITEM4.42">[127]APU!$E$14416</definedName>
    <definedName name="ITEM4.43">[127]APU!$E$14538</definedName>
    <definedName name="ITEM4.44">[127]APU!$E$16002</definedName>
    <definedName name="ITEM4.45">[127]APU!$E$16063</definedName>
    <definedName name="ITEM4.46">[127]APU!$E$14660</definedName>
    <definedName name="ITEM410">#REF!</definedName>
    <definedName name="item420">#REF!</definedName>
    <definedName name="ITEM450">#REF!</definedName>
    <definedName name="item450.2P">#REF!</definedName>
    <definedName name="item5">#REF!</definedName>
    <definedName name="ITEM5.100">[127]APU!$E$12403</definedName>
    <definedName name="ITEM5.101">[127]APU!$E$12464</definedName>
    <definedName name="ITEM5.104">[127]APU!$E$12525</definedName>
    <definedName name="ITEM5.105">[127]APU!$E$12586</definedName>
    <definedName name="ITEM5.106">[127]APU!$E$12647</definedName>
    <definedName name="ITEM5.107">[127]APU!$E$12708</definedName>
    <definedName name="ITEM5.108">[127]APU!$E$12769</definedName>
    <definedName name="ITEM5.109">[127]APU!$E$12830</definedName>
    <definedName name="ITEM5.111">[127]APU!$E$12891</definedName>
    <definedName name="ITEM5.112">[127]APU!$E$12952</definedName>
    <definedName name="ITEM5.113">[127]APU!$E$14721</definedName>
    <definedName name="ITEM5.114">[127]APU!$E$14782</definedName>
    <definedName name="ITEM5.115">[127]APU!$E$15026</definedName>
    <definedName name="ITEM5.53">[127]APU!$E$10085</definedName>
    <definedName name="ITEM5.54">[127]APU!$E$10146</definedName>
    <definedName name="ITEM5.55">[127]APU!$E$10207</definedName>
    <definedName name="ITEM5.56">[127]APU!$E$10268</definedName>
    <definedName name="ITEM5.57">[127]APU!$E$10329</definedName>
    <definedName name="ITEM5.58">[127]APU!$E$10390</definedName>
    <definedName name="ITEM5.59">[127]APU!$E$10451</definedName>
    <definedName name="ITEM5.60">[127]APU!$E$10512</definedName>
    <definedName name="ITEM5.61">[127]APU!$E$10573</definedName>
    <definedName name="ITEM5.62">[127]APU!$E$10634</definedName>
    <definedName name="ITEM5.63">[127]APU!$E$10695</definedName>
    <definedName name="ITEM5.64">[127]APU!$E$10756</definedName>
    <definedName name="ITEM5.65">[127]APU!$E$10817</definedName>
    <definedName name="ITEM5.66">[127]APU!$E$10878</definedName>
    <definedName name="ITEM5.67">[127]APU!$E$10939</definedName>
    <definedName name="ITEM5.68">[127]APU!$E$11000</definedName>
    <definedName name="ITEM5.69">[127]APU!$E$11061</definedName>
    <definedName name="ITEM5.70">[127]APU!$E$11122</definedName>
    <definedName name="ITEM5.71">[127]APU!$E$11183</definedName>
    <definedName name="ITEM5.72">[127]APU!$E$11976</definedName>
    <definedName name="ITEM5.73">[127]APU!$E$12037</definedName>
    <definedName name="ITEM5.74">[127]APU!$E$12098</definedName>
    <definedName name="ITEM5.77">[127]APU!$E$12159</definedName>
    <definedName name="ITEM5.78">[127]APU!$E$12281</definedName>
    <definedName name="ITEM5.79">[127]APU!$E$12342</definedName>
    <definedName name="ITEM5.80">[127]APU!$E$12220</definedName>
    <definedName name="ITEM5.82">[127]APU!$E$13989</definedName>
    <definedName name="ITEM5.83">[127]APU!$E$14050</definedName>
    <definedName name="ITEM5.84">[127]APU!$E$13318</definedName>
    <definedName name="ITEM5.85">[127]APU!$E$13379</definedName>
    <definedName name="ITEM5.86">[127]APU!$E$13440</definedName>
    <definedName name="ITEM5.87">[127]APU!$E$13501</definedName>
    <definedName name="ITEM5.88">[127]APU!$E$13562</definedName>
    <definedName name="ITEM5.89">[127]APU!$E$13623</definedName>
    <definedName name="ITEM5.90">[127]APU!$E$13684</definedName>
    <definedName name="ITEM5.91">[127]APU!$E$13745</definedName>
    <definedName name="ITEM5.92">[127]APU!$E$13806</definedName>
    <definedName name="ITEM5.93">[127]APU!$E$13867</definedName>
    <definedName name="ITEM5.94">[127]APU!$E$13928</definedName>
    <definedName name="ITEM5.95">[127]APU!$E$13013</definedName>
    <definedName name="ITEM5.96">[127]APU!$E$13074</definedName>
    <definedName name="ITEM5.97">[127]APU!$E$13135</definedName>
    <definedName name="ITEM5.98">[127]APU!$E$13196</definedName>
    <definedName name="ITEM5.99">[127]APU!$E$13257</definedName>
    <definedName name="ITEM521">[123]ITEMS!$A$522</definedName>
    <definedName name="item600.1">#REF!</definedName>
    <definedName name="ITEM610">#REF!</definedName>
    <definedName name="item610.1">#REF!</definedName>
    <definedName name="item610.2">#REF!</definedName>
    <definedName name="item630.4">#REF!</definedName>
    <definedName name="ITEM630.5">#REF!</definedName>
    <definedName name="item630.6">#REF!</definedName>
    <definedName name="item630.7">#REF!</definedName>
    <definedName name="ITEM630.8">#REF!</definedName>
    <definedName name="ITEM632">#REF!</definedName>
    <definedName name="ITEM640">#REF!</definedName>
    <definedName name="item640.3">#REF!</definedName>
    <definedName name="item661">#REF!</definedName>
    <definedName name="item671">#REF!</definedName>
    <definedName name="item673.1">#REF!</definedName>
    <definedName name="item673.3">#REF!</definedName>
    <definedName name="item681">#REF!</definedName>
    <definedName name="ITEM7.1">[127]APU!$E$7589</definedName>
    <definedName name="ITEM7.10">[127]APU!$E$8138</definedName>
    <definedName name="ITEM7.11">[127]APU!$E$8199</definedName>
    <definedName name="ITEM7.12">[127]APU!$E$8259</definedName>
    <definedName name="ITEM7.13">[127]APU!$E$8320</definedName>
    <definedName name="ITEM7.14">[127]APU!$E$8381</definedName>
    <definedName name="ITEM7.15">[127]APU!$E$8442</definedName>
    <definedName name="ITEM7.16">[127]APU!$E$8560</definedName>
    <definedName name="ITEM7.17">[127]APU!$E$11244</definedName>
    <definedName name="ITEM7.18">[127]APU!$E$11305</definedName>
    <definedName name="ITEM7.19">[127]APU!$E$11366</definedName>
    <definedName name="ITEM7.2">[127]APU!$E$7650</definedName>
    <definedName name="ITEM7.20">[127]APU!$E$11427</definedName>
    <definedName name="ITEM7.21">[127]APU!$E$11488</definedName>
    <definedName name="ITEM7.22">[127]APU!$E$11671</definedName>
    <definedName name="ITEM7.23">[127]APU!$E$11732</definedName>
    <definedName name="ITEM7.24">[127]APU!$E$14599</definedName>
    <definedName name="ITEM7.25">[127]APU!$E$15209</definedName>
    <definedName name="ITEM7.26">[127]APU!$E$15270</definedName>
    <definedName name="ITEM7.27">[127]APU!$E$15331</definedName>
    <definedName name="ITEM7.28">[127]APU!$E$15392</definedName>
    <definedName name="ITEM7.29">[127]APU!$E$15453</definedName>
    <definedName name="ITEM7.3">[127]APU!$E$7711</definedName>
    <definedName name="ITEM7.30">[127]APU!$E$15514</definedName>
    <definedName name="ITEM7.31">[127]APU!$E$15575</definedName>
    <definedName name="ITEM7.32">[127]APU!$E$15636</definedName>
    <definedName name="ITEM7.33">[127]APU!$E$15697</definedName>
    <definedName name="ITEM7.34">[127]APU!$E$15758</definedName>
    <definedName name="ITEM7.35">[127]APU!$E$15819</definedName>
    <definedName name="ITEM7.4">[127]APU!$E$7772</definedName>
    <definedName name="ITEM7.5">[127]APU!$E$7833</definedName>
    <definedName name="ITEM7.6">[127]APU!$E$7894</definedName>
    <definedName name="ITEM7.7">[127]APU!$E$7955</definedName>
    <definedName name="ITEM7.8">[127]APU!$E$8016</definedName>
    <definedName name="ITEM7.9">[127]APU!$E$8077</definedName>
    <definedName name="item700.1">#REF!</definedName>
    <definedName name="ITEM704">#REF!</definedName>
    <definedName name="item710.1">#REF!</definedName>
    <definedName name="item710.2">#REF!</definedName>
    <definedName name="ITEM720">#REF!</definedName>
    <definedName name="item730.1">#REF!</definedName>
    <definedName name="item730.2">#REF!</definedName>
    <definedName name="item730.2.4">#REF!</definedName>
    <definedName name="ITEM900">#REF!</definedName>
    <definedName name="item900.2">#REF!</definedName>
    <definedName name="ItemCodos">#REF!</definedName>
    <definedName name="ITEMES">[169]todos!$A$7:$D$38</definedName>
    <definedName name="items">'[82]F-CP-011'!$1:$1048576</definedName>
    <definedName name="ITEN320">#REF!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#REF!</definedName>
    <definedName name="IVA_UTIL">[54]DATOS!$D$11</definedName>
    <definedName name="iwjer">#REF!</definedName>
    <definedName name="iyuiuyi" hidden="1">{"via1",#N/A,TRUE,"general";"via2",#N/A,TRUE,"general";"via3",#N/A,TRUE,"general"}</definedName>
    <definedName name="j" hidden="1">{"TAB1",#N/A,TRUE,"GENERAL";"TAB2",#N/A,TRUE,"GENERAL";"TAB3",#N/A,TRUE,"GENERAL";"TAB4",#N/A,TRUE,"GENERAL";"TAB5",#N/A,TRUE,"GENERAL"}</definedName>
    <definedName name="JA">#REF!</definedName>
    <definedName name="Jardines">#REF!</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 localSheetId="5">[15]!absc</definedName>
    <definedName name="jh" localSheetId="2">[15]!absc</definedName>
    <definedName name="jh" localSheetId="3">[15]!absc</definedName>
    <definedName name="jh">[15]!absc</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 hidden="1">{"via1",#N/A,TRUE,"general";"via2",#N/A,TRUE,"general";"via3",#N/A,TRUE,"general"}</definedName>
    <definedName name="jjfq" hidden="1">{"via1",#N/A,TRUE,"general";"via2",#N/A,TRUE,"general";"via3",#N/A,TRUE,"general"}</definedName>
    <definedName name="JJJ" hidden="1">{#N/A,#N/A,FALSE,"Hoja1";#N/A,#N/A,FALSE,"Hoja2"}</definedName>
    <definedName name="jjjhjddfg" hidden="1">{"via1",#N/A,TRUE,"general";"via2",#N/A,TRUE,"general";"via3",#N/A,TRUE,"general"}</definedName>
    <definedName name="jjjjjjj">[170]Tel!$A$4:$U$86</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#REF!</definedName>
    <definedName name="jkk" hidden="1">{"TAB1",#N/A,TRUE,"GENERAL";"TAB2",#N/A,TRUE,"GENERAL";"TAB3",#N/A,TRUE,"GENERAL";"TAB4",#N/A,TRUE,"GENERAL";"TAB5",#N/A,TRUE,"GENERAL"}</definedName>
    <definedName name="jkl" hidden="1">{"TAB1",#N/A,TRUE,"GENERAL";"TAB2",#N/A,TRUE,"GENERAL";"TAB3",#N/A,TRUE,"GENERAL";"TAB4",#N/A,TRUE,"GENERAL";"TAB5",#N/A,TRUE,"GENERAL"}</definedName>
    <definedName name="jn">#REF!</definedName>
    <definedName name="jñ">#REF!</definedName>
    <definedName name="jo">#REF!</definedName>
    <definedName name="JOHNNY">#N/A</definedName>
    <definedName name="Jornal">[56]Jornal!$A$12:$I$31</definedName>
    <definedName name="JornalAyu">#REF!</definedName>
    <definedName name="JornalM">#REF!</definedName>
    <definedName name="JornalOf">#REF!</definedName>
    <definedName name="JOTA">#N/A</definedName>
    <definedName name="JRYJ" hidden="1">{"via1",#N/A,TRUE,"general";"via2",#N/A,TRUE,"general";"via3",#N/A,TRUE,"general"}</definedName>
    <definedName name="jt">#REF!</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ego_de_incrustaciones_acuacer">#REF!</definedName>
    <definedName name="Juego_de_incrustaciones_en_color_blanco">#REF!</definedName>
    <definedName name="Juegos_infantiles_según_catálogo_I.D.R.D.">#REF!</definedName>
    <definedName name="jui">#REF!</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L">#REF!</definedName>
    <definedName name="JUN">#REF!</definedName>
    <definedName name="juuuhb" hidden="1">{"TAB1",#N/A,TRUE,"GENERAL";"TAB2",#N/A,TRUE,"GENERAL";"TAB3",#N/A,TRUE,"GENERAL";"TAB4",#N/A,TRUE,"GENERAL";"TAB5",#N/A,TRUE,"GENERAL"}</definedName>
    <definedName name="juy">#REF!</definedName>
    <definedName name="jvv">#REF!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DL" hidden="1">{#N/A,#N/A,TRUE,"1842CWN0"}</definedName>
    <definedName name="KDL_1" hidden="1">{#N/A,#N/A,TRUE,"1842CWN0"}</definedName>
    <definedName name="KDL_2" hidden="1">{#N/A,#N/A,TRUE,"1842CWN0"}</definedName>
    <definedName name="kdmfm" hidden="1">#REF!</definedName>
    <definedName name="kf">#REF!</definedName>
    <definedName name="kh">#REF!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io">#REF!</definedName>
    <definedName name="kip">#REF!</definedName>
    <definedName name="kj">#REF!</definedName>
    <definedName name="KJH">#REF!</definedName>
    <definedName name="kjhkd" hidden="1">{"via1",#N/A,TRUE,"general";"via2",#N/A,TRUE,"general";"via3",#N/A,TRUE,"general"}</definedName>
    <definedName name="kjj">#REF!</definedName>
    <definedName name="kjk" hidden="1">{"via1",#N/A,TRUE,"general";"via2",#N/A,TRUE,"general";"via3",#N/A,TRUE,"general"}</definedName>
    <definedName name="kjtrkjr" hidden="1">{"via1",#N/A,TRUE,"general";"via2",#N/A,TRUE,"general";"via3",#N/A,TRUE,"general"}</definedName>
    <definedName name="KK">#REF!</definedName>
    <definedName name="kkkk">'[171]ACTA DE OBRA'!$B$234</definedName>
    <definedName name="kkkki" hidden="1">{"via1",#N/A,TRUE,"general";"via2",#N/A,TRUE,"general";"via3",#N/A,TRUE,"general"}</definedName>
    <definedName name="kkkkkki" hidden="1">{"TAB1",#N/A,TRUE,"GENERAL";"TAB2",#N/A,TRUE,"GENERAL";"TAB3",#N/A,TRUE,"GENERAL";"TAB4",#N/A,TRUE,"GENERAL";"TAB5",#N/A,TRUE,"GENERAL"}</definedName>
    <definedName name="kl">#N/A</definedName>
    <definedName name="klklk">#REF!</definedName>
    <definedName name="km">#REF!</definedName>
    <definedName name="kñy">#REF!</definedName>
    <definedName name="ko">[172]items!$C$4:$J$247</definedName>
    <definedName name="krtrk" hidden="1">{"via1",#N/A,TRUE,"general";"via2",#N/A,TRUE,"general";"via3",#N/A,TRUE,"general"}</definedName>
    <definedName name="ks">#REF!</definedName>
    <definedName name="ksogtk">#REF!</definedName>
    <definedName name="kuh">#REF!</definedName>
    <definedName name="kuy">#REF!</definedName>
    <definedName name="kuyhgbe">#REF!</definedName>
    <definedName name="kyr" hidden="1">{"TAB1",#N/A,TRUE,"GENERAL";"TAB2",#N/A,TRUE,"GENERAL";"TAB3",#N/A,TRUE,"GENERAL";"TAB4",#N/A,TRUE,"GENERAL";"TAB5",#N/A,TRUE,"GENERAL"}</definedName>
    <definedName name="L">#REF!</definedName>
    <definedName name="L.CARCAMO">#REF!</definedName>
    <definedName name="L.CIL">#REF!</definedName>
    <definedName name="L_">#REF!</definedName>
    <definedName name="L_TUB">#REF!</definedName>
    <definedName name="la">#REF!</definedName>
    <definedName name="LAD">[37]DATBAND!$G$3:$G$795</definedName>
    <definedName name="LADO">'[37]DAT NUC'!$L$2:$L$143</definedName>
    <definedName name="Ladrillo_cuarto_x_26_tono_natural_rustico">#REF!</definedName>
    <definedName name="Ladrillo_Jamba_Doble_Coral_Moore">#REF!</definedName>
    <definedName name="Ladrillo_Portante_Trefilado_14__15x30x10">#REF!</definedName>
    <definedName name="Ladrillo_prensado_fino_santafe">#REF!</definedName>
    <definedName name="Ladrillo_tablon_natural_1_4___26___6_Tono_natural.">#REF!</definedName>
    <definedName name="Ladrillo_tolete_comun">#REF!</definedName>
    <definedName name="Ladrillo_Tolete_Recocido">#REF!</definedName>
    <definedName name="LAF">#REF!</definedName>
    <definedName name="lame" hidden="1">#REF!</definedName>
    <definedName name="Lámina_cold_rolled_cal_18">#REF!</definedName>
    <definedName name="Lamina_HR_6mm">#REF!</definedName>
    <definedName name="lamina_identificacion">#REF!</definedName>
    <definedName name="LANODO">#REF!</definedName>
    <definedName name="LANODOFT">#REF!</definedName>
    <definedName name="Last_Row">#N/A</definedName>
    <definedName name="Lavamanos_de_sobre_poner_Corona">#REF!</definedName>
    <definedName name="Lavamanos_de_sobreponer_en_acero_inoxidable.">#REF!</definedName>
    <definedName name="Lavamanos_de_Sobreponer_Ref._07349">#REF!</definedName>
    <definedName name="Lavaplatos_Bar_Redondo_Ref._0556_999">#REF!</definedName>
    <definedName name="lb">#REF!</definedName>
    <definedName name="ld">#REF!</definedName>
    <definedName name="legal">[52]criterio!$B$116:$B$119</definedName>
    <definedName name="Libro1_Hoja1_Lista">[173]LISTADO!#REF!</definedName>
    <definedName name="LICI">[109]Datos!$B$2</definedName>
    <definedName name="LICITACION">#REF!</definedName>
    <definedName name="Lija">#REF!</definedName>
    <definedName name="LIMPIO">#REF!</definedName>
    <definedName name="LINEA">[174]CONT_ADI!#REF!</definedName>
    <definedName name="List_cuadrillas">[175]Salarios!$D$4:$P$4</definedName>
    <definedName name="lista">#REF!</definedName>
    <definedName name="listaaguas">#REF!</definedName>
    <definedName name="ListaCantidad">#REF!</definedName>
    <definedName name="Listado">#REF!</definedName>
    <definedName name="Listado1">#REF!</definedName>
    <definedName name="listados">#REF!</definedName>
    <definedName name="listaelec">#REF!</definedName>
    <definedName name="ListaItem">#REF!</definedName>
    <definedName name="ListaUni">[176]TOTALES!$D$7:$D$654</definedName>
    <definedName name="Listón_1.5x3x3">#REF!</definedName>
    <definedName name="Listón_M.H._Guayacán">#REF!</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ave_automatica_Ref._71100_000_000">#REF!</definedName>
    <definedName name="Llave_Manguera">#REF!</definedName>
    <definedName name="LLL">[177]tub!$C$1:$J$39</definedName>
    <definedName name="lllllh" hidden="1">{"via1",#N/A,TRUE,"general";"via2",#N/A,TRUE,"general";"via3",#N/A,TRUE,"general"}</definedName>
    <definedName name="lllllllo" hidden="1">{"via1",#N/A,TRUE,"general";"via2",#N/A,TRUE,"general";"via3",#N/A,TRUE,"general"}</definedName>
    <definedName name="LLUVIA">#REF!</definedName>
    <definedName name="LÑP">#REF!</definedName>
    <definedName name="LO">#REF!</definedName>
    <definedName name="Loan_Amount">#REF!</definedName>
    <definedName name="Loan_Start">#REF!</definedName>
    <definedName name="Loan_Years">#REF!</definedName>
    <definedName name="LOCA" localSheetId="5">[15]!absc</definedName>
    <definedName name="LOCA" localSheetId="2">[15]!absc</definedName>
    <definedName name="LOCA" localSheetId="3">[15]!absc</definedName>
    <definedName name="LOCA">[15]!absc</definedName>
    <definedName name="LOCA1" localSheetId="5">[68]!absc</definedName>
    <definedName name="LOCA1" localSheetId="2">[68]!absc</definedName>
    <definedName name="LOCA1" localSheetId="3">[68]!absc</definedName>
    <definedName name="LOCA1">[68]!absc</definedName>
    <definedName name="LOCAL">#REF!</definedName>
    <definedName name="LOCALIDAD">[92]Datos!$B$8:$B$27</definedName>
    <definedName name="LOCALIZACION_Y_REPLANTEO">#REF!</definedName>
    <definedName name="LOCALIZACIÓN_Y_REPLANTEO._ESTRUCTURAS">#REF!</definedName>
    <definedName name="LOGO">#N/A</definedName>
    <definedName name="LOI">#REF!</definedName>
    <definedName name="lolol" hidden="1">{"TAB1",#N/A,TRUE,"GENERAL";"TAB2",#N/A,TRUE,"GENERAL";"TAB3",#N/A,TRUE,"GENERAL";"TAB4",#N/A,TRUE,"GENERAL";"TAB5",#N/A,TRUE,"GENERAL"}</definedName>
    <definedName name="LongEP">'[178]Ppto Alt 1'!#REF!</definedName>
    <definedName name="Longitud">#REF!</definedName>
    <definedName name="Longitud1">#REF!</definedName>
    <definedName name="Longitud2">#REF!</definedName>
    <definedName name="LOPE">#REF!</definedName>
    <definedName name="LP">'[36]CIRCUITOS CODENSA'!#REF!</definedName>
    <definedName name="lplpl" hidden="1">{"via1",#N/A,TRUE,"general";"via2",#N/A,TRUE,"general";"via3",#N/A,TRUE,"general"}</definedName>
    <definedName name="lt">#REF!</definedName>
    <definedName name="LUGAR">'[179]MI-FA-16 GESTION DE HALLAZGOS'!#REF!</definedName>
    <definedName name="Luminaria_Artistica_Riel_2.43_m__6_Proyectores_Incand._de_100_W._120_V.">#REF!</definedName>
    <definedName name="Luminaria_Cerrada_Tipo_AP_de_Sodio_de_150_W._220_V.__Incluye_Fotocelda">#REF!</definedName>
    <definedName name="Luminaria_Cerrada_Tipo_AP_de_Sodio_de_250_W._220_V.">#REF!</definedName>
    <definedName name="Luminaria_Hermetica_de_Piso_Grado_IP65_de_90_W._120_V.">#REF!</definedName>
    <definedName name="Luminaria_Industrial_Metal_Halide_de_250_W._220_V.">#REF!</definedName>
    <definedName name="Luminaria_Tipo_Wall_Pack_de_70_W._220_V.">#REF!</definedName>
    <definedName name="Luminarias_Fluorescentes_Sistema_Modular_de_2x32_W__120_V__Tipo_T_8">#REF!</definedName>
    <definedName name="Luminarias_Fluorescentes_Tipo_Industrial_de_2x32_W__120_V__Tipo_T_8">#REF!</definedName>
    <definedName name="Luminarias_Fluorescentes_Tubos_en__U__de_2x32_W__120_V__Tipo_T_8">#REF!</definedName>
    <definedName name="lun">'[66]Res-Accide-10'!#REF!</definedName>
    <definedName name="Luv">#REF!</definedName>
    <definedName name="lv">#REF!</definedName>
    <definedName name="m">#REF!</definedName>
    <definedName name="M.D.O._Alistado_de_Pisos">#REF!</definedName>
    <definedName name="M.D.O._Aseo_Durnate_la_Obra">#REF!</definedName>
    <definedName name="M.D.O._Aseo_Final">#REF!</definedName>
    <definedName name="M.D.O._Cargue_Volqueta">#REF!</definedName>
    <definedName name="M.D.O._Chazos_en_Madera">#REF!</definedName>
    <definedName name="M.D.O._Demolicion_Muro">#REF!</definedName>
    <definedName name="M.D.O._Enchape_Ceramica">#REF!</definedName>
    <definedName name="M.D.O._Instalacion_Alfombra">#REF!</definedName>
    <definedName name="M.D.O._Instalacion_Cieloraso">#REF!</definedName>
    <definedName name="M.D.O._Instalacion_Granito">#REF!</definedName>
    <definedName name="M.D.O._Instalacion_Zocalo_en_Granito">#REF!</definedName>
    <definedName name="M.D.O._Pañete_Liso_Muros">#REF!</definedName>
    <definedName name="M.D.O._Preparacion_Grouting">#REF!</definedName>
    <definedName name="M.D.O._Preparacion_Mortero">#REF!</definedName>
    <definedName name="M.D.O._Replanteo">#REF!</definedName>
    <definedName name="M.D.O._Trasciego_de_Escombros">#REF!</definedName>
    <definedName name="M.D.O._Vinilo_Estuco">#REF!</definedName>
    <definedName name="M.DE.OBRA">[180]basicos!$A$43:$D$61</definedName>
    <definedName name="M.OBRA">[181]INSUMOS!$A$46:$A$61</definedName>
    <definedName name="MA">'[66]Res-Accide-10'!#REF!</definedName>
    <definedName name="Macetas">#REF!</definedName>
    <definedName name="MACR">#REF!</definedName>
    <definedName name="MACRDEL">'[4]7422CW00'!#REF!</definedName>
    <definedName name="Macroactividad">#REF!</definedName>
    <definedName name="Madera_teca_suministro__instalacion__pulida_y_lacada">#REF!</definedName>
    <definedName name="mafdsf" hidden="1">{"via1",#N/A,TRUE,"general";"via2",#N/A,TRUE,"general";"via3",#N/A,TRUE,"general"}</definedName>
    <definedName name="Magnolio_1.50_m">#REF!</definedName>
    <definedName name="Malla_electrosoldada_Q_3.1">#REF!</definedName>
    <definedName name="Malla_eslabonada">#REF!</definedName>
    <definedName name="Malla_IMT_30_Cal_12_e_2mm">#REF!</definedName>
    <definedName name="Mallas_electrosoldadas_M___063">#REF!</definedName>
    <definedName name="MALO">'[182]ESTADO VÍA-CRIT.TECNICO'!#REF!&lt;2.5</definedName>
    <definedName name="Manguera_para_Agua_1_2">#REF!</definedName>
    <definedName name="Manguera_para_Niveles_3_8">#REF!</definedName>
    <definedName name="MANO_DE_OBRA">#REF!</definedName>
    <definedName name="Mano_de_Obra_AA">#REF!</definedName>
    <definedName name="Mano_de_Obra_BB">#REF!</definedName>
    <definedName name="Mano_de_Obra_CC">#REF!</definedName>
    <definedName name="Mano_de_Obra_DD">#REF!</definedName>
    <definedName name="Mano_de_Oso_80_cm.">#REF!</definedName>
    <definedName name="mano_obra_apoyo">[55]PRESUPUESTO!$AD$881</definedName>
    <definedName name="mano_obra_direccion">[55]PRESUPUESTO!$AD$880</definedName>
    <definedName name="mano_obra_directa">[55]PRESUPUESTO!$AD$872</definedName>
    <definedName name="mantenimiento">'[83]COSTOS OFICINA'!#REF!</definedName>
    <definedName name="Mantenyreparacion">#REF!</definedName>
    <definedName name="Manto_Fiber_GLass_600_XT">#REF!</definedName>
    <definedName name="MANUAL">#REF!</definedName>
    <definedName name="Manual_de_Operación_y_Mantenimiento">#REF!</definedName>
    <definedName name="mao" hidden="1">{"TAB1",#N/A,TRUE,"GENERAL";"TAB2",#N/A,TRUE,"GENERAL";"TAB3",#N/A,TRUE,"GENERAL";"TAB4",#N/A,TRUE,"GENERAL";"TAB5",#N/A,TRUE,"GENERAL"}</definedName>
    <definedName name="maow" hidden="1">{"via1",#N/A,TRUE,"general";"via2",#N/A,TRUE,"general";"via3",#N/A,TRUE,"general"}</definedName>
    <definedName name="MAP">'[183]PU (2)'!#REF!</definedName>
    <definedName name="maqeq">[65]Datos!$A$28:$A$30</definedName>
    <definedName name="MAQUINAR">[97]Insum!$A$68:$H$98</definedName>
    <definedName name="MAR">#REF!</definedName>
    <definedName name="Marco_en_Lamina_Cal._18_2.10x1.50_P_13">#REF!</definedName>
    <definedName name="Marco_en_Lamina_Cal._18_2.10x75_P_9">#REF!</definedName>
    <definedName name="Marco_en_Lamina_Cal._18_2.10x90_P_7">#REF!</definedName>
    <definedName name="Marco_en_Lamina_Cal._18_2.25x90_P_6">#REF!</definedName>
    <definedName name="Marco_en_Lamina_Cal._18_2.40x4.80__Corrediza__P_16">#REF!</definedName>
    <definedName name="MARCO_H">#REF!</definedName>
    <definedName name="Marco_para_Segueta">#REF!</definedName>
    <definedName name="Marco_tapa_caja_de_inspeccion_ORNAMENTACION.">#REF!</definedName>
    <definedName name="Marcos_en_concreto_visto_para_ventana_de_correr_7.5_X_30_cm.">#REF!</definedName>
    <definedName name="margen">[37]DATOS!$G$3:$G$900</definedName>
    <definedName name="marina">'[184]Informe Semanal 1'!#REF!</definedName>
    <definedName name="Marmolina">#REF!</definedName>
    <definedName name="Marquesinas_en_lamina_puntos_fijos">#REF!</definedName>
    <definedName name="masor" hidden="1">{"via1",#N/A,TRUE,"general";"via2",#N/A,TRUE,"general";"via3",#N/A,TRUE,"general"}</definedName>
    <definedName name="MAT">#REF!</definedName>
    <definedName name="MATERIAL">'[185]TABLA MATERIALES'!$A$3:$D$654</definedName>
    <definedName name="materiales">[186]Materiales!$A$2:$D$1190</definedName>
    <definedName name="MATERIALES_">#REF!</definedName>
    <definedName name="materiales1">#REF!</definedName>
    <definedName name="MaterialTub">#REF!</definedName>
    <definedName name="MATRIZ">#REF!</definedName>
    <definedName name="MATRIZ_DE_DATOS">#REF!</definedName>
    <definedName name="MATRIZRICS">'[187]RICS NUEVA HOJA DIARIA'!$A$1:$AB$42</definedName>
    <definedName name="MAURO">[188]CONT_ADI!#REF!</definedName>
    <definedName name="MAY">#REF!</definedName>
    <definedName name="MCCs">#REF!</definedName>
    <definedName name="mdd" hidden="1">{"via1",#N/A,TRUE,"general";"via2",#N/A,TRUE,"general";"via3",#N/A,TRUE,"general"}</definedName>
    <definedName name="MDEO">'[189]MANO DE OBRA'!$B$11:$B$27</definedName>
    <definedName name="Mecheros_Bunsen">#REF!</definedName>
    <definedName name="MediacanoaAnserma">#REF!</definedName>
    <definedName name="mediah_reposo_comida">'[190]CCP,LEYES, Y DEC.'!#REF!</definedName>
    <definedName name="MEDIDAS">[191]PRECIOS!$B$56:$B$66</definedName>
    <definedName name="Medidores__Domestico__2">#REF!</definedName>
    <definedName name="Medidores__Incendio__1_1_2">#REF!</definedName>
    <definedName name="meg" hidden="1">{"TAB1",#N/A,TRUE,"GENERAL";"TAB2",#N/A,TRUE,"GENERAL";"TAB3",#N/A,TRUE,"GENERAL";"TAB4",#N/A,TRUE,"GENERAL";"TAB5",#N/A,TRUE,"GENERAL"}</definedName>
    <definedName name="MENU1">'[4]7422CW00'!#REF!</definedName>
    <definedName name="MENU2">'[4]7422CW00'!#REF!</definedName>
    <definedName name="MENU3">'[4]7422CW00'!#REF!</definedName>
    <definedName name="MENU4">'[4]7422CW00'!#REF!</definedName>
    <definedName name="MENU5">'[4]7422CW00'!#REF!</definedName>
    <definedName name="MENU6">'[4]7422CW00'!#REF!</definedName>
    <definedName name="MES">[43]PRESUPUESTO!$C$13</definedName>
    <definedName name="MesCotiz">'[16]LIQ-NOM'!$H$3</definedName>
    <definedName name="MesCotizacion">'[71]LIQUIDA-NOMINA'!$H$3</definedName>
    <definedName name="meses">#REF!</definedName>
    <definedName name="MesesMora">'[16]LIQ-NOM'!$I$3</definedName>
    <definedName name="MesIn">[27]COSTOS!$C$64</definedName>
    <definedName name="Mesones_de_atención_en_granito_color_gris_jaspe.">#REF!</definedName>
    <definedName name="met" hidden="1">{#N/A,#N/A,TRUE,"1842CWN0"}</definedName>
    <definedName name="met_1" hidden="1">{#N/A,#N/A,TRUE,"1842CWN0"}</definedName>
    <definedName name="met_2" hidden="1">{#N/A,#N/A,TRUE,"1842CWN0"}</definedName>
    <definedName name="Meta1">#REF!</definedName>
    <definedName name="Meta2">#REF!</definedName>
    <definedName name="Meta3">#REF!</definedName>
    <definedName name="metal" hidden="1">{#N/A,#N/A,TRUE,"1842CWN0"}</definedName>
    <definedName name="metal_1" hidden="1">{#N/A,#N/A,TRUE,"1842CWN0"}</definedName>
    <definedName name="metal_2" hidden="1">{#N/A,#N/A,TRUE,"1842CWN0"}</definedName>
    <definedName name="Metal_Deck_Cal_22">#REF!</definedName>
    <definedName name="METRO2">[92]Datos!$F$78:$F$82</definedName>
    <definedName name="METROL">[92]Datos!$F$67:$F$71</definedName>
    <definedName name="MEZCLA">#REF!</definedName>
    <definedName name="mf">#REF!</definedName>
    <definedName name="mfgjrdt" hidden="1">{"TAB1",#N/A,TRUE,"GENERAL";"TAB2",#N/A,TRUE,"GENERAL";"TAB3",#N/A,TRUE,"GENERAL";"TAB4",#N/A,TRUE,"GENERAL";"TAB5",#N/A,TRUE,"GENERAL"}</definedName>
    <definedName name="mghm" hidden="1">{"via1",#N/A,TRUE,"general";"via2",#N/A,TRUE,"general";"via3",#N/A,TRUE,"general"}</definedName>
    <definedName name="mhg">#REF!</definedName>
    <definedName name="mht">#REF!</definedName>
    <definedName name="mhy">#REF!</definedName>
    <definedName name="Mi_Salida">#REF!</definedName>
    <definedName name="Mi_Salida1">#REF!</definedName>
    <definedName name="MICR">#REF!</definedName>
    <definedName name="MIN_MAX_sma">#REF!</definedName>
    <definedName name="Mineral">#REF!</definedName>
    <definedName name="Minimo">[27]AIU!$C$73</definedName>
    <definedName name="Mínimo">#REF!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#REF!</definedName>
    <definedName name="mku">#REF!</definedName>
    <definedName name="mm">#REF!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'[36]CIRCUITOS CODENSA'!#REF!</definedName>
    <definedName name="MOA" hidden="1">{#N/A,#N/A,FALSE,"Hoja1";#N/A,#N/A,FALSE,"Hoja2"}</definedName>
    <definedName name="MOD">#REF!</definedName>
    <definedName name="modifi">#REF!</definedName>
    <definedName name="modificacion">#REF!</definedName>
    <definedName name="MOdificad" hidden="1">#REF!</definedName>
    <definedName name="MODIVejec" hidden="1">{#N/A,#N/A,FALSE,"Hoja1";#N/A,#N/A,FALSE,"Hoja2"}</definedName>
    <definedName name="Módulo3.anexo1" localSheetId="5">[14]!Módulo3.anexo1</definedName>
    <definedName name="Módulo3.anexo1" localSheetId="2">[14]!Módulo3.anexo1</definedName>
    <definedName name="Módulo3.anexo1" localSheetId="3">[14]!Módulo3.anexo1</definedName>
    <definedName name="Módulo3.anexo1">[14]!Módulo3.anexo1</definedName>
    <definedName name="Módulo3.anexo10" localSheetId="5">[14]!Módulo3.anexo10</definedName>
    <definedName name="Módulo3.anexo10" localSheetId="2">[14]!Módulo3.anexo10</definedName>
    <definedName name="Módulo3.anexo10" localSheetId="3">[14]!Módulo3.anexo10</definedName>
    <definedName name="Módulo3.anexo10">[14]!Módulo3.anexo10</definedName>
    <definedName name="Módulo3.anexo11" localSheetId="5">[14]!Módulo3.anexo11</definedName>
    <definedName name="Módulo3.anexo11" localSheetId="2">[14]!Módulo3.anexo11</definedName>
    <definedName name="Módulo3.anexo11" localSheetId="3">[14]!Módulo3.anexo11</definedName>
    <definedName name="Módulo3.anexo11">[14]!Módulo3.anexo11</definedName>
    <definedName name="Módulo3.anexo12" localSheetId="5">[14]!Módulo3.anexo12</definedName>
    <definedName name="Módulo3.anexo12" localSheetId="2">[14]!Módulo3.anexo12</definedName>
    <definedName name="Módulo3.anexo12" localSheetId="3">[14]!Módulo3.anexo12</definedName>
    <definedName name="Módulo3.anexo12">[14]!Módulo3.anexo12</definedName>
    <definedName name="Módulo3.anexo3" localSheetId="5">[14]!Módulo3.anexo3</definedName>
    <definedName name="Módulo3.anexo3" localSheetId="2">[14]!Módulo3.anexo3</definedName>
    <definedName name="Módulo3.anexo3" localSheetId="3">[14]!Módulo3.anexo3</definedName>
    <definedName name="Módulo3.anexo3">[14]!Módulo3.anexo3</definedName>
    <definedName name="Módulo3.anexo4" localSheetId="5">[14]!Módulo3.anexo4</definedName>
    <definedName name="Módulo3.anexo4" localSheetId="2">[14]!Módulo3.anexo4</definedName>
    <definedName name="Módulo3.anexo4" localSheetId="3">[14]!Módulo3.anexo4</definedName>
    <definedName name="Módulo3.anexo4">[14]!Módulo3.anexo4</definedName>
    <definedName name="Módulo3.anexo5" localSheetId="5">[14]!Módulo3.anexo5</definedName>
    <definedName name="Módulo3.anexo5" localSheetId="2">[14]!Módulo3.anexo5</definedName>
    <definedName name="Módulo3.anexo5" localSheetId="3">[14]!Módulo3.anexo5</definedName>
    <definedName name="Módulo3.anexo5">[14]!Módulo3.anexo5</definedName>
    <definedName name="Módulo3.anexo6" localSheetId="5">[14]!Módulo3.anexo6</definedName>
    <definedName name="Módulo3.anexo6" localSheetId="2">[14]!Módulo3.anexo6</definedName>
    <definedName name="Módulo3.anexo6" localSheetId="3">[14]!Módulo3.anexo6</definedName>
    <definedName name="Módulo3.anexo6">[14]!Módulo3.anexo6</definedName>
    <definedName name="Módulo8.anexo16" localSheetId="5">[14]!Módulo8.anexo16</definedName>
    <definedName name="Módulo8.anexo16" localSheetId="2">[14]!Módulo8.anexo16</definedName>
    <definedName name="Módulo8.anexo16" localSheetId="3">[14]!Módulo8.anexo16</definedName>
    <definedName name="Módulo8.anexo16">[14]!Módulo8.anexo16</definedName>
    <definedName name="MOE" hidden="1">{#N/A,#N/A,FALSE,"Hoja1";#N/A,#N/A,FALSE,"Hoja2"}</definedName>
    <definedName name="MONEDA">[192]Tablas!$AO$6:$AO$7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[16]EMPRESA!$I$29</definedName>
    <definedName name="MORON">#REF!</definedName>
    <definedName name="Mortero_1___3">#REF!</definedName>
    <definedName name="Mortero_1_3_impermeabilizado">#REF!</definedName>
    <definedName name="Mortero_1_4">#REF!</definedName>
    <definedName name="Mortero_a_granel_con_silo_puesto_en_obra__1_3_de_4000_P.S.I.">#REF!</definedName>
    <definedName name="Mortero_a_granel_con_silo_puesto_en_obra__1_4_de_3000_P.S.I.">#REF!</definedName>
    <definedName name="Mortero_a_granel_con_silo_puesto_en_obra__1_5_de_2000_P.S.I.">#REF!</definedName>
    <definedName name="Mortero_impermeabilizado_1_4">#REF!</definedName>
    <definedName name="mp">#REF!</definedName>
    <definedName name="mr">#REF!</definedName>
    <definedName name="MRLART">[2]STRSUMM0!#REF!</definedName>
    <definedName name="MRSUPDET">[86]steel!#REF!</definedName>
    <definedName name="Mtz_Avance">#REF!</definedName>
    <definedName name="MU">'[36]CIRCUITOS CODENSA'!#REF!</definedName>
    <definedName name="MUEST">'[193]Mezclas asfálticas'!$G$6</definedName>
    <definedName name="MuestNo">[194]DATOS!$AI$3:$AI$1127</definedName>
    <definedName name="muestra">[37]Proc0009m!$G$6</definedName>
    <definedName name="MuestraNo">[37]DATOS!$A$3:$A$1398</definedName>
    <definedName name="Mv">#REF!</definedName>
    <definedName name="Mx.Actas">#REF!</definedName>
    <definedName name="Mx.ApusNP">#REF!</definedName>
    <definedName name="Mx.Equipos">'[103]Lista Insumos'!$G:$J</definedName>
    <definedName name="Mx.ItemsNP">#REF!</definedName>
    <definedName name="Mx.ManoObra">'[103]Lista Insumos'!$M:$P</definedName>
    <definedName name="Mx.Materiales">'[103]Lista Insumos'!$A:$D</definedName>
    <definedName name="Mx.Transporte">'[103]Lista Insumos'!$S:$W</definedName>
    <definedName name="Mx.VrApus">#REF!</definedName>
    <definedName name="MZ">'[36]CIRCUITOS CODENSA'!#REF!</definedName>
    <definedName name="n" hidden="1">{"via1",#N/A,TRUE,"general";"via2",#N/A,TRUE,"general";"via3",#N/A,TRUE,"general"}</definedName>
    <definedName name="N.CicloRutas">#REF!</definedName>
    <definedName name="Nada" localSheetId="5">[116]!Nada</definedName>
    <definedName name="Nada" localSheetId="2">[116]!Nada</definedName>
    <definedName name="Nada" localSheetId="3">[116]!Nada</definedName>
    <definedName name="Nada">[116]!Nada</definedName>
    <definedName name="Nafta_2">'[195] ASR+Nafta'!$K$19:$AS$19</definedName>
    <definedName name="Nafta2">'[195] ASR+Nafta'!$K$19:$AS$19</definedName>
    <definedName name="Nafta3">'[195]Todos+Nafta'!$K$19:$AS$19</definedName>
    <definedName name="Nanden">#REF!</definedName>
    <definedName name="nb">#REF!</definedName>
    <definedName name="nbv">#REF!</definedName>
    <definedName name="nbvnv" hidden="1">{"via1",#N/A,TRUE,"general";"via2",#N/A,TRUE,"general";"via3",#N/A,TRUE,"general"}</definedName>
    <definedName name="NCalzadas">#REF!</definedName>
    <definedName name="NDHS" hidden="1">{"TAB1",#N/A,TRUE,"GENERAL";"TAB2",#N/A,TRUE,"GENERAL";"TAB3",#N/A,TRUE,"GENERAL";"TAB4",#N/A,TRUE,"GENERAL";"TAB5",#N/A,TRUE,"GENERAL"}</definedName>
    <definedName name="NES">#REF!</definedName>
    <definedName name="Nevera">#REF!</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#REF!</definedName>
    <definedName name="ngdn" hidden="1">{"TAB1",#N/A,TRUE,"GENERAL";"TAB2",#N/A,TRUE,"GENERAL";"TAB3",#N/A,TRUE,"GENERAL";"TAB4",#N/A,TRUE,"GENERAL";"TAB5",#N/A,TRUE,"GENERAL"}</definedName>
    <definedName name="ngfh" hidden="1">{"via1",#N/A,TRUE,"general";"via2",#N/A,TRUE,"general";"via3",#N/A,TRUE,"general"}</definedName>
    <definedName name="NH">#REF!</definedName>
    <definedName name="NHG">#REF!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ple_Pasamuros_en_Tuberia_y_Lamina_de_Acero_1">#REF!</definedName>
    <definedName name="Niple_Pasamuros_en_Tuberia_y_Lamina_de_Acero_1_1_2">#REF!</definedName>
    <definedName name="Niple_Pasamuros_en_Tuberia_y_Lamina_de_Acero_12">#REF!</definedName>
    <definedName name="Niple_Pasamuros_en_Tuberia_y_Lamina_de_Acero_14">#REF!</definedName>
    <definedName name="Niple_Pasamuros_en_Tuberia_y_Lamina_de_Acero_2">#REF!</definedName>
    <definedName name="Niple_Pasamuros_en_Tuberia_y_Lamina_de_Acero_3">#REF!</definedName>
    <definedName name="Nit">[71]EMPRESA!$F$8</definedName>
    <definedName name="NJH">#REF!</definedName>
    <definedName name="nm">#REF!</definedName>
    <definedName name="Nmax">#REF!</definedName>
    <definedName name="nmaxcont">[65]Datos!$A$77:$A$93</definedName>
    <definedName name="nmdlf">#REF!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#N/A</definedName>
    <definedName name="No_desarrolladas">'[48]Reservas de Petróleo'!$A$2,'[48]Reservas de Petróleo'!$A$1,'[48]Reservas de Petróleo'!$D$4,'[48]Reservas de Petróleo'!$G$1:$G$65536</definedName>
    <definedName name="NO_PREVISTO">'[196]No Previstos'!$A$6:$A$205</definedName>
    <definedName name="NºCONTRATO">[92]Datos!$C$3:$C$5</definedName>
    <definedName name="NOMBRE">[92]Datos!$B$38:$B$65</definedName>
    <definedName name="Nombre_Responsable">#REF!</definedName>
    <definedName name="NombreCoordinador">#REF!</definedName>
    <definedName name="NombreDependencia">#REF!</definedName>
    <definedName name="NombreProyecto">#REF!</definedName>
    <definedName name="NombreVicepresidencia">#REF!</definedName>
    <definedName name="NoMuestra">'[44]Proc 0009h'!$G$4</definedName>
    <definedName name="Norte">#REF!</definedName>
    <definedName name="NOV">#REF!</definedName>
    <definedName name="NP">#REF!</definedName>
    <definedName name="NPAGE">[2]STRSUMM0!#REF!</definedName>
    <definedName name="nr">#REF!</definedName>
    <definedName name="nt">#REF!</definedName>
    <definedName name="NUCLEO">'[37]DAT NUC'!$A$2:$A$830</definedName>
    <definedName name="NUCNUM">[37]Nucleos!$I$5</definedName>
    <definedName name="NUEVO">#REF!</definedName>
    <definedName name="NÚM">'[37]Proc 0009h'!$G$4</definedName>
    <definedName name="Num_Pmt_Per_Year">#REF!</definedName>
    <definedName name="Number_of_Payments">MATCH(0.01,End_Bal,-1)+1</definedName>
    <definedName name="NUMERAL">#REF!</definedName>
    <definedName name="NÚMERO">[37]DATBAND!$A$3:$A$422</definedName>
    <definedName name="NUNI">#REF!</definedName>
    <definedName name="nxn" hidden="1">{"via1",#N/A,TRUE,"general";"via2",#N/A,TRUE,"general";"via3",#N/A,TRUE,"general"}</definedName>
    <definedName name="ñl">#REF!</definedName>
    <definedName name="ññ">#REF!</definedName>
    <definedName name="ÑÑÑ">#REF!</definedName>
    <definedName name="ñok">#REF!</definedName>
    <definedName name="ñp">#REF!</definedName>
    <definedName name="ñpñpñ" hidden="1">{"via1",#N/A,TRUE,"general";"via2",#N/A,TRUE,"general";"via3",#N/A,TRUE,"general"}</definedName>
    <definedName name="ñpo">#REF!</definedName>
    <definedName name="º1">#REF!</definedName>
    <definedName name="o9o9" hidden="1">{"via1",#N/A,TRUE,"general";"via2",#N/A,TRUE,"general";"via3",#N/A,TRUE,"general"}</definedName>
    <definedName name="OBJ">[43]PRESUPUESTO!$C$10</definedName>
    <definedName name="OBJE">[109]Datos!$B$4</definedName>
    <definedName name="ObjetivoProyecto">#REF!</definedName>
    <definedName name="OBJETO">#REF!</definedName>
    <definedName name="OBJETO.CONTRATO">[108]VARIABLES!$C$8</definedName>
    <definedName name="Obra">[104]Datos!$B$1</definedName>
    <definedName name="obras" hidden="1">#REF!</definedName>
    <definedName name="obras1" localSheetId="5">DATE(YEAR([197]!Loan_Start),MONTH([197]!Loan_Start)+Payment_Number,DAY([197]!Loan_Start))</definedName>
    <definedName name="obras1" localSheetId="2">DATE(YEAR([197]!Loan_Start),MONTH([197]!Loan_Start)+Payment_Number,DAY([197]!Loan_Start))</definedName>
    <definedName name="obras1" localSheetId="3">DATE(YEAR([197]!Loan_Start),MONTH([197]!Loan_Start)+Payment_Number,DAY([197]!Loan_Start))</definedName>
    <definedName name="obras1">DATE(YEAR([197]!Loan_Start),MONTH([197]!Loan_Start)+Payment_Number,DAY([197]!Loan_Start))</definedName>
    <definedName name="obras11" hidden="1">#REF!</definedName>
    <definedName name="obras111" localSheetId="5">DATE(YEAR([198]!Loan_Start),MONTH([198]!Loan_Start)+Payment_Number,DAY([198]!Loan_Start))</definedName>
    <definedName name="obras111" localSheetId="2">DATE(YEAR([198]!Loan_Start),MONTH([198]!Loan_Start)+Payment_Number,DAY([198]!Loan_Start))</definedName>
    <definedName name="obras111" localSheetId="3">DATE(YEAR([198]!Loan_Start),MONTH([198]!Loan_Start)+Payment_Number,DAY([198]!Loan_Start))</definedName>
    <definedName name="obras111">DATE(YEAR([198]!Loan_Start),MONTH([198]!Loan_Start)+Payment_Number,DAY([198]!Loan_Start))</definedName>
    <definedName name="obser">[199]BD_SITP_08!$AP:$AV</definedName>
    <definedName name="OBSERV">#REF!</definedName>
    <definedName name="OBSERVACION">[200]Hoja2!$D$3:$D$5</definedName>
    <definedName name="OBSERVACIONES">#REF!</definedName>
    <definedName name="OCD">[19]Tablas!#REF!</definedName>
    <definedName name="OCD1_1">[19]Tablas!#REF!</definedName>
    <definedName name="OCD1_1_1">[19]Tablas!#REF!</definedName>
    <definedName name="OCI">[19]Tablas!#REF!</definedName>
    <definedName name="OCI1_1">[19]Tablas!#REF!</definedName>
    <definedName name="OCI1_1_1">[19]Tablas!#REF!</definedName>
    <definedName name="OCT">#REF!</definedName>
    <definedName name="OCTUBRE" hidden="1">{#N/A,#N/A,FALSE,"orthoflow";#N/A,#N/A,FALSE,"Miscelaneos";#N/A,#N/A,FALSE,"Instrumentacio";#N/A,#N/A,FALSE,"Electrico";#N/A,#N/A,FALSE,"Valv. Seguridad"}</definedName>
    <definedName name="OD">#REF!</definedName>
    <definedName name="Oficial">#REF!</definedName>
    <definedName name="OFICINAS">[201]LISTAS!$D$4:$D$8</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jo" hidden="1">[202]OCTUBRE!#REF!</definedName>
    <definedName name="OnceThru">0</definedName>
    <definedName name="OÑ">#REF!</definedName>
    <definedName name="oo">#REF!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pcion">#REF!</definedName>
    <definedName name="Operador_retro">#REF!</definedName>
    <definedName name="Operador_TV">#REF!</definedName>
    <definedName name="Operador_vactor">#REF!</definedName>
    <definedName name="Operadorvactor">#REF!</definedName>
    <definedName name="Operario">#REF!</definedName>
    <definedName name="OR">#REF!</definedName>
    <definedName name="Organizador_de_Cables_de_Puenteo">#REF!</definedName>
    <definedName name="ORIGEN">'[179]MI-FA-16 GESTION DE HALLAZGOS'!#REF!</definedName>
    <definedName name="ORIGINAL" hidden="1">{#N/A,#N/A,FALSE,"orthoflow";#N/A,#N/A,FALSE,"Miscelaneos";#N/A,#N/A,FALSE,"Instrumentacio";#N/A,#N/A,FALSE,"Electrico";#N/A,#N/A,FALSE,"Valv. Seguridad"}</definedName>
    <definedName name="Orinal_Mediano_Ref._08860">#REF!</definedName>
    <definedName name="ORO">#REF!</definedName>
    <definedName name="OROZCO" hidden="1">[10]INST!#REF!</definedName>
    <definedName name="os">#REF!</definedName>
    <definedName name="otra" hidden="1">{"via1",#N/A,TRUE,"general";"via2",#N/A,TRUE,"general";"via3",#N/A,TRUE,"general"}</definedName>
    <definedName name="otros">[203]otros!$A$6:$A$1235</definedName>
    <definedName name="OTROS1">#REF!</definedName>
    <definedName name="OUT">#REF!</definedName>
    <definedName name="P">#REF!</definedName>
    <definedName name="P_1___2.7x4.55___Plano_de_Detalle_No._A_170">#REF!</definedName>
    <definedName name="P_2___2.7x4.8___Plano_de_Detalle_No._A_170">#REF!</definedName>
    <definedName name="P_2´___2.2x4.8___Plano_de_Detalle_No._A_171">#REF!</definedName>
    <definedName name="P_3___2.7x1.05___Plano_de_Detalle_No._A_170">#REF!</definedName>
    <definedName name="P_4___2.7x1.5___Plano_de_Detalle_No._A_170">#REF!</definedName>
    <definedName name="P_5___2.7x4.2___Plano_de_Detalle_No._A_171">#REF!</definedName>
    <definedName name="P_7´___2.7x0.9___Plano_de_Detalle_No._A_172">#REF!</definedName>
    <definedName name="P_Yacimiento">#REF!</definedName>
    <definedName name="p0p0" hidden="1">{"via1",#N/A,TRUE,"general";"via2",#N/A,TRUE,"general";"via3",#N/A,TRUE,"general"}</definedName>
    <definedName name="Pabmeril_Pliego_9_x11">#REF!</definedName>
    <definedName name="Pagar">#REF!</definedName>
    <definedName name="Page____1____of____2">#REF!</definedName>
    <definedName name="PÁGINA_DOS">#REF!</definedName>
    <definedName name="PÁGINA_UNO">#REF!</definedName>
    <definedName name="Palas">#REF!</definedName>
    <definedName name="Papelera_AI_Ref._CA_08R">#REF!</definedName>
    <definedName name="PARAFINA">'[37]DAT NUC'!$Q$2:$Q$550</definedName>
    <definedName name="Paral_Telescópico_2_2_m">#REF!</definedName>
    <definedName name="Paral_Telescópico_2_4">#REF!</definedName>
    <definedName name="Parales_estrcuturales_para_presiana_Luxalon">#REF!</definedName>
    <definedName name="Parametro_Peso">[111]Tablas!$A$1:$A$65536</definedName>
    <definedName name="Pararayos_Ionizante__Incluye_Bajante_y_Pozo_de_Tierra">#REF!</definedName>
    <definedName name="Pared_en_Dry_Wall_E.10_CM">#REF!</definedName>
    <definedName name="Pared_en_sistema_dray_wall_e_0.15">#REF!</definedName>
    <definedName name="Pasos_escalera_nariz__L__especial_de_Moore_o_similar__tono_coral">#REF!</definedName>
    <definedName name="Patch_Panel_de_16_Puertos_RJ_45_Cat._5E">#REF!</definedName>
    <definedName name="Patch_Panel_de_32_Puertos_RJ_45_Cat._5E">#REF!</definedName>
    <definedName name="Pay_Date">#REF!</definedName>
    <definedName name="Pay_Num">#REF!</definedName>
    <definedName name="Payment_Date">DATE(YEAR(Loan_Start),MONTH(Loan_Start)+Payment_Number,DAY(Loan_Start))</definedName>
    <definedName name="Payment_Date1" localSheetId="5">DATE(YEAR([198]!Loan_Start),MONTH([198]!Loan_Start)+Payment_Number,DAY([198]!Loan_Start))</definedName>
    <definedName name="Payment_Date1" localSheetId="2">DATE(YEAR([198]!Loan_Start),MONTH([198]!Loan_Start)+Payment_Number,DAY([198]!Loan_Start))</definedName>
    <definedName name="Payment_Date1" localSheetId="3">DATE(YEAR([198]!Loan_Start),MONTH([198]!Loan_Start)+Payment_Number,DAY([198]!Loan_Start))</definedName>
    <definedName name="Payment_Date1">DATE(YEAR([198]!Loan_Start),MONTH([198]!Loan_Start)+Payment_Number,DAY([198]!Loan_Start))</definedName>
    <definedName name="Payment_Needed">"Pago necesario"</definedName>
    <definedName name="PAZ">#REF!</definedName>
    <definedName name="PB">'[36]CIRCUITOS CODENSA'!#REF!</definedName>
    <definedName name="Pd">#REF!</definedName>
    <definedName name="pedro">#REF!</definedName>
    <definedName name="Pegacor">#REF!</definedName>
    <definedName name="Pegante_Colbón">#REF!</definedName>
    <definedName name="pendiente" hidden="1">[202]OCTUBRE!#REF!</definedName>
    <definedName name="PEPE">#N/A</definedName>
    <definedName name="PER_PAV">#REF!</definedName>
    <definedName name="Percha_en_AI_Doble_Ref._FB_5502">#REF!</definedName>
    <definedName name="Periodo">[77]Hoja1!$C$1</definedName>
    <definedName name="PeriodoPago">'[71]LIQUIDA-NOMINA'!$C$4</definedName>
    <definedName name="PeriodoRepago">#REF!</definedName>
    <definedName name="PeriodoRepagoCCP">#REF!</definedName>
    <definedName name="PERMANENTE">#REF!</definedName>
    <definedName name="Persianas_Luxalon_Cortasol_84RLSL5">#REF!</definedName>
    <definedName name="personal">[52]criterio!$B$108:$B$110</definedName>
    <definedName name="PESO14.2">#REF!</definedName>
    <definedName name="PESO14.3">#REF!</definedName>
    <definedName name="PESO14.4">#REF!</definedName>
    <definedName name="Peso1A">[37]DATOS!$J$3:$J$1398</definedName>
    <definedName name="Peso2A">[37]DATOS!$K$3:$K$1398</definedName>
    <definedName name="Pesoagua2">[37]DATOS!$AB$3:$AB$1399</definedName>
    <definedName name="Pesoagua3">[37]DATOS!$AE$3:$AE$1399</definedName>
    <definedName name="PesoAire">[37]DATOS!$W$3:$W$1438</definedName>
    <definedName name="PesoAire2">[37]DATOS!$Z$3:$Z$1399</definedName>
    <definedName name="Pesoaire3">[37]DATOS!$AC$3:$AC$1399</definedName>
    <definedName name="Pesoenagua">[37]DATOS!$Y$3:$Y$1398</definedName>
    <definedName name="Pesoparaf3">[37]DATOS!$AD$3:$AD$1399</definedName>
    <definedName name="Pesoparafinada">[37]DATOS!$X$3:$X$1398</definedName>
    <definedName name="PesoParf2">[37]DATOS!$AA$3:$AA$1399</definedName>
    <definedName name="phed">[101]Hoja1!$C$4</definedName>
    <definedName name="phen">[101]Hoja1!$C$5</definedName>
    <definedName name="Piedra_Media_Zonga">#REF!</definedName>
    <definedName name="PILOTE">#REF!</definedName>
    <definedName name="Pindis">#REF!</definedName>
    <definedName name="pint">'[152]7422CW00'!#REF!</definedName>
    <definedName name="pintura">'[152]7422CW00'!#REF!</definedName>
    <definedName name="Pintura_blanca_para_trafico">#REF!</definedName>
    <definedName name="Pintura_electrostática">#REF!</definedName>
    <definedName name="pintyura">[204]STRSUMM0!#REF!</definedName>
    <definedName name="PIP">#REF!</definedName>
    <definedName name="Piscinas">#REF!</definedName>
    <definedName name="Piso_olimpia_base_20___20">#REF!</definedName>
    <definedName name="PISOS">[191]PRECIOS!$D$56:$D$64</definedName>
    <definedName name="PKHK"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hidden="1">{"TAB1",#N/A,TRUE,"GENERAL";"TAB2",#N/A,TRUE,"GENERAL";"TAB3",#N/A,TRUE,"GENERAL";"TAB4",#N/A,TRUE,"GENERAL";"TAB5",#N/A,TRUE,"GENERAL"}</definedName>
    <definedName name="plan">#REF!</definedName>
    <definedName name="Plancha">#REF!</definedName>
    <definedName name="Planchón_Ordinario_3_M">#REF!</definedName>
    <definedName name="Planos_Record">#REF!</definedName>
    <definedName name="planta">[37]DATOS!$AN$3:$AN$2313</definedName>
    <definedName name="Planta_Telefonica_Digital_de_10_Lineas_Troncales_20_Extensiones_y_5_Directos">#REF!</definedName>
    <definedName name="Plaquetas_en_concreto_0_40_x_0_40_tipo_IDU">#REF!</definedName>
    <definedName name="Platina_hierro_1_2__x_1_8">#REF!</definedName>
    <definedName name="Platinas">#REF!</definedName>
    <definedName name="Plaz">[205]BASES!$E$27</definedName>
    <definedName name="PlazAIU">[27]AIU!$D$12</definedName>
    <definedName name="Plazo">[63]BASES!$E$27</definedName>
    <definedName name="PlazoAIU">#REF!</definedName>
    <definedName name="plena">#REF!</definedName>
    <definedName name="PLPLUNN" hidden="1">{"TAB1",#N/A,TRUE,"GENERAL";"TAB2",#N/A,TRUE,"GENERAL";"TAB3",#N/A,TRUE,"GENERAL";"TAB4",#N/A,TRUE,"GENERAL";"TAB5",#N/A,TRUE,"GENERAL"}</definedName>
    <definedName name="PMP">#REF!</definedName>
    <definedName name="PMT">#REF!</definedName>
    <definedName name="pñ">#REF!</definedName>
    <definedName name="po">#REF!</definedName>
    <definedName name="Poceta_en_acero_inoxidable_tipo_SOCODA">#REF!</definedName>
    <definedName name="POCETAS">#REF!</definedName>
    <definedName name="Pocetas_en_granito_lavado_blanco_Huila_grano_1.">#REF!</definedName>
    <definedName name="poi">#REF!</definedName>
    <definedName name="POIL">#REF!</definedName>
    <definedName name="POIUP" hidden="1">{"via1",#N/A,TRUE,"general";"via2",#N/A,TRUE,"general";"via3",#N/A,TRUE,"general"}</definedName>
    <definedName name="POO">#REF!</definedName>
    <definedName name="popop" hidden="1">{"via1",#N/A,TRUE,"general";"via2",#N/A,TRUE,"general";"via3",#N/A,TRUE,"general"}</definedName>
    <definedName name="popp" hidden="1">{"via1",#N/A,TRUE,"general";"via2",#N/A,TRUE,"general";"via3",#N/A,TRUE,"general"}</definedName>
    <definedName name="popu">#REF!</definedName>
    <definedName name="popvds" hidden="1">{"TAB1",#N/A,TRUE,"GENERAL";"TAB2",#N/A,TRUE,"GENERAL";"TAB3",#N/A,TRUE,"GENERAL";"TAB4",#N/A,TRUE,"GENERAL";"TAB5",#N/A,TRUE,"GENERAL"}</definedName>
    <definedName name="porc">#REF!</definedName>
    <definedName name="porcd2">[206]Items!#REF!</definedName>
    <definedName name="PORCE">[64]BASES!$E$26</definedName>
    <definedName name="Porcelanato_Gris_Dolphin_Ref.">#REF!</definedName>
    <definedName name="Porcentaje">#REF!</definedName>
    <definedName name="PORCENTAJE1">#REF!</definedName>
    <definedName name="porcentmin">[65]Datos!$C$44:$C$55</definedName>
    <definedName name="Porta_candado_simple_3_.">#REF!</definedName>
    <definedName name="Porta_Papel_Doble_con_Tapa_Ref._B_288">#REF!</definedName>
    <definedName name="PORTADA2">'[207]Hoja 1 '!#REF!</definedName>
    <definedName name="POSICION_PRESUP">[17]Tablas!#REF!</definedName>
    <definedName name="POSICIONES">#REF!</definedName>
    <definedName name="pouig" hidden="1">{"via1",#N/A,TRUE,"general";"via2",#N/A,TRUE,"general";"via3",#N/A,TRUE,"general"}</definedName>
    <definedName name="POZ">#REF!</definedName>
    <definedName name="POZO">[111]Tablas!$C$1:$C$65536</definedName>
    <definedName name="POZO1.2">#REF!</definedName>
    <definedName name="POZOS">#REF!</definedName>
    <definedName name="PP">'[82]Presupuesto (2)'!$1:$1048576</definedName>
    <definedName name="PPMO">[82]MO!$1:$1048576</definedName>
    <definedName name="PPP">#REF!</definedName>
    <definedName name="PPPP" hidden="1">{#N/A,#N/A,FALSE,"orthoflow";#N/A,#N/A,FALSE,"Miscelaneos";#N/A,#N/A,FALSE,"Instrumentacio";#N/A,#N/A,FALSE,"Electrico";#N/A,#N/A,FALSE,"Valv. Seguridad"}</definedName>
    <definedName name="ppppp9" hidden="1">{"via1",#N/A,TRUE,"general";"via2",#N/A,TRUE,"general";"via3",#N/A,TRUE,"general"}</definedName>
    <definedName name="pppppd" hidden="1">{"TAB1",#N/A,TRUE,"GENERAL";"TAB2",#N/A,TRUE,"GENERAL";"TAB3",#N/A,TRUE,"GENERAL";"TAB4",#N/A,TRUE,"GENERAL";"TAB5",#N/A,TRUE,"GENERAL"}</definedName>
    <definedName name="PPtoNorte">#REF!</definedName>
    <definedName name="pqroj" hidden="1">{"via1",#N/A,TRUE,"general";"via2",#N/A,TRUE,"general";"via3",#N/A,TRUE,"general"}</definedName>
    <definedName name="Pr">[87]medelo!$D$46</definedName>
    <definedName name="pre">#REF!</definedName>
    <definedName name="PRECIO">[167]total!$A$2:$G$18</definedName>
    <definedName name="precio2">#REF!</definedName>
    <definedName name="PrecioS">#REF!</definedName>
    <definedName name="PRES">[208]Personal!#REF!</definedName>
    <definedName name="PREST">#REF!</definedName>
    <definedName name="Prest.">1.75</definedName>
    <definedName name="Prestaciones">[209]Datos!$B$14</definedName>
    <definedName name="PrestacionesSeguridadOtrosFMMin">#REF!</definedName>
    <definedName name="PRESUPNORTE">'[90]CALC PROD MENSUAL'!#REF!</definedName>
    <definedName name="PRESUPSUR">'[90]CALC PROD MENSUAL'!#REF!</definedName>
    <definedName name="PRESUPUESTADO">#REF!</definedName>
    <definedName name="Presupuesto" hidden="1">[210]OCTUBRE!#REF!</definedName>
    <definedName name="Presupuesto63">#REF!</definedName>
    <definedName name="PRIMER" hidden="1">{"via1",#N/A,TRUE,"general";"via2",#N/A,TRUE,"general";"via3",#N/A,TRUE,"general"}</definedName>
    <definedName name="PRIMERO">'[184]Informe Semanal 1'!$V$43:$W$43</definedName>
    <definedName name="PRIMET" hidden="1">{"TAB1",#N/A,TRUE,"GENERAL";"TAB2",#N/A,TRUE,"GENERAL";"TAB3",#N/A,TRUE,"GENERAL";"TAB4",#N/A,TRUE,"GENERAL";"TAB5",#N/A,TRUE,"GENERAL"}</definedName>
    <definedName name="Princ">#REF!</definedName>
    <definedName name="PRINT_AREA">#N/A</definedName>
    <definedName name="Print_Area_MI">#REF!</definedName>
    <definedName name="Print_Area_Reset">OFFSET(Full_Print,0,0,Last_Row)</definedName>
    <definedName name="PRINT_TITLES">#N/A</definedName>
    <definedName name="PRINT_TITLES_MI">#N/A</definedName>
    <definedName name="PRINT1">'[4]7422CW00'!#REF!</definedName>
    <definedName name="PRINT2">'[4]7422CW00'!#REF!</definedName>
    <definedName name="PRIVADO">#REF!</definedName>
    <definedName name="prn">[101]Hoja1!$C$3</definedName>
    <definedName name="prnf">[101]Hoja1!$C$6</definedName>
    <definedName name="PRO">[211]PPTO!$A$1</definedName>
    <definedName name="PROA">#REF!</definedName>
    <definedName name="PROB">#REF!</definedName>
    <definedName name="ProbRange">0</definedName>
    <definedName name="ProbRangeMit">0</definedName>
    <definedName name="PROC">#REF!</definedName>
    <definedName name="PROCEDIM_SELECC">#REF!</definedName>
    <definedName name="procedimientos">[52]criterio!$B$104:$B$106</definedName>
    <definedName name="procelec">#REF!</definedName>
    <definedName name="PROCESO">#REF!</definedName>
    <definedName name="PROD">#REF!</definedName>
    <definedName name="PRODUCTCARB">'[88]CALC PROD MENSUAL'!#REF!</definedName>
    <definedName name="PRODUCTEST">'[88]CALC PROD MENSUAL'!#REF!</definedName>
    <definedName name="PRODUCTO">#REF!</definedName>
    <definedName name="PRODUCTOCARBON">'[90]CALC PROD MENSUAL'!#REF!</definedName>
    <definedName name="PRODUCTOTEST">'[90]CALC PROD MENSUAL'!#REF!</definedName>
    <definedName name="PROE">#REF!</definedName>
    <definedName name="PROF">#REF!</definedName>
    <definedName name="PrOfic">[63]BASES!$B$31</definedName>
    <definedName name="PROGDES">#REF!</definedName>
    <definedName name="Programa">#REF!</definedName>
    <definedName name="programa_mes_carbon">#REF!</definedName>
    <definedName name="programa_mes_esteril">#REF!</definedName>
    <definedName name="programa_semana_carbon">#REF!</definedName>
    <definedName name="programa_semana_esteril">#REF!</definedName>
    <definedName name="programainv">#N/A</definedName>
    <definedName name="promedio_dia_carbon">#REF!</definedName>
    <definedName name="promedio_dia_esteril">#REF!</definedName>
    <definedName name="PROP">[54]DATOS!$D$7</definedName>
    <definedName name="PROPIEDAD">[212]Propiedad!$A$4:$D$102</definedName>
    <definedName name="propierep">#REF!</definedName>
    <definedName name="Proponente">#REF!</definedName>
    <definedName name="PROVISIONAL">#REF!</definedName>
    <definedName name="PROVISIONALES" hidden="1">#REF!</definedName>
    <definedName name="PRUEBA" localSheetId="5">[213]!absc</definedName>
    <definedName name="PRUEBA" localSheetId="2">[213]!absc</definedName>
    <definedName name="PRUEBA" localSheetId="3">[213]!absc</definedName>
    <definedName name="PRUEBA">[213]!absc</definedName>
    <definedName name="prueba1" localSheetId="5">[213]!absc</definedName>
    <definedName name="prueba1" localSheetId="2">[213]!absc</definedName>
    <definedName name="prueba1" localSheetId="3">[213]!absc</definedName>
    <definedName name="prueba1">[213]!absc</definedName>
    <definedName name="PRUEBA2">#REF!</definedName>
    <definedName name="PRUNIT">#REF!</definedName>
    <definedName name="ps">#REF!</definedName>
    <definedName name="PSTRESS_RELIEVI">#REF!</definedName>
    <definedName name="PTAR" hidden="1">{#N/A,#N/A,FALSE,"Estatico";#N/A,#N/A,FALSE,"Tuberia";#N/A,#N/A,FALSE,"Instrumentación";#N/A,#N/A,FALSE,"Mecanica";#N/A,#N/A,FALSE,"Electrico";#N/A,#N/A,FALSE,"Ofic.Civiles"}</definedName>
    <definedName name="ptope" hidden="1">{"TAB1",#N/A,TRUE,"GENERAL";"TAB2",#N/A,TRUE,"GENERAL";"TAB3",#N/A,TRUE,"GENERAL";"TAB4",#N/A,TRUE,"GENERAL";"TAB5",#N/A,TRUE,"GENERAL"}</definedName>
    <definedName name="ptopes" hidden="1">{"via1",#N/A,TRUE,"general";"via2",#N/A,TRUE,"general";"via3",#N/A,TRUE,"general"}</definedName>
    <definedName name="Puentes_metalicos_Según_Diseño">#REF!</definedName>
    <definedName name="Puerta_en_Lamina_Cal._18_2.10x60__Incluye_marco_y_Rejilla__P_10">#REF!</definedName>
    <definedName name="Puerta_en_Lamina_Cal._18_2.10x75__Incluye_marco_y_Rejilla__P_8">#REF!</definedName>
    <definedName name="Puerta_en_Lamina_Cal._18_2.10x90__Incluye_marco_y_Rejilla__P_6´">#REF!</definedName>
    <definedName name="Puerta_en_Lamina_Cal._18_2.70x1.50__Incluye_marco_y_Rejilla__2_Hojas_P_12">#REF!</definedName>
    <definedName name="Puerta_marco_y_hoja">#REF!</definedName>
    <definedName name="Puesta_a_Tierra_Subestacion_Según_N._CODENSA_CTS_523_2">#REF!</definedName>
    <definedName name="Puesta_a_Tierra_T_GEN_3__3_Varillas_CW_5_8_x2.44_m">#REF!</definedName>
    <definedName name="Pulida_pisos_en_granito">#REF!</definedName>
    <definedName name="Punteros">#REF!</definedName>
    <definedName name="Puntilla_acerada_1.5">#REF!</definedName>
    <definedName name="Puntilla_con_Cabeza_1">#REF!</definedName>
    <definedName name="Puntilla_con_Cabeza_2">#REF!</definedName>
    <definedName name="Puntilla_sin_Cabeza_1">#REF!</definedName>
    <definedName name="punto">#REF!</definedName>
    <definedName name="punto1">#REF!</definedName>
    <definedName name="puntovertido">[52]criterio!$B$49:$B$55</definedName>
    <definedName name="PV_1___2.15x2.25___Plano_de_Detalle_No._A_168">#REF!</definedName>
    <definedName name="PV_2___2.15x2.1___Plano_de_Detalle_No._A_168">#REF!</definedName>
    <definedName name="PV_2´___2.15x2.175___Plano_de_Detalle_No._A_168">#REF!</definedName>
    <definedName name="PV_3___2.7x2.25___Plano_de_Detalle_No._A_168">#REF!</definedName>
    <definedName name="PV_4___2.7x6.6___Plano_de_Detalle_No._A_168">#REF!</definedName>
    <definedName name="PV_5___2.7x6.75___Plano_de_Detalle_No._A_169">#REF!</definedName>
    <definedName name="PW">#REF!</definedName>
    <definedName name="Pwf">'[214]ORITO 02 '!$A$12</definedName>
    <definedName name="Pwf_actual">'[214]ORITO 02 '!$E$6</definedName>
    <definedName name="Pwf_i">[87]medelo!$A$66:$A$83</definedName>
    <definedName name="Pwf_min">'[214]ORITO 02 '!$E$8</definedName>
    <definedName name="Pwfd">#REF!</definedName>
    <definedName name="Q">#REF!</definedName>
    <definedName name="Q_actual">'[214]ORITO 02 '!$E$7</definedName>
    <definedName name="Q_BRUTO">#REF!</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az">#REF!</definedName>
    <definedName name="QE">[139]TARIF2002!#REF!</definedName>
    <definedName name="QE_TE">[139]TARIF2002!#REF!</definedName>
    <definedName name="qedcd" hidden="1">{"via1",#N/A,TRUE,"general";"via2",#N/A,TRUE,"general";"via3",#N/A,TRUE,"general"}</definedName>
    <definedName name="QEFDEDFEW3E">'[36]CIRCUITOS CODENSA'!#REF!</definedName>
    <definedName name="qeqewe" hidden="1">{"TAB1",#N/A,TRUE,"GENERAL";"TAB2",#N/A,TRUE,"GENERAL";"TAB3",#N/A,TRUE,"GENERAL";"TAB4",#N/A,TRUE,"GENERAL";"TAB5",#N/A,TRUE,"GENERAL"}</definedName>
    <definedName name="qewj" hidden="1">{"via1",#N/A,TRUE,"general";"via2",#N/A,TRUE,"general";"via3",#N/A,TRUE,"general"}</definedName>
    <definedName name="QI">[139]TARIF2002!#REF!</definedName>
    <definedName name="QI_TI">[139]TARIF2002!#REF!</definedName>
    <definedName name="Qmax">[87]medelo!$B$63</definedName>
    <definedName name="QN">[139]TARIF2002!#REF!</definedName>
    <definedName name="QN_QI">[139]TARIF2002!#REF!</definedName>
    <definedName name="QNS">[215]TARIF2002!#REF!</definedName>
    <definedName name="QQ">[216]glvc!#REF!</definedName>
    <definedName name="qqq">#REF!</definedName>
    <definedName name="qqqqqw" hidden="1">{"via1",#N/A,TRUE,"general";"via2",#N/A,TRUE,"general";"via3",#N/A,TRUE,"general"}</definedName>
    <definedName name="QS">#REF!</definedName>
    <definedName name="Qt">'[214]ORITO 02 '!$E$9</definedName>
    <definedName name="QTIES">#REF!</definedName>
    <definedName name="QTY">#REF!</definedName>
    <definedName name="Quincenas">{"";"diez";"once";"doce";"trece";"catorce";"quince"}&amp;" "</definedName>
    <definedName name="qw" hidden="1">{"via1",#N/A,TRUE,"general";"via2",#N/A,TRUE,"general";"via3",#N/A,TRUE,"general"}</definedName>
    <definedName name="qwdas2" hidden="1">{"via1",#N/A,TRUE,"general";"via2",#N/A,TRUE,"general";"via3",#N/A,TRUE,"general"}</definedName>
    <definedName name="QWE">#REF!</definedName>
    <definedName name="qweqe" hidden="1">{"TAB1",#N/A,TRUE,"GENERAL";"TAB2",#N/A,TRUE,"GENERAL";"TAB3",#N/A,TRUE,"GENERAL";"TAB4",#N/A,TRUE,"GENERAL";"TAB5",#N/A,TRUE,"GENERAL"}</definedName>
    <definedName name="QWERTY">#N/A</definedName>
    <definedName name="qwewertet" hidden="1">{#N/A,#N/A,TRUE,"1842CWN0"}</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ngo1">#REF!</definedName>
    <definedName name="rangofin">#REF!,#REF!</definedName>
    <definedName name="Rates">#REF!</definedName>
    <definedName name="RD">#REF!</definedName>
    <definedName name="rdq">#REF!</definedName>
    <definedName name="rds">#REF!</definedName>
    <definedName name="RE4NTA">[78]EQUIPOS!$D$8</definedName>
    <definedName name="Reactores">#REF!</definedName>
    <definedName name="Recall_2">'[195] ASR+Nafta'!$E$9:$E$21</definedName>
    <definedName name="Recall_3">'[195]Todos+Nafta'!$E$9:$E$21</definedName>
    <definedName name="Recebo_común">#REF!</definedName>
    <definedName name="receptores">[52]criterio!$B$72:$B$75</definedName>
    <definedName name="RECOR">[217]LISTA!$C$10:$Q$110</definedName>
    <definedName name="Recorder">#REF!</definedName>
    <definedName name="recursos">[218]RECURSOS!$A$8:$A$204</definedName>
    <definedName name="REG">#REF!</definedName>
    <definedName name="rege" hidden="1">{"TAB1",#N/A,TRUE,"GENERAL";"TAB2",#N/A,TRUE,"GENERAL";"TAB3",#N/A,TRUE,"GENERAL";"TAB4",#N/A,TRUE,"GENERAL";"TAB5",#N/A,TRUE,"GENERAL"}</definedName>
    <definedName name="REGIMEN_CONTRAT">[192]Tablas!$M$6:$M$8</definedName>
    <definedName name="regional">[84]CARRETERAS!$A$2</definedName>
    <definedName name="registro_aparatos">#REF!</definedName>
    <definedName name="Registro_Toya_3_4">#REF!</definedName>
    <definedName name="RegistroCoordinador">#REF!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gulador_Trifasico_de_1_KVA">#REF!</definedName>
    <definedName name="Regulador_Trifasico_de_20_KVA">#REF!</definedName>
    <definedName name="Regulador_Trifasico_de_9_KVA">#REF!</definedName>
    <definedName name="REGULAR">'[182]ESTADO VÍA-CRIT.TECNICO'!XFC1&gt;2.5</definedName>
    <definedName name="REICIO">#N/A</definedName>
    <definedName name="Reimbursement">"Reembolso"</definedName>
    <definedName name="reinicio">#N/A</definedName>
    <definedName name="REJHE" hidden="1">{"via1",#N/A,TRUE,"general";"via2",#N/A,TRUE,"general";"via3",#N/A,TRUE,"general"}</definedName>
    <definedName name="Rejilla_sifón_S_4.5_x_3.5">#REF!</definedName>
    <definedName name="Rejilla_sosco">#REF!</definedName>
    <definedName name="Rejillas_prefabricadas_baños_y_circulaciones_0_10___0_15">#REF!</definedName>
    <definedName name="relaciones">[52]criterio!$B$214:$B$218</definedName>
    <definedName name="rell">#REF!</definedName>
    <definedName name="remanentes">'[48]Reservas de Petróleo'!$A$2,'[48]Reservas de Petróleo'!$A$1,'[48]Reservas de Petróleo'!$D$4,'[48]Reservas de Petróleo'!$H$1:$H$65536</definedName>
    <definedName name="Remate_y_o_bordillo_cubiertas_0_10___0_20">#REF!</definedName>
    <definedName name="Remates_Laterales_y_Superiores_en_Aluzinc">#REF!</definedName>
    <definedName name="Remates_sillares_ventanas">#REF!</definedName>
    <definedName name="rendimiento">#REF!</definedName>
    <definedName name="RENDIMIENTO____CARGA">#REF!</definedName>
    <definedName name="Renoai">[27]EVA!$D$27</definedName>
    <definedName name="REP.CONTRATANTE">[108]VARIABLES!$C$11</definedName>
    <definedName name="REP.CONTRATISTA">[108]VARIABLES!$C$10</definedName>
    <definedName name="REP.PAV">'[40]factores A.N.'!$F$15:$F$69</definedName>
    <definedName name="REPARACION">[212]Reparación!$A$4:$D$75</definedName>
    <definedName name="reparaciones">#REF!</definedName>
    <definedName name="Reparaciones_en_PVC_A.LL._2">#REF!</definedName>
    <definedName name="Reparaciones_en_PVC_A.LL._3">#REF!</definedName>
    <definedName name="Reparaciones_en_PVC_A.LL._4">#REF!</definedName>
    <definedName name="Reparaciones_en_PVC_P_1">#REF!</definedName>
    <definedName name="Reparaciones_en_PVC_P_1_1_2">#REF!</definedName>
    <definedName name="Reparaciones_en_PVC_P_1_1_4">#REF!</definedName>
    <definedName name="Reparaciones_en_PVC_P_1_2">#REF!</definedName>
    <definedName name="Reparaciones_en_PVC_P_3_4">#REF!</definedName>
    <definedName name="Reparaciones_en_PVC_S_2">#REF!</definedName>
    <definedName name="Reparaciones_en_PVC_S_3">#REF!</definedName>
    <definedName name="Reparaciones_en_PVC_S_4">#REF!</definedName>
    <definedName name="Repisa_Ordinario">#REF!</definedName>
    <definedName name="REPXXX">#REF!</definedName>
    <definedName name="Requerimiento">#REF!</definedName>
    <definedName name="Requerimientos">#REF!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dente">'[84]GENERALIDADES '!$E$9</definedName>
    <definedName name="residuos">[52]criterio!$B$29:$B$32</definedName>
    <definedName name="Resistenciaconductor">[112]Modelo!#REF!</definedName>
    <definedName name="Resistividad">#REF!</definedName>
    <definedName name="RESPONSABLE_CONTRATISTA">#REF!</definedName>
    <definedName name="RESPONSABLE_INTERVENTORIA">#REF!</definedName>
    <definedName name="RESU">#REF!</definedName>
    <definedName name="resu8" localSheetId="5">[14]!resu8</definedName>
    <definedName name="resu8" localSheetId="2">[14]!resu8</definedName>
    <definedName name="resu8" localSheetId="3">[14]!resu8</definedName>
    <definedName name="resu8">[14]!resu8</definedName>
    <definedName name="resufi">#REF!</definedName>
    <definedName name="resufi1">#REF!</definedName>
    <definedName name="RESUM">'[168]1'!#REF!</definedName>
    <definedName name="resum2">'[42]PU (2)'!#REF!</definedName>
    <definedName name="resumen">#REF!</definedName>
    <definedName name="resumen_final">#REF!</definedName>
    <definedName name="resumen_final1">#REF!</definedName>
    <definedName name="Retenc">[63]BASES!$E$31</definedName>
    <definedName name="Retenido1">[44]Datos!$I$3:$I$16384</definedName>
    <definedName name="Retenido10">[44]Datos!$M$3:$M$16384</definedName>
    <definedName name="Retenido100">[37]DATOS!$S$3:$S$1398</definedName>
    <definedName name="Retenido112">[44]Datos!$H$3:$H$16384</definedName>
    <definedName name="RETENIDO2">[44]Datos!$G$3:$G$363</definedName>
    <definedName name="Retenido200">[37]DATOS!$T$3:$T$1398</definedName>
    <definedName name="Retenido30">[37]DATOS!$Q$3:$Q$1398</definedName>
    <definedName name="Retenido34">[37]DATOS!$M$3:$M$1400</definedName>
    <definedName name="Retenido38">[37]DATOS!$N$3:$N$1398</definedName>
    <definedName name="Retenido4">[37]DATOS!$O$3:$O$1398</definedName>
    <definedName name="Retenido40">[44]Datos!$N$3:$N$16384</definedName>
    <definedName name="Retenido50">[37]DATOS!$R$3:$R$1398</definedName>
    <definedName name="Retenido8">[37]DATOS!$P$3:$P$1398</definedName>
    <definedName name="Retro">#REF!</definedName>
    <definedName name="Retro_excavadora">#REF!</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FV">#REF!</definedName>
    <definedName name="RG">#REF!</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D">[219]Ingenieria!#REF!</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ISP">'[4]7422CW00'!#REF!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l">#REF!</definedName>
    <definedName name="Rl_Interventoria">[103]Aux!$B$8</definedName>
    <definedName name="rlo">#REF!</definedName>
    <definedName name="rm">#REF!</definedName>
    <definedName name="rnf">[101]Datos!$D$12</definedName>
    <definedName name="rñ">#REF!</definedName>
    <definedName name="Ro">#REF!,#REF!,#REF!</definedName>
    <definedName name="rr">#N/A</definedName>
    <definedName name="rrr" hidden="1">{"via1",#N/A,TRUE,"general";"via2",#N/A,TRUE,"general";"via3",#N/A,TRUE,"general"}</definedName>
    <definedName name="rrrr">'[220]Form5 _Pág_ 1'!#REF!</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#REF!</definedName>
    <definedName name="rsadf">#REF!</definedName>
    <definedName name="rsdgsd5" hidden="1">{"TAB1",#N/A,TRUE,"GENERAL";"TAB2",#N/A,TRUE,"GENERAL";"TAB3",#N/A,TRUE,"GENERAL";"TAB4",#N/A,TRUE,"GENERAL";"TAB5",#N/A,TRUE,"GENERAL"}</definedName>
    <definedName name="RSS">#REF!</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#REF!</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idocem">[52]criterio!$B$204:$B$207</definedName>
    <definedName name="ruru" hidden="1">{"TAB1",#N/A,TRUE,"GENERAL";"TAB2",#N/A,TRUE,"GENERAL";"TAB3",#N/A,TRUE,"GENERAL";"TAB4",#N/A,TRUE,"GENERAL";"TAB5",#N/A,TRUE,"GENERAL"}</definedName>
    <definedName name="RUT">#REF!</definedName>
    <definedName name="rutu" hidden="1">{"via1",#N/A,TRUE,"general";"via2",#N/A,TRUE,"general";"via3",#N/A,TRUE,"general"}</definedName>
    <definedName name="RW">[221]items!$C$4:$J$248</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#N/A</definedName>
    <definedName name="S12EQ3R4R324R">[3]RESUM96!#REF!</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#REF!</definedName>
    <definedName name="SALARIOMINIMO">#REF!</definedName>
    <definedName name="salarios">#N/A</definedName>
    <definedName name="SalConv">'[16]DATOS CONTRATO'!$G$14</definedName>
    <definedName name="SALID1">#REF!</definedName>
    <definedName name="Salida_de_Barrera_Fotoelectrica">#REF!</definedName>
    <definedName name="Salida_de_Datos_1XRJ45__Cat_5___Incluye_toma_cajas__Faceplate_y_Accesorios">#REF!</definedName>
    <definedName name="Salida_de_Sensor_de_Movimiento">#REF!</definedName>
    <definedName name="Salida_de_Sonido__Incluye_Toma__Cajas_y_Conductor_para_Sonido">#REF!</definedName>
    <definedName name="Salida_de_Toma_Telefonica_Plug_Americano_Doble_RJ45_4_Hilos">#REF!</definedName>
    <definedName name="Salida_para_Microfono__Incluye_Toma__Cajas_y_Conductor_para_Sonido">#REF!</definedName>
    <definedName name="Salidas_de_Alumbrado_en_Tuberia_PVC">#REF!</definedName>
    <definedName name="Salidas_de_Alumbrado_Luminarias_Tipo_Wall_Pack__y_Metal_Halide_en_T._PVC">#REF!</definedName>
    <definedName name="Salidas_de_Tomacorriente_Monofasicas_Normales_15_A__120_V__5_15R">#REF!</definedName>
    <definedName name="Salidas_de_Tomacorriente_Monofasicas_Reguladas_15_A__120_V__5_15R">#REF!</definedName>
    <definedName name="Salidas_de_Tomacorriente_Trifasica_30_A__220_V">#REF!</definedName>
    <definedName name="Salidas_de_TV__Incluye_Toma_y_Cajas">#REF!</definedName>
    <definedName name="SalMinimo">[63]BASES!$E$41</definedName>
    <definedName name="Sangregado_2.00_m">#REF!</definedName>
    <definedName name="sanitario">[52]criterio!$B$23:$B$27</definedName>
    <definedName name="Sanitario_de_fluxometro_blanco_Corona.">#REF!</definedName>
    <definedName name="sanitario_porcelana_blanco">#REF!</definedName>
    <definedName name="Sanitario_Stilo_Ref._30535_100">#REF!</definedName>
    <definedName name="sbdsbdjhbfssa">#REF!</definedName>
    <definedName name="sbe">#REF!</definedName>
    <definedName name="sbgfbgdr" hidden="1">{"via1",#N/A,TRUE,"general";"via2",#N/A,TRUE,"general";"via3",#N/A,TRUE,"general"}</definedName>
    <definedName name="SBS">#REF!</definedName>
    <definedName name="sc">#REF!</definedName>
    <definedName name="Sched_Pay">#REF!</definedName>
    <definedName name="SCHEDULE">'[90]CALC PROD MENSUAL'!#REF!</definedName>
    <definedName name="Scheduled_Extra_Payments">#REF!</definedName>
    <definedName name="Scheduled_Interest_Rate">#REF!</definedName>
    <definedName name="Scheduled_Monthly_Payment">#REF!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DSAFF" hidden="1">{#N/A,#N/A,TRUE,"1842CWN0"}</definedName>
    <definedName name="SDE">#REF!</definedName>
    <definedName name="SDFCE" hidden="1">{"TAB1",#N/A,TRUE,"GENERAL";"TAB2",#N/A,TRUE,"GENERAL";"TAB3",#N/A,TRUE,"GENERAL";"TAB4",#N/A,TRUE,"GENERAL";"TAB5",#N/A,TRUE,"GENERAL"}</definedName>
    <definedName name="sdfd" hidden="1">{"via1",#N/A,TRUE,"general";"via2",#N/A,TRUE,"general";"via3",#N/A,TRUE,"general"}</definedName>
    <definedName name="SDFDG" hidden="1">{#N/A,#N/A,TRUE,"1842CWN0"}</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#REF!</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dgg" hidden="1">{#N/A,#N/A,TRUE,"INGENIERIA";#N/A,#N/A,TRUE,"COMPRAS";#N/A,#N/A,TRUE,"DIRECCION";#N/A,#N/A,TRUE,"RESUMEN"}</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#REF!</definedName>
    <definedName name="sdsdfh" hidden="1">{"via1",#N/A,TRUE,"general";"via2",#N/A,TRUE,"general";"via3",#N/A,TRUE,"general"}</definedName>
    <definedName name="sdsdfsdff" hidden="1">{#N/A,#N/A,TRUE,"1842CWN0"}</definedName>
    <definedName name="seccion1">#REF!</definedName>
    <definedName name="seccion2">#REF!</definedName>
    <definedName name="Seccionador_de_Maniobras_de_17.5_KV_630_A">#REF!</definedName>
    <definedName name="SECTOR">#REF!</definedName>
    <definedName name="Seguetas">#REF!</definedName>
    <definedName name="Segurambiensalud">#REF!</definedName>
    <definedName name="SEM_02">#N/A</definedName>
    <definedName name="SEM_DEL_MES">#REF!</definedName>
    <definedName name="SEMANA_C3">#REF!</definedName>
    <definedName name="Semanas_mes">#REF!</definedName>
    <definedName name="sena">[101]Hoja1!$C$14</definedName>
    <definedName name="Señales">#REF!</definedName>
    <definedName name="SEP">#REF!</definedName>
    <definedName name="SERO">#N/A</definedName>
    <definedName name="Servicio_de_Volqueta">#REF!</definedName>
    <definedName name="servicios">[55]PRESUPUESTO!$AD$884</definedName>
    <definedName name="setrj" hidden="1">{"via1",#N/A,TRUE,"general";"via2",#N/A,TRUE,"general";"via3",#N/A,TRUE,"general"}</definedName>
    <definedName name="sett" hidden="1">{"via1",#N/A,TRUE,"general";"via2",#N/A,TRUE,"general";"via3",#N/A,TRUE,"general"}</definedName>
    <definedName name="SF">'[36]CIRCUITOS CODENSA'!#REF!</definedName>
    <definedName name="sfasf" hidden="1">{"TAB1",#N/A,TRUE,"GENERAL";"TAB2",#N/A,TRUE,"GENERAL";"TAB3",#N/A,TRUE,"GENERAL";"TAB4",#N/A,TRUE,"GENERAL";"TAB5",#N/A,TRUE,"GENERAL"}</definedName>
    <definedName name="SFF">[188]CONT_ADI!#REF!</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GI_V_INDICES_CIRCUITO_CAUSA">#REF!</definedName>
    <definedName name="SHARED_FORMULA_0">#N/A</definedName>
    <definedName name="SHARED_FORMULA_1">#N/A</definedName>
    <definedName name="SHARED_FORMULA_10">#N/A</definedName>
    <definedName name="SHARED_FORMULA_10___0">NA()</definedName>
    <definedName name="SHARED_FORMULA_11">#N/A</definedName>
    <definedName name="SHARED_FORMULA_12">#N/A</definedName>
    <definedName name="SHARED_FORMULA_13">#N/A</definedName>
    <definedName name="SHARED_FORMULA_14">#N/A</definedName>
    <definedName name="SHARED_FORMULA_14___0">NA()</definedName>
    <definedName name="SHARED_FORMULA_15">#N/A</definedName>
    <definedName name="SHARED_FORMULA_16">#N/A</definedName>
    <definedName name="SHARED_FORMULA_17">#N/A</definedName>
    <definedName name="SHARED_FORMULA_18">#N/A</definedName>
    <definedName name="SHARED_FORMULA_18___0">NA()</definedName>
    <definedName name="SHARED_FORMULA_19">#N/A</definedName>
    <definedName name="SHARED_FORMULA_2">#N/A</definedName>
    <definedName name="SHARED_FORMULA_2___0">1/13</definedName>
    <definedName name="SHARED_FORMULA_20">#N/A</definedName>
    <definedName name="SHARED_FORMULA_21">#N/A</definedName>
    <definedName name="SHARED_FORMULA_22">#N/A</definedName>
    <definedName name="SHARED_FORMULA_22___0">NA()</definedName>
    <definedName name="SHARED_FORMULA_23">#N/A</definedName>
    <definedName name="SHARED_FORMULA_24">#N/A</definedName>
    <definedName name="SHARED_FORMULA_25">#N/A</definedName>
    <definedName name="SHARED_FORMULA_26">#N/A</definedName>
    <definedName name="SHARED_FORMULA_26___0">NA()</definedName>
    <definedName name="SHARED_FORMULA_27">#N/A</definedName>
    <definedName name="SHARED_FORMULA_28">#N/A</definedName>
    <definedName name="SHARED_FORMULA_29">#N/A</definedName>
    <definedName name="SHARED_FORMULA_3">#N/A</definedName>
    <definedName name="SHARED_FORMULA_30">#N/A</definedName>
    <definedName name="SHARED_FORMULA_30___0">NA()</definedName>
    <definedName name="SHARED_FORMULA_31">#N/A</definedName>
    <definedName name="SHARED_FORMULA_32">#N/A</definedName>
    <definedName name="SHARED_FORMULA_33">#N/A</definedName>
    <definedName name="SHARED_FORMULA_34">#N/A</definedName>
    <definedName name="SHARED_FORMULA_35">#N/A</definedName>
    <definedName name="SHARED_FORMULA_36">#N/A</definedName>
    <definedName name="SHARED_FORMULA_37">#N/A</definedName>
    <definedName name="SHARED_FORMULA_38">#N/A</definedName>
    <definedName name="SHARED_FORMULA_39">#N/A</definedName>
    <definedName name="SHARED_FORMULA_4">#N/A</definedName>
    <definedName name="SHARED_FORMULA_40">#N/A</definedName>
    <definedName name="SHARED_FORMULA_41">#N/A</definedName>
    <definedName name="SHARED_FORMULA_5">#N/A</definedName>
    <definedName name="SHARED_FORMULA_6">#N/A</definedName>
    <definedName name="SHARED_FORMULA_6___0">NA()</definedName>
    <definedName name="SHARED_FORMULA_7">#N/A</definedName>
    <definedName name="SHARED_FORMULA_8">#N/A</definedName>
    <definedName name="SHARED_FORMULA_9">#N/A</definedName>
    <definedName name="SHEE_INT">[86]steel!#REF!</definedName>
    <definedName name="SHEET">'[4]7422CW00'!#REF!</definedName>
    <definedName name="SHEET_KP">[86]steel!$C$7:$L$47</definedName>
    <definedName name="SHEET_MR">[86]steel!$C$7:$J$47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#N/A</definedName>
    <definedName name="Siembra_por_Unidad">#REF!</definedName>
    <definedName name="Sifón_c_x_c_sanitario_2">#REF!</definedName>
    <definedName name="Sifón_c_x_c_sanitario_3">#REF!</definedName>
    <definedName name="Sifón_c_x_c_sanitario_4">#REF!</definedName>
    <definedName name="Sifón_c_x_c_sanitario_6">#REF!</definedName>
    <definedName name="Sifon_en_P_Ref._93510_000_000">#REF!</definedName>
    <definedName name="Sifón_sanitario_P.V.C._3">#REF!</definedName>
    <definedName name="sifones_cromados">#REF!</definedName>
    <definedName name="Sika_impermeabilizante_integral">#REF!</definedName>
    <definedName name="Sika_transparente">#REF!</definedName>
    <definedName name="Silletería_Tandem.">#REF!</definedName>
    <definedName name="SINGOLO">'[4]7422CW00'!#REF!</definedName>
    <definedName name="siono">[65]Datos!$C$1:$C$2</definedName>
    <definedName name="SISISIS">#N/A</definedName>
    <definedName name="SJ">'[36]CIRCUITOS CODENSA'!#REF!</definedName>
    <definedName name="sk">#REF!</definedName>
    <definedName name="SM">'[36]CIRCUITOS CODENSA'!#REF!</definedName>
    <definedName name="SMLMV">[222]F.M.!$C$3</definedName>
    <definedName name="Smlv">'[16]DATOS CONTRATO'!$I$9</definedName>
    <definedName name="smlv01">[71]CONTRATO!$I$9</definedName>
    <definedName name="smlv2001">[71]CONTRATO!$H$9</definedName>
    <definedName name="SMML">'[126]ASPECTOS TECNICOS'!$O$12:$P$32</definedName>
    <definedName name="SMMLV">[223]AuxLicInv!$G$1</definedName>
    <definedName name="SMMV">'[67]DATOS BASICOS'!$D$44</definedName>
    <definedName name="SN">[16]EMPRESA!$G$29</definedName>
    <definedName name="snw">#REF!</definedName>
    <definedName name="sñ">#REF!</definedName>
    <definedName name="so">#REF!</definedName>
    <definedName name="SOCIAL">#REF!</definedName>
    <definedName name="SOL">#REF!</definedName>
    <definedName name="SOLD._4_">#REF!</definedName>
    <definedName name="SOLD._6_">#REF!</definedName>
    <definedName name="SOLD._8_">#REF!</definedName>
    <definedName name="Soldadura_de_estaño_para_cobre">#REF!</definedName>
    <definedName name="Soldadura_eléctrica_004___323">#REF!</definedName>
    <definedName name="Soldadura_estaño_para_cobre">#REF!</definedName>
    <definedName name="Soldadura_liquida_P.V.C._3_4">#REF!</definedName>
    <definedName name="Soldadura_P.V.C._liquida_1_4">#REF!</definedName>
    <definedName name="Soldadura_SP___13_1_8">#REF!</definedName>
    <definedName name="Soporte_Colgante_Tipo_Clevis_de_1_2__a_1_1_2">#REF!</definedName>
    <definedName name="Soporte_Colgante_Tipo_Clevis_de_2__a_4">#REF!</definedName>
    <definedName name="Soporte_Colgante_Tipo_Clevis_de_6">#REF!</definedName>
    <definedName name="Soporte_Julio_09">#REF!</definedName>
    <definedName name="Sprinkler_PENDENT_57_y_68_grados">#REF!</definedName>
    <definedName name="sr">#REF!</definedName>
    <definedName name="srwrwr" hidden="1">{"TAB1",#N/A,TRUE,"GENERAL";"TAB2",#N/A,TRUE,"GENERAL";"TAB3",#N/A,TRUE,"GENERAL";"TAB4",#N/A,TRUE,"GENERAL";"TAB5",#N/A,TRUE,"GENERAL"}</definedName>
    <definedName name="SS">#REF!</definedName>
    <definedName name="SS_AVG_SIZE">#REF!</definedName>
    <definedName name="SS_WELDING">#REF!</definedName>
    <definedName name="ssa">[101]Hoja1!$C$25</definedName>
    <definedName name="ssh">[101]Hoja1!$C$24</definedName>
    <definedName name="sss" localSheetId="5">MODULO10.auto_abrir</definedName>
    <definedName name="sss" localSheetId="2">MODULO10.auto_abrir</definedName>
    <definedName name="sss" localSheetId="3">MODULO10.auto_abrir</definedName>
    <definedName name="sss">MODULO10.auto_abrir</definedName>
    <definedName name="SSSS">#N/A</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#REF!</definedName>
    <definedName name="ST_BLDG">'[4]7422CW00'!#REF!</definedName>
    <definedName name="ST_CW">'[4]7422CW00'!#REF!</definedName>
    <definedName name="STALO1">'[4]7422CW00'!#REF!</definedName>
    <definedName name="STAMPA">#REF!</definedName>
    <definedName name="STANU">'[4]7422CW00'!#REF!</definedName>
    <definedName name="START">#REF!</definedName>
    <definedName name="START1">'[4]7422CW00'!#REF!</definedName>
    <definedName name="STENU">'[4]7422CW00'!#REF!</definedName>
    <definedName name="Stock">'[224]PxQ Cantidades'!#REF!</definedName>
    <definedName name="STONU">'[4]7422CW00'!#REF!</definedName>
    <definedName name="STRESS_RELIEVIN">#REF!</definedName>
    <definedName name="Strip_Telefonico_de_30_Pares__Caja_Metalica_de_50x50x20_cm.">#REF!</definedName>
    <definedName name="STSUMM">'[4]7422CW00'!#REF!</definedName>
    <definedName name="stt" hidden="1">{"via1",#N/A,TRUE,"general";"via2",#N/A,TRUE,"general";"via3",#N/A,TRUE,"general"}</definedName>
    <definedName name="SU">'[36]CIRCUITOS CODENSA'!#REF!</definedName>
    <definedName name="Sub_Contrato_a_Todo_Costo_Alfombra">#REF!</definedName>
    <definedName name="Sub_Contrato_a_Todo_Costo_Cielo_Raso">#REF!</definedName>
    <definedName name="SUBA">'[225]SUB APU'!$A$1:$D$65536</definedName>
    <definedName name="subcontratos">[55]PRESUPUESTO!$AD$877</definedName>
    <definedName name="Subestacion_Tipo_Pedestal_225_Kva__11400_208_120V_60Hz_D_Y5_N._CTS_523">#REF!</definedName>
    <definedName name="SUBESTACIONES">'[226]OBRAS SES'!#REF!</definedName>
    <definedName name="SUBGEN">[227]LISTAS!#REF!</definedName>
    <definedName name="SUBGRAL">[201]LISTAS!$B$4:$B$7</definedName>
    <definedName name="Subrasante">#REF!</definedName>
    <definedName name="Subsidio">#REF!</definedName>
    <definedName name="SUBSUELO">#REF!</definedName>
    <definedName name="SUBTEC">[201]LISTAS!$E$4:$E$14</definedName>
    <definedName name="Subtotal">#REF!</definedName>
    <definedName name="SUBTRANS">'[67]DATOS BASICOS'!$D$46</definedName>
    <definedName name="SUELDO">#REF!</definedName>
    <definedName name="SUELDOS">#REF!</definedName>
    <definedName name="suma">[96]Hoja1!$F$60</definedName>
    <definedName name="Suministro__Transporte__Instalacion_Canalizacion_de_80x40__N._CODENSA">#REF!</definedName>
    <definedName name="Suministro__Transporte_e_Instalacion_de_Postes_de_Concreto_12_m_Tipo_AP">#REF!</definedName>
    <definedName name="Suministro__Transporte_e_Instalacion_de_Postes_Metalicos_de_9_m">#REF!</definedName>
    <definedName name="Summary">#REF!</definedName>
    <definedName name="SUP_ART">[86]steel!#REF!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[19]Tablas!#REF!</definedName>
    <definedName name="SUP_VPR_NA">#REF!</definedName>
    <definedName name="SUPER">[111]Tablas!$H$1:$H$65536</definedName>
    <definedName name="SUPERFICIE">#REF!</definedName>
    <definedName name="Supervisor">#REF!</definedName>
    <definedName name="SUPERVISOR_IDU">#REF!</definedName>
    <definedName name="Sur">#REF!</definedName>
    <definedName name="sw">#N/A</definedName>
    <definedName name="swsw" hidden="1">{"via1",#N/A,TRUE,"general";"via2",#N/A,TRUE,"general";"via3",#N/A,TRUE,"general"}</definedName>
    <definedName name="swsw3" hidden="1">{"TAB1",#N/A,TRUE,"GENERAL";"TAB2",#N/A,TRUE,"GENERAL";"TAB3",#N/A,TRUE,"GENERAL";"TAB4",#N/A,TRUE,"GENERAL";"TAB5",#N/A,TRUE,"GENERAL"}</definedName>
    <definedName name="Swvu.TAB1." hidden="1">[49]Presupuesto_Via_distribuidora!#REF!</definedName>
    <definedName name="Swvu.TAB2." hidden="1">[49]Presupuesto_Via_distribuidora!#REF!</definedName>
    <definedName name="Swvu.TAB3." hidden="1">[49]Presupuesto_Via_distribuidora!#REF!</definedName>
    <definedName name="Swvu.TAB4." hidden="1">[49]Presupuesto_Via_distribuidora!#REF!</definedName>
    <definedName name="Swvu.TAB5." hidden="1">[49]Presupuesto_Via_distribuidora!#REF!</definedName>
    <definedName name="t" localSheetId="5">[15]!absc</definedName>
    <definedName name="t" localSheetId="2">[15]!absc</definedName>
    <definedName name="t" localSheetId="3">[15]!absc</definedName>
    <definedName name="t">[15]!absc</definedName>
    <definedName name="T.1_POZ">[228]TUBERIA!$AB$10:$AB$84</definedName>
    <definedName name="T.3">'[135]CANT.5921'!#REF!</definedName>
    <definedName name="T.VIA">'[40]factores A.N.'!$H$15:$H$306</definedName>
    <definedName name="T___2_.3_FC_2.2">#REF!</definedName>
    <definedName name="t_1" localSheetId="5">Scheduled_Payment+Extra_Payment</definedName>
    <definedName name="t_1" localSheetId="2">Scheduled_Payment+Extra_Payment</definedName>
    <definedName name="t_1" localSheetId="3">Scheduled_Payment+Extra_Payment</definedName>
    <definedName name="t_1">Scheduled_Payment+Extra_Payment</definedName>
    <definedName name="T1_">#REF!</definedName>
    <definedName name="T1__2_FC1_5">#REF!</definedName>
    <definedName name="T1__2_FC1_9">#REF!</definedName>
    <definedName name="T1__3__2_FC1_9">#REF!</definedName>
    <definedName name="T1_FC_1.5__.2">#REF!</definedName>
    <definedName name="T1_FC_1.9__.2">#REF!</definedName>
    <definedName name="T1_FC1_5">'[40]factores A.N.'!$H$8:$H$33</definedName>
    <definedName name="T1_FC1_9">'[40]factores A.N.'!$J$8:$J$33</definedName>
    <definedName name="T1_FC2.2">[229]FACTORES!$M$8:$M$23</definedName>
    <definedName name="T11SF15">#REF!</definedName>
    <definedName name="T11SF19">#REF!</definedName>
    <definedName name="T12SF15">#REF!</definedName>
    <definedName name="T12SF19">#REF!</definedName>
    <definedName name="T1RF15">#REF!</definedName>
    <definedName name="T1RF19">#REF!</definedName>
    <definedName name="T2.PVC">'[40]factores A.N.'!$P$8:$P$19</definedName>
    <definedName name="T2_">#REF!</definedName>
    <definedName name="T2_.3">#REF!</definedName>
    <definedName name="T2__2_FC1_5">#REF!</definedName>
    <definedName name="T2__3_FC1_9">#REF!</definedName>
    <definedName name="T2_FC_1.5__.3">#REF!</definedName>
    <definedName name="T2_FC_1.5__.3_.2">#REF!</definedName>
    <definedName name="T2_FC_1.9__.3">#REF!</definedName>
    <definedName name="T2_FC_1.9__.3_.2">#REF!</definedName>
    <definedName name="T2_FC1_5">'[40]factores A.N.'!$I$8:$I$33</definedName>
    <definedName name="T2_FC1_9">'[40]factores A.N.'!$K$8:$K$33</definedName>
    <definedName name="T2_POZ">#REF!</definedName>
    <definedName name="T2_RAS">#REF!</definedName>
    <definedName name="T21SF15">#REF!</definedName>
    <definedName name="T21SF19">#REF!</definedName>
    <definedName name="T22SF15">#REF!</definedName>
    <definedName name="T22SF19">#REF!</definedName>
    <definedName name="T2RF15">#REF!</definedName>
    <definedName name="T2RF19">#REF!</definedName>
    <definedName name="t5t5" hidden="1">{"TAB1",#N/A,TRUE,"GENERAL";"TAB2",#N/A,TRUE,"GENERAL";"TAB3",#N/A,TRUE,"GENERAL";"TAB4",#N/A,TRUE,"GENERAL";"TAB5",#N/A,TRUE,"GENERAL"}</definedName>
    <definedName name="TAB_FECHA">[111]Tablas!$B$1:$B$65536</definedName>
    <definedName name="TABLA">#REF!</definedName>
    <definedName name="Tabla_burra_30">#REF!</definedName>
    <definedName name="Tabla_Burra_Cedro_Macho_28_cm.">#REF!</definedName>
    <definedName name="Tabla_Burra_Ordinario_25">#REF!</definedName>
    <definedName name="tabla_chapa_10">#REF!</definedName>
    <definedName name="Tabla_chapa_ordinario_30_cm.">#REF!</definedName>
    <definedName name="TABLA_DE_CONTENIDO__A1">#REF!</definedName>
    <definedName name="tabla1">[230]Hoja3!$B$4:$F$28</definedName>
    <definedName name="tabla2">#REF!</definedName>
    <definedName name="TablaBello">#REF!</definedName>
    <definedName name="TablaElDorado">[47]ELDORADO!$A$2:$H$15</definedName>
    <definedName name="TablaIbague">[47]IBAGUE!$A$2:$G$18</definedName>
    <definedName name="TablaIndicConstPes">#REF!</definedName>
    <definedName name="TablaIndices1">#REF!</definedName>
    <definedName name="TablaIndicesI">#REF!</definedName>
    <definedName name="TablaIPC">#REF!</definedName>
    <definedName name="TablaLaMata">#REF!</definedName>
    <definedName name="TablaStarosa">'[47]STA ROSA'!$A$6:$I$23</definedName>
    <definedName name="TablaSuaza">#REF!</definedName>
    <definedName name="TABLEKP">'[4]7422CW00'!#REF!</definedName>
    <definedName name="TABLEPRI">#REF!</definedName>
    <definedName name="Tablero_Control_Alumbrado_1_contactores_Trifasicos_20A__3_interruptores_de_codillo_15A">#REF!</definedName>
    <definedName name="Tablero_Control_Alumbrado_10_contactores_Trifasicos_20A">#REF!</definedName>
    <definedName name="Tablero_Control_Alumbrado_10_contactores_Trifasicos_20A__16_interruptores_de_codillo_15A">#REF!</definedName>
    <definedName name="Tablero_Control_Alumbrado_2_contactores_Trifasicos_20A__5_interruptores_de_codillo_15A">#REF!</definedName>
    <definedName name="Tablero_Control_Alumbrado_6_contactores_Trifasicos_20A__7_interruptores_de_codillo_15A">#REF!</definedName>
    <definedName name="Tablero_Control_Alumbrado_7_contactores_Trifasicos_20A__8_interruptores_de_codillo_15A">#REF!</definedName>
    <definedName name="Tablero_Dist._T_NP1_1__T_NP2_3__T_NP1_9_Trifasico_CON_Espacio_Totalizador_30_Circ._5_Hilos_220V">#REF!</definedName>
    <definedName name="Tablero_Dist._T_NP1_11_Trifasico_SIN_Espacio_Totalizador_12_Circuitos_5_Hilos_220V">#REF!</definedName>
    <definedName name="Tablero_Dist._T_NP1_2_Trifasico_CON_Espacio_Totalizador_42_Circ._5_Hilos_220V">#REF!</definedName>
    <definedName name="Tablero_Dist._T_NP1_5__T_NP1_7_Trifasico_CON_Espacio_Totalizador_35_Circ._5_Hilos_220V">#REF!</definedName>
    <definedName name="Tablero_Dist._T_REG_1_Trifasico_CON_Espacio_Totalizador_12_Circ._5_Hilos_220V">#REF!</definedName>
    <definedName name="Tablero_Dist._T_REG_2__T_REG_5__T_NP2_1__T_NP2_6__T_NP1_3_Trifasico_CON_Espacio_Totalizador_18_Circ._5_Hilos_220V">#REF!</definedName>
    <definedName name="Tablero_Dist._T_REG_3__T_NP1_10__T_NP2_5__T_NP1_9__T_NP_1_8T_NP1_4__T_NP2_4__T_NP2_2_Trifasico_CON_Espacio_Totalizador_24_Circ._5_Hilos_220V">#REF!</definedName>
    <definedName name="Tablex_Pizano_9mm_Cerramiento">#REF!</definedName>
    <definedName name="Taco_Termo_magnético_Unipolar_HQP_30A">#REF!</definedName>
    <definedName name="Tambores">#REF!</definedName>
    <definedName name="Tanques">#REF!</definedName>
    <definedName name="Tanques_Hidro_Acumuladores">#REF!</definedName>
    <definedName name="Tapa_Registro_R20x20">#REF!</definedName>
    <definedName name="Tapaporos_nogal">#REF!</definedName>
    <definedName name="TAREAS_INICIALES">#REF!</definedName>
    <definedName name="TARIFA">#REF!</definedName>
    <definedName name="TarifaPension">[71]EMPRESA!$F$24</definedName>
    <definedName name="TARIFAS">[231]TARIFAS!$A$1:$F$52</definedName>
    <definedName name="tarifas1">#REF!</definedName>
    <definedName name="tarifas2">#REF!</definedName>
    <definedName name="tarifas3">#REF!</definedName>
    <definedName name="tarifas4">#REF!</definedName>
    <definedName name="TarifaSalud">[71]EMPRESA!$F$26</definedName>
    <definedName name="Tasa">#REF!</definedName>
    <definedName name="TASA_DE_CAMBIO">#REF!</definedName>
    <definedName name="Tasa1">'[232]Bases 2A'!$C$20</definedName>
    <definedName name="TasaCCP">#REF!</definedName>
    <definedName name="Tax">#REF!</definedName>
    <definedName name="TB">'[36]CIRCUITOS CODENSA'!#REF!</definedName>
    <definedName name="TB_EVENTOS_OTS_ANUAL">#REF!</definedName>
    <definedName name="tc">#REF!</definedName>
    <definedName name="tdy" hidden="1">{"TAB1",#N/A,TRUE,"GENERAL";"TAB2",#N/A,TRUE,"GENERAL";"TAB3",#N/A,TRUE,"GENERAL";"TAB4",#N/A,TRUE,"GENERAL";"TAB5",#N/A,TRUE,"GENERAL"}</definedName>
    <definedName name="TE">'[36]CIRCUITOS CODENSA'!#REF!</definedName>
    <definedName name="Teja_eternit_No_6">#REF!</definedName>
    <definedName name="telefono">[71]EMPRESA!$F$16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MPLL">'[37]DAT NUC'!$G$2:$G$532</definedName>
    <definedName name="TEMPS">'[37]DAT NUC'!$F$2:$F$444</definedName>
    <definedName name="TER">#N/A</definedName>
    <definedName name="TERM">#N/A</definedName>
    <definedName name="TÉRMINOS">#N/A</definedName>
    <definedName name="TERR">[43]PRESUPUESTO!$I$7</definedName>
    <definedName name="tewst" hidden="1">{"TAB1",#N/A,TRUE,"GENERAL";"TAB2",#N/A,TRUE,"GENERAL";"TAB3",#N/A,TRUE,"GENERAL";"TAB4",#N/A,TRUE,"GENERAL";"TAB5",#N/A,TRUE,"GENERAL"}</definedName>
    <definedName name="teytrh" hidden="1">{"via1",#N/A,TRUE,"general";"via2",#N/A,TRUE,"general";"via3",#N/A,TRUE,"general"}</definedName>
    <definedName name="TGB">#REF!</definedName>
    <definedName name="TH">#REF!</definedName>
    <definedName name="thdh" hidden="1">{"TAB1",#N/A,TRUE,"GENERAL";"TAB2",#N/A,TRUE,"GENERAL";"TAB3",#N/A,TRUE,"GENERAL";"TAB4",#N/A,TRUE,"GENERAL";"TAB5",#N/A,TRUE,"GENERAL"}</definedName>
    <definedName name="Thiner">#REF!</definedName>
    <definedName name="THP">#REF!</definedName>
    <definedName name="thtj" hidden="1">{"via1",#N/A,TRUE,"general";"via2",#N/A,TRUE,"general";"via3",#N/A,TRUE,"general"}</definedName>
    <definedName name="TI">[139]TARIF2002!#REF!</definedName>
    <definedName name="TIEMPO">[64]BASES!$E$27</definedName>
    <definedName name="Tintilla_para_madera">#REF!</definedName>
    <definedName name="tipcont">[65]Datos!$C$38:$C$41</definedName>
    <definedName name="TIPO">#REF!</definedName>
    <definedName name="TIPO_GRUPO">#REF!</definedName>
    <definedName name="TipoCosteo">[108]PERSONAL!$D$8</definedName>
    <definedName name="TipoCosteoNivelRiesgo">#REF!</definedName>
    <definedName name="TIPODEVÍA">[92]Datos!$B$30:$B$35</definedName>
    <definedName name="tipoexp">[65]Datos!$A$8:$A$9</definedName>
    <definedName name="TipoGC">[192]Tablas!$U$6:$U$15</definedName>
    <definedName name="tipoint">#REF!</definedName>
    <definedName name="TipoNeces">[192]Tablas!$Q$6:$Q$8</definedName>
    <definedName name="Tipopav">#REF!</definedName>
    <definedName name="TipoPro">#REF!</definedName>
    <definedName name="Tipoproceso">#REF!</definedName>
    <definedName name="tipov">#REF!</definedName>
    <definedName name="tipov2">#REF!</definedName>
    <definedName name="tipovias2">[65]Datos!$A$17:$A$21</definedName>
    <definedName name="TIR">#REF!</definedName>
    <definedName name="Tiras_Alistado_3_x_3_x_3">#REF!</definedName>
    <definedName name="TITLE">#REF!</definedName>
    <definedName name="titu">#REF!</definedName>
    <definedName name="titu2">#REF!</definedName>
    <definedName name="TITULO">#REF!</definedName>
    <definedName name="_xlnm.Print_Titles">#N/A</definedName>
    <definedName name="Títulos_a_imprimir_IM">#REF!</definedName>
    <definedName name="tj">#REF!</definedName>
    <definedName name="tk">'[16]DATOS CONTRATO'!$E$18</definedName>
    <definedName name="TK_1" hidden="1">[38]INST!#REF!</definedName>
    <definedName name="TKSLCI07">[16]EMPRESA!$F$22</definedName>
    <definedName name="tl">#REF!</definedName>
    <definedName name="tld">[101]Datos!$D$14</definedName>
    <definedName name="tn">#REF!</definedName>
    <definedName name="To">#REF!</definedName>
    <definedName name="todo">#REF!</definedName>
    <definedName name="Toma_telefónica">#REF!</definedName>
    <definedName name="Toma_Trifásica">#REF!</definedName>
    <definedName name="TOMADO">'[37]DAT NUC'!$H$2:$H$902</definedName>
    <definedName name="TOPGENER">#REF!</definedName>
    <definedName name="TOPGENER1">#REF!</definedName>
    <definedName name="TOPMENU">#REF!</definedName>
    <definedName name="Tornillo_para_Madera_1__No.6">#REF!</definedName>
    <definedName name="Tornillo_para_madera_2__No_9">#REF!</definedName>
    <definedName name="Torres">#REF!</definedName>
    <definedName name="tortas" hidden="1">{"TAB1",#N/A,TRUE,"GENERAL";"TAB2",#N/A,TRUE,"GENERAL";"TAB3",#N/A,TRUE,"GENERAL";"TAB4",#N/A,TRUE,"GENERAL";"TAB5",#N/A,TRUE,"GENERAL"}</definedName>
    <definedName name="tortas2" hidden="1">{"via1",#N/A,TRUE,"general";"via2",#N/A,TRUE,"general";"via3",#N/A,TRUE,"general"}</definedName>
    <definedName name="TOT">#REF!</definedName>
    <definedName name="Total">#REF!</definedName>
    <definedName name="total_hh">[55]PRESUPUESTO!$AC$327</definedName>
    <definedName name="Total_Interest">#REF!</definedName>
    <definedName name="Total_Kilometro_típico_aereo_11.4_kV">'[233]c2.5y2.6'!#REF!</definedName>
    <definedName name="Total_Kilometro_típico_aereo_34.5_kV">'[233]c2.5y2.6'!#REF!</definedName>
    <definedName name="Total_Kilometro_típico_aereo_rural_11.4kV">'[233]c2.5y2.6'!#REF!</definedName>
    <definedName name="Total_Kilometro_típico_aereo_rural_34.5kV">'[233]c2.5y2.6'!#REF!</definedName>
    <definedName name="Total_Kilometro_típico_subterraneo_11.4_kV">'[233]c2.5y2.6'!#REF!</definedName>
    <definedName name="Total_Kilometro_típico_subterraneo_34.5_kV">'[233]c2.5y2.6'!#REF!</definedName>
    <definedName name="Total_Pay">#REF!</definedName>
    <definedName name="Total_Payment" localSheetId="5">Scheduled_Payment+Extra_Payment</definedName>
    <definedName name="Total_Payment" localSheetId="2">Scheduled_Payment+Extra_Payment</definedName>
    <definedName name="Total_Payment" localSheetId="3">Scheduled_Payment+Extra_Payment</definedName>
    <definedName name="Total_Payment">Scheduled_Payment+Extra_Payment</definedName>
    <definedName name="Total_Payment1" localSheetId="5">Scheduled_Payment+Extra_Payment</definedName>
    <definedName name="Total_Payment1" localSheetId="2">Scheduled_Payment+Extra_Payment</definedName>
    <definedName name="Total_Payment1" localSheetId="3">Scheduled_Payment+Extra_Payment</definedName>
    <definedName name="Total_Payment1">Scheduled_Payment+Extra_Payment</definedName>
    <definedName name="total1">#REF!</definedName>
    <definedName name="TotalCesantias">'[71]NOMINA 1'!$N$38</definedName>
    <definedName name="totales">#REF!</definedName>
    <definedName name="Totalgastosvarios">#REF!</definedName>
    <definedName name="TOTALHH">#REF!</definedName>
    <definedName name="TOTALHH1">#REF!</definedName>
    <definedName name="TotalVacaciones">'[71]NOMINA 1'!$N$37</definedName>
    <definedName name="TotAuxAlim">'[16]NOMINA-1'!$E$37</definedName>
    <definedName name="TotAuxAlimentacion">'[71]NOMINA 1'!$E$38</definedName>
    <definedName name="TotAuxCom">'[16]NOMINA-1'!$E$39</definedName>
    <definedName name="TotAuxComi">'[71]NOMINA 1'!$E$40</definedName>
    <definedName name="TotAuxDotacion">'[71]NOMINA 1'!$E$41</definedName>
    <definedName name="TotAuxHab">'[71]NOMINA 1'!$E$37</definedName>
    <definedName name="TotAuxTransporte">'[71]NOMINA 1'!$E$39</definedName>
    <definedName name="TotBasico">'[71]NOMINA 1'!$E$35</definedName>
    <definedName name="TotCom">'[16]NOMINA-1'!$E$41</definedName>
    <definedName name="TotComision">'[71]NOMINA 1'!$E$42</definedName>
    <definedName name="TotExtras">'[71]NOMINA 1'!$E$36</definedName>
    <definedName name="TotIntercesantias">'[71]NOMINA 1'!$N$39</definedName>
    <definedName name="TotPrimaServicios">'[71]NOMINA 1'!$N$36</definedName>
    <definedName name="TotPrimaServicos">'[71]NOMINA 1'!$N$36</definedName>
    <definedName name="TotPrimaVacaciones">'[71]NOMINA 1'!$N$41</definedName>
    <definedName name="TotPrimConv">'[16]NOMINA-1'!$N$39</definedName>
    <definedName name="TotPrimConvencional">'[71]NOMINA 1'!$N$40</definedName>
    <definedName name="TotPrimVac">'[16]NOMINA-1'!$N$40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'[16]NOMINA-1'!$N$36</definedName>
    <definedName name="Toxement_1_A_Impermeabilizante_Integral">#REF!</definedName>
    <definedName name="tr" hidden="1">{"TAB1",#N/A,TRUE,"GENERAL";"TAB2",#N/A,TRUE,"GENERAL";"TAB3",#N/A,TRUE,"GENERAL";"TAB4",#N/A,TRUE,"GENERAL";"TAB5",#N/A,TRUE,"GENERAL"}</definedName>
    <definedName name="Trafico_liviano_espesor_6_cm._Ref._R25CE_Fibrit">#REF!</definedName>
    <definedName name="TrainSpec">#REF!</definedName>
    <definedName name="TRAMO">#REF!</definedName>
    <definedName name="Transmisores">#REF!</definedName>
    <definedName name="TRANSPOR_">#REF!</definedName>
    <definedName name="Transporte">'[16]DATOS CONTRATO'!$E$16</definedName>
    <definedName name="Transporte_Andamio">#REF!</definedName>
    <definedName name="TRANSPORTES">[180]basicos!$A$140:$F$153</definedName>
    <definedName name="Traperos">#REF!</definedName>
    <definedName name="TRAT">[234]desmonte!$E$48</definedName>
    <definedName name="TREM">#REF!</definedName>
    <definedName name="Trenes">#REF!</definedName>
    <definedName name="tres">#REF!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#REF!</definedName>
    <definedName name="TRIANG">#REF!</definedName>
    <definedName name="Trimestre1">#REF!</definedName>
    <definedName name="Trimestre2">#REF!</definedName>
    <definedName name="Trimestre3">#REF!</definedName>
    <definedName name="Trimestre4">#REF!</definedName>
    <definedName name="Triplex_Andes_Pizano_14_mm">#REF!</definedName>
    <definedName name="trjfgjh" hidden="1">{"via1",#N/A,TRUE,"general";"via2",#N/A,TRUE,"general";"via3",#N/A,TRUE,"general"}</definedName>
    <definedName name="TRM">'[67]DATOS BASICOS'!$D$33</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#REF!</definedName>
    <definedName name="TtCD">#REF!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TTTTT">[216]glvc!#REF!</definedName>
    <definedName name="TU">'[36]CIRCUITOS CODENSA'!#REF!</definedName>
    <definedName name="TUBERIA" hidden="1">#REF!</definedName>
    <definedName name="Tubería">#REF!</definedName>
    <definedName name="Tuberia_Acero_Galvanizado_Schedule_40_1">#REF!</definedName>
    <definedName name="Tuberia_Acero_Galvanizado_Schedule_40_1_1_2">#REF!</definedName>
    <definedName name="Tuberia_Acero_Galvanizado_Schedule_40_2">#REF!</definedName>
    <definedName name="Tuberia_de_3_4">#REF!</definedName>
    <definedName name="Tuberia_H_G_3">#REF!</definedName>
    <definedName name="Tuberia_Novafort_10">#REF!</definedName>
    <definedName name="Tuberia_Novafort_12">#REF!</definedName>
    <definedName name="Tuberia_Novafort_14">#REF!</definedName>
    <definedName name="Tuberia_Novafort_8">#REF!</definedName>
    <definedName name="TUBERIA1" hidden="1">#REF!</definedName>
    <definedName name="Tubo_cobre_tipo_L_1_2">#REF!</definedName>
    <definedName name="Tubo_de_presión___11_P.V.C._3_4">#REF!</definedName>
    <definedName name="Tubo_de_presión___13_5_P.V.C._1">#REF!</definedName>
    <definedName name="Tubo_de_presión___21_P.V.C._1_1_2">#REF!</definedName>
    <definedName name="Tubo_de_presión___9_P.V.C._1_2">#REF!</definedName>
    <definedName name="Tubo_estructura_negra_3">#REF!</definedName>
    <definedName name="Tubo_estructural_galvanizado_1">#REF!</definedName>
    <definedName name="Tubo_estructural_galvanizado_2">#REF!</definedName>
    <definedName name="Tubo_galvanizado_3">#REF!</definedName>
    <definedName name="Tubo_Gas_Galvanizado_1_2">#REF!</definedName>
    <definedName name="Tubo_mueble_cal_18_1">#REF!</definedName>
    <definedName name="Tubo_P.V.C.___L_2">#REF!</definedName>
    <definedName name="Tubo_P.V.C.___L_3">#REF!</definedName>
    <definedName name="Tubo_P.V.C._sanitario_2">#REF!</definedName>
    <definedName name="Tubo_P.V.C._sanitario_3">#REF!</definedName>
    <definedName name="Tubo_P.V.C._sanitario_4">#REF!</definedName>
    <definedName name="Tubo_P.V.C._sanitario_6">#REF!</definedName>
    <definedName name="Tubo_Presión___11_P.V.C._3_4">#REF!</definedName>
    <definedName name="Tubo_Presión___13_5_P.V.C._1">#REF!</definedName>
    <definedName name="Tubo_Presión___21_P.V.C._1_1_2">#REF!</definedName>
    <definedName name="Tubo_Presión___21_P.V.C._1_1_4">#REF!</definedName>
    <definedName name="Tubo_Presión___9_P.V.C._1_2">#REF!</definedName>
    <definedName name="Tubo_Presión__21_P.V.C._2">#REF!</definedName>
    <definedName name="Tubo_presión__9_P.V.C._1_2">#REF!</definedName>
    <definedName name="Tubo_presión__9_P.V.C._3_4">#REF!</definedName>
    <definedName name="Tubo_Presión__P.V.C._2_1_2">#REF!</definedName>
    <definedName name="Tubo_Presión__P.V.C._3">#REF!</definedName>
    <definedName name="Tuibo_cobre_tipo_L_1_2">#REF!</definedName>
    <definedName name="tur" hidden="1">{"TAB1",#N/A,TRUE,"GENERAL";"TAB2",#N/A,TRUE,"GENERAL";"TAB3",#N/A,TRUE,"GENERAL";"TAB4",#N/A,TRUE,"GENERAL";"TAB5",#N/A,TRUE,"GENERAL"}</definedName>
    <definedName name="TURNOS">#REF!</definedName>
    <definedName name="turu" hidden="1">{"TAB1",#N/A,TRUE,"GENERAL";"TAB2",#N/A,TRUE,"GENERAL";"TAB3",#N/A,TRUE,"GENERAL";"TAB4",#N/A,TRUE,"GENERAL";"TAB5",#N/A,TRUE,"GENERAL"}</definedName>
    <definedName name="TV">#REF!</definedName>
    <definedName name="tvmenor90min">'[190]CCP,LEYES, Y DEC.'!#REF!</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#REF!</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#REF!</definedName>
    <definedName name="UFrm2InUse">1</definedName>
    <definedName name="UI" hidden="1">{"via1",#N/A,TRUE,"general";"via2",#N/A,TRUE,"general";"via3",#N/A,TRUE,"general"}</definedName>
    <definedName name="UIC">[19]Tablas!#REF!</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M">'[36]CIRCUITOS CODENSA'!#REF!</definedName>
    <definedName name="UN_PRI">#REF!</definedName>
    <definedName name="UND">[92]Datos!$F$87:$F$99</definedName>
    <definedName name="UNIDAD1">[122]ITEMS!$C$2</definedName>
    <definedName name="UNIDAD521">[123]ITEMS!$C$522</definedName>
    <definedName name="Unidades">{"";"un";"dos";"tres";"cuatro";"cinco";"seis";"siete";"ocho";"nueve"}</definedName>
    <definedName name="union">#REF!</definedName>
    <definedName name="UNIT">'[235]Lista APU'!$A$3:$D$479</definedName>
    <definedName name="UNITARIO">[236]Unitarios!$A$3:$D$13</definedName>
    <definedName name="Unitarios">#REF!</definedName>
    <definedName name="unj" hidden="1">[30]INST!#REF!</definedName>
    <definedName name="uno">#N/A</definedName>
    <definedName name="UOUIV" hidden="1">{"TAB1",#N/A,TRUE,"GENERAL";"TAB2",#N/A,TRUE,"GENERAL";"TAB3",#N/A,TRUE,"GENERAL";"TAB4",#N/A,TRUE,"GENERAL";"TAB5",#N/A,TRUE,"GENERAL"}</definedName>
    <definedName name="UPZ">[92]Datos!$B$68:$B$179</definedName>
    <definedName name="uriel">#N/A</definedName>
    <definedName name="uryur" hidden="1">{"TAB1",#N/A,TRUE,"GENERAL";"TAB2",#N/A,TRUE,"GENERAL";"TAB3",#N/A,TRUE,"GENERAL";"TAB4",#N/A,TRUE,"GENERAL";"TAB5",#N/A,TRUE,"GENERAL"}</definedName>
    <definedName name="US">'[36]CIRCUITOS CODENSA'!#REF!</definedName>
    <definedName name="USxCOL">#REF!</definedName>
    <definedName name="ut">'[158]1'!$N$42</definedName>
    <definedName name="util">'[237]Resumen APU'!$E$74</definedName>
    <definedName name="Utilidad">#REF!</definedName>
    <definedName name="UTL">[43]otros!$C$4</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v">375000</definedName>
    <definedName name="uwkap" hidden="1">{"TAB1",#N/A,TRUE,"GENERAL";"TAB2",#N/A,TRUE,"GENERAL";"TAB3",#N/A,TRUE,"GENERAL";"TAB4",#N/A,TRUE,"GENERAL";"TAB5",#N/A,TRUE,"GENERAL"}</definedName>
    <definedName name="uxd">#REF!</definedName>
    <definedName name="uy">#REF!</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_1___2.7x1.966___Plano_de_Detalle_No._A_159">#REF!</definedName>
    <definedName name="V_10___1.8x6.9___Plano_de_Detalle_No._A_161">#REF!</definedName>
    <definedName name="V_11___2x1.9___Plano_de_Detalle_No._A_161">#REF!</definedName>
    <definedName name="V_12___1.2x1.5___Plano_de_Detalle_No._A_161">#REF!</definedName>
    <definedName name="V_13___1.8x4.4___Plano_de_Detalle_No._A_161">#REF!</definedName>
    <definedName name="V_14___1.8x6.7___Plano_de_Detalle_No._A_162">#REF!</definedName>
    <definedName name="V_15___1.8x6.8___Plano_de_Detalle_No._A_162">#REF!</definedName>
    <definedName name="V_16___1.2x0.9___Plano_de_Detalle_No._A_161">#REF!</definedName>
    <definedName name="V_17___2.7x0.525___Plano_de_Detalle_No._A_162">#REF!</definedName>
    <definedName name="V_18___1.8x2___Plano_de_Detalle_No._A_162">#REF!</definedName>
    <definedName name="V_18´___1.8x2.1___Plano_de_Detalle_No._A_162">#REF!</definedName>
    <definedName name="V_19___4.95x14.352___Plano_de_Detalle_No._A_163">#REF!</definedName>
    <definedName name="V_2___1.8x6.75___Plano_de_Detalle_No._A_159">#REF!</definedName>
    <definedName name="V_20___4.4x4.82___Plano_de_Detalle_No._A_164">#REF!</definedName>
    <definedName name="V_21___2.2x4.82___Plano_de_Detalle_No._A_164">#REF!</definedName>
    <definedName name="V_21´___2.75x4.82___Plano_de_Detalle_No._A_164">#REF!</definedName>
    <definedName name="V_22___2.05x2.05___Plano_de_Detalle_No._A_162">#REF!</definedName>
    <definedName name="V_23___2.05x1.9___Plano_de_Detalle_No._A_162">#REF!</definedName>
    <definedName name="V_23´___2.05x1.975___Plano_de_Detalle_No._A_162">#REF!</definedName>
    <definedName name="V_24___2.7x6.426___Plano_de_Detalle_No._A_165">#REF!</definedName>
    <definedName name="V_25___2.7x3.15___Plano_de_Detalle_No._A_165">#REF!</definedName>
    <definedName name="V_26___2.7x4.35___Plano_de_Detalle_No._A_165">#REF!</definedName>
    <definedName name="V_27___0.45x4.65___Plano_de_Detalle_No._A_166">#REF!</definedName>
    <definedName name="V_28___0.45x6.975___Plano_de_Detalle_No._A_166">#REF!</definedName>
    <definedName name="V_29___2.7x1.8___Plano_de_Detalle_No._A_166">#REF!</definedName>
    <definedName name="V_3___1.2x1.2___Plano_de_Detalle_No._A_159">#REF!</definedName>
    <definedName name="V_30___1.8x1.95___Plano_de_Detalle_No._A_166">#REF!</definedName>
    <definedName name="V_31___2x7.2___Plano_de_Detalle_No._A_167">#REF!</definedName>
    <definedName name="V_32___2.7x1.25___Plano_de_Detalle_No._A_166">#REF!</definedName>
    <definedName name="V_4___1.8x9___Plano_de_Detalle_No._A_160">#REF!</definedName>
    <definedName name="V_5___1.8x4.65___Plano_de_Detalle_No._A_160">#REF!</definedName>
    <definedName name="V_6___1.8x2.85___Plano_de_Detalle_No._A_160">#REF!</definedName>
    <definedName name="V_7___1.8x2.25___Plano_de_Detalle_No._A_160">#REF!</definedName>
    <definedName name="V_8___1.8x9___Plano_de_Detalle_No._A_160">#REF!</definedName>
    <definedName name="V_8´___1.8x9___Plano_de_Detalle_No._A_160">#REF!</definedName>
    <definedName name="V_9___1.8x1.05___Plano_de_Detalle_No._A_160">#REF!</definedName>
    <definedName name="Vactor">#REF!</definedName>
    <definedName name="VALDES">#REF!</definedName>
    <definedName name="Valla_Informativa_Licencia_2.00X1.00">#REF!</definedName>
    <definedName name="Valor">#REF!</definedName>
    <definedName name="Valor_del_contrato">#REF!</definedName>
    <definedName name="valor_final">#REF!</definedName>
    <definedName name="valor1">#REF!</definedName>
    <definedName name="valor2">#REF!</definedName>
    <definedName name="VALOR3">#REF!</definedName>
    <definedName name="Valoracion">#REF!</definedName>
    <definedName name="VALORACIÓN">#REF!</definedName>
    <definedName name="ValorCto">[238]CONTRATO!$E$9</definedName>
    <definedName name="ValorEjecutado">#REF!</definedName>
    <definedName name="ValorProyecto">#REF!</definedName>
    <definedName name="ValorRecursosComprometidos">#REF!</definedName>
    <definedName name="Values_Entered">IF(Loan_Amount*Interest_Rate*Loan_Years*Loan_Start&gt;0,1,0)</definedName>
    <definedName name="Valvula_de_Paso_Directo_125_PSIG_Vapor__200_PSIG_Agua_1">#REF!</definedName>
    <definedName name="Valvula_de_Paso_Directo_125_PSIG_Vapor__200_PSIG_Agua_1_1_2">#REF!</definedName>
    <definedName name="Valvula_de_Paso_Directo_125_PSIG_Vapor__200_PSIG_Agua_1_1_4">#REF!</definedName>
    <definedName name="Valvula_de_Paso_Directo_125_PSIG_Vapor__200_PSIG_Agua_1_2">#REF!</definedName>
    <definedName name="Valvula_de_Paso_Directo_125_PSIG_Vapor__200_PSIG_Agua_2">#REF!</definedName>
    <definedName name="Valvula_de_Paso_Directo_125_PSIG_Vapor__200_PSIG_Agua_2_1_2">#REF!</definedName>
    <definedName name="Valvula_de_Paso_Directo_125_PSIG_Vapor__200_PSIG_Agua_3">#REF!</definedName>
    <definedName name="Valvula_de_Paso_Directo_125_PSIG_Vapor__200_PSIG_Agua_3_4">#REF!</definedName>
    <definedName name="Valvula_de_Vastago_Ascendente_Cuerpo_en_Hierro_1">#REF!</definedName>
    <definedName name="Valvula_de_Vastago_Ascendente_Cuerpo_en_Hierro_3">#REF!</definedName>
    <definedName name="Válvulas">#REF!</definedName>
    <definedName name="Valvulas_de_1_2">#REF!</definedName>
    <definedName name="Valvulas_de_3_4">#REF!</definedName>
    <definedName name="Valvulas_de_Pie_Bronce_1">#REF!</definedName>
    <definedName name="Valvulas_de_Pie_Bronce_2">#REF!</definedName>
    <definedName name="Valvulas_de_Pie_Bronce_3">#REF!</definedName>
    <definedName name="Var">[32]Varios.!$E$1:$E$65536</definedName>
    <definedName name="Vara_de_Clavo">#REF!</definedName>
    <definedName name="variacion">[56]Datos!$B$8</definedName>
    <definedName name="VARIACION1">#REF!</definedName>
    <definedName name="Varios">#REF!</definedName>
    <definedName name="Varios2">#REF!</definedName>
    <definedName name="vb">#REF!</definedName>
    <definedName name="vbvbvbvb" hidden="1">{"TAB1",#N/A,TRUE,"GENERAL";"TAB2",#N/A,TRUE,"GENERAL";"TAB3",#N/A,TRUE,"GENERAL";"TAB4",#N/A,TRUE,"GENERAL";"TAB5",#N/A,TRUE,"GENERAL"}</definedName>
    <definedName name="vc">#REF!</definedName>
    <definedName name="vck">#REF!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#REF!</definedName>
    <definedName name="vdfvuio" hidden="1">{"via1",#N/A,TRUE,"general";"via2",#N/A,TRUE,"general";"via3",#N/A,TRUE,"general"}</definedName>
    <definedName name="vdsvnj" hidden="1">{"via1",#N/A,TRUE,"general";"via2",#N/A,TRUE,"general";"via3",#N/A,TRUE,"general"}</definedName>
    <definedName name="VE">'[36]CIRCUITOS CODENSA'!#REF!</definedName>
    <definedName name="VentaAiu">#REF!</definedName>
    <definedName name="VentaAnsermaCartago">#REF!</definedName>
    <definedName name="VentaMediacanoaAnserma">#REF!</definedName>
    <definedName name="VentaVenta">#REF!</definedName>
    <definedName name="vertidos">[52]criterio!$B$43:$B$47</definedName>
    <definedName name="VEX">[19]Tablas!#REF!</definedName>
    <definedName name="VEX_ON">#REF!</definedName>
    <definedName name="VEX1_1">[19]Tablas!#REF!</definedName>
    <definedName name="VEX1_1_1">[19]Tablas!#REF!</definedName>
    <definedName name="VEX1_1_2">[19]Tablas!#REF!</definedName>
    <definedName name="VEX1_1_3">[19]Tablas!#REF!</definedName>
    <definedName name="VEX1_1_4">[19]Tablas!#REF!</definedName>
    <definedName name="VEX1_2">[19]Tablas!#REF!</definedName>
    <definedName name="VEX1_3">[19]Tablas!#REF!</definedName>
    <definedName name="VFA">[19]Tablas!#REF!</definedName>
    <definedName name="VFA1_1">[19]Tablas!#REF!</definedName>
    <definedName name="VFA1_1_1">[19]Tablas!#REF!</definedName>
    <definedName name="VFA1_1_2">[19]Tablas!#REF!</definedName>
    <definedName name="VFA1_1_3">[19]Tablas!#REF!</definedName>
    <definedName name="VFA1_1_4">[19]Tablas!#REF!</definedName>
    <definedName name="VFA1_1_5">[19]Tablas!#REF!</definedName>
    <definedName name="VFA1_1_6">[19]Tablas!#REF!</definedName>
    <definedName name="VFA1_2">[19]Tablas!#REF!</definedName>
    <definedName name="VFA1_3">[19]Tablas!#REF!</definedName>
    <definedName name="vfbgnhyt" hidden="1">{"via1",#N/A,TRUE,"general";"via2",#N/A,TRUE,"general";"via3",#N/A,TRUE,"general"}</definedName>
    <definedName name="vfh">'[152]7422CW00'!#REF!</definedName>
    <definedName name="vfn">#REF!</definedName>
    <definedName name="VFR">#REF!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GDFGDFG">#REF!</definedName>
    <definedName name="VI">'[36]CIRCUITOS CODENSA'!#REF!</definedName>
    <definedName name="VIA">#REF!</definedName>
    <definedName name="VIA_PITAL___LA_PLATA">#REF!</definedName>
    <definedName name="VIAJ">[37]DATOS!$D$3:$D$365</definedName>
    <definedName name="VIAJE">'[37]DAT NUC'!$C$2:$C$361</definedName>
    <definedName name="Vibrador_a_Gasolina">#REF!</definedName>
    <definedName name="Vibrocompactador_a_gasolina">#REF!</definedName>
    <definedName name="VICEP_DIRECC">[192]Tablas!$A$6:$A$26</definedName>
    <definedName name="victor">'[239]ARMENIA-CLUB DE TIRO'!$A$59:$Q$114</definedName>
    <definedName name="VigenciaDolares">#REF!</definedName>
    <definedName name="VigenciaPesos">#REF!</definedName>
    <definedName name="VIGFUTURA">[192]Tablas!$J$6:$J$8</definedName>
    <definedName name="Viniltex">#REF!</definedName>
    <definedName name="Viniltex_blanco">#REF!</definedName>
    <definedName name="VIT">[19]Tablas!#REF!</definedName>
    <definedName name="VIT1_1">[19]Tablas!#REF!</definedName>
    <definedName name="VIT1_1_1">[19]Tablas!#REF!</definedName>
    <definedName name="VIT1_1_10">[19]Tablas!#REF!</definedName>
    <definedName name="VIT1_1_11">[19]Tablas!#REF!</definedName>
    <definedName name="VIT1_1_12">[19]Tablas!#REF!</definedName>
    <definedName name="VIT1_1_13">[19]Tablas!#REF!</definedName>
    <definedName name="VIT1_1_14">[19]Tablas!#REF!</definedName>
    <definedName name="VIT1_1_15">[19]Tablas!#REF!</definedName>
    <definedName name="VIT1_1_16">[19]Tablas!#REF!</definedName>
    <definedName name="VIt1_1_17">[19]Tablas!#REF!</definedName>
    <definedName name="VIT1_1_18">[19]Tablas!#REF!</definedName>
    <definedName name="VIt1_1_19">[19]Tablas!#REF!</definedName>
    <definedName name="VIT1_1_2">[19]Tablas!#REF!</definedName>
    <definedName name="VIT1_1_20">[19]Tablas!#REF!</definedName>
    <definedName name="VIT1_1_3">[19]Tablas!#REF!</definedName>
    <definedName name="VIT1_1_4">[19]Tablas!#REF!</definedName>
    <definedName name="VIT1_1_5">[19]Tablas!#REF!</definedName>
    <definedName name="VIT1_1_6">[19]Tablas!#REF!</definedName>
    <definedName name="VIT1_1_7">[19]Tablas!#REF!</definedName>
    <definedName name="VIT1_1_8">[19]Tablas!#REF!</definedName>
    <definedName name="VIT1_1_9">[19]Tablas!#REF!</definedName>
    <definedName name="VIT1_2">[19]Tablas!#REF!</definedName>
    <definedName name="VIT1_3">[19]Tablas!#REF!</definedName>
    <definedName name="VIT1_4">[19]Tablas!#REF!</definedName>
    <definedName name="VIT1_5">[19]Tablas!#REF!</definedName>
    <definedName name="VIT1_6">[19]Tablas!#REF!</definedName>
    <definedName name="vital5">[116]Personalizar!$E$15</definedName>
    <definedName name="viuda" hidden="1">'[155]LIMA-CANTA'!#REF!</definedName>
    <definedName name="vk" hidden="1">{"via1",#N/A,TRUE,"general";"via2",#N/A,TRUE,"general";"via3",#N/A,TRUE,"general"}</definedName>
    <definedName name="vm">#REF!</definedName>
    <definedName name="vnbvxb" hidden="1">{"via1",#N/A,TRUE,"general";"via2",#N/A,TRUE,"general";"via3",#N/A,TRUE,"general"}</definedName>
    <definedName name="VNVBN" hidden="1">{"TAB1",#N/A,TRUE,"GENERAL";"TAB2",#N/A,TRUE,"GENERAL";"TAB3",#N/A,TRUE,"GENERAL";"TAB4",#N/A,TRUE,"GENERAL";"TAB5",#N/A,TRUE,"GENERAL"}</definedName>
    <definedName name="Volqueta">#REF!</definedName>
    <definedName name="Volqueta_3.00_m">#REF!</definedName>
    <definedName name="Volqueta_Viaje_6_m3">#REF!</definedName>
    <definedName name="Volumen">[37]DATOS!$AM$3:$AM$2292</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[19]Tablas!#REF!</definedName>
    <definedName name="VPR1_1_1">[19]Tablas!#REF!</definedName>
    <definedName name="VPR1_1_10">[19]Tablas!#REF!</definedName>
    <definedName name="VPR1_1_11">[19]Tablas!#REF!</definedName>
    <definedName name="VPR1_1_12">[19]Tablas!#REF!</definedName>
    <definedName name="VPR1_1_13">[19]Tablas!#REF!</definedName>
    <definedName name="VPR1_1_14">[19]Tablas!#REF!</definedName>
    <definedName name="VPR1_1_15">[19]Tablas!#REF!</definedName>
    <definedName name="VPR1_1_16">[19]Tablas!#REF!</definedName>
    <definedName name="VPR1_1_17">[19]Tablas!#REF!</definedName>
    <definedName name="VPR1_1_18">[19]Tablas!#REF!</definedName>
    <definedName name="VPR1_1_19">[19]Tablas!#REF!</definedName>
    <definedName name="VPR1_1_2">[19]Tablas!#REF!</definedName>
    <definedName name="VPR1_1_20">[19]Tablas!#REF!</definedName>
    <definedName name="VPR1_1_21">[19]Tablas!#REF!</definedName>
    <definedName name="VPR1_1_22">[19]Tablas!#REF!</definedName>
    <definedName name="VPR1_1_23">[19]Tablas!#REF!</definedName>
    <definedName name="VPR1_1_24">[19]Tablas!#REF!</definedName>
    <definedName name="VPR1_1_25">[19]Tablas!#REF!</definedName>
    <definedName name="VPR1_1_26">[19]Tablas!#REF!</definedName>
    <definedName name="VPR1_1_27">[19]Tablas!#REF!</definedName>
    <definedName name="VPR1_1_28">[19]Tablas!#REF!</definedName>
    <definedName name="VPR1_1_29">[19]Tablas!#REF!</definedName>
    <definedName name="VPR1_1_3">[19]Tablas!#REF!</definedName>
    <definedName name="VPR1_1_30">[19]Tablas!#REF!</definedName>
    <definedName name="VPR1_1_31">[19]Tablas!#REF!</definedName>
    <definedName name="VPR1_1_32">[19]Tablas!#REF!</definedName>
    <definedName name="VPR1_1_4">[19]Tablas!#REF!</definedName>
    <definedName name="VPR1_1_5">[19]Tablas!#REF!</definedName>
    <definedName name="VPR1_1_6">[19]Tablas!#REF!</definedName>
    <definedName name="VPR1_1_7">[19]Tablas!#REF!</definedName>
    <definedName name="VPR1_1_8">[19]Tablas!#REF!</definedName>
    <definedName name="VPR1_1_9">[19]Tablas!#REF!</definedName>
    <definedName name="VPR1_2">[19]Tablas!#REF!</definedName>
    <definedName name="VPR1_3">[19]Tablas!#REF!</definedName>
    <definedName name="VPR1_4">[19]Tablas!#REF!</definedName>
    <definedName name="VPR1_5">[19]Tablas!#REF!</definedName>
    <definedName name="VPR1_6">[19]Tablas!#REF!</definedName>
    <definedName name="vpt">#REF!</definedName>
    <definedName name="VRP">[19]Tablas!#REF!</definedName>
    <definedName name="VRP_PETROQ">#REF!</definedName>
    <definedName name="VRP1_1">[19]Tablas!#REF!</definedName>
    <definedName name="VRP1_1_1">[19]Tablas!#REF!</definedName>
    <definedName name="VRP1_1_10">[19]Tablas!#REF!</definedName>
    <definedName name="VRP1_1_11">[19]Tablas!#REF!</definedName>
    <definedName name="VRP1_1_12">[19]Tablas!#REF!</definedName>
    <definedName name="VRP1_1_13">[19]Tablas!#REF!</definedName>
    <definedName name="VRP1_1_14">[19]Tablas!#REF!</definedName>
    <definedName name="VRP1_1_15">[19]Tablas!#REF!</definedName>
    <definedName name="VRP1_1_16">[19]Tablas!#REF!</definedName>
    <definedName name="VRP1_1_17">[19]Tablas!#REF!</definedName>
    <definedName name="VRP1_1_18">[19]Tablas!#REF!</definedName>
    <definedName name="VRP1_1_19">[19]Tablas!#REF!</definedName>
    <definedName name="VRP1_1_2">[19]Tablas!#REF!</definedName>
    <definedName name="VRP1_1_20">[19]Tablas!#REF!</definedName>
    <definedName name="VRP1_1_21">[19]Tablas!#REF!</definedName>
    <definedName name="VRP1_1_22">[19]Tablas!#REF!</definedName>
    <definedName name="VRP1_1_23">[19]Tablas!#REF!</definedName>
    <definedName name="VRP1_1_3">[19]Tablas!#REF!</definedName>
    <definedName name="VRP1_1_4">[19]Tablas!#REF!</definedName>
    <definedName name="VRP1_1_5">[19]Tablas!#REF!</definedName>
    <definedName name="VRP1_1_6">[19]Tablas!#REF!</definedName>
    <definedName name="VRP1_1_7">[19]Tablas!#REF!</definedName>
    <definedName name="VRP1_1_8">[19]Tablas!#REF!</definedName>
    <definedName name="VRP1_1_9">[19]Tablas!#REF!</definedName>
    <definedName name="VRP1_2">[19]Tablas!#REF!</definedName>
    <definedName name="VRP1_3">[19]Tablas!#REF!</definedName>
    <definedName name="VRP1_4">[19]Tablas!#REF!</definedName>
    <definedName name="vsdfj" hidden="1">{"via1",#N/A,TRUE,"general";"via2",#N/A,TRUE,"general";"via3",#N/A,TRUE,"general"}</definedName>
    <definedName name="VSM">[19]Tablas!#REF!</definedName>
    <definedName name="VSM1_1">[19]Tablas!#REF!</definedName>
    <definedName name="VSM1_1_1">[19]Tablas!#REF!</definedName>
    <definedName name="VSM1_1_2">[19]Tablas!#REF!</definedName>
    <definedName name="VSM1_1_3">[19]Tablas!#REF!</definedName>
    <definedName name="VSM1_1_4">[19]Tablas!#REF!</definedName>
    <definedName name="VSM1_1_5">[19]Tablas!#REF!</definedName>
    <definedName name="VSM1_2">[19]Tablas!#REF!</definedName>
    <definedName name="VSM1_3">[19]Tablas!#REF!</definedName>
    <definedName name="VSM1_4">[19]Tablas!#REF!</definedName>
    <definedName name="VSM1_5">[19]Tablas!#REF!</definedName>
    <definedName name="vsp">#REF!</definedName>
    <definedName name="vt" hidden="1">{"via1",#N/A,TRUE,"general";"via2",#N/A,TRUE,"general";"via3",#N/A,TRUE,"general"}</definedName>
    <definedName name="VTAlcanPluvial">#REF!</definedName>
    <definedName name="VTAlcanSanitario">#REF!</definedName>
    <definedName name="VTAndenes">#REF!</definedName>
    <definedName name="VTCicloRuta">#REF!</definedName>
    <definedName name="VTESpPubAdic">#REF!</definedName>
    <definedName name="VTEspPublico">#REF!</definedName>
    <definedName name="VTEstructuras">#REF!</definedName>
    <definedName name="VTMobUrbano">#REF!</definedName>
    <definedName name="VTPavimentos">#REF!</definedName>
    <definedName name="VTPavimentos1">#REF!</definedName>
    <definedName name="VTPreliminares">#REF!</definedName>
    <definedName name="VTPreliminares1">#REF!</definedName>
    <definedName name="VTRedesSecas">#REF!</definedName>
    <definedName name="VTRElectrica">#REF!</definedName>
    <definedName name="VTRHumedas">#REF!</definedName>
    <definedName name="VTRTelfColTel">#REF!</definedName>
    <definedName name="VTRTelfETB">#REF!</definedName>
    <definedName name="VTSeñDemSem">#REF!</definedName>
    <definedName name="VTVegetacion">#REF!</definedName>
    <definedName name="VUELTA">[161]Vuelta!$C$6:$J$500</definedName>
    <definedName name="vutil">#REF!</definedName>
    <definedName name="vv">#REF!</definedName>
    <definedName name="vvcxv" hidden="1">{"TAB1",#N/A,TRUE,"GENERAL";"TAB2",#N/A,TRUE,"GENERAL";"TAB3",#N/A,TRUE,"GENERAL";"TAB4",#N/A,TRUE,"GENERAL";"TAB5",#N/A,TRUE,"GENERAL"}</definedName>
    <definedName name="Vvkmh">#REF!</definedName>
    <definedName name="Vvmph">#REF!</definedName>
    <definedName name="VVV">#REF!</definedName>
    <definedName name="vvvvt" hidden="1">{"via1",#N/A,TRUE,"general";"via2",#N/A,TRUE,"general";"via3",#N/A,TRUE,"general"}</definedName>
    <definedName name="vvvvvvf" hidden="1">{"via1",#N/A,TRUE,"general";"via2",#N/A,TRUE,"general";"via3",#N/A,TRUE,"general"}</definedName>
    <definedName name="Vx.Equipos">'[103]Lista Insumos'!$G:$G</definedName>
    <definedName name="Vx.ManoObra">'[103]Lista Insumos'!$M:$M</definedName>
    <definedName name="Vx.Materiales">'[103]Lista Insumos'!$A:$A</definedName>
    <definedName name="Vx.Transporte">'[103]Lista Insumos'!$S:$S</definedName>
    <definedName name="vy" hidden="1">{"TAB1",#N/A,TRUE,"GENERAL";"TAB2",#N/A,TRUE,"GENERAL";"TAB3",#N/A,TRUE,"GENERAL";"TAB4",#N/A,TRUE,"GENERAL";"TAB5",#N/A,TRUE,"GENERAL"}</definedName>
    <definedName name="w">#REF!</definedName>
    <definedName name="w2w2w" hidden="1">{"via1",#N/A,TRUE,"general";"via2",#N/A,TRUE,"general";"via3",#N/A,TRUE,"general"}</definedName>
    <definedName name="Wabordador">#REF!</definedName>
    <definedName name="WAGE_RATE">#REF!</definedName>
    <definedName name="Wage0100">#REF!</definedName>
    <definedName name="Wage0200">#REF!</definedName>
    <definedName name="WBS">'[240]2004'!#REF!</definedName>
    <definedName name="Wcalzada">#REF!</definedName>
    <definedName name="WcicloRuta">#REF!</definedName>
    <definedName name="Wcut">#REF!</definedName>
    <definedName name="WD">#REF!</definedName>
    <definedName name="WDD" hidden="1">{#N/A,#N/A,FALSE,"orthoflow";#N/A,#N/A,FALSE,"Miscelaneos";#N/A,#N/A,FALSE,"Instrumentacio";#N/A,#N/A,FALSE,"Electrico";#N/A,#N/A,FALSE,"Valv. Seguridad"}</definedName>
    <definedName name="WDFSDF">'[66]Res-Accide-10'!#REF!</definedName>
    <definedName name="WDWEFDEWF">#REF!</definedName>
    <definedName name="we">#REF!</definedName>
    <definedName name="wedw">#REF!</definedName>
    <definedName name="WEFWE">'[66]Res-Accide-10'!#REF!</definedName>
    <definedName name="WER">'[66]Res-Accide-10'!$S$2:$S$7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'[66]Res-Accide-10'!#REF!</definedName>
    <definedName name="wj">#REF!</definedName>
    <definedName name="wl">#REF!</definedName>
    <definedName name="Wpeatonal">#REF!</definedName>
    <definedName name="WQ">#REF!</definedName>
    <definedName name="WQEEWQ" hidden="1">{"TAB1",#N/A,TRUE,"GENERAL";"TAB2",#N/A,TRUE,"GENERAL";"TAB3",#N/A,TRUE,"GENERAL";"TAB4",#N/A,TRUE,"GENERAL";"TAB5",#N/A,TRUE,"GENERAL"}</definedName>
    <definedName name="wra" hidden="1">'[155]LIMA-CANTA'!#REF!</definedName>
    <definedName name="wrn.civil._.works." hidden="1">{#N/A,#N/A,TRUE,"1842CWN0"}</definedName>
    <definedName name="wrn.civil._.works._1" hidden="1">{#N/A,#N/A,TRUE,"1842CWN0"}</definedName>
    <definedName name="wrn.civil._.works._2" hidden="1">{#N/A,#N/A,TRUE,"1842CWN0"}</definedName>
    <definedName name="wrn.ESTADO._.REHABILITACION." hidden="1">{"PRES REHAB ARM-PER POR ITEMS  KM A KM",#N/A,TRUE,"Rehabilitacion Arm-Per"}</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hidden="1">{"TAB1",#N/A,TRUE,"GENERAL";"TAB2",#N/A,TRUE,"GENERAL";"TAB3",#N/A,TRUE,"GENERAL";"TAB4",#N/A,TRUE,"GENERAL";"TAB5",#N/A,TRUE,"GENERAL"}</definedName>
    <definedName name="wrn.GERENCIA." hidden="1">{#N/A,#N/A,TRUE,"INGENIERIA";#N/A,#N/A,TRUE,"COMPRAS";#N/A,#N/A,TRUE,"DIRECCION";#N/A,#N/A,TRUE,"RESUMEN"}</definedName>
    <definedName name="wrn.GERENCIA._1" hidden="1">{#N/A,#N/A,TRUE,"INGENIERIA";#N/A,#N/A,TRUE,"COMPRAS";#N/A,#N/A,TRUE,"DIRECCION";#N/A,#N/A,TRUE,"RESUMEN"}</definedName>
    <definedName name="wrn.GERENCIA._2"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hidden="1">{"via1",#N/A,TRUE,"general";"via2",#N/A,TRUE,"general";"via3",#N/A,TRUE,"general"}</definedName>
    <definedName name="ws">#REF!</definedName>
    <definedName name="Wseparador">#REF!</definedName>
    <definedName name="wsnhed" hidden="1">{"via1",#N/A,TRUE,"general";"via2",#N/A,TRUE,"general";"via3",#N/A,TRUE,"general"}</definedName>
    <definedName name="wswswsqa" hidden="1">{"via1",#N/A,TRUE,"general";"via2",#N/A,TRUE,"general";"via3",#N/A,TRUE,"general"}</definedName>
    <definedName name="WSX">#REF!</definedName>
    <definedName name="Wtot">#REF!</definedName>
    <definedName name="wtt" hidden="1">{"TAB1",#N/A,TRUE,"GENERAL";"TAB2",#N/A,TRUE,"GENERAL";"TAB3",#N/A,TRUE,"GENERAL";"TAB4",#N/A,TRUE,"GENERAL";"TAB5",#N/A,TRUE,"GENERAL"}</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[1]LIQUIDACION!#REF!</definedName>
    <definedName name="wwded3" hidden="1">{"via1",#N/A,TRUE,"general";"via2",#N/A,TRUE,"general";"via3",#N/A,TRUE,"general"}</definedName>
    <definedName name="www">#REF!</definedName>
    <definedName name="wwwwe" hidden="1">{"TAB1",#N/A,TRUE,"GENERAL";"TAB2",#N/A,TRUE,"GENERAL";"TAB3",#N/A,TRUE,"GENERAL";"TAB4",#N/A,TRUE,"GENERAL";"TAB5",#N/A,TRUE,"GENERAL"}</definedName>
    <definedName name="wyty" hidden="1">{"via1",#N/A,TRUE,"general";"via2",#N/A,TRUE,"general";"via3",#N/A,TRUE,"general"}</definedName>
    <definedName name="x">#REF!</definedName>
    <definedName name="xb">#REF!</definedName>
    <definedName name="xcbvbs" hidden="1">{"TAB1",#N/A,TRUE,"GENERAL";"TAB2",#N/A,TRUE,"GENERAL";"TAB3",#N/A,TRUE,"GENERAL";"TAB4",#N/A,TRUE,"GENERAL";"TAB5",#N/A,TRUE,"GENERAL"}</definedName>
    <definedName name="XD">#REF!</definedName>
    <definedName name="xGraph11" hidden="1">'[155]LIMA-CANTA'!#REF!</definedName>
    <definedName name="xo">#REF!</definedName>
    <definedName name="XSW" hidden="1">{#N/A,#N/A,TRUE,"1842CWN0"}</definedName>
    <definedName name="XSW_1" hidden="1">{#N/A,#N/A,TRUE,"1842CWN0"}</definedName>
    <definedName name="XSW_2" hidden="1">{#N/A,#N/A,TRUE,"1842CWN0"}</definedName>
    <definedName name="xsxs" hidden="1">{"TAB1",#N/A,TRUE,"GENERAL";"TAB2",#N/A,TRUE,"GENERAL";"TAB3",#N/A,TRUE,"GENERAL";"TAB4",#N/A,TRUE,"GENERAL";"TAB5",#N/A,TRUE,"GENERAL"}</definedName>
    <definedName name="xx">#REF!</definedName>
    <definedName name="xxfg" hidden="1">{"via1",#N/A,TRUE,"general";"via2",#N/A,TRUE,"general";"via3",#N/A,TRUE,"general"}</definedName>
    <definedName name="xxx">#REF!</definedName>
    <definedName name="XXXX" hidden="1">#REF!</definedName>
    <definedName name="xxxxx" localSheetId="5">[241]!absc</definedName>
    <definedName name="xxxxx" localSheetId="2">[241]!absc</definedName>
    <definedName name="xxxxx" localSheetId="3">[241]!absc</definedName>
    <definedName name="xxxxx">[241]!absc</definedName>
    <definedName name="xxxxxds" hidden="1">{"via1",#N/A,TRUE,"general";"via2",#N/A,TRUE,"general";"via3",#N/A,TRUE,"general"}</definedName>
    <definedName name="XXXXXX" hidden="1">{#N/A,#N/A,FALSE,"orthoflow";#N/A,#N/A,FALSE,"Miscelaneos";#N/A,#N/A,FALSE,"Instrumentacio";#N/A,#N/A,FALSE,"Electrico";#N/A,#N/A,FALSE,"Valv. Seguridad"}</definedName>
    <definedName name="XXXXXXXXXX">#REF!</definedName>
    <definedName name="xxxxxxxxxx29" hidden="1">{"via1",#N/A,TRUE,"general";"via2",#N/A,TRUE,"general";"via3",#N/A,TRUE,"general"}</definedName>
    <definedName name="XXXXXXXXXXXX">#REF!</definedName>
    <definedName name="XZS" hidden="1">#REF!</definedName>
    <definedName name="XZXZV" hidden="1">{"via1",#N/A,TRUE,"general";"via2",#N/A,TRUE,"general";"via3",#N/A,TRUE,"general"}</definedName>
    <definedName name="y">#REF!</definedName>
    <definedName name="y6y6" hidden="1">{"via1",#N/A,TRUE,"general";"via2",#N/A,TRUE,"general";"via3",#N/A,TRUE,"general"}</definedName>
    <definedName name="YA">#REF!</definedName>
    <definedName name="yamile">[44]Datos!$C$2:$C$254</definedName>
    <definedName name="yery" hidden="1">{"via1",#N/A,TRUE,"general";"via2",#N/A,TRUE,"general";"via3",#N/A,TRUE,"general"}</definedName>
    <definedName name="Yeso">#REF!</definedName>
    <definedName name="YHN">#REF!</definedName>
    <definedName name="yhy" hidden="1">{"TAB1",#N/A,TRUE,"GENERAL";"TAB2",#N/A,TRUE,"GENERAL";"TAB3",#N/A,TRUE,"GENERAL";"TAB4",#N/A,TRUE,"GENERAL";"TAB5",#N/A,TRUE,"GENERAL"}</definedName>
    <definedName name="YJ">#REF!</definedName>
    <definedName name="yjyj" hidden="1">{"TAB1",#N/A,TRUE,"GENERAL";"TAB2",#N/A,TRUE,"GENERAL";"TAB3",#N/A,TRUE,"GENERAL";"TAB4",#N/A,TRUE,"GENERAL";"TAB5",#N/A,TRUE,"GENERAL"}</definedName>
    <definedName name="yn">#REF!</definedName>
    <definedName name="yolombo">'[242]cant y precios'!$A$11:$J$56</definedName>
    <definedName name="YOYO">'[243]AISLAMIENTO CATEGORIAS II Y III'!$G$1:$I$65536</definedName>
    <definedName name="yrey" hidden="1">{"via1",#N/A,TRUE,"general";"via2",#N/A,TRUE,"general";"via3",#N/A,TRUE,"general"}</definedName>
    <definedName name="yry" hidden="1">{"via1",#N/A,TRUE,"general";"via2",#N/A,TRUE,"general";"via3",#N/A,TRUE,"general"}</definedName>
    <definedName name="YT">#REF!</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i">#REF!</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_026CD6D7_F7CA_4BE8_B625_9A1778CFA739_.wvu.FilterData" hidden="1">[49]Presupuesto_Via_distribuidora!$A$9:$H$344</definedName>
    <definedName name="Z_026CD6D7_F7CA_4BE8_B625_9A1778CFA739_.wvu.PrintArea" hidden="1">[49]Presupuesto_Via_distribuidora!$A$390:$I$602</definedName>
    <definedName name="Z_026CD6D7_F7CA_4BE8_B625_9A1778CFA739_.wvu.PrintTitles" hidden="1">[49]Presupuesto_Via_distribuidora!$A$380:$IV$389</definedName>
    <definedName name="Z_05670E35_1347_49D9_AD91_AA9A31A4EF61_.wvu.FilterData" hidden="1">[49]Presupuesto_Via_distribuidora!$A$9:$H$344</definedName>
    <definedName name="Z_05670E35_1347_49D9_AD91_AA9A31A4EF61_.wvu.PrintArea" hidden="1">[49]Presupuesto_Via_distribuidora!$C$1:$H$344</definedName>
    <definedName name="Z_05670E35_1347_49D9_AD91_AA9A31A4EF61_.wvu.PrintTitles" hidden="1">[49]Presupuesto_Via_distribuidora!$A$2:$IV$8</definedName>
    <definedName name="Z_086A872D_15DF_436A_8459_CE22F6819FF4_.wvu.Rows" hidden="1">[34]Presentacion!#REF!</definedName>
    <definedName name="Z_0890F28A_A8C8_451C_A3E6_C3AFDD239B64_.wvu.FilterData" hidden="1">[49]Presupuesto_Via_distribuidora!$A$9:$H$344</definedName>
    <definedName name="Z_0890F28A_A8C8_451C_A3E6_C3AFDD239B64_.wvu.PrintArea" hidden="1">[49]Presupuesto_Via_distribuidora!$A$392:$I$604</definedName>
    <definedName name="Z_0890F28A_A8C8_451C_A3E6_C3AFDD239B64_.wvu.PrintTitles" hidden="1">[49]Presupuesto_Via_distribuidora!$A$382:$IV$391</definedName>
    <definedName name="Z_0A4C2D72_EA87_11DA_B6F6_00609720E0A1_.wvu.FilterData" hidden="1">[49]Presupuesto_Via_distribuidora!$A$9:$H$344</definedName>
    <definedName name="Z_0A4C2D72_EA87_11DA_B6F6_00609720E0A1_.wvu.PrintArea" hidden="1">[49]Presupuesto_Via_distribuidora!$A$10:$I$164</definedName>
    <definedName name="Z_0A4C2D72_EA87_11DA_B6F6_00609720E0A1_.wvu.PrintTitles" hidden="1">[49]Presupuesto_Via_distribuidora!$A$1:$IV$9</definedName>
    <definedName name="Z_0A4C2D73_EA87_11DA_B6F6_00609720E0A1_.wvu.FilterData" hidden="1">[49]Presupuesto_Via_distribuidora!$A$9:$H$344</definedName>
    <definedName name="Z_0A4C2D73_EA87_11DA_B6F6_00609720E0A1_.wvu.PrintArea" hidden="1">[49]Presupuesto_Via_distribuidora!$A$176:$I$193</definedName>
    <definedName name="Z_0A4C2D73_EA87_11DA_B6F6_00609720E0A1_.wvu.PrintTitles" hidden="1">[49]Presupuesto_Via_distribuidora!#REF!</definedName>
    <definedName name="Z_0A4C2D74_EA87_11DA_B6F6_00609720E0A1_.wvu.FilterData" hidden="1">[49]Presupuesto_Via_distribuidora!$A$9:$H$344</definedName>
    <definedName name="Z_0A4C2D74_EA87_11DA_B6F6_00609720E0A1_.wvu.PrintArea" hidden="1">[49]Presupuesto_Via_distribuidora!$A$342:$I$541</definedName>
    <definedName name="Z_0A4C2D74_EA87_11DA_B6F6_00609720E0A1_.wvu.PrintTitles" hidden="1">[49]Presupuesto_Via_distribuidora!#REF!</definedName>
    <definedName name="Z_0A4C2D75_EA87_11DA_B6F6_00609720E0A1_.wvu.FilterData" hidden="1">[49]Presupuesto_Via_distribuidora!$A$9:$H$344</definedName>
    <definedName name="Z_0A4C2D75_EA87_11DA_B6F6_00609720E0A1_.wvu.PrintArea" hidden="1">[49]Presupuesto_Via_distribuidora!$A$557:$I$825</definedName>
    <definedName name="Z_0A4C2D75_EA87_11DA_B6F6_00609720E0A1_.wvu.PrintTitles" hidden="1">[49]Presupuesto_Via_distribuidora!$A$547:$IV$556</definedName>
    <definedName name="Z_0A4C2D76_EA87_11DA_B6F6_00609720E0A1_.wvu.FilterData" hidden="1">[49]Presupuesto_Via_distribuidora!$A$9:$H$344</definedName>
    <definedName name="Z_0A4C2D76_EA87_11DA_B6F6_00609720E0A1_.wvu.PrintArea" hidden="1">[49]Presupuesto_Via_distribuidora!$A$839:$I$1037</definedName>
    <definedName name="Z_0A4C2D76_EA87_11DA_B6F6_00609720E0A1_.wvu.PrintTitles" hidden="1">[49]Presupuesto_Via_distribuidora!$A$829:$IV$838</definedName>
    <definedName name="Z_0E0DE1F8_394A_4093_8E74_B2A631A3A88C_.wvu.FilterData" hidden="1">[49]Presupuesto_Via_distribuidora!$A$9:$H$344</definedName>
    <definedName name="Z_0E0DE1F8_394A_4093_8E74_B2A631A3A88C_.wvu.PrintArea" hidden="1">[49]Presupuesto_Via_distribuidora!$A$620:$I$888</definedName>
    <definedName name="Z_0E0DE1F8_394A_4093_8E74_B2A631A3A88C_.wvu.PrintTitles" hidden="1">[49]Presupuesto_Via_distribuidora!$A$610:$IV$619</definedName>
    <definedName name="Z_18C710ED_70CF_48D0_92F5_038A88335068_.wvu.FilterData" hidden="1">[49]Presupuesto_Via_distribuidora!$A$9:$H$344</definedName>
    <definedName name="Z_18C710ED_70CF_48D0_92F5_038A88335068_.wvu.PrintArea" hidden="1">[49]Presupuesto_Via_distribuidora!$C$1:$H$344</definedName>
    <definedName name="Z_18C710ED_70CF_48D0_92F5_038A88335068_.wvu.PrintTitles" hidden="1">[49]Presupuesto_Via_distribuidora!$A$2:$IV$8</definedName>
    <definedName name="Z_378D82E8_FE69_4712_AE73_9D578C4190DE_.wvu.FilterData" hidden="1">[49]Presupuesto_Via_distribuidora!$A$9:$H$344</definedName>
    <definedName name="Z_378D82E8_FE69_4712_AE73_9D578C4190DE_.wvu.PrintArea" hidden="1">[49]Presupuesto_Via_distribuidora!$C$1:$H$344</definedName>
    <definedName name="Z_378D82E8_FE69_4712_AE73_9D578C4190DE_.wvu.PrintTitles" hidden="1">[49]Presupuesto_Via_distribuidora!$A$2:$IV$8</definedName>
    <definedName name="Z_381FCF61_DF95_4756_B103_A1118DFFDE02_.wvu.FilterData" hidden="1">[49]Presupuesto_Via_distribuidora!$A$9:$H$344</definedName>
    <definedName name="Z_381FCF61_DF95_4756_B103_A1118DFFDE02_.wvu.PrintArea" hidden="1">[49]Presupuesto_Via_distribuidora!$C$1:$H$344</definedName>
    <definedName name="Z_381FCF61_DF95_4756_B103_A1118DFFDE02_.wvu.PrintTitles" hidden="1">[49]Presupuesto_Via_distribuidora!$A$2:$IV$8</definedName>
    <definedName name="Z_3B3C0CA1_2A9C_45FD_9823_50B200F6C0D1_.wvu.FilterData" hidden="1">[49]Presupuesto_Via_distribuidora!$A$9:$H$344</definedName>
    <definedName name="Z_3B3C0CA1_2A9C_45FD_9823_50B200F6C0D1_.wvu.PrintArea" hidden="1">[49]Presupuesto_Via_distribuidora!$C$1:$H$344</definedName>
    <definedName name="Z_3B3C0CA1_2A9C_45FD_9823_50B200F6C0D1_.wvu.PrintTitles" hidden="1">[49]Presupuesto_Via_distribuidora!$A$2:$IV$8</definedName>
    <definedName name="Z_3E9430E5_6A83_435B_9E47_1B8F7E18D67C_.wvu.FilterData" hidden="1">[49]Presupuesto_Via_distribuidora!$A$9:$H$344</definedName>
    <definedName name="Z_3E9430E5_6A83_435B_9E47_1B8F7E18D67C_.wvu.PrintArea" hidden="1">[49]Presupuesto_Via_distribuidora!$C$1:$H$344</definedName>
    <definedName name="Z_3E9430E5_6A83_435B_9E47_1B8F7E18D67C_.wvu.PrintTitles" hidden="1">[49]Presupuesto_Via_distribuidora!$A$2:$IV$8</definedName>
    <definedName name="Z_4A14CB5C_2287_4F6E_9A65_22F0A4D81D81_.wvu.FilterData" hidden="1">[49]Presupuesto_Via_distribuidora!$A$9:$H$344</definedName>
    <definedName name="Z_4A14CB5C_2287_4F6E_9A65_22F0A4D81D81_.wvu.PrintArea" hidden="1">[49]Presupuesto_Via_distribuidora!$C$1:$H$344</definedName>
    <definedName name="Z_4A14CB5C_2287_4F6E_9A65_22F0A4D81D81_.wvu.PrintTitles" hidden="1">[49]Presupuesto_Via_distribuidora!$A$2:$IV$8</definedName>
    <definedName name="Z_4BBC24C4_A093_4EC9_8AFF_49C6F602CC39_.wvu.FilterData" hidden="1">[49]Presupuesto_Via_distribuidora!$A$9:$H$344</definedName>
    <definedName name="Z_4BBC24C4_A093_4EC9_8AFF_49C6F602CC39_.wvu.PrintArea" hidden="1">[49]Presupuesto_Via_distribuidora!$C$1:$H$344</definedName>
    <definedName name="Z_4BBC24C4_A093_4EC9_8AFF_49C6F602CC39_.wvu.PrintTitles" hidden="1">[49]Presupuesto_Via_distribuidora!$A$2:$IV$8</definedName>
    <definedName name="Z_504A8F9D_2C46_439E_975A_DF1C1FA56E7B_.wvu.FilterData" hidden="1">[49]Presupuesto_Via_distribuidora!$A$9:$H$344</definedName>
    <definedName name="Z_504A8F9D_2C46_439E_975A_DF1C1FA56E7B_.wvu.PrintArea" hidden="1">[49]Presupuesto_Via_distribuidora!$C$1:$H$344</definedName>
    <definedName name="Z_504A8F9D_2C46_439E_975A_DF1C1FA56E7B_.wvu.PrintTitles" hidden="1">[49]Presupuesto_Via_distribuidora!$A$2:$IV$8</definedName>
    <definedName name="Z_653348E7_CDAD_4F62_A236_641A4BB6425A_.wvu.FilterData" hidden="1">[49]Presupuesto_Via_distribuidora!$A$9:$H$344</definedName>
    <definedName name="Z_653348E7_CDAD_4F62_A236_641A4BB6425A_.wvu.PrintArea" hidden="1">[49]Presupuesto_Via_distribuidora!$A$221:$I$375</definedName>
    <definedName name="Z_653348E7_CDAD_4F62_A236_641A4BB6425A_.wvu.PrintTitles" hidden="1">[49]Presupuesto_Via_distribuidora!$A$211:$IV$220</definedName>
    <definedName name="Z_68C48519_C8C2_4287_96F6_0F561F815CE8_.wvu.FilterData" hidden="1">[49]Presupuesto_Via_distribuidora!$A$9:$H$344</definedName>
    <definedName name="Z_68C48519_C8C2_4287_96F6_0F561F815CE8_.wvu.PrintArea" hidden="1">[49]Presupuesto_Via_distribuidora!$C$1:$H$344</definedName>
    <definedName name="Z_68C48519_C8C2_4287_96F6_0F561F815CE8_.wvu.PrintTitles" hidden="1">[49]Presupuesto_Via_distribuidora!$A$2:$IV$8</definedName>
    <definedName name="Z_6BA141F2_E104_11DA_B6F6_00609720E0A1_.wvu.FilterData" hidden="1">[49]Presupuesto_Via_distribuidora!$A$9:$H$344</definedName>
    <definedName name="Z_6BA141F2_E104_11DA_B6F6_00609720E0A1_.wvu.PrintArea" hidden="1">[49]Presupuesto_Via_distribuidora!$A$10:$I$164</definedName>
    <definedName name="Z_6BA141F2_E104_11DA_B6F6_00609720E0A1_.wvu.PrintTitles" hidden="1">[49]Presupuesto_Via_distribuidora!$A$1:$IV$9</definedName>
    <definedName name="Z_6BA141F3_E104_11DA_B6F6_00609720E0A1_.wvu.FilterData" hidden="1">[49]Presupuesto_Via_distribuidora!$A$9:$H$344</definedName>
    <definedName name="Z_6BA141F3_E104_11DA_B6F6_00609720E0A1_.wvu.PrintArea" hidden="1">[49]Presupuesto_Via_distribuidora!$A$176:$I$193</definedName>
    <definedName name="Z_6BA141F3_E104_11DA_B6F6_00609720E0A1_.wvu.PrintTitles" hidden="1">[49]Presupuesto_Via_distribuidora!#REF!</definedName>
    <definedName name="Z_6BA141F4_E104_11DA_B6F6_00609720E0A1_.wvu.FilterData" hidden="1">[49]Presupuesto_Via_distribuidora!$A$9:$H$344</definedName>
    <definedName name="Z_6BA141F4_E104_11DA_B6F6_00609720E0A1_.wvu.PrintArea" hidden="1">[49]Presupuesto_Via_distribuidora!$A$342:$I$541</definedName>
    <definedName name="Z_6BA141F4_E104_11DA_B6F6_00609720E0A1_.wvu.PrintTitles" hidden="1">[49]Presupuesto_Via_distribuidora!#REF!</definedName>
    <definedName name="Z_6BA141F5_E104_11DA_B6F6_00609720E0A1_.wvu.FilterData" hidden="1">[49]Presupuesto_Via_distribuidora!$A$9:$H$344</definedName>
    <definedName name="Z_6BA141F5_E104_11DA_B6F6_00609720E0A1_.wvu.PrintArea" hidden="1">[49]Presupuesto_Via_distribuidora!$A$557:$I$825</definedName>
    <definedName name="Z_6BA141F5_E104_11DA_B6F6_00609720E0A1_.wvu.PrintTitles" hidden="1">[49]Presupuesto_Via_distribuidora!$A$547:$IV$556</definedName>
    <definedName name="Z_6BA141F6_E104_11DA_B6F6_00609720E0A1_.wvu.FilterData" hidden="1">[49]Presupuesto_Via_distribuidora!$A$9:$H$344</definedName>
    <definedName name="Z_6BA141F6_E104_11DA_B6F6_00609720E0A1_.wvu.PrintArea" hidden="1">[49]Presupuesto_Via_distribuidora!$A$839:$I$1037</definedName>
    <definedName name="Z_6BA141F6_E104_11DA_B6F6_00609720E0A1_.wvu.PrintTitles" hidden="1">[49]Presupuesto_Via_distribuidora!$A$829:$IV$838</definedName>
    <definedName name="Z_726673D2_C579_4EF3_83C7_45DC3792EA6A_.wvu.FilterData" hidden="1">[49]Presupuesto_Via_distribuidora!$A$9:$H$344</definedName>
    <definedName name="Z_726673D2_C579_4EF3_83C7_45DC3792EA6A_.wvu.PrintArea" hidden="1">[49]Presupuesto_Via_distribuidora!$A$10:$I$208</definedName>
    <definedName name="Z_726673D2_C579_4EF3_83C7_45DC3792EA6A_.wvu.PrintTitles" hidden="1">[49]Presupuesto_Via_distribuidora!$A$1:$IV$9</definedName>
    <definedName name="Z_729969D8_DFDA_47B9_ADA2_E05CF62B3DEF_.wvu.FilterData" hidden="1">[49]Presupuesto_Via_distribuidora!$A$9:$H$344</definedName>
    <definedName name="Z_729969D8_DFDA_47B9_ADA2_E05CF62B3DEF_.wvu.PrintArea" hidden="1">[49]Presupuesto_Via_distribuidora!$A$618:$I$886</definedName>
    <definedName name="Z_729969D8_DFDA_47B9_ADA2_E05CF62B3DEF_.wvu.PrintTitles" hidden="1">[49]Presupuesto_Via_distribuidora!$A$608:$IV$617</definedName>
    <definedName name="Z_75EDDC88_CA8C_4671_911D_25D74F37EC47_.wvu.FilterData" hidden="1">[49]Presupuesto_Via_distribuidora!$A$9:$H$344</definedName>
    <definedName name="Z_75EDDC88_CA8C_4671_911D_25D74F37EC47_.wvu.PrintArea" hidden="1">[49]Presupuesto_Via_distribuidora!$A$902:$I$1100</definedName>
    <definedName name="Z_75EDDC88_CA8C_4671_911D_25D74F37EC47_.wvu.PrintTitles" hidden="1">[49]Presupuesto_Via_distribuidora!$A$892:$IV$901</definedName>
    <definedName name="Z_80573755_2D8B_4158_BD3A_CC331B950748_.wvu.FilterData" hidden="1">[49]Presupuesto_Via_distribuidora!$A$9:$H$344</definedName>
    <definedName name="Z_80573755_2D8B_4158_BD3A_CC331B950748_.wvu.PrintArea" hidden="1">[49]Presupuesto_Via_distribuidora!$A$221:$I$375</definedName>
    <definedName name="Z_80573755_2D8B_4158_BD3A_CC331B950748_.wvu.PrintTitles" hidden="1">[49]Presupuesto_Via_distribuidora!$A$211:$IV$220</definedName>
    <definedName name="Z_9C7B0D6D_4DDE_4C72_B23F_2E183F63ECB1_.wvu.FilterData" hidden="1">[49]Presupuesto_Via_distribuidora!$A$9:$H$344</definedName>
    <definedName name="Z_9C7B0D6D_4DDE_4C72_B23F_2E183F63ECB1_.wvu.PrintArea" hidden="1">[49]Presupuesto_Via_distribuidora!$C$1:$H$344</definedName>
    <definedName name="Z_9C7B0D6D_4DDE_4C72_B23F_2E183F63ECB1_.wvu.PrintTitles" hidden="1">[49]Presupuesto_Via_distribuidora!$A$2:$IV$8</definedName>
    <definedName name="Z_9C8B6436_249F_426A_96DC_EEE5E7CB7D1B_.wvu.FilterData" hidden="1">[49]Presupuesto_Via_distribuidora!$A$9:$H$344</definedName>
    <definedName name="Z_9C8B6436_249F_426A_96DC_EEE5E7CB7D1B_.wvu.PrintArea" hidden="1">[49]Presupuesto_Via_distribuidora!$C$1:$H$344</definedName>
    <definedName name="Z_9C8B6436_249F_426A_96DC_EEE5E7CB7D1B_.wvu.PrintTitles" hidden="1">[49]Presupuesto_Via_distribuidora!$A$2:$IV$8</definedName>
    <definedName name="Z_9FCFD0D5_270B_4F36_B422_02EF7A3700B8_.wvu.FilterData" hidden="1">[49]Presupuesto_Via_distribuidora!$A$9:$H$344</definedName>
    <definedName name="Z_9FCFD0D5_270B_4F36_B422_02EF7A3700B8_.wvu.PrintArea" hidden="1">[49]Presupuesto_Via_distribuidora!$A$390:$I$602</definedName>
    <definedName name="Z_9FCFD0D5_270B_4F36_B422_02EF7A3700B8_.wvu.PrintTitles" hidden="1">[49]Presupuesto_Via_distribuidora!$A$380:$IV$389</definedName>
    <definedName name="Z_9FE8FF3F_4486_44D6_9AFB_43CC5B824BF9_.wvu.FilterData" hidden="1">[49]Presupuesto_Via_distribuidora!$A$9:$H$344</definedName>
    <definedName name="Z_9FE8FF3F_4486_44D6_9AFB_43CC5B824BF9_.wvu.PrintArea" hidden="1">[49]Presupuesto_Via_distribuidora!$C$1:$H$344</definedName>
    <definedName name="Z_9FE8FF3F_4486_44D6_9AFB_43CC5B824BF9_.wvu.PrintTitles" hidden="1">[49]Presupuesto_Via_distribuidora!$A$2:$IV$8</definedName>
    <definedName name="Z_A3DE26BA_CF48_4654_9BE9_FAEB3C301C95_.wvu.FilterData" hidden="1">[49]Presupuesto_Via_distribuidora!$A$9:$H$344</definedName>
    <definedName name="Z_A3DE26BA_CF48_4654_9BE9_FAEB3C301C95_.wvu.PrintArea" hidden="1">[49]Presupuesto_Via_distribuidora!$A$221:$I$377</definedName>
    <definedName name="Z_A3DE26BA_CF48_4654_9BE9_FAEB3C301C95_.wvu.PrintTitles" hidden="1">[49]Presupuesto_Via_distribuidora!$A$211:$IV$220</definedName>
    <definedName name="Z_AAA1DD33_F1E3_423A_B1F2_E8567F4D95A5_.wvu.FilterData" hidden="1">[49]Presupuesto_Via_distribuidora!$A$9:$H$344</definedName>
    <definedName name="Z_AAA1DD33_F1E3_423A_B1F2_E8567F4D95A5_.wvu.PrintArea" hidden="1">[49]Presupuesto_Via_distribuidora!$A$900:$I$1098</definedName>
    <definedName name="Z_AAA1DD33_F1E3_423A_B1F2_E8567F4D95A5_.wvu.PrintTitles" hidden="1">[49]Presupuesto_Via_distribuidora!$A$890:$IV$899</definedName>
    <definedName name="Z_B4899972_EBDC_11DA_B6F6_00609720E0A1_.wvu.FilterData" hidden="1">[49]Presupuesto_Via_distribuidora!$A$9:$H$344</definedName>
    <definedName name="Z_B4899972_EBDC_11DA_B6F6_00609720E0A1_.wvu.PrintArea" hidden="1">[49]Presupuesto_Via_distribuidora!$A$10:$I$164</definedName>
    <definedName name="Z_B4899972_EBDC_11DA_B6F6_00609720E0A1_.wvu.PrintTitles" hidden="1">[49]Presupuesto_Via_distribuidora!$A$1:$IV$9</definedName>
    <definedName name="Z_B4899973_EBDC_11DA_B6F6_00609720E0A1_.wvu.FilterData" hidden="1">[49]Presupuesto_Via_distribuidora!$A$9:$H$344</definedName>
    <definedName name="Z_B4899973_EBDC_11DA_B6F6_00609720E0A1_.wvu.PrintArea" hidden="1">[49]Presupuesto_Via_distribuidora!$A$176:$I$193</definedName>
    <definedName name="Z_B4899973_EBDC_11DA_B6F6_00609720E0A1_.wvu.PrintTitles" hidden="1">[49]Presupuesto_Via_distribuidora!#REF!</definedName>
    <definedName name="Z_B4899974_EBDC_11DA_B6F6_00609720E0A1_.wvu.FilterData" hidden="1">[49]Presupuesto_Via_distribuidora!$A$9:$H$344</definedName>
    <definedName name="Z_B4899974_EBDC_11DA_B6F6_00609720E0A1_.wvu.PrintArea" hidden="1">[49]Presupuesto_Via_distribuidora!$A$342:$I$541</definedName>
    <definedName name="Z_B4899974_EBDC_11DA_B6F6_00609720E0A1_.wvu.PrintTitles" hidden="1">[49]Presupuesto_Via_distribuidora!#REF!</definedName>
    <definedName name="Z_B4899975_EBDC_11DA_B6F6_00609720E0A1_.wvu.FilterData" hidden="1">[49]Presupuesto_Via_distribuidora!$A$9:$H$344</definedName>
    <definedName name="Z_B4899975_EBDC_11DA_B6F6_00609720E0A1_.wvu.PrintArea" hidden="1">[49]Presupuesto_Via_distribuidora!$A$557:$I$825</definedName>
    <definedName name="Z_B4899975_EBDC_11DA_B6F6_00609720E0A1_.wvu.PrintTitles" hidden="1">[49]Presupuesto_Via_distribuidora!$A$547:$IV$556</definedName>
    <definedName name="Z_B4899976_EBDC_11DA_B6F6_00609720E0A1_.wvu.FilterData" hidden="1">[49]Presupuesto_Via_distribuidora!$A$9:$H$344</definedName>
    <definedName name="Z_B4899976_EBDC_11DA_B6F6_00609720E0A1_.wvu.PrintArea" hidden="1">[49]Presupuesto_Via_distribuidora!$A$839:$I$1037</definedName>
    <definedName name="Z_B4899976_EBDC_11DA_B6F6_00609720E0A1_.wvu.PrintTitles" hidden="1">[49]Presupuesto_Via_distribuidora!$A$829:$IV$838</definedName>
    <definedName name="Z_C24E6469_C4CC_430B_8814_72DD019DF2C8_.wvu.FilterData" hidden="1">[49]Presupuesto_Via_distribuidora!$A$9:$H$344</definedName>
    <definedName name="Z_C24E6469_C4CC_430B_8814_72DD019DF2C8_.wvu.PrintArea" hidden="1">[49]Presupuesto_Via_distribuidora!$A$900:$I$1098</definedName>
    <definedName name="Z_C24E6469_C4CC_430B_8814_72DD019DF2C8_.wvu.PrintTitles" hidden="1">[49]Presupuesto_Via_distribuidora!$A$890:$IV$899</definedName>
    <definedName name="Z_CA61CA57_E7CE_4A4D_974A_F3124BCA2797_.wvu.FilterData" hidden="1">[49]Presupuesto_Via_distribuidora!$A$9:$H$344</definedName>
    <definedName name="Z_CA61CA57_E7CE_4A4D_974A_F3124BCA2797_.wvu.PrintArea" hidden="1">[49]Presupuesto_Via_distribuidora!$A$618:$I$886</definedName>
    <definedName name="Z_CA61CA57_E7CE_4A4D_974A_F3124BCA2797_.wvu.PrintTitles" hidden="1">[49]Presupuesto_Via_distribuidora!$A$608:$IV$617</definedName>
    <definedName name="Z_D55C8B2E_861A_459E_9D09_3AF38A1DE99E_.wvu.Rows" hidden="1">[34]Presentacion!#REF!</definedName>
    <definedName name="Z_DA4D5A8F_12FA_42F5_A8BB_526600E97433_.wvu.FilterData" hidden="1">[49]Presupuesto_Via_distribuidora!$A$9:$H$344</definedName>
    <definedName name="Z_DA4D5A8F_12FA_42F5_A8BB_526600E97433_.wvu.PrintArea" hidden="1">[49]Presupuesto_Via_distribuidora!$C$1:$H$344</definedName>
    <definedName name="Z_DA4D5A8F_12FA_42F5_A8BB_526600E97433_.wvu.PrintTitles" hidden="1">[49]Presupuesto_Via_distribuidora!$A$2:$IV$8</definedName>
    <definedName name="Z_DFB4C5EB_A8D3_475E_B627_EA98F95F9220_.wvu.FilterData" hidden="1">[49]Presupuesto_Via_distribuidora!$A$9:$H$344</definedName>
    <definedName name="Z_DFB4C5EB_A8D3_475E_B627_EA98F95F9220_.wvu.PrintArea" hidden="1">[49]Presupuesto_Via_distribuidora!$A$10:$I$208</definedName>
    <definedName name="Z_DFB4C5EB_A8D3_475E_B627_EA98F95F9220_.wvu.PrintTitles" hidden="1">[49]Presupuesto_Via_distribuidora!$A$1:$IV$9</definedName>
    <definedName name="Z_F2B990A1_57B3_4766_8C3D_4D3A5265BAEF_.wvu.FilterData" hidden="1">[49]Presupuesto_Via_distribuidora!$A$9:$H$344</definedName>
    <definedName name="Z_F2B990A1_57B3_4766_8C3D_4D3A5265BAEF_.wvu.PrintArea" hidden="1">[49]Presupuesto_Via_distribuidora!$C$1:$H$344</definedName>
    <definedName name="Z_F2B990A1_57B3_4766_8C3D_4D3A5265BAEF_.wvu.PrintTitles" hidden="1">[49]Presupuesto_Via_distribuidora!$A$2:$IV$8</definedName>
    <definedName name="Z_F540D718_D9AA_403F_AE49_60D937FD77E5_.wvu.Rows" hidden="1">[34]Presentacion!#REF!</definedName>
    <definedName name="Z_F9482E1F_92B8_43D8_949A_7DDCF2E63A19_.wvu.FilterData" hidden="1">[49]Presupuesto_Via_distribuidora!$A$9:$H$344</definedName>
    <definedName name="Z_F9482E1F_92B8_43D8_949A_7DDCF2E63A19_.wvu.PrintArea" hidden="1">[49]Presupuesto_Via_distribuidora!$A$10:$I$208</definedName>
    <definedName name="Z_F9482E1F_92B8_43D8_949A_7DDCF2E63A19_.wvu.PrintTitles" hidden="1">[49]Presupuesto_Via_distribuidora!$A$1:$IV$9</definedName>
    <definedName name="ZAQ" hidden="1">{#N/A,#N/A,TRUE,"INGENIERIA";#N/A,#N/A,TRUE,"COMPRAS";#N/A,#N/A,TRUE,"DIRECCION";#N/A,#N/A,TRUE,"RESUMEN"}</definedName>
    <definedName name="ZAQ_1" hidden="1">{#N/A,#N/A,TRUE,"INGENIERIA";#N/A,#N/A,TRUE,"COMPRAS";#N/A,#N/A,TRUE,"DIRECCION";#N/A,#N/A,TRUE,"RESUMEN"}</definedName>
    <definedName name="ZAQ_2" hidden="1">{#N/A,#N/A,TRUE,"INGENIERIA";#N/A,#N/A,TRUE,"COMPRAS";#N/A,#N/A,TRUE,"DIRECCION";#N/A,#N/A,TRUE,"RESUMEN"}</definedName>
    <definedName name="zc">#REF!</definedName>
    <definedName name="zd">#REF!</definedName>
    <definedName name="zdervr" hidden="1">{"via1",#N/A,TRUE,"general";"via2",#N/A,TRUE,"general";"via3",#N/A,TRUE,"general"}</definedName>
    <definedName name="ZDF">#REF!</definedName>
    <definedName name="zdr">#REF!</definedName>
    <definedName name="Zocalo_en_acero_inoxidable_e_0_10_ML">#REF!</definedName>
    <definedName name="ZONA1">#REF!</definedName>
    <definedName name="ZONA3">#REF!</definedName>
    <definedName name="ZONA4">#REF!</definedName>
    <definedName name="Zorra_Metalica__Ruedas_de_Caucho">#REF!</definedName>
    <definedName name="zx">#N/A</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#REF!</definedName>
    <definedName name="ZZZZZZZZZZZ">'[95]A. P. U.'!#REF!</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C12" i="5" l="1"/>
  <c r="AC15" i="5" s="1"/>
  <c r="AC13" i="5"/>
  <c r="AC14" i="5"/>
  <c r="J117" i="8"/>
  <c r="J116" i="8"/>
  <c r="J115" i="8"/>
  <c r="J114" i="8"/>
  <c r="J113" i="8"/>
  <c r="AC16" i="5" l="1"/>
  <c r="J106" i="8"/>
  <c r="J82" i="8" l="1"/>
  <c r="J101" i="8"/>
  <c r="AB14" i="5"/>
  <c r="AB13" i="5"/>
  <c r="J70" i="8"/>
  <c r="J69" i="8"/>
  <c r="J68" i="8"/>
  <c r="J65" i="8"/>
  <c r="AA13" i="5" l="1"/>
  <c r="AA14" i="5"/>
  <c r="J81" i="8" l="1"/>
  <c r="J109" i="8" l="1"/>
  <c r="J108" i="8"/>
  <c r="J107" i="8"/>
  <c r="J102" i="8"/>
  <c r="Z13" i="5"/>
  <c r="Z14" i="5"/>
  <c r="J83" i="8"/>
  <c r="J100" i="8" l="1"/>
  <c r="J99" i="8" s="1"/>
  <c r="J80" i="8"/>
  <c r="Y13" i="5" l="1"/>
  <c r="Y14" i="5"/>
  <c r="X13" i="5"/>
  <c r="X14" i="5"/>
  <c r="W13" i="5" l="1"/>
  <c r="W14" i="5"/>
  <c r="V13" i="5"/>
  <c r="V14" i="5"/>
  <c r="U14" i="5"/>
  <c r="U13" i="5"/>
  <c r="T14" i="5"/>
  <c r="T13" i="5"/>
  <c r="E14" i="5" l="1"/>
  <c r="F14" i="5"/>
  <c r="G14" i="5"/>
  <c r="H14" i="5"/>
  <c r="I14" i="5"/>
  <c r="J14" i="5"/>
  <c r="K14" i="5"/>
  <c r="L14" i="5"/>
  <c r="M14" i="5"/>
  <c r="N14" i="5"/>
  <c r="O14" i="5"/>
  <c r="P14" i="5"/>
  <c r="Q14" i="5"/>
  <c r="R14" i="5"/>
  <c r="S14" i="5"/>
  <c r="D14" i="5"/>
  <c r="D13" i="5"/>
  <c r="Y1048576" i="8"/>
  <c r="AR159" i="8"/>
  <c r="AP159" i="8"/>
  <c r="AR158" i="8"/>
  <c r="AP158" i="8"/>
  <c r="AR157" i="8"/>
  <c r="AR156" i="8"/>
  <c r="AP156" i="8"/>
  <c r="AR155" i="8"/>
  <c r="AR154" i="8"/>
  <c r="AP154" i="8"/>
  <c r="AD154" i="8"/>
  <c r="AU153" i="8"/>
  <c r="AR153" i="8"/>
  <c r="AP153" i="8"/>
  <c r="AU152" i="8"/>
  <c r="AR152" i="8"/>
  <c r="AP152" i="8"/>
  <c r="AU151" i="8"/>
  <c r="AR151" i="8"/>
  <c r="AP151" i="8"/>
  <c r="AU150" i="8"/>
  <c r="AR150" i="8"/>
  <c r="AP150" i="8"/>
  <c r="AU149" i="8"/>
  <c r="AR149" i="8"/>
  <c r="AP149" i="8"/>
  <c r="AU148" i="8"/>
  <c r="AR148" i="8"/>
  <c r="AP148" i="8"/>
  <c r="AU147" i="8"/>
  <c r="AR147" i="8"/>
  <c r="AP147" i="8"/>
  <c r="AU146" i="8"/>
  <c r="AR146" i="8"/>
  <c r="AP146" i="8"/>
  <c r="AU145" i="8"/>
  <c r="AR145" i="8"/>
  <c r="AP145" i="8"/>
  <c r="AU144" i="8"/>
  <c r="AR144" i="8"/>
  <c r="AP144" i="8"/>
  <c r="AU143" i="8"/>
  <c r="AR143" i="8"/>
  <c r="AP143" i="8"/>
  <c r="W143" i="8"/>
  <c r="AU142" i="8"/>
  <c r="AR142" i="8"/>
  <c r="AP142" i="8"/>
  <c r="W142" i="8"/>
  <c r="AU141" i="8"/>
  <c r="AR141" i="8"/>
  <c r="W141" i="8"/>
  <c r="AU140" i="8"/>
  <c r="AR140" i="8"/>
  <c r="W140" i="8"/>
  <c r="AU139" i="8"/>
  <c r="AR139" i="8"/>
  <c r="W139" i="8"/>
  <c r="AU138" i="8"/>
  <c r="AR138" i="8"/>
  <c r="W138" i="8"/>
  <c r="AU137" i="8"/>
  <c r="AR137" i="8"/>
  <c r="AP137" i="8"/>
  <c r="Y137" i="8"/>
  <c r="X137" i="8"/>
  <c r="AU136" i="8"/>
  <c r="AR136" i="8"/>
  <c r="W136" i="8"/>
  <c r="AU135" i="8"/>
  <c r="AR135" i="8"/>
  <c r="AP135" i="8"/>
  <c r="AU134" i="8"/>
  <c r="AR134" i="8"/>
  <c r="AP134" i="8"/>
  <c r="AU133" i="8"/>
  <c r="AR133" i="8"/>
  <c r="AP133" i="8"/>
  <c r="W133" i="8"/>
  <c r="AU132" i="8"/>
  <c r="AR132" i="8"/>
  <c r="AP132" i="8"/>
  <c r="W132" i="8"/>
  <c r="AU131" i="8"/>
  <c r="AR131" i="8"/>
  <c r="W131" i="8"/>
  <c r="AU130" i="8"/>
  <c r="AR130" i="8"/>
  <c r="W130" i="8"/>
  <c r="AU129" i="8"/>
  <c r="AR129" i="8"/>
  <c r="W129" i="8"/>
  <c r="AU128" i="8"/>
  <c r="AR128" i="8"/>
  <c r="W128" i="8"/>
  <c r="AU127" i="8"/>
  <c r="AR127" i="8"/>
  <c r="W127" i="8"/>
  <c r="AU126" i="8"/>
  <c r="AR126" i="8"/>
  <c r="J126" i="8"/>
  <c r="H126" i="8"/>
  <c r="AU125" i="8"/>
  <c r="AR125" i="8"/>
  <c r="AP125" i="8"/>
  <c r="AU124" i="8"/>
  <c r="AR124" i="8"/>
  <c r="AP124" i="8"/>
  <c r="W124" i="8"/>
  <c r="AU123" i="8"/>
  <c r="AR123" i="8"/>
  <c r="AP123" i="8"/>
  <c r="W123" i="8"/>
  <c r="AU122" i="8"/>
  <c r="AR122" i="8"/>
  <c r="W122" i="8"/>
  <c r="AU121" i="8"/>
  <c r="AR121" i="8"/>
  <c r="W121" i="8"/>
  <c r="AU120" i="8"/>
  <c r="AR120" i="8"/>
  <c r="W120" i="8"/>
  <c r="J120" i="8"/>
  <c r="H120" i="8"/>
  <c r="AU119" i="8"/>
  <c r="AR119" i="8"/>
  <c r="AP119" i="8"/>
  <c r="W119" i="8"/>
  <c r="AU118" i="8"/>
  <c r="AR118" i="8"/>
  <c r="AP118" i="8"/>
  <c r="W118" i="8"/>
  <c r="AU117" i="8"/>
  <c r="AR117" i="8"/>
  <c r="W117" i="8"/>
  <c r="AU116" i="8"/>
  <c r="AR116" i="8"/>
  <c r="W116" i="8"/>
  <c r="AU115" i="8"/>
  <c r="AR115" i="8"/>
  <c r="W115" i="8"/>
  <c r="AU114" i="8"/>
  <c r="AR114" i="8"/>
  <c r="W114" i="8"/>
  <c r="AU113" i="8"/>
  <c r="AR113" i="8"/>
  <c r="W113" i="8"/>
  <c r="AU112" i="8"/>
  <c r="AR112" i="8"/>
  <c r="W112" i="8"/>
  <c r="J112" i="8"/>
  <c r="H112" i="8"/>
  <c r="AU111" i="8"/>
  <c r="AR111" i="8"/>
  <c r="AP111" i="8"/>
  <c r="W111" i="8"/>
  <c r="AU110" i="8"/>
  <c r="AR110" i="8"/>
  <c r="AP110" i="8"/>
  <c r="W110" i="8"/>
  <c r="AU109" i="8"/>
  <c r="AR109" i="8"/>
  <c r="W109" i="8"/>
  <c r="AU108" i="8"/>
  <c r="AR108" i="8"/>
  <c r="W108" i="8"/>
  <c r="AU107" i="8"/>
  <c r="AR107" i="8"/>
  <c r="W107" i="8"/>
  <c r="AU106" i="8"/>
  <c r="AR106" i="8"/>
  <c r="W106" i="8"/>
  <c r="AU105" i="8"/>
  <c r="AR105" i="8"/>
  <c r="W105" i="8"/>
  <c r="J105" i="8"/>
  <c r="H105" i="8"/>
  <c r="AU104" i="8"/>
  <c r="AR104" i="8"/>
  <c r="AP104" i="8"/>
  <c r="W104" i="8"/>
  <c r="AU103" i="8"/>
  <c r="AR103" i="8"/>
  <c r="AP103" i="8"/>
  <c r="W103" i="8"/>
  <c r="AU102" i="8"/>
  <c r="AR102" i="8"/>
  <c r="W102" i="8"/>
  <c r="AU101" i="8"/>
  <c r="AR101" i="8"/>
  <c r="W101" i="8"/>
  <c r="AU100" i="8"/>
  <c r="AR100" i="8"/>
  <c r="W100" i="8"/>
  <c r="AU99" i="8"/>
  <c r="AR99" i="8"/>
  <c r="W99" i="8"/>
  <c r="H99" i="8"/>
  <c r="AU98" i="8"/>
  <c r="AR98" i="8"/>
  <c r="AP98" i="8"/>
  <c r="AU97" i="8"/>
  <c r="AR97" i="8"/>
  <c r="AU96" i="8"/>
  <c r="AR96" i="8"/>
  <c r="AP96" i="8"/>
  <c r="AU95" i="8"/>
  <c r="AR95" i="8"/>
  <c r="AP95" i="8"/>
  <c r="AU94" i="8"/>
  <c r="AR94" i="8"/>
  <c r="AP94" i="8"/>
  <c r="AU93" i="8"/>
  <c r="AR93" i="8"/>
  <c r="AP93" i="8"/>
  <c r="AU92" i="8"/>
  <c r="AR92" i="8"/>
  <c r="AP92" i="8"/>
  <c r="W92" i="8"/>
  <c r="AU91" i="8"/>
  <c r="AR91" i="8"/>
  <c r="AP91" i="8"/>
  <c r="W91" i="8"/>
  <c r="AU90" i="8"/>
  <c r="AR90" i="8"/>
  <c r="W90" i="8"/>
  <c r="H90" i="8"/>
  <c r="AU89" i="8"/>
  <c r="AR89" i="8"/>
  <c r="W89" i="8"/>
  <c r="AU88" i="8"/>
  <c r="AR88" i="8"/>
  <c r="AP88" i="8"/>
  <c r="W88" i="8"/>
  <c r="AU87" i="8"/>
  <c r="AR87" i="8"/>
  <c r="AP87" i="8"/>
  <c r="W87" i="8"/>
  <c r="AU86" i="8"/>
  <c r="AR86" i="8"/>
  <c r="W86" i="8"/>
  <c r="AU85" i="8"/>
  <c r="AR85" i="8"/>
  <c r="AP85" i="8"/>
  <c r="W85" i="8"/>
  <c r="AU84" i="8"/>
  <c r="AR84" i="8"/>
  <c r="AP84" i="8"/>
  <c r="W84" i="8"/>
  <c r="AU83" i="8"/>
  <c r="AR83" i="8"/>
  <c r="W83" i="8"/>
  <c r="AU82" i="8"/>
  <c r="AR82" i="8"/>
  <c r="W82" i="8"/>
  <c r="AU81" i="8"/>
  <c r="AR81" i="8"/>
  <c r="W81" i="8"/>
  <c r="AU80" i="8"/>
  <c r="AR80" i="8"/>
  <c r="W80" i="8"/>
  <c r="AU79" i="8"/>
  <c r="AR79" i="8"/>
  <c r="W79" i="8"/>
  <c r="H79" i="8"/>
  <c r="AU78" i="8"/>
  <c r="AP78" i="8"/>
  <c r="AU77" i="8"/>
  <c r="AU76" i="8"/>
  <c r="AP76" i="8"/>
  <c r="AU75" i="8"/>
  <c r="AP75" i="8"/>
  <c r="AU74" i="8"/>
  <c r="AP74" i="8"/>
  <c r="AU73" i="8"/>
  <c r="AP73" i="8"/>
  <c r="AU72" i="8"/>
  <c r="AP72" i="8"/>
  <c r="W72" i="8"/>
  <c r="AU71" i="8"/>
  <c r="AP71" i="8"/>
  <c r="W71" i="8"/>
  <c r="AU70" i="8"/>
  <c r="AR70" i="8"/>
  <c r="W70" i="8"/>
  <c r="AU69" i="8"/>
  <c r="AR69" i="8"/>
  <c r="W69" i="8"/>
  <c r="AU68" i="8"/>
  <c r="AR68" i="8"/>
  <c r="W68" i="8"/>
  <c r="AU67" i="8"/>
  <c r="AR67" i="8"/>
  <c r="AP67" i="8"/>
  <c r="W67" i="8"/>
  <c r="AU66" i="8"/>
  <c r="AR66" i="8"/>
  <c r="AP66" i="8"/>
  <c r="W66" i="8"/>
  <c r="AU65" i="8"/>
  <c r="AR65" i="8"/>
  <c r="W65" i="8"/>
  <c r="AU64" i="8"/>
  <c r="AR64" i="8"/>
  <c r="W64" i="8"/>
  <c r="J64" i="8"/>
  <c r="AU63" i="8"/>
  <c r="AR63" i="8"/>
  <c r="W63" i="8"/>
  <c r="J63" i="8"/>
  <c r="J62" i="8" s="1"/>
  <c r="AU62" i="8"/>
  <c r="AR62" i="8"/>
  <c r="W62" i="8"/>
  <c r="H62" i="8"/>
  <c r="AU61" i="8"/>
  <c r="AR61" i="8"/>
  <c r="AP61" i="8"/>
  <c r="AU60" i="8"/>
  <c r="AR60" i="8"/>
  <c r="AP60" i="8"/>
  <c r="AU59" i="8"/>
  <c r="AR59" i="8"/>
  <c r="AP59" i="8"/>
  <c r="AU58" i="8"/>
  <c r="AR58" i="8"/>
  <c r="AP58" i="8"/>
  <c r="AU57" i="8"/>
  <c r="AR57" i="8"/>
  <c r="AP57" i="8"/>
  <c r="W57" i="8"/>
  <c r="AU56" i="8"/>
  <c r="AR56" i="8"/>
  <c r="AP56" i="8"/>
  <c r="W56" i="8"/>
  <c r="AU55" i="8"/>
  <c r="AR55" i="8"/>
  <c r="W55" i="8"/>
  <c r="J55" i="8"/>
  <c r="AU54" i="8"/>
  <c r="AR54" i="8"/>
  <c r="AP54" i="8"/>
  <c r="W54" i="8"/>
  <c r="AU53" i="8"/>
  <c r="AR53" i="8"/>
  <c r="AP53" i="8"/>
  <c r="W53" i="8"/>
  <c r="AU52" i="8"/>
  <c r="AR52" i="8"/>
  <c r="W52" i="8"/>
  <c r="AU51" i="8"/>
  <c r="AR51" i="8"/>
  <c r="AP51" i="8"/>
  <c r="W51" i="8"/>
  <c r="AU50" i="8"/>
  <c r="AR50" i="8"/>
  <c r="AP50" i="8"/>
  <c r="W50" i="8"/>
  <c r="AU49" i="8"/>
  <c r="AR49" i="8"/>
  <c r="W49" i="8"/>
  <c r="AU48" i="8"/>
  <c r="AR48" i="8"/>
  <c r="AP48" i="8"/>
  <c r="W48" i="8"/>
  <c r="AU47" i="8"/>
  <c r="AR47" i="8"/>
  <c r="AP47" i="8"/>
  <c r="W47" i="8"/>
  <c r="AU46" i="8"/>
  <c r="AR46" i="8"/>
  <c r="W46" i="8"/>
  <c r="AU45" i="8"/>
  <c r="AR45" i="8"/>
  <c r="W45" i="8"/>
  <c r="J45" i="8"/>
  <c r="J44" i="8" s="1"/>
  <c r="AU44" i="8"/>
  <c r="AR44" i="8"/>
  <c r="W44" i="8"/>
  <c r="H44" i="8"/>
  <c r="AU43" i="8"/>
  <c r="AR43" i="8"/>
  <c r="AP43" i="8"/>
  <c r="W43" i="8"/>
  <c r="AU42" i="8"/>
  <c r="AR42" i="8"/>
  <c r="AP42" i="8"/>
  <c r="W42" i="8"/>
  <c r="AU41" i="8"/>
  <c r="AR41" i="8"/>
  <c r="W41" i="8"/>
  <c r="J41" i="8"/>
  <c r="AU40" i="8"/>
  <c r="AR40" i="8"/>
  <c r="W40" i="8"/>
  <c r="J40" i="8"/>
  <c r="AU39" i="8"/>
  <c r="AR39" i="8"/>
  <c r="W39" i="8"/>
  <c r="J39" i="8"/>
  <c r="AU38" i="8"/>
  <c r="AR38" i="8"/>
  <c r="W38" i="8"/>
  <c r="J38" i="8"/>
  <c r="AU37" i="8"/>
  <c r="AR37" i="8"/>
  <c r="W37" i="8"/>
  <c r="J37" i="8"/>
  <c r="AU36" i="8"/>
  <c r="AR36" i="8"/>
  <c r="W36" i="8"/>
  <c r="J36" i="8"/>
  <c r="AU35" i="8"/>
  <c r="AR35" i="8"/>
  <c r="W35" i="8"/>
  <c r="J35" i="8"/>
  <c r="AU34" i="8"/>
  <c r="AR34" i="8"/>
  <c r="W34" i="8"/>
  <c r="H34" i="8"/>
  <c r="AU33" i="8"/>
  <c r="AR33" i="8"/>
  <c r="AP33" i="8"/>
  <c r="W33" i="8"/>
  <c r="AU32" i="8"/>
  <c r="AR32" i="8"/>
  <c r="AP32" i="8"/>
  <c r="W32" i="8"/>
  <c r="AU31" i="8"/>
  <c r="AR31" i="8"/>
  <c r="W31" i="8"/>
  <c r="AP30" i="8"/>
  <c r="W30" i="8"/>
  <c r="AP29" i="8"/>
  <c r="W29" i="8"/>
  <c r="AP28" i="8"/>
  <c r="W28" i="8"/>
  <c r="AP27" i="8"/>
  <c r="W27" i="8"/>
  <c r="AP26" i="8"/>
  <c r="W26" i="8"/>
  <c r="AP25" i="8"/>
  <c r="W25" i="8"/>
  <c r="W24" i="8"/>
  <c r="AP23" i="8"/>
  <c r="W23" i="8"/>
  <c r="AP22" i="8"/>
  <c r="W22" i="8"/>
  <c r="AP21" i="8"/>
  <c r="W21" i="8"/>
  <c r="AP20" i="8"/>
  <c r="W20" i="8"/>
  <c r="AP19" i="8"/>
  <c r="W19" i="8"/>
  <c r="AP18" i="8"/>
  <c r="W18" i="8"/>
  <c r="AP17" i="8"/>
  <c r="W17" i="8"/>
  <c r="AP16" i="8"/>
  <c r="W16" i="8"/>
  <c r="AP15" i="8"/>
  <c r="W15" i="8"/>
  <c r="AR14" i="8"/>
  <c r="AP13" i="8"/>
  <c r="AP12" i="8"/>
  <c r="O12" i="8"/>
  <c r="AP11" i="8"/>
  <c r="P11" i="8"/>
  <c r="Q11" i="8" s="1"/>
  <c r="AP10" i="8"/>
  <c r="P10" i="8"/>
  <c r="Q10" i="8" s="1"/>
  <c r="J34" i="8" l="1"/>
  <c r="J97" i="8"/>
  <c r="P12" i="8"/>
  <c r="O13" i="8" s="1"/>
  <c r="H97" i="8"/>
  <c r="P13" i="8" l="1"/>
  <c r="Q12" i="8"/>
  <c r="O25" i="8" l="1"/>
  <c r="P25" i="8" s="1"/>
  <c r="O35" i="8"/>
  <c r="O21" i="8"/>
  <c r="P21" i="8" s="1"/>
  <c r="O54" i="8"/>
  <c r="P54" i="8" s="1"/>
  <c r="O18" i="8"/>
  <c r="P18" i="8" s="1"/>
  <c r="O53" i="8"/>
  <c r="P53" i="8" s="1"/>
  <c r="O32" i="8"/>
  <c r="P32" i="8" s="1"/>
  <c r="O15" i="8"/>
  <c r="P15" i="8" s="1"/>
  <c r="P158" i="8"/>
  <c r="Q13" i="8"/>
  <c r="O56" i="8" l="1"/>
  <c r="P56" i="8" s="1"/>
  <c r="P35" i="8"/>
  <c r="O47" i="8"/>
  <c r="P47" i="8" s="1"/>
  <c r="O36" i="8"/>
  <c r="O45" i="8"/>
  <c r="P45" i="8" s="1"/>
  <c r="O50" i="8"/>
  <c r="P50" i="8" s="1"/>
  <c r="V53" i="8"/>
  <c r="O52" i="8"/>
  <c r="O22" i="8"/>
  <c r="P22" i="8" s="1"/>
  <c r="V21" i="8"/>
  <c r="O33" i="8"/>
  <c r="P33" i="8" s="1"/>
  <c r="V32" i="8"/>
  <c r="Q32" i="8"/>
  <c r="AF32" i="8" s="1"/>
  <c r="V25" i="8"/>
  <c r="O26" i="8"/>
  <c r="P26" i="8" s="1"/>
  <c r="V54" i="8"/>
  <c r="Q54" i="8"/>
  <c r="AF54" i="8" s="1"/>
  <c r="V18" i="8"/>
  <c r="Q18" i="8"/>
  <c r="AF18" i="8" s="1"/>
  <c r="V35" i="8"/>
  <c r="V15" i="8"/>
  <c r="O16" i="8"/>
  <c r="P16" i="8" s="1"/>
  <c r="O37" i="8" l="1"/>
  <c r="P36" i="8"/>
  <c r="V47" i="8"/>
  <c r="O48" i="8"/>
  <c r="V52" i="8"/>
  <c r="X32" i="8"/>
  <c r="Y32" i="8" s="1"/>
  <c r="O57" i="8"/>
  <c r="P57" i="8" s="1"/>
  <c r="V56" i="8"/>
  <c r="P52" i="8"/>
  <c r="Q52" i="8" s="1"/>
  <c r="V36" i="8"/>
  <c r="Q36" i="8"/>
  <c r="O23" i="8"/>
  <c r="P23" i="8" s="1"/>
  <c r="V22" i="8"/>
  <c r="Q22" i="8"/>
  <c r="AF22" i="8" s="1"/>
  <c r="X54" i="8"/>
  <c r="Y54" i="8" s="1"/>
  <c r="V45" i="8"/>
  <c r="Q45" i="8"/>
  <c r="Q35" i="8"/>
  <c r="X35" i="8" s="1"/>
  <c r="Y35" i="8" s="1"/>
  <c r="Q53" i="8"/>
  <c r="AF53" i="8" s="1"/>
  <c r="Q15" i="8"/>
  <c r="AF15" i="8" s="1"/>
  <c r="O51" i="8"/>
  <c r="P51" i="8" s="1"/>
  <c r="V50" i="8"/>
  <c r="V26" i="8"/>
  <c r="O27" i="8"/>
  <c r="P27" i="8" s="1"/>
  <c r="Q25" i="8"/>
  <c r="AF25" i="8" s="1"/>
  <c r="AB35" i="8"/>
  <c r="X18" i="8"/>
  <c r="Y18" i="8" s="1"/>
  <c r="Q21" i="8"/>
  <c r="AF21" i="8" s="1"/>
  <c r="O38" i="8" l="1"/>
  <c r="P37" i="8"/>
  <c r="X53" i="8"/>
  <c r="Y53" i="8" s="1"/>
  <c r="O46" i="8"/>
  <c r="P48" i="8"/>
  <c r="X21" i="8"/>
  <c r="Y21" i="8" s="1"/>
  <c r="AF45" i="8"/>
  <c r="V37" i="8"/>
  <c r="V33" i="8"/>
  <c r="P31" i="8"/>
  <c r="O31" i="8"/>
  <c r="Q56" i="8"/>
  <c r="AF56" i="8" s="1"/>
  <c r="AF52" i="8"/>
  <c r="V23" i="8"/>
  <c r="O24" i="8"/>
  <c r="P24" i="8" s="1"/>
  <c r="X52" i="8"/>
  <c r="Y52" i="8" s="1"/>
  <c r="AB52" i="8"/>
  <c r="AC52" i="8" s="1"/>
  <c r="Q50" i="8"/>
  <c r="AF50" i="8" s="1"/>
  <c r="AF36" i="8"/>
  <c r="V48" i="8"/>
  <c r="Q48" i="8"/>
  <c r="AF48" i="8" s="1"/>
  <c r="X25" i="8"/>
  <c r="Y25" i="8" s="1"/>
  <c r="O28" i="8"/>
  <c r="P28" i="8" s="1"/>
  <c r="V27" i="8"/>
  <c r="AB45" i="8"/>
  <c r="AC45" i="8" s="1"/>
  <c r="X45" i="8"/>
  <c r="Y45" i="8" s="1"/>
  <c r="AD45" i="8" s="1"/>
  <c r="Q47" i="8"/>
  <c r="AF47" i="8" s="1"/>
  <c r="V16" i="8"/>
  <c r="O17" i="8"/>
  <c r="P17" i="8" s="1"/>
  <c r="X22" i="8"/>
  <c r="Y22" i="8" s="1"/>
  <c r="Q26" i="8"/>
  <c r="AF26" i="8" s="1"/>
  <c r="X15" i="8"/>
  <c r="Y15" i="8" s="1"/>
  <c r="AF35" i="8"/>
  <c r="AD35" i="8"/>
  <c r="AC35" i="8"/>
  <c r="AB36" i="8"/>
  <c r="AC36" i="8" s="1"/>
  <c r="X36" i="8"/>
  <c r="Y36" i="8" s="1"/>
  <c r="AD36" i="8" s="1"/>
  <c r="P46" i="8" l="1"/>
  <c r="O69" i="8"/>
  <c r="P69" i="8" s="1"/>
  <c r="O113" i="8" s="1"/>
  <c r="P113" i="8" s="1"/>
  <c r="O65" i="8"/>
  <c r="O39" i="8"/>
  <c r="P38" i="8"/>
  <c r="Q16" i="8"/>
  <c r="AF16" i="8" s="1"/>
  <c r="I45" i="8"/>
  <c r="AE45" i="8"/>
  <c r="I36" i="8"/>
  <c r="AE36" i="8"/>
  <c r="X47" i="8"/>
  <c r="Y47" i="8" s="1"/>
  <c r="Q37" i="8"/>
  <c r="X37" i="8" s="1"/>
  <c r="Y37" i="8" s="1"/>
  <c r="X48" i="8"/>
  <c r="Y48" i="8" s="1"/>
  <c r="Q31" i="8"/>
  <c r="V31" i="8"/>
  <c r="AB37" i="8"/>
  <c r="I35" i="8"/>
  <c r="AE35" i="8"/>
  <c r="Q38" i="8"/>
  <c r="V38" i="8"/>
  <c r="V46" i="8"/>
  <c r="O44" i="8"/>
  <c r="X26" i="8"/>
  <c r="Y26" i="8" s="1"/>
  <c r="Q23" i="8"/>
  <c r="AF23" i="8" s="1"/>
  <c r="X50" i="8"/>
  <c r="Y50" i="8" s="1"/>
  <c r="Q27" i="8"/>
  <c r="AF27" i="8" s="1"/>
  <c r="V51" i="8"/>
  <c r="P49" i="8"/>
  <c r="O49" i="8"/>
  <c r="Q33" i="8"/>
  <c r="AF33" i="8" s="1"/>
  <c r="X56" i="8"/>
  <c r="Y56" i="8" s="1"/>
  <c r="V24" i="8"/>
  <c r="Q24" i="8"/>
  <c r="AF24" i="8" s="1"/>
  <c r="V28" i="8"/>
  <c r="O29" i="8"/>
  <c r="P29" i="8" s="1"/>
  <c r="V57" i="8"/>
  <c r="P55" i="8"/>
  <c r="O55" i="8"/>
  <c r="O63" i="8" l="1"/>
  <c r="P63" i="8" s="1"/>
  <c r="P65" i="8"/>
  <c r="O40" i="8"/>
  <c r="P40" i="8" s="1"/>
  <c r="P39" i="8"/>
  <c r="X27" i="8"/>
  <c r="Y27" i="8" s="1"/>
  <c r="X16" i="8"/>
  <c r="Y16" i="8" s="1"/>
  <c r="Q28" i="8"/>
  <c r="AF28" i="8" s="1"/>
  <c r="Q49" i="8"/>
  <c r="V49" i="8"/>
  <c r="AF31" i="8"/>
  <c r="Q17" i="8"/>
  <c r="AF17" i="8" s="1"/>
  <c r="V17" i="8"/>
  <c r="AF38" i="8"/>
  <c r="X38" i="8"/>
  <c r="Y38" i="8" s="1"/>
  <c r="AD38" i="8" s="1"/>
  <c r="AB38" i="8"/>
  <c r="AC38" i="8" s="1"/>
  <c r="Q55" i="8"/>
  <c r="V55" i="8"/>
  <c r="V44" i="8"/>
  <c r="V39" i="8"/>
  <c r="X33" i="8"/>
  <c r="Y33" i="8" s="1"/>
  <c r="AB31" i="8"/>
  <c r="AC31" i="8" s="1"/>
  <c r="X31" i="8"/>
  <c r="Y31" i="8" s="1"/>
  <c r="Q51" i="8"/>
  <c r="AF51" i="8" s="1"/>
  <c r="Q57" i="8"/>
  <c r="AF57" i="8" s="1"/>
  <c r="P44" i="8"/>
  <c r="Q44" i="8" s="1"/>
  <c r="AF44" i="8" s="1"/>
  <c r="AF37" i="8"/>
  <c r="AD37" i="8"/>
  <c r="AC37" i="8"/>
  <c r="X24" i="8"/>
  <c r="Y24" i="8" s="1"/>
  <c r="Q46" i="8"/>
  <c r="X46" i="8" s="1"/>
  <c r="Y46" i="8" s="1"/>
  <c r="X23" i="8"/>
  <c r="Y23" i="8" s="1"/>
  <c r="X57" i="8"/>
  <c r="Y57" i="8" s="1"/>
  <c r="O30" i="8"/>
  <c r="P30" i="8" s="1"/>
  <c r="V29" i="8"/>
  <c r="AB46" i="8"/>
  <c r="Q39" i="8" l="1"/>
  <c r="X51" i="8"/>
  <c r="Y51" i="8" s="1"/>
  <c r="Q29" i="8"/>
  <c r="AF29" i="8" s="1"/>
  <c r="X28" i="8"/>
  <c r="Y28" i="8" s="1"/>
  <c r="I38" i="8"/>
  <c r="AE38" i="8"/>
  <c r="X39" i="8"/>
  <c r="Y39" i="8" s="1"/>
  <c r="AD39" i="8" s="1"/>
  <c r="AB39" i="8"/>
  <c r="AC39" i="8" s="1"/>
  <c r="V40" i="8"/>
  <c r="O41" i="8"/>
  <c r="P41" i="8" s="1"/>
  <c r="Q40" i="8"/>
  <c r="X44" i="8"/>
  <c r="Y44" i="8" s="1"/>
  <c r="AF46" i="8"/>
  <c r="AD46" i="8"/>
  <c r="AC46" i="8"/>
  <c r="I37" i="8"/>
  <c r="AE37" i="8"/>
  <c r="X55" i="8"/>
  <c r="Y55" i="8" s="1"/>
  <c r="AB55" i="8" s="1"/>
  <c r="AC55" i="8" s="1"/>
  <c r="X49" i="8"/>
  <c r="Y49" i="8" s="1"/>
  <c r="AB49" i="8" s="1"/>
  <c r="AC49" i="8" s="1"/>
  <c r="Q30" i="8"/>
  <c r="AF30" i="8" s="1"/>
  <c r="V30" i="8"/>
  <c r="AF55" i="8"/>
  <c r="X17" i="8"/>
  <c r="Y17" i="8" s="1"/>
  <c r="AF49" i="8"/>
  <c r="AF39" i="8"/>
  <c r="X29" i="8" l="1"/>
  <c r="Y29" i="8" s="1"/>
  <c r="X30" i="8"/>
  <c r="Y30" i="8" s="1"/>
  <c r="O42" i="8"/>
  <c r="P42" i="8" s="1"/>
  <c r="V41" i="8"/>
  <c r="I39" i="8"/>
  <c r="AE39" i="8"/>
  <c r="AF40" i="8"/>
  <c r="I46" i="8"/>
  <c r="AE46" i="8"/>
  <c r="X40" i="8"/>
  <c r="Y40" i="8" s="1"/>
  <c r="AD40" i="8" s="1"/>
  <c r="AB40" i="8"/>
  <c r="AC40" i="8" s="1"/>
  <c r="I40" i="8" l="1"/>
  <c r="AE40" i="8"/>
  <c r="AB41" i="8"/>
  <c r="I44" i="8"/>
  <c r="Q41" i="8"/>
  <c r="X41" i="8" s="1"/>
  <c r="Y41" i="8" s="1"/>
  <c r="V42" i="8" l="1"/>
  <c r="O43" i="8"/>
  <c r="P43" i="8" s="1"/>
  <c r="O64" i="8" s="1"/>
  <c r="P64" i="8" s="1"/>
  <c r="O80" i="8" s="1"/>
  <c r="P80" i="8" s="1"/>
  <c r="AF41" i="8"/>
  <c r="AD41" i="8"/>
  <c r="AC41" i="8"/>
  <c r="I41" i="8" l="1"/>
  <c r="AE41" i="8"/>
  <c r="Q42" i="8"/>
  <c r="AF42" i="8" s="1"/>
  <c r="X42" i="8" l="1"/>
  <c r="Y42" i="8" s="1"/>
  <c r="Q43" i="8"/>
  <c r="AF43" i="8" s="1"/>
  <c r="V43" i="8"/>
  <c r="O34" i="8"/>
  <c r="I34" i="8"/>
  <c r="X43" i="8" l="1"/>
  <c r="Y43" i="8" s="1"/>
  <c r="V34" i="8"/>
  <c r="O19" i="8"/>
  <c r="P19" i="8" s="1"/>
  <c r="P34" i="8"/>
  <c r="Q34" i="8" s="1"/>
  <c r="AF34" i="8" s="1"/>
  <c r="V63" i="8" l="1"/>
  <c r="Q63" i="8"/>
  <c r="X34" i="8"/>
  <c r="Y34" i="8" s="1"/>
  <c r="AF63" i="8" l="1"/>
  <c r="V19" i="8"/>
  <c r="AB63" i="8"/>
  <c r="AC63" i="8" s="1"/>
  <c r="X63" i="8"/>
  <c r="Y63" i="8" s="1"/>
  <c r="AD63" i="8" s="1"/>
  <c r="V64" i="8"/>
  <c r="Q64" i="8"/>
  <c r="Q19" i="8" l="1"/>
  <c r="AF19" i="8" s="1"/>
  <c r="O20" i="8"/>
  <c r="P20" i="8" s="1"/>
  <c r="I63" i="8"/>
  <c r="AE63" i="8"/>
  <c r="AF64" i="8"/>
  <c r="AB64" i="8"/>
  <c r="AC64" i="8" s="1"/>
  <c r="X64" i="8"/>
  <c r="Y64" i="8" s="1"/>
  <c r="AD64" i="8" s="1"/>
  <c r="V65" i="8"/>
  <c r="Q65" i="8"/>
  <c r="X19" i="8" l="1"/>
  <c r="Y19" i="8" s="1"/>
  <c r="O70" i="8"/>
  <c r="P70" i="8" s="1"/>
  <c r="O66" i="8"/>
  <c r="P66" i="8" s="1"/>
  <c r="O68" i="8"/>
  <c r="P68" i="8" s="1"/>
  <c r="I64" i="8"/>
  <c r="AE64" i="8"/>
  <c r="AF65" i="8"/>
  <c r="Q20" i="8"/>
  <c r="AF20" i="8" s="1"/>
  <c r="V20" i="8"/>
  <c r="O14" i="8"/>
  <c r="AB65" i="8"/>
  <c r="AC65" i="8" s="1"/>
  <c r="X65" i="8"/>
  <c r="V66" i="8" l="1"/>
  <c r="AB66" i="8" s="1"/>
  <c r="X20" i="8"/>
  <c r="Y20" i="8" s="1"/>
  <c r="O59" i="8"/>
  <c r="P14" i="8"/>
  <c r="Q66" i="8" l="1"/>
  <c r="X66" i="8" s="1"/>
  <c r="O67" i="8"/>
  <c r="P67" i="8" s="1"/>
  <c r="P59" i="8"/>
  <c r="O60" i="8" s="1"/>
  <c r="O81" i="8" l="1"/>
  <c r="P81" i="8" s="1"/>
  <c r="O100" i="8"/>
  <c r="O106" i="8"/>
  <c r="AF66" i="8"/>
  <c r="AC66" i="8"/>
  <c r="Q59" i="8"/>
  <c r="V70" i="8"/>
  <c r="V67" i="8"/>
  <c r="AB67" i="8" s="1"/>
  <c r="Q67" i="8"/>
  <c r="P60" i="8"/>
  <c r="O61" i="8" s="1"/>
  <c r="P106" i="8" l="1"/>
  <c r="O107" i="8" s="1"/>
  <c r="V106" i="8"/>
  <c r="Q106" i="8"/>
  <c r="O101" i="8"/>
  <c r="P101" i="8" s="1"/>
  <c r="P100" i="8"/>
  <c r="Q70" i="8"/>
  <c r="X70" i="8" s="1"/>
  <c r="Y70" i="8" s="1"/>
  <c r="AB70" i="8" s="1"/>
  <c r="AC70" i="8" s="1"/>
  <c r="AF67" i="8"/>
  <c r="AC67" i="8"/>
  <c r="V68" i="8"/>
  <c r="X67" i="8"/>
  <c r="Y65" i="8" s="1"/>
  <c r="AD65" i="8" s="1"/>
  <c r="P61" i="8"/>
  <c r="Q61" i="8" s="1"/>
  <c r="Q60" i="8"/>
  <c r="X106" i="8" l="1"/>
  <c r="Y106" i="8" s="1"/>
  <c r="AB106" i="8" s="1"/>
  <c r="AC106" i="8" s="1"/>
  <c r="AF106" i="8"/>
  <c r="AF70" i="8"/>
  <c r="P107" i="8"/>
  <c r="O108" i="8" s="1"/>
  <c r="V107" i="8"/>
  <c r="Q107" i="8"/>
  <c r="AD70" i="8"/>
  <c r="I70" i="8" s="1"/>
  <c r="I65" i="8"/>
  <c r="AE65" i="8"/>
  <c r="V100" i="8"/>
  <c r="V69" i="8"/>
  <c r="Q69" i="8"/>
  <c r="V80" i="8"/>
  <c r="Q68" i="8"/>
  <c r="AD106" i="8" l="1"/>
  <c r="AF107" i="8"/>
  <c r="P108" i="8"/>
  <c r="O109" i="8" s="1"/>
  <c r="V108" i="8"/>
  <c r="Q108" i="8"/>
  <c r="AF108" i="8" s="1"/>
  <c r="AE106" i="8"/>
  <c r="I106" i="8"/>
  <c r="X107" i="8"/>
  <c r="Y107" i="8" s="1"/>
  <c r="AB107" i="8" s="1"/>
  <c r="AC107" i="8" s="1"/>
  <c r="O102" i="8"/>
  <c r="P102" i="8" s="1"/>
  <c r="Q80" i="8"/>
  <c r="AF80" i="8" s="1"/>
  <c r="O71" i="8"/>
  <c r="P71" i="8" s="1"/>
  <c r="AE70" i="8"/>
  <c r="AF68" i="8"/>
  <c r="AF69" i="8"/>
  <c r="X69" i="8"/>
  <c r="Y69" i="8" s="1"/>
  <c r="AB69" i="8" s="1"/>
  <c r="AC69" i="8" s="1"/>
  <c r="V101" i="8"/>
  <c r="Q101" i="8"/>
  <c r="X68" i="8"/>
  <c r="Y68" i="8" s="1"/>
  <c r="AB68" i="8" s="1"/>
  <c r="AC68" i="8" s="1"/>
  <c r="O82" i="8"/>
  <c r="P82" i="8" s="1"/>
  <c r="V81" i="8"/>
  <c r="Q100" i="8"/>
  <c r="X100" i="8" s="1"/>
  <c r="Y100" i="8" s="1"/>
  <c r="AB100" i="8" s="1"/>
  <c r="AD107" i="8" l="1"/>
  <c r="X108" i="8"/>
  <c r="Y108" i="8" s="1"/>
  <c r="AB108" i="8" s="1"/>
  <c r="AC108" i="8" s="1"/>
  <c r="P109" i="8"/>
  <c r="V109" i="8"/>
  <c r="X80" i="8"/>
  <c r="Y80" i="8" s="1"/>
  <c r="AB80" i="8" s="1"/>
  <c r="AC80" i="8" s="1"/>
  <c r="AD68" i="8"/>
  <c r="AE68" i="8" s="1"/>
  <c r="V102" i="8"/>
  <c r="O103" i="8"/>
  <c r="P103" i="8" s="1"/>
  <c r="AD69" i="8"/>
  <c r="V71" i="8"/>
  <c r="O72" i="8"/>
  <c r="P72" i="8" s="1"/>
  <c r="Q81" i="8"/>
  <c r="AF101" i="8"/>
  <c r="X101" i="8"/>
  <c r="Y101" i="8" s="1"/>
  <c r="AB101" i="8" s="1"/>
  <c r="AC101" i="8" s="1"/>
  <c r="V113" i="8"/>
  <c r="AF100" i="8"/>
  <c r="AD100" i="8"/>
  <c r="AC100" i="8"/>
  <c r="AD108" i="8" l="1"/>
  <c r="I107" i="8"/>
  <c r="AE107" i="8"/>
  <c r="AD80" i="8"/>
  <c r="I80" i="8" s="1"/>
  <c r="Q109" i="8"/>
  <c r="AF109" i="8" s="1"/>
  <c r="O110" i="8"/>
  <c r="O114" i="8"/>
  <c r="P114" i="8" s="1"/>
  <c r="I68" i="8"/>
  <c r="AD101" i="8"/>
  <c r="I69" i="8"/>
  <c r="AE69" i="8"/>
  <c r="O74" i="8"/>
  <c r="V82" i="8"/>
  <c r="Q71" i="8"/>
  <c r="AF71" i="8" s="1"/>
  <c r="Q113" i="8"/>
  <c r="I100" i="8"/>
  <c r="AE100" i="8"/>
  <c r="Q102" i="8"/>
  <c r="X102" i="8" s="1"/>
  <c r="Y102" i="8" s="1"/>
  <c r="AB102" i="8" s="1"/>
  <c r="AF81" i="8"/>
  <c r="X81" i="8"/>
  <c r="Y81" i="8" s="1"/>
  <c r="AB81" i="8" s="1"/>
  <c r="AC81" i="8" s="1"/>
  <c r="P110" i="8" l="1"/>
  <c r="O111" i="8" s="1"/>
  <c r="P111" i="8" s="1"/>
  <c r="V110" i="8"/>
  <c r="Q110" i="8"/>
  <c r="AF110" i="8" s="1"/>
  <c r="AE80" i="8"/>
  <c r="I108" i="8"/>
  <c r="AE108" i="8"/>
  <c r="X109" i="8"/>
  <c r="Y109" i="8" s="1"/>
  <c r="AB109" i="8" s="1"/>
  <c r="AC109" i="8" s="1"/>
  <c r="Q82" i="8"/>
  <c r="AF82" i="8" s="1"/>
  <c r="O83" i="8"/>
  <c r="P83" i="8" s="1"/>
  <c r="O87" i="8" s="1"/>
  <c r="P87" i="8" s="1"/>
  <c r="I62" i="8"/>
  <c r="AD81" i="8"/>
  <c r="AE81" i="8" s="1"/>
  <c r="X71" i="8"/>
  <c r="Y71" i="8" s="1"/>
  <c r="V72" i="8"/>
  <c r="P62" i="8"/>
  <c r="O62" i="8"/>
  <c r="V114" i="8"/>
  <c r="AF102" i="8"/>
  <c r="AD102" i="8"/>
  <c r="AC102" i="8"/>
  <c r="AF113" i="8"/>
  <c r="V103" i="8"/>
  <c r="X82" i="8"/>
  <c r="Y82" i="8" s="1"/>
  <c r="AB82" i="8" s="1"/>
  <c r="AC82" i="8" s="1"/>
  <c r="X110" i="8"/>
  <c r="Y110" i="8" s="1"/>
  <c r="P74" i="8"/>
  <c r="O75" i="8" s="1"/>
  <c r="P105" i="8"/>
  <c r="V111" i="8"/>
  <c r="O105" i="8"/>
  <c r="X113" i="8"/>
  <c r="Y113" i="8" s="1"/>
  <c r="AB113" i="8" s="1"/>
  <c r="AC113" i="8" s="1"/>
  <c r="AE101" i="8"/>
  <c r="I101" i="8"/>
  <c r="AD109" i="8" l="1"/>
  <c r="O115" i="8"/>
  <c r="P115" i="8" s="1"/>
  <c r="Q103" i="8"/>
  <c r="AF103" i="8" s="1"/>
  <c r="O104" i="8"/>
  <c r="P104" i="8" s="1"/>
  <c r="I81" i="8"/>
  <c r="I102" i="8"/>
  <c r="AE102" i="8"/>
  <c r="Q105" i="8"/>
  <c r="AF105" i="8" s="1"/>
  <c r="V105" i="8"/>
  <c r="AD82" i="8"/>
  <c r="Q114" i="8"/>
  <c r="X114" i="8" s="1"/>
  <c r="Y114" i="8" s="1"/>
  <c r="AB114" i="8" s="1"/>
  <c r="Q72" i="8"/>
  <c r="AF72" i="8" s="1"/>
  <c r="V83" i="8"/>
  <c r="O84" i="8"/>
  <c r="P84" i="8" s="1"/>
  <c r="Q74" i="8"/>
  <c r="AD113" i="8"/>
  <c r="P75" i="8"/>
  <c r="O76" i="8" s="1"/>
  <c r="V62" i="8"/>
  <c r="Q62" i="8"/>
  <c r="AF62" i="8" s="1"/>
  <c r="Q111" i="8"/>
  <c r="AF111" i="8" s="1"/>
  <c r="I109" i="8" l="1"/>
  <c r="AE109" i="8"/>
  <c r="X103" i="8"/>
  <c r="Y103" i="8" s="1"/>
  <c r="Q75" i="8"/>
  <c r="V115" i="8"/>
  <c r="Q115" i="8"/>
  <c r="Q83" i="8"/>
  <c r="I113" i="8"/>
  <c r="AE113" i="8"/>
  <c r="X62" i="8"/>
  <c r="Y62" i="8" s="1"/>
  <c r="AF114" i="8"/>
  <c r="AD114" i="8"/>
  <c r="AC114" i="8"/>
  <c r="V104" i="8"/>
  <c r="O99" i="8"/>
  <c r="I82" i="8"/>
  <c r="P76" i="8"/>
  <c r="Q76" i="8" s="1"/>
  <c r="X72" i="8"/>
  <c r="Y72" i="8" s="1"/>
  <c r="X105" i="8"/>
  <c r="Y105" i="8" s="1"/>
  <c r="I99" i="8"/>
  <c r="X111" i="8"/>
  <c r="Y111" i="8" s="1"/>
  <c r="I105" i="8" l="1"/>
  <c r="O116" i="8"/>
  <c r="AF83" i="8"/>
  <c r="AF115" i="8"/>
  <c r="V99" i="8"/>
  <c r="P99" i="8"/>
  <c r="Q99" i="8" s="1"/>
  <c r="AF99" i="8" s="1"/>
  <c r="X83" i="8"/>
  <c r="Y83" i="8" s="1"/>
  <c r="AB83" i="8" s="1"/>
  <c r="AC83" i="8" s="1"/>
  <c r="V87" i="8"/>
  <c r="Q104" i="8"/>
  <c r="AF104" i="8" s="1"/>
  <c r="I114" i="8"/>
  <c r="AE114" i="8"/>
  <c r="X115" i="8"/>
  <c r="Y115" i="8" s="1"/>
  <c r="AB115" i="8" s="1"/>
  <c r="AC115" i="8" s="1"/>
  <c r="V84" i="8"/>
  <c r="O117" i="8" l="1"/>
  <c r="P116" i="8"/>
  <c r="Q87" i="8"/>
  <c r="AF87" i="8" s="1"/>
  <c r="O88" i="8"/>
  <c r="P88" i="8" s="1"/>
  <c r="O85" i="8"/>
  <c r="P85" i="8" s="1"/>
  <c r="AD115" i="8"/>
  <c r="I115" i="8" s="1"/>
  <c r="Q84" i="8"/>
  <c r="AF84" i="8" s="1"/>
  <c r="V116" i="8"/>
  <c r="X99" i="8"/>
  <c r="Y99" i="8" s="1"/>
  <c r="X104" i="8"/>
  <c r="Y104" i="8" s="1"/>
  <c r="AD83" i="8"/>
  <c r="P117" i="8" l="1"/>
  <c r="O121" i="8" s="1"/>
  <c r="X87" i="8"/>
  <c r="Y87" i="8" s="1"/>
  <c r="O79" i="8"/>
  <c r="V79" i="8" s="1"/>
  <c r="V85" i="8"/>
  <c r="X84" i="8"/>
  <c r="Y84" i="8" s="1"/>
  <c r="AE115" i="8"/>
  <c r="V117" i="8"/>
  <c r="P79" i="8"/>
  <c r="I83" i="8"/>
  <c r="AE83" i="8"/>
  <c r="Q85" i="8"/>
  <c r="AF85" i="8" s="1"/>
  <c r="V88" i="8"/>
  <c r="P86" i="8"/>
  <c r="P89" i="8" s="1"/>
  <c r="O90" i="8" s="1"/>
  <c r="O86" i="8"/>
  <c r="Q116" i="8"/>
  <c r="O127" i="8" l="1"/>
  <c r="P127" i="8" s="1"/>
  <c r="P121" i="8"/>
  <c r="Q79" i="8"/>
  <c r="AF79" i="8" s="1"/>
  <c r="P90" i="8"/>
  <c r="O129" i="8"/>
  <c r="O118" i="8"/>
  <c r="P118" i="8" s="1"/>
  <c r="I79" i="8"/>
  <c r="Q88" i="8"/>
  <c r="AF88" i="8" s="1"/>
  <c r="O89" i="8"/>
  <c r="V86" i="8"/>
  <c r="Q86" i="8"/>
  <c r="AF116" i="8"/>
  <c r="V121" i="8"/>
  <c r="X85" i="8"/>
  <c r="Y85" i="8" s="1"/>
  <c r="Q117" i="8"/>
  <c r="X117" i="8" s="1"/>
  <c r="Y117" i="8" s="1"/>
  <c r="AB117" i="8" s="1"/>
  <c r="X116" i="8"/>
  <c r="Y116" i="8" s="1"/>
  <c r="AB116" i="8" s="1"/>
  <c r="AC116" i="8" s="1"/>
  <c r="O130" i="8" l="1"/>
  <c r="P130" i="8" s="1"/>
  <c r="P129" i="8"/>
  <c r="X79" i="8"/>
  <c r="Y79" i="8" s="1"/>
  <c r="O122" i="8"/>
  <c r="P122" i="8" s="1"/>
  <c r="V118" i="8"/>
  <c r="O119" i="8"/>
  <c r="P119" i="8" s="1"/>
  <c r="X86" i="8"/>
  <c r="Y86" i="8" s="1"/>
  <c r="AB86" i="8" s="1"/>
  <c r="AC86" i="8" s="1"/>
  <c r="Q89" i="8"/>
  <c r="V89" i="8"/>
  <c r="X88" i="8"/>
  <c r="Y88" i="8" s="1"/>
  <c r="AD116" i="8"/>
  <c r="AF86" i="8"/>
  <c r="Q121" i="8"/>
  <c r="X121" i="8" s="1"/>
  <c r="Y121" i="8" s="1"/>
  <c r="AB121" i="8" s="1"/>
  <c r="AF117" i="8"/>
  <c r="AD117" i="8"/>
  <c r="AC117" i="8"/>
  <c r="V90" i="8"/>
  <c r="O91" i="8"/>
  <c r="P91" i="8" s="1"/>
  <c r="X89" i="8" l="1"/>
  <c r="Y89" i="8" s="1"/>
  <c r="AB89" i="8" s="1"/>
  <c r="AC89" i="8" s="1"/>
  <c r="Q90" i="8"/>
  <c r="X90" i="8" s="1"/>
  <c r="Y90" i="8" s="1"/>
  <c r="AB90" i="8" s="1"/>
  <c r="AC90" i="8" s="1"/>
  <c r="AE117" i="8"/>
  <c r="I117" i="8"/>
  <c r="V122" i="8"/>
  <c r="O123" i="8"/>
  <c r="P123" i="8" s="1"/>
  <c r="AC121" i="8"/>
  <c r="AF121" i="8"/>
  <c r="AD121" i="8"/>
  <c r="AF89" i="8"/>
  <c r="Q118" i="8"/>
  <c r="AF118" i="8" s="1"/>
  <c r="I116" i="8"/>
  <c r="AE116" i="8"/>
  <c r="V127" i="8"/>
  <c r="V91" i="8"/>
  <c r="O92" i="8"/>
  <c r="P92" i="8" s="1"/>
  <c r="Q127" i="8" l="1"/>
  <c r="AF127" i="8" s="1"/>
  <c r="O128" i="8"/>
  <c r="P128" i="8" s="1"/>
  <c r="O138" i="8" s="1"/>
  <c r="P138" i="8" s="1"/>
  <c r="AF90" i="8"/>
  <c r="I121" i="8"/>
  <c r="AE121" i="8"/>
  <c r="Q91" i="8"/>
  <c r="AF91" i="8" s="1"/>
  <c r="AD90" i="8"/>
  <c r="Q122" i="8"/>
  <c r="O94" i="8"/>
  <c r="V92" i="8"/>
  <c r="Q119" i="8"/>
  <c r="AF119" i="8" s="1"/>
  <c r="V119" i="8"/>
  <c r="O112" i="8"/>
  <c r="I112" i="8"/>
  <c r="X118" i="8"/>
  <c r="Y118" i="8" s="1"/>
  <c r="X127" i="8" l="1"/>
  <c r="Y127" i="8" s="1"/>
  <c r="AB127" i="8" s="1"/>
  <c r="AC127" i="8" s="1"/>
  <c r="X91" i="8"/>
  <c r="Y91" i="8" s="1"/>
  <c r="P94" i="8"/>
  <c r="O95" i="8" s="1"/>
  <c r="AF122" i="8"/>
  <c r="P112" i="8"/>
  <c r="Q112" i="8" s="1"/>
  <c r="AF112" i="8" s="1"/>
  <c r="V123" i="8"/>
  <c r="O124" i="8"/>
  <c r="AE90" i="8"/>
  <c r="Q92" i="8"/>
  <c r="AF92" i="8" s="1"/>
  <c r="X122" i="8"/>
  <c r="Y122" i="8" s="1"/>
  <c r="AB122" i="8" s="1"/>
  <c r="AC122" i="8" s="1"/>
  <c r="V112" i="8"/>
  <c r="X119" i="8"/>
  <c r="Y119" i="8" s="1"/>
  <c r="V128" i="8"/>
  <c r="AD127" i="8" l="1"/>
  <c r="AE127" i="8" s="1"/>
  <c r="P124" i="8"/>
  <c r="O131" i="8"/>
  <c r="P131" i="8" s="1"/>
  <c r="Q128" i="8"/>
  <c r="X128" i="8" s="1"/>
  <c r="Y128" i="8" s="1"/>
  <c r="AB128" i="8" s="1"/>
  <c r="AC128" i="8" s="1"/>
  <c r="X92" i="8"/>
  <c r="Y92" i="8" s="1"/>
  <c r="X112" i="8"/>
  <c r="Y112" i="8" s="1"/>
  <c r="AD122" i="8"/>
  <c r="P95" i="8"/>
  <c r="O96" i="8" s="1"/>
  <c r="Q123" i="8"/>
  <c r="AF123" i="8" s="1"/>
  <c r="Q94" i="8"/>
  <c r="I127" i="8" l="1"/>
  <c r="AF128" i="8"/>
  <c r="AD128" i="8"/>
  <c r="I128" i="8" s="1"/>
  <c r="V129" i="8"/>
  <c r="V124" i="8"/>
  <c r="O120" i="8"/>
  <c r="I122" i="8"/>
  <c r="AE122" i="8"/>
  <c r="P96" i="8"/>
  <c r="Q96" i="8" s="1"/>
  <c r="Q95" i="8"/>
  <c r="X123" i="8"/>
  <c r="Y123" i="8" s="1"/>
  <c r="Q129" i="8" l="1"/>
  <c r="AE128" i="8"/>
  <c r="AF129" i="8"/>
  <c r="V120" i="8"/>
  <c r="I120" i="8"/>
  <c r="P120" i="8"/>
  <c r="Q120" i="8" s="1"/>
  <c r="AF120" i="8" s="1"/>
  <c r="Q130" i="8"/>
  <c r="Q124" i="8"/>
  <c r="AF124" i="8" s="1"/>
  <c r="X129" i="8"/>
  <c r="Y129" i="8" s="1"/>
  <c r="AB129" i="8" s="1"/>
  <c r="AC129" i="8" s="1"/>
  <c r="V130" i="8"/>
  <c r="X124" i="8" l="1"/>
  <c r="Y124" i="8" s="1"/>
  <c r="AF130" i="8"/>
  <c r="X130" i="8"/>
  <c r="Y130" i="8" s="1"/>
  <c r="AB130" i="8" s="1"/>
  <c r="AC130" i="8" s="1"/>
  <c r="X120" i="8"/>
  <c r="Y120" i="8" s="1"/>
  <c r="AD129" i="8"/>
  <c r="O139" i="8"/>
  <c r="P139" i="8" s="1"/>
  <c r="V138" i="8"/>
  <c r="V131" i="8"/>
  <c r="O132" i="8"/>
  <c r="P132" i="8" s="1"/>
  <c r="Q138" i="8" l="1"/>
  <c r="X138" i="8" s="1"/>
  <c r="Y138" i="8" s="1"/>
  <c r="AB138" i="8" s="1"/>
  <c r="AC138" i="8" s="1"/>
  <c r="Q131" i="8"/>
  <c r="AD130" i="8"/>
  <c r="I129" i="8"/>
  <c r="AE129" i="8"/>
  <c r="V139" i="8"/>
  <c r="O140" i="8"/>
  <c r="P140" i="8" s="1"/>
  <c r="AF138" i="8" l="1"/>
  <c r="AE130" i="8"/>
  <c r="I130" i="8"/>
  <c r="Q139" i="8"/>
  <c r="AF131" i="8"/>
  <c r="X131" i="8"/>
  <c r="Y131" i="8" s="1"/>
  <c r="AB131" i="8" s="1"/>
  <c r="AC131" i="8" s="1"/>
  <c r="V140" i="8"/>
  <c r="O141" i="8"/>
  <c r="P141" i="8" s="1"/>
  <c r="O133" i="8"/>
  <c r="P133" i="8" s="1"/>
  <c r="V132" i="8"/>
  <c r="Q132" i="8"/>
  <c r="AF132" i="8" s="1"/>
  <c r="AD138" i="8"/>
  <c r="AD131" i="8" l="1"/>
  <c r="AE131" i="8" s="1"/>
  <c r="AF139" i="8"/>
  <c r="Q140" i="8"/>
  <c r="X132" i="8"/>
  <c r="Y132" i="8" s="1"/>
  <c r="V141" i="8"/>
  <c r="O142" i="8"/>
  <c r="P142" i="8" s="1"/>
  <c r="I138" i="8"/>
  <c r="AE138" i="8"/>
  <c r="X139" i="8"/>
  <c r="Y139" i="8" s="1"/>
  <c r="AB139" i="8" s="1"/>
  <c r="AC139" i="8" s="1"/>
  <c r="I131" i="8" l="1"/>
  <c r="AF140" i="8"/>
  <c r="O143" i="8"/>
  <c r="P143" i="8" s="1"/>
  <c r="V142" i="8"/>
  <c r="Q142" i="8"/>
  <c r="AF142" i="8" s="1"/>
  <c r="V133" i="8"/>
  <c r="Q133" i="8"/>
  <c r="AF133" i="8" s="1"/>
  <c r="O126" i="8"/>
  <c r="AD139" i="8"/>
  <c r="Q141" i="8"/>
  <c r="X140" i="8"/>
  <c r="Y140" i="8" s="1"/>
  <c r="AB140" i="8" s="1"/>
  <c r="AC140" i="8" s="1"/>
  <c r="AF141" i="8" l="1"/>
  <c r="X141" i="8"/>
  <c r="Y141" i="8" s="1"/>
  <c r="AB141" i="8" s="1"/>
  <c r="AC141" i="8" s="1"/>
  <c r="I139" i="8"/>
  <c r="AE139" i="8"/>
  <c r="X133" i="8"/>
  <c r="Y133" i="8" s="1"/>
  <c r="AD140" i="8"/>
  <c r="X142" i="8"/>
  <c r="Y142" i="8" s="1"/>
  <c r="V143" i="8"/>
  <c r="Q143" i="8"/>
  <c r="AF143" i="8" s="1"/>
  <c r="P126" i="8"/>
  <c r="Q126" i="8" s="1"/>
  <c r="O145" i="8" l="1"/>
  <c r="P145" i="8" s="1"/>
  <c r="O146" i="8" s="1"/>
  <c r="P146" i="8" s="1"/>
  <c r="X143" i="8"/>
  <c r="Y143" i="8" s="1"/>
  <c r="AD141" i="8"/>
  <c r="AE140" i="8"/>
  <c r="I140" i="8"/>
  <c r="Q145" i="8" l="1"/>
  <c r="O147" i="8"/>
  <c r="P147" i="8" s="1"/>
  <c r="I141" i="8"/>
  <c r="AE141" i="8"/>
  <c r="Q147" i="8" l="1"/>
  <c r="Q146" i="8"/>
  <c r="O148" i="8" l="1"/>
  <c r="P148" i="8" l="1"/>
  <c r="O149" i="8" s="1"/>
  <c r="Q148" i="8"/>
  <c r="O136" i="8" l="1"/>
  <c r="P136" i="8" s="1"/>
  <c r="P149" i="8"/>
  <c r="O150" i="8"/>
  <c r="P150" i="8" s="1"/>
  <c r="Q149" i="8"/>
  <c r="O152" i="8"/>
  <c r="Q136" i="8"/>
  <c r="V136" i="8"/>
  <c r="P152" i="8" l="1"/>
  <c r="Q152" i="8" s="1"/>
  <c r="AF136" i="8"/>
  <c r="X136" i="8"/>
  <c r="Y136" i="8" s="1"/>
  <c r="AB136" i="8" s="1"/>
  <c r="AC136" i="8" s="1"/>
  <c r="Q150" i="8"/>
  <c r="AD136" i="8" l="1"/>
  <c r="O153" i="8"/>
  <c r="P159" i="8"/>
  <c r="P160" i="8" s="1"/>
  <c r="P153" i="8" l="1"/>
  <c r="O154" i="8" s="1"/>
  <c r="I136" i="8"/>
  <c r="AE136" i="8"/>
  <c r="AE97" i="8" s="1"/>
  <c r="AD97" i="8"/>
  <c r="I126" i="8" l="1"/>
  <c r="I97" i="8" s="1"/>
  <c r="P154" i="8"/>
  <c r="Q154" i="8" s="1"/>
  <c r="Q153" i="8"/>
  <c r="S13" i="5" l="1"/>
  <c r="R13" i="5" l="1"/>
  <c r="J36" i="7"/>
  <c r="J35" i="7"/>
  <c r="J34" i="7"/>
  <c r="J33" i="7"/>
  <c r="J31" i="7"/>
  <c r="J29" i="7"/>
  <c r="J28" i="7"/>
  <c r="J27" i="7"/>
  <c r="J26" i="7"/>
  <c r="J25" i="7"/>
  <c r="J23" i="7"/>
  <c r="J22" i="7"/>
  <c r="J21" i="7"/>
  <c r="J20" i="7"/>
  <c r="J17" i="7"/>
  <c r="J16" i="7"/>
  <c r="J15" i="7"/>
  <c r="J12" i="7"/>
  <c r="J11" i="7"/>
  <c r="J10" i="7"/>
  <c r="J9" i="7"/>
  <c r="J8" i="7"/>
  <c r="J7" i="7"/>
  <c r="J6" i="7"/>
  <c r="Y36" i="7"/>
  <c r="Z36" i="7" s="1"/>
  <c r="AB36" i="7" s="1"/>
  <c r="M36" i="7"/>
  <c r="Y35" i="7"/>
  <c r="Z35" i="7" s="1"/>
  <c r="AB35" i="7" s="1"/>
  <c r="M35" i="7"/>
  <c r="Y34" i="7"/>
  <c r="Z34" i="7" s="1"/>
  <c r="AB34" i="7" s="1"/>
  <c r="M34" i="7"/>
  <c r="Y33" i="7"/>
  <c r="Z33" i="7" s="1"/>
  <c r="AB33" i="7" s="1"/>
  <c r="M33" i="7"/>
  <c r="AB32" i="7"/>
  <c r="Y31" i="7"/>
  <c r="Z31" i="7" s="1"/>
  <c r="AB31" i="7" s="1"/>
  <c r="M31" i="7"/>
  <c r="AB30" i="7"/>
  <c r="X29" i="7"/>
  <c r="Z29" i="7" s="1"/>
  <c r="AB29" i="7" s="1"/>
  <c r="M29" i="7"/>
  <c r="X28" i="7"/>
  <c r="Z28" i="7" s="1"/>
  <c r="AB28" i="7" s="1"/>
  <c r="M28" i="7"/>
  <c r="Y27" i="7"/>
  <c r="X27" i="7"/>
  <c r="Z27" i="7" s="1"/>
  <c r="AB27" i="7" s="1"/>
  <c r="M27" i="7"/>
  <c r="X26" i="7"/>
  <c r="Z26" i="7" s="1"/>
  <c r="AB26" i="7" s="1"/>
  <c r="M26" i="7"/>
  <c r="X25" i="7"/>
  <c r="M25" i="7"/>
  <c r="AB24" i="7"/>
  <c r="W23" i="7"/>
  <c r="Z23" i="7" s="1"/>
  <c r="AB23" i="7" s="1"/>
  <c r="M23" i="7"/>
  <c r="W22" i="7"/>
  <c r="Z22" i="7" s="1"/>
  <c r="AB22" i="7" s="1"/>
  <c r="M22" i="7"/>
  <c r="W21" i="7"/>
  <c r="Z21" i="7" s="1"/>
  <c r="AB21" i="7" s="1"/>
  <c r="M21" i="7"/>
  <c r="W20" i="7"/>
  <c r="M20" i="7"/>
  <c r="AB19" i="7"/>
  <c r="V18" i="7"/>
  <c r="U18" i="7"/>
  <c r="T18" i="7"/>
  <c r="G18" i="7"/>
  <c r="V17" i="7"/>
  <c r="Z17" i="7" s="1"/>
  <c r="AB17" i="7" s="1"/>
  <c r="M17" i="7"/>
  <c r="V16" i="7"/>
  <c r="Z16" i="7" s="1"/>
  <c r="AB16" i="7" s="1"/>
  <c r="M16" i="7"/>
  <c r="V15" i="7"/>
  <c r="Z15" i="7" s="1"/>
  <c r="AB15" i="7" s="1"/>
  <c r="M15" i="7"/>
  <c r="AB14" i="7"/>
  <c r="Y13" i="7"/>
  <c r="X13" i="7"/>
  <c r="W13" i="7"/>
  <c r="U13" i="7"/>
  <c r="T13" i="7"/>
  <c r="G13" i="7"/>
  <c r="U12" i="7"/>
  <c r="T12" i="7"/>
  <c r="M12" i="7"/>
  <c r="U11" i="7"/>
  <c r="T11" i="7"/>
  <c r="M11" i="7"/>
  <c r="U10" i="7"/>
  <c r="T10" i="7"/>
  <c r="M10" i="7"/>
  <c r="U9" i="7"/>
  <c r="T9" i="7"/>
  <c r="M9" i="7"/>
  <c r="T8" i="7"/>
  <c r="Z8" i="7" s="1"/>
  <c r="AB8" i="7" s="1"/>
  <c r="M8" i="7"/>
  <c r="U7" i="7"/>
  <c r="T7" i="7"/>
  <c r="M7" i="7"/>
  <c r="U6" i="7"/>
  <c r="T6" i="7"/>
  <c r="M6" i="7"/>
  <c r="Y5" i="7"/>
  <c r="X5" i="7"/>
  <c r="W5" i="7"/>
  <c r="V5" i="7"/>
  <c r="G5" i="7"/>
  <c r="J70" i="3"/>
  <c r="J69" i="3"/>
  <c r="J68" i="3"/>
  <c r="J65" i="3"/>
  <c r="K11" i="7" l="1"/>
  <c r="K23" i="7"/>
  <c r="K34" i="7"/>
  <c r="K26" i="7"/>
  <c r="K8" i="7"/>
  <c r="Z9" i="7"/>
  <c r="AB9" i="7" s="1"/>
  <c r="K6" i="7"/>
  <c r="Z12" i="7"/>
  <c r="AB12" i="7" s="1"/>
  <c r="U5" i="7"/>
  <c r="U37" i="7" s="1"/>
  <c r="U38" i="7" s="1"/>
  <c r="U39" i="7" s="1"/>
  <c r="Z10" i="7"/>
  <c r="AB10" i="7" s="1"/>
  <c r="M13" i="7"/>
  <c r="T5" i="7"/>
  <c r="T37" i="7" s="1"/>
  <c r="T38" i="7" s="1"/>
  <c r="T39" i="7" s="1"/>
  <c r="Z11" i="7"/>
  <c r="AB11" i="7" s="1"/>
  <c r="M5" i="7"/>
  <c r="Z6" i="7"/>
  <c r="Y18" i="7"/>
  <c r="Y37" i="7" s="1"/>
  <c r="Y38" i="7" s="1"/>
  <c r="Y39" i="7" s="1"/>
  <c r="Z7" i="7"/>
  <c r="AB7" i="7" s="1"/>
  <c r="W18" i="7"/>
  <c r="W37" i="7" s="1"/>
  <c r="W38" i="7" s="1"/>
  <c r="G37" i="7"/>
  <c r="K15" i="7" s="1"/>
  <c r="X18" i="7"/>
  <c r="X37" i="7" s="1"/>
  <c r="X38" i="7" s="1"/>
  <c r="D7" i="7"/>
  <c r="M18" i="7"/>
  <c r="Z13" i="7"/>
  <c r="AB13" i="7" s="1"/>
  <c r="V13" i="7"/>
  <c r="V37" i="7" s="1"/>
  <c r="Z20" i="7"/>
  <c r="Z25" i="7"/>
  <c r="AB25" i="7" s="1"/>
  <c r="Q13" i="5"/>
  <c r="J63" i="3"/>
  <c r="O13" i="5"/>
  <c r="P13" i="5"/>
  <c r="N13" i="5"/>
  <c r="K27" i="7" l="1"/>
  <c r="K16" i="7"/>
  <c r="K35" i="7"/>
  <c r="K25" i="7"/>
  <c r="K12" i="7"/>
  <c r="K33" i="7"/>
  <c r="K22" i="7"/>
  <c r="K31" i="7"/>
  <c r="K7" i="7"/>
  <c r="K29" i="7"/>
  <c r="K20" i="7"/>
  <c r="K28" i="7"/>
  <c r="K17" i="7"/>
  <c r="K36" i="7"/>
  <c r="K21" i="7"/>
  <c r="K10" i="7"/>
  <c r="K9" i="7"/>
  <c r="D27" i="7"/>
  <c r="I36" i="7"/>
  <c r="I26" i="7"/>
  <c r="I15" i="7"/>
  <c r="I35" i="7"/>
  <c r="I25" i="7"/>
  <c r="I12" i="7"/>
  <c r="I34" i="7"/>
  <c r="I23" i="7"/>
  <c r="I11" i="7"/>
  <c r="I33" i="7"/>
  <c r="I22" i="7"/>
  <c r="I10" i="7"/>
  <c r="I31" i="7"/>
  <c r="I21" i="7"/>
  <c r="I9" i="7"/>
  <c r="I16" i="7"/>
  <c r="I29" i="7"/>
  <c r="I20" i="7"/>
  <c r="I8" i="7"/>
  <c r="I6" i="7"/>
  <c r="I28" i="7"/>
  <c r="I17" i="7"/>
  <c r="I7" i="7"/>
  <c r="I27" i="7"/>
  <c r="Z5" i="7"/>
  <c r="AB6" i="7"/>
  <c r="M37" i="7"/>
  <c r="N6" i="7" s="1"/>
  <c r="D26" i="7"/>
  <c r="D20" i="7"/>
  <c r="D22" i="7"/>
  <c r="D33" i="7"/>
  <c r="D6" i="7"/>
  <c r="D28" i="7"/>
  <c r="D35" i="7"/>
  <c r="D25" i="7"/>
  <c r="D9" i="7"/>
  <c r="X39" i="7"/>
  <c r="D11" i="7"/>
  <c r="D15" i="7"/>
  <c r="D21" i="7"/>
  <c r="D10" i="7"/>
  <c r="G38" i="7"/>
  <c r="G39" i="7" s="1"/>
  <c r="G42" i="7" s="1"/>
  <c r="W39" i="7"/>
  <c r="D17" i="7"/>
  <c r="D29" i="7"/>
  <c r="D12" i="7"/>
  <c r="D8" i="7"/>
  <c r="D16" i="7"/>
  <c r="D34" i="7"/>
  <c r="D36" i="7"/>
  <c r="D23" i="7"/>
  <c r="D31" i="7"/>
  <c r="V38" i="7"/>
  <c r="V39" i="7" s="1"/>
  <c r="N9" i="7"/>
  <c r="N20" i="7"/>
  <c r="N8" i="7"/>
  <c r="O8" i="7" s="1"/>
  <c r="Z18" i="7"/>
  <c r="AB18" i="7" s="1"/>
  <c r="AB37" i="7" s="1"/>
  <c r="AB20" i="7"/>
  <c r="J64" i="3"/>
  <c r="O20" i="7" l="1"/>
  <c r="N22" i="7"/>
  <c r="N23" i="7"/>
  <c r="K18" i="7"/>
  <c r="N17" i="7"/>
  <c r="O17" i="7" s="1"/>
  <c r="K13" i="7"/>
  <c r="N29" i="7"/>
  <c r="O29" i="7" s="1"/>
  <c r="N15" i="7"/>
  <c r="O15" i="7" s="1"/>
  <c r="N28" i="7"/>
  <c r="O28" i="7" s="1"/>
  <c r="N21" i="7"/>
  <c r="K5" i="7"/>
  <c r="O22" i="7"/>
  <c r="I13" i="7"/>
  <c r="N11" i="7"/>
  <c r="O11" i="7" s="1"/>
  <c r="N31" i="7"/>
  <c r="O31" i="7" s="1"/>
  <c r="I18" i="7"/>
  <c r="I5" i="7"/>
  <c r="O21" i="7"/>
  <c r="O6" i="7"/>
  <c r="N26" i="7"/>
  <c r="O26" i="7" s="1"/>
  <c r="N35" i="7"/>
  <c r="O35" i="7" s="1"/>
  <c r="N33" i="7"/>
  <c r="O33" i="7" s="1"/>
  <c r="D5" i="7"/>
  <c r="O23" i="7"/>
  <c r="D18" i="7"/>
  <c r="N16" i="7"/>
  <c r="O16" i="7" s="1"/>
  <c r="N27" i="7"/>
  <c r="O27" i="7" s="1"/>
  <c r="N36" i="7"/>
  <c r="O36" i="7" s="1"/>
  <c r="N25" i="7"/>
  <c r="O25" i="7" s="1"/>
  <c r="N12" i="7"/>
  <c r="O12" i="7" s="1"/>
  <c r="N7" i="7"/>
  <c r="O7" i="7" s="1"/>
  <c r="N34" i="7"/>
  <c r="O34" i="7" s="1"/>
  <c r="N10" i="7"/>
  <c r="O10" i="7" s="1"/>
  <c r="D13" i="7"/>
  <c r="O9" i="7"/>
  <c r="AB38" i="7"/>
  <c r="AB39" i="7" s="1"/>
  <c r="Z37" i="7"/>
  <c r="M13" i="5"/>
  <c r="J40" i="3"/>
  <c r="K37" i="7" l="1"/>
  <c r="K38" i="7" s="1"/>
  <c r="K39" i="7" s="1"/>
  <c r="K41" i="7" s="1"/>
  <c r="I37" i="7"/>
  <c r="I38" i="7"/>
  <c r="I39" i="7" s="1"/>
  <c r="D37" i="7"/>
  <c r="Z38" i="7"/>
  <c r="Z39" i="7" s="1"/>
  <c r="L13" i="5"/>
  <c r="K13" i="5"/>
  <c r="J45" i="3"/>
  <c r="J41" i="3"/>
  <c r="J38" i="3"/>
  <c r="J36" i="3"/>
  <c r="J35" i="3" l="1"/>
  <c r="J13" i="5" l="1"/>
  <c r="J39" i="3"/>
  <c r="J37" i="3"/>
  <c r="J55" i="3"/>
  <c r="J44" i="3"/>
  <c r="I13" i="5" l="1"/>
  <c r="H13" i="5" l="1"/>
  <c r="E13" i="5"/>
  <c r="F13" i="5"/>
  <c r="G13" i="5"/>
  <c r="Y1048576" i="3"/>
  <c r="X137" i="3"/>
  <c r="Y137" i="3" s="1"/>
  <c r="W31" i="3"/>
  <c r="E5" i="5" l="1"/>
  <c r="F5" i="5" s="1"/>
  <c r="G5" i="5" s="1"/>
  <c r="H5" i="5" s="1"/>
  <c r="I5" i="5" s="1"/>
  <c r="J5" i="5" s="1"/>
  <c r="K5" i="5" s="1"/>
  <c r="L5" i="5" s="1"/>
  <c r="M5" i="5" s="1"/>
  <c r="N5" i="5" s="1"/>
  <c r="O5" i="5" s="1"/>
  <c r="P5" i="5" s="1"/>
  <c r="Q5" i="5" s="1"/>
  <c r="R5" i="5" s="1"/>
  <c r="S5" i="5" s="1"/>
  <c r="T5" i="5" s="1"/>
  <c r="U5" i="5" s="1"/>
  <c r="V5" i="5" s="1"/>
  <c r="W5" i="5" s="1"/>
  <c r="X5" i="5" s="1"/>
  <c r="Y5" i="5" s="1"/>
  <c r="Z5" i="5" s="1"/>
  <c r="AA5" i="5" s="1"/>
  <c r="AB5" i="5" s="1"/>
  <c r="AC5" i="5" s="1"/>
  <c r="AD5" i="5" s="1"/>
  <c r="J11" i="4" l="1"/>
  <c r="J22" i="4" s="1"/>
  <c r="AU32" i="3"/>
  <c r="AU33" i="3"/>
  <c r="AU34" i="3"/>
  <c r="AU35" i="3"/>
  <c r="AU36" i="3"/>
  <c r="AU37" i="3"/>
  <c r="AU38" i="3"/>
  <c r="AU39" i="3"/>
  <c r="AU40" i="3"/>
  <c r="AU41" i="3"/>
  <c r="AU42" i="3"/>
  <c r="AU43" i="3"/>
  <c r="AU44" i="3"/>
  <c r="AU45" i="3"/>
  <c r="AU46" i="3"/>
  <c r="AU47" i="3"/>
  <c r="AU48" i="3"/>
  <c r="AU49" i="3"/>
  <c r="AU50" i="3"/>
  <c r="AU51" i="3"/>
  <c r="AU52" i="3"/>
  <c r="AU53" i="3"/>
  <c r="AU54" i="3"/>
  <c r="AU55" i="3"/>
  <c r="AU56" i="3"/>
  <c r="AU57" i="3"/>
  <c r="AU58" i="3"/>
  <c r="AU59" i="3"/>
  <c r="AU60" i="3"/>
  <c r="AU61" i="3"/>
  <c r="AU62" i="3"/>
  <c r="AU63" i="3"/>
  <c r="AU64" i="3"/>
  <c r="AU65" i="3"/>
  <c r="AU66" i="3"/>
  <c r="AU67" i="3"/>
  <c r="AU68" i="3"/>
  <c r="AU69" i="3"/>
  <c r="AU70" i="3"/>
  <c r="AU71" i="3"/>
  <c r="AU72" i="3"/>
  <c r="AU73" i="3"/>
  <c r="AU74" i="3"/>
  <c r="AU75" i="3"/>
  <c r="AU76" i="3"/>
  <c r="AU77" i="3"/>
  <c r="AU78" i="3"/>
  <c r="AU79" i="3"/>
  <c r="AU80" i="3"/>
  <c r="AU81" i="3"/>
  <c r="AU82" i="3"/>
  <c r="AU83" i="3"/>
  <c r="AU84" i="3"/>
  <c r="AU85" i="3"/>
  <c r="AU86" i="3"/>
  <c r="AU87" i="3"/>
  <c r="AU88" i="3"/>
  <c r="AU89" i="3"/>
  <c r="AU90" i="3"/>
  <c r="AU91" i="3"/>
  <c r="AU92" i="3"/>
  <c r="AU93" i="3"/>
  <c r="AU94" i="3"/>
  <c r="AU95" i="3"/>
  <c r="AU96" i="3"/>
  <c r="AU97" i="3"/>
  <c r="AU98" i="3"/>
  <c r="AU99" i="3"/>
  <c r="AU100" i="3"/>
  <c r="AU101" i="3"/>
  <c r="AU102" i="3"/>
  <c r="AU103" i="3"/>
  <c r="AU104" i="3"/>
  <c r="AU105" i="3"/>
  <c r="AU106" i="3"/>
  <c r="AU107" i="3"/>
  <c r="AU108" i="3"/>
  <c r="AU109" i="3"/>
  <c r="AU110" i="3"/>
  <c r="AU111" i="3"/>
  <c r="AU112" i="3"/>
  <c r="AU113" i="3"/>
  <c r="AU114" i="3"/>
  <c r="AU115" i="3"/>
  <c r="AU116" i="3"/>
  <c r="AU117" i="3"/>
  <c r="AU118" i="3"/>
  <c r="AU119" i="3"/>
  <c r="AU120" i="3"/>
  <c r="AU121" i="3"/>
  <c r="AU122" i="3"/>
  <c r="AU123" i="3"/>
  <c r="AU124" i="3"/>
  <c r="AU125" i="3"/>
  <c r="AU126" i="3"/>
  <c r="AU127" i="3"/>
  <c r="AU128" i="3"/>
  <c r="AU129" i="3"/>
  <c r="AU130" i="3"/>
  <c r="AU131" i="3"/>
  <c r="AU132" i="3"/>
  <c r="AU133" i="3"/>
  <c r="AU134" i="3"/>
  <c r="AU135" i="3"/>
  <c r="AU136" i="3"/>
  <c r="AU137" i="3"/>
  <c r="AU138" i="3"/>
  <c r="AU139" i="3"/>
  <c r="AU140" i="3"/>
  <c r="AU141" i="3"/>
  <c r="AU142" i="3"/>
  <c r="AU143" i="3"/>
  <c r="AU144" i="3"/>
  <c r="AU145" i="3"/>
  <c r="AU146" i="3"/>
  <c r="AU147" i="3"/>
  <c r="AU148" i="3"/>
  <c r="AU149" i="3"/>
  <c r="AU150" i="3"/>
  <c r="AU151" i="3"/>
  <c r="AU152" i="3"/>
  <c r="AU153" i="3"/>
  <c r="AU31" i="3"/>
  <c r="AR31" i="3"/>
  <c r="AR32" i="3"/>
  <c r="AR33" i="3"/>
  <c r="AR34" i="3"/>
  <c r="AR35" i="3"/>
  <c r="AR36" i="3"/>
  <c r="AR37" i="3"/>
  <c r="AR38" i="3"/>
  <c r="AR39" i="3"/>
  <c r="AR40" i="3"/>
  <c r="AR41" i="3"/>
  <c r="AR42" i="3"/>
  <c r="AR43" i="3"/>
  <c r="AR44" i="3"/>
  <c r="AR45" i="3"/>
  <c r="AR46" i="3"/>
  <c r="AR47" i="3"/>
  <c r="AR48" i="3"/>
  <c r="AR49" i="3"/>
  <c r="AR50" i="3"/>
  <c r="AR51" i="3"/>
  <c r="AR52" i="3"/>
  <c r="AR53" i="3"/>
  <c r="AR54" i="3"/>
  <c r="AR55" i="3"/>
  <c r="AR56" i="3"/>
  <c r="AR57" i="3"/>
  <c r="AR58" i="3"/>
  <c r="AR59" i="3"/>
  <c r="AR60" i="3"/>
  <c r="AR61" i="3"/>
  <c r="AR62" i="3"/>
  <c r="AR63" i="3"/>
  <c r="AR64" i="3"/>
  <c r="AR65" i="3"/>
  <c r="AR66" i="3"/>
  <c r="AR67" i="3"/>
  <c r="AR68" i="3"/>
  <c r="AR69" i="3"/>
  <c r="AR70" i="3"/>
  <c r="AR79" i="3"/>
  <c r="AR80" i="3"/>
  <c r="AR81" i="3"/>
  <c r="AR82" i="3"/>
  <c r="AR83" i="3"/>
  <c r="AR84" i="3"/>
  <c r="AR85" i="3"/>
  <c r="AR86" i="3"/>
  <c r="AR87" i="3"/>
  <c r="AR88" i="3"/>
  <c r="AR89" i="3"/>
  <c r="AR90" i="3"/>
  <c r="AR91" i="3"/>
  <c r="AR92" i="3"/>
  <c r="AR93" i="3"/>
  <c r="AR94" i="3"/>
  <c r="AR95" i="3"/>
  <c r="AR96" i="3"/>
  <c r="AR97" i="3"/>
  <c r="AR98" i="3"/>
  <c r="AR99" i="3"/>
  <c r="AR100" i="3"/>
  <c r="AR101" i="3"/>
  <c r="AR102" i="3"/>
  <c r="AR103" i="3"/>
  <c r="AR104" i="3"/>
  <c r="AR105" i="3"/>
  <c r="AR106" i="3"/>
  <c r="AR107" i="3"/>
  <c r="AR108" i="3"/>
  <c r="AR109" i="3"/>
  <c r="AR110" i="3"/>
  <c r="AR111" i="3"/>
  <c r="AR112" i="3"/>
  <c r="AR113" i="3"/>
  <c r="AR114" i="3"/>
  <c r="AR115" i="3"/>
  <c r="AR116" i="3"/>
  <c r="AR117" i="3"/>
  <c r="AR118" i="3"/>
  <c r="AR119" i="3"/>
  <c r="AR120" i="3"/>
  <c r="AR121" i="3"/>
  <c r="AR122" i="3"/>
  <c r="AR123" i="3"/>
  <c r="AR124" i="3"/>
  <c r="AR125" i="3"/>
  <c r="AR126" i="3"/>
  <c r="AR127" i="3"/>
  <c r="AR128" i="3"/>
  <c r="AR129" i="3"/>
  <c r="AR130" i="3"/>
  <c r="AR131" i="3"/>
  <c r="AR132" i="3"/>
  <c r="AR133" i="3"/>
  <c r="AR134" i="3"/>
  <c r="AR135" i="3"/>
  <c r="AR136" i="3"/>
  <c r="AR137" i="3"/>
  <c r="AR138" i="3"/>
  <c r="AR139" i="3"/>
  <c r="AR140" i="3"/>
  <c r="AR141" i="3"/>
  <c r="AR142" i="3"/>
  <c r="AR143" i="3"/>
  <c r="AR144" i="3"/>
  <c r="AR145" i="3"/>
  <c r="AR146" i="3"/>
  <c r="AR147" i="3"/>
  <c r="AR148" i="3"/>
  <c r="AR149" i="3"/>
  <c r="AR150" i="3"/>
  <c r="AR151" i="3"/>
  <c r="AR152" i="3"/>
  <c r="AR153" i="3"/>
  <c r="AR154" i="3"/>
  <c r="AR155" i="3"/>
  <c r="AR156" i="3"/>
  <c r="AR157" i="3"/>
  <c r="AR158" i="3"/>
  <c r="AR159" i="3"/>
  <c r="AR14" i="3"/>
  <c r="AP11" i="3"/>
  <c r="AP12" i="3"/>
  <c r="AP13" i="3"/>
  <c r="AP15" i="3"/>
  <c r="AP16" i="3"/>
  <c r="AP17" i="3"/>
  <c r="AP18" i="3"/>
  <c r="AP19" i="3"/>
  <c r="AP20" i="3"/>
  <c r="AP21" i="3"/>
  <c r="AP22" i="3"/>
  <c r="AP23" i="3"/>
  <c r="AP25" i="3"/>
  <c r="AP26" i="3"/>
  <c r="AP27" i="3"/>
  <c r="AP28" i="3"/>
  <c r="AP29" i="3"/>
  <c r="AP30" i="3"/>
  <c r="AP32" i="3"/>
  <c r="AP33" i="3"/>
  <c r="AP42" i="3"/>
  <c r="AP43" i="3"/>
  <c r="AP47" i="3"/>
  <c r="AP48" i="3"/>
  <c r="AP50" i="3"/>
  <c r="AP51" i="3"/>
  <c r="AP53" i="3"/>
  <c r="AP54" i="3"/>
  <c r="AP56" i="3"/>
  <c r="AP57" i="3"/>
  <c r="AP58" i="3"/>
  <c r="AP59" i="3"/>
  <c r="AP60" i="3"/>
  <c r="AP61" i="3"/>
  <c r="AP66" i="3"/>
  <c r="AP67" i="3"/>
  <c r="AP71" i="3"/>
  <c r="AP72" i="3"/>
  <c r="AP73" i="3"/>
  <c r="AP74" i="3"/>
  <c r="AP75" i="3"/>
  <c r="AP76" i="3"/>
  <c r="AP78" i="3"/>
  <c r="AP84" i="3"/>
  <c r="AP85" i="3"/>
  <c r="AP87" i="3"/>
  <c r="AP88" i="3"/>
  <c r="AP91" i="3"/>
  <c r="AP92" i="3"/>
  <c r="AP93" i="3"/>
  <c r="AP94" i="3"/>
  <c r="AP95" i="3"/>
  <c r="AP96" i="3"/>
  <c r="AP98" i="3"/>
  <c r="AP103" i="3"/>
  <c r="AP104" i="3"/>
  <c r="AP110" i="3"/>
  <c r="AP111" i="3"/>
  <c r="AP118" i="3"/>
  <c r="AP119" i="3"/>
  <c r="AP123" i="3"/>
  <c r="AP124" i="3"/>
  <c r="AP125" i="3"/>
  <c r="AP132" i="3"/>
  <c r="AP133" i="3"/>
  <c r="AP134" i="3"/>
  <c r="AP135" i="3"/>
  <c r="AP137" i="3"/>
  <c r="AP142" i="3"/>
  <c r="AP143" i="3"/>
  <c r="AP144" i="3"/>
  <c r="AP145" i="3"/>
  <c r="AP146" i="3"/>
  <c r="AP147" i="3"/>
  <c r="AP148" i="3"/>
  <c r="AP149" i="3"/>
  <c r="AP150" i="3"/>
  <c r="AP151" i="3"/>
  <c r="AP152" i="3"/>
  <c r="AP153" i="3"/>
  <c r="AP154" i="3"/>
  <c r="AP158" i="3"/>
  <c r="AP159" i="3"/>
  <c r="AP10" i="3"/>
  <c r="J89" i="3" l="1"/>
  <c r="J126" i="3"/>
  <c r="J120" i="3"/>
  <c r="J112" i="3"/>
  <c r="J105" i="3"/>
  <c r="J99" i="3"/>
  <c r="H99" i="3"/>
  <c r="J79" i="3"/>
  <c r="H79" i="3"/>
  <c r="J34" i="3"/>
  <c r="H44" i="3"/>
  <c r="H126" i="3"/>
  <c r="H120" i="3"/>
  <c r="H112" i="3"/>
  <c r="H105" i="3"/>
  <c r="H31" i="1"/>
  <c r="H33" i="1"/>
  <c r="H34" i="1"/>
  <c r="H35" i="1"/>
  <c r="H36" i="1"/>
  <c r="H29" i="1"/>
  <c r="H28" i="1"/>
  <c r="H27" i="1"/>
  <c r="H26" i="1"/>
  <c r="H25" i="1"/>
  <c r="H23" i="1"/>
  <c r="H22" i="1"/>
  <c r="H21" i="1"/>
  <c r="H20" i="1"/>
  <c r="H17" i="1"/>
  <c r="H16" i="1"/>
  <c r="H15" i="1"/>
  <c r="H12" i="1"/>
  <c r="H11" i="1"/>
  <c r="H10" i="1"/>
  <c r="H9" i="1"/>
  <c r="H8" i="1"/>
  <c r="H7" i="1"/>
  <c r="H6" i="1"/>
  <c r="G5" i="1"/>
  <c r="H13" i="1" l="1"/>
  <c r="J97" i="3"/>
  <c r="H97" i="3"/>
  <c r="J62" i="3"/>
  <c r="H62" i="3"/>
  <c r="H18" i="1"/>
  <c r="H5" i="1"/>
  <c r="H37" i="1" l="1"/>
  <c r="I15" i="1" l="1"/>
  <c r="I16" i="1"/>
  <c r="I12" i="1"/>
  <c r="I21" i="1"/>
  <c r="I20" i="1"/>
  <c r="I17" i="1"/>
  <c r="I31" i="1"/>
  <c r="I9" i="1"/>
  <c r="I10" i="1"/>
  <c r="I11" i="1"/>
  <c r="I35" i="1"/>
  <c r="I6" i="1"/>
  <c r="I33" i="1"/>
  <c r="I7" i="1"/>
  <c r="I8" i="1"/>
  <c r="I22" i="1"/>
  <c r="I23" i="1"/>
  <c r="I25" i="1"/>
  <c r="I26" i="1"/>
  <c r="I27" i="1"/>
  <c r="I28" i="1"/>
  <c r="I29" i="1"/>
  <c r="I36" i="1"/>
  <c r="I34" i="1"/>
  <c r="H90" i="3"/>
  <c r="J86" i="3"/>
  <c r="J77" i="3" s="1"/>
  <c r="P11" i="3"/>
  <c r="P10" i="3"/>
  <c r="W24" i="3"/>
  <c r="Q10" i="3" l="1"/>
  <c r="Q11" i="3"/>
  <c r="W119" i="3"/>
  <c r="W20" i="3"/>
  <c r="W32" i="3"/>
  <c r="W21" i="3"/>
  <c r="W28" i="3"/>
  <c r="W22" i="3"/>
  <c r="W38" i="3"/>
  <c r="W15" i="3"/>
  <c r="W65" i="3"/>
  <c r="W17" i="3"/>
  <c r="W27" i="3"/>
  <c r="W51" i="3"/>
  <c r="O12" i="3"/>
  <c r="W30" i="3"/>
  <c r="W37" i="3"/>
  <c r="W107" i="3"/>
  <c r="W19" i="3"/>
  <c r="W29" i="3"/>
  <c r="W80" i="3"/>
  <c r="W88" i="3"/>
  <c r="W55" i="3"/>
  <c r="W67" i="3"/>
  <c r="W70" i="3"/>
  <c r="W133" i="3"/>
  <c r="W130" i="3"/>
  <c r="W128" i="3"/>
  <c r="W123" i="3"/>
  <c r="W143" i="3"/>
  <c r="W132" i="3"/>
  <c r="W122" i="3"/>
  <c r="W116" i="3"/>
  <c r="W103" i="3"/>
  <c r="W81" i="3"/>
  <c r="AD154" i="3"/>
  <c r="W142" i="3"/>
  <c r="W131" i="3"/>
  <c r="W129" i="3"/>
  <c r="W127" i="3"/>
  <c r="W120" i="3"/>
  <c r="W114" i="3"/>
  <c r="W108" i="3"/>
  <c r="W102" i="3"/>
  <c r="W85" i="3"/>
  <c r="W79" i="3"/>
  <c r="W72" i="3"/>
  <c r="W139" i="3"/>
  <c r="W136" i="3"/>
  <c r="W117" i="3"/>
  <c r="W110" i="3"/>
  <c r="W92" i="3"/>
  <c r="W87" i="3"/>
  <c r="W82" i="3"/>
  <c r="W141" i="3"/>
  <c r="W124" i="3"/>
  <c r="W112" i="3"/>
  <c r="W106" i="3"/>
  <c r="W115" i="3"/>
  <c r="W104" i="3"/>
  <c r="W100" i="3"/>
  <c r="W89" i="3"/>
  <c r="W62" i="3"/>
  <c r="W57" i="3"/>
  <c r="W138" i="3"/>
  <c r="W121" i="3"/>
  <c r="W118" i="3"/>
  <c r="W105" i="3"/>
  <c r="W101" i="3"/>
  <c r="W90" i="3"/>
  <c r="W64" i="3"/>
  <c r="W54" i="3"/>
  <c r="W50" i="3"/>
  <c r="W47" i="3"/>
  <c r="W44" i="3"/>
  <c r="W42" i="3"/>
  <c r="W36" i="3"/>
  <c r="W140" i="3"/>
  <c r="W99" i="3"/>
  <c r="W91" i="3"/>
  <c r="W68" i="3"/>
  <c r="W66" i="3"/>
  <c r="W53" i="3"/>
  <c r="W52" i="3"/>
  <c r="W49" i="3"/>
  <c r="W46" i="3"/>
  <c r="W39" i="3"/>
  <c r="W113" i="3"/>
  <c r="W109" i="3"/>
  <c r="W40" i="3"/>
  <c r="W23" i="3"/>
  <c r="W18" i="3"/>
  <c r="W35" i="3"/>
  <c r="W86" i="3"/>
  <c r="W84" i="3"/>
  <c r="W71" i="3"/>
  <c r="W45" i="3"/>
  <c r="W83" i="3"/>
  <c r="W69" i="3"/>
  <c r="W56" i="3"/>
  <c r="W41" i="3"/>
  <c r="W26" i="3"/>
  <c r="W16" i="3"/>
  <c r="W111" i="3"/>
  <c r="W25" i="3"/>
  <c r="W33" i="3"/>
  <c r="W34" i="3"/>
  <c r="W43" i="3"/>
  <c r="W48" i="3"/>
  <c r="W63" i="3"/>
  <c r="I158" i="2"/>
  <c r="K158" i="2"/>
  <c r="I156" i="2"/>
  <c r="I145" i="2"/>
  <c r="I144" i="2"/>
  <c r="I143" i="2"/>
  <c r="I136" i="2"/>
  <c r="I135" i="2"/>
  <c r="I134" i="2"/>
  <c r="I133" i="2"/>
  <c r="I132" i="2"/>
  <c r="I125" i="2"/>
  <c r="I126" i="2" s="1"/>
  <c r="I117" i="2"/>
  <c r="I119" i="2" s="1"/>
  <c r="I110" i="2"/>
  <c r="I112" i="2" s="1"/>
  <c r="I104" i="2"/>
  <c r="I107" i="2" s="1"/>
  <c r="I94" i="2"/>
  <c r="I91" i="2"/>
  <c r="I84" i="2"/>
  <c r="I86" i="2" s="1"/>
  <c r="L67" i="2"/>
  <c r="L31" i="2"/>
  <c r="K52" i="2"/>
  <c r="L56" i="2"/>
  <c r="L34" i="2"/>
  <c r="M81" i="2"/>
  <c r="M63" i="2"/>
  <c r="H55" i="2"/>
  <c r="H52" i="2"/>
  <c r="I88" i="2" l="1"/>
  <c r="I131" i="2"/>
  <c r="I106" i="2"/>
  <c r="I87" i="2"/>
  <c r="I85" i="2"/>
  <c r="P12" i="3"/>
  <c r="I118" i="2"/>
  <c r="I111" i="2"/>
  <c r="I122" i="2"/>
  <c r="I114" i="2"/>
  <c r="I121" i="2"/>
  <c r="I113" i="2"/>
  <c r="I120" i="2"/>
  <c r="I105" i="2"/>
  <c r="L158" i="2"/>
  <c r="M158" i="2" s="1"/>
  <c r="H131" i="2"/>
  <c r="G127" i="2"/>
  <c r="H125" i="2"/>
  <c r="H117" i="2"/>
  <c r="H110" i="2"/>
  <c r="H104" i="2"/>
  <c r="G95" i="2"/>
  <c r="H94" i="2"/>
  <c r="H91" i="2"/>
  <c r="H84" i="2"/>
  <c r="H64" i="2"/>
  <c r="H49" i="2"/>
  <c r="H44" i="2"/>
  <c r="H33" i="2"/>
  <c r="H30" i="2"/>
  <c r="L11" i="2"/>
  <c r="M11" i="2" s="1"/>
  <c r="L10" i="2"/>
  <c r="M10" i="2" s="1"/>
  <c r="T6" i="2"/>
  <c r="T36" i="1"/>
  <c r="U36" i="1" s="1"/>
  <c r="W36" i="1" s="1"/>
  <c r="T35" i="1"/>
  <c r="U35" i="1" s="1"/>
  <c r="W35" i="1" s="1"/>
  <c r="T34" i="1"/>
  <c r="T33" i="1"/>
  <c r="U33" i="1" s="1"/>
  <c r="W33" i="1" s="1"/>
  <c r="W32" i="1"/>
  <c r="T31" i="1"/>
  <c r="U31" i="1" s="1"/>
  <c r="W31" i="1" s="1"/>
  <c r="W30" i="1"/>
  <c r="S29" i="1"/>
  <c r="U29" i="1" s="1"/>
  <c r="W29" i="1" s="1"/>
  <c r="S28" i="1"/>
  <c r="U28" i="1" s="1"/>
  <c r="W28" i="1" s="1"/>
  <c r="T27" i="1"/>
  <c r="S27" i="1"/>
  <c r="S26" i="1"/>
  <c r="U26" i="1" s="1"/>
  <c r="W26" i="1" s="1"/>
  <c r="S25" i="1"/>
  <c r="W24" i="1"/>
  <c r="R23" i="1"/>
  <c r="U23" i="1" s="1"/>
  <c r="W23" i="1" s="1"/>
  <c r="R22" i="1"/>
  <c r="U22" i="1" s="1"/>
  <c r="W22" i="1" s="1"/>
  <c r="R21" i="1"/>
  <c r="U21" i="1" s="1"/>
  <c r="W21" i="1" s="1"/>
  <c r="R20" i="1"/>
  <c r="U20" i="1" s="1"/>
  <c r="W19" i="1"/>
  <c r="Q18" i="1"/>
  <c r="P18" i="1"/>
  <c r="O18" i="1"/>
  <c r="G18" i="1"/>
  <c r="Q17" i="1"/>
  <c r="U17" i="1" s="1"/>
  <c r="W17" i="1" s="1"/>
  <c r="Q16" i="1"/>
  <c r="U16" i="1" s="1"/>
  <c r="W16" i="1" s="1"/>
  <c r="Q15" i="1"/>
  <c r="U15" i="1" s="1"/>
  <c r="W14" i="1"/>
  <c r="T13" i="1"/>
  <c r="S13" i="1"/>
  <c r="R13" i="1"/>
  <c r="P13" i="1"/>
  <c r="O13" i="1"/>
  <c r="G13" i="1"/>
  <c r="P12" i="1"/>
  <c r="O12" i="1"/>
  <c r="P11" i="1"/>
  <c r="O11" i="1"/>
  <c r="P10" i="1"/>
  <c r="O10" i="1"/>
  <c r="P9" i="1"/>
  <c r="O9" i="1"/>
  <c r="O8" i="1"/>
  <c r="U8" i="1" s="1"/>
  <c r="P7" i="1"/>
  <c r="O7" i="1"/>
  <c r="P6" i="1"/>
  <c r="O6" i="1"/>
  <c r="T5" i="1"/>
  <c r="S5" i="1"/>
  <c r="R5" i="1"/>
  <c r="Q5" i="1"/>
  <c r="G37" i="1" l="1"/>
  <c r="O13" i="3"/>
  <c r="G38" i="1"/>
  <c r="G39" i="1" s="1"/>
  <c r="G7" i="8" s="1"/>
  <c r="D8" i="1"/>
  <c r="J8" i="1" s="1"/>
  <c r="D7" i="1"/>
  <c r="J7" i="1" s="1"/>
  <c r="D9" i="1"/>
  <c r="H49" i="8" s="1"/>
  <c r="D6" i="1"/>
  <c r="H31" i="8" s="1"/>
  <c r="D12" i="1"/>
  <c r="H55" i="8" s="1"/>
  <c r="AD55" i="8" s="1"/>
  <c r="D11" i="1"/>
  <c r="H52" i="8" s="1"/>
  <c r="D10" i="1"/>
  <c r="J10" i="1" s="1"/>
  <c r="H14" i="2"/>
  <c r="U12" i="1"/>
  <c r="W12" i="1" s="1"/>
  <c r="Q12" i="3"/>
  <c r="U27" i="1"/>
  <c r="W27" i="1" s="1"/>
  <c r="I102" i="2"/>
  <c r="D15" i="1"/>
  <c r="J15" i="1" s="1"/>
  <c r="I82" i="2"/>
  <c r="P5" i="1"/>
  <c r="P37" i="1" s="1"/>
  <c r="P38" i="1" s="1"/>
  <c r="U6" i="1"/>
  <c r="U11" i="1"/>
  <c r="W8" i="1"/>
  <c r="I44" i="2"/>
  <c r="I45" i="2" s="1"/>
  <c r="U9" i="1"/>
  <c r="K12" i="2"/>
  <c r="L12" i="2" s="1"/>
  <c r="K13" i="2" s="1"/>
  <c r="L13" i="2" s="1"/>
  <c r="T52" i="2"/>
  <c r="T57" i="2"/>
  <c r="T53" i="2"/>
  <c r="T56" i="2"/>
  <c r="T54" i="2"/>
  <c r="T55" i="2"/>
  <c r="T68" i="2"/>
  <c r="D27" i="1"/>
  <c r="J27" i="1" s="1"/>
  <c r="W20" i="1"/>
  <c r="O5" i="1"/>
  <c r="O37" i="1" s="1"/>
  <c r="U7" i="1"/>
  <c r="U25" i="1"/>
  <c r="W25" i="1" s="1"/>
  <c r="S18" i="1"/>
  <c r="S37" i="1" s="1"/>
  <c r="R18" i="1"/>
  <c r="R37" i="1" s="1"/>
  <c r="D36" i="1"/>
  <c r="J36" i="1" s="1"/>
  <c r="D34" i="1"/>
  <c r="J34" i="1" s="1"/>
  <c r="D22" i="1"/>
  <c r="J22" i="1" s="1"/>
  <c r="D20" i="1"/>
  <c r="J20" i="1" s="1"/>
  <c r="D29" i="1"/>
  <c r="J29" i="1" s="1"/>
  <c r="D28" i="1"/>
  <c r="J28" i="1" s="1"/>
  <c r="D26" i="1"/>
  <c r="J26" i="1" s="1"/>
  <c r="D16" i="1"/>
  <c r="H86" i="8" s="1"/>
  <c r="D33" i="1"/>
  <c r="J33" i="1" s="1"/>
  <c r="D23" i="1"/>
  <c r="D21" i="1"/>
  <c r="J21" i="1" s="1"/>
  <c r="U13" i="1"/>
  <c r="W13" i="1" s="1"/>
  <c r="W15" i="1"/>
  <c r="T147" i="2"/>
  <c r="T128" i="2"/>
  <c r="T120" i="2"/>
  <c r="T111" i="2"/>
  <c r="T97" i="2"/>
  <c r="T143" i="2"/>
  <c r="T134" i="2"/>
  <c r="T114" i="2"/>
  <c r="T105" i="2"/>
  <c r="T94" i="2"/>
  <c r="T146" i="2"/>
  <c r="T127" i="2"/>
  <c r="T124" i="2"/>
  <c r="T118" i="2"/>
  <c r="T138" i="2"/>
  <c r="T132" i="2"/>
  <c r="T121" i="2"/>
  <c r="T112" i="2"/>
  <c r="T109" i="2"/>
  <c r="T144" i="2"/>
  <c r="T135" i="2"/>
  <c r="T125" i="2"/>
  <c r="T123" i="2"/>
  <c r="T106" i="2"/>
  <c r="T95" i="2"/>
  <c r="X162" i="2"/>
  <c r="T137" i="2"/>
  <c r="T119" i="2"/>
  <c r="T116" i="2"/>
  <c r="T110" i="2"/>
  <c r="T108" i="2"/>
  <c r="T88" i="2"/>
  <c r="T126" i="2"/>
  <c r="T113" i="2"/>
  <c r="T87" i="2"/>
  <c r="T77" i="2"/>
  <c r="T69" i="2"/>
  <c r="T49" i="2"/>
  <c r="T47" i="2"/>
  <c r="T89" i="2"/>
  <c r="T73" i="2"/>
  <c r="T65" i="2"/>
  <c r="T148" i="2"/>
  <c r="T91" i="2"/>
  <c r="T90" i="2"/>
  <c r="T86" i="2"/>
  <c r="T84" i="2"/>
  <c r="T76" i="2"/>
  <c r="T67" i="2"/>
  <c r="T46" i="2"/>
  <c r="T145" i="2"/>
  <c r="T115" i="2"/>
  <c r="T96" i="2"/>
  <c r="T92" i="2"/>
  <c r="T70" i="2"/>
  <c r="T40" i="2"/>
  <c r="T141" i="2"/>
  <c r="T122" i="2"/>
  <c r="T107" i="2"/>
  <c r="T74" i="2"/>
  <c r="T51" i="2"/>
  <c r="T66" i="2"/>
  <c r="T45" i="2"/>
  <c r="T36" i="2"/>
  <c r="T136" i="2"/>
  <c r="T64" i="2"/>
  <c r="T48" i="2"/>
  <c r="T35" i="2"/>
  <c r="T33" i="2"/>
  <c r="T31" i="2"/>
  <c r="T29" i="2"/>
  <c r="T25" i="2"/>
  <c r="T21" i="2"/>
  <c r="T17" i="2"/>
  <c r="T22" i="2"/>
  <c r="T104" i="2"/>
  <c r="T41" i="2"/>
  <c r="T39" i="2"/>
  <c r="T42" i="2"/>
  <c r="T30" i="2"/>
  <c r="T28" i="2"/>
  <c r="T24" i="2"/>
  <c r="T20" i="2"/>
  <c r="T16" i="2"/>
  <c r="T133" i="2"/>
  <c r="T44" i="2"/>
  <c r="T38" i="2"/>
  <c r="T34" i="2"/>
  <c r="T72" i="2"/>
  <c r="T50" i="2"/>
  <c r="T18" i="2"/>
  <c r="T93" i="2"/>
  <c r="T85" i="2"/>
  <c r="T43" i="2"/>
  <c r="T37" i="2"/>
  <c r="T27" i="2"/>
  <c r="T23" i="2"/>
  <c r="T19" i="2"/>
  <c r="T15" i="2"/>
  <c r="T117" i="2"/>
  <c r="T26" i="2"/>
  <c r="T129" i="2"/>
  <c r="T32" i="2"/>
  <c r="U10" i="1"/>
  <c r="U34" i="1"/>
  <c r="W34" i="1" s="1"/>
  <c r="T18" i="1"/>
  <c r="T37" i="1" s="1"/>
  <c r="Q13" i="1"/>
  <c r="Q37" i="1" s="1"/>
  <c r="D17" i="1"/>
  <c r="H89" i="8" s="1"/>
  <c r="D25" i="1"/>
  <c r="J25" i="1" s="1"/>
  <c r="H82" i="2"/>
  <c r="H102" i="2"/>
  <c r="I55" i="8" l="1"/>
  <c r="M55" i="8" s="1"/>
  <c r="AE55" i="8"/>
  <c r="J31" i="8"/>
  <c r="H14" i="8"/>
  <c r="AJ31" i="8"/>
  <c r="AD31" i="8"/>
  <c r="H77" i="8"/>
  <c r="AD86" i="8"/>
  <c r="J49" i="8"/>
  <c r="AE49" i="8" s="1"/>
  <c r="AD49" i="8"/>
  <c r="I49" i="8" s="1"/>
  <c r="M49" i="8" s="1"/>
  <c r="J89" i="8"/>
  <c r="AD89" i="8"/>
  <c r="I89" i="8" s="1"/>
  <c r="K41" i="8"/>
  <c r="AP41" i="8" s="1"/>
  <c r="K39" i="8"/>
  <c r="AP39" i="8" s="1"/>
  <c r="K37" i="8"/>
  <c r="AP37" i="8" s="1"/>
  <c r="K40" i="8"/>
  <c r="AP40" i="8" s="1"/>
  <c r="K35" i="8"/>
  <c r="K38" i="8"/>
  <c r="AP38" i="8" s="1"/>
  <c r="K36" i="8"/>
  <c r="AP36" i="8" s="1"/>
  <c r="K129" i="8"/>
  <c r="AP129" i="8" s="1"/>
  <c r="N115" i="8"/>
  <c r="K107" i="8"/>
  <c r="AP107" i="8" s="1"/>
  <c r="N106" i="8"/>
  <c r="K46" i="8"/>
  <c r="AP46" i="8" s="1"/>
  <c r="K82" i="8"/>
  <c r="AP82" i="8" s="1"/>
  <c r="K65" i="8"/>
  <c r="AP65" i="8" s="1"/>
  <c r="N114" i="8"/>
  <c r="K49" i="8"/>
  <c r="K70" i="8"/>
  <c r="AP70" i="8" s="1"/>
  <c r="N31" i="8"/>
  <c r="K116" i="8"/>
  <c r="AP116" i="8" s="1"/>
  <c r="N101" i="8"/>
  <c r="K138" i="8"/>
  <c r="AP138" i="8" s="1"/>
  <c r="N65" i="8"/>
  <c r="K45" i="8"/>
  <c r="N139" i="8"/>
  <c r="N38" i="8"/>
  <c r="N129" i="8"/>
  <c r="N46" i="8"/>
  <c r="N121" i="8"/>
  <c r="K113" i="8"/>
  <c r="N140" i="8"/>
  <c r="K101" i="8"/>
  <c r="AP101" i="8" s="1"/>
  <c r="N69" i="8"/>
  <c r="N55" i="8"/>
  <c r="K63" i="8"/>
  <c r="K90" i="8"/>
  <c r="AP90" i="8" s="1"/>
  <c r="K100" i="8"/>
  <c r="K68" i="8"/>
  <c r="AP68" i="8" s="1"/>
  <c r="N36" i="8"/>
  <c r="K122" i="8"/>
  <c r="AP122" i="8" s="1"/>
  <c r="N127" i="8"/>
  <c r="N49" i="8"/>
  <c r="N83" i="8"/>
  <c r="K64" i="8"/>
  <c r="AP64" i="8" s="1"/>
  <c r="N81" i="8"/>
  <c r="N39" i="8"/>
  <c r="N131" i="8"/>
  <c r="N128" i="8"/>
  <c r="K115" i="8"/>
  <c r="AP115" i="8" s="1"/>
  <c r="K80" i="8"/>
  <c r="K69" i="8"/>
  <c r="AP69" i="8" s="1"/>
  <c r="N116" i="8"/>
  <c r="K55" i="8"/>
  <c r="K83" i="8"/>
  <c r="AP83" i="8" s="1"/>
  <c r="N41" i="8"/>
  <c r="N113" i="8"/>
  <c r="N107" i="8"/>
  <c r="K89" i="8"/>
  <c r="K136" i="8"/>
  <c r="AP136" i="8" s="1"/>
  <c r="K140" i="8"/>
  <c r="AP140" i="8" s="1"/>
  <c r="N63" i="8"/>
  <c r="K117" i="8"/>
  <c r="AP117" i="8" s="1"/>
  <c r="N100" i="8"/>
  <c r="K81" i="8"/>
  <c r="AP81" i="8" s="1"/>
  <c r="K127" i="8"/>
  <c r="K31" i="8"/>
  <c r="N40" i="8"/>
  <c r="K139" i="8"/>
  <c r="AP139" i="8" s="1"/>
  <c r="K121" i="8"/>
  <c r="K106" i="8"/>
  <c r="K109" i="8"/>
  <c r="AP109" i="8" s="1"/>
  <c r="N89" i="8"/>
  <c r="K108" i="8"/>
  <c r="AP108" i="8" s="1"/>
  <c r="K102" i="8"/>
  <c r="AP102" i="8" s="1"/>
  <c r="K141" i="8"/>
  <c r="AP141" i="8" s="1"/>
  <c r="N130" i="8"/>
  <c r="K130" i="8"/>
  <c r="AP130" i="8" s="1"/>
  <c r="K52" i="8"/>
  <c r="N102" i="8"/>
  <c r="M90" i="8"/>
  <c r="N70" i="8"/>
  <c r="N122" i="8"/>
  <c r="N35" i="8"/>
  <c r="N34" i="8" s="1"/>
  <c r="N80" i="8"/>
  <c r="N117" i="8"/>
  <c r="N109" i="8"/>
  <c r="N141" i="8"/>
  <c r="N138" i="8"/>
  <c r="K131" i="8"/>
  <c r="AP131" i="8" s="1"/>
  <c r="K128" i="8"/>
  <c r="AP128" i="8" s="1"/>
  <c r="N108" i="8"/>
  <c r="N45" i="8"/>
  <c r="N90" i="8"/>
  <c r="K86" i="8"/>
  <c r="N68" i="8"/>
  <c r="K114" i="8"/>
  <c r="AP114" i="8" s="1"/>
  <c r="N37" i="8"/>
  <c r="N136" i="8"/>
  <c r="N64" i="8"/>
  <c r="M36" i="8"/>
  <c r="M45" i="8"/>
  <c r="M35" i="8"/>
  <c r="M38" i="8"/>
  <c r="M37" i="8"/>
  <c r="M46" i="8"/>
  <c r="M39" i="8"/>
  <c r="M40" i="8"/>
  <c r="M41" i="8"/>
  <c r="M63" i="8"/>
  <c r="M64" i="8"/>
  <c r="M106" i="8"/>
  <c r="M105" i="8" s="1"/>
  <c r="M70" i="8"/>
  <c r="M65" i="8"/>
  <c r="M107" i="8"/>
  <c r="M108" i="8"/>
  <c r="M100" i="8"/>
  <c r="M68" i="8"/>
  <c r="M69" i="8"/>
  <c r="M80" i="8"/>
  <c r="M101" i="8"/>
  <c r="M81" i="8"/>
  <c r="M102" i="8"/>
  <c r="M109" i="8"/>
  <c r="M82" i="8"/>
  <c r="M113" i="8"/>
  <c r="M114" i="8"/>
  <c r="M115" i="8"/>
  <c r="M83" i="8"/>
  <c r="M117" i="8"/>
  <c r="M116" i="8"/>
  <c r="M89" i="8"/>
  <c r="M121" i="8"/>
  <c r="M127" i="8"/>
  <c r="M122" i="8"/>
  <c r="M128" i="8"/>
  <c r="M129" i="8"/>
  <c r="M130" i="8"/>
  <c r="M138" i="8"/>
  <c r="M131" i="8"/>
  <c r="M139" i="8"/>
  <c r="M140" i="8"/>
  <c r="M141" i="8"/>
  <c r="M136" i="8"/>
  <c r="M126" i="8" s="1"/>
  <c r="J52" i="8"/>
  <c r="N52" i="8" s="1"/>
  <c r="AD52" i="8"/>
  <c r="I52" i="8" s="1"/>
  <c r="M52" i="8" s="1"/>
  <c r="P13" i="3"/>
  <c r="P39" i="1"/>
  <c r="H89" i="3"/>
  <c r="J17" i="1"/>
  <c r="H52" i="3"/>
  <c r="J52" i="3" s="1"/>
  <c r="J11" i="1"/>
  <c r="G126" i="2"/>
  <c r="J23" i="1"/>
  <c r="H55" i="3"/>
  <c r="J12" i="1"/>
  <c r="H31" i="3"/>
  <c r="J31" i="3" s="1"/>
  <c r="J6" i="1"/>
  <c r="H86" i="3"/>
  <c r="J16" i="1"/>
  <c r="H49" i="3"/>
  <c r="J49" i="3" s="1"/>
  <c r="J9" i="1"/>
  <c r="Q13" i="3"/>
  <c r="O35" i="3"/>
  <c r="I55" i="2"/>
  <c r="G7" i="3"/>
  <c r="D5" i="1"/>
  <c r="D35" i="1"/>
  <c r="J35" i="1" s="1"/>
  <c r="D31" i="1"/>
  <c r="J31" i="1" s="1"/>
  <c r="W10" i="1"/>
  <c r="I64" i="2"/>
  <c r="W7" i="1"/>
  <c r="I33" i="2"/>
  <c r="W9" i="1"/>
  <c r="I49" i="2"/>
  <c r="W11" i="1"/>
  <c r="I52" i="2"/>
  <c r="I30" i="2"/>
  <c r="G44" i="2"/>
  <c r="G45" i="2" s="1"/>
  <c r="G64" i="2"/>
  <c r="G33" i="2"/>
  <c r="G40" i="2" s="1"/>
  <c r="W6" i="1"/>
  <c r="O18" i="3"/>
  <c r="O21" i="3"/>
  <c r="M12" i="2"/>
  <c r="S56" i="2"/>
  <c r="V56" i="2" s="1"/>
  <c r="M13" i="2"/>
  <c r="U5" i="1"/>
  <c r="U18" i="1"/>
  <c r="W18" i="1" s="1"/>
  <c r="W37" i="1" s="1"/>
  <c r="W38" i="1" s="1"/>
  <c r="W39" i="1" s="1"/>
  <c r="S38" i="1"/>
  <c r="S39" i="1" s="1"/>
  <c r="G42" i="1"/>
  <c r="F7" i="2"/>
  <c r="R38" i="1"/>
  <c r="R39" i="1" s="1"/>
  <c r="O38" i="1"/>
  <c r="O39" i="1" s="1"/>
  <c r="G131" i="2"/>
  <c r="D13" i="1"/>
  <c r="G114" i="2"/>
  <c r="G112" i="2"/>
  <c r="G113" i="2"/>
  <c r="G111" i="2"/>
  <c r="Q38" i="1"/>
  <c r="Q39" i="1" s="1"/>
  <c r="G88" i="2"/>
  <c r="G85" i="2"/>
  <c r="G86" i="2"/>
  <c r="G87" i="2"/>
  <c r="G82" i="2"/>
  <c r="L166" i="2"/>
  <c r="K15" i="2"/>
  <c r="K18" i="2"/>
  <c r="K21" i="2"/>
  <c r="K24" i="2"/>
  <c r="H163" i="2"/>
  <c r="X164" i="2" s="1"/>
  <c r="T38" i="1"/>
  <c r="T39" i="1" s="1"/>
  <c r="G118" i="2"/>
  <c r="G121" i="2"/>
  <c r="G119" i="2"/>
  <c r="G122" i="2"/>
  <c r="G120" i="2"/>
  <c r="M44" i="8" l="1"/>
  <c r="M120" i="8"/>
  <c r="N105" i="8"/>
  <c r="I86" i="8"/>
  <c r="AD77" i="8"/>
  <c r="M79" i="8"/>
  <c r="AP63" i="8"/>
  <c r="K62" i="8"/>
  <c r="C6" i="5"/>
  <c r="M90" i="3"/>
  <c r="N70" i="3"/>
  <c r="N65" i="3"/>
  <c r="AP31" i="8"/>
  <c r="L31" i="8"/>
  <c r="AP89" i="8"/>
  <c r="L89" i="8"/>
  <c r="K79" i="8"/>
  <c r="AP80" i="8"/>
  <c r="I31" i="8"/>
  <c r="AD14" i="8"/>
  <c r="AD13" i="8" s="1"/>
  <c r="AP127" i="8"/>
  <c r="K126" i="8"/>
  <c r="N126" i="8"/>
  <c r="AP49" i="8"/>
  <c r="L49" i="8"/>
  <c r="M62" i="8"/>
  <c r="N112" i="8"/>
  <c r="K44" i="8"/>
  <c r="K14" i="8" s="1"/>
  <c r="AP45" i="8"/>
  <c r="H155" i="8"/>
  <c r="M34" i="8"/>
  <c r="AP86" i="8"/>
  <c r="L86" i="8"/>
  <c r="AP52" i="8"/>
  <c r="L52" i="8"/>
  <c r="K105" i="8"/>
  <c r="AP106" i="8"/>
  <c r="N99" i="8"/>
  <c r="AE89" i="8"/>
  <c r="J14" i="8"/>
  <c r="AE31" i="8"/>
  <c r="D18" i="1"/>
  <c r="K112" i="8"/>
  <c r="AP113" i="8"/>
  <c r="AP35" i="8"/>
  <c r="K34" i="8"/>
  <c r="AE52" i="8"/>
  <c r="M112" i="8"/>
  <c r="M99" i="8"/>
  <c r="N44" i="8"/>
  <c r="N14" i="8" s="1"/>
  <c r="K120" i="8"/>
  <c r="AP121" i="8"/>
  <c r="N62" i="8"/>
  <c r="AP55" i="8"/>
  <c r="L55" i="8"/>
  <c r="K99" i="8"/>
  <c r="AP100" i="8"/>
  <c r="N120" i="8"/>
  <c r="S12" i="5"/>
  <c r="R12" i="5"/>
  <c r="Q12" i="5"/>
  <c r="O12" i="5"/>
  <c r="P12" i="5"/>
  <c r="N12" i="5"/>
  <c r="M12" i="5"/>
  <c r="L12" i="5"/>
  <c r="K12" i="5"/>
  <c r="J14" i="3"/>
  <c r="J155" i="3" s="1"/>
  <c r="E10" i="5"/>
  <c r="E12" i="5"/>
  <c r="F12" i="5"/>
  <c r="G12" i="5"/>
  <c r="H12" i="5"/>
  <c r="I12" i="5"/>
  <c r="J12" i="5"/>
  <c r="R10" i="5"/>
  <c r="S10" i="5"/>
  <c r="AA10" i="5"/>
  <c r="AB10" i="5"/>
  <c r="T10" i="5"/>
  <c r="L10" i="5"/>
  <c r="K10" i="5"/>
  <c r="J10" i="5"/>
  <c r="P10" i="5"/>
  <c r="H10" i="5"/>
  <c r="W10" i="5"/>
  <c r="O10" i="5"/>
  <c r="G10" i="5"/>
  <c r="Z10" i="5"/>
  <c r="F10" i="5"/>
  <c r="Y10" i="5"/>
  <c r="Q10" i="5"/>
  <c r="I10" i="5"/>
  <c r="X10" i="5"/>
  <c r="AD10" i="5"/>
  <c r="V10" i="5"/>
  <c r="N10" i="5"/>
  <c r="AC10" i="5"/>
  <c r="U10" i="5"/>
  <c r="M10" i="5"/>
  <c r="N136" i="3"/>
  <c r="N117" i="3"/>
  <c r="N106" i="3"/>
  <c r="N80" i="3"/>
  <c r="N45" i="3"/>
  <c r="N52" i="3"/>
  <c r="N82" i="3"/>
  <c r="N36" i="3"/>
  <c r="N89" i="3"/>
  <c r="N131" i="3"/>
  <c r="N116" i="3"/>
  <c r="N102" i="3"/>
  <c r="N41" i="3"/>
  <c r="N86" i="3"/>
  <c r="N130" i="3"/>
  <c r="N115" i="3"/>
  <c r="N101" i="3"/>
  <c r="N40" i="3"/>
  <c r="N31" i="3"/>
  <c r="N129" i="3"/>
  <c r="N114" i="3"/>
  <c r="N100" i="3"/>
  <c r="N69" i="3"/>
  <c r="N39" i="3"/>
  <c r="N139" i="3"/>
  <c r="N141" i="3"/>
  <c r="N128" i="3"/>
  <c r="N113" i="3"/>
  <c r="N90" i="3"/>
  <c r="N68" i="3"/>
  <c r="N38" i="3"/>
  <c r="N108" i="3"/>
  <c r="N49" i="3"/>
  <c r="N140" i="3"/>
  <c r="N127" i="3"/>
  <c r="N109" i="3"/>
  <c r="N83" i="3"/>
  <c r="N64" i="3"/>
  <c r="N37" i="3"/>
  <c r="N63" i="3"/>
  <c r="N138" i="3"/>
  <c r="N121" i="3"/>
  <c r="N107" i="3"/>
  <c r="N81" i="3"/>
  <c r="N46" i="3"/>
  <c r="N35" i="3"/>
  <c r="N122" i="3"/>
  <c r="N55" i="3"/>
  <c r="P158" i="3"/>
  <c r="O32" i="3"/>
  <c r="O15" i="3"/>
  <c r="O53" i="3"/>
  <c r="O25" i="3"/>
  <c r="O54" i="3"/>
  <c r="K107" i="3"/>
  <c r="AP107" i="3" s="1"/>
  <c r="K41" i="3"/>
  <c r="K68" i="3"/>
  <c r="AP68" i="3" s="1"/>
  <c r="K64" i="3"/>
  <c r="AP64" i="3" s="1"/>
  <c r="K63" i="3"/>
  <c r="K70" i="3"/>
  <c r="AP70" i="3" s="1"/>
  <c r="K65" i="3"/>
  <c r="AP65" i="3" s="1"/>
  <c r="K69" i="3"/>
  <c r="AP69" i="3" s="1"/>
  <c r="H77" i="3"/>
  <c r="V53" i="3"/>
  <c r="O56" i="3"/>
  <c r="O36" i="3"/>
  <c r="O50" i="3"/>
  <c r="O47" i="3"/>
  <c r="O45" i="3"/>
  <c r="V35" i="3"/>
  <c r="P35" i="3"/>
  <c r="K90" i="3"/>
  <c r="AP90" i="3" s="1"/>
  <c r="K138" i="3"/>
  <c r="AP138" i="3" s="1"/>
  <c r="K127" i="3"/>
  <c r="AP127" i="3" s="1"/>
  <c r="K100" i="3"/>
  <c r="K81" i="3"/>
  <c r="AP81" i="3" s="1"/>
  <c r="K140" i="3"/>
  <c r="AP140" i="3" s="1"/>
  <c r="K116" i="3"/>
  <c r="AP116" i="3" s="1"/>
  <c r="K108" i="3"/>
  <c r="AP108" i="3" s="1"/>
  <c r="K45" i="3"/>
  <c r="AP45" i="3" s="1"/>
  <c r="K83" i="3"/>
  <c r="AP83" i="3" s="1"/>
  <c r="K40" i="3"/>
  <c r="AP40" i="3" s="1"/>
  <c r="K128" i="3"/>
  <c r="AP128" i="3" s="1"/>
  <c r="K139" i="3"/>
  <c r="AP139" i="3" s="1"/>
  <c r="K117" i="3"/>
  <c r="AP117" i="3" s="1"/>
  <c r="K109" i="3"/>
  <c r="AP109" i="3" s="1"/>
  <c r="K86" i="3"/>
  <c r="AP86" i="3" s="1"/>
  <c r="K55" i="3"/>
  <c r="K141" i="3"/>
  <c r="AP141" i="3" s="1"/>
  <c r="K115" i="3"/>
  <c r="AP115" i="3" s="1"/>
  <c r="K52" i="3"/>
  <c r="K131" i="3"/>
  <c r="AP131" i="3" s="1"/>
  <c r="K122" i="3"/>
  <c r="AP122" i="3" s="1"/>
  <c r="K114" i="3"/>
  <c r="AP114" i="3" s="1"/>
  <c r="K46" i="3"/>
  <c r="AP46" i="3" s="1"/>
  <c r="K49" i="3"/>
  <c r="K130" i="3"/>
  <c r="AP130" i="3" s="1"/>
  <c r="K121" i="3"/>
  <c r="AP121" i="3" s="1"/>
  <c r="K113" i="3"/>
  <c r="AP113" i="3" s="1"/>
  <c r="K106" i="3"/>
  <c r="AP106" i="3" s="1"/>
  <c r="K80" i="3"/>
  <c r="AP80" i="3" s="1"/>
  <c r="K129" i="3"/>
  <c r="AP129" i="3" s="1"/>
  <c r="K102" i="3"/>
  <c r="AP102" i="3" s="1"/>
  <c r="K136" i="3"/>
  <c r="AP136" i="3" s="1"/>
  <c r="K101" i="3"/>
  <c r="AP101" i="3" s="1"/>
  <c r="K82" i="3"/>
  <c r="AP82" i="3" s="1"/>
  <c r="K31" i="3"/>
  <c r="K89" i="3"/>
  <c r="I57" i="2"/>
  <c r="G30" i="2"/>
  <c r="G36" i="2"/>
  <c r="I36" i="2" s="1"/>
  <c r="G41" i="2"/>
  <c r="I41" i="2" s="1"/>
  <c r="G34" i="2"/>
  <c r="I34" i="2" s="1"/>
  <c r="G37" i="2"/>
  <c r="I37" i="2" s="1"/>
  <c r="G65" i="2"/>
  <c r="G69" i="2"/>
  <c r="G68" i="2"/>
  <c r="G74" i="2"/>
  <c r="G73" i="2"/>
  <c r="G67" i="2"/>
  <c r="G72" i="2"/>
  <c r="G70" i="2"/>
  <c r="G66" i="2"/>
  <c r="G38" i="2"/>
  <c r="I38" i="2" s="1"/>
  <c r="G39" i="2"/>
  <c r="I39" i="2" s="1"/>
  <c r="U37" i="1"/>
  <c r="U38" i="1" s="1"/>
  <c r="U39" i="1" s="1"/>
  <c r="I14" i="2"/>
  <c r="G35" i="2"/>
  <c r="I35" i="2" s="1"/>
  <c r="P15" i="3"/>
  <c r="V15" i="3"/>
  <c r="P25" i="3"/>
  <c r="V21" i="3"/>
  <c r="P21" i="3"/>
  <c r="V18" i="3"/>
  <c r="P18" i="3"/>
  <c r="I127" i="2"/>
  <c r="J158" i="2"/>
  <c r="K57" i="2"/>
  <c r="K55" i="2" s="1"/>
  <c r="M56" i="2"/>
  <c r="Z56" i="2" s="1"/>
  <c r="J52" i="2"/>
  <c r="J55" i="2"/>
  <c r="D37" i="1"/>
  <c r="K38" i="2"/>
  <c r="L38" i="2" s="1"/>
  <c r="K37" i="2"/>
  <c r="L37" i="2" s="1"/>
  <c r="K36" i="2"/>
  <c r="L36" i="2" s="1"/>
  <c r="M34" i="2"/>
  <c r="K39" i="2"/>
  <c r="S34" i="2"/>
  <c r="V34" i="2" s="1"/>
  <c r="S45" i="2"/>
  <c r="V45" i="2" s="1"/>
  <c r="L45" i="2"/>
  <c r="S24" i="2"/>
  <c r="V24" i="2" s="1"/>
  <c r="L24" i="2"/>
  <c r="K25" i="2" s="1"/>
  <c r="J132" i="2"/>
  <c r="J121" i="2"/>
  <c r="J112" i="2"/>
  <c r="J144" i="2"/>
  <c r="J135" i="2"/>
  <c r="J106" i="2"/>
  <c r="J95" i="2"/>
  <c r="J119" i="2"/>
  <c r="J141" i="2"/>
  <c r="J133" i="2"/>
  <c r="J122" i="2"/>
  <c r="J113" i="2"/>
  <c r="J145" i="2"/>
  <c r="J136" i="2"/>
  <c r="J126" i="2"/>
  <c r="J107" i="2"/>
  <c r="J86" i="2"/>
  <c r="J120" i="2"/>
  <c r="J111" i="2"/>
  <c r="J70" i="2"/>
  <c r="J146" i="2"/>
  <c r="I95" i="2"/>
  <c r="J74" i="2"/>
  <c r="I40" i="2"/>
  <c r="J35" i="2"/>
  <c r="J143" i="2"/>
  <c r="J88" i="2"/>
  <c r="J85" i="2"/>
  <c r="J68" i="2"/>
  <c r="J118" i="2"/>
  <c r="J105" i="2"/>
  <c r="J72" i="2"/>
  <c r="J41" i="2"/>
  <c r="J134" i="2"/>
  <c r="J87" i="2"/>
  <c r="J66" i="2"/>
  <c r="J94" i="2"/>
  <c r="J84" i="2"/>
  <c r="J67" i="2"/>
  <c r="J46" i="2"/>
  <c r="J37" i="2"/>
  <c r="J34" i="2"/>
  <c r="J114" i="2"/>
  <c r="J65" i="2"/>
  <c r="J38" i="2"/>
  <c r="J36" i="2"/>
  <c r="J49" i="2"/>
  <c r="J73" i="2"/>
  <c r="J40" i="2"/>
  <c r="J69" i="2"/>
  <c r="J39" i="2"/>
  <c r="J127" i="2"/>
  <c r="J30" i="2"/>
  <c r="J45" i="2"/>
  <c r="J44" i="2"/>
  <c r="J33" i="2"/>
  <c r="J110" i="2"/>
  <c r="J64" i="2"/>
  <c r="J91" i="2"/>
  <c r="L18" i="2"/>
  <c r="S18" i="2"/>
  <c r="V18" i="2" s="1"/>
  <c r="G105" i="2"/>
  <c r="G102" i="2"/>
  <c r="G163" i="2" s="1"/>
  <c r="G106" i="2"/>
  <c r="G107" i="2"/>
  <c r="S21" i="2"/>
  <c r="V21" i="2" s="1"/>
  <c r="L21" i="2"/>
  <c r="K22" i="2" s="1"/>
  <c r="S15" i="2"/>
  <c r="V15" i="2" s="1"/>
  <c r="L15" i="2"/>
  <c r="K16" i="2" s="1"/>
  <c r="S27" i="2"/>
  <c r="V27" i="2" s="1"/>
  <c r="L27" i="2"/>
  <c r="K28" i="2" s="1"/>
  <c r="M97" i="8" l="1"/>
  <c r="AE14" i="8"/>
  <c r="AP14" i="8"/>
  <c r="L14" i="8"/>
  <c r="R15" i="5"/>
  <c r="L126" i="8"/>
  <c r="AP126" i="8"/>
  <c r="J15" i="5"/>
  <c r="K15" i="5"/>
  <c r="S15" i="5"/>
  <c r="AP120" i="8"/>
  <c r="L120" i="8"/>
  <c r="AP105" i="8"/>
  <c r="L105" i="8"/>
  <c r="AP62" i="8"/>
  <c r="L62" i="8"/>
  <c r="I15" i="5"/>
  <c r="L15" i="5"/>
  <c r="AP112" i="8"/>
  <c r="L112" i="8"/>
  <c r="AP44" i="8"/>
  <c r="L44" i="8"/>
  <c r="H15" i="5"/>
  <c r="M15" i="5"/>
  <c r="I14" i="8"/>
  <c r="M31" i="8"/>
  <c r="G15" i="5"/>
  <c r="G16" i="5"/>
  <c r="N16" i="5"/>
  <c r="N15" i="5"/>
  <c r="AP99" i="8"/>
  <c r="K97" i="8"/>
  <c r="L99" i="8"/>
  <c r="M14" i="8"/>
  <c r="F15" i="5"/>
  <c r="P15" i="5"/>
  <c r="AP79" i="8"/>
  <c r="K77" i="8"/>
  <c r="K155" i="8" s="1"/>
  <c r="L79" i="8"/>
  <c r="J87" i="8"/>
  <c r="J86" i="8" s="1"/>
  <c r="I77" i="8"/>
  <c r="M86" i="8"/>
  <c r="M77" i="8" s="1"/>
  <c r="E15" i="5"/>
  <c r="E16" i="5"/>
  <c r="O15" i="5"/>
  <c r="Q15" i="5"/>
  <c r="AP34" i="8"/>
  <c r="L34" i="8"/>
  <c r="N97" i="8"/>
  <c r="AB12" i="5"/>
  <c r="AA12" i="5"/>
  <c r="Z12" i="5"/>
  <c r="Y12" i="5"/>
  <c r="X12" i="5"/>
  <c r="U12" i="5"/>
  <c r="T12" i="5"/>
  <c r="V12" i="5"/>
  <c r="W12" i="5"/>
  <c r="E11" i="5"/>
  <c r="G11" i="5"/>
  <c r="I11" i="5"/>
  <c r="I16" i="5" s="1"/>
  <c r="AD11" i="5"/>
  <c r="M11" i="5"/>
  <c r="M16" i="5" s="1"/>
  <c r="O11" i="5"/>
  <c r="O16" i="5" s="1"/>
  <c r="Q11" i="5"/>
  <c r="Q16" i="5" s="1"/>
  <c r="U11" i="5"/>
  <c r="W11" i="5"/>
  <c r="Y11" i="5"/>
  <c r="D10" i="5"/>
  <c r="AC11" i="5"/>
  <c r="D11" i="5"/>
  <c r="R11" i="5"/>
  <c r="R16" i="5" s="1"/>
  <c r="V11" i="5"/>
  <c r="AA11" i="5"/>
  <c r="Z11" i="5"/>
  <c r="D12" i="5"/>
  <c r="F11" i="5"/>
  <c r="F16" i="5" s="1"/>
  <c r="H11" i="5"/>
  <c r="H16" i="5" s="1"/>
  <c r="K11" i="5"/>
  <c r="K16" i="5" s="1"/>
  <c r="X11" i="5"/>
  <c r="J11" i="5"/>
  <c r="J16" i="5" s="1"/>
  <c r="L11" i="5"/>
  <c r="L16" i="5" s="1"/>
  <c r="N11" i="5"/>
  <c r="P11" i="5"/>
  <c r="P16" i="5" s="1"/>
  <c r="S11" i="5"/>
  <c r="S16" i="5" s="1"/>
  <c r="T11" i="5"/>
  <c r="AB11" i="5"/>
  <c r="AD156" i="3"/>
  <c r="N120" i="3"/>
  <c r="N34" i="3"/>
  <c r="N112" i="3"/>
  <c r="N126" i="3"/>
  <c r="N44" i="3"/>
  <c r="O52" i="3"/>
  <c r="N79" i="3"/>
  <c r="N77" i="3" s="1"/>
  <c r="AP100" i="3"/>
  <c r="K99" i="3"/>
  <c r="P53" i="3"/>
  <c r="N105" i="3"/>
  <c r="N62" i="3"/>
  <c r="V25" i="3"/>
  <c r="V32" i="3"/>
  <c r="P32" i="3"/>
  <c r="O33" i="3" s="1"/>
  <c r="P33" i="3" s="1"/>
  <c r="P54" i="3"/>
  <c r="V54" i="3"/>
  <c r="Q35" i="3"/>
  <c r="AF35" i="3" s="1"/>
  <c r="AP63" i="3"/>
  <c r="K62" i="3"/>
  <c r="O22" i="3"/>
  <c r="V22" i="3" s="1"/>
  <c r="L49" i="3"/>
  <c r="AP49" i="3"/>
  <c r="L55" i="3"/>
  <c r="AP55" i="3"/>
  <c r="Q53" i="3"/>
  <c r="O26" i="3"/>
  <c r="L89" i="3"/>
  <c r="AP89" i="3"/>
  <c r="O16" i="3"/>
  <c r="V16" i="3" s="1"/>
  <c r="L31" i="3"/>
  <c r="AP31" i="3"/>
  <c r="Q18" i="3"/>
  <c r="L52" i="3"/>
  <c r="AP52" i="3"/>
  <c r="N99" i="3"/>
  <c r="V47" i="3"/>
  <c r="P47" i="3"/>
  <c r="V50" i="3"/>
  <c r="P50" i="3"/>
  <c r="Q50" i="3" s="1"/>
  <c r="P36" i="3"/>
  <c r="O37" i="3"/>
  <c r="V36" i="3"/>
  <c r="V56" i="3"/>
  <c r="P56" i="3"/>
  <c r="P52" i="3"/>
  <c r="P45" i="3"/>
  <c r="V45" i="3"/>
  <c r="V52" i="3"/>
  <c r="K79" i="3"/>
  <c r="K77" i="3" s="1"/>
  <c r="K120" i="3"/>
  <c r="K105" i="3"/>
  <c r="K112" i="3"/>
  <c r="L86" i="3"/>
  <c r="Q25" i="3"/>
  <c r="K126" i="3"/>
  <c r="K44" i="3"/>
  <c r="AP44" i="3" s="1"/>
  <c r="AP41" i="3"/>
  <c r="K39" i="3"/>
  <c r="AP39" i="3" s="1"/>
  <c r="K38" i="3"/>
  <c r="AP38" i="3" s="1"/>
  <c r="K36" i="3"/>
  <c r="AP36" i="3" s="1"/>
  <c r="K37" i="3"/>
  <c r="AP37" i="3" s="1"/>
  <c r="Q21" i="3"/>
  <c r="Q15" i="3"/>
  <c r="S55" i="2"/>
  <c r="V55" i="2" s="1"/>
  <c r="W56" i="2"/>
  <c r="X56" i="2" s="1"/>
  <c r="Y56" i="2" s="1"/>
  <c r="L57" i="2"/>
  <c r="S57" i="2"/>
  <c r="V57" i="2" s="1"/>
  <c r="M27" i="2"/>
  <c r="Z27" i="2" s="1"/>
  <c r="M24" i="2"/>
  <c r="Z24" i="2" s="1"/>
  <c r="W34" i="2"/>
  <c r="X34" i="2" s="1"/>
  <c r="Y34" i="2" s="1"/>
  <c r="Z34" i="2"/>
  <c r="K23" i="2"/>
  <c r="S22" i="2"/>
  <c r="V22" i="2" s="1"/>
  <c r="J131" i="2"/>
  <c r="S38" i="2"/>
  <c r="V38" i="2" s="1"/>
  <c r="M38" i="2"/>
  <c r="S28" i="2"/>
  <c r="V28" i="2" s="1"/>
  <c r="L28" i="2"/>
  <c r="K29" i="2" s="1"/>
  <c r="J117" i="2"/>
  <c r="M21" i="2"/>
  <c r="Z21" i="2" s="1"/>
  <c r="J104" i="2"/>
  <c r="I163" i="2"/>
  <c r="S25" i="2"/>
  <c r="V25" i="2" s="1"/>
  <c r="L25" i="2"/>
  <c r="J125" i="2"/>
  <c r="M18" i="2"/>
  <c r="Z18" i="2" s="1"/>
  <c r="S16" i="2"/>
  <c r="V16" i="2" s="1"/>
  <c r="L16" i="2"/>
  <c r="K17" i="2" s="1"/>
  <c r="S39" i="2"/>
  <c r="V39" i="2" s="1"/>
  <c r="L39" i="2"/>
  <c r="K46" i="2"/>
  <c r="K40" i="2"/>
  <c r="L40" i="2" s="1"/>
  <c r="S37" i="2"/>
  <c r="V37" i="2" s="1"/>
  <c r="M37" i="2"/>
  <c r="M15" i="2"/>
  <c r="Z15" i="2" s="1"/>
  <c r="M45" i="2"/>
  <c r="Z45" i="2" s="1"/>
  <c r="M36" i="2"/>
  <c r="S36" i="2"/>
  <c r="V36" i="2" s="1"/>
  <c r="M155" i="8" l="1"/>
  <c r="AP155" i="8"/>
  <c r="K157" i="8"/>
  <c r="AP157" i="8" s="1"/>
  <c r="W15" i="5"/>
  <c r="W16" i="5"/>
  <c r="AB16" i="5"/>
  <c r="AB15" i="5"/>
  <c r="V15" i="5"/>
  <c r="V16" i="5"/>
  <c r="T16" i="5"/>
  <c r="T15" i="5"/>
  <c r="U16" i="5"/>
  <c r="U15" i="5"/>
  <c r="X16" i="5"/>
  <c r="X15" i="5"/>
  <c r="AE86" i="8"/>
  <c r="N86" i="8"/>
  <c r="Y15" i="5"/>
  <c r="Y16" i="5"/>
  <c r="N97" i="3"/>
  <c r="D16" i="5"/>
  <c r="D15" i="5"/>
  <c r="Z15" i="5"/>
  <c r="Z16" i="5"/>
  <c r="AP77" i="8"/>
  <c r="L77" i="8"/>
  <c r="AJ13" i="8"/>
  <c r="I155" i="8"/>
  <c r="AD155" i="8" s="1"/>
  <c r="AA15" i="5"/>
  <c r="AA16" i="5"/>
  <c r="AP97" i="8"/>
  <c r="L97" i="8"/>
  <c r="AF15" i="3"/>
  <c r="X15" i="3"/>
  <c r="Y15" i="3" s="1"/>
  <c r="AF21" i="3"/>
  <c r="X21" i="3"/>
  <c r="Y21" i="3" s="1"/>
  <c r="X50" i="3"/>
  <c r="Y50" i="3" s="1"/>
  <c r="AF18" i="3"/>
  <c r="X18" i="3"/>
  <c r="Y18" i="3" s="1"/>
  <c r="AF53" i="3"/>
  <c r="X53" i="3"/>
  <c r="Y53" i="3" s="1"/>
  <c r="X35" i="3"/>
  <c r="X25" i="3"/>
  <c r="Y25" i="3" s="1"/>
  <c r="AF25" i="3"/>
  <c r="N14" i="3"/>
  <c r="N155" i="3" s="1"/>
  <c r="I41" i="7" s="1"/>
  <c r="Q54" i="3"/>
  <c r="Q32" i="3"/>
  <c r="X32" i="3" s="1"/>
  <c r="Y32" i="3" s="1"/>
  <c r="P16" i="3"/>
  <c r="O17" i="3" s="1"/>
  <c r="K97" i="3"/>
  <c r="V33" i="3"/>
  <c r="Q56" i="3"/>
  <c r="P26" i="3"/>
  <c r="O27" i="3" s="1"/>
  <c r="V26" i="3"/>
  <c r="AP62" i="3"/>
  <c r="L62" i="3"/>
  <c r="P31" i="3"/>
  <c r="L112" i="3"/>
  <c r="AP112" i="3"/>
  <c r="Q52" i="3"/>
  <c r="L105" i="3"/>
  <c r="AP105" i="3"/>
  <c r="AP79" i="3"/>
  <c r="O51" i="3"/>
  <c r="P51" i="3" s="1"/>
  <c r="Q51" i="3" s="1"/>
  <c r="L99" i="3"/>
  <c r="AP99" i="3"/>
  <c r="O31" i="3"/>
  <c r="L120" i="3"/>
  <c r="AP120" i="3"/>
  <c r="O48" i="3"/>
  <c r="L126" i="3"/>
  <c r="AP126" i="3"/>
  <c r="Q36" i="3"/>
  <c r="P22" i="3"/>
  <c r="Q47" i="3"/>
  <c r="AF50" i="3"/>
  <c r="O46" i="3"/>
  <c r="Q33" i="3"/>
  <c r="O38" i="3"/>
  <c r="V37" i="3"/>
  <c r="P37" i="3"/>
  <c r="O57" i="3"/>
  <c r="Q45" i="3"/>
  <c r="Q16" i="3"/>
  <c r="M57" i="2"/>
  <c r="Z57" i="2" s="1"/>
  <c r="L55" i="2"/>
  <c r="M55" i="2" s="1"/>
  <c r="Z55" i="2" s="1"/>
  <c r="M39" i="2"/>
  <c r="Z39" i="2" s="1"/>
  <c r="K41" i="2"/>
  <c r="K26" i="2"/>
  <c r="S26" i="2" s="1"/>
  <c r="V26" i="2" s="1"/>
  <c r="L54" i="2"/>
  <c r="L52" i="2" s="1"/>
  <c r="W27" i="2"/>
  <c r="X27" i="2" s="1"/>
  <c r="Y27" i="2" s="1"/>
  <c r="Z38" i="2"/>
  <c r="Z37" i="2"/>
  <c r="W15" i="2"/>
  <c r="X15" i="2" s="1"/>
  <c r="Y15" i="2" s="1"/>
  <c r="M22" i="2"/>
  <c r="Z22" i="2" s="1"/>
  <c r="W18" i="2"/>
  <c r="X18" i="2" s="1"/>
  <c r="Y18" i="2" s="1"/>
  <c r="M28" i="2"/>
  <c r="Z28" i="2" s="1"/>
  <c r="W24" i="2"/>
  <c r="X24" i="2" s="1"/>
  <c r="Y24" i="2" s="1"/>
  <c r="Z36" i="2"/>
  <c r="I164" i="2"/>
  <c r="I165" i="2"/>
  <c r="W45" i="2"/>
  <c r="X45" i="2" s="1"/>
  <c r="Y45" i="2" s="1"/>
  <c r="S17" i="2"/>
  <c r="V17" i="2" s="1"/>
  <c r="L17" i="2"/>
  <c r="M17" i="2" s="1"/>
  <c r="M16" i="2"/>
  <c r="Z16" i="2" s="1"/>
  <c r="S31" i="2"/>
  <c r="V31" i="2" s="1"/>
  <c r="K32" i="2"/>
  <c r="K30" i="2" s="1"/>
  <c r="W38" i="2"/>
  <c r="X38" i="2" s="1"/>
  <c r="Y38" i="2" s="1"/>
  <c r="W36" i="2"/>
  <c r="X36" i="2" s="1"/>
  <c r="Y36" i="2" s="1"/>
  <c r="M35" i="2"/>
  <c r="S35" i="2"/>
  <c r="V35" i="2" s="1"/>
  <c r="M25" i="2"/>
  <c r="Z25" i="2" s="1"/>
  <c r="W21" i="2"/>
  <c r="X21" i="2" s="1"/>
  <c r="Y21" i="2" s="1"/>
  <c r="S46" i="2"/>
  <c r="V46" i="2" s="1"/>
  <c r="L46" i="2"/>
  <c r="W37" i="2"/>
  <c r="X37" i="2" s="1"/>
  <c r="Y37" i="2" s="1"/>
  <c r="S20" i="2"/>
  <c r="V20" i="2" s="1"/>
  <c r="L20" i="2"/>
  <c r="M20" i="2" s="1"/>
  <c r="S40" i="2"/>
  <c r="V40" i="2" s="1"/>
  <c r="M40" i="2"/>
  <c r="S29" i="2"/>
  <c r="V29" i="2" s="1"/>
  <c r="L29" i="2"/>
  <c r="M29" i="2" s="1"/>
  <c r="S23" i="2"/>
  <c r="V23" i="2" s="1"/>
  <c r="L23" i="2"/>
  <c r="M23" i="2" s="1"/>
  <c r="W55" i="2" l="1"/>
  <c r="X55" i="2" s="1"/>
  <c r="Y55" i="2" s="1"/>
  <c r="W57" i="2"/>
  <c r="X57" i="2" s="1"/>
  <c r="Y57" i="2" s="1"/>
  <c r="Y35" i="3"/>
  <c r="AF16" i="3"/>
  <c r="X16" i="3"/>
  <c r="Y16" i="3" s="1"/>
  <c r="X45" i="3"/>
  <c r="Y45" i="3" s="1"/>
  <c r="X47" i="3"/>
  <c r="Y47" i="3" s="1"/>
  <c r="X36" i="3"/>
  <c r="X52" i="3"/>
  <c r="Y52" i="3" s="1"/>
  <c r="X56" i="3"/>
  <c r="Y56" i="3" s="1"/>
  <c r="X33" i="3"/>
  <c r="Y33" i="3" s="1"/>
  <c r="AF54" i="3"/>
  <c r="X54" i="3"/>
  <c r="Y54" i="3" s="1"/>
  <c r="AF45" i="3"/>
  <c r="AF52" i="3"/>
  <c r="V17" i="3"/>
  <c r="AF56" i="3"/>
  <c r="AF32" i="3"/>
  <c r="Q26" i="3"/>
  <c r="AF33" i="3"/>
  <c r="V27" i="3"/>
  <c r="P27" i="3"/>
  <c r="Q27" i="3" s="1"/>
  <c r="V51" i="3"/>
  <c r="P17" i="3"/>
  <c r="Q17" i="3" s="1"/>
  <c r="AF47" i="3"/>
  <c r="Q37" i="3"/>
  <c r="O49" i="3"/>
  <c r="P49" i="3"/>
  <c r="V31" i="3"/>
  <c r="AB31" i="3" s="1"/>
  <c r="L77" i="3"/>
  <c r="AP77" i="3"/>
  <c r="Q31" i="3"/>
  <c r="AF36" i="3"/>
  <c r="L97" i="3"/>
  <c r="AP97" i="3"/>
  <c r="O23" i="3"/>
  <c r="Q22" i="3"/>
  <c r="X22" i="3" s="1"/>
  <c r="Y22" i="3" s="1"/>
  <c r="P48" i="3"/>
  <c r="V48" i="3"/>
  <c r="P57" i="3"/>
  <c r="V57" i="3"/>
  <c r="O55" i="3"/>
  <c r="O39" i="3"/>
  <c r="V38" i="3"/>
  <c r="P38" i="3"/>
  <c r="W39" i="2"/>
  <c r="X39" i="2" s="1"/>
  <c r="Y39" i="2" s="1"/>
  <c r="V46" i="3"/>
  <c r="P46" i="3"/>
  <c r="O44" i="3"/>
  <c r="L26" i="2"/>
  <c r="M26" i="2" s="1"/>
  <c r="W26" i="2" s="1"/>
  <c r="X26" i="2" s="1"/>
  <c r="Y26" i="2" s="1"/>
  <c r="M46" i="2"/>
  <c r="W46" i="2" s="1"/>
  <c r="S30" i="2"/>
  <c r="V30" i="2" s="1"/>
  <c r="Z35" i="2"/>
  <c r="Z23" i="2"/>
  <c r="S52" i="2"/>
  <c r="V52" i="2" s="1"/>
  <c r="Z20" i="2"/>
  <c r="W16" i="2"/>
  <c r="X16" i="2" s="1"/>
  <c r="Y16" i="2" s="1"/>
  <c r="W22" i="2"/>
  <c r="X22" i="2" s="1"/>
  <c r="Y22" i="2" s="1"/>
  <c r="Z17" i="2"/>
  <c r="W25" i="2"/>
  <c r="X25" i="2" s="1"/>
  <c r="Y25" i="2" s="1"/>
  <c r="W28" i="2"/>
  <c r="X28" i="2" s="1"/>
  <c r="Y28" i="2" s="1"/>
  <c r="W35" i="2"/>
  <c r="X35" i="2" s="1"/>
  <c r="Y35" i="2" s="1"/>
  <c r="Z29" i="2"/>
  <c r="W40" i="2"/>
  <c r="X40" i="2" s="1"/>
  <c r="Y40" i="2" s="1"/>
  <c r="Z40" i="2"/>
  <c r="L41" i="2"/>
  <c r="L32" i="2"/>
  <c r="L30" i="2" s="1"/>
  <c r="M30" i="2" s="1"/>
  <c r="S32" i="2"/>
  <c r="V32" i="2" s="1"/>
  <c r="M31" i="2"/>
  <c r="Z31" i="2" s="1"/>
  <c r="W29" i="2"/>
  <c r="X29" i="2" s="1"/>
  <c r="Y29" i="2" s="1"/>
  <c r="W17" i="2"/>
  <c r="X17" i="2" s="1"/>
  <c r="Y17" i="2" s="1"/>
  <c r="W20" i="2"/>
  <c r="X20" i="2" s="1"/>
  <c r="Y20" i="2" s="1"/>
  <c r="W23" i="2"/>
  <c r="X23" i="2" s="1"/>
  <c r="Y23" i="2" s="1"/>
  <c r="W30" i="2" l="1"/>
  <c r="X30" i="2" s="1"/>
  <c r="Y30" i="2" s="1"/>
  <c r="X46" i="2"/>
  <c r="Y46" i="2" s="1"/>
  <c r="O28" i="3"/>
  <c r="W31" i="2"/>
  <c r="X31" i="2" s="1"/>
  <c r="Y31" i="2" s="1"/>
  <c r="AC31" i="3"/>
  <c r="AB52" i="3"/>
  <c r="AC52" i="3" s="1"/>
  <c r="AD52" i="3"/>
  <c r="AE52" i="3" s="1"/>
  <c r="AB45" i="3"/>
  <c r="AC45" i="3" s="1"/>
  <c r="AD45" i="3"/>
  <c r="AE45" i="3" s="1"/>
  <c r="AB35" i="3"/>
  <c r="AC35" i="3" s="1"/>
  <c r="AD35" i="3"/>
  <c r="I35" i="3" s="1"/>
  <c r="Y36" i="3"/>
  <c r="X31" i="3"/>
  <c r="Y31" i="3" s="1"/>
  <c r="AD31" i="3" s="1"/>
  <c r="AE31" i="3" s="1"/>
  <c r="X37" i="3"/>
  <c r="X51" i="3"/>
  <c r="Y51" i="3" s="1"/>
  <c r="X27" i="3"/>
  <c r="Y27" i="3" s="1"/>
  <c r="AF26" i="3"/>
  <c r="X26" i="3"/>
  <c r="Y26" i="3" s="1"/>
  <c r="X17" i="3"/>
  <c r="Y17" i="3" s="1"/>
  <c r="AJ31" i="3"/>
  <c r="AF17" i="3"/>
  <c r="AF51" i="3"/>
  <c r="AF37" i="3"/>
  <c r="Q48" i="3"/>
  <c r="AF27" i="3"/>
  <c r="Q38" i="3"/>
  <c r="AF22" i="3"/>
  <c r="Q49" i="3"/>
  <c r="P23" i="3"/>
  <c r="V23" i="3"/>
  <c r="P55" i="3"/>
  <c r="AF31" i="3"/>
  <c r="V49" i="3"/>
  <c r="V44" i="3"/>
  <c r="P44" i="3"/>
  <c r="P28" i="3"/>
  <c r="V28" i="3"/>
  <c r="Q57" i="3"/>
  <c r="Q46" i="3"/>
  <c r="O40" i="3"/>
  <c r="P39" i="3"/>
  <c r="V39" i="3"/>
  <c r="V55" i="3"/>
  <c r="Z26" i="2"/>
  <c r="Z30" i="2"/>
  <c r="Z46" i="2"/>
  <c r="S53" i="2"/>
  <c r="V53" i="2" s="1"/>
  <c r="M52" i="2"/>
  <c r="Z52" i="2" s="1"/>
  <c r="S47" i="2"/>
  <c r="V47" i="2" s="1"/>
  <c r="L47" i="2"/>
  <c r="M32" i="2"/>
  <c r="Z32" i="2" s="1"/>
  <c r="S67" i="2"/>
  <c r="V67" i="2" s="1"/>
  <c r="K68" i="2"/>
  <c r="S66" i="2"/>
  <c r="V66" i="2" s="1"/>
  <c r="L66" i="2"/>
  <c r="M66" i="2" s="1"/>
  <c r="M41" i="2"/>
  <c r="S41" i="2"/>
  <c r="V41" i="2" s="1"/>
  <c r="W41" i="2" s="1"/>
  <c r="W32" i="2" l="1"/>
  <c r="X32" i="2" s="1"/>
  <c r="Y32" i="2" s="1"/>
  <c r="W66" i="2"/>
  <c r="X66" i="2" s="1"/>
  <c r="Y66" i="2" s="1"/>
  <c r="I45" i="3"/>
  <c r="M45" i="3" s="1"/>
  <c r="I52" i="3"/>
  <c r="M52" i="3" s="1"/>
  <c r="M35" i="3"/>
  <c r="AB36" i="3"/>
  <c r="AC36" i="3" s="1"/>
  <c r="AD36" i="3"/>
  <c r="I36" i="3" s="1"/>
  <c r="M36" i="3" s="1"/>
  <c r="Y37" i="3"/>
  <c r="X46" i="3"/>
  <c r="Y46" i="3" s="1"/>
  <c r="X57" i="3"/>
  <c r="Y57" i="3" s="1"/>
  <c r="X49" i="3"/>
  <c r="Y49" i="3" s="1"/>
  <c r="X38" i="3"/>
  <c r="X48" i="3"/>
  <c r="Y48" i="3" s="1"/>
  <c r="I31" i="3"/>
  <c r="M31" i="3" s="1"/>
  <c r="AF46" i="3"/>
  <c r="AF38" i="3"/>
  <c r="AF57" i="3"/>
  <c r="O24" i="3"/>
  <c r="Q23" i="3"/>
  <c r="X23" i="3" s="1"/>
  <c r="Y23" i="3" s="1"/>
  <c r="AF49" i="3"/>
  <c r="Q39" i="3"/>
  <c r="O29" i="3"/>
  <c r="Q55" i="3"/>
  <c r="Q44" i="3"/>
  <c r="Q28" i="3"/>
  <c r="AF48" i="3"/>
  <c r="P40" i="3"/>
  <c r="V40" i="3"/>
  <c r="AB40" i="3" s="1"/>
  <c r="K48" i="2"/>
  <c r="K44" i="2" s="1"/>
  <c r="W52" i="2"/>
  <c r="X52" i="2" s="1"/>
  <c r="Y52" i="2" s="1"/>
  <c r="M54" i="2"/>
  <c r="S54" i="2"/>
  <c r="V54" i="2" s="1"/>
  <c r="M53" i="2"/>
  <c r="Z53" i="2" s="1"/>
  <c r="Z66" i="2"/>
  <c r="Z41" i="2"/>
  <c r="M67" i="2"/>
  <c r="Z67" i="2" s="1"/>
  <c r="L68" i="2"/>
  <c r="K73" i="2" s="1"/>
  <c r="S68" i="2"/>
  <c r="V68" i="2" s="1"/>
  <c r="X41" i="2"/>
  <c r="Y41" i="2" s="1"/>
  <c r="K42" i="2"/>
  <c r="L42" i="2" s="1"/>
  <c r="M47" i="2"/>
  <c r="Z47" i="2" s="1"/>
  <c r="W47" i="2" l="1"/>
  <c r="W67" i="2"/>
  <c r="X67" i="2" s="1"/>
  <c r="Y67" i="2" s="1"/>
  <c r="AE36" i="3"/>
  <c r="AB49" i="3"/>
  <c r="AC49" i="3" s="1"/>
  <c r="AD49" i="3"/>
  <c r="I49" i="3" s="1"/>
  <c r="M49" i="3" s="1"/>
  <c r="AB46" i="3"/>
  <c r="AC46" i="3" s="1"/>
  <c r="AD46" i="3"/>
  <c r="AE46" i="3" s="1"/>
  <c r="AB37" i="3"/>
  <c r="AC37" i="3" s="1"/>
  <c r="AD37" i="3"/>
  <c r="AE37" i="3" s="1"/>
  <c r="Y38" i="3"/>
  <c r="AF28" i="3"/>
  <c r="X28" i="3"/>
  <c r="Y28" i="3" s="1"/>
  <c r="AF44" i="3"/>
  <c r="X44" i="3"/>
  <c r="Y44" i="3" s="1"/>
  <c r="AF55" i="3"/>
  <c r="X55" i="3"/>
  <c r="Y55" i="3" s="1"/>
  <c r="X39" i="3"/>
  <c r="Y39" i="3" s="1"/>
  <c r="AF39" i="3"/>
  <c r="AF23" i="3"/>
  <c r="V24" i="3"/>
  <c r="P24" i="3"/>
  <c r="Q24" i="3" s="1"/>
  <c r="V29" i="3"/>
  <c r="P29" i="3"/>
  <c r="Q29" i="3" s="1"/>
  <c r="Q40" i="3"/>
  <c r="O41" i="3"/>
  <c r="S48" i="2"/>
  <c r="V48" i="2" s="1"/>
  <c r="L48" i="2"/>
  <c r="M48" i="2" s="1"/>
  <c r="W54" i="2"/>
  <c r="X54" i="2" s="1"/>
  <c r="Y54" i="2" s="1"/>
  <c r="S44" i="2"/>
  <c r="V44" i="2" s="1"/>
  <c r="W53" i="2"/>
  <c r="X53" i="2" s="1"/>
  <c r="Y53" i="2" s="1"/>
  <c r="Z54" i="2"/>
  <c r="M68" i="2"/>
  <c r="Z68" i="2" s="1"/>
  <c r="X47" i="2"/>
  <c r="Y47" i="2" s="1"/>
  <c r="S73" i="2"/>
  <c r="V73" i="2" s="1"/>
  <c r="L73" i="2"/>
  <c r="M73" i="2" s="1"/>
  <c r="K43" i="2"/>
  <c r="S42" i="2"/>
  <c r="V42" i="2" s="1"/>
  <c r="W73" i="2" l="1"/>
  <c r="X73" i="2" s="1"/>
  <c r="Y73" i="2" s="1"/>
  <c r="W48" i="2"/>
  <c r="X48" i="2" s="1"/>
  <c r="Y48" i="2" s="1"/>
  <c r="W68" i="2"/>
  <c r="X68" i="2" s="1"/>
  <c r="Y68" i="2" s="1"/>
  <c r="AE49" i="3"/>
  <c r="I46" i="3"/>
  <c r="I44" i="3" s="1"/>
  <c r="I37" i="3"/>
  <c r="AB39" i="3"/>
  <c r="AC39" i="3" s="1"/>
  <c r="AD39" i="3"/>
  <c r="I39" i="3" s="1"/>
  <c r="M39" i="3" s="1"/>
  <c r="AB55" i="3"/>
  <c r="AC55" i="3" s="1"/>
  <c r="AD55" i="3"/>
  <c r="AB38" i="3"/>
  <c r="AC38" i="3" s="1"/>
  <c r="AD38" i="3"/>
  <c r="I38" i="3" s="1"/>
  <c r="X40" i="3"/>
  <c r="Y40" i="3" s="1"/>
  <c r="X29" i="3"/>
  <c r="Y29" i="3" s="1"/>
  <c r="X24" i="3"/>
  <c r="Y24" i="3" s="1"/>
  <c r="AF40" i="3"/>
  <c r="AF24" i="3"/>
  <c r="AF29" i="3"/>
  <c r="O30" i="3"/>
  <c r="P41" i="3"/>
  <c r="Q41" i="3" s="1"/>
  <c r="V41" i="3"/>
  <c r="Z48" i="2"/>
  <c r="L44" i="2"/>
  <c r="M44" i="2" s="1"/>
  <c r="Z44" i="2" s="1"/>
  <c r="K33" i="2"/>
  <c r="S33" i="2" s="1"/>
  <c r="V33" i="2" s="1"/>
  <c r="K58" i="2"/>
  <c r="S58" i="2" s="1"/>
  <c r="Z73" i="2"/>
  <c r="M42" i="2"/>
  <c r="Z42" i="2" s="1"/>
  <c r="S43" i="2"/>
  <c r="V43" i="2" s="1"/>
  <c r="L43" i="2"/>
  <c r="W42" i="2" l="1"/>
  <c r="X42" i="2" s="1"/>
  <c r="Y42" i="2" s="1"/>
  <c r="AE39" i="3"/>
  <c r="M46" i="3"/>
  <c r="M44" i="3" s="1"/>
  <c r="M37" i="3"/>
  <c r="AC40" i="3"/>
  <c r="AD40" i="3"/>
  <c r="AE40" i="3" s="1"/>
  <c r="AE38" i="3"/>
  <c r="M38" i="3"/>
  <c r="I55" i="3"/>
  <c r="M55" i="3" s="1"/>
  <c r="AE55" i="3"/>
  <c r="X41" i="3"/>
  <c r="Y41" i="3" s="1"/>
  <c r="W44" i="2"/>
  <c r="X44" i="2" s="1"/>
  <c r="Y44" i="2" s="1"/>
  <c r="O42" i="3"/>
  <c r="P30" i="3"/>
  <c r="V30" i="3"/>
  <c r="AF41" i="3"/>
  <c r="K65" i="2"/>
  <c r="L58" i="2"/>
  <c r="K61" i="2" s="1"/>
  <c r="L61" i="2" s="1"/>
  <c r="K62" i="2" s="1"/>
  <c r="L62" i="2" s="1"/>
  <c r="M62" i="2" s="1"/>
  <c r="M43" i="2"/>
  <c r="Z43" i="2" s="1"/>
  <c r="L33" i="2"/>
  <c r="M33" i="2" s="1"/>
  <c r="Z33" i="2" s="1"/>
  <c r="W43" i="2" l="1"/>
  <c r="X43" i="2" s="1"/>
  <c r="Y43" i="2" s="1"/>
  <c r="I40" i="3"/>
  <c r="M40" i="3" s="1"/>
  <c r="AB41" i="3"/>
  <c r="AC41" i="3" s="1"/>
  <c r="AD41" i="3"/>
  <c r="AE41" i="3" s="1"/>
  <c r="P42" i="3"/>
  <c r="V42" i="3"/>
  <c r="Q30" i="3"/>
  <c r="X30" i="3" s="1"/>
  <c r="Y30" i="3" s="1"/>
  <c r="K19" i="2"/>
  <c r="K75" i="2"/>
  <c r="W33" i="2"/>
  <c r="X33" i="2" s="1"/>
  <c r="Y33" i="2" s="1"/>
  <c r="M61" i="2"/>
  <c r="S65" i="2"/>
  <c r="V65" i="2" s="1"/>
  <c r="L65" i="2"/>
  <c r="I41" i="3" l="1"/>
  <c r="M41" i="3" s="1"/>
  <c r="M34" i="3" s="1"/>
  <c r="Q42" i="3"/>
  <c r="AF30" i="3"/>
  <c r="O43" i="3"/>
  <c r="V43" i="3"/>
  <c r="P43" i="3"/>
  <c r="O34" i="3"/>
  <c r="L75" i="2"/>
  <c r="M75" i="2" s="1"/>
  <c r="M65" i="2"/>
  <c r="Z65" i="2" s="1"/>
  <c r="K111" i="2"/>
  <c r="L111" i="2" s="1"/>
  <c r="L19" i="2"/>
  <c r="M19" i="2" s="1"/>
  <c r="S19" i="2"/>
  <c r="V19" i="2" s="1"/>
  <c r="K69" i="2"/>
  <c r="W19" i="2" l="1"/>
  <c r="X19" i="2" s="1"/>
  <c r="Y19" i="2" s="1"/>
  <c r="W65" i="2"/>
  <c r="X65" i="2" s="1"/>
  <c r="Y65" i="2" s="1"/>
  <c r="I34" i="3"/>
  <c r="P34" i="3"/>
  <c r="O63" i="3"/>
  <c r="O64" i="3" s="1"/>
  <c r="AF42" i="3"/>
  <c r="X42" i="3"/>
  <c r="Y42" i="3" s="1"/>
  <c r="Q43" i="3"/>
  <c r="V34" i="3"/>
  <c r="Z19" i="2"/>
  <c r="L69" i="2"/>
  <c r="S111" i="2"/>
  <c r="V111" i="2" s="1"/>
  <c r="K70" i="2"/>
  <c r="S69" i="2"/>
  <c r="V69" i="2" s="1"/>
  <c r="O65" i="3" l="1"/>
  <c r="P65" i="3" s="1"/>
  <c r="O66" i="3" s="1"/>
  <c r="P64" i="3"/>
  <c r="AF43" i="3"/>
  <c r="X43" i="3"/>
  <c r="Y43" i="3" s="1"/>
  <c r="Q34" i="3"/>
  <c r="K72" i="2"/>
  <c r="K71" i="2"/>
  <c r="L71" i="2" s="1"/>
  <c r="M71" i="2" s="1"/>
  <c r="P63" i="3"/>
  <c r="V63" i="3"/>
  <c r="O19" i="3"/>
  <c r="M69" i="2"/>
  <c r="Z69" i="2" s="1"/>
  <c r="K85" i="2"/>
  <c r="L70" i="2"/>
  <c r="S70" i="2"/>
  <c r="V70" i="2" s="1"/>
  <c r="M111" i="2"/>
  <c r="Z111" i="2" s="1"/>
  <c r="K112" i="2"/>
  <c r="L112" i="2" s="1"/>
  <c r="S72" i="2" l="1"/>
  <c r="V72" i="2" s="1"/>
  <c r="W111" i="2"/>
  <c r="X111" i="2" s="1"/>
  <c r="Y111" i="2" s="1"/>
  <c r="L72" i="2"/>
  <c r="M72" i="2" s="1"/>
  <c r="K74" i="2"/>
  <c r="K64" i="2" s="1"/>
  <c r="W69" i="2"/>
  <c r="X69" i="2" s="1"/>
  <c r="Y69" i="2" s="1"/>
  <c r="AF34" i="3"/>
  <c r="X34" i="3"/>
  <c r="Y34" i="3" s="1"/>
  <c r="Q63" i="3"/>
  <c r="P19" i="3"/>
  <c r="V19" i="3"/>
  <c r="O106" i="3"/>
  <c r="V64" i="3"/>
  <c r="M70" i="2"/>
  <c r="Z70" i="2" s="1"/>
  <c r="S112" i="2"/>
  <c r="V112" i="2" s="1"/>
  <c r="L85" i="2"/>
  <c r="K86" i="2"/>
  <c r="L86" i="2" s="1"/>
  <c r="S85" i="2"/>
  <c r="V85" i="2" s="1"/>
  <c r="Z72" i="2" l="1"/>
  <c r="L74" i="2"/>
  <c r="K105" i="2" s="1"/>
  <c r="L105" i="2" s="1"/>
  <c r="W70" i="2"/>
  <c r="X70" i="2" s="1"/>
  <c r="Y70" i="2" s="1"/>
  <c r="W72" i="2"/>
  <c r="X72" i="2" s="1"/>
  <c r="Y72" i="2" s="1"/>
  <c r="Q19" i="3"/>
  <c r="AF19" i="3" s="1"/>
  <c r="AF63" i="3"/>
  <c r="X63" i="3"/>
  <c r="Y63" i="3" s="1"/>
  <c r="O20" i="3"/>
  <c r="Q64" i="3"/>
  <c r="V65" i="3"/>
  <c r="Q65" i="3"/>
  <c r="P106" i="3"/>
  <c r="V106" i="3"/>
  <c r="K118" i="2"/>
  <c r="L118" i="2" s="1"/>
  <c r="M85" i="2"/>
  <c r="Z85" i="2" s="1"/>
  <c r="S74" i="2"/>
  <c r="V74" i="2" s="1"/>
  <c r="M112" i="2"/>
  <c r="Z112" i="2" s="1"/>
  <c r="K113" i="2"/>
  <c r="K87" i="2"/>
  <c r="S86" i="2"/>
  <c r="V86" i="2" s="1"/>
  <c r="W86" i="2" s="1"/>
  <c r="M86" i="2"/>
  <c r="X19" i="3" l="1"/>
  <c r="Y19" i="3" s="1"/>
  <c r="W112" i="2"/>
  <c r="X112" i="2" s="1"/>
  <c r="Y112" i="2" s="1"/>
  <c r="W85" i="2"/>
  <c r="X85" i="2" s="1"/>
  <c r="Y85" i="2" s="1"/>
  <c r="AB63" i="3"/>
  <c r="AC63" i="3" s="1"/>
  <c r="AD63" i="3"/>
  <c r="I63" i="3" s="1"/>
  <c r="M63" i="3" s="1"/>
  <c r="X65" i="3"/>
  <c r="AF64" i="3"/>
  <c r="X64" i="3"/>
  <c r="Y64" i="3" s="1"/>
  <c r="V20" i="3"/>
  <c r="P20" i="3"/>
  <c r="O59" i="3" s="1"/>
  <c r="O14" i="3"/>
  <c r="P66" i="3"/>
  <c r="O67" i="3" s="1"/>
  <c r="AF65" i="3"/>
  <c r="Q106" i="3"/>
  <c r="O107" i="3"/>
  <c r="L87" i="2"/>
  <c r="Z86" i="2"/>
  <c r="K88" i="2"/>
  <c r="S87" i="2"/>
  <c r="V87" i="2" s="1"/>
  <c r="M74" i="2"/>
  <c r="Z74" i="2" s="1"/>
  <c r="L64" i="2"/>
  <c r="M64" i="2" s="1"/>
  <c r="K76" i="2"/>
  <c r="S64" i="2"/>
  <c r="V64" i="2" s="1"/>
  <c r="W64" i="2" s="1"/>
  <c r="L113" i="2"/>
  <c r="K114" i="2" s="1"/>
  <c r="S113" i="2"/>
  <c r="V113" i="2" s="1"/>
  <c r="X86" i="2"/>
  <c r="Y86" i="2" s="1"/>
  <c r="W74" i="2" l="1"/>
  <c r="X74" i="2" s="1"/>
  <c r="Y74" i="2" s="1"/>
  <c r="AE63" i="3"/>
  <c r="Q20" i="3"/>
  <c r="X20" i="3" s="1"/>
  <c r="Y20" i="3" s="1"/>
  <c r="AB64" i="3"/>
  <c r="AC64" i="3" s="1"/>
  <c r="AD64" i="3"/>
  <c r="AE64" i="3" s="1"/>
  <c r="AF106" i="3"/>
  <c r="X106" i="3"/>
  <c r="Y106" i="3" s="1"/>
  <c r="V66" i="3"/>
  <c r="P14" i="3"/>
  <c r="Q66" i="3"/>
  <c r="O70" i="3"/>
  <c r="V107" i="3"/>
  <c r="P107" i="3"/>
  <c r="M113" i="2"/>
  <c r="Z113" i="2" s="1"/>
  <c r="Z64" i="2"/>
  <c r="K119" i="2"/>
  <c r="L119" i="2" s="1"/>
  <c r="S118" i="2"/>
  <c r="V118" i="2" s="1"/>
  <c r="S88" i="2"/>
  <c r="V88" i="2" s="1"/>
  <c r="L88" i="2"/>
  <c r="K89" i="2" s="1"/>
  <c r="L76" i="2"/>
  <c r="K79" i="2" s="1"/>
  <c r="S76" i="2"/>
  <c r="V76" i="2" s="1"/>
  <c r="M105" i="2"/>
  <c r="K106" i="2"/>
  <c r="L106" i="2" s="1"/>
  <c r="S105" i="2"/>
  <c r="V105" i="2" s="1"/>
  <c r="W105" i="2" s="1"/>
  <c r="S114" i="2"/>
  <c r="V114" i="2" s="1"/>
  <c r="L114" i="2"/>
  <c r="M114" i="2" s="1"/>
  <c r="K115" i="2"/>
  <c r="S115" i="2" s="1"/>
  <c r="V115" i="2" s="1"/>
  <c r="M87" i="2"/>
  <c r="W87" i="2" s="1"/>
  <c r="X64" i="2"/>
  <c r="Y64" i="2" s="1"/>
  <c r="AF20" i="3" l="1"/>
  <c r="W113" i="2"/>
  <c r="X113" i="2" s="1"/>
  <c r="Y113" i="2" s="1"/>
  <c r="W114" i="2"/>
  <c r="X114" i="2" s="1"/>
  <c r="Y114" i="2" s="1"/>
  <c r="I64" i="3"/>
  <c r="M64" i="3" s="1"/>
  <c r="AB106" i="3"/>
  <c r="AC106" i="3" s="1"/>
  <c r="AD106" i="3"/>
  <c r="AE106" i="3" s="1"/>
  <c r="X66" i="3"/>
  <c r="AB66" i="3" s="1"/>
  <c r="AC66" i="3" s="1"/>
  <c r="V67" i="3"/>
  <c r="O68" i="3"/>
  <c r="V68" i="3" s="1"/>
  <c r="AF66" i="3"/>
  <c r="P67" i="3"/>
  <c r="P59" i="3"/>
  <c r="Q59" i="3" s="1"/>
  <c r="Q107" i="3"/>
  <c r="O108" i="3"/>
  <c r="V70" i="3"/>
  <c r="P70" i="3"/>
  <c r="M118" i="2"/>
  <c r="X105" i="2"/>
  <c r="Y105" i="2" s="1"/>
  <c r="M88" i="2"/>
  <c r="Z88" i="2" s="1"/>
  <c r="Z114" i="2"/>
  <c r="K92" i="2"/>
  <c r="L89" i="2"/>
  <c r="M89" i="2" s="1"/>
  <c r="S89" i="2"/>
  <c r="V89" i="2" s="1"/>
  <c r="W89" i="2" s="1"/>
  <c r="K77" i="2"/>
  <c r="L115" i="2"/>
  <c r="M115" i="2" s="1"/>
  <c r="S106" i="2"/>
  <c r="V106" i="2" s="1"/>
  <c r="W106" i="2" s="1"/>
  <c r="M106" i="2"/>
  <c r="Z105" i="2"/>
  <c r="Z87" i="2"/>
  <c r="X87" i="2"/>
  <c r="Y87" i="2" s="1"/>
  <c r="M76" i="2"/>
  <c r="Z76" i="2" s="1"/>
  <c r="S119" i="2"/>
  <c r="V119" i="2" s="1"/>
  <c r="Q67" i="3" l="1"/>
  <c r="O80" i="3"/>
  <c r="W76" i="2"/>
  <c r="X76" i="2" s="1"/>
  <c r="Y76" i="2" s="1"/>
  <c r="W88" i="2"/>
  <c r="X88" i="2" s="1"/>
  <c r="Y88" i="2" s="1"/>
  <c r="W119" i="2"/>
  <c r="W115" i="2"/>
  <c r="X115" i="2" s="1"/>
  <c r="Y115" i="2" s="1"/>
  <c r="W118" i="2"/>
  <c r="X118" i="2" s="1"/>
  <c r="Y118" i="2" s="1"/>
  <c r="I106" i="3"/>
  <c r="M106" i="3" s="1"/>
  <c r="O69" i="3"/>
  <c r="V69" i="3" s="1"/>
  <c r="P68" i="3"/>
  <c r="Q68" i="3" s="1"/>
  <c r="AF107" i="3"/>
  <c r="X107" i="3"/>
  <c r="Y107" i="3" s="1"/>
  <c r="X67" i="3"/>
  <c r="P80" i="3"/>
  <c r="AF67" i="3"/>
  <c r="O60" i="3"/>
  <c r="Q70" i="3"/>
  <c r="V108" i="3"/>
  <c r="P108" i="3"/>
  <c r="Z118" i="2"/>
  <c r="K90" i="2"/>
  <c r="K84" i="2" s="1"/>
  <c r="Z89" i="2"/>
  <c r="X106" i="2"/>
  <c r="Y106" i="2" s="1"/>
  <c r="X89" i="2"/>
  <c r="Y89" i="2" s="1"/>
  <c r="Z115" i="2"/>
  <c r="Z106" i="2"/>
  <c r="L92" i="2"/>
  <c r="S92" i="2"/>
  <c r="V92" i="2" s="1"/>
  <c r="K116" i="2"/>
  <c r="L116" i="2" s="1"/>
  <c r="L110" i="2" s="1"/>
  <c r="M119" i="2"/>
  <c r="Z119" i="2" s="1"/>
  <c r="K120" i="2"/>
  <c r="L120" i="2" s="1"/>
  <c r="K107" i="2"/>
  <c r="L107" i="2" s="1"/>
  <c r="S77" i="2"/>
  <c r="V77" i="2" s="1"/>
  <c r="L77" i="2"/>
  <c r="L80" i="2" s="1"/>
  <c r="L79" i="2"/>
  <c r="M79" i="2" s="1"/>
  <c r="K80" i="2"/>
  <c r="AB67" i="3" l="1"/>
  <c r="AC67" i="3" s="1"/>
  <c r="Y65" i="3"/>
  <c r="P69" i="3"/>
  <c r="Q69" i="3" s="1"/>
  <c r="AF69" i="3" s="1"/>
  <c r="O100" i="3"/>
  <c r="V80" i="3"/>
  <c r="O81" i="3"/>
  <c r="P81" i="3" s="1"/>
  <c r="AB107" i="3"/>
  <c r="AC107" i="3" s="1"/>
  <c r="AD107" i="3"/>
  <c r="AE107" i="3" s="1"/>
  <c r="AF68" i="3"/>
  <c r="X68" i="3"/>
  <c r="Y68" i="3" s="1"/>
  <c r="AF70" i="3"/>
  <c r="X70" i="3"/>
  <c r="Y70" i="3" s="1"/>
  <c r="Q108" i="3"/>
  <c r="X108" i="3" s="1"/>
  <c r="Y108" i="3" s="1"/>
  <c r="P60" i="3"/>
  <c r="Q60" i="3" s="1"/>
  <c r="O109" i="3"/>
  <c r="S90" i="2"/>
  <c r="V90" i="2" s="1"/>
  <c r="L90" i="2"/>
  <c r="M90" i="2" s="1"/>
  <c r="Q80" i="3"/>
  <c r="M80" i="2"/>
  <c r="K110" i="2"/>
  <c r="S110" i="2" s="1"/>
  <c r="V110" i="2" s="1"/>
  <c r="S116" i="2"/>
  <c r="V116" i="2" s="1"/>
  <c r="W116" i="2" s="1"/>
  <c r="X119" i="2"/>
  <c r="Y119" i="2" s="1"/>
  <c r="M92" i="2"/>
  <c r="Z92" i="2" s="1"/>
  <c r="K93" i="2"/>
  <c r="S120" i="2"/>
  <c r="V120" i="2" s="1"/>
  <c r="S107" i="2"/>
  <c r="V107" i="2" s="1"/>
  <c r="M77" i="2"/>
  <c r="Z77" i="2" s="1"/>
  <c r="S84" i="2"/>
  <c r="V84" i="2" s="1"/>
  <c r="M116" i="2"/>
  <c r="W90" i="2" l="1"/>
  <c r="X90" i="2" s="1"/>
  <c r="Y90" i="2" s="1"/>
  <c r="W77" i="2"/>
  <c r="X77" i="2" s="1"/>
  <c r="Y77" i="2" s="1"/>
  <c r="W92" i="2"/>
  <c r="X92" i="2" s="1"/>
  <c r="Y92" i="2" s="1"/>
  <c r="AD65" i="3"/>
  <c r="AB65" i="3"/>
  <c r="AC65" i="3" s="1"/>
  <c r="I107" i="3"/>
  <c r="M107" i="3" s="1"/>
  <c r="O71" i="3"/>
  <c r="V81" i="3"/>
  <c r="X69" i="3"/>
  <c r="Y69" i="3" s="1"/>
  <c r="AB69" i="3" s="1"/>
  <c r="AC69" i="3" s="1"/>
  <c r="O113" i="3"/>
  <c r="AB108" i="3"/>
  <c r="AC108" i="3" s="1"/>
  <c r="AD108" i="3"/>
  <c r="I108" i="3" s="1"/>
  <c r="M108" i="3" s="1"/>
  <c r="AB70" i="3"/>
  <c r="AC70" i="3" s="1"/>
  <c r="AD70" i="3"/>
  <c r="AE70" i="3" s="1"/>
  <c r="AB68" i="3"/>
  <c r="AC68" i="3" s="1"/>
  <c r="AD68" i="3"/>
  <c r="AF80" i="3"/>
  <c r="X80" i="3"/>
  <c r="Y80" i="3" s="1"/>
  <c r="AF108" i="3"/>
  <c r="L84" i="2"/>
  <c r="M84" i="2" s="1"/>
  <c r="Z84" i="2" s="1"/>
  <c r="O61" i="3"/>
  <c r="O82" i="3"/>
  <c r="Q81" i="3"/>
  <c r="X81" i="3" s="1"/>
  <c r="Y81" i="3" s="1"/>
  <c r="Z90" i="2"/>
  <c r="P109" i="3"/>
  <c r="V109" i="3"/>
  <c r="M110" i="2"/>
  <c r="Z116" i="2"/>
  <c r="S93" i="2"/>
  <c r="V93" i="2" s="1"/>
  <c r="K91" i="2"/>
  <c r="L93" i="2"/>
  <c r="M107" i="2"/>
  <c r="Z107" i="2" s="1"/>
  <c r="K108" i="2"/>
  <c r="K121" i="2"/>
  <c r="L121" i="2" s="1"/>
  <c r="M120" i="2"/>
  <c r="Z120" i="2" s="1"/>
  <c r="X116" i="2"/>
  <c r="Y116" i="2" s="1"/>
  <c r="W120" i="2" l="1"/>
  <c r="X120" i="2" s="1"/>
  <c r="Y120" i="2" s="1"/>
  <c r="W107" i="2"/>
  <c r="X107" i="2" s="1"/>
  <c r="Y107" i="2" s="1"/>
  <c r="W84" i="2"/>
  <c r="X84" i="2" s="1"/>
  <c r="Y84" i="2" s="1"/>
  <c r="W110" i="2"/>
  <c r="X110" i="2" s="1"/>
  <c r="Y110" i="2" s="1"/>
  <c r="I65" i="3"/>
  <c r="M65" i="3" s="1"/>
  <c r="AE65" i="3"/>
  <c r="AE108" i="3"/>
  <c r="I70" i="3"/>
  <c r="M70" i="3" s="1"/>
  <c r="AD69" i="3"/>
  <c r="I69" i="3" s="1"/>
  <c r="M69" i="3" s="1"/>
  <c r="AB81" i="3"/>
  <c r="AC81" i="3" s="1"/>
  <c r="AD81" i="3"/>
  <c r="AE81" i="3" s="1"/>
  <c r="AB80" i="3"/>
  <c r="AC80" i="3" s="1"/>
  <c r="AD80" i="3"/>
  <c r="AE80" i="3" s="1"/>
  <c r="AE68" i="3"/>
  <c r="I68" i="3"/>
  <c r="M68" i="3" s="1"/>
  <c r="AF81" i="3"/>
  <c r="P82" i="3"/>
  <c r="O83" i="3" s="1"/>
  <c r="V82" i="3"/>
  <c r="P61" i="3"/>
  <c r="Q109" i="3"/>
  <c r="O110" i="3"/>
  <c r="Z110" i="2"/>
  <c r="L91" i="2"/>
  <c r="L94" i="2" s="1"/>
  <c r="K95" i="2" s="1"/>
  <c r="M93" i="2"/>
  <c r="W93" i="2" s="1"/>
  <c r="S91" i="2"/>
  <c r="V91" i="2" s="1"/>
  <c r="K94" i="2"/>
  <c r="S121" i="2"/>
  <c r="V121" i="2" s="1"/>
  <c r="K122" i="2"/>
  <c r="L108" i="2"/>
  <c r="S108" i="2"/>
  <c r="V108" i="2" s="1"/>
  <c r="M62" i="3" l="1"/>
  <c r="M14" i="3" s="1"/>
  <c r="AE69" i="3"/>
  <c r="I81" i="3"/>
  <c r="M81" i="3" s="1"/>
  <c r="I80" i="3"/>
  <c r="M80" i="3" s="1"/>
  <c r="I62" i="3"/>
  <c r="I14" i="3" s="1"/>
  <c r="AJ13" i="3" s="1"/>
  <c r="AF109" i="3"/>
  <c r="X109" i="3"/>
  <c r="Y109" i="3" s="1"/>
  <c r="Q61" i="3"/>
  <c r="Q82" i="3"/>
  <c r="P83" i="3"/>
  <c r="V83" i="3"/>
  <c r="V110" i="3"/>
  <c r="P110" i="3"/>
  <c r="V71" i="3"/>
  <c r="P71" i="3"/>
  <c r="V113" i="3"/>
  <c r="P113" i="3"/>
  <c r="V100" i="3"/>
  <c r="P100" i="3"/>
  <c r="O101" i="3"/>
  <c r="S95" i="2"/>
  <c r="V95" i="2" s="1"/>
  <c r="L95" i="2"/>
  <c r="K96" i="2" s="1"/>
  <c r="M91" i="2"/>
  <c r="Z91" i="2" s="1"/>
  <c r="M94" i="2"/>
  <c r="S94" i="2"/>
  <c r="V94" i="2" s="1"/>
  <c r="W94" i="2" s="1"/>
  <c r="Z93" i="2"/>
  <c r="X93" i="2"/>
  <c r="Y93" i="2" s="1"/>
  <c r="M121" i="2"/>
  <c r="Z121" i="2" s="1"/>
  <c r="L122" i="2"/>
  <c r="K126" i="2" s="1"/>
  <c r="S122" i="2"/>
  <c r="V122" i="2" s="1"/>
  <c r="M108" i="2"/>
  <c r="Z108" i="2" s="1"/>
  <c r="K109" i="2"/>
  <c r="W108" i="2" l="1"/>
  <c r="X108" i="2" s="1"/>
  <c r="Y108" i="2" s="1"/>
  <c r="W121" i="2"/>
  <c r="X121" i="2" s="1"/>
  <c r="Y121" i="2" s="1"/>
  <c r="W91" i="2"/>
  <c r="X91" i="2" s="1"/>
  <c r="Y91" i="2" s="1"/>
  <c r="AB109" i="3"/>
  <c r="AC109" i="3" s="1"/>
  <c r="AD109" i="3"/>
  <c r="I109" i="3" s="1"/>
  <c r="AF82" i="3"/>
  <c r="X82" i="3"/>
  <c r="Y82" i="3" s="1"/>
  <c r="Q113" i="3"/>
  <c r="X113" i="3" s="1"/>
  <c r="Y113" i="3" s="1"/>
  <c r="Q71" i="3"/>
  <c r="X71" i="3" s="1"/>
  <c r="Y71" i="3" s="1"/>
  <c r="O111" i="3"/>
  <c r="V111" i="3" s="1"/>
  <c r="P101" i="3"/>
  <c r="Q110" i="3"/>
  <c r="Q100" i="3"/>
  <c r="P111" i="3"/>
  <c r="V101" i="3"/>
  <c r="O114" i="3"/>
  <c r="O72" i="3"/>
  <c r="O74" i="3"/>
  <c r="Q83" i="3"/>
  <c r="O87" i="3"/>
  <c r="O84" i="3"/>
  <c r="M122" i="2"/>
  <c r="W122" i="2" s="1"/>
  <c r="Z94" i="2"/>
  <c r="X94" i="2"/>
  <c r="Y94" i="2" s="1"/>
  <c r="M95" i="2"/>
  <c r="W95" i="2" s="1"/>
  <c r="S96" i="2"/>
  <c r="V96" i="2" s="1"/>
  <c r="L96" i="2"/>
  <c r="K97" i="2" s="1"/>
  <c r="S126" i="2"/>
  <c r="V126" i="2" s="1"/>
  <c r="L126" i="2"/>
  <c r="S109" i="2"/>
  <c r="V109" i="2" s="1"/>
  <c r="L109" i="2"/>
  <c r="K104" i="2"/>
  <c r="K123" i="2"/>
  <c r="X122" i="2" l="1"/>
  <c r="Y122" i="2" s="1"/>
  <c r="AE109" i="3"/>
  <c r="AF113" i="3"/>
  <c r="I105" i="3"/>
  <c r="M109" i="3"/>
  <c r="M105" i="3" s="1"/>
  <c r="AB113" i="3"/>
  <c r="AC113" i="3" s="1"/>
  <c r="AD113" i="3"/>
  <c r="AE113" i="3" s="1"/>
  <c r="AB82" i="3"/>
  <c r="AC82" i="3" s="1"/>
  <c r="AD82" i="3"/>
  <c r="I82" i="3" s="1"/>
  <c r="M82" i="3" s="1"/>
  <c r="AF83" i="3"/>
  <c r="X83" i="3"/>
  <c r="Y83" i="3" s="1"/>
  <c r="AF100" i="3"/>
  <c r="X100" i="3"/>
  <c r="Y100" i="3" s="1"/>
  <c r="AF110" i="3"/>
  <c r="X110" i="3"/>
  <c r="Y110" i="3" s="1"/>
  <c r="AF71" i="3"/>
  <c r="Q101" i="3"/>
  <c r="P105" i="3"/>
  <c r="O62" i="3"/>
  <c r="P114" i="3"/>
  <c r="Q111" i="3"/>
  <c r="X111" i="3" s="1"/>
  <c r="Y111" i="3" s="1"/>
  <c r="O105" i="3"/>
  <c r="P74" i="3"/>
  <c r="V114" i="3"/>
  <c r="P72" i="3"/>
  <c r="V72" i="3"/>
  <c r="V84" i="3"/>
  <c r="P84" i="3"/>
  <c r="O102" i="3"/>
  <c r="P87" i="3"/>
  <c r="V87" i="3"/>
  <c r="S104" i="2"/>
  <c r="V104" i="2" s="1"/>
  <c r="Z122" i="2"/>
  <c r="Z95" i="2"/>
  <c r="X95" i="2"/>
  <c r="Y95" i="2" s="1"/>
  <c r="S97" i="2"/>
  <c r="V97" i="2" s="1"/>
  <c r="L97" i="2"/>
  <c r="M96" i="2"/>
  <c r="Z96" i="2" s="1"/>
  <c r="L123" i="2"/>
  <c r="S123" i="2"/>
  <c r="V123" i="2" s="1"/>
  <c r="M109" i="2"/>
  <c r="Z109" i="2" s="1"/>
  <c r="L104" i="2"/>
  <c r="M126" i="2"/>
  <c r="Z126" i="2" s="1"/>
  <c r="K132" i="2"/>
  <c r="K127" i="2"/>
  <c r="W109" i="2" l="1"/>
  <c r="X109" i="2" s="1"/>
  <c r="Y109" i="2" s="1"/>
  <c r="W96" i="2"/>
  <c r="X96" i="2" s="1"/>
  <c r="Y96" i="2" s="1"/>
  <c r="W126" i="2"/>
  <c r="X126" i="2" s="1"/>
  <c r="Y126" i="2" s="1"/>
  <c r="W97" i="2"/>
  <c r="I113" i="3"/>
  <c r="M113" i="3" s="1"/>
  <c r="AE82" i="3"/>
  <c r="AB100" i="3"/>
  <c r="AC100" i="3" s="1"/>
  <c r="AD100" i="3"/>
  <c r="I100" i="3" s="1"/>
  <c r="M100" i="3" s="1"/>
  <c r="AB83" i="3"/>
  <c r="AC83" i="3" s="1"/>
  <c r="AD83" i="3"/>
  <c r="I83" i="3" s="1"/>
  <c r="AF101" i="3"/>
  <c r="X101" i="3"/>
  <c r="Y101" i="3" s="1"/>
  <c r="Q114" i="3"/>
  <c r="X114" i="3" s="1"/>
  <c r="Y114" i="3" s="1"/>
  <c r="O75" i="3"/>
  <c r="Q84" i="3"/>
  <c r="AF111" i="3"/>
  <c r="V62" i="3"/>
  <c r="P102" i="3"/>
  <c r="Q72" i="3"/>
  <c r="X72" i="3" s="1"/>
  <c r="Y72" i="3" s="1"/>
  <c r="P62" i="3"/>
  <c r="V105" i="3"/>
  <c r="Q105" i="3"/>
  <c r="Q74" i="3"/>
  <c r="Q87" i="3"/>
  <c r="O88" i="3"/>
  <c r="V102" i="3"/>
  <c r="O85" i="3"/>
  <c r="O115" i="3"/>
  <c r="M104" i="2"/>
  <c r="Z104" i="2" s="1"/>
  <c r="K99" i="2"/>
  <c r="M97" i="2"/>
  <c r="S127" i="2"/>
  <c r="V127" i="2" s="1"/>
  <c r="L127" i="2"/>
  <c r="M127" i="2" s="1"/>
  <c r="S132" i="2"/>
  <c r="V132" i="2" s="1"/>
  <c r="L132" i="2"/>
  <c r="M132" i="2" s="1"/>
  <c r="M123" i="2"/>
  <c r="Z123" i="2" s="1"/>
  <c r="K124" i="2"/>
  <c r="W123" i="2" l="1"/>
  <c r="X123" i="2" s="1"/>
  <c r="Y123" i="2" s="1"/>
  <c r="W127" i="2"/>
  <c r="X127" i="2" s="1"/>
  <c r="Y127" i="2" s="1"/>
  <c r="W132" i="2"/>
  <c r="X132" i="2" s="1"/>
  <c r="Y132" i="2" s="1"/>
  <c r="W104" i="2"/>
  <c r="X104" i="2" s="1"/>
  <c r="Y104" i="2" s="1"/>
  <c r="AE100" i="3"/>
  <c r="AE83" i="3"/>
  <c r="I79" i="3"/>
  <c r="M83" i="3"/>
  <c r="M79" i="3" s="1"/>
  <c r="AB114" i="3"/>
  <c r="AC114" i="3" s="1"/>
  <c r="AD114" i="3"/>
  <c r="AE114" i="3" s="1"/>
  <c r="AB101" i="3"/>
  <c r="AC101" i="3" s="1"/>
  <c r="AD101" i="3"/>
  <c r="AE101" i="3" s="1"/>
  <c r="AF87" i="3"/>
  <c r="X87" i="3"/>
  <c r="Y87" i="3" s="1"/>
  <c r="X105" i="3"/>
  <c r="Y105" i="3" s="1"/>
  <c r="AF84" i="3"/>
  <c r="X84" i="3"/>
  <c r="Y84" i="3" s="1"/>
  <c r="AF114" i="3"/>
  <c r="P75" i="3"/>
  <c r="O76" i="3" s="1"/>
  <c r="Q62" i="3"/>
  <c r="AF72" i="3"/>
  <c r="AF105" i="3"/>
  <c r="O79" i="3"/>
  <c r="P85" i="3"/>
  <c r="V85" i="3"/>
  <c r="Q102" i="3"/>
  <c r="O103" i="3"/>
  <c r="V88" i="3"/>
  <c r="P88" i="3"/>
  <c r="O86" i="3"/>
  <c r="V115" i="3"/>
  <c r="P115" i="3"/>
  <c r="Z127" i="2"/>
  <c r="Z97" i="2"/>
  <c r="X97" i="2"/>
  <c r="L99" i="2"/>
  <c r="K100" i="2" s="1"/>
  <c r="Z132" i="2"/>
  <c r="K128" i="2"/>
  <c r="K133" i="2" s="1"/>
  <c r="L124" i="2"/>
  <c r="S124" i="2"/>
  <c r="V124" i="2" s="1"/>
  <c r="K117" i="2"/>
  <c r="S117" i="2" s="1"/>
  <c r="V117" i="2" s="1"/>
  <c r="I114" i="3" l="1"/>
  <c r="M114" i="3" s="1"/>
  <c r="I101" i="3"/>
  <c r="M101" i="3" s="1"/>
  <c r="Q75" i="3"/>
  <c r="AF102" i="3"/>
  <c r="X102" i="3"/>
  <c r="Y102" i="3" s="1"/>
  <c r="AF62" i="3"/>
  <c r="X62" i="3"/>
  <c r="Y62" i="3" s="1"/>
  <c r="P86" i="3"/>
  <c r="Q86" i="3" s="1"/>
  <c r="V79" i="3"/>
  <c r="Q115" i="3"/>
  <c r="X115" i="3" s="1"/>
  <c r="Y115" i="3" s="1"/>
  <c r="P79" i="3"/>
  <c r="P76" i="3"/>
  <c r="Q88" i="3"/>
  <c r="O116" i="3"/>
  <c r="O89" i="3"/>
  <c r="V86" i="3"/>
  <c r="V103" i="3"/>
  <c r="P103" i="3"/>
  <c r="Q85" i="3"/>
  <c r="L100" i="2"/>
  <c r="K101" i="2" s="1"/>
  <c r="L101" i="2" s="1"/>
  <c r="M101" i="2" s="1"/>
  <c r="M99" i="2"/>
  <c r="Y97" i="2"/>
  <c r="X82" i="2"/>
  <c r="L133" i="2"/>
  <c r="M133" i="2" s="1"/>
  <c r="S133" i="2"/>
  <c r="V133" i="2" s="1"/>
  <c r="W133" i="2" s="1"/>
  <c r="M124" i="2"/>
  <c r="Z124" i="2" s="1"/>
  <c r="L117" i="2"/>
  <c r="M117" i="2" s="1"/>
  <c r="Z117" i="2" s="1"/>
  <c r="S128" i="2"/>
  <c r="V128" i="2" s="1"/>
  <c r="L128" i="2"/>
  <c r="K134" i="2" s="1"/>
  <c r="L134" i="2" s="1"/>
  <c r="K143" i="2" s="1"/>
  <c r="W117" i="2" l="1"/>
  <c r="X117" i="2" s="1"/>
  <c r="Y117" i="2" s="1"/>
  <c r="W124" i="2"/>
  <c r="X124" i="2" s="1"/>
  <c r="Y124" i="2" s="1"/>
  <c r="AB115" i="3"/>
  <c r="AC115" i="3" s="1"/>
  <c r="AD115" i="3"/>
  <c r="I115" i="3" s="1"/>
  <c r="M115" i="3" s="1"/>
  <c r="AB102" i="3"/>
  <c r="AC102" i="3" s="1"/>
  <c r="AD102" i="3"/>
  <c r="I102" i="3" s="1"/>
  <c r="AF85" i="3"/>
  <c r="X85" i="3"/>
  <c r="Y85" i="3" s="1"/>
  <c r="X86" i="3"/>
  <c r="Y86" i="3" s="1"/>
  <c r="AF88" i="3"/>
  <c r="X88" i="3"/>
  <c r="Y88" i="3" s="1"/>
  <c r="Q79" i="3"/>
  <c r="X79" i="3" s="1"/>
  <c r="Y79" i="3" s="1"/>
  <c r="AF115" i="3"/>
  <c r="Q76" i="3"/>
  <c r="P89" i="3"/>
  <c r="AF86" i="3"/>
  <c r="Q103" i="3"/>
  <c r="O104" i="3"/>
  <c r="V89" i="3"/>
  <c r="P116" i="3"/>
  <c r="O117" i="3"/>
  <c r="V116" i="3"/>
  <c r="Z133" i="2"/>
  <c r="M100" i="2"/>
  <c r="M128" i="2"/>
  <c r="Z128" i="2" s="1"/>
  <c r="K129" i="2"/>
  <c r="X133" i="2"/>
  <c r="Y133" i="2" s="1"/>
  <c r="S134" i="2"/>
  <c r="V134" i="2" s="1"/>
  <c r="K135" i="2"/>
  <c r="S135" i="2" s="1"/>
  <c r="V135" i="2" s="1"/>
  <c r="L135" i="2"/>
  <c r="W128" i="2" l="1"/>
  <c r="X128" i="2" s="1"/>
  <c r="Y128" i="2" s="1"/>
  <c r="AE115" i="3"/>
  <c r="AE102" i="3"/>
  <c r="I99" i="3"/>
  <c r="M102" i="3"/>
  <c r="M99" i="3" s="1"/>
  <c r="AB86" i="3"/>
  <c r="AC86" i="3" s="1"/>
  <c r="AD86" i="3"/>
  <c r="AF103" i="3"/>
  <c r="X103" i="3"/>
  <c r="Y103" i="3" s="1"/>
  <c r="O90" i="3"/>
  <c r="Q89" i="3"/>
  <c r="AF79" i="3"/>
  <c r="V117" i="3"/>
  <c r="P117" i="3"/>
  <c r="Q117" i="3" s="1"/>
  <c r="Q116" i="3"/>
  <c r="V104" i="3"/>
  <c r="P104" i="3"/>
  <c r="O99" i="3"/>
  <c r="M134" i="2"/>
  <c r="Z134" i="2" s="1"/>
  <c r="M135" i="2"/>
  <c r="Z135" i="2" s="1"/>
  <c r="K136" i="2"/>
  <c r="K125" i="2"/>
  <c r="S125" i="2" s="1"/>
  <c r="V125" i="2" s="1"/>
  <c r="L129" i="2"/>
  <c r="S129" i="2"/>
  <c r="V129" i="2" s="1"/>
  <c r="W134" i="2" l="1"/>
  <c r="X134" i="2" s="1"/>
  <c r="Y134" i="2" s="1"/>
  <c r="W135" i="2"/>
  <c r="X135" i="2" s="1"/>
  <c r="Y135" i="2" s="1"/>
  <c r="I86" i="3"/>
  <c r="M86" i="3" s="1"/>
  <c r="AE86" i="3"/>
  <c r="AF116" i="3"/>
  <c r="X116" i="3"/>
  <c r="Y116" i="3" s="1"/>
  <c r="X117" i="3"/>
  <c r="Y117" i="3" s="1"/>
  <c r="AF89" i="3"/>
  <c r="X89" i="3"/>
  <c r="Y89" i="3" s="1"/>
  <c r="O118" i="3"/>
  <c r="V118" i="3" s="1"/>
  <c r="V99" i="3"/>
  <c r="P99" i="3"/>
  <c r="O121" i="3"/>
  <c r="V90" i="3"/>
  <c r="P90" i="3"/>
  <c r="Q90" i="3" s="1"/>
  <c r="Q104" i="3"/>
  <c r="AF117" i="3"/>
  <c r="M129" i="2"/>
  <c r="Z129" i="2" s="1"/>
  <c r="L125" i="2"/>
  <c r="M125" i="2" s="1"/>
  <c r="Z125" i="2" s="1"/>
  <c r="L136" i="2"/>
  <c r="K137" i="2" s="1"/>
  <c r="S136" i="2"/>
  <c r="V136" i="2" s="1"/>
  <c r="W125" i="2" l="1"/>
  <c r="X125" i="2" s="1"/>
  <c r="Y125" i="2" s="1"/>
  <c r="W129" i="2"/>
  <c r="X129" i="2" s="1"/>
  <c r="Y129" i="2" s="1"/>
  <c r="P118" i="3"/>
  <c r="O119" i="3" s="1"/>
  <c r="AB89" i="3"/>
  <c r="AC89" i="3" s="1"/>
  <c r="AD89" i="3"/>
  <c r="AB117" i="3"/>
  <c r="AC117" i="3" s="1"/>
  <c r="AD117" i="3"/>
  <c r="I117" i="3" s="1"/>
  <c r="M117" i="3" s="1"/>
  <c r="AB116" i="3"/>
  <c r="AC116" i="3" s="1"/>
  <c r="AD116" i="3"/>
  <c r="AE116" i="3" s="1"/>
  <c r="AF104" i="3"/>
  <c r="X104" i="3"/>
  <c r="Y104" i="3" s="1"/>
  <c r="X90" i="3"/>
  <c r="Y90" i="3" s="1"/>
  <c r="M136" i="2"/>
  <c r="W136" i="2" s="1"/>
  <c r="X136" i="2" s="1"/>
  <c r="Y136" i="2" s="1"/>
  <c r="Q99" i="3"/>
  <c r="V121" i="3"/>
  <c r="AF90" i="3"/>
  <c r="P121" i="3"/>
  <c r="Q121" i="3" s="1"/>
  <c r="O91" i="3"/>
  <c r="Q118" i="3"/>
  <c r="L137" i="2"/>
  <c r="S137" i="2"/>
  <c r="V137" i="2" s="1"/>
  <c r="Z136" i="2" l="1"/>
  <c r="I116" i="3"/>
  <c r="M116" i="3" s="1"/>
  <c r="M112" i="3" s="1"/>
  <c r="AE117" i="3"/>
  <c r="AB90" i="3"/>
  <c r="AC90" i="3" s="1"/>
  <c r="AD90" i="3"/>
  <c r="AE90" i="3" s="1"/>
  <c r="I89" i="3"/>
  <c r="AE89" i="3"/>
  <c r="AF118" i="3"/>
  <c r="X118" i="3"/>
  <c r="Y118" i="3" s="1"/>
  <c r="X121" i="3"/>
  <c r="Y121" i="3" s="1"/>
  <c r="AF99" i="3"/>
  <c r="X99" i="3"/>
  <c r="Y99" i="3" s="1"/>
  <c r="O122" i="3"/>
  <c r="AF121" i="3"/>
  <c r="O127" i="3"/>
  <c r="P127" i="3" s="1"/>
  <c r="P91" i="3"/>
  <c r="Q91" i="3" s="1"/>
  <c r="V91" i="3"/>
  <c r="V119" i="3"/>
  <c r="P119" i="3"/>
  <c r="Q119" i="3" s="1"/>
  <c r="O112" i="3"/>
  <c r="P122" i="3"/>
  <c r="V122" i="3"/>
  <c r="V127" i="3"/>
  <c r="K138" i="2"/>
  <c r="M137" i="2"/>
  <c r="Z137" i="2" s="1"/>
  <c r="W137" i="2" l="1"/>
  <c r="X137" i="2" s="1"/>
  <c r="Y137" i="2" s="1"/>
  <c r="I112" i="3"/>
  <c r="I77" i="3"/>
  <c r="M89" i="3"/>
  <c r="M77" i="3" s="1"/>
  <c r="AB121" i="3"/>
  <c r="AC121" i="3" s="1"/>
  <c r="AD121" i="3"/>
  <c r="AE121" i="3" s="1"/>
  <c r="AE77" i="3"/>
  <c r="X119" i="3"/>
  <c r="Y119" i="3" s="1"/>
  <c r="X91" i="3"/>
  <c r="Y91" i="3" s="1"/>
  <c r="AF91" i="3"/>
  <c r="O128" i="3"/>
  <c r="P128" i="3" s="1"/>
  <c r="P112" i="3"/>
  <c r="O92" i="3"/>
  <c r="AF119" i="3"/>
  <c r="Q122" i="3"/>
  <c r="O123" i="3"/>
  <c r="Q127" i="3"/>
  <c r="V112" i="3"/>
  <c r="S138" i="2"/>
  <c r="V138" i="2" s="1"/>
  <c r="L138" i="2"/>
  <c r="K131" i="2"/>
  <c r="I121" i="3" l="1"/>
  <c r="M121" i="3" s="1"/>
  <c r="AF127" i="3"/>
  <c r="X127" i="3"/>
  <c r="Y127" i="3" s="1"/>
  <c r="AF122" i="3"/>
  <c r="X122" i="3"/>
  <c r="Y122" i="3" s="1"/>
  <c r="Q112" i="3"/>
  <c r="X112" i="3" s="1"/>
  <c r="Y112" i="3" s="1"/>
  <c r="V92" i="3"/>
  <c r="P92" i="3"/>
  <c r="V123" i="3"/>
  <c r="P123" i="3"/>
  <c r="V128" i="3"/>
  <c r="M138" i="2"/>
  <c r="Z138" i="2" s="1"/>
  <c r="L131" i="2"/>
  <c r="K141" i="2"/>
  <c r="W138" i="2" l="1"/>
  <c r="X138" i="2" s="1"/>
  <c r="Y138" i="2" s="1"/>
  <c r="AF112" i="3"/>
  <c r="AB122" i="3"/>
  <c r="AC122" i="3" s="1"/>
  <c r="AD122" i="3"/>
  <c r="AE122" i="3" s="1"/>
  <c r="AB127" i="3"/>
  <c r="AC127" i="3" s="1"/>
  <c r="AD127" i="3"/>
  <c r="I127" i="3" s="1"/>
  <c r="M127" i="3" s="1"/>
  <c r="O94" i="3"/>
  <c r="Q92" i="3"/>
  <c r="O124" i="3"/>
  <c r="O129" i="3"/>
  <c r="Q128" i="3"/>
  <c r="Q123" i="3"/>
  <c r="L141" i="2"/>
  <c r="S141" i="2"/>
  <c r="V141" i="2" s="1"/>
  <c r="AE127" i="3" l="1"/>
  <c r="I122" i="3"/>
  <c r="I120" i="3" s="1"/>
  <c r="AF123" i="3"/>
  <c r="X123" i="3"/>
  <c r="Y123" i="3" s="1"/>
  <c r="AF128" i="3"/>
  <c r="X128" i="3"/>
  <c r="Y128" i="3" s="1"/>
  <c r="AF92" i="3"/>
  <c r="X92" i="3"/>
  <c r="Y92" i="3" s="1"/>
  <c r="P94" i="3"/>
  <c r="Q94" i="3" s="1"/>
  <c r="O130" i="3"/>
  <c r="P129" i="3"/>
  <c r="V129" i="3"/>
  <c r="V124" i="3"/>
  <c r="P124" i="3"/>
  <c r="O120" i="3"/>
  <c r="M141" i="2"/>
  <c r="Z141" i="2" s="1"/>
  <c r="S143" i="2"/>
  <c r="V143" i="2" s="1"/>
  <c r="W143" i="2" s="1"/>
  <c r="K144" i="2"/>
  <c r="L143" i="2"/>
  <c r="M143" i="2" s="1"/>
  <c r="W141" i="2" l="1"/>
  <c r="X141" i="2" s="1"/>
  <c r="Y141" i="2" s="1"/>
  <c r="M122" i="3"/>
  <c r="M120" i="3" s="1"/>
  <c r="AB128" i="3"/>
  <c r="AC128" i="3" s="1"/>
  <c r="AD128" i="3"/>
  <c r="AE128" i="3" s="1"/>
  <c r="V130" i="3"/>
  <c r="AD77" i="3"/>
  <c r="O95" i="3"/>
  <c r="P120" i="3"/>
  <c r="V120" i="3"/>
  <c r="Q124" i="3"/>
  <c r="Q129" i="3"/>
  <c r="P130" i="3"/>
  <c r="O138" i="3"/>
  <c r="P138" i="3" s="1"/>
  <c r="O131" i="3"/>
  <c r="Z143" i="2"/>
  <c r="L144" i="2"/>
  <c r="M144" i="2" s="1"/>
  <c r="S144" i="2"/>
  <c r="V144" i="2" s="1"/>
  <c r="W144" i="2" s="1"/>
  <c r="K145" i="2"/>
  <c r="X143" i="2"/>
  <c r="Y143" i="2" s="1"/>
  <c r="I128" i="3" l="1"/>
  <c r="M128" i="3" s="1"/>
  <c r="AF129" i="3"/>
  <c r="X129" i="3"/>
  <c r="Y129" i="3" s="1"/>
  <c r="AF124" i="3"/>
  <c r="X124" i="3"/>
  <c r="Y124" i="3" s="1"/>
  <c r="Q130" i="3"/>
  <c r="P95" i="3"/>
  <c r="Q95" i="3" s="1"/>
  <c r="Q120" i="3"/>
  <c r="X120" i="3" s="1"/>
  <c r="Y120" i="3" s="1"/>
  <c r="V131" i="3"/>
  <c r="P131" i="3"/>
  <c r="Q138" i="3"/>
  <c r="V138" i="3"/>
  <c r="Z144" i="2"/>
  <c r="X144" i="2"/>
  <c r="Y144" i="2" s="1"/>
  <c r="S145" i="2"/>
  <c r="V145" i="2" s="1"/>
  <c r="W145" i="2" s="1"/>
  <c r="K146" i="2"/>
  <c r="L145" i="2"/>
  <c r="M145" i="2" s="1"/>
  <c r="AB129" i="3" l="1"/>
  <c r="AC129" i="3" s="1"/>
  <c r="AD129" i="3"/>
  <c r="X138" i="3"/>
  <c r="Y138" i="3" s="1"/>
  <c r="AF130" i="3"/>
  <c r="X130" i="3"/>
  <c r="Y130" i="3" s="1"/>
  <c r="AE129" i="3"/>
  <c r="I129" i="3"/>
  <c r="M129" i="3" s="1"/>
  <c r="Q131" i="3"/>
  <c r="X131" i="3" s="1"/>
  <c r="Y131" i="3" s="1"/>
  <c r="O139" i="3"/>
  <c r="P139" i="3" s="1"/>
  <c r="AF120" i="3"/>
  <c r="O96" i="3"/>
  <c r="AF138" i="3"/>
  <c r="O132" i="3"/>
  <c r="X145" i="2"/>
  <c r="Y145" i="2" s="1"/>
  <c r="Z145" i="2"/>
  <c r="S146" i="2"/>
  <c r="V146" i="2" s="1"/>
  <c r="L146" i="2"/>
  <c r="K147" i="2" s="1"/>
  <c r="AB131" i="3" l="1"/>
  <c r="AC131" i="3" s="1"/>
  <c r="AD131" i="3"/>
  <c r="I131" i="3" s="1"/>
  <c r="M131" i="3" s="1"/>
  <c r="AB130" i="3"/>
  <c r="AC130" i="3" s="1"/>
  <c r="AD130" i="3"/>
  <c r="I130" i="3" s="1"/>
  <c r="M130" i="3" s="1"/>
  <c r="AB138" i="3"/>
  <c r="AC138" i="3" s="1"/>
  <c r="AD138" i="3"/>
  <c r="AE138" i="3" s="1"/>
  <c r="AF131" i="3"/>
  <c r="V139" i="3"/>
  <c r="P96" i="3"/>
  <c r="P132" i="3"/>
  <c r="V132" i="3"/>
  <c r="M146" i="2"/>
  <c r="Z146" i="2" s="1"/>
  <c r="W146" i="2" l="1"/>
  <c r="X146" i="2" s="1"/>
  <c r="Y146" i="2" s="1"/>
  <c r="AE130" i="3"/>
  <c r="AE131" i="3"/>
  <c r="I138" i="3"/>
  <c r="M138" i="3" s="1"/>
  <c r="Q132" i="3"/>
  <c r="X132" i="3" s="1"/>
  <c r="Y132" i="3" s="1"/>
  <c r="O140" i="3"/>
  <c r="P140" i="3" s="1"/>
  <c r="Q139" i="3"/>
  <c r="X139" i="3" s="1"/>
  <c r="Y139" i="3" s="1"/>
  <c r="Q96" i="3"/>
  <c r="O133" i="3"/>
  <c r="S147" i="2"/>
  <c r="V147" i="2" s="1"/>
  <c r="L147" i="2"/>
  <c r="K148" i="2" s="1"/>
  <c r="AF132" i="3" l="1"/>
  <c r="AB139" i="3"/>
  <c r="AC139" i="3" s="1"/>
  <c r="AD139" i="3"/>
  <c r="AF139" i="3"/>
  <c r="Q140" i="3"/>
  <c r="V140" i="3"/>
  <c r="V133" i="3"/>
  <c r="P133" i="3"/>
  <c r="O126" i="3"/>
  <c r="M147" i="2"/>
  <c r="Z147" i="2" s="1"/>
  <c r="L148" i="2"/>
  <c r="K150" i="2" s="1"/>
  <c r="S148" i="2"/>
  <c r="V148" i="2" s="1"/>
  <c r="W147" i="2" l="1"/>
  <c r="X147" i="2" s="1"/>
  <c r="Y147" i="2" s="1"/>
  <c r="X140" i="3"/>
  <c r="Y140" i="3" s="1"/>
  <c r="AE139" i="3"/>
  <c r="I139" i="3"/>
  <c r="M139" i="3" s="1"/>
  <c r="Q133" i="3"/>
  <c r="X133" i="3" s="1"/>
  <c r="Y133" i="3" s="1"/>
  <c r="AF140" i="3"/>
  <c r="O141" i="3"/>
  <c r="P126" i="3"/>
  <c r="M148" i="2"/>
  <c r="Z148" i="2" s="1"/>
  <c r="L150" i="2"/>
  <c r="K151" i="2" s="1"/>
  <c r="W148" i="2" l="1"/>
  <c r="X148" i="2" s="1"/>
  <c r="Y148" i="2" s="1"/>
  <c r="AF133" i="3"/>
  <c r="AB140" i="3"/>
  <c r="AC140" i="3" s="1"/>
  <c r="AD140" i="3"/>
  <c r="AE140" i="3" s="1"/>
  <c r="P141" i="3"/>
  <c r="Q141" i="3" s="1"/>
  <c r="V141" i="3"/>
  <c r="Q126" i="3"/>
  <c r="M150" i="2"/>
  <c r="L151" i="2"/>
  <c r="K152" i="2" s="1"/>
  <c r="I140" i="3" l="1"/>
  <c r="M140" i="3" s="1"/>
  <c r="X141" i="3"/>
  <c r="Y141" i="3" s="1"/>
  <c r="AF141" i="3"/>
  <c r="O142" i="3"/>
  <c r="X102" i="2"/>
  <c r="M151" i="2"/>
  <c r="L152" i="2"/>
  <c r="K153" i="2" s="1"/>
  <c r="AB141" i="3" l="1"/>
  <c r="AC141" i="3" s="1"/>
  <c r="AD141" i="3"/>
  <c r="AE141" i="3" s="1"/>
  <c r="P142" i="3"/>
  <c r="Q142" i="3" s="1"/>
  <c r="V142" i="3"/>
  <c r="L153" i="2"/>
  <c r="K154" i="2" s="1"/>
  <c r="L154" i="2" s="1"/>
  <c r="M152" i="2"/>
  <c r="I141" i="3" l="1"/>
  <c r="M141" i="3" s="1"/>
  <c r="X142" i="3"/>
  <c r="Y142" i="3" s="1"/>
  <c r="AF142" i="3"/>
  <c r="O143" i="3"/>
  <c r="M154" i="2"/>
  <c r="M153" i="2"/>
  <c r="K155" i="2"/>
  <c r="L155" i="2" s="1"/>
  <c r="M155" i="2" s="1"/>
  <c r="P143" i="3" l="1"/>
  <c r="Q143" i="3" s="1"/>
  <c r="V143" i="3"/>
  <c r="K160" i="2"/>
  <c r="L160" i="2" s="1"/>
  <c r="X143" i="3" l="1"/>
  <c r="Y143" i="3" s="1"/>
  <c r="O145" i="3"/>
  <c r="AF143" i="3"/>
  <c r="M160" i="2"/>
  <c r="L167" i="2"/>
  <c r="L168" i="2" s="1"/>
  <c r="K161" i="2"/>
  <c r="L161" i="2" s="1"/>
  <c r="S50" i="2"/>
  <c r="V50" i="2" s="1"/>
  <c r="L50" i="2"/>
  <c r="M50" i="2" s="1"/>
  <c r="K51" i="2" l="1"/>
  <c r="L51" i="2" s="1"/>
  <c r="P145" i="3"/>
  <c r="W50" i="2"/>
  <c r="X50" i="2" s="1"/>
  <c r="Y50" i="2" s="1"/>
  <c r="K162" i="2"/>
  <c r="L162" i="2" s="1"/>
  <c r="M162" i="2" s="1"/>
  <c r="M161" i="2"/>
  <c r="M51" i="2"/>
  <c r="L49" i="2"/>
  <c r="K49" i="2"/>
  <c r="S49" i="2" s="1"/>
  <c r="V49" i="2" s="1"/>
  <c r="S51" i="2"/>
  <c r="V51" i="2" s="1"/>
  <c r="Z50" i="2"/>
  <c r="W51" i="2" l="1"/>
  <c r="X51" i="2" s="1"/>
  <c r="Y51" i="2" s="1"/>
  <c r="M49" i="2"/>
  <c r="Q145" i="3"/>
  <c r="O146" i="3"/>
  <c r="W49" i="2"/>
  <c r="X49" i="2" s="1"/>
  <c r="Y49" i="2" s="1"/>
  <c r="Z51" i="2"/>
  <c r="Z49" i="2"/>
  <c r="P146" i="3" l="1"/>
  <c r="O147" i="3"/>
  <c r="P147" i="3" s="1"/>
  <c r="X14" i="2"/>
  <c r="X163" i="2" s="1"/>
  <c r="X165" i="2" s="1"/>
  <c r="Q146" i="3" l="1"/>
  <c r="O148" i="3"/>
  <c r="L44" i="3"/>
  <c r="L79" i="3"/>
  <c r="Q147" i="3" l="1"/>
  <c r="P148" i="3" l="1"/>
  <c r="Q148" i="3" s="1"/>
  <c r="O149" i="3" l="1"/>
  <c r="P149" i="3" s="1"/>
  <c r="O150" i="3" l="1"/>
  <c r="P150" i="3" s="1"/>
  <c r="O136" i="3"/>
  <c r="P136" i="3" s="1"/>
  <c r="Q149" i="3"/>
  <c r="V136" i="3" l="1"/>
  <c r="Q150" i="3" l="1"/>
  <c r="Q136" i="3"/>
  <c r="AF136" i="3" l="1"/>
  <c r="X136" i="3"/>
  <c r="Y136" i="3" s="1"/>
  <c r="O152" i="3"/>
  <c r="AB136" i="3" l="1"/>
  <c r="AC136" i="3" s="1"/>
  <c r="AD136" i="3"/>
  <c r="I136" i="3" s="1"/>
  <c r="P152" i="3"/>
  <c r="Q152" i="3" s="1"/>
  <c r="AE136" i="3" l="1"/>
  <c r="AE97" i="3" s="1"/>
  <c r="AD97" i="3"/>
  <c r="I126" i="3"/>
  <c r="I97" i="3" s="1"/>
  <c r="I155" i="3" s="1"/>
  <c r="M136" i="3"/>
  <c r="M126" i="3" s="1"/>
  <c r="M97" i="3" s="1"/>
  <c r="M155" i="3" s="1"/>
  <c r="O153" i="3"/>
  <c r="P159" i="3"/>
  <c r="P160" i="3" s="1"/>
  <c r="P153" i="3" l="1"/>
  <c r="Q153" i="3" s="1"/>
  <c r="O154" i="3" l="1"/>
  <c r="P154" i="3" l="1"/>
  <c r="Q154" i="3" l="1"/>
  <c r="K35" i="3" l="1"/>
  <c r="K34" i="3" s="1"/>
  <c r="H34" i="3"/>
  <c r="AD14" i="3" s="1"/>
  <c r="AD13" i="3" s="1"/>
  <c r="AE35" i="3" l="1"/>
  <c r="AE14" i="3" s="1"/>
  <c r="AE13" i="3" s="1"/>
  <c r="AD155" i="3"/>
  <c r="H14" i="3"/>
  <c r="H155" i="3" s="1"/>
  <c r="K14" i="3"/>
  <c r="AP34" i="3"/>
  <c r="L34" i="3"/>
  <c r="AP35" i="3"/>
  <c r="AD157" i="3" l="1"/>
  <c r="L14" i="3"/>
  <c r="AP14" i="3"/>
  <c r="K155" i="3"/>
  <c r="K157" i="3" s="1"/>
  <c r="AP157" i="3" l="1"/>
  <c r="AP156" i="3"/>
  <c r="AP155" i="3"/>
  <c r="J79" i="8"/>
  <c r="J77" i="8" s="1"/>
  <c r="J155" i="8" s="1"/>
  <c r="AD156" i="8" s="1"/>
  <c r="AD157" i="8" s="1"/>
  <c r="AE82" i="8"/>
  <c r="AE77" i="8" s="1"/>
  <c r="AE13" i="8" s="1"/>
  <c r="N82" i="8"/>
  <c r="N79" i="8" s="1"/>
  <c r="N77" i="8" s="1"/>
  <c r="N155" i="8"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manue</author>
  </authors>
  <commentList>
    <comment ref="AA64" authorId="0" shapeId="0" xr:uid="{E080A95D-F9FC-453A-AC05-54F662C28E6B}">
      <text>
        <r>
          <rPr>
            <b/>
            <sz val="9"/>
            <color indexed="81"/>
            <rFont val="Tahoma"/>
            <family val="2"/>
          </rPr>
          <t>Aun con observaciones fondo</t>
        </r>
      </text>
    </comment>
    <comment ref="AA99" authorId="0" shapeId="0" xr:uid="{2687EEF1-41D4-49AB-ACDA-52CF7A229C07}">
      <text>
        <r>
          <rPr>
            <b/>
            <sz val="9"/>
            <color indexed="81"/>
            <rFont val="Tahoma"/>
            <family val="2"/>
          </rPr>
          <t>Avance</t>
        </r>
      </text>
    </comment>
    <comment ref="AA100" authorId="0" shapeId="0" xr:uid="{D36515D1-253F-4894-A74B-B9DF3960058A}">
      <text>
        <r>
          <rPr>
            <b/>
            <sz val="9"/>
            <color indexed="81"/>
            <rFont val="Tahoma"/>
            <family val="2"/>
          </rPr>
          <t>Avance</t>
        </r>
      </text>
    </comment>
    <comment ref="AA101" authorId="0" shapeId="0" xr:uid="{340BF6EA-7ED8-43E3-BD42-5A19D46537B6}">
      <text>
        <r>
          <rPr>
            <b/>
            <sz val="9"/>
            <color indexed="81"/>
            <rFont val="Tahoma"/>
            <family val="2"/>
          </rPr>
          <t>Avance</t>
        </r>
      </text>
    </comment>
    <comment ref="AA102" authorId="0" shapeId="0" xr:uid="{0C229631-ABE8-43B5-BA5E-49EB7CA4DCA5}">
      <text>
        <r>
          <rPr>
            <b/>
            <sz val="9"/>
            <color indexed="81"/>
            <rFont val="Tahoma"/>
            <family val="2"/>
          </rPr>
          <t>Avance</t>
        </r>
      </text>
    </comment>
    <comment ref="AA103" authorId="0" shapeId="0" xr:uid="{14AF27D2-CA6E-4D3A-9EB5-CBC6875F330F}">
      <text>
        <r>
          <rPr>
            <b/>
            <sz val="9"/>
            <color indexed="81"/>
            <rFont val="Tahoma"/>
            <family val="2"/>
          </rPr>
          <t>Avance</t>
        </r>
      </text>
    </comment>
    <comment ref="AA104" authorId="0" shapeId="0" xr:uid="{33EA41B5-49A5-4CB9-A243-268649A09A5F}">
      <text>
        <r>
          <rPr>
            <b/>
            <sz val="9"/>
            <color indexed="81"/>
            <rFont val="Tahoma"/>
            <family val="2"/>
          </rPr>
          <t>Avance</t>
        </r>
      </text>
    </comment>
    <comment ref="AA105" authorId="0" shapeId="0" xr:uid="{82BC08FB-8E39-4A3A-8E7A-37C02ECBE177}">
      <text>
        <r>
          <rPr>
            <b/>
            <sz val="9"/>
            <color indexed="81"/>
            <rFont val="Tahoma"/>
            <family val="2"/>
          </rPr>
          <t>Avance</t>
        </r>
      </text>
    </comment>
    <comment ref="AA106" authorId="0" shapeId="0" xr:uid="{763871B3-9700-4E11-9C21-1D95933BBE3D}">
      <text>
        <r>
          <rPr>
            <b/>
            <sz val="9"/>
            <color indexed="81"/>
            <rFont val="Tahoma"/>
            <family val="2"/>
          </rPr>
          <t>Avance</t>
        </r>
      </text>
    </comment>
    <comment ref="AA107" authorId="0" shapeId="0" xr:uid="{6A0CA29D-5EB3-42B5-8CDB-F0C5A364E143}">
      <text>
        <r>
          <rPr>
            <b/>
            <sz val="9"/>
            <color indexed="81"/>
            <rFont val="Tahoma"/>
            <family val="2"/>
          </rPr>
          <t>Avance</t>
        </r>
      </text>
    </comment>
    <comment ref="AA108" authorId="0" shapeId="0" xr:uid="{D4F5D786-899B-447A-9251-2A4F18AE7DDA}">
      <text>
        <r>
          <rPr>
            <b/>
            <sz val="9"/>
            <color indexed="81"/>
            <rFont val="Tahoma"/>
            <family val="2"/>
          </rPr>
          <t>Avance</t>
        </r>
      </text>
    </comment>
    <comment ref="AA109" authorId="0" shapeId="0" xr:uid="{82CE3C87-E311-42A8-94F2-EA593AFD6A79}">
      <text>
        <r>
          <rPr>
            <b/>
            <sz val="9"/>
            <color indexed="81"/>
            <rFont val="Tahoma"/>
            <family val="2"/>
          </rPr>
          <t>Avance</t>
        </r>
      </text>
    </comment>
    <comment ref="AA110" authorId="0" shapeId="0" xr:uid="{790EFACE-5735-4D48-B650-0D0A665140E6}">
      <text>
        <r>
          <rPr>
            <b/>
            <sz val="9"/>
            <color indexed="81"/>
            <rFont val="Tahoma"/>
            <family val="2"/>
          </rPr>
          <t>Avance</t>
        </r>
      </text>
    </comment>
    <comment ref="AA111" authorId="0" shapeId="0" xr:uid="{8DDA1127-F403-4578-BB04-EE4FCC7478D6}">
      <text>
        <r>
          <rPr>
            <b/>
            <sz val="9"/>
            <color indexed="81"/>
            <rFont val="Tahoma"/>
            <family val="2"/>
          </rPr>
          <t>Avance</t>
        </r>
      </text>
    </comment>
    <comment ref="AA112" authorId="0" shapeId="0" xr:uid="{543C964F-DA6D-4FBE-946D-0AD5ABB29BD6}">
      <text>
        <r>
          <rPr>
            <b/>
            <sz val="9"/>
            <color indexed="81"/>
            <rFont val="Tahoma"/>
            <family val="2"/>
          </rPr>
          <t>Avance</t>
        </r>
      </text>
    </comment>
    <comment ref="AA113" authorId="0" shapeId="0" xr:uid="{6A5BAB5B-7854-40F9-839A-2077C50A4571}">
      <text>
        <r>
          <rPr>
            <b/>
            <sz val="9"/>
            <color indexed="81"/>
            <rFont val="Tahoma"/>
            <family val="2"/>
          </rPr>
          <t>Avance</t>
        </r>
      </text>
    </comment>
    <comment ref="AA114" authorId="0" shapeId="0" xr:uid="{52B056D0-524F-410B-B630-322E1C5D2138}">
      <text>
        <r>
          <rPr>
            <b/>
            <sz val="9"/>
            <color indexed="81"/>
            <rFont val="Tahoma"/>
            <family val="2"/>
          </rPr>
          <t>Avance</t>
        </r>
      </text>
    </comment>
    <comment ref="AA115" authorId="0" shapeId="0" xr:uid="{F3E68843-306B-4C02-B0E0-F789FAD70998}">
      <text>
        <r>
          <rPr>
            <b/>
            <sz val="9"/>
            <color indexed="81"/>
            <rFont val="Tahoma"/>
            <family val="2"/>
          </rPr>
          <t>Avance</t>
        </r>
      </text>
    </comment>
    <comment ref="AA116" authorId="0" shapeId="0" xr:uid="{0025F0C0-BD6E-4355-90B5-E6A4A57FFD34}">
      <text>
        <r>
          <rPr>
            <b/>
            <sz val="9"/>
            <color indexed="81"/>
            <rFont val="Tahoma"/>
            <family val="2"/>
          </rPr>
          <t>Avance</t>
        </r>
      </text>
    </comment>
    <comment ref="AA117" authorId="0" shapeId="0" xr:uid="{C0B36136-AC96-434F-A578-2DD5ABD8D566}">
      <text>
        <r>
          <rPr>
            <b/>
            <sz val="9"/>
            <color indexed="81"/>
            <rFont val="Tahoma"/>
            <family val="2"/>
          </rPr>
          <t>Avance</t>
        </r>
      </text>
    </comment>
    <comment ref="AA118" authorId="0" shapeId="0" xr:uid="{CE8B71DE-1DC0-4EDA-BE86-3B6CE3ECBBD2}">
      <text>
        <r>
          <rPr>
            <b/>
            <sz val="9"/>
            <color indexed="81"/>
            <rFont val="Tahoma"/>
            <family val="2"/>
          </rPr>
          <t>Avance</t>
        </r>
      </text>
    </comment>
    <comment ref="AA119" authorId="0" shapeId="0" xr:uid="{FA849638-03CB-43F3-B907-5DFC39673542}">
      <text>
        <r>
          <rPr>
            <b/>
            <sz val="9"/>
            <color indexed="81"/>
            <rFont val="Tahoma"/>
            <family val="2"/>
          </rPr>
          <t>Avance</t>
        </r>
      </text>
    </comment>
    <comment ref="AA120" authorId="0" shapeId="0" xr:uid="{CF8B2B46-7978-4F82-BD12-FF001752822A}">
      <text>
        <r>
          <rPr>
            <b/>
            <sz val="9"/>
            <color indexed="81"/>
            <rFont val="Tahoma"/>
            <family val="2"/>
          </rPr>
          <t>Avance</t>
        </r>
      </text>
    </comment>
    <comment ref="AA121" authorId="0" shapeId="0" xr:uid="{AAE278CD-7353-4F3B-9F92-E1E644061AB0}">
      <text>
        <r>
          <rPr>
            <b/>
            <sz val="9"/>
            <color indexed="81"/>
            <rFont val="Tahoma"/>
            <family val="2"/>
          </rPr>
          <t>Avance</t>
        </r>
      </text>
    </comment>
    <comment ref="AA122" authorId="0" shapeId="0" xr:uid="{2B0B4943-A6EC-4111-8AED-06AA33CD7519}">
      <text>
        <r>
          <rPr>
            <b/>
            <sz val="9"/>
            <color indexed="81"/>
            <rFont val="Tahoma"/>
            <family val="2"/>
          </rPr>
          <t>Avance</t>
        </r>
      </text>
    </comment>
    <comment ref="AA123" authorId="0" shapeId="0" xr:uid="{8C2D9C02-63EC-4286-B5B0-E814358A7232}">
      <text>
        <r>
          <rPr>
            <b/>
            <sz val="9"/>
            <color indexed="81"/>
            <rFont val="Tahoma"/>
            <family val="2"/>
          </rPr>
          <t>Avance</t>
        </r>
      </text>
    </comment>
    <comment ref="AA124" authorId="0" shapeId="0" xr:uid="{5C9EB685-4609-4693-9D08-8FCCB3FF8360}">
      <text>
        <r>
          <rPr>
            <b/>
            <sz val="9"/>
            <color indexed="81"/>
            <rFont val="Tahoma"/>
            <family val="2"/>
          </rPr>
          <t>Avance</t>
        </r>
      </text>
    </comment>
    <comment ref="AA127" authorId="0" shapeId="0" xr:uid="{E77413A8-D846-486A-8AE4-C0E539F9B9B2}">
      <text>
        <r>
          <rPr>
            <b/>
            <sz val="9"/>
            <color indexed="81"/>
            <rFont val="Tahoma"/>
            <family val="2"/>
          </rPr>
          <t>Avance</t>
        </r>
      </text>
    </comment>
    <comment ref="AA128" authorId="0" shapeId="0" xr:uid="{2EA709F9-F80C-4C19-84F9-EC7AD645FE52}">
      <text>
        <r>
          <rPr>
            <b/>
            <sz val="9"/>
            <color indexed="81"/>
            <rFont val="Tahoma"/>
            <family val="2"/>
          </rPr>
          <t>Avance</t>
        </r>
      </text>
    </comment>
    <comment ref="AA129" authorId="0" shapeId="0" xr:uid="{2D4EDD47-7F5E-42C3-9ED7-9D2D52DCA3D0}">
      <text>
        <r>
          <rPr>
            <b/>
            <sz val="9"/>
            <color indexed="81"/>
            <rFont val="Tahoma"/>
            <family val="2"/>
          </rPr>
          <t>Avance</t>
        </r>
      </text>
    </comment>
    <comment ref="AA130" authorId="0" shapeId="0" xr:uid="{F85225B2-97B0-448D-9D19-A13603E0D1F6}">
      <text>
        <r>
          <rPr>
            <b/>
            <sz val="9"/>
            <color indexed="81"/>
            <rFont val="Tahoma"/>
            <family val="2"/>
          </rPr>
          <t>Avance</t>
        </r>
      </text>
    </comment>
    <comment ref="AA131" authorId="0" shapeId="0" xr:uid="{7DC84B59-1D33-4707-9E3C-C78FE8E78068}">
      <text>
        <r>
          <rPr>
            <b/>
            <sz val="9"/>
            <color indexed="81"/>
            <rFont val="Tahoma"/>
            <family val="2"/>
          </rPr>
          <t>Avance</t>
        </r>
      </text>
    </comment>
    <comment ref="AA136" authorId="0" shapeId="0" xr:uid="{5700FA46-B811-48B4-A156-0AF4665C8A8D}">
      <text>
        <r>
          <rPr>
            <b/>
            <sz val="9"/>
            <color indexed="81"/>
            <rFont val="Tahoma"/>
            <family val="2"/>
          </rPr>
          <t>Avance</t>
        </r>
      </text>
    </comment>
    <comment ref="AA138" authorId="0" shapeId="0" xr:uid="{10CB5A12-6F2F-43B0-9ABA-804BEB0762D5}">
      <text>
        <r>
          <rPr>
            <b/>
            <sz val="9"/>
            <color indexed="81"/>
            <rFont val="Tahoma"/>
            <family val="2"/>
          </rPr>
          <t>Avance</t>
        </r>
      </text>
    </comment>
    <comment ref="AA139" authorId="0" shapeId="0" xr:uid="{964BAB49-77D5-4E18-9FCC-ECA21AB5E66C}">
      <text>
        <r>
          <rPr>
            <b/>
            <sz val="9"/>
            <color indexed="81"/>
            <rFont val="Tahoma"/>
            <family val="2"/>
          </rPr>
          <t>Avance</t>
        </r>
      </text>
    </comment>
    <comment ref="AA140" authorId="0" shapeId="0" xr:uid="{80882B48-9E06-4CEF-9B9F-21D0E2E13410}">
      <text>
        <r>
          <rPr>
            <b/>
            <sz val="9"/>
            <color indexed="81"/>
            <rFont val="Tahoma"/>
            <family val="2"/>
          </rPr>
          <t>Avance</t>
        </r>
      </text>
    </comment>
    <comment ref="AA141" authorId="0" shapeId="0" xr:uid="{8F11A663-3039-43DA-A676-499951209D3D}">
      <text>
        <r>
          <rPr>
            <b/>
            <sz val="9"/>
            <color indexed="81"/>
            <rFont val="Tahoma"/>
            <family val="2"/>
          </rPr>
          <t>Avance</t>
        </r>
      </text>
    </comment>
  </commentList>
</comments>
</file>

<file path=xl/sharedStrings.xml><?xml version="1.0" encoding="utf-8"?>
<sst xmlns="http://schemas.openxmlformats.org/spreadsheetml/2006/main" count="1914" uniqueCount="386">
  <si>
    <t>PRESUPUESTO ESTIMADO: CONSULTORIA</t>
  </si>
  <si>
    <t>FLUJO DE CAJA</t>
  </si>
  <si>
    <t>ACTIVIDADES</t>
  </si>
  <si>
    <t>%</t>
  </si>
  <si>
    <t>UND</t>
  </si>
  <si>
    <t>CANTIDAD</t>
  </si>
  <si>
    <t xml:space="preserve"> VALOR TOTAL </t>
  </si>
  <si>
    <t>MES 1</t>
  </si>
  <si>
    <t>MES 2</t>
  </si>
  <si>
    <t>MES 3</t>
  </si>
  <si>
    <t>MES 4</t>
  </si>
  <si>
    <t>MES 5</t>
  </si>
  <si>
    <t>MES 6</t>
  </si>
  <si>
    <t>TOTAL</t>
  </si>
  <si>
    <t>DIFERENCIA</t>
  </si>
  <si>
    <t>ITEM</t>
  </si>
  <si>
    <t>FASE 0. Acciones previas - Declaratoria</t>
  </si>
  <si>
    <t>Priorización de cuerpos de agua para el acotamiento de su ronda hídrica</t>
  </si>
  <si>
    <t>GLB</t>
  </si>
  <si>
    <t>Recopilación de información secundaria</t>
  </si>
  <si>
    <t>Diseño de la estrategia de participación</t>
  </si>
  <si>
    <t>Diseño conceptual de la base de datos geográfica</t>
  </si>
  <si>
    <t>Estudios soporte</t>
  </si>
  <si>
    <t>Programación de actividades</t>
  </si>
  <si>
    <t>Plan Operativo</t>
  </si>
  <si>
    <t>FASE 1: Delimitación del cauce permanente o de la línea de mareas máximas</t>
  </si>
  <si>
    <t xml:space="preserve">Delimitación del Cauce Permanente </t>
  </si>
  <si>
    <t>Identificación preliminar de las formas del terreno asociadas al cauce permanente</t>
  </si>
  <si>
    <t>Delimitación el ancho del cauce permanente y verificarlo en campo</t>
  </si>
  <si>
    <t>Delimitación el cauce permanente del sistema lótico</t>
  </si>
  <si>
    <t>FASE 2. Definición del límite físico y de estrategias para el manejo ambiental de la ronda hídrica</t>
  </si>
  <si>
    <t>Definición del límite físico</t>
  </si>
  <si>
    <t>Delimitación del componente geomorfológico</t>
  </si>
  <si>
    <t>Delimitación del componente hidrológico</t>
  </si>
  <si>
    <t>Delimitación del componente ecosistémico</t>
  </si>
  <si>
    <t>Definición del límite físico de la ronda hídrica</t>
  </si>
  <si>
    <t>Directrices para el manejo ambiental de las rondas hídricas</t>
  </si>
  <si>
    <t>3,06,01</t>
  </si>
  <si>
    <t>Aprobación de las generalidades</t>
  </si>
  <si>
    <t>3,06,02</t>
  </si>
  <si>
    <t>Identificación de los elementos constituyentes de la ronda hídrica establecidos en el artículo 206 de la Ley 1450 de 2011</t>
  </si>
  <si>
    <t>3,06,03</t>
  </si>
  <si>
    <t>Identificación de actores</t>
  </si>
  <si>
    <t>3,06,04</t>
  </si>
  <si>
    <t>Identificación de servicios ecosistémicos</t>
  </si>
  <si>
    <t>3,06,05</t>
  </si>
  <si>
    <t>Estrategias para el manejo ambiental de las rondas hídricas.</t>
  </si>
  <si>
    <t>Remisión de los resultados del acotamiento de las rondas hídricas y de sus estrategias para el manejo ambiental a los municipios y distritos</t>
  </si>
  <si>
    <t>3,07,01</t>
  </si>
  <si>
    <t xml:space="preserve">Remisión de los resultados del acotamiento a los municipios y distritos </t>
  </si>
  <si>
    <t>Plan de seguimiento y evaluación</t>
  </si>
  <si>
    <t>3,08,01</t>
  </si>
  <si>
    <t>Línea base de seguimiento y evaluación</t>
  </si>
  <si>
    <t>3,08,02</t>
  </si>
  <si>
    <t xml:space="preserve">Formulación del Plan de Seguimiento y Evaluación </t>
  </si>
  <si>
    <t>3,08,03</t>
  </si>
  <si>
    <t>Elaboración de la Providencia</t>
  </si>
  <si>
    <t>3,08,04</t>
  </si>
  <si>
    <t>Resolución de Ronda</t>
  </si>
  <si>
    <t>SUBTOTAL ACOTAMIENTO LAS GACHAS</t>
  </si>
  <si>
    <t>IVA 19%</t>
  </si>
  <si>
    <t>VALOR TOTAL</t>
  </si>
  <si>
    <t>ESTUDIOS PARA LA DELIMITACIÓN DE LA RONDA HÍDRICA DE LA QUEBRADA LAS GACHAS EN EL MUNICIPIO DE GUADALUPE, SANTANDER - No. CM2-008-2025</t>
  </si>
  <si>
    <t>INICIO DE ACTIVIDAD</t>
  </si>
  <si>
    <t>FECHA DE CORTE</t>
  </si>
  <si>
    <t>FECHA REAL DE FINALIZACION DE LA ACTIVIDAD</t>
  </si>
  <si>
    <t>TIEMPO EJECUTADO REAL</t>
  </si>
  <si>
    <t>TIEMPO (Dias) A EJECUTAR LA ACTIVIDAD</t>
  </si>
  <si>
    <t>% PROGRAMADO A FECHA DE CORTE</t>
  </si>
  <si>
    <t>ATRASO % POR ACTIVIDAD</t>
  </si>
  <si>
    <t>DIAS DE ATRASO y/o ADELANTO</t>
  </si>
  <si>
    <t>VALOR DEL CONTRATO CONSULTORIA</t>
  </si>
  <si>
    <t>ID</t>
  </si>
  <si>
    <t>RESPONSABLE</t>
  </si>
  <si>
    <t>ACTIVIDAD PROYECTADA</t>
  </si>
  <si>
    <t>ACTIVIDAD EJECUTADA</t>
  </si>
  <si>
    <t>VALOR PROGRAMADO</t>
  </si>
  <si>
    <t>VALOR EJECUTADO</t>
  </si>
  <si>
    <t>Inicio</t>
  </si>
  <si>
    <t>Fin</t>
  </si>
  <si>
    <t>N°Días</t>
  </si>
  <si>
    <t>Observaciones</t>
  </si>
  <si>
    <t>Firma Contrato Consultor</t>
  </si>
  <si>
    <t>Consultor - Supervision</t>
  </si>
  <si>
    <t>NA</t>
  </si>
  <si>
    <t>Firma Contrato Interventor</t>
  </si>
  <si>
    <t>Documentacion</t>
  </si>
  <si>
    <t>Consultor - Interventor</t>
  </si>
  <si>
    <t>Acta de Inicio</t>
  </si>
  <si>
    <t>Consultor - Supervision - Interventoria</t>
  </si>
  <si>
    <t>Admon</t>
  </si>
  <si>
    <t>Solicitud de Documentacion Contractual a Consultor</t>
  </si>
  <si>
    <t>Interventor</t>
  </si>
  <si>
    <t>Entrega de Documentacion Contractual</t>
  </si>
  <si>
    <t>Consultor</t>
  </si>
  <si>
    <t>Revision de Documentacion Contractual (Aprobacion/No aprobacion)</t>
  </si>
  <si>
    <t>Solicitud de Certificacion de Equipos a Utilizar por parte del Consultor</t>
  </si>
  <si>
    <t>Entrega de Certificacion de Equipos a Utilizar por parte del Consultor</t>
  </si>
  <si>
    <t>Revision de Certificacion de Equipos a Utiliza (Aprobacion/No aprobacion)</t>
  </si>
  <si>
    <t>Solicitud de Arte y especificaciones Pendon por parte del Consultor</t>
  </si>
  <si>
    <t>Entrega de Arte y especificaciones Pendon por parte del Consultor</t>
  </si>
  <si>
    <t>Revision de Arte y especificaciones Pendon (Aprobacion/No aprobacion)</t>
  </si>
  <si>
    <t>Solicitud de Arte y especificaciones de Indumentarias para el personal del Contratista</t>
  </si>
  <si>
    <t>Entrega de Arte y especificaciones de Indumentarias para el personal del Contratista</t>
  </si>
  <si>
    <t>Revision de Indumentarias (Aprobacion/No aprobacion)</t>
  </si>
  <si>
    <t>Solicitud de Entrega de la política de especial consideración a la conservación del medio ambiente del Contratista</t>
  </si>
  <si>
    <t>Entrega de la política de especial consideración a la conservación del medio ambiente del Contratista</t>
  </si>
  <si>
    <t>Revision de Politica Ambiental (Aprobacion/No aprobacion)</t>
  </si>
  <si>
    <t>1,01,01</t>
  </si>
  <si>
    <t>Entrega Informe de Priorización de cuerpos de agua para el acotamiento de su ronda hídrica</t>
  </si>
  <si>
    <t>1,01,02</t>
  </si>
  <si>
    <t>Revision Informe de Priorización de cuerpos de agua para el acotamiento de su ronda hídrica</t>
  </si>
  <si>
    <t>Interventoria</t>
  </si>
  <si>
    <t>1,02,01</t>
  </si>
  <si>
    <t>Informacion historica de eventos de inundaciones o avenidas torrenciales</t>
  </si>
  <si>
    <t>1,02,02</t>
  </si>
  <si>
    <t>Caracterizacion climatica</t>
  </si>
  <si>
    <t>1,02,03</t>
  </si>
  <si>
    <t>Mapa de zonas de vida 1: 100000</t>
  </si>
  <si>
    <t>1,02,04</t>
  </si>
  <si>
    <t>1,02,05</t>
  </si>
  <si>
    <t>Mapa de humedades de Colombia</t>
  </si>
  <si>
    <t>1,02,06</t>
  </si>
  <si>
    <t>Peticiones quejas solicitudes y reclamos o conflictos ambientales</t>
  </si>
  <si>
    <t>1,02,07</t>
  </si>
  <si>
    <t>Diseño conceptual de la base de datos geografica</t>
  </si>
  <si>
    <t>1,02,08</t>
  </si>
  <si>
    <t>1,02,09</t>
  </si>
  <si>
    <t>Entrega Informe de Recopilación de información secundaria</t>
  </si>
  <si>
    <t>1,02,10</t>
  </si>
  <si>
    <t>1,03,01</t>
  </si>
  <si>
    <t>Documento de metodologia y estrategia de participacion</t>
  </si>
  <si>
    <t>1,03,02</t>
  </si>
  <si>
    <t>Talleres de Socializacion (2 und)</t>
  </si>
  <si>
    <t>1,03,03</t>
  </si>
  <si>
    <t>Entrega Informe del diseño de la estrategia de participación</t>
  </si>
  <si>
    <t>1,03,04</t>
  </si>
  <si>
    <t>Revision Informe del diseño de la estrategia de participación</t>
  </si>
  <si>
    <t>1,04,01</t>
  </si>
  <si>
    <t>Entrega Informe de Diseño conceptual de la base de datos geográfica</t>
  </si>
  <si>
    <t>1,04,02</t>
  </si>
  <si>
    <t>Revision Informe de Diseño conceptual de la base de datos geográfica</t>
  </si>
  <si>
    <t>1,05,01</t>
  </si>
  <si>
    <t>1,05,03</t>
  </si>
  <si>
    <t>Imágenes sensores remotos</t>
  </si>
  <si>
    <t>1,05,04</t>
  </si>
  <si>
    <t>Levantamiento orthofotomosaico drone + postproceso</t>
  </si>
  <si>
    <t>1,05,05</t>
  </si>
  <si>
    <t xml:space="preserve">Modelo digital del terreno </t>
  </si>
  <si>
    <t>1,05,06</t>
  </si>
  <si>
    <t>Cartografia basica generada para el proyecto 1:10000</t>
  </si>
  <si>
    <t>1,05,07</t>
  </si>
  <si>
    <t>Levantamiento Geomorfologico a escala 1:10000</t>
  </si>
  <si>
    <t>1,05,08</t>
  </si>
  <si>
    <t>Levantamiento de fauna y flora</t>
  </si>
  <si>
    <t>1,05,09</t>
  </si>
  <si>
    <t>Cobertura de tierra 1: 10000</t>
  </si>
  <si>
    <t>1,05,10</t>
  </si>
  <si>
    <t>Documento tecnico de estudios soporte / Cartografia estudios soporte</t>
  </si>
  <si>
    <t>1,05,11</t>
  </si>
  <si>
    <t>1,05,12</t>
  </si>
  <si>
    <t>Revision Informe de Estudios soporte</t>
  </si>
  <si>
    <t>1,06,01</t>
  </si>
  <si>
    <t>Entrega Informe de Programación de actividades</t>
  </si>
  <si>
    <t>1,06,02</t>
  </si>
  <si>
    <t>Revision Informe de Programación de actividades</t>
  </si>
  <si>
    <t>1,07,01</t>
  </si>
  <si>
    <t>Entrega Informe de Plan Operativo</t>
  </si>
  <si>
    <t>1,07,02</t>
  </si>
  <si>
    <t>Revision Informe de Plan Operativo</t>
  </si>
  <si>
    <t>Entrega Informe Mensual Consultor N° 1</t>
  </si>
  <si>
    <t>Revision de Informe por parte de la Supervision (Validacion)</t>
  </si>
  <si>
    <t>Supervision</t>
  </si>
  <si>
    <t>Revision de Informe por parte de Interventoria (Aprobado/No Aprobado)</t>
  </si>
  <si>
    <t>2,02,01</t>
  </si>
  <si>
    <t>Analisis de Imágenes de sensores remotos y fotografias</t>
  </si>
  <si>
    <t>2,02,02</t>
  </si>
  <si>
    <t>Analisis desde la geometria hidráulica</t>
  </si>
  <si>
    <t>2,03,04</t>
  </si>
  <si>
    <t>Delimitación del ancho del cauce permanente - verificacion en campo - Mapa 2</t>
  </si>
  <si>
    <t>2,03,05</t>
  </si>
  <si>
    <t>Delimitación del cauce permanente del sistema lótico.  - Mapa 3</t>
  </si>
  <si>
    <t>2,02,06</t>
  </si>
  <si>
    <t>Entrega Informe de Identificación preliminar de las formas del terreno asociadas al cauce permanente</t>
  </si>
  <si>
    <t>2,02,07</t>
  </si>
  <si>
    <t>Revision Informe de Identificación preliminar de las formas del terreno asociadas al cauce permanente</t>
  </si>
  <si>
    <t>Delimitacion del ancho del cauce permanente (Verificado en campo)</t>
  </si>
  <si>
    <t>2,03,01</t>
  </si>
  <si>
    <t>Entrega Informe de Delimitacion del ancho del cauce permanente (Verificado en campo)</t>
  </si>
  <si>
    <t>2,03,02</t>
  </si>
  <si>
    <t>Revision Informe de Delimitacion del ancho del cauce permanente (Verificado en campo)</t>
  </si>
  <si>
    <t>Delimitacion del cauce permanente del sistema lótico</t>
  </si>
  <si>
    <t>2,04,01</t>
  </si>
  <si>
    <t>2,04,02</t>
  </si>
  <si>
    <t>Entrega Informe de Delimitacion del cauce permanente del sistema lótico</t>
  </si>
  <si>
    <t>2,04,03</t>
  </si>
  <si>
    <t>Revision Informe de Delimitacion del cauce permanente del sistema lótico</t>
  </si>
  <si>
    <t>Entrega Informe Mensual Consultor N° 2</t>
  </si>
  <si>
    <t xml:space="preserve">Entrega Informe Consolidado FASE 1 por parte del Consultor </t>
  </si>
  <si>
    <t>Límite físico</t>
  </si>
  <si>
    <t>3,02,01</t>
  </si>
  <si>
    <t>Geoformas asociadas a la Ronda hídrica - Mapa 7</t>
  </si>
  <si>
    <t>3,02,02</t>
  </si>
  <si>
    <t>Geoformas y evidencias en campo - Mapa 8</t>
  </si>
  <si>
    <t>3,02,03</t>
  </si>
  <si>
    <t>Delimitacion del Componente geomorfologico - Mapa 9</t>
  </si>
  <si>
    <t>3,02,04</t>
  </si>
  <si>
    <t>Entrega Informe de Delimitación del componente geomorfológico</t>
  </si>
  <si>
    <t>3,02,05</t>
  </si>
  <si>
    <t>Revision Informe de Delimitación del componente geomorfológico</t>
  </si>
  <si>
    <t>3,03,01</t>
  </si>
  <si>
    <t>Modelamiento hidrologico e Hidraulico</t>
  </si>
  <si>
    <t>3,03,02</t>
  </si>
  <si>
    <t>Caudales por periodo de retorno de interes</t>
  </si>
  <si>
    <t>3,03,03</t>
  </si>
  <si>
    <t>Niveles Maximos de inundación a lo largo de drenaje - Mapa 10</t>
  </si>
  <si>
    <t>3,03,04</t>
  </si>
  <si>
    <t>Delimitacion del componente hidrologico - Mapa 11</t>
  </si>
  <si>
    <t>3,03,05</t>
  </si>
  <si>
    <t>Entrega Informe de Delimitación del componente hidrológico</t>
  </si>
  <si>
    <t>3,03,06</t>
  </si>
  <si>
    <t>Revision Informe de Delimitación del componente hidrológico</t>
  </si>
  <si>
    <t>3,04,01</t>
  </si>
  <si>
    <t>Caracterizacion ecosistemica</t>
  </si>
  <si>
    <t>3,04,02</t>
  </si>
  <si>
    <t>Caracterizacion cobertura veegetal nativa, zonas de vida y cobertura de tierra - Mapa 12</t>
  </si>
  <si>
    <t>3,04,03</t>
  </si>
  <si>
    <t>Calculo de la altura promedio (H) de las especies más representativas de cada zona de vida.- Mapa 13</t>
  </si>
  <si>
    <t>3,04,04</t>
  </si>
  <si>
    <t>Cálculo de la relación (N) a partir de la relación entre la densidad de drenaje (Dd) - Mapa 14</t>
  </si>
  <si>
    <t>3,04,05</t>
  </si>
  <si>
    <t>Delimitacion del componente ecosistemcio - Mapa 15</t>
  </si>
  <si>
    <t>3,04,06</t>
  </si>
  <si>
    <t>Entrega Informe de Delimitación del componente ecosistémico</t>
  </si>
  <si>
    <t>3,04,07</t>
  </si>
  <si>
    <t>Revision Informe de Delimitación del componente ecosistémico</t>
  </si>
  <si>
    <t>3,05,01</t>
  </si>
  <si>
    <t>Documento tecnico / Cartografia fase 2 Delimitacion del limite funcional de la ronda hidrica</t>
  </si>
  <si>
    <t>3,05,02</t>
  </si>
  <si>
    <t>3,05,03</t>
  </si>
  <si>
    <t>Entrega Informe de Definición del límite físico de la ronda hídrica</t>
  </si>
  <si>
    <t>3,05,04</t>
  </si>
  <si>
    <t>Revision Informe de Definición del límite físico de la ronda hídrica</t>
  </si>
  <si>
    <t>Entrega Informe Mensual Consultor N° 3</t>
  </si>
  <si>
    <t>Generalidades</t>
  </si>
  <si>
    <t>Identificación de los elementos constituyentes de la ronda hídrica establecidos en el artículo 206 de la Ley 1450 de 2011 - Mapa 17</t>
  </si>
  <si>
    <t>Documento social con la caracterizacion socio ecologico y cultural - Identificacion de actores - Servicios ecosistemicos</t>
  </si>
  <si>
    <t>3,06,06</t>
  </si>
  <si>
    <t>Entrega Informe de Directrices para el manejo ambiental de las rondas hídricas</t>
  </si>
  <si>
    <t>3,06,07</t>
  </si>
  <si>
    <t>Revision Informe de Directrices para el manejo ambiental de las rondas hídricas</t>
  </si>
  <si>
    <t>Entrega Informe Mensual Consultor N° 4</t>
  </si>
  <si>
    <t xml:space="preserve">Entrega Informe de la remisión de los resultados del acotamiento a los municipios y distritos </t>
  </si>
  <si>
    <t>3,08,05</t>
  </si>
  <si>
    <t>Entrega Informe de Plan de seguimiento y evaluación</t>
  </si>
  <si>
    <t>3,08,06</t>
  </si>
  <si>
    <t>Revision Informe de Plan de seguimiento y evaluación</t>
  </si>
  <si>
    <t>Entrega Informe Mensual Consultor N° 5</t>
  </si>
  <si>
    <t xml:space="preserve">Entrega Informe Consolidado FASE 2 por parte del Consultor </t>
  </si>
  <si>
    <t xml:space="preserve">Entrega Informe Consolidado PROYECTO por parte del Consultor </t>
  </si>
  <si>
    <t>Entrega Informe Mensual Consultor N° 6</t>
  </si>
  <si>
    <t>Acta de Recibo Final</t>
  </si>
  <si>
    <t>Fecha de Seguimiento a Plan de Trabajo</t>
  </si>
  <si>
    <t>Programado a Fecha de Corte</t>
  </si>
  <si>
    <t>Ejecutado a Fecha de Corte</t>
  </si>
  <si>
    <t>Diferencia</t>
  </si>
  <si>
    <t xml:space="preserve">ELABORÓ CONSULTOR - CTO N° XXXX DE 2025
NOMBRE:
CARGO: </t>
  </si>
  <si>
    <t>FECHA DE INICIO</t>
  </si>
  <si>
    <t>FECHA DE FIN</t>
  </si>
  <si>
    <t>DURACION EN MESES</t>
  </si>
  <si>
    <t>Notas y/o Comentarios:</t>
  </si>
  <si>
    <t>APROBO INTERVENTOR - CTO N° XXXX DE 2025
NOMBRE: DIANA CAROLINA RAMOS M
CARGO: REPRESENTANTE LEGAL</t>
  </si>
  <si>
    <t xml:space="preserve">REVISO SUPERVISION - CTO N° XXXX DE 2025
NOMBRE:
CARGO: </t>
  </si>
  <si>
    <t>SEGUIMIENTO PLAN DE TRABAJO VERSION 1  - 12 DE SEPTIEMBRE DE 2025</t>
  </si>
  <si>
    <t xml:space="preserve">Entrega Informe Consolidado FASE 0A - Aprestamiento por parte del Consultor </t>
  </si>
  <si>
    <t>Informe de Estudios soporte</t>
  </si>
  <si>
    <t xml:space="preserve">Entrega Informe Consolidado FASE 0B - Estudios Soporte por parte del Consultor </t>
  </si>
  <si>
    <t>Documento técnico Informacion secundaria - aprobación del area de estudio</t>
  </si>
  <si>
    <t>Caracterizacion de suelos - Informacion secundaria</t>
  </si>
  <si>
    <t>Documento tecnico FASE 0A- Aprestamiento</t>
  </si>
  <si>
    <t>Revision Informe de Recopilación de información secundaria/aprobacion area estudio</t>
  </si>
  <si>
    <t>Talleres de Socializacion final</t>
  </si>
  <si>
    <t xml:space="preserve">Levantamiento topo batimetrico </t>
  </si>
  <si>
    <t>Geomorfologia Fluvial de detalle asociada al cauce prinicpal</t>
  </si>
  <si>
    <t>Hidrologia de detalle</t>
  </si>
  <si>
    <t>Proyeccion de la resolución de Ronda</t>
  </si>
  <si>
    <t>Acta de Liquidacion / la entidad la firma dentro de los 4 meses despues de la terminacion</t>
  </si>
  <si>
    <t>Acta de Terminacion / el acta de terminacion no se puede firmar antes de 01/03/2025, por que hay un presupuesto por profesionales</t>
  </si>
  <si>
    <r>
      <t xml:space="preserve">Revision de Informe por parte de la Supervision (Validacion) </t>
    </r>
    <r>
      <rPr>
        <b/>
        <sz val="12"/>
        <color rgb="FFC00000"/>
        <rFont val="Calibri"/>
        <family val="2"/>
      </rPr>
      <t>(cuando se consolide la informacion ya las fases del proyecto han tenido aprobacion)</t>
    </r>
  </si>
  <si>
    <t>Veri</t>
  </si>
  <si>
    <t>1,05,13</t>
  </si>
  <si>
    <t>1,05,14</t>
  </si>
  <si>
    <t>Revision de Informe por parte de la Supervision (Validacion) (cuando se consolide la informacion ya las fases del proyecto han tenido aprobacion)</t>
  </si>
  <si>
    <t>% PROGRAMADO PROYECTO</t>
  </si>
  <si>
    <t>% FASE 0</t>
  </si>
  <si>
    <t>% FASE 1</t>
  </si>
  <si>
    <t>% FASE 2</t>
  </si>
  <si>
    <t>PRESUPUESTO CONSULTOR - ANEXO 12</t>
  </si>
  <si>
    <t xml:space="preserve"> VALOR TOTAL (INCLUYE IVA)</t>
  </si>
  <si>
    <t>VERIF</t>
  </si>
  <si>
    <t>Modelo digital de superficie MDS</t>
  </si>
  <si>
    <t>Geomorfologia a escala 1:10000 para la cuenca y de detalle para el cuerpo de agua</t>
  </si>
  <si>
    <t>Acta de Terminacion</t>
  </si>
  <si>
    <t>valor propuesto</t>
  </si>
  <si>
    <t>APROBO INTERVENTOR - CTO N°1024 DE 2025
NOMBRE: DIANA CAROLINA RAMOS M
CARGO: REPRESENTANTE LEGAL</t>
  </si>
  <si>
    <t>ELABORÓ CONSULTOR - CTO N° 00934 DE 2025
NOMBRE: BERENICE GARCES G
CARGO: REPRESENTANTE LEGAL SUPLENTE / DIRECTOR CONSULTORIA</t>
  </si>
  <si>
    <t>Instalacion Pendon</t>
  </si>
  <si>
    <t>1,05,02</t>
  </si>
  <si>
    <t>1,05,19</t>
  </si>
  <si>
    <t>2,03,03</t>
  </si>
  <si>
    <t>2,02,05</t>
  </si>
  <si>
    <t>NO OBJECION SUPERVISION - CAS
NOMBRE: EDNA ROCIO CASTELLANOS MARTINEZ 
CARGO:  SUBIDRECTORA (E ) DE PLANEACION Y ORDENAMIENTO TERRITORIAL</t>
  </si>
  <si>
    <t>OF-RHQG-01-25</t>
  </si>
  <si>
    <t>SEGUIMIENTO PLAN DE TRABAJO VERSION 1  - 16 DE SEPTIEMBRE DE 2025</t>
  </si>
  <si>
    <t>NUMERO DE COMUNICADO</t>
  </si>
  <si>
    <t>OF-RHQG-0xx-25</t>
  </si>
  <si>
    <t>Pendiente a Entrega</t>
  </si>
  <si>
    <t>Revision de Certificacion de Equipos a Utilizar (Aprobacion/No aprobacion)</t>
  </si>
  <si>
    <t>OFICIO 004</t>
  </si>
  <si>
    <t>OFICIO 001</t>
  </si>
  <si>
    <t>Total % de Programacion Actividades que reflejan atraso sin haber terminado su fecha de finalización</t>
  </si>
  <si>
    <t>Atraso % por Actividad</t>
  </si>
  <si>
    <t>Actividad</t>
  </si>
  <si>
    <t>% Actividad Proyectada</t>
  </si>
  <si>
    <t>% Actividad Ejecutada</t>
  </si>
  <si>
    <t>Dias de Atraso</t>
  </si>
  <si>
    <t>ACTIVIDAD PROGRAMADA</t>
  </si>
  <si>
    <t>VALOR PROYECTADO</t>
  </si>
  <si>
    <t>FISICO</t>
  </si>
  <si>
    <t>SEM 0</t>
  </si>
  <si>
    <t>SEM 1</t>
  </si>
  <si>
    <t>SEM 2</t>
  </si>
  <si>
    <t>SEM 3</t>
  </si>
  <si>
    <t>SEM 4</t>
  </si>
  <si>
    <t>SEM 5</t>
  </si>
  <si>
    <t>SEM 6</t>
  </si>
  <si>
    <t>SEM 7</t>
  </si>
  <si>
    <t>SEM 8</t>
  </si>
  <si>
    <t>SEM 9</t>
  </si>
  <si>
    <t>SEM 10</t>
  </si>
  <si>
    <t>SEM 11</t>
  </si>
  <si>
    <t>SEM 12</t>
  </si>
  <si>
    <t>SEM 13</t>
  </si>
  <si>
    <t>SEM 14</t>
  </si>
  <si>
    <t>SEM 15</t>
  </si>
  <si>
    <t>SEM 16</t>
  </si>
  <si>
    <t>SEM 17</t>
  </si>
  <si>
    <t>SEM 18</t>
  </si>
  <si>
    <t>SEM 19</t>
  </si>
  <si>
    <t>SEM 20</t>
  </si>
  <si>
    <t>SEM 21</t>
  </si>
  <si>
    <t>SEM 22</t>
  </si>
  <si>
    <t>SEM 23</t>
  </si>
  <si>
    <t>SEM 24</t>
  </si>
  <si>
    <t>SEM 25</t>
  </si>
  <si>
    <t>SEM 26</t>
  </si>
  <si>
    <t>GACHAS - GUADALUPE</t>
  </si>
  <si>
    <t>FINANCIERO</t>
  </si>
  <si>
    <t>RUTA CRITICA</t>
  </si>
  <si>
    <t>Entrega vía mail</t>
  </si>
  <si>
    <t xml:space="preserve"> OFICIO 007 </t>
  </si>
  <si>
    <t>ANEXO 1 - IND. FISICO Y FINANCIERO - ESTUDIOS PARA LA DELIMITACIÓN DE LA RONDA HÍDRICA DE LA QUEBRADA LAS GACHAS EN EL MUNICIPIO DE GUADALUPE, SANTANDER - No. CM2-008-2025</t>
  </si>
  <si>
    <r>
      <t xml:space="preserve">Notas y/o Comentarios:
</t>
    </r>
    <r>
      <rPr>
        <sz val="18"/>
        <color theme="1"/>
        <rFont val="Calibri"/>
        <family val="2"/>
      </rPr>
      <t>Ver Anexo 1 - Ind. Fisico y Financiero (Grafica)</t>
    </r>
  </si>
  <si>
    <t>% Ejecutado</t>
  </si>
  <si>
    <t>Valor Ejecutado</t>
  </si>
  <si>
    <t>ACUMULADO</t>
  </si>
  <si>
    <t>PPTO CONSULTORIA - ESTUDIOS PARA LA DELIMITACIÓN DE LA RONDA HÍDRICA DE LA QUEBRADA LAS GACHAS EN EL MUNICIPIO DE GUADALUPE, SANTANDER - No. CM2-008-2025</t>
  </si>
  <si>
    <t>ACTA No.1 
Periodo de Pago: 02-Sep-2025 a 01-Dic-2025</t>
  </si>
  <si>
    <t>% Fisico Ejecutado</t>
  </si>
  <si>
    <t>SEGUIMIENTO PLAN DE TRABAJO VERSION 2  - 19 DE DICIEMBRE DE 2025</t>
  </si>
  <si>
    <t>$ Financiero Ejecutado</t>
  </si>
  <si>
    <t>Dif. Financiera LB 1</t>
  </si>
  <si>
    <t>Dif. Financiera LB 2 (Vigente)</t>
  </si>
  <si>
    <t>035-2025</t>
  </si>
  <si>
    <t>039-2025</t>
  </si>
  <si>
    <t>041-2025</t>
  </si>
  <si>
    <t>via mail</t>
  </si>
  <si>
    <t>056-2026</t>
  </si>
  <si>
    <t>057-2026</t>
  </si>
  <si>
    <t>058-2026</t>
  </si>
  <si>
    <t>% Fisico Prog. LB 1</t>
  </si>
  <si>
    <t>% Fisico Prog. LB 2 (Vigente)</t>
  </si>
  <si>
    <t>Finan. Progr. LB 1</t>
  </si>
  <si>
    <t>Finan. Progr. LB 2 (Vigente)</t>
  </si>
  <si>
    <t>Dif. Fisica LB 1</t>
  </si>
  <si>
    <t>Dif. Fisica LB 2 (Vigente)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</si>
</sst>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6" formatCode="&quot;$&quot;\ #,##0;[Red]\-&quot;$&quot;\ #,##0"/>
    <numFmt numFmtId="8" formatCode="&quot;$&quot;\ #,##0.00;[Red]\-&quot;$&quot;\ #,##0.00"/>
    <numFmt numFmtId="44" formatCode="_-&quot;$&quot;\ * #,##0.00_-;\-&quot;$&quot;\ * #,##0.00_-;_-&quot;$&quot;\ * &quot;-&quot;??_-;_-@_-"/>
    <numFmt numFmtId="43" formatCode="_-* #,##0.00_-;\-* #,##0.00_-;_-* &quot;-&quot;??_-;_-@_-"/>
    <numFmt numFmtId="164" formatCode="_-&quot;$&quot;\ * #,##0.00000_-;\-&quot;$&quot;\ * #,##0.00000_-;_-&quot;$&quot;\ * &quot;-&quot;??_-;_-@_-"/>
    <numFmt numFmtId="165" formatCode="_-&quot;$&quot;\ * #,##0_-;\-&quot;$&quot;\ * #,##0_-;_-&quot;$&quot;\ * &quot;-&quot;??_-;_-@_-"/>
    <numFmt numFmtId="166" formatCode="dd/mm/yy;@"/>
    <numFmt numFmtId="167" formatCode="dd/mm/yyyy;@"/>
    <numFmt numFmtId="168" formatCode="_-[$$-240A]\ * #,##0_-;\-[$$-240A]\ * #,##0_-;_-[$$-240A]\ * &quot;-&quot;??_-;_-@_-"/>
  </numFmts>
  <fonts count="57" x14ac:knownFonts="1">
    <font>
      <sz val="12"/>
      <color theme="1"/>
      <name val="Calibri"/>
      <family val="2"/>
      <scheme val="minor"/>
    </font>
    <font>
      <sz val="11"/>
      <color rgb="FFFF0000"/>
      <name val="Calibri"/>
      <family val="2"/>
      <scheme val="minor"/>
    </font>
    <font>
      <b/>
      <sz val="11"/>
      <color theme="1"/>
      <name val="Calibri"/>
      <family val="2"/>
      <scheme val="minor"/>
    </font>
    <font>
      <sz val="12"/>
      <color theme="1"/>
      <name val="Calibri"/>
      <family val="2"/>
      <scheme val="minor"/>
    </font>
    <font>
      <b/>
      <i/>
      <sz val="10"/>
      <color rgb="FFFFFFFF"/>
      <name val="Arial Narrow"/>
      <family val="2"/>
    </font>
    <font>
      <b/>
      <sz val="10"/>
      <color rgb="FF000000"/>
      <name val="Arial Narrow"/>
      <family val="2"/>
    </font>
    <font>
      <b/>
      <sz val="10"/>
      <color rgb="FFFFFFFF"/>
      <name val="Arial Narrow"/>
      <family val="2"/>
    </font>
    <font>
      <sz val="10"/>
      <color theme="1"/>
      <name val="Arial Narrow"/>
      <family val="2"/>
    </font>
    <font>
      <sz val="10"/>
      <color rgb="FF000000"/>
      <name val="Arial Narrow"/>
      <family val="2"/>
    </font>
    <font>
      <sz val="12"/>
      <color theme="1"/>
      <name val="Calibri"/>
      <family val="2"/>
    </font>
    <font>
      <b/>
      <sz val="12"/>
      <color rgb="FFFFFFFF"/>
      <name val="Calibri"/>
      <family val="2"/>
      <scheme val="minor"/>
    </font>
    <font>
      <sz val="12"/>
      <color rgb="FFFFFFFF"/>
      <name val="Calibri"/>
      <family val="2"/>
      <scheme val="minor"/>
    </font>
    <font>
      <b/>
      <sz val="22"/>
      <color rgb="FFFFFFFF"/>
      <name val="Calibri"/>
      <family val="2"/>
    </font>
    <font>
      <b/>
      <sz val="18"/>
      <name val="Calibri"/>
      <family val="2"/>
    </font>
    <font>
      <b/>
      <sz val="10"/>
      <color rgb="FFFFFFFF"/>
      <name val="Calibri"/>
      <family val="2"/>
      <scheme val="minor"/>
    </font>
    <font>
      <b/>
      <sz val="16"/>
      <color rgb="FFFFFFFF"/>
      <name val="Calibri"/>
      <family val="2"/>
      <scheme val="minor"/>
    </font>
    <font>
      <b/>
      <sz val="18"/>
      <color rgb="FFFFFFFF"/>
      <name val="Calibri"/>
      <family val="2"/>
    </font>
    <font>
      <b/>
      <sz val="12"/>
      <color rgb="FFFFFFFF"/>
      <name val="Calibri"/>
      <family val="2"/>
    </font>
    <font>
      <b/>
      <sz val="16"/>
      <color theme="1"/>
      <name val="Calibri"/>
      <family val="2"/>
    </font>
    <font>
      <b/>
      <sz val="12"/>
      <color theme="1"/>
      <name val="Calibri"/>
      <family val="2"/>
    </font>
    <font>
      <b/>
      <u/>
      <sz val="12"/>
      <color theme="1"/>
      <name val="Calibri"/>
      <family val="2"/>
    </font>
    <font>
      <sz val="12"/>
      <color rgb="FF000000"/>
      <name val="Calibri"/>
      <family val="2"/>
    </font>
    <font>
      <b/>
      <sz val="16"/>
      <color rgb="FFFFFFFF"/>
      <name val="Calibri"/>
      <family val="2"/>
    </font>
    <font>
      <sz val="12"/>
      <color rgb="FFFFFFFF"/>
      <name val="Calibri"/>
      <family val="2"/>
    </font>
    <font>
      <sz val="18"/>
      <color rgb="FFFFFFFF"/>
      <name val="Calibri"/>
      <family val="2"/>
    </font>
    <font>
      <b/>
      <sz val="14"/>
      <color rgb="FFFFFFFF"/>
      <name val="Calibri"/>
      <family val="2"/>
    </font>
    <font>
      <b/>
      <sz val="18"/>
      <color rgb="FFFFFFFF"/>
      <name val="Calibri"/>
      <family val="2"/>
      <scheme val="minor"/>
    </font>
    <font>
      <sz val="16"/>
      <color rgb="FFFFFFFF"/>
      <name val="Calibri"/>
      <family val="2"/>
    </font>
    <font>
      <b/>
      <u/>
      <sz val="18"/>
      <color theme="1"/>
      <name val="Calibri"/>
      <family val="2"/>
    </font>
    <font>
      <sz val="12"/>
      <color rgb="FFFF0000"/>
      <name val="Calibri"/>
      <family val="2"/>
    </font>
    <font>
      <sz val="12"/>
      <color theme="5" tint="-0.249977111117893"/>
      <name val="Calibri"/>
      <family val="2"/>
    </font>
    <font>
      <sz val="12"/>
      <color rgb="FFC00000"/>
      <name val="Calibri"/>
      <family val="2"/>
    </font>
    <font>
      <sz val="8"/>
      <name val="Calibri"/>
      <family val="2"/>
      <scheme val="minor"/>
    </font>
    <font>
      <sz val="12"/>
      <color rgb="FFC00000"/>
      <name val="Calibri"/>
      <family val="2"/>
      <scheme val="minor"/>
    </font>
    <font>
      <u/>
      <sz val="12"/>
      <color theme="1"/>
      <name val="Calibri"/>
      <family val="2"/>
    </font>
    <font>
      <b/>
      <sz val="16"/>
      <color rgb="FFC00000"/>
      <name val="Calibri"/>
      <family val="2"/>
    </font>
    <font>
      <b/>
      <sz val="12"/>
      <color rgb="FFC00000"/>
      <name val="Calibri"/>
      <family val="2"/>
    </font>
    <font>
      <sz val="12"/>
      <name val="Calibri"/>
      <family val="2"/>
    </font>
    <font>
      <sz val="12"/>
      <name val="Calibri"/>
      <family val="2"/>
      <scheme val="minor"/>
    </font>
    <font>
      <sz val="11"/>
      <name val="Calibri"/>
      <family val="2"/>
      <scheme val="minor"/>
    </font>
    <font>
      <b/>
      <sz val="11"/>
      <name val="Calibri"/>
      <family val="2"/>
      <scheme val="minor"/>
    </font>
    <font>
      <b/>
      <sz val="12"/>
      <name val="Calibri"/>
      <family val="2"/>
    </font>
    <font>
      <b/>
      <sz val="14"/>
      <color theme="1"/>
      <name val="Calibri"/>
      <family val="2"/>
    </font>
    <font>
      <b/>
      <sz val="12"/>
      <color theme="1"/>
      <name val="Calibri"/>
      <family val="2"/>
      <scheme val="minor"/>
    </font>
    <font>
      <sz val="11"/>
      <color rgb="FFC00000"/>
      <name val="Calibri"/>
      <family val="2"/>
      <scheme val="minor"/>
    </font>
    <font>
      <b/>
      <sz val="10"/>
      <color rgb="FFFFFFFF"/>
      <name val="Calibri"/>
      <family val="2"/>
    </font>
    <font>
      <sz val="10"/>
      <color theme="1"/>
      <name val="Arial"/>
      <family val="2"/>
    </font>
    <font>
      <b/>
      <sz val="10"/>
      <color rgb="FFFFFFFF"/>
      <name val="Arial"/>
      <family val="2"/>
    </font>
    <font>
      <b/>
      <sz val="10"/>
      <color theme="1"/>
      <name val="Arial"/>
      <family val="2"/>
    </font>
    <font>
      <sz val="10"/>
      <color theme="1"/>
      <name val="Calibri"/>
      <family val="2"/>
      <scheme val="minor"/>
    </font>
    <font>
      <b/>
      <sz val="12"/>
      <color rgb="FFFF0000"/>
      <name val="Calibri"/>
      <family val="2"/>
    </font>
    <font>
      <b/>
      <sz val="10"/>
      <color theme="1"/>
      <name val="Calibri"/>
      <family val="2"/>
      <scheme val="minor"/>
    </font>
    <font>
      <b/>
      <sz val="14"/>
      <color theme="1"/>
      <name val="Calibri"/>
      <family val="2"/>
      <scheme val="minor"/>
    </font>
    <font>
      <sz val="18"/>
      <color theme="1"/>
      <name val="Calibri"/>
      <family val="2"/>
    </font>
    <font>
      <b/>
      <sz val="18"/>
      <color theme="1"/>
      <name val="Calibri"/>
      <family val="2"/>
    </font>
    <font>
      <b/>
      <sz val="10"/>
      <name val="Calibri"/>
      <family val="2"/>
      <scheme val="minor"/>
    </font>
    <font>
      <b/>
      <sz val="9"/>
      <color indexed="81"/>
      <name val="Tahoma"/>
      <family val="2"/>
    </font>
  </fonts>
  <fills count="26">
    <fill>
      <patternFill patternType="none"/>
    </fill>
    <fill>
      <patternFill patternType="gray125"/>
    </fill>
    <fill>
      <patternFill patternType="solid">
        <fgColor rgb="FF974706"/>
        <bgColor indexed="64"/>
      </patternFill>
    </fill>
    <fill>
      <patternFill patternType="solid">
        <fgColor rgb="FFDDD9C4"/>
        <bgColor indexed="64"/>
      </patternFill>
    </fill>
    <fill>
      <patternFill patternType="solid">
        <fgColor theme="8" tint="0.79998168889431442"/>
        <bgColor indexed="64"/>
      </patternFill>
    </fill>
    <fill>
      <patternFill patternType="solid">
        <fgColor rgb="FFFFFF99"/>
        <bgColor indexed="64"/>
      </patternFill>
    </fill>
    <fill>
      <patternFill patternType="solid">
        <fgColor rgb="FFD9D9D9"/>
        <bgColor indexed="64"/>
      </patternFill>
    </fill>
    <fill>
      <patternFill patternType="solid">
        <fgColor rgb="FF4D4D4D"/>
        <bgColor indexed="64"/>
      </patternFill>
    </fill>
    <fill>
      <patternFill patternType="solid">
        <fgColor rgb="FF000000"/>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theme="0"/>
        <bgColor indexed="64"/>
      </patternFill>
    </fill>
    <fill>
      <patternFill patternType="solid">
        <fgColor theme="7"/>
        <bgColor indexed="64"/>
      </patternFill>
    </fill>
    <fill>
      <patternFill patternType="solid">
        <fgColor theme="4" tint="0.59999389629810485"/>
        <bgColor indexed="64"/>
      </patternFill>
    </fill>
    <fill>
      <patternFill patternType="solid">
        <fgColor theme="2"/>
        <bgColor indexed="64"/>
      </patternFill>
    </fill>
    <fill>
      <patternFill patternType="solid">
        <fgColor theme="1"/>
        <bgColor indexed="64"/>
      </patternFill>
    </fill>
    <fill>
      <patternFill patternType="solid">
        <fgColor rgb="FFFFFF00"/>
        <bgColor indexed="64"/>
      </patternFill>
    </fill>
    <fill>
      <patternFill patternType="solid">
        <fgColor theme="2" tint="-0.249977111117893"/>
        <bgColor indexed="64"/>
      </patternFill>
    </fill>
    <fill>
      <patternFill patternType="solid">
        <fgColor theme="7" tint="0.59999389629810485"/>
        <bgColor indexed="64"/>
      </patternFill>
    </fill>
    <fill>
      <patternFill patternType="solid">
        <fgColor theme="5" tint="-0.249977111117893"/>
        <bgColor indexed="64"/>
      </patternFill>
    </fill>
    <fill>
      <patternFill patternType="solid">
        <fgColor theme="0" tint="-0.14999847407452621"/>
        <bgColor indexed="64"/>
      </patternFill>
    </fill>
    <fill>
      <patternFill patternType="solid">
        <fgColor theme="0" tint="-0.499984740745262"/>
        <bgColor indexed="64"/>
      </patternFill>
    </fill>
    <fill>
      <patternFill patternType="solid">
        <fgColor theme="7" tint="0.39997558519241921"/>
        <bgColor indexed="64"/>
      </patternFill>
    </fill>
    <fill>
      <patternFill patternType="solid">
        <fgColor theme="4" tint="0.79998168889431442"/>
        <bgColor indexed="64"/>
      </patternFill>
    </fill>
    <fill>
      <patternFill patternType="solid">
        <fgColor theme="9" tint="0.39997558519241921"/>
        <bgColor indexed="64"/>
      </patternFill>
    </fill>
    <fill>
      <patternFill patternType="solid">
        <fgColor theme="9" tint="-0.249977111117893"/>
        <bgColor indexed="64"/>
      </patternFill>
    </fill>
  </fills>
  <borders count="69">
    <border>
      <left/>
      <right/>
      <top/>
      <bottom/>
      <diagonal/>
    </border>
    <border>
      <left style="medium">
        <color indexed="64"/>
      </left>
      <right/>
      <top style="medium">
        <color indexed="64"/>
      </top>
      <bottom style="medium">
        <color rgb="FF808080"/>
      </bottom>
      <diagonal/>
    </border>
    <border>
      <left/>
      <right/>
      <top style="medium">
        <color indexed="64"/>
      </top>
      <bottom style="medium">
        <color rgb="FF808080"/>
      </bottom>
      <diagonal/>
    </border>
    <border>
      <left style="medium">
        <color indexed="64"/>
      </left>
      <right style="medium">
        <color indexed="64"/>
      </right>
      <top style="medium">
        <color indexed="64"/>
      </top>
      <bottom style="thin">
        <color auto="1"/>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medium">
        <color rgb="FF808080"/>
      </right>
      <top style="medium">
        <color rgb="FF808080"/>
      </top>
      <bottom style="medium">
        <color rgb="FF808080"/>
      </bottom>
      <diagonal/>
    </border>
    <border>
      <left/>
      <right style="medium">
        <color rgb="FF808080"/>
      </right>
      <top style="medium">
        <color rgb="FF808080"/>
      </top>
      <bottom style="medium">
        <color rgb="FF808080"/>
      </bottom>
      <diagonal/>
    </border>
    <border>
      <left style="medium">
        <color indexed="64"/>
      </left>
      <right style="medium">
        <color indexed="64"/>
      </right>
      <top style="thin">
        <color auto="1"/>
      </top>
      <bottom style="thin">
        <color auto="1"/>
      </bottom>
      <diagonal/>
    </border>
    <border>
      <left style="medium">
        <color indexed="64"/>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medium">
        <color rgb="FF808080"/>
      </right>
      <top/>
      <bottom/>
      <diagonal/>
    </border>
    <border>
      <left/>
      <right style="medium">
        <color rgb="FF808080"/>
      </right>
      <top/>
      <bottom/>
      <diagonal/>
    </border>
    <border>
      <left/>
      <right style="medium">
        <color rgb="FF808080"/>
      </right>
      <top/>
      <bottom style="medium">
        <color rgb="FF808080"/>
      </bottom>
      <diagonal/>
    </border>
    <border>
      <left/>
      <right style="medium">
        <color indexed="64"/>
      </right>
      <top/>
      <bottom style="medium">
        <color rgb="FF808080"/>
      </bottom>
      <diagonal/>
    </border>
    <border>
      <left style="medium">
        <color indexed="64"/>
      </left>
      <right style="medium">
        <color rgb="FF808080"/>
      </right>
      <top/>
      <bottom style="medium">
        <color rgb="FF808080"/>
      </bottom>
      <diagonal/>
    </border>
    <border>
      <left style="medium">
        <color indexed="64"/>
      </left>
      <right style="medium">
        <color rgb="FF808080"/>
      </right>
      <top/>
      <bottom style="medium">
        <color indexed="64"/>
      </bottom>
      <diagonal/>
    </border>
    <border>
      <left/>
      <right style="medium">
        <color rgb="FF808080"/>
      </right>
      <top/>
      <bottom style="medium">
        <color indexed="64"/>
      </bottom>
      <diagonal/>
    </border>
    <border>
      <left/>
      <right style="medium">
        <color indexed="64"/>
      </right>
      <top/>
      <bottom style="medium">
        <color indexed="64"/>
      </bottom>
      <diagonal/>
    </border>
    <border>
      <left style="medium">
        <color indexed="64"/>
      </left>
      <right style="medium">
        <color indexed="64"/>
      </right>
      <top style="thin">
        <color auto="1"/>
      </top>
      <bottom style="medium">
        <color indexed="64"/>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style="medium">
        <color indexed="64"/>
      </top>
      <bottom/>
      <diagonal/>
    </border>
    <border>
      <left/>
      <right style="medium">
        <color indexed="64"/>
      </right>
      <top/>
      <bottom/>
      <diagonal/>
    </border>
    <border>
      <left/>
      <right/>
      <top/>
      <bottom style="medium">
        <color indexed="64"/>
      </bottom>
      <diagonal/>
    </border>
    <border>
      <left/>
      <right/>
      <top style="medium">
        <color auto="1"/>
      </top>
      <bottom style="medium">
        <color auto="1"/>
      </bottom>
      <diagonal/>
    </border>
    <border>
      <left style="medium">
        <color indexed="64"/>
      </left>
      <right style="medium">
        <color indexed="64"/>
      </right>
      <top/>
      <bottom/>
      <diagonal/>
    </border>
    <border>
      <left style="medium">
        <color indexed="64"/>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style="thin">
        <color auto="1"/>
      </right>
      <top style="medium">
        <color indexed="64"/>
      </top>
      <bottom/>
      <diagonal/>
    </border>
    <border>
      <left style="thin">
        <color auto="1"/>
      </left>
      <right style="thin">
        <color auto="1"/>
      </right>
      <top style="medium">
        <color indexed="64"/>
      </top>
      <bottom style="medium">
        <color indexed="64"/>
      </bottom>
      <diagonal/>
    </border>
    <border>
      <left style="thin">
        <color auto="1"/>
      </left>
      <right/>
      <top style="thin">
        <color auto="1"/>
      </top>
      <bottom/>
      <diagonal/>
    </border>
    <border>
      <left/>
      <right/>
      <top style="thin">
        <color auto="1"/>
      </top>
      <bottom/>
      <diagonal/>
    </border>
    <border>
      <left/>
      <right style="medium">
        <color auto="1"/>
      </right>
      <top style="thin">
        <color indexed="64"/>
      </top>
      <bottom/>
      <diagonal/>
    </border>
    <border>
      <left/>
      <right style="thin">
        <color indexed="64"/>
      </right>
      <top/>
      <bottom style="thin">
        <color indexed="64"/>
      </bottom>
      <diagonal/>
    </border>
    <border>
      <left style="thin">
        <color auto="1"/>
      </left>
      <right style="thin">
        <color auto="1"/>
      </right>
      <top/>
      <bottom style="thin">
        <color auto="1"/>
      </bottom>
      <diagonal/>
    </border>
    <border>
      <left style="thin">
        <color auto="1"/>
      </left>
      <right style="medium">
        <color indexed="64"/>
      </right>
      <top/>
      <bottom style="thin">
        <color auto="1"/>
      </bottom>
      <diagonal/>
    </border>
    <border>
      <left style="medium">
        <color indexed="64"/>
      </left>
      <right/>
      <top style="medium">
        <color indexed="64"/>
      </top>
      <bottom style="thin">
        <color auto="1"/>
      </bottom>
      <diagonal/>
    </border>
    <border>
      <left style="thin">
        <color auto="1"/>
      </left>
      <right/>
      <top/>
      <bottom/>
      <diagonal/>
    </border>
    <border>
      <left style="medium">
        <color indexed="64"/>
      </left>
      <right/>
      <top/>
      <bottom style="thin">
        <color auto="1"/>
      </bottom>
      <diagonal/>
    </border>
    <border>
      <left/>
      <right style="thin">
        <color auto="1"/>
      </right>
      <top style="thin">
        <color auto="1"/>
      </top>
      <bottom style="thin">
        <color auto="1"/>
      </bottom>
      <diagonal/>
    </border>
    <border>
      <left style="medium">
        <color indexed="64"/>
      </left>
      <right/>
      <top style="thin">
        <color auto="1"/>
      </top>
      <bottom style="thin">
        <color auto="1"/>
      </bottom>
      <diagonal/>
    </border>
    <border>
      <left style="thin">
        <color auto="1"/>
      </left>
      <right/>
      <top/>
      <bottom style="thin">
        <color auto="1"/>
      </bottom>
      <diagonal/>
    </border>
    <border>
      <left/>
      <right/>
      <top/>
      <bottom style="thin">
        <color auto="1"/>
      </bottom>
      <diagonal/>
    </border>
    <border>
      <left/>
      <right style="medium">
        <color indexed="64"/>
      </right>
      <top/>
      <bottom style="thin">
        <color auto="1"/>
      </bottom>
      <diagonal/>
    </border>
    <border>
      <left style="thin">
        <color auto="1"/>
      </left>
      <right/>
      <top style="thin">
        <color auto="1"/>
      </top>
      <bottom style="thin">
        <color auto="1"/>
      </bottom>
      <diagonal/>
    </border>
    <border>
      <left/>
      <right style="thin">
        <color auto="1"/>
      </right>
      <top style="medium">
        <color indexed="64"/>
      </top>
      <bottom style="thin">
        <color auto="1"/>
      </bottom>
      <diagonal/>
    </border>
    <border>
      <left/>
      <right style="thin">
        <color auto="1"/>
      </right>
      <top style="thin">
        <color auto="1"/>
      </top>
      <bottom style="medium">
        <color indexed="64"/>
      </bottom>
      <diagonal/>
    </border>
    <border>
      <left style="medium">
        <color indexed="64"/>
      </left>
      <right/>
      <top style="thin">
        <color auto="1"/>
      </top>
      <bottom style="medium">
        <color auto="1"/>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style="thin">
        <color theme="6" tint="0.39997558519241921"/>
      </top>
      <bottom/>
      <diagonal/>
    </border>
    <border>
      <left style="thin">
        <color auto="1"/>
      </left>
      <right style="thin">
        <color auto="1"/>
      </right>
      <top style="thin">
        <color auto="1"/>
      </top>
      <bottom/>
      <diagonal/>
    </border>
    <border>
      <left style="thin">
        <color auto="1"/>
      </left>
      <right style="thin">
        <color auto="1"/>
      </right>
      <top/>
      <bottom/>
      <diagonal/>
    </border>
    <border>
      <left/>
      <right/>
      <top style="thin">
        <color auto="1"/>
      </top>
      <bottom style="thin">
        <color auto="1"/>
      </bottom>
      <diagonal/>
    </border>
    <border>
      <left/>
      <right/>
      <top style="medium">
        <color rgb="FF808080"/>
      </top>
      <bottom style="medium">
        <color rgb="FF808080"/>
      </bottom>
      <diagonal/>
    </border>
    <border>
      <left/>
      <right/>
      <top/>
      <bottom style="medium">
        <color rgb="FF808080"/>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auto="1"/>
      </left>
      <right style="medium">
        <color indexed="64"/>
      </right>
      <top style="thin">
        <color auto="1"/>
      </top>
      <bottom/>
      <diagonal/>
    </border>
    <border>
      <left/>
      <right style="thin">
        <color auto="1"/>
      </right>
      <top style="thin">
        <color auto="1"/>
      </top>
      <bottom/>
      <diagonal/>
    </border>
  </borders>
  <cellStyleXfs count="4">
    <xf numFmtId="0" fontId="0" fillId="0" borderId="0"/>
    <xf numFmtId="43" fontId="3" fillId="0" borderId="0" applyFont="0" applyFill="0" applyBorder="0" applyAlignment="0" applyProtection="0"/>
    <xf numFmtId="44" fontId="3" fillId="0" borderId="0" applyFont="0" applyFill="0" applyBorder="0" applyAlignment="0" applyProtection="0"/>
    <xf numFmtId="9" fontId="3" fillId="0" borderId="0" applyFont="0" applyFill="0" applyBorder="0" applyAlignment="0" applyProtection="0"/>
  </cellStyleXfs>
  <cellXfs count="611">
    <xf numFmtId="0" fontId="0" fillId="0" borderId="0" xfId="0"/>
    <xf numFmtId="0" fontId="0" fillId="0" borderId="0" xfId="0" applyAlignment="1">
      <alignment horizontal="center"/>
    </xf>
    <xf numFmtId="0" fontId="4" fillId="0" borderId="0" xfId="0" applyFont="1" applyAlignment="1">
      <alignment horizontal="center" vertical="center" wrapText="1"/>
    </xf>
    <xf numFmtId="0" fontId="4" fillId="2" borderId="3" xfId="0" applyFont="1" applyFill="1" applyBorder="1" applyAlignment="1">
      <alignment horizontal="center" vertical="center" wrapText="1"/>
    </xf>
    <xf numFmtId="0" fontId="5" fillId="0" borderId="7" xfId="0" applyFont="1" applyBorder="1" applyAlignment="1">
      <alignment horizontal="center" vertical="center"/>
    </xf>
    <xf numFmtId="0" fontId="5" fillId="0" borderId="8" xfId="0" applyFont="1" applyBorder="1" applyAlignment="1">
      <alignment horizontal="center" vertical="center"/>
    </xf>
    <xf numFmtId="44" fontId="5" fillId="0" borderId="0" xfId="2" applyFont="1" applyFill="1" applyBorder="1" applyAlignment="1">
      <alignment horizontal="center" vertical="center" wrapText="1"/>
    </xf>
    <xf numFmtId="44" fontId="5" fillId="0" borderId="9" xfId="2" applyFont="1" applyBorder="1" applyAlignment="1">
      <alignment horizontal="center" vertical="center" wrapText="1"/>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5" fillId="0" borderId="12" xfId="0" applyFont="1" applyBorder="1" applyAlignment="1">
      <alignment horizontal="center" vertical="center"/>
    </xf>
    <xf numFmtId="0" fontId="5" fillId="0" borderId="3" xfId="0" applyFont="1" applyBorder="1" applyAlignment="1">
      <alignment horizontal="center" vertical="center"/>
    </xf>
    <xf numFmtId="0" fontId="4" fillId="2" borderId="13" xfId="0" applyFont="1" applyFill="1" applyBorder="1" applyAlignment="1">
      <alignment vertical="center" wrapText="1"/>
    </xf>
    <xf numFmtId="10" fontId="6" fillId="2" borderId="14" xfId="0" applyNumberFormat="1" applyFont="1" applyFill="1" applyBorder="1" applyAlignment="1">
      <alignment horizontal="center" vertical="center" wrapText="1"/>
    </xf>
    <xf numFmtId="0" fontId="4" fillId="2" borderId="15" xfId="0" applyFont="1" applyFill="1" applyBorder="1" applyAlignment="1">
      <alignment horizontal="center" vertical="center" wrapText="1"/>
    </xf>
    <xf numFmtId="44" fontId="6" fillId="0" borderId="0" xfId="2" applyFont="1" applyFill="1" applyBorder="1" applyAlignment="1">
      <alignment horizontal="right" vertical="center" wrapText="1"/>
    </xf>
    <xf numFmtId="44" fontId="6" fillId="2" borderId="9" xfId="2" applyFont="1" applyFill="1" applyBorder="1" applyAlignment="1">
      <alignment horizontal="right" vertical="center" wrapText="1"/>
    </xf>
    <xf numFmtId="44" fontId="6" fillId="2" borderId="10" xfId="2" applyFont="1" applyFill="1" applyBorder="1" applyAlignment="1">
      <alignment horizontal="right" vertical="center" wrapText="1"/>
    </xf>
    <xf numFmtId="44" fontId="6" fillId="2" borderId="11" xfId="2" applyFont="1" applyFill="1" applyBorder="1" applyAlignment="1">
      <alignment horizontal="right" vertical="center" wrapText="1"/>
    </xf>
    <xf numFmtId="44" fontId="6" fillId="2" borderId="12" xfId="2" applyFont="1" applyFill="1" applyBorder="1" applyAlignment="1">
      <alignment horizontal="right" vertical="center" wrapText="1"/>
    </xf>
    <xf numFmtId="0" fontId="0" fillId="0" borderId="9" xfId="0" applyBorder="1" applyAlignment="1">
      <alignment horizontal="center" vertical="center"/>
    </xf>
    <xf numFmtId="0" fontId="7" fillId="0" borderId="7" xfId="0" applyFont="1" applyBorder="1" applyAlignment="1">
      <alignment vertical="center" wrapText="1"/>
    </xf>
    <xf numFmtId="10" fontId="7" fillId="0" borderId="15" xfId="3" applyNumberFormat="1" applyFont="1" applyBorder="1" applyAlignment="1">
      <alignment horizontal="center" vertical="center" wrapText="1"/>
    </xf>
    <xf numFmtId="0" fontId="8" fillId="0" borderId="15" xfId="0" applyFont="1" applyBorder="1" applyAlignment="1">
      <alignment horizontal="center" vertical="center" wrapText="1"/>
    </xf>
    <xf numFmtId="44" fontId="8" fillId="0" borderId="0" xfId="2" applyFont="1" applyFill="1" applyBorder="1" applyAlignment="1">
      <alignment horizontal="right" vertical="center" wrapText="1"/>
    </xf>
    <xf numFmtId="10" fontId="8" fillId="0" borderId="9" xfId="3" applyNumberFormat="1" applyFont="1" applyBorder="1" applyAlignment="1">
      <alignment horizontal="right" vertical="center" wrapText="1"/>
    </xf>
    <xf numFmtId="44" fontId="8" fillId="0" borderId="10" xfId="2" applyFont="1" applyBorder="1" applyAlignment="1">
      <alignment horizontal="right" vertical="center" wrapText="1"/>
    </xf>
    <xf numFmtId="44" fontId="8" fillId="0" borderId="11" xfId="2" applyFont="1" applyBorder="1" applyAlignment="1">
      <alignment horizontal="right" vertical="center" wrapText="1"/>
    </xf>
    <xf numFmtId="44" fontId="8" fillId="0" borderId="12" xfId="2" applyFont="1" applyBorder="1" applyAlignment="1">
      <alignment horizontal="right" vertical="center" wrapText="1"/>
    </xf>
    <xf numFmtId="44" fontId="8" fillId="0" borderId="9" xfId="2" applyFont="1" applyBorder="1" applyAlignment="1">
      <alignment horizontal="right" vertical="center" wrapText="1"/>
    </xf>
    <xf numFmtId="0" fontId="7" fillId="0" borderId="17" xfId="0" applyFont="1" applyBorder="1" applyAlignment="1">
      <alignment vertical="center" wrapText="1"/>
    </xf>
    <xf numFmtId="0" fontId="5" fillId="3" borderId="17" xfId="0" applyFont="1" applyFill="1" applyBorder="1" applyAlignment="1">
      <alignment vertical="center" wrapText="1"/>
    </xf>
    <xf numFmtId="0" fontId="5" fillId="3" borderId="15" xfId="0" applyFont="1" applyFill="1" applyBorder="1" applyAlignment="1">
      <alignment vertical="center" wrapText="1"/>
    </xf>
    <xf numFmtId="0" fontId="5" fillId="3" borderId="15" xfId="0" applyFont="1" applyFill="1" applyBorder="1" applyAlignment="1">
      <alignment horizontal="center" vertical="center" wrapText="1"/>
    </xf>
    <xf numFmtId="44" fontId="5" fillId="0" borderId="0" xfId="2" applyFont="1" applyFill="1" applyBorder="1" applyAlignment="1">
      <alignment horizontal="right" vertical="center" wrapText="1"/>
    </xf>
    <xf numFmtId="44" fontId="5" fillId="3" borderId="9" xfId="2" applyFont="1" applyFill="1" applyBorder="1" applyAlignment="1">
      <alignment horizontal="right" vertical="center" wrapText="1"/>
    </xf>
    <xf numFmtId="44" fontId="5" fillId="3" borderId="10" xfId="2" applyFont="1" applyFill="1" applyBorder="1" applyAlignment="1">
      <alignment horizontal="right" vertical="center" wrapText="1"/>
    </xf>
    <xf numFmtId="44" fontId="5" fillId="3" borderId="11" xfId="2" applyFont="1" applyFill="1" applyBorder="1" applyAlignment="1">
      <alignment horizontal="right" vertical="center" wrapText="1"/>
    </xf>
    <xf numFmtId="44" fontId="5" fillId="3" borderId="12" xfId="2" applyFont="1" applyFill="1" applyBorder="1" applyAlignment="1">
      <alignment horizontal="right" vertical="center" wrapText="1"/>
    </xf>
    <xf numFmtId="0" fontId="8" fillId="0" borderId="17" xfId="0" applyFont="1" applyBorder="1" applyAlignment="1">
      <alignment vertical="center" wrapText="1"/>
    </xf>
    <xf numFmtId="44" fontId="0" fillId="0" borderId="10" xfId="2" applyFont="1" applyBorder="1"/>
    <xf numFmtId="44" fontId="0" fillId="0" borderId="11" xfId="2" applyFont="1" applyFill="1" applyBorder="1"/>
    <xf numFmtId="44" fontId="0" fillId="0" borderId="11" xfId="2" applyFont="1" applyBorder="1"/>
    <xf numFmtId="0" fontId="4" fillId="2" borderId="15" xfId="0" applyFont="1" applyFill="1" applyBorder="1" applyAlignment="1">
      <alignment vertical="center" wrapText="1"/>
    </xf>
    <xf numFmtId="0" fontId="5" fillId="3" borderId="17" xfId="0" applyFont="1" applyFill="1" applyBorder="1" applyAlignment="1">
      <alignment horizontal="center" vertical="center" wrapText="1"/>
    </xf>
    <xf numFmtId="10" fontId="5" fillId="3" borderId="15" xfId="0" applyNumberFormat="1" applyFont="1" applyFill="1" applyBorder="1" applyAlignment="1">
      <alignment vertical="center" wrapText="1"/>
    </xf>
    <xf numFmtId="0" fontId="8" fillId="3" borderId="15" xfId="0" applyFont="1" applyFill="1" applyBorder="1" applyAlignment="1">
      <alignment horizontal="center" vertical="center" wrapText="1"/>
    </xf>
    <xf numFmtId="44" fontId="8" fillId="3" borderId="9" xfId="2" applyFont="1" applyFill="1" applyBorder="1" applyAlignment="1">
      <alignment horizontal="right" vertical="center" wrapText="1"/>
    </xf>
    <xf numFmtId="44" fontId="8" fillId="3" borderId="10" xfId="2" applyFont="1" applyFill="1" applyBorder="1" applyAlignment="1">
      <alignment horizontal="right" vertical="center" wrapText="1"/>
    </xf>
    <xf numFmtId="44" fontId="8" fillId="3" borderId="11" xfId="2" applyFont="1" applyFill="1" applyBorder="1" applyAlignment="1">
      <alignment horizontal="right" vertical="center" wrapText="1"/>
    </xf>
    <xf numFmtId="44" fontId="8" fillId="3" borderId="12" xfId="2" applyFont="1" applyFill="1" applyBorder="1" applyAlignment="1">
      <alignment horizontal="right" vertical="center" wrapText="1"/>
    </xf>
    <xf numFmtId="164" fontId="0" fillId="0" borderId="0" xfId="0" applyNumberFormat="1"/>
    <xf numFmtId="2" fontId="9" fillId="4" borderId="9" xfId="0" applyNumberFormat="1" applyFont="1" applyFill="1" applyBorder="1" applyAlignment="1">
      <alignment horizontal="center" vertical="center" wrapText="1"/>
    </xf>
    <xf numFmtId="10" fontId="7" fillId="0" borderId="15" xfId="3" applyNumberFormat="1" applyFont="1" applyFill="1" applyBorder="1" applyAlignment="1">
      <alignment horizontal="center" vertical="center" wrapText="1"/>
    </xf>
    <xf numFmtId="0" fontId="5" fillId="5" borderId="17" xfId="0" applyFont="1" applyFill="1" applyBorder="1" applyAlignment="1">
      <alignment horizontal="center" vertical="center"/>
    </xf>
    <xf numFmtId="10" fontId="5" fillId="5" borderId="15" xfId="0" applyNumberFormat="1" applyFont="1" applyFill="1" applyBorder="1" applyAlignment="1">
      <alignment horizontal="center" vertical="center"/>
    </xf>
    <xf numFmtId="0" fontId="8" fillId="5" borderId="15" xfId="0" applyFont="1" applyFill="1" applyBorder="1" applyAlignment="1">
      <alignment vertical="center"/>
    </xf>
    <xf numFmtId="44" fontId="5" fillId="0" borderId="0" xfId="2" applyFont="1" applyFill="1" applyBorder="1" applyAlignment="1">
      <alignment horizontal="right" vertical="center"/>
    </xf>
    <xf numFmtId="44" fontId="5" fillId="5" borderId="9" xfId="2" applyFont="1" applyFill="1" applyBorder="1" applyAlignment="1">
      <alignment horizontal="right" vertical="center"/>
    </xf>
    <xf numFmtId="44" fontId="5" fillId="5" borderId="10" xfId="2" applyFont="1" applyFill="1" applyBorder="1" applyAlignment="1">
      <alignment horizontal="right" vertical="center"/>
    </xf>
    <xf numFmtId="44" fontId="5" fillId="5" borderId="11" xfId="2" applyFont="1" applyFill="1" applyBorder="1" applyAlignment="1">
      <alignment horizontal="right" vertical="center"/>
    </xf>
    <xf numFmtId="44" fontId="5" fillId="5" borderId="12" xfId="2" applyFont="1" applyFill="1" applyBorder="1" applyAlignment="1">
      <alignment horizontal="right" vertical="center"/>
    </xf>
    <xf numFmtId="0" fontId="5" fillId="6" borderId="17" xfId="0" applyFont="1" applyFill="1" applyBorder="1" applyAlignment="1">
      <alignment horizontal="center" vertical="center"/>
    </xf>
    <xf numFmtId="0" fontId="5" fillId="6" borderId="15" xfId="0" applyFont="1" applyFill="1" applyBorder="1" applyAlignment="1">
      <alignment horizontal="center" vertical="center"/>
    </xf>
    <xf numFmtId="0" fontId="8" fillId="6" borderId="15" xfId="0" applyFont="1" applyFill="1" applyBorder="1" applyAlignment="1">
      <alignment horizontal="center" vertical="center"/>
    </xf>
    <xf numFmtId="44" fontId="5" fillId="6" borderId="16" xfId="2" applyFont="1" applyFill="1" applyBorder="1" applyAlignment="1">
      <alignment horizontal="right" vertical="center"/>
    </xf>
    <xf numFmtId="44" fontId="5" fillId="6" borderId="9" xfId="2" applyFont="1" applyFill="1" applyBorder="1" applyAlignment="1">
      <alignment horizontal="right" vertical="center"/>
    </xf>
    <xf numFmtId="44" fontId="5" fillId="6" borderId="10" xfId="2" applyFont="1" applyFill="1" applyBorder="1" applyAlignment="1">
      <alignment horizontal="right" vertical="center"/>
    </xf>
    <xf numFmtId="44" fontId="5" fillId="6" borderId="11" xfId="2" applyFont="1" applyFill="1" applyBorder="1" applyAlignment="1">
      <alignment horizontal="right" vertical="center"/>
    </xf>
    <xf numFmtId="44" fontId="5" fillId="6" borderId="12" xfId="2" applyFont="1" applyFill="1" applyBorder="1" applyAlignment="1">
      <alignment horizontal="right" vertical="center"/>
    </xf>
    <xf numFmtId="0" fontId="6" fillId="7" borderId="18" xfId="0" applyFont="1" applyFill="1" applyBorder="1" applyAlignment="1">
      <alignment horizontal="center" vertical="center"/>
    </xf>
    <xf numFmtId="0" fontId="6" fillId="7" borderId="19" xfId="0" applyFont="1" applyFill="1" applyBorder="1" applyAlignment="1">
      <alignment horizontal="center" vertical="center"/>
    </xf>
    <xf numFmtId="44" fontId="6" fillId="7" borderId="20" xfId="2" applyFont="1" applyFill="1" applyBorder="1" applyAlignment="1">
      <alignment horizontal="right" vertical="center"/>
    </xf>
    <xf numFmtId="44" fontId="6" fillId="0" borderId="0" xfId="2" applyFont="1" applyFill="1" applyBorder="1" applyAlignment="1">
      <alignment horizontal="right" vertical="center"/>
    </xf>
    <xf numFmtId="44" fontId="6" fillId="7" borderId="21" xfId="2" applyFont="1" applyFill="1" applyBorder="1" applyAlignment="1">
      <alignment horizontal="right" vertical="center"/>
    </xf>
    <xf numFmtId="44" fontId="6" fillId="7" borderId="22" xfId="2" applyFont="1" applyFill="1" applyBorder="1" applyAlignment="1">
      <alignment horizontal="right" vertical="center"/>
    </xf>
    <xf numFmtId="44" fontId="6" fillId="7" borderId="23" xfId="2" applyFont="1" applyFill="1" applyBorder="1" applyAlignment="1">
      <alignment horizontal="right" vertical="center"/>
    </xf>
    <xf numFmtId="44" fontId="6" fillId="7" borderId="24" xfId="2" applyFont="1" applyFill="1" applyBorder="1" applyAlignment="1">
      <alignment horizontal="right" vertical="center"/>
    </xf>
    <xf numFmtId="44" fontId="11" fillId="8" borderId="0" xfId="2" applyFont="1" applyFill="1"/>
    <xf numFmtId="44" fontId="11" fillId="0" borderId="0" xfId="2" applyFont="1" applyFill="1"/>
    <xf numFmtId="44" fontId="3" fillId="0" borderId="0" xfId="2" applyFont="1"/>
    <xf numFmtId="44" fontId="3" fillId="0" borderId="0" xfId="2" applyFont="1" applyFill="1"/>
    <xf numFmtId="0" fontId="9" fillId="0" borderId="0" xfId="0" applyFont="1" applyAlignment="1">
      <alignment vertical="center" wrapText="1"/>
    </xf>
    <xf numFmtId="0" fontId="9" fillId="0" borderId="0" xfId="0" applyFont="1" applyAlignment="1">
      <alignment horizontal="center" vertical="center" wrapText="1"/>
    </xf>
    <xf numFmtId="0" fontId="9" fillId="0" borderId="25" xfId="0" applyFont="1" applyBorder="1" applyAlignment="1">
      <alignment vertical="center" wrapText="1"/>
    </xf>
    <xf numFmtId="0" fontId="9" fillId="0" borderId="26" xfId="0" applyFont="1" applyBorder="1" applyAlignment="1">
      <alignment horizontal="center" vertical="center" wrapText="1"/>
    </xf>
    <xf numFmtId="0" fontId="9" fillId="0" borderId="26" xfId="0" applyFont="1" applyBorder="1" applyAlignment="1">
      <alignment vertical="center" wrapText="1"/>
    </xf>
    <xf numFmtId="0" fontId="9" fillId="0" borderId="27" xfId="0" applyFont="1" applyBorder="1" applyAlignment="1">
      <alignment vertical="center" wrapText="1"/>
    </xf>
    <xf numFmtId="0" fontId="9" fillId="0" borderId="28" xfId="0" applyFont="1" applyBorder="1" applyAlignment="1">
      <alignment vertical="center" wrapText="1"/>
    </xf>
    <xf numFmtId="0" fontId="9" fillId="0" borderId="30" xfId="0" applyFont="1" applyBorder="1" applyAlignment="1">
      <alignment vertical="center" wrapText="1"/>
    </xf>
    <xf numFmtId="0" fontId="9" fillId="0" borderId="32" xfId="0" applyFont="1" applyBorder="1" applyAlignment="1">
      <alignment vertical="center" wrapText="1"/>
    </xf>
    <xf numFmtId="0" fontId="14" fillId="8" borderId="11" xfId="0" applyFont="1" applyFill="1" applyBorder="1" applyAlignment="1">
      <alignment horizontal="center" vertical="center" wrapText="1"/>
    </xf>
    <xf numFmtId="14" fontId="15" fillId="8" borderId="11" xfId="0" applyNumberFormat="1" applyFont="1" applyFill="1" applyBorder="1" applyAlignment="1">
      <alignment horizontal="center" vertical="center" wrapText="1"/>
    </xf>
    <xf numFmtId="0" fontId="16" fillId="8" borderId="34" xfId="0" applyFont="1" applyFill="1" applyBorder="1" applyAlignment="1">
      <alignment horizontal="right" wrapText="1"/>
    </xf>
    <xf numFmtId="165" fontId="16" fillId="8" borderId="35" xfId="0" applyNumberFormat="1" applyFont="1" applyFill="1" applyBorder="1" applyAlignment="1">
      <alignment wrapText="1"/>
    </xf>
    <xf numFmtId="0" fontId="17" fillId="10" borderId="36" xfId="0" applyFont="1" applyFill="1" applyBorder="1" applyAlignment="1">
      <alignment horizontal="center" vertical="center" wrapText="1"/>
    </xf>
    <xf numFmtId="0" fontId="17" fillId="10" borderId="34" xfId="0" applyFont="1" applyFill="1" applyBorder="1" applyAlignment="1">
      <alignment horizontal="center" vertical="center" wrapText="1"/>
    </xf>
    <xf numFmtId="0" fontId="17" fillId="10" borderId="37" xfId="0" applyFont="1" applyFill="1" applyBorder="1" applyAlignment="1">
      <alignment horizontal="center" vertical="center" wrapText="1"/>
    </xf>
    <xf numFmtId="0" fontId="17" fillId="10" borderId="35" xfId="0" applyFont="1" applyFill="1" applyBorder="1" applyAlignment="1">
      <alignment horizontal="center" vertical="center" wrapText="1"/>
    </xf>
    <xf numFmtId="0" fontId="17" fillId="10" borderId="25" xfId="0" applyFont="1" applyFill="1" applyBorder="1" applyAlignment="1">
      <alignment horizontal="center" vertical="center" wrapText="1"/>
    </xf>
    <xf numFmtId="2" fontId="9" fillId="0" borderId="3" xfId="0" applyNumberFormat="1" applyFont="1" applyBorder="1" applyAlignment="1">
      <alignment horizontal="center" vertical="center" wrapText="1"/>
    </xf>
    <xf numFmtId="0" fontId="9" fillId="0" borderId="41" xfId="0" applyFont="1" applyBorder="1" applyAlignment="1">
      <alignment horizontal="right" vertical="center" wrapText="1"/>
    </xf>
    <xf numFmtId="0" fontId="9" fillId="0" borderId="42" xfId="0" applyFont="1" applyBorder="1" applyAlignment="1">
      <alignment horizontal="center" vertical="center" wrapText="1"/>
    </xf>
    <xf numFmtId="10" fontId="9" fillId="11" borderId="42" xfId="3" applyNumberFormat="1" applyFont="1" applyFill="1" applyBorder="1" applyAlignment="1">
      <alignment horizontal="center" vertical="center" wrapText="1"/>
    </xf>
    <xf numFmtId="6" fontId="9" fillId="11" borderId="42" xfId="0" applyNumberFormat="1" applyFont="1" applyFill="1" applyBorder="1" applyAlignment="1">
      <alignment horizontal="center" vertical="center" wrapText="1"/>
    </xf>
    <xf numFmtId="14" fontId="18" fillId="11" borderId="42" xfId="0" applyNumberFormat="1" applyFont="1" applyFill="1" applyBorder="1" applyAlignment="1">
      <alignment horizontal="center" vertical="center" wrapText="1"/>
    </xf>
    <xf numFmtId="14" fontId="9" fillId="11" borderId="42" xfId="0" applyNumberFormat="1" applyFont="1" applyFill="1" applyBorder="1" applyAlignment="1">
      <alignment horizontal="center" vertical="center" wrapText="1"/>
    </xf>
    <xf numFmtId="0" fontId="9" fillId="11" borderId="43" xfId="0" applyFont="1" applyFill="1" applyBorder="1" applyAlignment="1">
      <alignment horizontal="center" vertical="center" wrapText="1"/>
    </xf>
    <xf numFmtId="0" fontId="9" fillId="0" borderId="44" xfId="0" applyFont="1" applyBorder="1" applyAlignment="1">
      <alignment vertical="center" wrapText="1"/>
    </xf>
    <xf numFmtId="2" fontId="9" fillId="0" borderId="9" xfId="0" applyNumberFormat="1" applyFont="1" applyBorder="1" applyAlignment="1">
      <alignment horizontal="center" vertical="center" wrapText="1"/>
    </xf>
    <xf numFmtId="0" fontId="9" fillId="0" borderId="46" xfId="0" applyFont="1" applyBorder="1" applyAlignment="1">
      <alignment vertical="center" wrapText="1"/>
    </xf>
    <xf numFmtId="0" fontId="9" fillId="0" borderId="47" xfId="0" applyFont="1" applyBorder="1" applyAlignment="1">
      <alignment horizontal="right" vertical="center" wrapText="1"/>
    </xf>
    <xf numFmtId="0" fontId="9" fillId="0" borderId="11" xfId="0" applyFont="1" applyBorder="1" applyAlignment="1">
      <alignment horizontal="center" vertical="center" wrapText="1"/>
    </xf>
    <xf numFmtId="10" fontId="9" fillId="0" borderId="11" xfId="3" applyNumberFormat="1" applyFont="1" applyBorder="1" applyAlignment="1">
      <alignment horizontal="center" vertical="center" wrapText="1"/>
    </xf>
    <xf numFmtId="6" fontId="9" fillId="11" borderId="11" xfId="0" applyNumberFormat="1" applyFont="1" applyFill="1" applyBorder="1" applyAlignment="1">
      <alignment horizontal="center" vertical="center" wrapText="1"/>
    </xf>
    <xf numFmtId="14" fontId="9" fillId="0" borderId="11" xfId="0" applyNumberFormat="1" applyFont="1" applyBorder="1" applyAlignment="1">
      <alignment horizontal="center" vertical="center" wrapText="1"/>
    </xf>
    <xf numFmtId="0" fontId="9" fillId="11" borderId="12" xfId="0" applyFont="1" applyFill="1" applyBorder="1" applyAlignment="1">
      <alignment horizontal="center" vertical="center" wrapText="1"/>
    </xf>
    <xf numFmtId="0" fontId="9" fillId="0" borderId="48" xfId="0" applyFont="1" applyBorder="1" applyAlignment="1">
      <alignment vertical="center" wrapText="1"/>
    </xf>
    <xf numFmtId="14" fontId="9" fillId="0" borderId="42" xfId="0" applyNumberFormat="1" applyFont="1" applyBorder="1" applyAlignment="1">
      <alignment horizontal="center" vertical="center" wrapText="1"/>
    </xf>
    <xf numFmtId="14" fontId="18" fillId="0" borderId="11" xfId="0" applyNumberFormat="1" applyFont="1" applyBorder="1" applyAlignment="1">
      <alignment horizontal="center" vertical="center" wrapText="1"/>
    </xf>
    <xf numFmtId="0" fontId="19" fillId="0" borderId="28" xfId="0" applyFont="1" applyBorder="1" applyAlignment="1">
      <alignment vertical="center" wrapText="1"/>
    </xf>
    <xf numFmtId="2" fontId="19" fillId="0" borderId="9" xfId="0" applyNumberFormat="1" applyFont="1" applyBorder="1" applyAlignment="1">
      <alignment horizontal="center" vertical="center" wrapText="1"/>
    </xf>
    <xf numFmtId="0" fontId="19" fillId="12" borderId="47" xfId="0" applyFont="1" applyFill="1" applyBorder="1" applyAlignment="1">
      <alignment vertical="center" wrapText="1"/>
    </xf>
    <xf numFmtId="0" fontId="19" fillId="12" borderId="11" xfId="0" applyFont="1" applyFill="1" applyBorder="1" applyAlignment="1">
      <alignment vertical="center" wrapText="1"/>
    </xf>
    <xf numFmtId="10" fontId="19" fillId="12" borderId="11" xfId="3" applyNumberFormat="1" applyFont="1" applyFill="1" applyBorder="1" applyAlignment="1">
      <alignment horizontal="center" vertical="center" wrapText="1"/>
    </xf>
    <xf numFmtId="6" fontId="19" fillId="12" borderId="11" xfId="0" applyNumberFormat="1" applyFont="1" applyFill="1" applyBorder="1" applyAlignment="1">
      <alignment vertical="center" wrapText="1"/>
    </xf>
    <xf numFmtId="0" fontId="19" fillId="12" borderId="11" xfId="0" applyFont="1" applyFill="1" applyBorder="1" applyAlignment="1">
      <alignment horizontal="center" vertical="center" wrapText="1"/>
    </xf>
    <xf numFmtId="0" fontId="19" fillId="12" borderId="12" xfId="0" applyFont="1" applyFill="1" applyBorder="1" applyAlignment="1">
      <alignment horizontal="center" vertical="center" wrapText="1"/>
    </xf>
    <xf numFmtId="0" fontId="19" fillId="0" borderId="0" xfId="0" applyFont="1" applyAlignment="1">
      <alignment vertical="center" wrapText="1"/>
    </xf>
    <xf numFmtId="0" fontId="19" fillId="0" borderId="48" xfId="0" applyFont="1" applyBorder="1" applyAlignment="1">
      <alignment vertical="center" wrapText="1"/>
    </xf>
    <xf numFmtId="0" fontId="17" fillId="8" borderId="11" xfId="0" applyFont="1" applyFill="1" applyBorder="1" applyAlignment="1">
      <alignment vertical="center" wrapText="1"/>
    </xf>
    <xf numFmtId="10" fontId="16" fillId="8" borderId="11" xfId="0" applyNumberFormat="1" applyFont="1" applyFill="1" applyBorder="1" applyAlignment="1">
      <alignment horizontal="center" vertical="center" wrapText="1"/>
    </xf>
    <xf numFmtId="0" fontId="17" fillId="8" borderId="12" xfId="0" applyFont="1" applyFill="1" applyBorder="1" applyAlignment="1">
      <alignment vertical="center" wrapText="1"/>
    </xf>
    <xf numFmtId="0" fontId="19" fillId="0" borderId="30" xfId="0" applyFont="1" applyBorder="1" applyAlignment="1">
      <alignment vertical="center" wrapText="1"/>
    </xf>
    <xf numFmtId="0" fontId="9" fillId="0" borderId="47" xfId="0" applyFont="1" applyBorder="1" applyAlignment="1">
      <alignment vertical="center" wrapText="1"/>
    </xf>
    <xf numFmtId="166" fontId="0" fillId="0" borderId="11" xfId="0" applyNumberFormat="1" applyBorder="1" applyAlignment="1">
      <alignment horizontal="center" vertical="center" wrapText="1"/>
    </xf>
    <xf numFmtId="14" fontId="0" fillId="0" borderId="11" xfId="0" applyNumberFormat="1" applyBorder="1" applyAlignment="1">
      <alignment horizontal="center" vertical="center" wrapText="1"/>
    </xf>
    <xf numFmtId="14" fontId="1" fillId="0" borderId="11" xfId="0" applyNumberFormat="1" applyFont="1" applyBorder="1" applyAlignment="1">
      <alignment horizontal="center" vertical="center" wrapText="1"/>
    </xf>
    <xf numFmtId="0" fontId="0" fillId="0" borderId="11" xfId="0" applyBorder="1" applyAlignment="1">
      <alignment horizontal="center" vertical="center" wrapText="1"/>
    </xf>
    <xf numFmtId="10" fontId="0" fillId="0" borderId="11" xfId="3" applyNumberFormat="1" applyFont="1" applyBorder="1" applyAlignment="1">
      <alignment horizontal="center" vertical="center"/>
    </xf>
    <xf numFmtId="10" fontId="0" fillId="0" borderId="11" xfId="0" applyNumberFormat="1" applyBorder="1" applyAlignment="1">
      <alignment horizontal="center" vertical="center"/>
    </xf>
    <xf numFmtId="0" fontId="2" fillId="0" borderId="12" xfId="0" applyFont="1" applyBorder="1" applyAlignment="1">
      <alignment horizontal="center" vertical="center"/>
    </xf>
    <xf numFmtId="2" fontId="9" fillId="13" borderId="9" xfId="0" applyNumberFormat="1" applyFont="1" applyFill="1" applyBorder="1" applyAlignment="1">
      <alignment horizontal="center" vertical="center" wrapText="1"/>
    </xf>
    <xf numFmtId="0" fontId="9" fillId="13" borderId="47" xfId="0" applyFont="1" applyFill="1" applyBorder="1" applyAlignment="1">
      <alignment vertical="center" wrapText="1"/>
    </xf>
    <xf numFmtId="0" fontId="9" fillId="13" borderId="11" xfId="0" applyFont="1" applyFill="1" applyBorder="1" applyAlignment="1">
      <alignment horizontal="center" vertical="center" wrapText="1"/>
    </xf>
    <xf numFmtId="10" fontId="9" fillId="13" borderId="11" xfId="3" applyNumberFormat="1" applyFont="1" applyFill="1" applyBorder="1" applyAlignment="1">
      <alignment horizontal="center" vertical="center" wrapText="1"/>
    </xf>
    <xf numFmtId="6" fontId="9" fillId="13" borderId="11" xfId="0" applyNumberFormat="1" applyFont="1" applyFill="1" applyBorder="1" applyAlignment="1">
      <alignment vertical="center" wrapText="1"/>
    </xf>
    <xf numFmtId="14" fontId="9" fillId="13" borderId="11" xfId="0" applyNumberFormat="1" applyFont="1" applyFill="1" applyBorder="1" applyAlignment="1">
      <alignment horizontal="center" vertical="center" wrapText="1"/>
    </xf>
    <xf numFmtId="0" fontId="9" fillId="13" borderId="12" xfId="0" applyFont="1" applyFill="1" applyBorder="1" applyAlignment="1">
      <alignment horizontal="center" vertical="center" wrapText="1"/>
    </xf>
    <xf numFmtId="10" fontId="9" fillId="0" borderId="11" xfId="3" applyNumberFormat="1" applyFont="1" applyFill="1" applyBorder="1" applyAlignment="1">
      <alignment horizontal="center" vertical="center" wrapText="1"/>
    </xf>
    <xf numFmtId="0" fontId="9" fillId="0" borderId="12" xfId="0" applyFont="1" applyBorder="1" applyAlignment="1">
      <alignment horizontal="center" vertical="center" wrapText="1"/>
    </xf>
    <xf numFmtId="0" fontId="9" fillId="4" borderId="47" xfId="0" applyFont="1" applyFill="1" applyBorder="1" applyAlignment="1">
      <alignment vertical="center" wrapText="1"/>
    </xf>
    <xf numFmtId="0" fontId="9" fillId="4" borderId="11" xfId="0" applyFont="1" applyFill="1" applyBorder="1" applyAlignment="1">
      <alignment horizontal="center" vertical="center" wrapText="1"/>
    </xf>
    <xf numFmtId="10" fontId="9" fillId="4" borderId="11" xfId="3" applyNumberFormat="1" applyFont="1" applyFill="1" applyBorder="1" applyAlignment="1">
      <alignment horizontal="center" vertical="center" wrapText="1"/>
    </xf>
    <xf numFmtId="6" fontId="9" fillId="4" borderId="11" xfId="0" applyNumberFormat="1" applyFont="1" applyFill="1" applyBorder="1" applyAlignment="1">
      <alignment vertical="center" wrapText="1"/>
    </xf>
    <xf numFmtId="14" fontId="20" fillId="4" borderId="11" xfId="0" applyNumberFormat="1" applyFont="1" applyFill="1" applyBorder="1" applyAlignment="1">
      <alignment horizontal="center" vertical="center" wrapText="1"/>
    </xf>
    <xf numFmtId="14" fontId="9" fillId="4" borderId="11" xfId="0" applyNumberFormat="1" applyFont="1" applyFill="1" applyBorder="1" applyAlignment="1">
      <alignment horizontal="center" vertical="center" wrapText="1"/>
    </xf>
    <xf numFmtId="0" fontId="9" fillId="4" borderId="12" xfId="0" applyFont="1" applyFill="1" applyBorder="1" applyAlignment="1">
      <alignment horizontal="center" vertical="center" wrapText="1"/>
    </xf>
    <xf numFmtId="6" fontId="9" fillId="0" borderId="11" xfId="0" applyNumberFormat="1" applyFont="1" applyBorder="1" applyAlignment="1">
      <alignment vertical="center" wrapText="1"/>
    </xf>
    <xf numFmtId="0" fontId="17" fillId="8" borderId="47" xfId="0" applyFont="1" applyFill="1" applyBorder="1" applyAlignment="1">
      <alignment horizontal="right" vertical="center" wrapText="1"/>
    </xf>
    <xf numFmtId="0" fontId="17" fillId="8" borderId="11" xfId="0" applyFont="1" applyFill="1" applyBorder="1" applyAlignment="1">
      <alignment horizontal="center" vertical="center" wrapText="1"/>
    </xf>
    <xf numFmtId="10" fontId="17" fillId="8" borderId="11" xfId="3" applyNumberFormat="1" applyFont="1" applyFill="1" applyBorder="1" applyAlignment="1">
      <alignment horizontal="center" vertical="center" wrapText="1"/>
    </xf>
    <xf numFmtId="6" fontId="17" fillId="8" borderId="11" xfId="0" applyNumberFormat="1" applyFont="1" applyFill="1" applyBorder="1" applyAlignment="1">
      <alignment vertical="center" wrapText="1"/>
    </xf>
    <xf numFmtId="0" fontId="17" fillId="8" borderId="12" xfId="0" applyFont="1" applyFill="1" applyBorder="1" applyAlignment="1">
      <alignment horizontal="center" vertical="center" wrapText="1"/>
    </xf>
    <xf numFmtId="0" fontId="19" fillId="14" borderId="47" xfId="0" applyFont="1" applyFill="1" applyBorder="1" applyAlignment="1">
      <alignment horizontal="right" vertical="center" wrapText="1"/>
    </xf>
    <xf numFmtId="0" fontId="19" fillId="14" borderId="11" xfId="0" applyFont="1" applyFill="1" applyBorder="1" applyAlignment="1">
      <alignment horizontal="center" vertical="center" wrapText="1"/>
    </xf>
    <xf numFmtId="10" fontId="19" fillId="14" borderId="11" xfId="3" applyNumberFormat="1" applyFont="1" applyFill="1" applyBorder="1" applyAlignment="1">
      <alignment horizontal="center" vertical="center" wrapText="1"/>
    </xf>
    <xf numFmtId="6" fontId="19" fillId="14" borderId="11" xfId="0" applyNumberFormat="1" applyFont="1" applyFill="1" applyBorder="1" applyAlignment="1">
      <alignment vertical="center" wrapText="1"/>
    </xf>
    <xf numFmtId="14" fontId="19" fillId="14" borderId="11" xfId="0" applyNumberFormat="1" applyFont="1" applyFill="1" applyBorder="1" applyAlignment="1">
      <alignment horizontal="center" vertical="center" wrapText="1"/>
    </xf>
    <xf numFmtId="0" fontId="19" fillId="14" borderId="12" xfId="0" applyFont="1" applyFill="1" applyBorder="1" applyAlignment="1">
      <alignment horizontal="center" vertical="center" wrapText="1"/>
    </xf>
    <xf numFmtId="0" fontId="9" fillId="10" borderId="47" xfId="0" applyFont="1" applyFill="1" applyBorder="1" applyAlignment="1">
      <alignment horizontal="left" vertical="center" wrapText="1"/>
    </xf>
    <xf numFmtId="0" fontId="9" fillId="10" borderId="11" xfId="0" applyFont="1" applyFill="1" applyBorder="1" applyAlignment="1">
      <alignment vertical="center" wrapText="1"/>
    </xf>
    <xf numFmtId="10" fontId="9" fillId="10" borderId="11" xfId="3" applyNumberFormat="1" applyFont="1" applyFill="1" applyBorder="1" applyAlignment="1">
      <alignment horizontal="center" vertical="center" wrapText="1"/>
    </xf>
    <xf numFmtId="6" fontId="9" fillId="10" borderId="11" xfId="0" applyNumberFormat="1" applyFont="1" applyFill="1" applyBorder="1" applyAlignment="1">
      <alignment vertical="center" wrapText="1"/>
    </xf>
    <xf numFmtId="0" fontId="9" fillId="10" borderId="11" xfId="0" applyFont="1" applyFill="1" applyBorder="1" applyAlignment="1">
      <alignment horizontal="center" vertical="center" wrapText="1"/>
    </xf>
    <xf numFmtId="0" fontId="9" fillId="10" borderId="12" xfId="0" applyFont="1" applyFill="1" applyBorder="1" applyAlignment="1">
      <alignment horizontal="center" vertical="center" wrapText="1"/>
    </xf>
    <xf numFmtId="0" fontId="19" fillId="9" borderId="11" xfId="0" applyFont="1" applyFill="1" applyBorder="1" applyAlignment="1">
      <alignment vertical="center" wrapText="1"/>
    </xf>
    <xf numFmtId="0" fontId="19" fillId="9" borderId="12" xfId="0" applyFont="1" applyFill="1" applyBorder="1" applyAlignment="1">
      <alignment vertical="center" wrapText="1"/>
    </xf>
    <xf numFmtId="6" fontId="9" fillId="11" borderId="11" xfId="0" applyNumberFormat="1" applyFont="1" applyFill="1" applyBorder="1" applyAlignment="1">
      <alignment vertical="center" wrapText="1"/>
    </xf>
    <xf numFmtId="14" fontId="20" fillId="0" borderId="11" xfId="0" applyNumberFormat="1" applyFont="1" applyBorder="1" applyAlignment="1">
      <alignment horizontal="center" vertical="center" wrapText="1"/>
    </xf>
    <xf numFmtId="0" fontId="21" fillId="0" borderId="47" xfId="0" applyFont="1" applyBorder="1" applyAlignment="1">
      <alignment vertical="center" wrapText="1"/>
    </xf>
    <xf numFmtId="0" fontId="9" fillId="9" borderId="11" xfId="0" applyFont="1" applyFill="1" applyBorder="1" applyAlignment="1">
      <alignment vertical="center" wrapText="1"/>
    </xf>
    <xf numFmtId="0" fontId="9" fillId="9" borderId="12" xfId="0" applyFont="1" applyFill="1" applyBorder="1" applyAlignment="1">
      <alignment vertical="center" wrapText="1"/>
    </xf>
    <xf numFmtId="8" fontId="17" fillId="8" borderId="11" xfId="0" applyNumberFormat="1" applyFont="1" applyFill="1" applyBorder="1" applyAlignment="1">
      <alignment vertical="center" wrapText="1"/>
    </xf>
    <xf numFmtId="8" fontId="19" fillId="14" borderId="11" xfId="0" applyNumberFormat="1" applyFont="1" applyFill="1" applyBorder="1" applyAlignment="1">
      <alignment vertical="center" wrapText="1"/>
    </xf>
    <xf numFmtId="10" fontId="19" fillId="14" borderId="42" xfId="3" applyNumberFormat="1" applyFont="1" applyFill="1" applyBorder="1" applyAlignment="1">
      <alignment horizontal="center" vertical="center" wrapText="1"/>
    </xf>
    <xf numFmtId="8" fontId="19" fillId="14" borderId="42" xfId="0" applyNumberFormat="1" applyFont="1" applyFill="1" applyBorder="1" applyAlignment="1">
      <alignment vertical="center" wrapText="1"/>
    </xf>
    <xf numFmtId="14" fontId="19" fillId="14" borderId="42" xfId="0" applyNumberFormat="1" applyFont="1" applyFill="1" applyBorder="1" applyAlignment="1">
      <alignment horizontal="center" vertical="center" wrapText="1"/>
    </xf>
    <xf numFmtId="0" fontId="17" fillId="8" borderId="5" xfId="0" applyFont="1" applyFill="1" applyBorder="1" applyAlignment="1">
      <alignment horizontal="center" vertical="center" wrapText="1"/>
    </xf>
    <xf numFmtId="10" fontId="22" fillId="8" borderId="5" xfId="3" applyNumberFormat="1" applyFont="1" applyFill="1" applyBorder="1" applyAlignment="1">
      <alignment horizontal="center" vertical="center" wrapText="1"/>
    </xf>
    <xf numFmtId="8" fontId="22" fillId="8" borderId="5" xfId="0" applyNumberFormat="1" applyFont="1" applyFill="1" applyBorder="1" applyAlignment="1">
      <alignment vertical="center" wrapText="1"/>
    </xf>
    <xf numFmtId="14" fontId="22" fillId="8" borderId="5" xfId="0" applyNumberFormat="1" applyFont="1" applyFill="1" applyBorder="1" applyAlignment="1">
      <alignment horizontal="center" vertical="center" wrapText="1"/>
    </xf>
    <xf numFmtId="0" fontId="23" fillId="8" borderId="6" xfId="0" applyFont="1" applyFill="1" applyBorder="1" applyAlignment="1">
      <alignment horizontal="center" vertical="center" wrapText="1"/>
    </xf>
    <xf numFmtId="0" fontId="22" fillId="8" borderId="47" xfId="0" applyFont="1" applyFill="1" applyBorder="1" applyAlignment="1">
      <alignment horizontal="right" vertical="center" wrapText="1"/>
    </xf>
    <xf numFmtId="10" fontId="22" fillId="8" borderId="11" xfId="3" applyNumberFormat="1" applyFont="1" applyFill="1" applyBorder="1" applyAlignment="1">
      <alignment horizontal="center" vertical="center" wrapText="1"/>
    </xf>
    <xf numFmtId="8" fontId="22" fillId="8" borderId="11" xfId="0" applyNumberFormat="1" applyFont="1" applyFill="1" applyBorder="1" applyAlignment="1">
      <alignment vertical="center" wrapText="1"/>
    </xf>
    <xf numFmtId="14" fontId="22" fillId="8" borderId="11" xfId="0" applyNumberFormat="1" applyFont="1" applyFill="1" applyBorder="1" applyAlignment="1">
      <alignment horizontal="center" vertical="center" wrapText="1"/>
    </xf>
    <xf numFmtId="0" fontId="23" fillId="8" borderId="12" xfId="0" applyFont="1" applyFill="1" applyBorder="1" applyAlignment="1">
      <alignment horizontal="center" vertical="center" wrapText="1"/>
    </xf>
    <xf numFmtId="2" fontId="9" fillId="0" borderId="21" xfId="0" applyNumberFormat="1" applyFont="1" applyBorder="1" applyAlignment="1">
      <alignment horizontal="center" vertical="center" wrapText="1"/>
    </xf>
    <xf numFmtId="0" fontId="22" fillId="8" borderId="54" xfId="0" applyFont="1" applyFill="1" applyBorder="1" applyAlignment="1">
      <alignment horizontal="right" vertical="center" wrapText="1"/>
    </xf>
    <xf numFmtId="0" fontId="17" fillId="8" borderId="23" xfId="0" applyFont="1" applyFill="1" applyBorder="1" applyAlignment="1">
      <alignment horizontal="center" vertical="center" wrapText="1"/>
    </xf>
    <xf numFmtId="0" fontId="22" fillId="8" borderId="23" xfId="0" applyFont="1" applyFill="1" applyBorder="1" applyAlignment="1">
      <alignment horizontal="center" vertical="center" wrapText="1"/>
    </xf>
    <xf numFmtId="0" fontId="22" fillId="8" borderId="23" xfId="0" applyFont="1" applyFill="1" applyBorder="1" applyAlignment="1">
      <alignment vertical="center" wrapText="1"/>
    </xf>
    <xf numFmtId="14" fontId="22" fillId="8" borderId="23" xfId="0" applyNumberFormat="1" applyFont="1" applyFill="1" applyBorder="1" applyAlignment="1">
      <alignment horizontal="center" vertical="center" wrapText="1"/>
    </xf>
    <xf numFmtId="0" fontId="9" fillId="0" borderId="55" xfId="0" applyFont="1" applyBorder="1" applyAlignment="1">
      <alignment vertical="center" wrapText="1"/>
    </xf>
    <xf numFmtId="14" fontId="25" fillId="15" borderId="56" xfId="0" applyNumberFormat="1" applyFont="1" applyFill="1" applyBorder="1" applyAlignment="1">
      <alignment horizontal="center" vertical="center" wrapText="1"/>
    </xf>
    <xf numFmtId="10" fontId="9" fillId="0" borderId="0" xfId="0" applyNumberFormat="1" applyFont="1" applyAlignment="1">
      <alignment horizontal="center" vertical="center" wrapText="1"/>
    </xf>
    <xf numFmtId="6" fontId="17" fillId="10" borderId="57" xfId="0" applyNumberFormat="1" applyFont="1" applyFill="1" applyBorder="1" applyAlignment="1">
      <alignment horizontal="center" vertical="center" wrapText="1"/>
    </xf>
    <xf numFmtId="14" fontId="9" fillId="0" borderId="0" xfId="0" applyNumberFormat="1" applyFont="1" applyAlignment="1">
      <alignment horizontal="center" vertical="center" wrapText="1"/>
    </xf>
    <xf numFmtId="10" fontId="26" fillId="15" borderId="56" xfId="0" applyNumberFormat="1" applyFont="1" applyFill="1" applyBorder="1" applyAlignment="1">
      <alignment horizontal="center" vertical="center"/>
    </xf>
    <xf numFmtId="10" fontId="17" fillId="10" borderId="56" xfId="3" applyNumberFormat="1" applyFont="1" applyFill="1" applyBorder="1" applyAlignment="1">
      <alignment horizontal="center" vertical="center" wrapText="1"/>
    </xf>
    <xf numFmtId="0" fontId="9" fillId="0" borderId="31" xfId="0" applyFont="1" applyBorder="1" applyAlignment="1">
      <alignment vertical="center" wrapText="1"/>
    </xf>
    <xf numFmtId="6" fontId="9" fillId="0" borderId="0" xfId="0" applyNumberFormat="1" applyFont="1" applyAlignment="1">
      <alignment vertical="center" wrapText="1"/>
    </xf>
    <xf numFmtId="0" fontId="9" fillId="16" borderId="0" xfId="0" applyFont="1" applyFill="1" applyAlignment="1">
      <alignment vertical="center" wrapText="1"/>
    </xf>
    <xf numFmtId="14" fontId="27" fillId="8" borderId="11" xfId="0" applyNumberFormat="1" applyFont="1" applyFill="1" applyBorder="1" applyAlignment="1">
      <alignment vertical="center" wrapText="1"/>
    </xf>
    <xf numFmtId="0" fontId="9" fillId="0" borderId="58" xfId="0" applyFont="1" applyBorder="1" applyAlignment="1">
      <alignment vertical="center" wrapText="1"/>
    </xf>
    <xf numFmtId="0" fontId="9" fillId="0" borderId="20" xfId="0" applyFont="1" applyBorder="1" applyAlignment="1">
      <alignment vertical="center" wrapText="1"/>
    </xf>
    <xf numFmtId="43" fontId="27" fillId="8" borderId="11" xfId="1" applyFont="1" applyFill="1" applyBorder="1" applyAlignment="1">
      <alignment vertical="center" wrapText="1"/>
    </xf>
    <xf numFmtId="0" fontId="9" fillId="0" borderId="59" xfId="0" applyFont="1" applyBorder="1" applyAlignment="1">
      <alignment vertical="center" wrapText="1"/>
    </xf>
    <xf numFmtId="0" fontId="9" fillId="0" borderId="31" xfId="0" applyFont="1" applyBorder="1" applyAlignment="1">
      <alignment horizontal="center" vertical="center" wrapText="1"/>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4" fillId="2" borderId="6" xfId="0" applyFont="1" applyFill="1" applyBorder="1" applyAlignment="1">
      <alignment horizontal="center" vertical="center" wrapText="1"/>
    </xf>
    <xf numFmtId="14" fontId="9" fillId="0" borderId="52" xfId="0" applyNumberFormat="1" applyFont="1" applyBorder="1" applyAlignment="1">
      <alignment horizontal="center" vertical="center" wrapText="1"/>
    </xf>
    <xf numFmtId="14" fontId="9" fillId="0" borderId="47" xfId="0" applyNumberFormat="1" applyFont="1" applyBorder="1" applyAlignment="1">
      <alignment horizontal="center" vertical="center" wrapText="1"/>
    </xf>
    <xf numFmtId="166" fontId="0" fillId="0" borderId="38" xfId="0" applyNumberFormat="1" applyBorder="1" applyAlignment="1">
      <alignment horizontal="center" vertical="center" wrapText="1"/>
    </xf>
    <xf numFmtId="14" fontId="0" fillId="0" borderId="39" xfId="0" applyNumberFormat="1" applyBorder="1" applyAlignment="1">
      <alignment horizontal="center" vertical="center" wrapText="1"/>
    </xf>
    <xf numFmtId="14" fontId="1" fillId="0" borderId="39" xfId="0" applyNumberFormat="1" applyFont="1" applyBorder="1" applyAlignment="1">
      <alignment horizontal="center" vertical="center" wrapText="1"/>
    </xf>
    <xf numFmtId="0" fontId="0" fillId="0" borderId="39" xfId="0" applyBorder="1" applyAlignment="1">
      <alignment horizontal="center" vertical="center" wrapText="1"/>
    </xf>
    <xf numFmtId="10" fontId="0" fillId="0" borderId="39" xfId="3" applyNumberFormat="1" applyFont="1" applyBorder="1" applyAlignment="1">
      <alignment horizontal="center" vertical="center"/>
    </xf>
    <xf numFmtId="10" fontId="0" fillId="0" borderId="39" xfId="0" applyNumberFormat="1" applyBorder="1" applyAlignment="1">
      <alignment horizontal="center" vertical="center"/>
    </xf>
    <xf numFmtId="0" fontId="2" fillId="0" borderId="40" xfId="0" applyFont="1" applyBorder="1" applyAlignment="1">
      <alignment horizontal="center" vertical="center"/>
    </xf>
    <xf numFmtId="14" fontId="29" fillId="4" borderId="11" xfId="0" applyNumberFormat="1" applyFont="1" applyFill="1" applyBorder="1" applyAlignment="1">
      <alignment horizontal="center" vertical="center" wrapText="1"/>
    </xf>
    <xf numFmtId="14" fontId="9" fillId="4" borderId="11" xfId="0" applyNumberFormat="1" applyFont="1" applyFill="1" applyBorder="1" applyAlignment="1">
      <alignment horizontal="center" wrapText="1"/>
    </xf>
    <xf numFmtId="0" fontId="30" fillId="0" borderId="47" xfId="0" applyFont="1" applyBorder="1" applyAlignment="1">
      <alignment vertical="center" wrapText="1"/>
    </xf>
    <xf numFmtId="0" fontId="9" fillId="16" borderId="47" xfId="0" applyFont="1" applyFill="1" applyBorder="1" applyAlignment="1">
      <alignment vertical="center" wrapText="1"/>
    </xf>
    <xf numFmtId="14" fontId="19" fillId="14" borderId="52" xfId="0" applyNumberFormat="1" applyFont="1" applyFill="1" applyBorder="1" applyAlignment="1">
      <alignment horizontal="center" vertical="center" wrapText="1"/>
    </xf>
    <xf numFmtId="14" fontId="19" fillId="14" borderId="47" xfId="0" applyNumberFormat="1" applyFont="1" applyFill="1" applyBorder="1" applyAlignment="1">
      <alignment horizontal="center" vertical="center" wrapText="1"/>
    </xf>
    <xf numFmtId="10" fontId="31" fillId="13" borderId="11" xfId="3" applyNumberFormat="1" applyFont="1" applyFill="1" applyBorder="1" applyAlignment="1">
      <alignment horizontal="center" vertical="center" wrapText="1"/>
    </xf>
    <xf numFmtId="10" fontId="31" fillId="4" borderId="11" xfId="3" applyNumberFormat="1" applyFont="1" applyFill="1" applyBorder="1" applyAlignment="1">
      <alignment horizontal="center" vertical="center" wrapText="1"/>
    </xf>
    <xf numFmtId="44" fontId="9" fillId="13" borderId="11" xfId="0" applyNumberFormat="1" applyFont="1" applyFill="1" applyBorder="1" applyAlignment="1">
      <alignment vertical="center" wrapText="1"/>
    </xf>
    <xf numFmtId="44" fontId="19" fillId="12" borderId="11" xfId="0" applyNumberFormat="1" applyFont="1" applyFill="1" applyBorder="1" applyAlignment="1">
      <alignment vertical="center" wrapText="1"/>
    </xf>
    <xf numFmtId="44" fontId="9" fillId="4" borderId="11" xfId="0" applyNumberFormat="1" applyFont="1" applyFill="1" applyBorder="1" applyAlignment="1">
      <alignment vertical="center" wrapText="1"/>
    </xf>
    <xf numFmtId="44" fontId="31" fillId="13" borderId="11" xfId="0" applyNumberFormat="1" applyFont="1" applyFill="1" applyBorder="1" applyAlignment="1">
      <alignment vertical="center" wrapText="1"/>
    </xf>
    <xf numFmtId="44" fontId="33" fillId="0" borderId="0" xfId="0" applyNumberFormat="1" applyFont="1"/>
    <xf numFmtId="0" fontId="9" fillId="16" borderId="11" xfId="0" applyFont="1" applyFill="1" applyBorder="1" applyAlignment="1">
      <alignment horizontal="center" vertical="center" wrapText="1"/>
    </xf>
    <xf numFmtId="10" fontId="31" fillId="16" borderId="11" xfId="3" applyNumberFormat="1" applyFont="1" applyFill="1" applyBorder="1" applyAlignment="1">
      <alignment horizontal="center" vertical="center" wrapText="1"/>
    </xf>
    <xf numFmtId="10" fontId="9" fillId="16" borderId="11" xfId="3" applyNumberFormat="1" applyFont="1" applyFill="1" applyBorder="1" applyAlignment="1">
      <alignment horizontal="center" vertical="center" wrapText="1"/>
    </xf>
    <xf numFmtId="6" fontId="31" fillId="16" borderId="11" xfId="0" applyNumberFormat="1" applyFont="1" applyFill="1" applyBorder="1" applyAlignment="1">
      <alignment vertical="center" wrapText="1"/>
    </xf>
    <xf numFmtId="44" fontId="19" fillId="14" borderId="42" xfId="0" applyNumberFormat="1" applyFont="1" applyFill="1" applyBorder="1" applyAlignment="1">
      <alignment vertical="center" wrapText="1"/>
    </xf>
    <xf numFmtId="14" fontId="34" fillId="4" borderId="11" xfId="0" applyNumberFormat="1" applyFont="1" applyFill="1" applyBorder="1" applyAlignment="1">
      <alignment horizontal="center" vertical="center" wrapText="1"/>
    </xf>
    <xf numFmtId="14" fontId="34" fillId="0" borderId="11" xfId="0" applyNumberFormat="1" applyFont="1" applyBorder="1" applyAlignment="1">
      <alignment horizontal="center" vertical="center" wrapText="1"/>
    </xf>
    <xf numFmtId="0" fontId="35" fillId="17" borderId="53" xfId="0" applyFont="1" applyFill="1" applyBorder="1" applyAlignment="1">
      <alignment horizontal="right" vertical="center" wrapText="1"/>
    </xf>
    <xf numFmtId="165" fontId="9" fillId="13" borderId="11" xfId="0" applyNumberFormat="1" applyFont="1" applyFill="1" applyBorder="1" applyAlignment="1">
      <alignment vertical="center" wrapText="1"/>
    </xf>
    <xf numFmtId="165" fontId="19" fillId="12" borderId="11" xfId="0" applyNumberFormat="1" applyFont="1" applyFill="1" applyBorder="1" applyAlignment="1">
      <alignment vertical="center" wrapText="1"/>
    </xf>
    <xf numFmtId="0" fontId="4" fillId="2" borderId="0" xfId="0" applyFont="1" applyFill="1" applyAlignment="1">
      <alignment horizontal="center" vertical="center" wrapText="1"/>
    </xf>
    <xf numFmtId="44" fontId="5" fillId="0" borderId="0" xfId="2" applyFont="1" applyBorder="1" applyAlignment="1">
      <alignment horizontal="center" vertical="center" wrapText="1"/>
    </xf>
    <xf numFmtId="44" fontId="6" fillId="2" borderId="0" xfId="2" applyFont="1" applyFill="1" applyBorder="1" applyAlignment="1">
      <alignment horizontal="right" vertical="center" wrapText="1"/>
    </xf>
    <xf numFmtId="44" fontId="8" fillId="0" borderId="0" xfId="2" applyFont="1" applyBorder="1" applyAlignment="1">
      <alignment horizontal="right" vertical="center" wrapText="1"/>
    </xf>
    <xf numFmtId="44" fontId="5" fillId="3" borderId="0" xfId="2" applyFont="1" applyFill="1" applyBorder="1" applyAlignment="1">
      <alignment horizontal="right" vertical="center" wrapText="1"/>
    </xf>
    <xf numFmtId="44" fontId="8" fillId="3" borderId="0" xfId="2" applyFont="1" applyFill="1" applyBorder="1" applyAlignment="1">
      <alignment horizontal="right" vertical="center" wrapText="1"/>
    </xf>
    <xf numFmtId="44" fontId="5" fillId="5" borderId="0" xfId="2" applyFont="1" applyFill="1" applyBorder="1" applyAlignment="1">
      <alignment horizontal="right" vertical="center"/>
    </xf>
    <xf numFmtId="44" fontId="5" fillId="6" borderId="0" xfId="2" applyFont="1" applyFill="1" applyBorder="1" applyAlignment="1">
      <alignment horizontal="right" vertical="center"/>
    </xf>
    <xf numFmtId="44" fontId="6" fillId="7" borderId="0" xfId="2" applyFont="1" applyFill="1" applyBorder="1" applyAlignment="1">
      <alignment horizontal="right" vertical="center"/>
    </xf>
    <xf numFmtId="10" fontId="37" fillId="13" borderId="11" xfId="3" applyNumberFormat="1" applyFont="1" applyFill="1" applyBorder="1" applyAlignment="1">
      <alignment horizontal="center" vertical="center" wrapText="1"/>
    </xf>
    <xf numFmtId="0" fontId="37" fillId="0" borderId="28" xfId="0" applyFont="1" applyBorder="1" applyAlignment="1">
      <alignment vertical="center" wrapText="1"/>
    </xf>
    <xf numFmtId="2" fontId="37" fillId="0" borderId="9" xfId="0" applyNumberFormat="1" applyFont="1" applyBorder="1" applyAlignment="1">
      <alignment horizontal="center" vertical="center" wrapText="1"/>
    </xf>
    <xf numFmtId="0" fontId="37" fillId="0" borderId="47" xfId="0" applyFont="1" applyBorder="1" applyAlignment="1">
      <alignment vertical="center" wrapText="1"/>
    </xf>
    <xf numFmtId="0" fontId="37" fillId="0" borderId="11" xfId="0" applyFont="1" applyBorder="1" applyAlignment="1">
      <alignment horizontal="center" vertical="center" wrapText="1"/>
    </xf>
    <xf numFmtId="10" fontId="37" fillId="0" borderId="11" xfId="3" applyNumberFormat="1" applyFont="1" applyFill="1" applyBorder="1" applyAlignment="1">
      <alignment horizontal="center" vertical="center" wrapText="1"/>
    </xf>
    <xf numFmtId="6" fontId="37" fillId="0" borderId="11" xfId="0" applyNumberFormat="1" applyFont="1" applyBorder="1" applyAlignment="1">
      <alignment vertical="center" wrapText="1"/>
    </xf>
    <xf numFmtId="14" fontId="37" fillId="0" borderId="11" xfId="0" applyNumberFormat="1" applyFont="1" applyBorder="1" applyAlignment="1">
      <alignment horizontal="center" vertical="center" wrapText="1"/>
    </xf>
    <xf numFmtId="0" fontId="37" fillId="0" borderId="12" xfId="0" applyFont="1" applyBorder="1" applyAlignment="1">
      <alignment horizontal="center" vertical="center" wrapText="1"/>
    </xf>
    <xf numFmtId="0" fontId="37" fillId="0" borderId="0" xfId="0" applyFont="1" applyAlignment="1">
      <alignment vertical="center" wrapText="1"/>
    </xf>
    <xf numFmtId="0" fontId="37" fillId="0" borderId="30" xfId="0" applyFont="1" applyBorder="1" applyAlignment="1">
      <alignment vertical="center" wrapText="1"/>
    </xf>
    <xf numFmtId="0" fontId="9" fillId="18" borderId="0" xfId="0" applyFont="1" applyFill="1" applyAlignment="1">
      <alignment vertical="center" wrapText="1"/>
    </xf>
    <xf numFmtId="0" fontId="9" fillId="18" borderId="26" xfId="0" applyFont="1" applyFill="1" applyBorder="1" applyAlignment="1">
      <alignment vertical="center" wrapText="1"/>
    </xf>
    <xf numFmtId="6" fontId="9" fillId="18" borderId="42" xfId="0" applyNumberFormat="1" applyFont="1" applyFill="1" applyBorder="1" applyAlignment="1">
      <alignment horizontal="center" vertical="center" wrapText="1"/>
    </xf>
    <xf numFmtId="6" fontId="9" fillId="18" borderId="11" xfId="0" applyNumberFormat="1" applyFont="1" applyFill="1" applyBorder="1" applyAlignment="1">
      <alignment horizontal="center" vertical="center" wrapText="1"/>
    </xf>
    <xf numFmtId="165" fontId="19" fillId="18" borderId="11" xfId="0" applyNumberFormat="1" applyFont="1" applyFill="1" applyBorder="1" applyAlignment="1">
      <alignment vertical="center" wrapText="1"/>
    </xf>
    <xf numFmtId="44" fontId="9" fillId="18" borderId="11" xfId="0" applyNumberFormat="1" applyFont="1" applyFill="1" applyBorder="1" applyAlignment="1">
      <alignment vertical="center" wrapText="1"/>
    </xf>
    <xf numFmtId="6" fontId="9" fillId="18" borderId="11" xfId="0" applyNumberFormat="1" applyFont="1" applyFill="1" applyBorder="1" applyAlignment="1">
      <alignment vertical="center" wrapText="1"/>
    </xf>
    <xf numFmtId="6" fontId="37" fillId="18" borderId="11" xfId="0" applyNumberFormat="1" applyFont="1" applyFill="1" applyBorder="1" applyAlignment="1">
      <alignment vertical="center" wrapText="1"/>
    </xf>
    <xf numFmtId="6" fontId="17" fillId="18" borderId="11" xfId="0" applyNumberFormat="1" applyFont="1" applyFill="1" applyBorder="1" applyAlignment="1">
      <alignment vertical="center" wrapText="1"/>
    </xf>
    <xf numFmtId="6" fontId="19" fillId="18" borderId="11" xfId="0" applyNumberFormat="1" applyFont="1" applyFill="1" applyBorder="1" applyAlignment="1">
      <alignment vertical="center" wrapText="1"/>
    </xf>
    <xf numFmtId="44" fontId="31" fillId="18" borderId="11" xfId="0" applyNumberFormat="1" applyFont="1" applyFill="1" applyBorder="1" applyAlignment="1">
      <alignment vertical="center" wrapText="1"/>
    </xf>
    <xf numFmtId="44" fontId="19" fillId="18" borderId="11" xfId="0" applyNumberFormat="1" applyFont="1" applyFill="1" applyBorder="1" applyAlignment="1">
      <alignment vertical="center" wrapText="1"/>
    </xf>
    <xf numFmtId="8" fontId="19" fillId="18" borderId="11" xfId="0" applyNumberFormat="1" applyFont="1" applyFill="1" applyBorder="1" applyAlignment="1">
      <alignment vertical="center" wrapText="1"/>
    </xf>
    <xf numFmtId="8" fontId="19" fillId="18" borderId="42" xfId="0" applyNumberFormat="1" applyFont="1" applyFill="1" applyBorder="1" applyAlignment="1">
      <alignment vertical="center" wrapText="1"/>
    </xf>
    <xf numFmtId="8" fontId="22" fillId="18" borderId="5" xfId="0" applyNumberFormat="1" applyFont="1" applyFill="1" applyBorder="1" applyAlignment="1">
      <alignment vertical="center" wrapText="1"/>
    </xf>
    <xf numFmtId="8" fontId="22" fillId="18" borderId="11" xfId="0" applyNumberFormat="1" applyFont="1" applyFill="1" applyBorder="1" applyAlignment="1">
      <alignment vertical="center" wrapText="1"/>
    </xf>
    <xf numFmtId="0" fontId="22" fillId="18" borderId="23" xfId="0" applyFont="1" applyFill="1" applyBorder="1" applyAlignment="1">
      <alignment vertical="center" wrapText="1"/>
    </xf>
    <xf numFmtId="6" fontId="17" fillId="18" borderId="0" xfId="0" applyNumberFormat="1" applyFont="1" applyFill="1" applyAlignment="1">
      <alignment horizontal="center" vertical="center" wrapText="1"/>
    </xf>
    <xf numFmtId="6" fontId="9" fillId="18" borderId="0" xfId="0" applyNumberFormat="1" applyFont="1" applyFill="1" applyAlignment="1">
      <alignment vertical="center" wrapText="1"/>
    </xf>
    <xf numFmtId="0" fontId="9" fillId="18" borderId="31" xfId="0" applyFont="1" applyFill="1" applyBorder="1" applyAlignment="1">
      <alignment vertical="center" wrapText="1"/>
    </xf>
    <xf numFmtId="10" fontId="31" fillId="18" borderId="11" xfId="3" applyNumberFormat="1" applyFont="1" applyFill="1" applyBorder="1" applyAlignment="1">
      <alignment vertical="center" wrapText="1"/>
    </xf>
    <xf numFmtId="10" fontId="37" fillId="4" borderId="11" xfId="3" applyNumberFormat="1" applyFont="1" applyFill="1" applyBorder="1" applyAlignment="1">
      <alignment horizontal="center" vertical="center" wrapText="1"/>
    </xf>
    <xf numFmtId="10" fontId="37" fillId="0" borderId="11" xfId="3" applyNumberFormat="1" applyFont="1" applyBorder="1" applyAlignment="1">
      <alignment horizontal="center" vertical="center" wrapText="1"/>
    </xf>
    <xf numFmtId="10" fontId="41" fillId="8" borderId="11" xfId="3" applyNumberFormat="1" applyFont="1" applyFill="1" applyBorder="1" applyAlignment="1">
      <alignment horizontal="center" vertical="center" wrapText="1"/>
    </xf>
    <xf numFmtId="0" fontId="41" fillId="14" borderId="47" xfId="0" applyFont="1" applyFill="1" applyBorder="1" applyAlignment="1">
      <alignment horizontal="right" vertical="center" wrapText="1"/>
    </xf>
    <xf numFmtId="0" fontId="9" fillId="9" borderId="38" xfId="0" applyFont="1" applyFill="1" applyBorder="1" applyAlignment="1">
      <alignment vertical="center" wrapText="1"/>
    </xf>
    <xf numFmtId="0" fontId="9" fillId="9" borderId="39" xfId="0" applyFont="1" applyFill="1" applyBorder="1" applyAlignment="1">
      <alignment vertical="center" wrapText="1"/>
    </xf>
    <xf numFmtId="0" fontId="9" fillId="9" borderId="45" xfId="0" applyFont="1" applyFill="1" applyBorder="1" applyAlignment="1">
      <alignment vertical="center" wrapText="1"/>
    </xf>
    <xf numFmtId="0" fontId="9" fillId="9" borderId="0" xfId="0" applyFont="1" applyFill="1" applyAlignment="1">
      <alignment vertical="center" wrapText="1"/>
    </xf>
    <xf numFmtId="0" fontId="9" fillId="9" borderId="30" xfId="0" applyFont="1" applyFill="1" applyBorder="1" applyAlignment="1">
      <alignment vertical="center" wrapText="1"/>
    </xf>
    <xf numFmtId="14" fontId="37" fillId="4" borderId="11" xfId="0" applyNumberFormat="1" applyFont="1" applyFill="1" applyBorder="1" applyAlignment="1">
      <alignment horizontal="center" vertical="center" wrapText="1"/>
    </xf>
    <xf numFmtId="0" fontId="42" fillId="4" borderId="47" xfId="0" applyFont="1" applyFill="1" applyBorder="1" applyAlignment="1">
      <alignment vertical="center" wrapText="1"/>
    </xf>
    <xf numFmtId="44" fontId="5" fillId="0" borderId="63" xfId="2" applyFont="1" applyBorder="1" applyAlignment="1">
      <alignment horizontal="center" vertical="center" wrapText="1"/>
    </xf>
    <xf numFmtId="44" fontId="6" fillId="2" borderId="64" xfId="2" applyFont="1" applyFill="1" applyBorder="1" applyAlignment="1">
      <alignment horizontal="right" vertical="center" wrapText="1"/>
    </xf>
    <xf numFmtId="44" fontId="8" fillId="0" borderId="64" xfId="2" applyFont="1" applyBorder="1" applyAlignment="1">
      <alignment horizontal="right" vertical="center" wrapText="1"/>
    </xf>
    <xf numFmtId="44" fontId="5" fillId="3" borderId="64" xfId="2" applyFont="1" applyFill="1" applyBorder="1" applyAlignment="1">
      <alignment horizontal="right" vertical="center" wrapText="1"/>
    </xf>
    <xf numFmtId="44" fontId="8" fillId="3" borderId="64" xfId="2" applyFont="1" applyFill="1" applyBorder="1" applyAlignment="1">
      <alignment horizontal="right" vertical="center" wrapText="1"/>
    </xf>
    <xf numFmtId="44" fontId="5" fillId="5" borderId="64" xfId="2" applyFont="1" applyFill="1" applyBorder="1" applyAlignment="1">
      <alignment horizontal="right" vertical="center"/>
    </xf>
    <xf numFmtId="10" fontId="8" fillId="0" borderId="11" xfId="3" applyNumberFormat="1" applyFont="1" applyBorder="1" applyAlignment="1">
      <alignment horizontal="right" vertical="center" wrapText="1"/>
    </xf>
    <xf numFmtId="44" fontId="5" fillId="0" borderId="10" xfId="2" applyFont="1" applyBorder="1" applyAlignment="1">
      <alignment horizontal="center" vertical="center" wrapText="1"/>
    </xf>
    <xf numFmtId="44" fontId="5" fillId="0" borderId="12" xfId="2" applyFont="1" applyBorder="1" applyAlignment="1">
      <alignment horizontal="center" vertical="center" wrapText="1"/>
    </xf>
    <xf numFmtId="10" fontId="8" fillId="0" borderId="12" xfId="2" applyNumberFormat="1" applyFont="1" applyBorder="1" applyAlignment="1">
      <alignment horizontal="right" vertical="center" wrapText="1"/>
    </xf>
    <xf numFmtId="44" fontId="5" fillId="5" borderId="22" xfId="2" applyFont="1" applyFill="1" applyBorder="1" applyAlignment="1">
      <alignment horizontal="right" vertical="center"/>
    </xf>
    <xf numFmtId="44" fontId="5" fillId="5" borderId="23" xfId="2" applyFont="1" applyFill="1" applyBorder="1" applyAlignment="1">
      <alignment horizontal="right" vertical="center"/>
    </xf>
    <xf numFmtId="44" fontId="5" fillId="5" borderId="24" xfId="2" applyFont="1" applyFill="1" applyBorder="1" applyAlignment="1">
      <alignment horizontal="right" vertical="center"/>
    </xf>
    <xf numFmtId="0" fontId="43" fillId="0" borderId="0" xfId="0" applyFont="1" applyAlignment="1">
      <alignment horizontal="center"/>
    </xf>
    <xf numFmtId="44" fontId="5" fillId="0" borderId="10" xfId="2" applyFont="1" applyBorder="1" applyAlignment="1">
      <alignment horizontal="right" vertical="center" wrapText="1"/>
    </xf>
    <xf numFmtId="44" fontId="5" fillId="0" borderId="10" xfId="2" applyFont="1" applyFill="1" applyBorder="1" applyAlignment="1">
      <alignment horizontal="right" vertical="center" wrapText="1"/>
    </xf>
    <xf numFmtId="44" fontId="10" fillId="8" borderId="0" xfId="2" applyFont="1" applyFill="1"/>
    <xf numFmtId="44" fontId="43" fillId="0" borderId="0" xfId="2" applyFont="1"/>
    <xf numFmtId="14" fontId="9" fillId="0" borderId="0" xfId="0" applyNumberFormat="1" applyFont="1" applyAlignment="1">
      <alignment vertical="center" wrapText="1"/>
    </xf>
    <xf numFmtId="14" fontId="19" fillId="0" borderId="0" xfId="0" applyNumberFormat="1" applyFont="1" applyAlignment="1">
      <alignment vertical="center" wrapText="1"/>
    </xf>
    <xf numFmtId="14" fontId="37" fillId="0" borderId="0" xfId="0" applyNumberFormat="1" applyFont="1" applyAlignment="1">
      <alignment vertical="center" wrapText="1"/>
    </xf>
    <xf numFmtId="14" fontId="19" fillId="12" borderId="11" xfId="0" applyNumberFormat="1" applyFont="1" applyFill="1" applyBorder="1" applyAlignment="1">
      <alignment horizontal="center" vertical="center" wrapText="1"/>
    </xf>
    <xf numFmtId="165" fontId="9" fillId="0" borderId="0" xfId="2" applyNumberFormat="1" applyFont="1" applyAlignment="1">
      <alignment vertical="center" wrapText="1"/>
    </xf>
    <xf numFmtId="165" fontId="19" fillId="0" borderId="0" xfId="2" applyNumberFormat="1" applyFont="1" applyAlignment="1">
      <alignment vertical="center" wrapText="1"/>
    </xf>
    <xf numFmtId="165" fontId="37" fillId="0" borderId="0" xfId="2" applyNumberFormat="1" applyFont="1" applyAlignment="1">
      <alignment vertical="center" wrapText="1"/>
    </xf>
    <xf numFmtId="165" fontId="9" fillId="0" borderId="11" xfId="2" applyNumberFormat="1" applyFont="1" applyBorder="1" applyAlignment="1">
      <alignment vertical="center" wrapText="1"/>
    </xf>
    <xf numFmtId="14" fontId="9" fillId="0" borderId="11" xfId="0" applyNumberFormat="1" applyFont="1" applyBorder="1" applyAlignment="1">
      <alignment vertical="center" wrapText="1"/>
    </xf>
    <xf numFmtId="165" fontId="19" fillId="0" borderId="11" xfId="2" applyNumberFormat="1" applyFont="1" applyBorder="1" applyAlignment="1">
      <alignment vertical="center" wrapText="1"/>
    </xf>
    <xf numFmtId="165" fontId="37" fillId="0" borderId="11" xfId="2" applyNumberFormat="1" applyFont="1" applyBorder="1" applyAlignment="1">
      <alignment vertical="center" wrapText="1"/>
    </xf>
    <xf numFmtId="0" fontId="19" fillId="0" borderId="0" xfId="0" applyFont="1" applyAlignment="1">
      <alignment horizontal="center" vertical="center" wrapText="1"/>
    </xf>
    <xf numFmtId="165" fontId="19" fillId="0" borderId="0" xfId="0" applyNumberFormat="1" applyFont="1" applyAlignment="1">
      <alignment vertical="center" wrapText="1"/>
    </xf>
    <xf numFmtId="10" fontId="9" fillId="0" borderId="0" xfId="3" applyNumberFormat="1" applyFont="1" applyAlignment="1">
      <alignment vertical="center" wrapText="1"/>
    </xf>
    <xf numFmtId="0" fontId="41" fillId="14" borderId="12" xfId="0" applyFont="1" applyFill="1" applyBorder="1" applyAlignment="1">
      <alignment horizontal="center" vertical="center" wrapText="1"/>
    </xf>
    <xf numFmtId="2" fontId="19" fillId="0" borderId="21" xfId="0" applyNumberFormat="1" applyFont="1" applyBorder="1" applyAlignment="1">
      <alignment horizontal="center" vertical="center" wrapText="1"/>
    </xf>
    <xf numFmtId="166" fontId="0" fillId="18" borderId="11" xfId="0" applyNumberFormat="1" applyFill="1" applyBorder="1" applyAlignment="1">
      <alignment horizontal="center" vertical="center" wrapText="1"/>
    </xf>
    <xf numFmtId="14" fontId="0" fillId="18" borderId="11" xfId="0" applyNumberFormat="1" applyFill="1" applyBorder="1" applyAlignment="1">
      <alignment horizontal="center" vertical="center" wrapText="1"/>
    </xf>
    <xf numFmtId="14" fontId="1" fillId="18" borderId="11" xfId="0" applyNumberFormat="1" applyFont="1" applyFill="1" applyBorder="1" applyAlignment="1">
      <alignment horizontal="center" vertical="center" wrapText="1"/>
    </xf>
    <xf numFmtId="0" fontId="0" fillId="18" borderId="11" xfId="0" applyFill="1" applyBorder="1" applyAlignment="1">
      <alignment horizontal="center" vertical="center" wrapText="1"/>
    </xf>
    <xf numFmtId="10" fontId="0" fillId="18" borderId="11" xfId="3" applyNumberFormat="1" applyFont="1" applyFill="1" applyBorder="1" applyAlignment="1">
      <alignment horizontal="center" vertical="center"/>
    </xf>
    <xf numFmtId="10" fontId="0" fillId="18" borderId="11" xfId="0" applyNumberFormat="1" applyFill="1" applyBorder="1" applyAlignment="1">
      <alignment horizontal="center" vertical="center"/>
    </xf>
    <xf numFmtId="0" fontId="2" fillId="18" borderId="12" xfId="0" applyFont="1" applyFill="1" applyBorder="1" applyAlignment="1">
      <alignment horizontal="center" vertical="center"/>
    </xf>
    <xf numFmtId="166" fontId="38" fillId="18" borderId="11" xfId="0" applyNumberFormat="1" applyFont="1" applyFill="1" applyBorder="1" applyAlignment="1">
      <alignment horizontal="center" vertical="center" wrapText="1"/>
    </xf>
    <xf numFmtId="14" fontId="38" fillId="18" borderId="11" xfId="0" applyNumberFormat="1" applyFont="1" applyFill="1" applyBorder="1" applyAlignment="1">
      <alignment horizontal="center" vertical="center" wrapText="1"/>
    </xf>
    <xf numFmtId="14" fontId="39" fillId="18" borderId="11" xfId="0" applyNumberFormat="1" applyFont="1" applyFill="1" applyBorder="1" applyAlignment="1">
      <alignment horizontal="center" vertical="center" wrapText="1"/>
    </xf>
    <xf numFmtId="10" fontId="38" fillId="18" borderId="11" xfId="3" applyNumberFormat="1" applyFont="1" applyFill="1" applyBorder="1" applyAlignment="1">
      <alignment horizontal="center" vertical="center"/>
    </xf>
    <xf numFmtId="10" fontId="38" fillId="18" borderId="11" xfId="0" applyNumberFormat="1" applyFont="1" applyFill="1" applyBorder="1" applyAlignment="1">
      <alignment horizontal="center" vertical="center"/>
    </xf>
    <xf numFmtId="0" fontId="40" fillId="18" borderId="12" xfId="0" applyFont="1" applyFill="1" applyBorder="1" applyAlignment="1">
      <alignment horizontal="center" vertical="center"/>
    </xf>
    <xf numFmtId="14" fontId="44" fillId="18" borderId="11" xfId="0" applyNumberFormat="1" applyFont="1" applyFill="1" applyBorder="1" applyAlignment="1">
      <alignment horizontal="center" vertical="center" wrapText="1"/>
    </xf>
    <xf numFmtId="0" fontId="45" fillId="10" borderId="37" xfId="0" applyFont="1" applyFill="1" applyBorder="1" applyAlignment="1">
      <alignment horizontal="center" vertical="center" wrapText="1"/>
    </xf>
    <xf numFmtId="0" fontId="46" fillId="0" borderId="0" xfId="0" applyFont="1" applyAlignment="1">
      <alignment vertical="center"/>
    </xf>
    <xf numFmtId="0" fontId="46" fillId="0" borderId="0" xfId="0" applyFont="1" applyAlignment="1">
      <alignment vertical="center" wrapText="1"/>
    </xf>
    <xf numFmtId="0" fontId="47" fillId="10" borderId="4" xfId="0" applyFont="1" applyFill="1" applyBorder="1" applyAlignment="1">
      <alignment horizontal="center" vertical="center" wrapText="1"/>
    </xf>
    <xf numFmtId="0" fontId="47" fillId="10" borderId="5" xfId="0" applyFont="1" applyFill="1" applyBorder="1" applyAlignment="1">
      <alignment horizontal="center" vertical="center" wrapText="1"/>
    </xf>
    <xf numFmtId="0" fontId="47" fillId="10" borderId="6" xfId="0" applyFont="1" applyFill="1" applyBorder="1" applyAlignment="1">
      <alignment horizontal="center" vertical="center" wrapText="1"/>
    </xf>
    <xf numFmtId="0" fontId="46" fillId="0" borderId="10" xfId="0" applyFont="1" applyBorder="1" applyAlignment="1">
      <alignment horizontal="center" vertical="center"/>
    </xf>
    <xf numFmtId="0" fontId="46" fillId="0" borderId="11" xfId="0" applyFont="1" applyBorder="1" applyAlignment="1">
      <alignment vertical="center" wrapText="1"/>
    </xf>
    <xf numFmtId="10" fontId="46" fillId="0" borderId="11" xfId="3" applyNumberFormat="1" applyFont="1" applyBorder="1" applyAlignment="1">
      <alignment horizontal="center" vertical="center"/>
    </xf>
    <xf numFmtId="0" fontId="46" fillId="0" borderId="22" xfId="0" applyFont="1" applyBorder="1" applyAlignment="1">
      <alignment horizontal="center" vertical="center"/>
    </xf>
    <xf numFmtId="0" fontId="46" fillId="0" borderId="23" xfId="0" applyFont="1" applyBorder="1" applyAlignment="1">
      <alignment vertical="center" wrapText="1"/>
    </xf>
    <xf numFmtId="10" fontId="46" fillId="0" borderId="23" xfId="3" applyNumberFormat="1" applyFont="1" applyBorder="1" applyAlignment="1">
      <alignment horizontal="center" vertical="center"/>
    </xf>
    <xf numFmtId="10" fontId="48" fillId="0" borderId="56" xfId="0" applyNumberFormat="1" applyFont="1" applyBorder="1" applyAlignment="1">
      <alignment horizontal="center" vertical="center"/>
    </xf>
    <xf numFmtId="10" fontId="46" fillId="0" borderId="12" xfId="3" applyNumberFormat="1" applyFont="1" applyBorder="1" applyAlignment="1">
      <alignment horizontal="center" vertical="center"/>
    </xf>
    <xf numFmtId="0" fontId="46" fillId="20" borderId="10" xfId="0" applyFont="1" applyFill="1" applyBorder="1" applyAlignment="1">
      <alignment horizontal="center" vertical="center"/>
    </xf>
    <xf numFmtId="0" fontId="46" fillId="20" borderId="11" xfId="0" applyFont="1" applyFill="1" applyBorder="1" applyAlignment="1">
      <alignment vertical="center" wrapText="1"/>
    </xf>
    <xf numFmtId="10" fontId="46" fillId="20" borderId="11" xfId="3" applyNumberFormat="1" applyFont="1" applyFill="1" applyBorder="1" applyAlignment="1">
      <alignment horizontal="center" vertical="center"/>
    </xf>
    <xf numFmtId="10" fontId="46" fillId="20" borderId="12" xfId="3" applyNumberFormat="1" applyFont="1" applyFill="1" applyBorder="1" applyAlignment="1">
      <alignment horizontal="center" vertical="center"/>
    </xf>
    <xf numFmtId="0" fontId="46" fillId="20" borderId="22" xfId="0" applyFont="1" applyFill="1" applyBorder="1" applyAlignment="1">
      <alignment horizontal="center" vertical="center"/>
    </xf>
    <xf numFmtId="0" fontId="46" fillId="20" borderId="23" xfId="0" applyFont="1" applyFill="1" applyBorder="1" applyAlignment="1">
      <alignment vertical="center" wrapText="1"/>
    </xf>
    <xf numFmtId="10" fontId="46" fillId="20" borderId="23" xfId="3" applyNumberFormat="1" applyFont="1" applyFill="1" applyBorder="1" applyAlignment="1">
      <alignment horizontal="center" vertical="center"/>
    </xf>
    <xf numFmtId="10" fontId="46" fillId="20" borderId="24" xfId="3" applyNumberFormat="1" applyFont="1" applyFill="1" applyBorder="1" applyAlignment="1">
      <alignment horizontal="center" vertical="center"/>
    </xf>
    <xf numFmtId="167" fontId="46" fillId="20" borderId="11" xfId="0" applyNumberFormat="1" applyFont="1" applyFill="1" applyBorder="1" applyAlignment="1">
      <alignment horizontal="center" vertical="center"/>
    </xf>
    <xf numFmtId="167" fontId="46" fillId="0" borderId="11" xfId="0" applyNumberFormat="1" applyFont="1" applyBorder="1" applyAlignment="1">
      <alignment horizontal="center" vertical="center"/>
    </xf>
    <xf numFmtId="167" fontId="46" fillId="0" borderId="23" xfId="0" applyNumberFormat="1" applyFont="1" applyBorder="1" applyAlignment="1">
      <alignment horizontal="center" vertical="center"/>
    </xf>
    <xf numFmtId="0" fontId="46" fillId="0" borderId="24" xfId="0" applyFont="1" applyBorder="1" applyAlignment="1">
      <alignment horizontal="center" vertical="center"/>
    </xf>
    <xf numFmtId="10" fontId="9" fillId="0" borderId="11" xfId="3" applyNumberFormat="1" applyFont="1" applyFill="1" applyBorder="1" applyAlignment="1" applyProtection="1">
      <alignment horizontal="center" vertical="center" wrapText="1"/>
      <protection locked="0"/>
    </xf>
    <xf numFmtId="10" fontId="9" fillId="4" borderId="11" xfId="3" applyNumberFormat="1" applyFont="1" applyFill="1" applyBorder="1" applyAlignment="1" applyProtection="1">
      <alignment horizontal="center" vertical="center" wrapText="1"/>
      <protection locked="0"/>
    </xf>
    <xf numFmtId="10" fontId="9" fillId="13" borderId="11" xfId="3" applyNumberFormat="1" applyFont="1" applyFill="1" applyBorder="1" applyAlignment="1" applyProtection="1">
      <alignment horizontal="center" vertical="center" wrapText="1"/>
      <protection locked="0"/>
    </xf>
    <xf numFmtId="10" fontId="9" fillId="0" borderId="11" xfId="3" applyNumberFormat="1" applyFont="1" applyBorder="1" applyAlignment="1" applyProtection="1">
      <alignment horizontal="center" vertical="center" wrapText="1"/>
      <protection locked="0"/>
    </xf>
    <xf numFmtId="167" fontId="15" fillId="19" borderId="11" xfId="0" applyNumberFormat="1" applyFont="1" applyFill="1" applyBorder="1" applyAlignment="1" applyProtection="1">
      <alignment horizontal="center" vertical="center" wrapText="1"/>
      <protection locked="0"/>
    </xf>
    <xf numFmtId="0" fontId="49" fillId="0" borderId="0" xfId="0" applyFont="1"/>
    <xf numFmtId="165" fontId="49" fillId="0" borderId="11" xfId="0" applyNumberFormat="1" applyFont="1" applyBorder="1"/>
    <xf numFmtId="0" fontId="49" fillId="0" borderId="10" xfId="0" applyFont="1" applyBorder="1"/>
    <xf numFmtId="165" fontId="49" fillId="0" borderId="12" xfId="0" applyNumberFormat="1" applyFont="1" applyBorder="1"/>
    <xf numFmtId="43" fontId="0" fillId="0" borderId="11" xfId="1" applyFont="1" applyBorder="1" applyAlignment="1">
      <alignment horizontal="center" vertical="center"/>
    </xf>
    <xf numFmtId="0" fontId="38" fillId="0" borderId="11" xfId="0" applyFont="1" applyBorder="1" applyAlignment="1">
      <alignment horizontal="center" vertical="center" wrapText="1"/>
    </xf>
    <xf numFmtId="0" fontId="14" fillId="0" borderId="11" xfId="0" applyFont="1" applyBorder="1" applyAlignment="1">
      <alignment horizontal="center" vertical="center" wrapText="1"/>
    </xf>
    <xf numFmtId="167" fontId="15" fillId="0" borderId="11" xfId="0" applyNumberFormat="1" applyFont="1" applyBorder="1" applyAlignment="1" applyProtection="1">
      <alignment horizontal="center" vertical="center" wrapText="1"/>
      <protection locked="0"/>
    </xf>
    <xf numFmtId="0" fontId="9" fillId="0" borderId="39" xfId="0" applyFont="1" applyBorder="1" applyAlignment="1">
      <alignment vertical="center" wrapText="1"/>
    </xf>
    <xf numFmtId="43" fontId="3" fillId="0" borderId="11" xfId="1" applyFont="1" applyFill="1" applyBorder="1" applyAlignment="1">
      <alignment horizontal="center" vertical="center" wrapText="1"/>
    </xf>
    <xf numFmtId="0" fontId="19" fillId="0" borderId="11" xfId="0" applyFont="1" applyBorder="1" applyAlignment="1">
      <alignment vertical="center" wrapText="1"/>
    </xf>
    <xf numFmtId="0" fontId="49" fillId="0" borderId="4" xfId="0" applyFont="1" applyBorder="1"/>
    <xf numFmtId="10" fontId="49" fillId="0" borderId="5" xfId="0" applyNumberFormat="1" applyFont="1" applyBorder="1"/>
    <xf numFmtId="10" fontId="49" fillId="0" borderId="6" xfId="0" applyNumberFormat="1" applyFont="1" applyBorder="1"/>
    <xf numFmtId="0" fontId="17" fillId="9" borderId="37" xfId="0" applyFont="1" applyFill="1" applyBorder="1" applyAlignment="1">
      <alignment horizontal="center" vertical="center" wrapText="1"/>
    </xf>
    <xf numFmtId="0" fontId="17" fillId="21" borderId="37" xfId="0" applyFont="1" applyFill="1" applyBorder="1" applyAlignment="1">
      <alignment horizontal="center" vertical="center" wrapText="1"/>
    </xf>
    <xf numFmtId="6" fontId="9" fillId="0" borderId="42" xfId="0" applyNumberFormat="1" applyFont="1" applyBorder="1" applyAlignment="1">
      <alignment horizontal="center" vertical="center" wrapText="1"/>
    </xf>
    <xf numFmtId="6" fontId="9" fillId="0" borderId="11" xfId="0" applyNumberFormat="1" applyFont="1" applyBorder="1" applyAlignment="1">
      <alignment horizontal="center" vertical="center" wrapText="1"/>
    </xf>
    <xf numFmtId="10" fontId="17" fillId="9" borderId="56" xfId="3" applyNumberFormat="1" applyFont="1" applyFill="1" applyBorder="1" applyAlignment="1">
      <alignment horizontal="center" vertical="center" wrapText="1"/>
    </xf>
    <xf numFmtId="6" fontId="17" fillId="10" borderId="33" xfId="0" applyNumberFormat="1" applyFont="1" applyFill="1" applyBorder="1" applyAlignment="1">
      <alignment horizontal="center" vertical="center" wrapText="1"/>
    </xf>
    <xf numFmtId="14" fontId="50" fillId="22" borderId="11" xfId="0" applyNumberFormat="1" applyFont="1" applyFill="1" applyBorder="1" applyAlignment="1">
      <alignment horizontal="center" wrapText="1"/>
    </xf>
    <xf numFmtId="10" fontId="9" fillId="0" borderId="0" xfId="0" applyNumberFormat="1" applyFont="1" applyAlignment="1">
      <alignment vertical="center" wrapText="1"/>
    </xf>
    <xf numFmtId="10" fontId="37" fillId="4" borderId="11" xfId="3" applyNumberFormat="1" applyFont="1" applyFill="1" applyBorder="1" applyAlignment="1" applyProtection="1">
      <alignment horizontal="center" vertical="center" wrapText="1"/>
      <protection locked="0"/>
    </xf>
    <xf numFmtId="10" fontId="49" fillId="0" borderId="0" xfId="0" applyNumberFormat="1" applyFont="1"/>
    <xf numFmtId="0" fontId="49" fillId="0" borderId="25" xfId="0" applyFont="1" applyBorder="1"/>
    <xf numFmtId="0" fontId="49" fillId="0" borderId="26" xfId="0" applyFont="1" applyBorder="1"/>
    <xf numFmtId="0" fontId="49" fillId="0" borderId="28" xfId="0" applyFont="1" applyBorder="1"/>
    <xf numFmtId="0" fontId="49" fillId="0" borderId="58" xfId="0" applyFont="1" applyBorder="1"/>
    <xf numFmtId="0" fontId="49" fillId="0" borderId="31" xfId="0" applyFont="1" applyBorder="1"/>
    <xf numFmtId="0" fontId="49" fillId="0" borderId="27" xfId="0" applyFont="1" applyBorder="1"/>
    <xf numFmtId="0" fontId="52" fillId="0" borderId="30" xfId="0" applyFont="1" applyBorder="1" applyAlignment="1">
      <alignment horizontal="center" vertical="center"/>
    </xf>
    <xf numFmtId="0" fontId="49" fillId="0" borderId="30" xfId="0" applyFont="1" applyBorder="1"/>
    <xf numFmtId="10" fontId="51" fillId="0" borderId="30" xfId="3" applyNumberFormat="1" applyFont="1" applyFill="1" applyBorder="1" applyAlignment="1">
      <alignment horizontal="center" vertical="center"/>
    </xf>
    <xf numFmtId="165" fontId="49" fillId="0" borderId="30" xfId="0" applyNumberFormat="1" applyFont="1" applyBorder="1"/>
    <xf numFmtId="10" fontId="49" fillId="0" borderId="30" xfId="0" applyNumberFormat="1" applyFont="1" applyBorder="1"/>
    <xf numFmtId="0" fontId="49" fillId="0" borderId="20" xfId="0" applyFont="1" applyBorder="1"/>
    <xf numFmtId="0" fontId="4" fillId="2" borderId="26" xfId="0" applyFont="1" applyFill="1" applyBorder="1" applyAlignment="1">
      <alignment horizontal="center" vertical="center" wrapText="1"/>
    </xf>
    <xf numFmtId="0" fontId="54" fillId="0" borderId="0" xfId="0" applyFont="1" applyAlignment="1">
      <alignment horizontal="center" vertical="center" wrapText="1"/>
    </xf>
    <xf numFmtId="10" fontId="54" fillId="0" borderId="0" xfId="3" applyNumberFormat="1" applyFont="1" applyAlignment="1">
      <alignment horizontal="center" vertical="center" wrapText="1"/>
    </xf>
    <xf numFmtId="0" fontId="4" fillId="2" borderId="11" xfId="0" applyFont="1" applyFill="1" applyBorder="1" applyAlignment="1">
      <alignment vertical="center" wrapText="1"/>
    </xf>
    <xf numFmtId="10" fontId="6" fillId="2" borderId="11" xfId="0" applyNumberFormat="1" applyFont="1" applyFill="1" applyBorder="1" applyAlignment="1">
      <alignment horizontal="center" vertical="center" wrapText="1"/>
    </xf>
    <xf numFmtId="0" fontId="4" fillId="2" borderId="11" xfId="0" applyFont="1" applyFill="1" applyBorder="1" applyAlignment="1">
      <alignment horizontal="center" vertical="center" wrapText="1"/>
    </xf>
    <xf numFmtId="10" fontId="7" fillId="0" borderId="11" xfId="3" applyNumberFormat="1" applyFont="1" applyBorder="1" applyAlignment="1">
      <alignment horizontal="center" vertical="center" wrapText="1"/>
    </xf>
    <xf numFmtId="0" fontId="8" fillId="0" borderId="11" xfId="0" applyFont="1" applyBorder="1" applyAlignment="1">
      <alignment horizontal="center" vertical="center" wrapText="1"/>
    </xf>
    <xf numFmtId="0" fontId="5" fillId="3" borderId="11" xfId="0" applyFont="1" applyFill="1" applyBorder="1" applyAlignment="1">
      <alignment vertical="center" wrapText="1"/>
    </xf>
    <xf numFmtId="0" fontId="5" fillId="3" borderId="11" xfId="0" applyFont="1" applyFill="1" applyBorder="1" applyAlignment="1">
      <alignment horizontal="center" vertical="center" wrapText="1"/>
    </xf>
    <xf numFmtId="10" fontId="5" fillId="3" borderId="11" xfId="0" applyNumberFormat="1" applyFont="1" applyFill="1" applyBorder="1" applyAlignment="1">
      <alignment vertical="center" wrapText="1"/>
    </xf>
    <xf numFmtId="0" fontId="8" fillId="3" borderId="11" xfId="0" applyFont="1" applyFill="1" applyBorder="1" applyAlignment="1">
      <alignment horizontal="center" vertical="center" wrapText="1"/>
    </xf>
    <xf numFmtId="10" fontId="7" fillId="0" borderId="11" xfId="3" applyNumberFormat="1" applyFont="1" applyFill="1" applyBorder="1" applyAlignment="1">
      <alignment horizontal="center" vertical="center" wrapText="1"/>
    </xf>
    <xf numFmtId="10" fontId="5" fillId="5" borderId="11" xfId="0" applyNumberFormat="1" applyFont="1" applyFill="1" applyBorder="1" applyAlignment="1">
      <alignment horizontal="center" vertical="center"/>
    </xf>
    <xf numFmtId="0" fontId="8" fillId="5" borderId="11" xfId="0" applyFont="1" applyFill="1" applyBorder="1" applyAlignment="1">
      <alignment vertical="center"/>
    </xf>
    <xf numFmtId="0" fontId="5" fillId="6" borderId="11" xfId="0" applyFont="1" applyFill="1" applyBorder="1" applyAlignment="1">
      <alignment horizontal="center" vertical="center"/>
    </xf>
    <xf numFmtId="0" fontId="8" fillId="6" borderId="11" xfId="0" applyFont="1" applyFill="1" applyBorder="1" applyAlignment="1">
      <alignment horizontal="center" vertical="center"/>
    </xf>
    <xf numFmtId="0" fontId="4" fillId="2" borderId="10" xfId="0" applyFont="1" applyFill="1" applyBorder="1" applyAlignment="1">
      <alignment vertical="center" wrapText="1"/>
    </xf>
    <xf numFmtId="0" fontId="7" fillId="0" borderId="10" xfId="0" applyFont="1" applyBorder="1" applyAlignment="1">
      <alignment vertical="center" wrapText="1"/>
    </xf>
    <xf numFmtId="0" fontId="5" fillId="3" borderId="10" xfId="0" applyFont="1" applyFill="1" applyBorder="1" applyAlignment="1">
      <alignment vertical="center" wrapText="1"/>
    </xf>
    <xf numFmtId="0" fontId="8" fillId="0" borderId="10" xfId="0" applyFont="1" applyBorder="1" applyAlignment="1">
      <alignment vertical="center" wrapText="1"/>
    </xf>
    <xf numFmtId="0" fontId="5" fillId="3" borderId="10" xfId="0" applyFont="1" applyFill="1" applyBorder="1" applyAlignment="1">
      <alignment horizontal="center" vertical="center" wrapText="1"/>
    </xf>
    <xf numFmtId="0" fontId="5" fillId="5" borderId="10" xfId="0" applyFont="1" applyFill="1" applyBorder="1" applyAlignment="1">
      <alignment horizontal="center" vertical="center"/>
    </xf>
    <xf numFmtId="0" fontId="5" fillId="6" borderId="10" xfId="0" applyFont="1" applyFill="1" applyBorder="1" applyAlignment="1">
      <alignment horizontal="center" vertical="center"/>
    </xf>
    <xf numFmtId="0" fontId="6" fillId="7" borderId="22" xfId="0" applyFont="1" applyFill="1" applyBorder="1" applyAlignment="1">
      <alignment horizontal="center" vertical="center"/>
    </xf>
    <xf numFmtId="0" fontId="6" fillId="7" borderId="23" xfId="0" applyFont="1" applyFill="1" applyBorder="1" applyAlignment="1">
      <alignment horizontal="center" vertical="center"/>
    </xf>
    <xf numFmtId="44" fontId="6" fillId="2" borderId="10" xfId="2" applyFont="1" applyFill="1" applyBorder="1" applyAlignment="1">
      <alignment horizontal="center" vertical="center" wrapText="1"/>
    </xf>
    <xf numFmtId="10" fontId="8" fillId="0" borderId="10" xfId="3" applyNumberFormat="1" applyFont="1" applyBorder="1" applyAlignment="1">
      <alignment horizontal="center" vertical="center" wrapText="1"/>
    </xf>
    <xf numFmtId="6" fontId="11" fillId="8" borderId="0" xfId="2" applyNumberFormat="1" applyFont="1" applyFill="1"/>
    <xf numFmtId="165" fontId="6" fillId="2" borderId="12" xfId="2" applyNumberFormat="1" applyFont="1" applyFill="1" applyBorder="1" applyAlignment="1">
      <alignment horizontal="right" vertical="center" wrapText="1"/>
    </xf>
    <xf numFmtId="165" fontId="8" fillId="0" borderId="12" xfId="2" applyNumberFormat="1" applyFont="1" applyBorder="1" applyAlignment="1">
      <alignment horizontal="right" vertical="center" wrapText="1"/>
    </xf>
    <xf numFmtId="165" fontId="5" fillId="3" borderId="12" xfId="2" applyNumberFormat="1" applyFont="1" applyFill="1" applyBorder="1" applyAlignment="1">
      <alignment horizontal="right" vertical="center" wrapText="1"/>
    </xf>
    <xf numFmtId="165" fontId="8" fillId="3" borderId="12" xfId="2" applyNumberFormat="1" applyFont="1" applyFill="1" applyBorder="1" applyAlignment="1">
      <alignment horizontal="right" vertical="center" wrapText="1"/>
    </xf>
    <xf numFmtId="165" fontId="5" fillId="5" borderId="12" xfId="2" applyNumberFormat="1" applyFont="1" applyFill="1" applyBorder="1" applyAlignment="1">
      <alignment horizontal="right" vertical="center"/>
    </xf>
    <xf numFmtId="165" fontId="5" fillId="6" borderId="12" xfId="2" applyNumberFormat="1" applyFont="1" applyFill="1" applyBorder="1" applyAlignment="1">
      <alignment horizontal="right" vertical="center"/>
    </xf>
    <xf numFmtId="165" fontId="6" fillId="7" borderId="24" xfId="2" applyNumberFormat="1" applyFont="1" applyFill="1" applyBorder="1" applyAlignment="1">
      <alignment horizontal="right" vertical="center"/>
    </xf>
    <xf numFmtId="14" fontId="41" fillId="0" borderId="11" xfId="0" applyNumberFormat="1" applyFont="1" applyBorder="1" applyAlignment="1">
      <alignment horizontal="center" wrapText="1"/>
    </xf>
    <xf numFmtId="14" fontId="41" fillId="4" borderId="11" xfId="0" applyNumberFormat="1" applyFont="1" applyFill="1" applyBorder="1" applyAlignment="1">
      <alignment horizontal="center" wrapText="1"/>
    </xf>
    <xf numFmtId="14" fontId="41" fillId="14" borderId="11" xfId="0" applyNumberFormat="1" applyFont="1" applyFill="1" applyBorder="1" applyAlignment="1">
      <alignment horizontal="center" vertical="center" wrapText="1"/>
    </xf>
    <xf numFmtId="0" fontId="55" fillId="0" borderId="28" xfId="0" applyFont="1" applyBorder="1"/>
    <xf numFmtId="10" fontId="55" fillId="0" borderId="30" xfId="0" applyNumberFormat="1" applyFont="1" applyBorder="1"/>
    <xf numFmtId="0" fontId="55" fillId="0" borderId="0" xfId="0" applyFont="1"/>
    <xf numFmtId="0" fontId="51" fillId="0" borderId="28" xfId="0" applyFont="1" applyBorder="1"/>
    <xf numFmtId="165" fontId="51" fillId="0" borderId="30" xfId="0" applyNumberFormat="1" applyFont="1" applyBorder="1"/>
    <xf numFmtId="0" fontId="51" fillId="0" borderId="0" xfId="0" applyFont="1"/>
    <xf numFmtId="10" fontId="51" fillId="0" borderId="12" xfId="3" applyNumberFormat="1" applyFont="1" applyBorder="1" applyAlignment="1">
      <alignment horizontal="center"/>
    </xf>
    <xf numFmtId="10" fontId="51" fillId="0" borderId="30" xfId="3" applyNumberFormat="1" applyFont="1" applyFill="1" applyBorder="1" applyAlignment="1">
      <alignment horizontal="center"/>
    </xf>
    <xf numFmtId="0" fontId="51" fillId="23" borderId="10" xfId="0" applyFont="1" applyFill="1" applyBorder="1"/>
    <xf numFmtId="10" fontId="55" fillId="23" borderId="11" xfId="3" applyNumberFormat="1" applyFont="1" applyFill="1" applyBorder="1" applyAlignment="1">
      <alignment horizontal="center" vertical="center"/>
    </xf>
    <xf numFmtId="165" fontId="51" fillId="23" borderId="60" xfId="0" applyNumberFormat="1" applyFont="1" applyFill="1" applyBorder="1"/>
    <xf numFmtId="10" fontId="49" fillId="0" borderId="11" xfId="3" applyNumberFormat="1" applyFont="1" applyBorder="1" applyAlignment="1">
      <alignment horizontal="center" vertical="center"/>
    </xf>
    <xf numFmtId="10" fontId="49" fillId="0" borderId="12" xfId="3" applyNumberFormat="1" applyFont="1" applyBorder="1" applyAlignment="1">
      <alignment horizontal="center" vertical="center"/>
    </xf>
    <xf numFmtId="10" fontId="49" fillId="0" borderId="30" xfId="3" applyNumberFormat="1" applyFont="1" applyFill="1" applyBorder="1" applyAlignment="1">
      <alignment horizontal="center" vertical="center"/>
    </xf>
    <xf numFmtId="0" fontId="51" fillId="24" borderId="10" xfId="0" applyFont="1" applyFill="1" applyBorder="1"/>
    <xf numFmtId="10" fontId="51" fillId="24" borderId="11" xfId="3" applyNumberFormat="1" applyFont="1" applyFill="1" applyBorder="1" applyAlignment="1">
      <alignment horizontal="center"/>
    </xf>
    <xf numFmtId="10" fontId="55" fillId="23" borderId="12" xfId="3" applyNumberFormat="1" applyFont="1" applyFill="1" applyBorder="1" applyAlignment="1">
      <alignment horizontal="center" vertical="center"/>
    </xf>
    <xf numFmtId="10" fontId="55" fillId="23" borderId="11" xfId="0" applyNumberFormat="1" applyFont="1" applyFill="1" applyBorder="1"/>
    <xf numFmtId="165" fontId="51" fillId="0" borderId="11" xfId="0" applyNumberFormat="1" applyFont="1" applyBorder="1"/>
    <xf numFmtId="0" fontId="55" fillId="23" borderId="10" xfId="0" applyFont="1" applyFill="1" applyBorder="1"/>
    <xf numFmtId="10" fontId="55" fillId="23" borderId="12" xfId="0" applyNumberFormat="1" applyFont="1" applyFill="1" applyBorder="1"/>
    <xf numFmtId="0" fontId="55" fillId="0" borderId="10" xfId="0" applyFont="1" applyBorder="1"/>
    <xf numFmtId="165" fontId="51" fillId="0" borderId="12" xfId="0" applyNumberFormat="1" applyFont="1" applyBorder="1"/>
    <xf numFmtId="0" fontId="51" fillId="23" borderId="22" xfId="0" applyFont="1" applyFill="1" applyBorder="1"/>
    <xf numFmtId="165" fontId="51" fillId="23" borderId="23" xfId="0" applyNumberFormat="1" applyFont="1" applyFill="1" applyBorder="1"/>
    <xf numFmtId="165" fontId="51" fillId="23" borderId="24" xfId="0" applyNumberFormat="1" applyFont="1" applyFill="1" applyBorder="1"/>
    <xf numFmtId="165" fontId="51" fillId="23" borderId="67" xfId="0" applyNumberFormat="1" applyFont="1" applyFill="1" applyBorder="1"/>
    <xf numFmtId="0" fontId="51" fillId="24" borderId="22" xfId="0" applyFont="1" applyFill="1" applyBorder="1"/>
    <xf numFmtId="165" fontId="51" fillId="24" borderId="23" xfId="0" applyNumberFormat="1" applyFont="1" applyFill="1" applyBorder="1"/>
    <xf numFmtId="165" fontId="51" fillId="0" borderId="24" xfId="0" applyNumberFormat="1" applyFont="1" applyBorder="1"/>
    <xf numFmtId="0" fontId="51" fillId="0" borderId="28" xfId="0" applyFont="1" applyBorder="1" applyAlignment="1">
      <alignment horizontal="center" vertical="center"/>
    </xf>
    <xf numFmtId="0" fontId="51" fillId="6" borderId="4" xfId="0" applyFont="1" applyFill="1" applyBorder="1" applyAlignment="1">
      <alignment horizontal="center" vertical="center"/>
    </xf>
    <xf numFmtId="166" fontId="51" fillId="6" borderId="5" xfId="0" applyNumberFormat="1" applyFont="1" applyFill="1" applyBorder="1" applyAlignment="1">
      <alignment horizontal="center" vertical="center"/>
    </xf>
    <xf numFmtId="166" fontId="51" fillId="6" borderId="6" xfId="0" applyNumberFormat="1" applyFont="1" applyFill="1" applyBorder="1" applyAlignment="1">
      <alignment horizontal="center" vertical="center"/>
    </xf>
    <xf numFmtId="166" fontId="51" fillId="0" borderId="30" xfId="0" applyNumberFormat="1" applyFont="1" applyBorder="1" applyAlignment="1">
      <alignment horizontal="center" vertical="center"/>
    </xf>
    <xf numFmtId="0" fontId="51" fillId="0" borderId="0" xfId="0" applyFont="1" applyAlignment="1">
      <alignment horizontal="center" vertical="center"/>
    </xf>
    <xf numFmtId="165" fontId="51" fillId="6" borderId="10" xfId="2" applyNumberFormat="1" applyFont="1" applyFill="1" applyBorder="1" applyAlignment="1">
      <alignment horizontal="center" vertical="center"/>
    </xf>
    <xf numFmtId="0" fontId="51" fillId="6" borderId="11" xfId="0" applyFont="1" applyFill="1" applyBorder="1" applyAlignment="1">
      <alignment horizontal="center" vertical="center"/>
    </xf>
    <xf numFmtId="0" fontId="51" fillId="6" borderId="12" xfId="0" applyFont="1" applyFill="1" applyBorder="1" applyAlignment="1">
      <alignment horizontal="center" vertical="center"/>
    </xf>
    <xf numFmtId="0" fontId="51" fillId="0" borderId="30" xfId="0" applyFont="1" applyBorder="1" applyAlignment="1">
      <alignment horizontal="center" vertical="center"/>
    </xf>
    <xf numFmtId="166" fontId="51" fillId="6" borderId="53" xfId="0" applyNumberFormat="1" applyFont="1" applyFill="1" applyBorder="1" applyAlignment="1">
      <alignment horizontal="center" vertical="center"/>
    </xf>
    <xf numFmtId="0" fontId="51" fillId="6" borderId="47" xfId="0" applyFont="1" applyFill="1" applyBorder="1" applyAlignment="1">
      <alignment horizontal="center" vertical="center"/>
    </xf>
    <xf numFmtId="10" fontId="49" fillId="0" borderId="47" xfId="3" applyNumberFormat="1" applyFont="1" applyBorder="1" applyAlignment="1">
      <alignment horizontal="center" vertical="center"/>
    </xf>
    <xf numFmtId="10" fontId="55" fillId="23" borderId="47" xfId="3" applyNumberFormat="1" applyFont="1" applyFill="1" applyBorder="1" applyAlignment="1">
      <alignment horizontal="center" vertical="center"/>
    </xf>
    <xf numFmtId="10" fontId="51" fillId="24" borderId="47" xfId="3" applyNumberFormat="1" applyFont="1" applyFill="1" applyBorder="1" applyAlignment="1">
      <alignment horizontal="center"/>
    </xf>
    <xf numFmtId="165" fontId="49" fillId="0" borderId="47" xfId="0" applyNumberFormat="1" applyFont="1" applyBorder="1"/>
    <xf numFmtId="165" fontId="51" fillId="23" borderId="68" xfId="0" applyNumberFormat="1" applyFont="1" applyFill="1" applyBorder="1"/>
    <xf numFmtId="165" fontId="51" fillId="24" borderId="54" xfId="0" applyNumberFormat="1" applyFont="1" applyFill="1" applyBorder="1"/>
    <xf numFmtId="10" fontId="49" fillId="0" borderId="53" xfId="0" applyNumberFormat="1" applyFont="1" applyBorder="1"/>
    <xf numFmtId="10" fontId="55" fillId="23" borderId="47" xfId="0" applyNumberFormat="1" applyFont="1" applyFill="1" applyBorder="1"/>
    <xf numFmtId="165" fontId="51" fillId="0" borderId="47" xfId="0" applyNumberFormat="1" applyFont="1" applyBorder="1"/>
    <xf numFmtId="165" fontId="51" fillId="23" borderId="54" xfId="0" applyNumberFormat="1" applyFont="1" applyFill="1" applyBorder="1"/>
    <xf numFmtId="10" fontId="51" fillId="24" borderId="12" xfId="3" applyNumberFormat="1" applyFont="1" applyFill="1" applyBorder="1" applyAlignment="1">
      <alignment horizontal="center"/>
    </xf>
    <xf numFmtId="165" fontId="51" fillId="24" borderId="24" xfId="0" applyNumberFormat="1" applyFont="1" applyFill="1" applyBorder="1"/>
    <xf numFmtId="10" fontId="9" fillId="16" borderId="11" xfId="3" applyNumberFormat="1" applyFont="1" applyFill="1" applyBorder="1" applyAlignment="1" applyProtection="1">
      <alignment horizontal="center" vertical="center" wrapText="1"/>
      <protection locked="0"/>
    </xf>
    <xf numFmtId="0" fontId="9" fillId="9" borderId="40" xfId="0" applyFont="1" applyFill="1" applyBorder="1" applyAlignment="1">
      <alignment vertical="center" wrapText="1"/>
    </xf>
    <xf numFmtId="0" fontId="9" fillId="9" borderId="49" xfId="0" applyFont="1" applyFill="1" applyBorder="1" applyAlignment="1">
      <alignment vertical="center" wrapText="1"/>
    </xf>
    <xf numFmtId="0" fontId="9" fillId="9" borderId="50" xfId="0" applyFont="1" applyFill="1" applyBorder="1" applyAlignment="1">
      <alignment vertical="center" wrapText="1"/>
    </xf>
    <xf numFmtId="0" fontId="9" fillId="9" borderId="51" xfId="0" applyFont="1" applyFill="1" applyBorder="1" applyAlignment="1">
      <alignment vertical="center" wrapText="1"/>
    </xf>
    <xf numFmtId="14" fontId="19" fillId="25" borderId="0" xfId="0" applyNumberFormat="1" applyFont="1" applyFill="1" applyAlignment="1">
      <alignment horizontal="center" vertical="center" wrapText="1"/>
    </xf>
    <xf numFmtId="0" fontId="19" fillId="25" borderId="0" xfId="0" applyFont="1" applyFill="1" applyAlignment="1">
      <alignment horizontal="center" vertical="center" wrapText="1"/>
    </xf>
    <xf numFmtId="14" fontId="19" fillId="25" borderId="50" xfId="0" applyNumberFormat="1" applyFont="1" applyFill="1" applyBorder="1" applyAlignment="1">
      <alignment horizontal="center" vertical="center" wrapText="1"/>
    </xf>
    <xf numFmtId="0" fontId="19" fillId="25" borderId="50" xfId="0" applyFont="1" applyFill="1" applyBorder="1" applyAlignment="1">
      <alignment horizontal="center" vertical="center" wrapText="1"/>
    </xf>
    <xf numFmtId="14" fontId="39" fillId="0" borderId="11" xfId="0" applyNumberFormat="1" applyFont="1" applyBorder="1" applyAlignment="1">
      <alignment horizontal="center" vertical="center" wrapText="1"/>
    </xf>
    <xf numFmtId="14" fontId="39" fillId="16" borderId="11" xfId="0" applyNumberFormat="1"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10" fillId="8" borderId="0" xfId="0" applyFont="1" applyFill="1" applyAlignment="1">
      <alignment horizontal="right" indent="1"/>
    </xf>
    <xf numFmtId="0" fontId="12" fillId="8" borderId="0" xfId="0" applyFont="1" applyFill="1" applyAlignment="1">
      <alignment horizontal="center" vertical="center" wrapText="1"/>
    </xf>
    <xf numFmtId="0" fontId="12" fillId="8" borderId="31" xfId="0" applyFont="1" applyFill="1" applyBorder="1" applyAlignment="1">
      <alignment horizontal="center" vertical="center" wrapText="1"/>
    </xf>
    <xf numFmtId="0" fontId="9" fillId="9" borderId="29" xfId="0" applyFont="1" applyFill="1" applyBorder="1" applyAlignment="1">
      <alignment horizontal="center" vertical="center" wrapText="1"/>
    </xf>
    <xf numFmtId="0" fontId="9" fillId="9" borderId="33" xfId="0" applyFont="1" applyFill="1" applyBorder="1" applyAlignment="1">
      <alignment horizontal="center" vertical="center" wrapText="1"/>
    </xf>
    <xf numFmtId="0" fontId="9" fillId="9" borderId="57" xfId="0" applyFont="1" applyFill="1" applyBorder="1" applyAlignment="1">
      <alignment horizontal="center" vertical="center" wrapText="1"/>
    </xf>
    <xf numFmtId="0" fontId="13" fillId="0" borderId="5" xfId="0" applyFont="1" applyBorder="1" applyAlignment="1">
      <alignment horizontal="center" vertical="center" wrapText="1"/>
    </xf>
    <xf numFmtId="0" fontId="13" fillId="0" borderId="6" xfId="0" applyFont="1" applyBorder="1" applyAlignment="1">
      <alignment horizontal="center" vertical="center" wrapText="1"/>
    </xf>
    <xf numFmtId="0" fontId="14" fillId="8" borderId="11" xfId="0" applyFont="1" applyFill="1" applyBorder="1" applyAlignment="1">
      <alignment horizontal="center" vertical="center" wrapText="1"/>
    </xf>
    <xf numFmtId="14" fontId="14" fillId="8" borderId="11" xfId="0" applyNumberFormat="1" applyFont="1" applyFill="1" applyBorder="1" applyAlignment="1">
      <alignment horizontal="center" vertical="center" wrapText="1"/>
    </xf>
    <xf numFmtId="0" fontId="14" fillId="8" borderId="12" xfId="0" applyFont="1" applyFill="1" applyBorder="1" applyAlignment="1">
      <alignment horizontal="center" vertical="center" wrapText="1"/>
    </xf>
    <xf numFmtId="14" fontId="17" fillId="8" borderId="52" xfId="0" applyNumberFormat="1" applyFont="1" applyFill="1" applyBorder="1" applyAlignment="1">
      <alignment horizontal="center" vertical="center" wrapText="1"/>
    </xf>
    <xf numFmtId="14" fontId="17" fillId="8" borderId="47" xfId="0" applyNumberFormat="1" applyFont="1" applyFill="1" applyBorder="1" applyAlignment="1">
      <alignment horizontal="center" vertical="center" wrapText="1"/>
    </xf>
    <xf numFmtId="0" fontId="9" fillId="9" borderId="38" xfId="0" applyFont="1" applyFill="1" applyBorder="1" applyAlignment="1">
      <alignment horizontal="center" vertical="center" wrapText="1"/>
    </xf>
    <xf numFmtId="0" fontId="9" fillId="9" borderId="39" xfId="0" applyFont="1" applyFill="1" applyBorder="1" applyAlignment="1">
      <alignment horizontal="center" vertical="center" wrapText="1"/>
    </xf>
    <xf numFmtId="0" fontId="9" fillId="9" borderId="40" xfId="0" applyFont="1" applyFill="1" applyBorder="1" applyAlignment="1">
      <alignment horizontal="center" vertical="center" wrapText="1"/>
    </xf>
    <xf numFmtId="0" fontId="9" fillId="9" borderId="45" xfId="0" applyFont="1" applyFill="1" applyBorder="1" applyAlignment="1">
      <alignment horizontal="center" vertical="center" wrapText="1"/>
    </xf>
    <xf numFmtId="0" fontId="9" fillId="9" borderId="0" xfId="0" applyFont="1" applyFill="1" applyAlignment="1">
      <alignment horizontal="center" vertical="center" wrapText="1"/>
    </xf>
    <xf numFmtId="0" fontId="9" fillId="9" borderId="30" xfId="0" applyFont="1" applyFill="1" applyBorder="1" applyAlignment="1">
      <alignment horizontal="center" vertical="center" wrapText="1"/>
    </xf>
    <xf numFmtId="0" fontId="9" fillId="9" borderId="49" xfId="0" applyFont="1" applyFill="1" applyBorder="1" applyAlignment="1">
      <alignment horizontal="center" vertical="center" wrapText="1"/>
    </xf>
    <xf numFmtId="0" fontId="9" fillId="9" borderId="50" xfId="0" applyFont="1" applyFill="1" applyBorder="1" applyAlignment="1">
      <alignment horizontal="center" vertical="center" wrapText="1"/>
    </xf>
    <xf numFmtId="0" fontId="9" fillId="9" borderId="51" xfId="0" applyFont="1" applyFill="1" applyBorder="1" applyAlignment="1">
      <alignment horizontal="center" vertical="center" wrapText="1"/>
    </xf>
    <xf numFmtId="6" fontId="31" fillId="16" borderId="60" xfId="0" applyNumberFormat="1" applyFont="1" applyFill="1" applyBorder="1" applyAlignment="1">
      <alignment horizontal="right" vertical="center" wrapText="1"/>
    </xf>
    <xf numFmtId="6" fontId="31" fillId="16" borderId="61" xfId="0" applyNumberFormat="1" applyFont="1" applyFill="1" applyBorder="1" applyAlignment="1">
      <alignment horizontal="right" vertical="center" wrapText="1"/>
    </xf>
    <xf numFmtId="6" fontId="31" fillId="16" borderId="42" xfId="0" applyNumberFormat="1" applyFont="1" applyFill="1" applyBorder="1" applyAlignment="1">
      <alignment horizontal="right" vertical="center" wrapText="1"/>
    </xf>
    <xf numFmtId="0" fontId="27" fillId="8" borderId="11" xfId="0" applyFont="1" applyFill="1" applyBorder="1" applyAlignment="1">
      <alignment horizontal="right" vertical="center" wrapText="1"/>
    </xf>
    <xf numFmtId="0" fontId="28" fillId="0" borderId="25" xfId="0" applyFont="1" applyBorder="1" applyAlignment="1">
      <alignment horizontal="left" vertical="top" wrapText="1"/>
    </xf>
    <xf numFmtId="0" fontId="9" fillId="0" borderId="26" xfId="0" applyFont="1" applyBorder="1" applyAlignment="1">
      <alignment horizontal="left" vertical="top" wrapText="1"/>
    </xf>
    <xf numFmtId="0" fontId="9" fillId="0" borderId="27" xfId="0" applyFont="1" applyBorder="1" applyAlignment="1">
      <alignment horizontal="left" vertical="top" wrapText="1"/>
    </xf>
    <xf numFmtId="0" fontId="9" fillId="0" borderId="28" xfId="0" applyFont="1" applyBorder="1" applyAlignment="1">
      <alignment horizontal="left" vertical="top" wrapText="1"/>
    </xf>
    <xf numFmtId="0" fontId="9" fillId="0" borderId="0" xfId="0" applyFont="1" applyAlignment="1">
      <alignment horizontal="left" vertical="top" wrapText="1"/>
    </xf>
    <xf numFmtId="0" fontId="9" fillId="0" borderId="30" xfId="0" applyFont="1" applyBorder="1" applyAlignment="1">
      <alignment horizontal="left" vertical="top" wrapText="1"/>
    </xf>
    <xf numFmtId="0" fontId="9" fillId="0" borderId="58" xfId="0" applyFont="1" applyBorder="1" applyAlignment="1">
      <alignment horizontal="left" vertical="top" wrapText="1"/>
    </xf>
    <xf numFmtId="0" fontId="9" fillId="0" borderId="31" xfId="0" applyFont="1" applyBorder="1" applyAlignment="1">
      <alignment horizontal="left" vertical="top" wrapText="1"/>
    </xf>
    <xf numFmtId="0" fontId="9" fillId="0" borderId="20" xfId="0" applyFont="1" applyBorder="1" applyAlignment="1">
      <alignment horizontal="left" vertical="top" wrapText="1"/>
    </xf>
    <xf numFmtId="0" fontId="24" fillId="15" borderId="0" xfId="0" applyFont="1" applyFill="1" applyAlignment="1">
      <alignment horizontal="right" vertical="center" wrapText="1"/>
    </xf>
    <xf numFmtId="0" fontId="24" fillId="15" borderId="30" xfId="0" applyFont="1" applyFill="1" applyBorder="1" applyAlignment="1">
      <alignment horizontal="right" vertical="center" wrapText="1"/>
    </xf>
    <xf numFmtId="0" fontId="41" fillId="9" borderId="65" xfId="0" applyFont="1" applyFill="1" applyBorder="1" applyAlignment="1">
      <alignment horizontal="center" vertical="center" wrapText="1"/>
    </xf>
    <xf numFmtId="0" fontId="41" fillId="9" borderId="32" xfId="0" applyFont="1" applyFill="1" applyBorder="1" applyAlignment="1">
      <alignment horizontal="center" vertical="center" wrapText="1"/>
    </xf>
    <xf numFmtId="0" fontId="41" fillId="9" borderId="66" xfId="0" applyFont="1" applyFill="1" applyBorder="1" applyAlignment="1">
      <alignment horizontal="center" vertical="center" wrapText="1"/>
    </xf>
    <xf numFmtId="43" fontId="3" fillId="0" borderId="60" xfId="1" applyFont="1" applyFill="1" applyBorder="1" applyAlignment="1">
      <alignment horizontal="center" vertical="center" wrapText="1"/>
    </xf>
    <xf numFmtId="43" fontId="3" fillId="0" borderId="61" xfId="1" applyFont="1" applyFill="1" applyBorder="1" applyAlignment="1">
      <alignment horizontal="center" vertical="center" wrapText="1"/>
    </xf>
    <xf numFmtId="43" fontId="3" fillId="0" borderId="42" xfId="1" applyFont="1" applyFill="1" applyBorder="1" applyAlignment="1">
      <alignment horizontal="center" vertical="center" wrapText="1"/>
    </xf>
    <xf numFmtId="6" fontId="9" fillId="4" borderId="60" xfId="0" applyNumberFormat="1" applyFont="1" applyFill="1" applyBorder="1" applyAlignment="1">
      <alignment horizontal="right" vertical="center" wrapText="1"/>
    </xf>
    <xf numFmtId="6" fontId="9" fillId="4" borderId="61" xfId="0" applyNumberFormat="1" applyFont="1" applyFill="1" applyBorder="1" applyAlignment="1">
      <alignment horizontal="right" vertical="center" wrapText="1"/>
    </xf>
    <xf numFmtId="6" fontId="9" fillId="4" borderId="42" xfId="0" applyNumberFormat="1" applyFont="1" applyFill="1" applyBorder="1" applyAlignment="1">
      <alignment horizontal="right" vertical="center" wrapText="1"/>
    </xf>
    <xf numFmtId="0" fontId="9" fillId="4" borderId="60" xfId="0" applyFont="1" applyFill="1" applyBorder="1" applyAlignment="1">
      <alignment horizontal="center" vertical="center" wrapText="1"/>
    </xf>
    <xf numFmtId="0" fontId="9" fillId="4" borderId="61" xfId="0" applyFont="1" applyFill="1" applyBorder="1" applyAlignment="1">
      <alignment horizontal="center" vertical="center" wrapText="1"/>
    </xf>
    <xf numFmtId="0" fontId="9" fillId="4" borderId="42" xfId="0" applyFont="1" applyFill="1" applyBorder="1" applyAlignment="1">
      <alignment horizontal="center" vertical="center" wrapText="1"/>
    </xf>
    <xf numFmtId="10" fontId="37" fillId="4" borderId="60" xfId="3" applyNumberFormat="1" applyFont="1" applyFill="1" applyBorder="1" applyAlignment="1">
      <alignment horizontal="center" vertical="center" wrapText="1"/>
    </xf>
    <xf numFmtId="10" fontId="37" fillId="4" borderId="61" xfId="3" applyNumberFormat="1" applyFont="1" applyFill="1" applyBorder="1" applyAlignment="1">
      <alignment horizontal="center" vertical="center" wrapText="1"/>
    </xf>
    <xf numFmtId="10" fontId="37" fillId="4" borderId="42" xfId="3" applyNumberFormat="1" applyFont="1" applyFill="1" applyBorder="1" applyAlignment="1">
      <alignment horizontal="center" vertical="center" wrapText="1"/>
    </xf>
    <xf numFmtId="10" fontId="37" fillId="4" borderId="60" xfId="3" applyNumberFormat="1" applyFont="1" applyFill="1" applyBorder="1" applyAlignment="1" applyProtection="1">
      <alignment horizontal="center" vertical="center" wrapText="1"/>
      <protection locked="0"/>
    </xf>
    <xf numFmtId="10" fontId="37" fillId="4" borderId="61" xfId="3" applyNumberFormat="1" applyFont="1" applyFill="1" applyBorder="1" applyAlignment="1" applyProtection="1">
      <alignment horizontal="center" vertical="center" wrapText="1"/>
      <protection locked="0"/>
    </xf>
    <xf numFmtId="10" fontId="37" fillId="4" borderId="42" xfId="3" applyNumberFormat="1" applyFont="1" applyFill="1" applyBorder="1" applyAlignment="1" applyProtection="1">
      <alignment horizontal="center" vertical="center" wrapText="1"/>
      <protection locked="0"/>
    </xf>
    <xf numFmtId="10" fontId="31" fillId="18" borderId="60" xfId="3" applyNumberFormat="1" applyFont="1" applyFill="1" applyBorder="1" applyAlignment="1">
      <alignment horizontal="center" vertical="center" wrapText="1"/>
    </xf>
    <xf numFmtId="10" fontId="31" fillId="18" borderId="61" xfId="3" applyNumberFormat="1" applyFont="1" applyFill="1" applyBorder="1" applyAlignment="1">
      <alignment horizontal="center" vertical="center" wrapText="1"/>
    </xf>
    <xf numFmtId="10" fontId="31" fillId="18" borderId="42" xfId="3" applyNumberFormat="1" applyFont="1" applyFill="1" applyBorder="1" applyAlignment="1">
      <alignment horizontal="center" vertical="center" wrapText="1"/>
    </xf>
    <xf numFmtId="0" fontId="22" fillId="8" borderId="52" xfId="0" applyFont="1" applyFill="1" applyBorder="1" applyAlignment="1">
      <alignment horizontal="center" vertical="center" wrapText="1"/>
    </xf>
    <xf numFmtId="0" fontId="22" fillId="8" borderId="62" xfId="0" applyFont="1" applyFill="1" applyBorder="1" applyAlignment="1">
      <alignment horizontal="center" vertical="center" wrapText="1"/>
    </xf>
    <xf numFmtId="0" fontId="22" fillId="8" borderId="47" xfId="0" applyFont="1" applyFill="1" applyBorder="1" applyAlignment="1">
      <alignment horizontal="center" vertical="center" wrapText="1"/>
    </xf>
    <xf numFmtId="168" fontId="9" fillId="4" borderId="60" xfId="0" applyNumberFormat="1" applyFont="1" applyFill="1" applyBorder="1" applyAlignment="1">
      <alignment horizontal="center" vertical="center" wrapText="1"/>
    </xf>
    <xf numFmtId="168" fontId="9" fillId="4" borderId="61" xfId="0" applyNumberFormat="1" applyFont="1" applyFill="1" applyBorder="1" applyAlignment="1">
      <alignment horizontal="center" vertical="center" wrapText="1"/>
    </xf>
    <xf numFmtId="168" fontId="9" fillId="4" borderId="42" xfId="0" applyNumberFormat="1" applyFont="1" applyFill="1" applyBorder="1" applyAlignment="1">
      <alignment horizontal="center" vertical="center" wrapText="1"/>
    </xf>
    <xf numFmtId="0" fontId="14" fillId="8" borderId="60" xfId="0" applyFont="1" applyFill="1" applyBorder="1" applyAlignment="1">
      <alignment horizontal="center" vertical="center" wrapText="1"/>
    </xf>
    <xf numFmtId="0" fontId="14" fillId="8" borderId="42" xfId="0" applyFont="1" applyFill="1" applyBorder="1" applyAlignment="1">
      <alignment horizontal="center" vertical="center" wrapText="1"/>
    </xf>
    <xf numFmtId="10" fontId="0" fillId="0" borderId="60" xfId="3" applyNumberFormat="1" applyFont="1" applyBorder="1" applyAlignment="1">
      <alignment horizontal="center" vertical="center"/>
    </xf>
    <xf numFmtId="10" fontId="0" fillId="0" borderId="61" xfId="3" applyNumberFormat="1" applyFont="1" applyBorder="1" applyAlignment="1">
      <alignment horizontal="center" vertical="center"/>
    </xf>
    <xf numFmtId="10" fontId="0" fillId="0" borderId="42" xfId="3" applyNumberFormat="1" applyFont="1" applyBorder="1" applyAlignment="1">
      <alignment horizontal="center" vertical="center"/>
    </xf>
    <xf numFmtId="10" fontId="0" fillId="0" borderId="60" xfId="0" applyNumberFormat="1" applyBorder="1" applyAlignment="1">
      <alignment horizontal="center" vertical="center"/>
    </xf>
    <xf numFmtId="10" fontId="0" fillId="0" borderId="61" xfId="0" applyNumberFormat="1" applyBorder="1" applyAlignment="1">
      <alignment horizontal="center" vertical="center"/>
    </xf>
    <xf numFmtId="10" fontId="0" fillId="0" borderId="42" xfId="0" applyNumberFormat="1" applyBorder="1" applyAlignment="1">
      <alignment horizontal="center" vertical="center"/>
    </xf>
    <xf numFmtId="10" fontId="41" fillId="10" borderId="65" xfId="3" applyNumberFormat="1" applyFont="1" applyFill="1" applyBorder="1" applyAlignment="1">
      <alignment horizontal="center" vertical="center" wrapText="1"/>
    </xf>
    <xf numFmtId="10" fontId="41" fillId="10" borderId="32" xfId="3" applyNumberFormat="1" applyFont="1" applyFill="1" applyBorder="1" applyAlignment="1">
      <alignment horizontal="center" vertical="center" wrapText="1"/>
    </xf>
    <xf numFmtId="10" fontId="41" fillId="10" borderId="66" xfId="3" applyNumberFormat="1" applyFont="1" applyFill="1" applyBorder="1" applyAlignment="1">
      <alignment horizontal="center" vertical="center" wrapText="1"/>
    </xf>
    <xf numFmtId="0" fontId="52" fillId="9" borderId="65" xfId="0" applyFont="1" applyFill="1" applyBorder="1" applyAlignment="1">
      <alignment horizontal="center" vertical="center"/>
    </xf>
    <xf numFmtId="0" fontId="52" fillId="9" borderId="32" xfId="0" applyFont="1" applyFill="1" applyBorder="1" applyAlignment="1">
      <alignment horizontal="center" vertical="center"/>
    </xf>
    <xf numFmtId="0" fontId="52" fillId="9" borderId="66" xfId="0" applyFont="1" applyFill="1" applyBorder="1" applyAlignment="1">
      <alignment horizontal="center" vertical="center"/>
    </xf>
    <xf numFmtId="0" fontId="48" fillId="0" borderId="65" xfId="0" applyFont="1" applyBorder="1" applyAlignment="1">
      <alignment horizontal="right" vertical="center"/>
    </xf>
    <xf numFmtId="0" fontId="48" fillId="0" borderId="32" xfId="0" applyFont="1" applyBorder="1" applyAlignment="1">
      <alignment horizontal="right" vertical="center"/>
    </xf>
  </cellXfs>
  <cellStyles count="4">
    <cellStyle name="Millares" xfId="1" builtinId="3"/>
    <cellStyle name="Moneda" xfId="2" builtinId="4"/>
    <cellStyle name="Normal" xfId="0" builtinId="0"/>
    <cellStyle name="Porcentaje" xfId="3" builtinId="5"/>
  </cellStyles>
  <dxfs count="60">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000000"/>
      <color rgb="FFD9D9D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0.xml"/><Relationship Id="rId21" Type="http://schemas.openxmlformats.org/officeDocument/2006/relationships/externalLink" Target="externalLinks/externalLink14.xml"/><Relationship Id="rId42" Type="http://schemas.openxmlformats.org/officeDocument/2006/relationships/externalLink" Target="externalLinks/externalLink35.xml"/><Relationship Id="rId63" Type="http://schemas.openxmlformats.org/officeDocument/2006/relationships/externalLink" Target="externalLinks/externalLink56.xml"/><Relationship Id="rId84" Type="http://schemas.openxmlformats.org/officeDocument/2006/relationships/externalLink" Target="externalLinks/externalLink77.xml"/><Relationship Id="rId138" Type="http://schemas.openxmlformats.org/officeDocument/2006/relationships/externalLink" Target="externalLinks/externalLink131.xml"/><Relationship Id="rId159" Type="http://schemas.openxmlformats.org/officeDocument/2006/relationships/externalLink" Target="externalLinks/externalLink152.xml"/><Relationship Id="rId170" Type="http://schemas.openxmlformats.org/officeDocument/2006/relationships/externalLink" Target="externalLinks/externalLink163.xml"/><Relationship Id="rId191" Type="http://schemas.openxmlformats.org/officeDocument/2006/relationships/externalLink" Target="externalLinks/externalLink184.xml"/><Relationship Id="rId205" Type="http://schemas.openxmlformats.org/officeDocument/2006/relationships/externalLink" Target="externalLinks/externalLink198.xml"/><Relationship Id="rId226" Type="http://schemas.openxmlformats.org/officeDocument/2006/relationships/externalLink" Target="externalLinks/externalLink219.xml"/><Relationship Id="rId247" Type="http://schemas.openxmlformats.org/officeDocument/2006/relationships/externalLink" Target="externalLinks/externalLink240.xml"/><Relationship Id="rId107" Type="http://schemas.openxmlformats.org/officeDocument/2006/relationships/externalLink" Target="externalLinks/externalLink100.xml"/><Relationship Id="rId11" Type="http://schemas.openxmlformats.org/officeDocument/2006/relationships/externalLink" Target="externalLinks/externalLink4.xml"/><Relationship Id="rId32" Type="http://schemas.openxmlformats.org/officeDocument/2006/relationships/externalLink" Target="externalLinks/externalLink25.xml"/><Relationship Id="rId53" Type="http://schemas.openxmlformats.org/officeDocument/2006/relationships/externalLink" Target="externalLinks/externalLink46.xml"/><Relationship Id="rId74" Type="http://schemas.openxmlformats.org/officeDocument/2006/relationships/externalLink" Target="externalLinks/externalLink67.xml"/><Relationship Id="rId128" Type="http://schemas.openxmlformats.org/officeDocument/2006/relationships/externalLink" Target="externalLinks/externalLink121.xml"/><Relationship Id="rId149" Type="http://schemas.openxmlformats.org/officeDocument/2006/relationships/externalLink" Target="externalLinks/externalLink142.xml"/><Relationship Id="rId5" Type="http://schemas.openxmlformats.org/officeDocument/2006/relationships/worksheet" Target="worksheets/sheet5.xml"/><Relationship Id="rId95" Type="http://schemas.openxmlformats.org/officeDocument/2006/relationships/externalLink" Target="externalLinks/externalLink88.xml"/><Relationship Id="rId160" Type="http://schemas.openxmlformats.org/officeDocument/2006/relationships/externalLink" Target="externalLinks/externalLink153.xml"/><Relationship Id="rId181" Type="http://schemas.openxmlformats.org/officeDocument/2006/relationships/externalLink" Target="externalLinks/externalLink174.xml"/><Relationship Id="rId216" Type="http://schemas.openxmlformats.org/officeDocument/2006/relationships/externalLink" Target="externalLinks/externalLink209.xml"/><Relationship Id="rId237" Type="http://schemas.openxmlformats.org/officeDocument/2006/relationships/externalLink" Target="externalLinks/externalLink230.xml"/><Relationship Id="rId22" Type="http://schemas.openxmlformats.org/officeDocument/2006/relationships/externalLink" Target="externalLinks/externalLink15.xml"/><Relationship Id="rId43" Type="http://schemas.openxmlformats.org/officeDocument/2006/relationships/externalLink" Target="externalLinks/externalLink36.xml"/><Relationship Id="rId64" Type="http://schemas.openxmlformats.org/officeDocument/2006/relationships/externalLink" Target="externalLinks/externalLink57.xml"/><Relationship Id="rId118" Type="http://schemas.openxmlformats.org/officeDocument/2006/relationships/externalLink" Target="externalLinks/externalLink111.xml"/><Relationship Id="rId139" Type="http://schemas.openxmlformats.org/officeDocument/2006/relationships/externalLink" Target="externalLinks/externalLink132.xml"/><Relationship Id="rId85" Type="http://schemas.openxmlformats.org/officeDocument/2006/relationships/externalLink" Target="externalLinks/externalLink78.xml"/><Relationship Id="rId150" Type="http://schemas.openxmlformats.org/officeDocument/2006/relationships/externalLink" Target="externalLinks/externalLink143.xml"/><Relationship Id="rId171" Type="http://schemas.openxmlformats.org/officeDocument/2006/relationships/externalLink" Target="externalLinks/externalLink164.xml"/><Relationship Id="rId192" Type="http://schemas.openxmlformats.org/officeDocument/2006/relationships/externalLink" Target="externalLinks/externalLink185.xml"/><Relationship Id="rId206" Type="http://schemas.openxmlformats.org/officeDocument/2006/relationships/externalLink" Target="externalLinks/externalLink199.xml"/><Relationship Id="rId227" Type="http://schemas.openxmlformats.org/officeDocument/2006/relationships/externalLink" Target="externalLinks/externalLink220.xml"/><Relationship Id="rId248" Type="http://schemas.openxmlformats.org/officeDocument/2006/relationships/externalLink" Target="externalLinks/externalLink241.xml"/><Relationship Id="rId12" Type="http://schemas.openxmlformats.org/officeDocument/2006/relationships/externalLink" Target="externalLinks/externalLink5.xml"/><Relationship Id="rId33" Type="http://schemas.openxmlformats.org/officeDocument/2006/relationships/externalLink" Target="externalLinks/externalLink26.xml"/><Relationship Id="rId108" Type="http://schemas.openxmlformats.org/officeDocument/2006/relationships/externalLink" Target="externalLinks/externalLink101.xml"/><Relationship Id="rId129" Type="http://schemas.openxmlformats.org/officeDocument/2006/relationships/externalLink" Target="externalLinks/externalLink122.xml"/><Relationship Id="rId54" Type="http://schemas.openxmlformats.org/officeDocument/2006/relationships/externalLink" Target="externalLinks/externalLink47.xml"/><Relationship Id="rId75" Type="http://schemas.openxmlformats.org/officeDocument/2006/relationships/externalLink" Target="externalLinks/externalLink68.xml"/><Relationship Id="rId96" Type="http://schemas.openxmlformats.org/officeDocument/2006/relationships/externalLink" Target="externalLinks/externalLink89.xml"/><Relationship Id="rId140" Type="http://schemas.openxmlformats.org/officeDocument/2006/relationships/externalLink" Target="externalLinks/externalLink133.xml"/><Relationship Id="rId161" Type="http://schemas.openxmlformats.org/officeDocument/2006/relationships/externalLink" Target="externalLinks/externalLink154.xml"/><Relationship Id="rId182" Type="http://schemas.openxmlformats.org/officeDocument/2006/relationships/externalLink" Target="externalLinks/externalLink175.xml"/><Relationship Id="rId217" Type="http://schemas.openxmlformats.org/officeDocument/2006/relationships/externalLink" Target="externalLinks/externalLink210.xml"/><Relationship Id="rId6" Type="http://schemas.openxmlformats.org/officeDocument/2006/relationships/worksheet" Target="worksheets/sheet6.xml"/><Relationship Id="rId238" Type="http://schemas.openxmlformats.org/officeDocument/2006/relationships/externalLink" Target="externalLinks/externalLink231.xml"/><Relationship Id="rId23" Type="http://schemas.openxmlformats.org/officeDocument/2006/relationships/externalLink" Target="externalLinks/externalLink16.xml"/><Relationship Id="rId119" Type="http://schemas.openxmlformats.org/officeDocument/2006/relationships/externalLink" Target="externalLinks/externalLink112.xml"/><Relationship Id="rId44" Type="http://schemas.openxmlformats.org/officeDocument/2006/relationships/externalLink" Target="externalLinks/externalLink37.xml"/><Relationship Id="rId65" Type="http://schemas.openxmlformats.org/officeDocument/2006/relationships/externalLink" Target="externalLinks/externalLink58.xml"/><Relationship Id="rId86" Type="http://schemas.openxmlformats.org/officeDocument/2006/relationships/externalLink" Target="externalLinks/externalLink79.xml"/><Relationship Id="rId130" Type="http://schemas.openxmlformats.org/officeDocument/2006/relationships/externalLink" Target="externalLinks/externalLink123.xml"/><Relationship Id="rId151" Type="http://schemas.openxmlformats.org/officeDocument/2006/relationships/externalLink" Target="externalLinks/externalLink144.xml"/><Relationship Id="rId172" Type="http://schemas.openxmlformats.org/officeDocument/2006/relationships/externalLink" Target="externalLinks/externalLink165.xml"/><Relationship Id="rId193" Type="http://schemas.openxmlformats.org/officeDocument/2006/relationships/externalLink" Target="externalLinks/externalLink186.xml"/><Relationship Id="rId207" Type="http://schemas.openxmlformats.org/officeDocument/2006/relationships/externalLink" Target="externalLinks/externalLink200.xml"/><Relationship Id="rId228" Type="http://schemas.openxmlformats.org/officeDocument/2006/relationships/externalLink" Target="externalLinks/externalLink221.xml"/><Relationship Id="rId249" Type="http://schemas.openxmlformats.org/officeDocument/2006/relationships/externalLink" Target="externalLinks/externalLink242.xml"/><Relationship Id="rId13" Type="http://schemas.openxmlformats.org/officeDocument/2006/relationships/externalLink" Target="externalLinks/externalLink6.xml"/><Relationship Id="rId109" Type="http://schemas.openxmlformats.org/officeDocument/2006/relationships/externalLink" Target="externalLinks/externalLink102.xml"/><Relationship Id="rId34" Type="http://schemas.openxmlformats.org/officeDocument/2006/relationships/externalLink" Target="externalLinks/externalLink27.xml"/><Relationship Id="rId55" Type="http://schemas.openxmlformats.org/officeDocument/2006/relationships/externalLink" Target="externalLinks/externalLink48.xml"/><Relationship Id="rId76" Type="http://schemas.openxmlformats.org/officeDocument/2006/relationships/externalLink" Target="externalLinks/externalLink69.xml"/><Relationship Id="rId97" Type="http://schemas.openxmlformats.org/officeDocument/2006/relationships/externalLink" Target="externalLinks/externalLink90.xml"/><Relationship Id="rId120" Type="http://schemas.openxmlformats.org/officeDocument/2006/relationships/externalLink" Target="externalLinks/externalLink113.xml"/><Relationship Id="rId141" Type="http://schemas.openxmlformats.org/officeDocument/2006/relationships/externalLink" Target="externalLinks/externalLink134.xml"/><Relationship Id="rId7" Type="http://schemas.openxmlformats.org/officeDocument/2006/relationships/worksheet" Target="worksheets/sheet7.xml"/><Relationship Id="rId162" Type="http://schemas.openxmlformats.org/officeDocument/2006/relationships/externalLink" Target="externalLinks/externalLink155.xml"/><Relationship Id="rId183" Type="http://schemas.openxmlformats.org/officeDocument/2006/relationships/externalLink" Target="externalLinks/externalLink176.xml"/><Relationship Id="rId218" Type="http://schemas.openxmlformats.org/officeDocument/2006/relationships/externalLink" Target="externalLinks/externalLink211.xml"/><Relationship Id="rId239" Type="http://schemas.openxmlformats.org/officeDocument/2006/relationships/externalLink" Target="externalLinks/externalLink232.xml"/><Relationship Id="rId250" Type="http://schemas.openxmlformats.org/officeDocument/2006/relationships/externalLink" Target="externalLinks/externalLink243.xml"/><Relationship Id="rId24" Type="http://schemas.openxmlformats.org/officeDocument/2006/relationships/externalLink" Target="externalLinks/externalLink17.xml"/><Relationship Id="rId45" Type="http://schemas.openxmlformats.org/officeDocument/2006/relationships/externalLink" Target="externalLinks/externalLink38.xml"/><Relationship Id="rId66" Type="http://schemas.openxmlformats.org/officeDocument/2006/relationships/externalLink" Target="externalLinks/externalLink59.xml"/><Relationship Id="rId87" Type="http://schemas.openxmlformats.org/officeDocument/2006/relationships/externalLink" Target="externalLinks/externalLink80.xml"/><Relationship Id="rId110" Type="http://schemas.openxmlformats.org/officeDocument/2006/relationships/externalLink" Target="externalLinks/externalLink103.xml"/><Relationship Id="rId131" Type="http://schemas.openxmlformats.org/officeDocument/2006/relationships/externalLink" Target="externalLinks/externalLink124.xml"/><Relationship Id="rId152" Type="http://schemas.openxmlformats.org/officeDocument/2006/relationships/externalLink" Target="externalLinks/externalLink145.xml"/><Relationship Id="rId173" Type="http://schemas.openxmlformats.org/officeDocument/2006/relationships/externalLink" Target="externalLinks/externalLink166.xml"/><Relationship Id="rId194" Type="http://schemas.openxmlformats.org/officeDocument/2006/relationships/externalLink" Target="externalLinks/externalLink187.xml"/><Relationship Id="rId208" Type="http://schemas.openxmlformats.org/officeDocument/2006/relationships/externalLink" Target="externalLinks/externalLink201.xml"/><Relationship Id="rId229" Type="http://schemas.openxmlformats.org/officeDocument/2006/relationships/externalLink" Target="externalLinks/externalLink222.xml"/><Relationship Id="rId240" Type="http://schemas.openxmlformats.org/officeDocument/2006/relationships/externalLink" Target="externalLinks/externalLink233.xml"/><Relationship Id="rId14" Type="http://schemas.openxmlformats.org/officeDocument/2006/relationships/externalLink" Target="externalLinks/externalLink7.xml"/><Relationship Id="rId35" Type="http://schemas.openxmlformats.org/officeDocument/2006/relationships/externalLink" Target="externalLinks/externalLink28.xml"/><Relationship Id="rId56" Type="http://schemas.openxmlformats.org/officeDocument/2006/relationships/externalLink" Target="externalLinks/externalLink49.xml"/><Relationship Id="rId77" Type="http://schemas.openxmlformats.org/officeDocument/2006/relationships/externalLink" Target="externalLinks/externalLink70.xml"/><Relationship Id="rId100" Type="http://schemas.openxmlformats.org/officeDocument/2006/relationships/externalLink" Target="externalLinks/externalLink93.xml"/><Relationship Id="rId8" Type="http://schemas.openxmlformats.org/officeDocument/2006/relationships/externalLink" Target="externalLinks/externalLink1.xml"/><Relationship Id="rId98" Type="http://schemas.openxmlformats.org/officeDocument/2006/relationships/externalLink" Target="externalLinks/externalLink91.xml"/><Relationship Id="rId121" Type="http://schemas.openxmlformats.org/officeDocument/2006/relationships/externalLink" Target="externalLinks/externalLink114.xml"/><Relationship Id="rId142" Type="http://schemas.openxmlformats.org/officeDocument/2006/relationships/externalLink" Target="externalLinks/externalLink135.xml"/><Relationship Id="rId163" Type="http://schemas.openxmlformats.org/officeDocument/2006/relationships/externalLink" Target="externalLinks/externalLink156.xml"/><Relationship Id="rId184" Type="http://schemas.openxmlformats.org/officeDocument/2006/relationships/externalLink" Target="externalLinks/externalLink177.xml"/><Relationship Id="rId219" Type="http://schemas.openxmlformats.org/officeDocument/2006/relationships/externalLink" Target="externalLinks/externalLink212.xml"/><Relationship Id="rId230" Type="http://schemas.openxmlformats.org/officeDocument/2006/relationships/externalLink" Target="externalLinks/externalLink223.xml"/><Relationship Id="rId251" Type="http://schemas.openxmlformats.org/officeDocument/2006/relationships/theme" Target="theme/theme1.xml"/><Relationship Id="rId25" Type="http://schemas.openxmlformats.org/officeDocument/2006/relationships/externalLink" Target="externalLinks/externalLink18.xml"/><Relationship Id="rId46" Type="http://schemas.openxmlformats.org/officeDocument/2006/relationships/externalLink" Target="externalLinks/externalLink39.xml"/><Relationship Id="rId67" Type="http://schemas.openxmlformats.org/officeDocument/2006/relationships/externalLink" Target="externalLinks/externalLink60.xml"/><Relationship Id="rId88" Type="http://schemas.openxmlformats.org/officeDocument/2006/relationships/externalLink" Target="externalLinks/externalLink81.xml"/><Relationship Id="rId111" Type="http://schemas.openxmlformats.org/officeDocument/2006/relationships/externalLink" Target="externalLinks/externalLink104.xml"/><Relationship Id="rId132" Type="http://schemas.openxmlformats.org/officeDocument/2006/relationships/externalLink" Target="externalLinks/externalLink125.xml"/><Relationship Id="rId153" Type="http://schemas.openxmlformats.org/officeDocument/2006/relationships/externalLink" Target="externalLinks/externalLink146.xml"/><Relationship Id="rId174" Type="http://schemas.openxmlformats.org/officeDocument/2006/relationships/externalLink" Target="externalLinks/externalLink167.xml"/><Relationship Id="rId195" Type="http://schemas.openxmlformats.org/officeDocument/2006/relationships/externalLink" Target="externalLinks/externalLink188.xml"/><Relationship Id="rId209" Type="http://schemas.openxmlformats.org/officeDocument/2006/relationships/externalLink" Target="externalLinks/externalLink202.xml"/><Relationship Id="rId220" Type="http://schemas.openxmlformats.org/officeDocument/2006/relationships/externalLink" Target="externalLinks/externalLink213.xml"/><Relationship Id="rId241" Type="http://schemas.openxmlformats.org/officeDocument/2006/relationships/externalLink" Target="externalLinks/externalLink234.xml"/><Relationship Id="rId15" Type="http://schemas.openxmlformats.org/officeDocument/2006/relationships/externalLink" Target="externalLinks/externalLink8.xml"/><Relationship Id="rId36" Type="http://schemas.openxmlformats.org/officeDocument/2006/relationships/externalLink" Target="externalLinks/externalLink29.xml"/><Relationship Id="rId57" Type="http://schemas.openxmlformats.org/officeDocument/2006/relationships/externalLink" Target="externalLinks/externalLink50.xml"/><Relationship Id="rId78" Type="http://schemas.openxmlformats.org/officeDocument/2006/relationships/externalLink" Target="externalLinks/externalLink71.xml"/><Relationship Id="rId99" Type="http://schemas.openxmlformats.org/officeDocument/2006/relationships/externalLink" Target="externalLinks/externalLink92.xml"/><Relationship Id="rId101" Type="http://schemas.openxmlformats.org/officeDocument/2006/relationships/externalLink" Target="externalLinks/externalLink94.xml"/><Relationship Id="rId122" Type="http://schemas.openxmlformats.org/officeDocument/2006/relationships/externalLink" Target="externalLinks/externalLink115.xml"/><Relationship Id="rId143" Type="http://schemas.openxmlformats.org/officeDocument/2006/relationships/externalLink" Target="externalLinks/externalLink136.xml"/><Relationship Id="rId164" Type="http://schemas.openxmlformats.org/officeDocument/2006/relationships/externalLink" Target="externalLinks/externalLink157.xml"/><Relationship Id="rId185" Type="http://schemas.openxmlformats.org/officeDocument/2006/relationships/externalLink" Target="externalLinks/externalLink178.xml"/><Relationship Id="rId9" Type="http://schemas.openxmlformats.org/officeDocument/2006/relationships/externalLink" Target="externalLinks/externalLink2.xml"/><Relationship Id="rId210" Type="http://schemas.openxmlformats.org/officeDocument/2006/relationships/externalLink" Target="externalLinks/externalLink203.xml"/><Relationship Id="rId26" Type="http://schemas.openxmlformats.org/officeDocument/2006/relationships/externalLink" Target="externalLinks/externalLink19.xml"/><Relationship Id="rId231" Type="http://schemas.openxmlformats.org/officeDocument/2006/relationships/externalLink" Target="externalLinks/externalLink224.xml"/><Relationship Id="rId252" Type="http://schemas.openxmlformats.org/officeDocument/2006/relationships/styles" Target="styles.xml"/><Relationship Id="rId47" Type="http://schemas.openxmlformats.org/officeDocument/2006/relationships/externalLink" Target="externalLinks/externalLink40.xml"/><Relationship Id="rId68" Type="http://schemas.openxmlformats.org/officeDocument/2006/relationships/externalLink" Target="externalLinks/externalLink61.xml"/><Relationship Id="rId89" Type="http://schemas.openxmlformats.org/officeDocument/2006/relationships/externalLink" Target="externalLinks/externalLink82.xml"/><Relationship Id="rId112" Type="http://schemas.openxmlformats.org/officeDocument/2006/relationships/externalLink" Target="externalLinks/externalLink105.xml"/><Relationship Id="rId133" Type="http://schemas.openxmlformats.org/officeDocument/2006/relationships/externalLink" Target="externalLinks/externalLink126.xml"/><Relationship Id="rId154" Type="http://schemas.openxmlformats.org/officeDocument/2006/relationships/externalLink" Target="externalLinks/externalLink147.xml"/><Relationship Id="rId175" Type="http://schemas.openxmlformats.org/officeDocument/2006/relationships/externalLink" Target="externalLinks/externalLink168.xml"/><Relationship Id="rId196" Type="http://schemas.openxmlformats.org/officeDocument/2006/relationships/externalLink" Target="externalLinks/externalLink189.xml"/><Relationship Id="rId200" Type="http://schemas.openxmlformats.org/officeDocument/2006/relationships/externalLink" Target="externalLinks/externalLink193.xml"/><Relationship Id="rId16" Type="http://schemas.openxmlformats.org/officeDocument/2006/relationships/externalLink" Target="externalLinks/externalLink9.xml"/><Relationship Id="rId221" Type="http://schemas.openxmlformats.org/officeDocument/2006/relationships/externalLink" Target="externalLinks/externalLink214.xml"/><Relationship Id="rId242" Type="http://schemas.openxmlformats.org/officeDocument/2006/relationships/externalLink" Target="externalLinks/externalLink235.xml"/><Relationship Id="rId37" Type="http://schemas.openxmlformats.org/officeDocument/2006/relationships/externalLink" Target="externalLinks/externalLink30.xml"/><Relationship Id="rId58" Type="http://schemas.openxmlformats.org/officeDocument/2006/relationships/externalLink" Target="externalLinks/externalLink51.xml"/><Relationship Id="rId79" Type="http://schemas.openxmlformats.org/officeDocument/2006/relationships/externalLink" Target="externalLinks/externalLink72.xml"/><Relationship Id="rId102" Type="http://schemas.openxmlformats.org/officeDocument/2006/relationships/externalLink" Target="externalLinks/externalLink95.xml"/><Relationship Id="rId123" Type="http://schemas.openxmlformats.org/officeDocument/2006/relationships/externalLink" Target="externalLinks/externalLink116.xml"/><Relationship Id="rId144" Type="http://schemas.openxmlformats.org/officeDocument/2006/relationships/externalLink" Target="externalLinks/externalLink137.xml"/><Relationship Id="rId90" Type="http://schemas.openxmlformats.org/officeDocument/2006/relationships/externalLink" Target="externalLinks/externalLink83.xml"/><Relationship Id="rId165" Type="http://schemas.openxmlformats.org/officeDocument/2006/relationships/externalLink" Target="externalLinks/externalLink158.xml"/><Relationship Id="rId186" Type="http://schemas.openxmlformats.org/officeDocument/2006/relationships/externalLink" Target="externalLinks/externalLink179.xml"/><Relationship Id="rId211" Type="http://schemas.openxmlformats.org/officeDocument/2006/relationships/externalLink" Target="externalLinks/externalLink204.xml"/><Relationship Id="rId232" Type="http://schemas.openxmlformats.org/officeDocument/2006/relationships/externalLink" Target="externalLinks/externalLink225.xml"/><Relationship Id="rId253" Type="http://schemas.openxmlformats.org/officeDocument/2006/relationships/sharedStrings" Target="sharedStrings.xml"/><Relationship Id="rId27" Type="http://schemas.openxmlformats.org/officeDocument/2006/relationships/externalLink" Target="externalLinks/externalLink20.xml"/><Relationship Id="rId48" Type="http://schemas.openxmlformats.org/officeDocument/2006/relationships/externalLink" Target="externalLinks/externalLink41.xml"/><Relationship Id="rId69" Type="http://schemas.openxmlformats.org/officeDocument/2006/relationships/externalLink" Target="externalLinks/externalLink62.xml"/><Relationship Id="rId113" Type="http://schemas.openxmlformats.org/officeDocument/2006/relationships/externalLink" Target="externalLinks/externalLink106.xml"/><Relationship Id="rId134" Type="http://schemas.openxmlformats.org/officeDocument/2006/relationships/externalLink" Target="externalLinks/externalLink127.xml"/><Relationship Id="rId80" Type="http://schemas.openxmlformats.org/officeDocument/2006/relationships/externalLink" Target="externalLinks/externalLink73.xml"/><Relationship Id="rId155" Type="http://schemas.openxmlformats.org/officeDocument/2006/relationships/externalLink" Target="externalLinks/externalLink148.xml"/><Relationship Id="rId176" Type="http://schemas.openxmlformats.org/officeDocument/2006/relationships/externalLink" Target="externalLinks/externalLink169.xml"/><Relationship Id="rId197" Type="http://schemas.openxmlformats.org/officeDocument/2006/relationships/externalLink" Target="externalLinks/externalLink190.xml"/><Relationship Id="rId201" Type="http://schemas.openxmlformats.org/officeDocument/2006/relationships/externalLink" Target="externalLinks/externalLink194.xml"/><Relationship Id="rId222" Type="http://schemas.openxmlformats.org/officeDocument/2006/relationships/externalLink" Target="externalLinks/externalLink215.xml"/><Relationship Id="rId243" Type="http://schemas.openxmlformats.org/officeDocument/2006/relationships/externalLink" Target="externalLinks/externalLink236.xml"/><Relationship Id="rId17" Type="http://schemas.openxmlformats.org/officeDocument/2006/relationships/externalLink" Target="externalLinks/externalLink10.xml"/><Relationship Id="rId38" Type="http://schemas.openxmlformats.org/officeDocument/2006/relationships/externalLink" Target="externalLinks/externalLink31.xml"/><Relationship Id="rId59" Type="http://schemas.openxmlformats.org/officeDocument/2006/relationships/externalLink" Target="externalLinks/externalLink52.xml"/><Relationship Id="rId103" Type="http://schemas.openxmlformats.org/officeDocument/2006/relationships/externalLink" Target="externalLinks/externalLink96.xml"/><Relationship Id="rId124" Type="http://schemas.openxmlformats.org/officeDocument/2006/relationships/externalLink" Target="externalLinks/externalLink117.xml"/><Relationship Id="rId70" Type="http://schemas.openxmlformats.org/officeDocument/2006/relationships/externalLink" Target="externalLinks/externalLink63.xml"/><Relationship Id="rId91" Type="http://schemas.openxmlformats.org/officeDocument/2006/relationships/externalLink" Target="externalLinks/externalLink84.xml"/><Relationship Id="rId145" Type="http://schemas.openxmlformats.org/officeDocument/2006/relationships/externalLink" Target="externalLinks/externalLink138.xml"/><Relationship Id="rId166" Type="http://schemas.openxmlformats.org/officeDocument/2006/relationships/externalLink" Target="externalLinks/externalLink159.xml"/><Relationship Id="rId187" Type="http://schemas.openxmlformats.org/officeDocument/2006/relationships/externalLink" Target="externalLinks/externalLink180.xml"/><Relationship Id="rId1" Type="http://schemas.openxmlformats.org/officeDocument/2006/relationships/worksheet" Target="worksheets/sheet1.xml"/><Relationship Id="rId212" Type="http://schemas.openxmlformats.org/officeDocument/2006/relationships/externalLink" Target="externalLinks/externalLink205.xml"/><Relationship Id="rId233" Type="http://schemas.openxmlformats.org/officeDocument/2006/relationships/externalLink" Target="externalLinks/externalLink226.xml"/><Relationship Id="rId254" Type="http://schemas.openxmlformats.org/officeDocument/2006/relationships/calcChain" Target="calcChain.xml"/><Relationship Id="rId28" Type="http://schemas.openxmlformats.org/officeDocument/2006/relationships/externalLink" Target="externalLinks/externalLink21.xml"/><Relationship Id="rId49" Type="http://schemas.openxmlformats.org/officeDocument/2006/relationships/externalLink" Target="externalLinks/externalLink42.xml"/><Relationship Id="rId114" Type="http://schemas.openxmlformats.org/officeDocument/2006/relationships/externalLink" Target="externalLinks/externalLink107.xml"/><Relationship Id="rId60" Type="http://schemas.openxmlformats.org/officeDocument/2006/relationships/externalLink" Target="externalLinks/externalLink53.xml"/><Relationship Id="rId81" Type="http://schemas.openxmlformats.org/officeDocument/2006/relationships/externalLink" Target="externalLinks/externalLink74.xml"/><Relationship Id="rId135" Type="http://schemas.openxmlformats.org/officeDocument/2006/relationships/externalLink" Target="externalLinks/externalLink128.xml"/><Relationship Id="rId156" Type="http://schemas.openxmlformats.org/officeDocument/2006/relationships/externalLink" Target="externalLinks/externalLink149.xml"/><Relationship Id="rId177" Type="http://schemas.openxmlformats.org/officeDocument/2006/relationships/externalLink" Target="externalLinks/externalLink170.xml"/><Relationship Id="rId198" Type="http://schemas.openxmlformats.org/officeDocument/2006/relationships/externalLink" Target="externalLinks/externalLink191.xml"/><Relationship Id="rId202" Type="http://schemas.openxmlformats.org/officeDocument/2006/relationships/externalLink" Target="externalLinks/externalLink195.xml"/><Relationship Id="rId223" Type="http://schemas.openxmlformats.org/officeDocument/2006/relationships/externalLink" Target="externalLinks/externalLink216.xml"/><Relationship Id="rId244" Type="http://schemas.openxmlformats.org/officeDocument/2006/relationships/externalLink" Target="externalLinks/externalLink237.xml"/><Relationship Id="rId18" Type="http://schemas.openxmlformats.org/officeDocument/2006/relationships/externalLink" Target="externalLinks/externalLink11.xml"/><Relationship Id="rId39" Type="http://schemas.openxmlformats.org/officeDocument/2006/relationships/externalLink" Target="externalLinks/externalLink32.xml"/><Relationship Id="rId50" Type="http://schemas.openxmlformats.org/officeDocument/2006/relationships/externalLink" Target="externalLinks/externalLink43.xml"/><Relationship Id="rId104" Type="http://schemas.openxmlformats.org/officeDocument/2006/relationships/externalLink" Target="externalLinks/externalLink97.xml"/><Relationship Id="rId125" Type="http://schemas.openxmlformats.org/officeDocument/2006/relationships/externalLink" Target="externalLinks/externalLink118.xml"/><Relationship Id="rId146" Type="http://schemas.openxmlformats.org/officeDocument/2006/relationships/externalLink" Target="externalLinks/externalLink139.xml"/><Relationship Id="rId167" Type="http://schemas.openxmlformats.org/officeDocument/2006/relationships/externalLink" Target="externalLinks/externalLink160.xml"/><Relationship Id="rId188" Type="http://schemas.openxmlformats.org/officeDocument/2006/relationships/externalLink" Target="externalLinks/externalLink181.xml"/><Relationship Id="rId71" Type="http://schemas.openxmlformats.org/officeDocument/2006/relationships/externalLink" Target="externalLinks/externalLink64.xml"/><Relationship Id="rId92" Type="http://schemas.openxmlformats.org/officeDocument/2006/relationships/externalLink" Target="externalLinks/externalLink85.xml"/><Relationship Id="rId213" Type="http://schemas.openxmlformats.org/officeDocument/2006/relationships/externalLink" Target="externalLinks/externalLink206.xml"/><Relationship Id="rId234" Type="http://schemas.openxmlformats.org/officeDocument/2006/relationships/externalLink" Target="externalLinks/externalLink227.xml"/><Relationship Id="rId2" Type="http://schemas.openxmlformats.org/officeDocument/2006/relationships/worksheet" Target="worksheets/sheet2.xml"/><Relationship Id="rId29" Type="http://schemas.openxmlformats.org/officeDocument/2006/relationships/externalLink" Target="externalLinks/externalLink22.xml"/><Relationship Id="rId40" Type="http://schemas.openxmlformats.org/officeDocument/2006/relationships/externalLink" Target="externalLinks/externalLink33.xml"/><Relationship Id="rId115" Type="http://schemas.openxmlformats.org/officeDocument/2006/relationships/externalLink" Target="externalLinks/externalLink108.xml"/><Relationship Id="rId136" Type="http://schemas.openxmlformats.org/officeDocument/2006/relationships/externalLink" Target="externalLinks/externalLink129.xml"/><Relationship Id="rId157" Type="http://schemas.openxmlformats.org/officeDocument/2006/relationships/externalLink" Target="externalLinks/externalLink150.xml"/><Relationship Id="rId178" Type="http://schemas.openxmlformats.org/officeDocument/2006/relationships/externalLink" Target="externalLinks/externalLink171.xml"/><Relationship Id="rId61" Type="http://schemas.openxmlformats.org/officeDocument/2006/relationships/externalLink" Target="externalLinks/externalLink54.xml"/><Relationship Id="rId82" Type="http://schemas.openxmlformats.org/officeDocument/2006/relationships/externalLink" Target="externalLinks/externalLink75.xml"/><Relationship Id="rId199" Type="http://schemas.openxmlformats.org/officeDocument/2006/relationships/externalLink" Target="externalLinks/externalLink192.xml"/><Relationship Id="rId203" Type="http://schemas.openxmlformats.org/officeDocument/2006/relationships/externalLink" Target="externalLinks/externalLink196.xml"/><Relationship Id="rId19" Type="http://schemas.openxmlformats.org/officeDocument/2006/relationships/externalLink" Target="externalLinks/externalLink12.xml"/><Relationship Id="rId224" Type="http://schemas.openxmlformats.org/officeDocument/2006/relationships/externalLink" Target="externalLinks/externalLink217.xml"/><Relationship Id="rId245" Type="http://schemas.openxmlformats.org/officeDocument/2006/relationships/externalLink" Target="externalLinks/externalLink238.xml"/><Relationship Id="rId30" Type="http://schemas.openxmlformats.org/officeDocument/2006/relationships/externalLink" Target="externalLinks/externalLink23.xml"/><Relationship Id="rId105" Type="http://schemas.openxmlformats.org/officeDocument/2006/relationships/externalLink" Target="externalLinks/externalLink98.xml"/><Relationship Id="rId126" Type="http://schemas.openxmlformats.org/officeDocument/2006/relationships/externalLink" Target="externalLinks/externalLink119.xml"/><Relationship Id="rId147" Type="http://schemas.openxmlformats.org/officeDocument/2006/relationships/externalLink" Target="externalLinks/externalLink140.xml"/><Relationship Id="rId168" Type="http://schemas.openxmlformats.org/officeDocument/2006/relationships/externalLink" Target="externalLinks/externalLink161.xml"/><Relationship Id="rId51" Type="http://schemas.openxmlformats.org/officeDocument/2006/relationships/externalLink" Target="externalLinks/externalLink44.xml"/><Relationship Id="rId72" Type="http://schemas.openxmlformats.org/officeDocument/2006/relationships/externalLink" Target="externalLinks/externalLink65.xml"/><Relationship Id="rId93" Type="http://schemas.openxmlformats.org/officeDocument/2006/relationships/externalLink" Target="externalLinks/externalLink86.xml"/><Relationship Id="rId189" Type="http://schemas.openxmlformats.org/officeDocument/2006/relationships/externalLink" Target="externalLinks/externalLink182.xml"/><Relationship Id="rId3" Type="http://schemas.openxmlformats.org/officeDocument/2006/relationships/worksheet" Target="worksheets/sheet3.xml"/><Relationship Id="rId214" Type="http://schemas.openxmlformats.org/officeDocument/2006/relationships/externalLink" Target="externalLinks/externalLink207.xml"/><Relationship Id="rId235" Type="http://schemas.openxmlformats.org/officeDocument/2006/relationships/externalLink" Target="externalLinks/externalLink228.xml"/><Relationship Id="rId116" Type="http://schemas.openxmlformats.org/officeDocument/2006/relationships/externalLink" Target="externalLinks/externalLink109.xml"/><Relationship Id="rId137" Type="http://schemas.openxmlformats.org/officeDocument/2006/relationships/externalLink" Target="externalLinks/externalLink130.xml"/><Relationship Id="rId158" Type="http://schemas.openxmlformats.org/officeDocument/2006/relationships/externalLink" Target="externalLinks/externalLink151.xml"/><Relationship Id="rId20" Type="http://schemas.openxmlformats.org/officeDocument/2006/relationships/externalLink" Target="externalLinks/externalLink13.xml"/><Relationship Id="rId41" Type="http://schemas.openxmlformats.org/officeDocument/2006/relationships/externalLink" Target="externalLinks/externalLink34.xml"/><Relationship Id="rId62" Type="http://schemas.openxmlformats.org/officeDocument/2006/relationships/externalLink" Target="externalLinks/externalLink55.xml"/><Relationship Id="rId83" Type="http://schemas.openxmlformats.org/officeDocument/2006/relationships/externalLink" Target="externalLinks/externalLink76.xml"/><Relationship Id="rId179" Type="http://schemas.openxmlformats.org/officeDocument/2006/relationships/externalLink" Target="externalLinks/externalLink172.xml"/><Relationship Id="rId190" Type="http://schemas.openxmlformats.org/officeDocument/2006/relationships/externalLink" Target="externalLinks/externalLink183.xml"/><Relationship Id="rId204" Type="http://schemas.openxmlformats.org/officeDocument/2006/relationships/externalLink" Target="externalLinks/externalLink197.xml"/><Relationship Id="rId225" Type="http://schemas.openxmlformats.org/officeDocument/2006/relationships/externalLink" Target="externalLinks/externalLink218.xml"/><Relationship Id="rId246" Type="http://schemas.openxmlformats.org/officeDocument/2006/relationships/externalLink" Target="externalLinks/externalLink239.xml"/><Relationship Id="rId106" Type="http://schemas.openxmlformats.org/officeDocument/2006/relationships/externalLink" Target="externalLinks/externalLink99.xml"/><Relationship Id="rId127" Type="http://schemas.openxmlformats.org/officeDocument/2006/relationships/externalLink" Target="externalLinks/externalLink120.xml"/><Relationship Id="rId10" Type="http://schemas.openxmlformats.org/officeDocument/2006/relationships/externalLink" Target="externalLinks/externalLink3.xml"/><Relationship Id="rId31" Type="http://schemas.openxmlformats.org/officeDocument/2006/relationships/externalLink" Target="externalLinks/externalLink24.xml"/><Relationship Id="rId52" Type="http://schemas.openxmlformats.org/officeDocument/2006/relationships/externalLink" Target="externalLinks/externalLink45.xml"/><Relationship Id="rId73" Type="http://schemas.openxmlformats.org/officeDocument/2006/relationships/externalLink" Target="externalLinks/externalLink66.xml"/><Relationship Id="rId94" Type="http://schemas.openxmlformats.org/officeDocument/2006/relationships/externalLink" Target="externalLinks/externalLink87.xml"/><Relationship Id="rId148" Type="http://schemas.openxmlformats.org/officeDocument/2006/relationships/externalLink" Target="externalLinks/externalLink141.xml"/><Relationship Id="rId169" Type="http://schemas.openxmlformats.org/officeDocument/2006/relationships/externalLink" Target="externalLinks/externalLink162.xml"/><Relationship Id="rId4" Type="http://schemas.openxmlformats.org/officeDocument/2006/relationships/worksheet" Target="worksheets/sheet4.xml"/><Relationship Id="rId180" Type="http://schemas.openxmlformats.org/officeDocument/2006/relationships/externalLink" Target="externalLinks/externalLink173.xml"/><Relationship Id="rId215" Type="http://schemas.openxmlformats.org/officeDocument/2006/relationships/externalLink" Target="externalLinks/externalLink208.xml"/><Relationship Id="rId236" Type="http://schemas.openxmlformats.org/officeDocument/2006/relationships/externalLink" Target="externalLinks/externalLink229.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cap="none" spc="20" baseline="0">
                <a:solidFill>
                  <a:schemeClr val="dk1">
                    <a:lumMod val="50000"/>
                    <a:lumOff val="50000"/>
                  </a:schemeClr>
                </a:solidFill>
                <a:latin typeface="+mn-lt"/>
                <a:ea typeface="+mn-ea"/>
                <a:cs typeface="+mn-cs"/>
              </a:defRPr>
            </a:pPr>
            <a:r>
              <a:rPr lang="es-CO"/>
              <a:t> DELIMITACIÓN RONDA HÍDRICA - QUEBRADA LAS GACHAS-GUADALUPE - No. CM2-008-2025 - IND. FISICO</a:t>
            </a:r>
          </a:p>
        </c:rich>
      </c:tx>
      <c:layout>
        <c:manualLayout>
          <c:xMode val="edge"/>
          <c:yMode val="edge"/>
          <c:x val="0.15243373498404444"/>
          <c:y val="2.7777730992182129E-2"/>
        </c:manualLayout>
      </c:layout>
      <c:overlay val="0"/>
      <c:spPr>
        <a:noFill/>
        <a:ln>
          <a:noFill/>
        </a:ln>
        <a:effectLst/>
      </c:spPr>
      <c:txPr>
        <a:bodyPr rot="0" spcFirstLastPara="1" vertOverflow="ellipsis" vert="horz" wrap="square" anchor="ctr" anchorCtr="1"/>
        <a:lstStyle/>
        <a:p>
          <a:pPr>
            <a:defRPr sz="1400" b="0" i="0" u="none" strike="noStrike" kern="1200" cap="none" spc="20" baseline="0">
              <a:solidFill>
                <a:schemeClr val="dk1">
                  <a:lumMod val="50000"/>
                  <a:lumOff val="50000"/>
                </a:schemeClr>
              </a:solidFill>
              <a:latin typeface="+mn-lt"/>
              <a:ea typeface="+mn-ea"/>
              <a:cs typeface="+mn-cs"/>
            </a:defRPr>
          </a:pPr>
          <a:endParaRPr lang="es-CO"/>
        </a:p>
      </c:txPr>
    </c:title>
    <c:autoTitleDeleted val="0"/>
    <c:plotArea>
      <c:layout/>
      <c:lineChart>
        <c:grouping val="standard"/>
        <c:varyColors val="0"/>
        <c:ser>
          <c:idx val="0"/>
          <c:order val="0"/>
          <c:tx>
            <c:strRef>
              <c:f>'FLUJO DE EJECUCION'!$C$7</c:f>
              <c:strCache>
                <c:ptCount val="1"/>
                <c:pt idx="0">
                  <c:v>% Fisico Prog. LB 1</c:v>
                </c:pt>
              </c:strCache>
            </c:strRef>
          </c:tx>
          <c:spPr>
            <a:ln w="22225" cap="rnd" cmpd="sng" algn="ctr">
              <a:solidFill>
                <a:schemeClr val="accent1">
                  <a:lumMod val="20000"/>
                  <a:lumOff val="80000"/>
                </a:schemeClr>
              </a:solidFill>
              <a:prstDash val="sysDash"/>
              <a:round/>
            </a:ln>
            <a:effectLst/>
          </c:spPr>
          <c:marker>
            <c:symbol val="none"/>
          </c:marker>
          <c:dLbls>
            <c:spPr>
              <a:noFill/>
              <a:ln>
                <a:noFill/>
              </a:ln>
              <a:effectLst/>
            </c:spPr>
            <c:txPr>
              <a:bodyPr rot="-5400000" spcFirstLastPara="1" vertOverflow="ellipsis" wrap="square" lIns="38100" tIns="19050" rIns="38100" bIns="19050" anchor="ctr" anchorCtr="1">
                <a:spAutoFit/>
              </a:bodyPr>
              <a:lstStyle/>
              <a:p>
                <a:pPr>
                  <a:defRPr sz="900" b="0" i="0" u="none" strike="noStrike" kern="1200" baseline="0">
                    <a:solidFill>
                      <a:schemeClr val="dk1">
                        <a:lumMod val="65000"/>
                        <a:lumOff val="35000"/>
                      </a:schemeClr>
                    </a:solidFill>
                    <a:latin typeface="+mn-lt"/>
                    <a:ea typeface="+mn-ea"/>
                    <a:cs typeface="+mn-cs"/>
                  </a:defRPr>
                </a:pPr>
                <a:endParaRPr lang="es-CO"/>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dk1">
                          <a:lumMod val="35000"/>
                          <a:lumOff val="65000"/>
                        </a:schemeClr>
                      </a:solidFill>
                    </a:ln>
                    <a:effectLst/>
                  </c:spPr>
                </c15:leaderLines>
              </c:ext>
            </c:extLst>
          </c:dLbls>
          <c:cat>
            <c:strRef>
              <c:f>'FLUJO DE EJECUCION'!$D$6:$AD$6</c:f>
              <c:strCache>
                <c:ptCount val="27"/>
                <c:pt idx="0">
                  <c:v>SEM 0</c:v>
                </c:pt>
                <c:pt idx="1">
                  <c:v>SEM 1</c:v>
                </c:pt>
                <c:pt idx="2">
                  <c:v>SEM 2</c:v>
                </c:pt>
                <c:pt idx="3">
                  <c:v>SEM 3</c:v>
                </c:pt>
                <c:pt idx="4">
                  <c:v>SEM 4</c:v>
                </c:pt>
                <c:pt idx="5">
                  <c:v>SEM 5</c:v>
                </c:pt>
                <c:pt idx="6">
                  <c:v>SEM 6</c:v>
                </c:pt>
                <c:pt idx="7">
                  <c:v>SEM 7</c:v>
                </c:pt>
                <c:pt idx="8">
                  <c:v>SEM 8</c:v>
                </c:pt>
                <c:pt idx="9">
                  <c:v>SEM 9</c:v>
                </c:pt>
                <c:pt idx="10">
                  <c:v>SEM 10</c:v>
                </c:pt>
                <c:pt idx="11">
                  <c:v>SEM 11</c:v>
                </c:pt>
                <c:pt idx="12">
                  <c:v>SEM 12</c:v>
                </c:pt>
                <c:pt idx="13">
                  <c:v>SEM 13</c:v>
                </c:pt>
                <c:pt idx="14">
                  <c:v>SEM 14</c:v>
                </c:pt>
                <c:pt idx="15">
                  <c:v>SEM 15</c:v>
                </c:pt>
                <c:pt idx="16">
                  <c:v>SEM 16</c:v>
                </c:pt>
                <c:pt idx="17">
                  <c:v>SEM 17</c:v>
                </c:pt>
                <c:pt idx="18">
                  <c:v>SEM 18</c:v>
                </c:pt>
                <c:pt idx="19">
                  <c:v>SEM 19</c:v>
                </c:pt>
                <c:pt idx="20">
                  <c:v>SEM 20</c:v>
                </c:pt>
                <c:pt idx="21">
                  <c:v>SEM 21</c:v>
                </c:pt>
                <c:pt idx="22">
                  <c:v>SEM 22</c:v>
                </c:pt>
                <c:pt idx="23">
                  <c:v>SEM 23</c:v>
                </c:pt>
                <c:pt idx="24">
                  <c:v>SEM 24</c:v>
                </c:pt>
                <c:pt idx="25">
                  <c:v>SEM 25</c:v>
                </c:pt>
                <c:pt idx="26">
                  <c:v>SEM 26</c:v>
                </c:pt>
              </c:strCache>
            </c:strRef>
          </c:cat>
          <c:val>
            <c:numRef>
              <c:f>'FLUJO DE EJECUCION'!$D$7:$AD$7</c:f>
              <c:numCache>
                <c:formatCode>0.00%</c:formatCode>
                <c:ptCount val="27"/>
                <c:pt idx="0">
                  <c:v>0</c:v>
                </c:pt>
                <c:pt idx="1">
                  <c:v>0</c:v>
                </c:pt>
                <c:pt idx="2">
                  <c:v>4.3161928241981007E-2</c:v>
                </c:pt>
                <c:pt idx="3">
                  <c:v>0.10112432997107743</c:v>
                </c:pt>
                <c:pt idx="4">
                  <c:v>0.16633523469414199</c:v>
                </c:pt>
                <c:pt idx="5">
                  <c:v>0.17393948544982613</c:v>
                </c:pt>
                <c:pt idx="6">
                  <c:v>0.1744222950216156</c:v>
                </c:pt>
                <c:pt idx="7">
                  <c:v>0.18868167480931836</c:v>
                </c:pt>
                <c:pt idx="8">
                  <c:v>0.20832230915547281</c:v>
                </c:pt>
                <c:pt idx="9">
                  <c:v>0.21084232003378031</c:v>
                </c:pt>
                <c:pt idx="10">
                  <c:v>0.29069682603756464</c:v>
                </c:pt>
                <c:pt idx="11">
                  <c:v>0.43081728066629221</c:v>
                </c:pt>
                <c:pt idx="12">
                  <c:v>0.5226301733082318</c:v>
                </c:pt>
                <c:pt idx="13">
                  <c:v>0.57923862323533859</c:v>
                </c:pt>
                <c:pt idx="14">
                  <c:v>0.63318416585483228</c:v>
                </c:pt>
                <c:pt idx="15">
                  <c:v>0.68988588164327935</c:v>
                </c:pt>
                <c:pt idx="16">
                  <c:v>0.7427177541100396</c:v>
                </c:pt>
                <c:pt idx="17">
                  <c:v>0.89232046550121558</c:v>
                </c:pt>
                <c:pt idx="18">
                  <c:v>0.92487914881334743</c:v>
                </c:pt>
                <c:pt idx="19">
                  <c:v>0.94932568202702772</c:v>
                </c:pt>
                <c:pt idx="20">
                  <c:v>0.96081874438898052</c:v>
                </c:pt>
                <c:pt idx="21">
                  <c:v>0.9701870867079958</c:v>
                </c:pt>
                <c:pt idx="22">
                  <c:v>0.99026210596302855</c:v>
                </c:pt>
                <c:pt idx="23">
                  <c:v>0.99026210596302855</c:v>
                </c:pt>
                <c:pt idx="24">
                  <c:v>0.99026210596302855</c:v>
                </c:pt>
                <c:pt idx="25">
                  <c:v>0.99513105287930759</c:v>
                </c:pt>
                <c:pt idx="26">
                  <c:v>0.99999999979558662</c:v>
                </c:pt>
              </c:numCache>
            </c:numRef>
          </c:val>
          <c:smooth val="0"/>
          <c:extLst>
            <c:ext xmlns:c16="http://schemas.microsoft.com/office/drawing/2014/chart" uri="{C3380CC4-5D6E-409C-BE32-E72D297353CC}">
              <c16:uniqueId val="{00000000-1419-4A2A-BE63-51B0B1797CB1}"/>
            </c:ext>
          </c:extLst>
        </c:ser>
        <c:ser>
          <c:idx val="1"/>
          <c:order val="1"/>
          <c:tx>
            <c:strRef>
              <c:f>'FLUJO DE EJECUCION'!$C$9</c:f>
              <c:strCache>
                <c:ptCount val="1"/>
                <c:pt idx="0">
                  <c:v>% Fisico Ejecutado</c:v>
                </c:pt>
              </c:strCache>
            </c:strRef>
          </c:tx>
          <c:spPr>
            <a:ln w="22225" cap="rnd" cmpd="sng" algn="ctr">
              <a:solidFill>
                <a:srgbClr val="FF0000"/>
              </a:solidFill>
              <a:round/>
            </a:ln>
            <a:effectLst/>
          </c:spPr>
          <c:marker>
            <c:symbol val="none"/>
          </c:marker>
          <c:cat>
            <c:strRef>
              <c:f>'FLUJO DE EJECUCION'!$D$6:$AD$6</c:f>
              <c:strCache>
                <c:ptCount val="27"/>
                <c:pt idx="0">
                  <c:v>SEM 0</c:v>
                </c:pt>
                <c:pt idx="1">
                  <c:v>SEM 1</c:v>
                </c:pt>
                <c:pt idx="2">
                  <c:v>SEM 2</c:v>
                </c:pt>
                <c:pt idx="3">
                  <c:v>SEM 3</c:v>
                </c:pt>
                <c:pt idx="4">
                  <c:v>SEM 4</c:v>
                </c:pt>
                <c:pt idx="5">
                  <c:v>SEM 5</c:v>
                </c:pt>
                <c:pt idx="6">
                  <c:v>SEM 6</c:v>
                </c:pt>
                <c:pt idx="7">
                  <c:v>SEM 7</c:v>
                </c:pt>
                <c:pt idx="8">
                  <c:v>SEM 8</c:v>
                </c:pt>
                <c:pt idx="9">
                  <c:v>SEM 9</c:v>
                </c:pt>
                <c:pt idx="10">
                  <c:v>SEM 10</c:v>
                </c:pt>
                <c:pt idx="11">
                  <c:v>SEM 11</c:v>
                </c:pt>
                <c:pt idx="12">
                  <c:v>SEM 12</c:v>
                </c:pt>
                <c:pt idx="13">
                  <c:v>SEM 13</c:v>
                </c:pt>
                <c:pt idx="14">
                  <c:v>SEM 14</c:v>
                </c:pt>
                <c:pt idx="15">
                  <c:v>SEM 15</c:v>
                </c:pt>
                <c:pt idx="16">
                  <c:v>SEM 16</c:v>
                </c:pt>
                <c:pt idx="17">
                  <c:v>SEM 17</c:v>
                </c:pt>
                <c:pt idx="18">
                  <c:v>SEM 18</c:v>
                </c:pt>
                <c:pt idx="19">
                  <c:v>SEM 19</c:v>
                </c:pt>
                <c:pt idx="20">
                  <c:v>SEM 20</c:v>
                </c:pt>
                <c:pt idx="21">
                  <c:v>SEM 21</c:v>
                </c:pt>
                <c:pt idx="22">
                  <c:v>SEM 22</c:v>
                </c:pt>
                <c:pt idx="23">
                  <c:v>SEM 23</c:v>
                </c:pt>
                <c:pt idx="24">
                  <c:v>SEM 24</c:v>
                </c:pt>
                <c:pt idx="25">
                  <c:v>SEM 25</c:v>
                </c:pt>
                <c:pt idx="26">
                  <c:v>SEM 26</c:v>
                </c:pt>
              </c:strCache>
            </c:strRef>
          </c:cat>
          <c:val>
            <c:numRef>
              <c:f>'FLUJO DE EJECUCION'!$D$9:$AC$9</c:f>
              <c:numCache>
                <c:formatCode>0.00%</c:formatCode>
                <c:ptCount val="26"/>
                <c:pt idx="0">
                  <c:v>0</c:v>
                </c:pt>
                <c:pt idx="1">
                  <c:v>0</c:v>
                </c:pt>
                <c:pt idx="2">
                  <c:v>0</c:v>
                </c:pt>
                <c:pt idx="3">
                  <c:v>0</c:v>
                </c:pt>
                <c:pt idx="4">
                  <c:v>5.2809498078274154E-2</c:v>
                </c:pt>
                <c:pt idx="5">
                  <c:v>0.14919735742781903</c:v>
                </c:pt>
                <c:pt idx="6">
                  <c:v>0.15312091891987545</c:v>
                </c:pt>
                <c:pt idx="7">
                  <c:v>0.16573505270414232</c:v>
                </c:pt>
                <c:pt idx="8">
                  <c:v>0.17442562499635275</c:v>
                </c:pt>
                <c:pt idx="9">
                  <c:v>0.21253550444554886</c:v>
                </c:pt>
                <c:pt idx="10">
                  <c:v>0.24734728170969833</c:v>
                </c:pt>
                <c:pt idx="11">
                  <c:v>0.24734728170969833</c:v>
                </c:pt>
                <c:pt idx="12">
                  <c:v>0.34897190044363469</c:v>
                </c:pt>
                <c:pt idx="13">
                  <c:v>0.37297060090098427</c:v>
                </c:pt>
                <c:pt idx="14">
                  <c:v>0.37297060090098427</c:v>
                </c:pt>
                <c:pt idx="15">
                  <c:v>0.37297060090098427</c:v>
                </c:pt>
                <c:pt idx="16">
                  <c:v>0.37297060090098427</c:v>
                </c:pt>
                <c:pt idx="17">
                  <c:v>0.39913338853755648</c:v>
                </c:pt>
                <c:pt idx="18">
                  <c:v>0.39913338853755648</c:v>
                </c:pt>
                <c:pt idx="19">
                  <c:v>0.42410893026619045</c:v>
                </c:pt>
                <c:pt idx="20">
                  <c:v>0.42410893026619045</c:v>
                </c:pt>
                <c:pt idx="21">
                  <c:v>0.42410893026619045</c:v>
                </c:pt>
                <c:pt idx="22">
                  <c:v>0.56811449538110748</c:v>
                </c:pt>
                <c:pt idx="23">
                  <c:v>0.58591800095210544</c:v>
                </c:pt>
                <c:pt idx="24">
                  <c:v>0.64427039528157848</c:v>
                </c:pt>
                <c:pt idx="25">
                  <c:v>0.71885260963711994</c:v>
                </c:pt>
              </c:numCache>
            </c:numRef>
          </c:val>
          <c:smooth val="0"/>
          <c:extLst>
            <c:ext xmlns:c16="http://schemas.microsoft.com/office/drawing/2014/chart" uri="{C3380CC4-5D6E-409C-BE32-E72D297353CC}">
              <c16:uniqueId val="{00000001-1419-4A2A-BE63-51B0B1797CB1}"/>
            </c:ext>
          </c:extLst>
        </c:ser>
        <c:ser>
          <c:idx val="2"/>
          <c:order val="2"/>
          <c:tx>
            <c:strRef>
              <c:f>'FLUJO DE EJECUCION'!$C$8</c:f>
              <c:strCache>
                <c:ptCount val="1"/>
                <c:pt idx="0">
                  <c:v>% Fisico Prog. LB 2 (Vigente)</c:v>
                </c:pt>
              </c:strCache>
            </c:strRef>
          </c:tx>
          <c:spPr>
            <a:ln w="22225" cap="rnd" cmpd="sng" algn="ctr">
              <a:solidFill>
                <a:schemeClr val="accent5">
                  <a:lumMod val="75000"/>
                </a:schemeClr>
              </a:solidFill>
              <a:round/>
            </a:ln>
            <a:effectLst/>
          </c:spPr>
          <c:marker>
            <c:symbol val="none"/>
          </c:marker>
          <c:val>
            <c:numRef>
              <c:f>'FLUJO DE EJECUCION'!$D$8:$AD$8</c:f>
              <c:numCache>
                <c:formatCode>0.00%</c:formatCode>
                <c:ptCount val="27"/>
                <c:pt idx="0">
                  <c:v>0</c:v>
                </c:pt>
                <c:pt idx="1">
                  <c:v>0</c:v>
                </c:pt>
                <c:pt idx="2">
                  <c:v>4.3161928241981007E-2</c:v>
                </c:pt>
                <c:pt idx="3">
                  <c:v>0.10112432997107743</c:v>
                </c:pt>
                <c:pt idx="4">
                  <c:v>0.16633523469414199</c:v>
                </c:pt>
                <c:pt idx="5">
                  <c:v>0.17393948544982613</c:v>
                </c:pt>
                <c:pt idx="6">
                  <c:v>0.1744222950216156</c:v>
                </c:pt>
                <c:pt idx="7">
                  <c:v>0.18123533670240913</c:v>
                </c:pt>
                <c:pt idx="8">
                  <c:v>0.19659493836321168</c:v>
                </c:pt>
                <c:pt idx="9">
                  <c:v>0.19659493836321168</c:v>
                </c:pt>
                <c:pt idx="10">
                  <c:v>0.20110449355306112</c:v>
                </c:pt>
                <c:pt idx="11">
                  <c:v>0.2168879367175342</c:v>
                </c:pt>
                <c:pt idx="12">
                  <c:v>0.23688381976272335</c:v>
                </c:pt>
                <c:pt idx="13">
                  <c:v>0.28215434209220924</c:v>
                </c:pt>
                <c:pt idx="14">
                  <c:v>0.31985016923856746</c:v>
                </c:pt>
                <c:pt idx="15">
                  <c:v>0.48076514596910302</c:v>
                </c:pt>
                <c:pt idx="16">
                  <c:v>0.50694718187555587</c:v>
                </c:pt>
                <c:pt idx="17">
                  <c:v>0.55520161609716678</c:v>
                </c:pt>
                <c:pt idx="18">
                  <c:v>0.59209153988533281</c:v>
                </c:pt>
                <c:pt idx="19">
                  <c:v>0.63398086918973839</c:v>
                </c:pt>
                <c:pt idx="20">
                  <c:v>0.71200248217939455</c:v>
                </c:pt>
                <c:pt idx="21">
                  <c:v>0.84078714847935476</c:v>
                </c:pt>
                <c:pt idx="22">
                  <c:v>0.95328117476239438</c:v>
                </c:pt>
                <c:pt idx="23">
                  <c:v>0.99026210596302855</c:v>
                </c:pt>
                <c:pt idx="24">
                  <c:v>0.99026210596302855</c:v>
                </c:pt>
                <c:pt idx="25">
                  <c:v>0.99026210596302855</c:v>
                </c:pt>
                <c:pt idx="26">
                  <c:v>0.99999999979558662</c:v>
                </c:pt>
              </c:numCache>
            </c:numRef>
          </c:val>
          <c:smooth val="0"/>
          <c:extLst>
            <c:ext xmlns:c16="http://schemas.microsoft.com/office/drawing/2014/chart" uri="{C3380CC4-5D6E-409C-BE32-E72D297353CC}">
              <c16:uniqueId val="{00000002-915D-49D3-9762-AC8D11156C2C}"/>
            </c:ext>
          </c:extLst>
        </c:ser>
        <c:dLbls>
          <c:showLegendKey val="0"/>
          <c:showVal val="0"/>
          <c:showCatName val="0"/>
          <c:showSerName val="0"/>
          <c:showPercent val="0"/>
          <c:showBubbleSize val="0"/>
        </c:dLbls>
        <c:dropLines>
          <c:spPr>
            <a:ln w="9525" cap="flat" cmpd="sng" algn="ctr">
              <a:solidFill>
                <a:schemeClr val="dk1">
                  <a:lumMod val="35000"/>
                  <a:lumOff val="65000"/>
                  <a:alpha val="33000"/>
                </a:schemeClr>
              </a:solidFill>
              <a:round/>
            </a:ln>
            <a:effectLst/>
          </c:spPr>
        </c:dropLines>
        <c:smooth val="0"/>
        <c:axId val="1501120479"/>
        <c:axId val="1501116639"/>
      </c:lineChart>
      <c:catAx>
        <c:axId val="1501120479"/>
        <c:scaling>
          <c:orientation val="minMax"/>
        </c:scaling>
        <c:delete val="0"/>
        <c:axPos val="b"/>
        <c:minorGridlines>
          <c:spPr>
            <a:ln>
              <a:solidFill>
                <a:schemeClr val="dk1">
                  <a:lumMod val="5000"/>
                  <a:lumOff val="95000"/>
                </a:schemeClr>
              </a:solidFill>
            </a:ln>
            <a:effectLst/>
          </c:spPr>
        </c:minorGridlines>
        <c:numFmt formatCode="General" sourceLinked="1"/>
        <c:majorTickMark val="out"/>
        <c:minorTickMark val="none"/>
        <c:tickLblPos val="nextTo"/>
        <c:spPr>
          <a:noFill/>
          <a:ln w="9525" cap="flat" cmpd="sng" algn="ctr">
            <a:solidFill>
              <a:schemeClr val="dk1">
                <a:lumMod val="15000"/>
                <a:lumOff val="85000"/>
              </a:schemeClr>
            </a:solidFill>
            <a:round/>
          </a:ln>
          <a:effectLst/>
        </c:spPr>
        <c:txPr>
          <a:bodyPr rot="-5400000" spcFirstLastPara="1" vertOverflow="ellipsis" wrap="square" anchor="ctr" anchorCtr="1"/>
          <a:lstStyle/>
          <a:p>
            <a:pPr>
              <a:defRPr sz="900" b="0" i="0" u="none" strike="noStrike" kern="1200" spc="20" baseline="0">
                <a:solidFill>
                  <a:schemeClr val="dk1">
                    <a:lumMod val="65000"/>
                    <a:lumOff val="35000"/>
                  </a:schemeClr>
                </a:solidFill>
                <a:latin typeface="+mn-lt"/>
                <a:ea typeface="+mn-ea"/>
                <a:cs typeface="+mn-cs"/>
              </a:defRPr>
            </a:pPr>
            <a:endParaRPr lang="es-CO"/>
          </a:p>
        </c:txPr>
        <c:crossAx val="1501116639"/>
        <c:crosses val="autoZero"/>
        <c:auto val="1"/>
        <c:lblAlgn val="ctr"/>
        <c:lblOffset val="100"/>
        <c:noMultiLvlLbl val="0"/>
      </c:catAx>
      <c:valAx>
        <c:axId val="1501116639"/>
        <c:scaling>
          <c:orientation val="minMax"/>
        </c:scaling>
        <c:delete val="0"/>
        <c:axPos val="l"/>
        <c:numFmt formatCode="0.00%"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spc="20" baseline="0">
                <a:solidFill>
                  <a:schemeClr val="dk1">
                    <a:lumMod val="65000"/>
                    <a:lumOff val="35000"/>
                  </a:schemeClr>
                </a:solidFill>
                <a:latin typeface="+mn-lt"/>
                <a:ea typeface="+mn-ea"/>
                <a:cs typeface="+mn-cs"/>
              </a:defRPr>
            </a:pPr>
            <a:endParaRPr lang="es-CO"/>
          </a:p>
        </c:txPr>
        <c:crossAx val="1501120479"/>
        <c:crosses val="autoZero"/>
        <c:crossBetween val="between"/>
      </c:valAx>
      <c:spPr>
        <a:gradFill>
          <a:gsLst>
            <a:gs pos="100000">
              <a:schemeClr val="lt1">
                <a:lumMod val="95000"/>
              </a:schemeClr>
            </a:gs>
            <a:gs pos="0">
              <a:schemeClr val="lt1"/>
            </a:gs>
          </a:gsLst>
          <a:lin ang="5400000" scaled="0"/>
        </a:grad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dk1">
                  <a:lumMod val="65000"/>
                  <a:lumOff val="35000"/>
                </a:schemeClr>
              </a:solidFill>
              <a:latin typeface="+mn-lt"/>
              <a:ea typeface="+mn-ea"/>
              <a:cs typeface="+mn-cs"/>
            </a:defRPr>
          </a:pPr>
          <a:endParaRPr lang="es-CO"/>
        </a:p>
      </c:txPr>
    </c:legend>
    <c:plotVisOnly val="1"/>
    <c:dispBlanksAs val="gap"/>
    <c:showDLblsOverMax val="0"/>
  </c:chart>
  <c:spPr>
    <a:solidFill>
      <a:schemeClr val="lt1"/>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s-CO"/>
              <a:t> DELIMITACIÓN RONDA HÍDRICA - QUEBRADA LAS GACHAS-GUADALUPE - No. CM2-008-2025 - IND. FINANCIERO</a:t>
            </a:r>
          </a:p>
        </c:rich>
      </c:tx>
      <c:layout>
        <c:manualLayout>
          <c:xMode val="edge"/>
          <c:yMode val="edge"/>
          <c:x val="0.15243373498404444"/>
          <c:y val="2.7777730992182129E-2"/>
        </c:manualLayout>
      </c:layout>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s-CO"/>
        </a:p>
      </c:txPr>
    </c:title>
    <c:autoTitleDeleted val="0"/>
    <c:plotArea>
      <c:layout/>
      <c:lineChart>
        <c:grouping val="standard"/>
        <c:varyColors val="0"/>
        <c:ser>
          <c:idx val="0"/>
          <c:order val="0"/>
          <c:tx>
            <c:strRef>
              <c:f>'FLUJO DE EJECUCION'!$C$10</c:f>
              <c:strCache>
                <c:ptCount val="1"/>
                <c:pt idx="0">
                  <c:v>Finan. Progr. LB 1</c:v>
                </c:pt>
              </c:strCache>
            </c:strRef>
          </c:tx>
          <c:spPr>
            <a:ln w="34925" cap="rnd">
              <a:solidFill>
                <a:schemeClr val="bg2"/>
              </a:solidFill>
              <a:prstDash val="sysDash"/>
              <a:round/>
            </a:ln>
            <a:effectLst>
              <a:outerShdw blurRad="57150" dist="19050" dir="5400000" algn="ctr" rotWithShape="0">
                <a:srgbClr val="000000">
                  <a:alpha val="63000"/>
                </a:srgbClr>
              </a:outerShdw>
            </a:effectLst>
          </c:spPr>
          <c:marker>
            <c:symbol val="none"/>
          </c:marker>
          <c:dLbls>
            <c:spPr>
              <a:noFill/>
              <a:ln>
                <a:noFill/>
              </a:ln>
              <a:effectLst/>
            </c:spPr>
            <c:txPr>
              <a:bodyPr rot="-5400000" spcFirstLastPara="1" vertOverflow="ellipsis"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es-CO"/>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lt1">
                          <a:lumMod val="95000"/>
                          <a:alpha val="54000"/>
                        </a:schemeClr>
                      </a:solidFill>
                    </a:ln>
                    <a:effectLst/>
                  </c:spPr>
                </c15:leaderLines>
              </c:ext>
            </c:extLst>
          </c:dLbls>
          <c:cat>
            <c:strRef>
              <c:f>'FLUJO DE EJECUCION'!$D$6:$AD$6</c:f>
              <c:strCache>
                <c:ptCount val="27"/>
                <c:pt idx="0">
                  <c:v>SEM 0</c:v>
                </c:pt>
                <c:pt idx="1">
                  <c:v>SEM 1</c:v>
                </c:pt>
                <c:pt idx="2">
                  <c:v>SEM 2</c:v>
                </c:pt>
                <c:pt idx="3">
                  <c:v>SEM 3</c:v>
                </c:pt>
                <c:pt idx="4">
                  <c:v>SEM 4</c:v>
                </c:pt>
                <c:pt idx="5">
                  <c:v>SEM 5</c:v>
                </c:pt>
                <c:pt idx="6">
                  <c:v>SEM 6</c:v>
                </c:pt>
                <c:pt idx="7">
                  <c:v>SEM 7</c:v>
                </c:pt>
                <c:pt idx="8">
                  <c:v>SEM 8</c:v>
                </c:pt>
                <c:pt idx="9">
                  <c:v>SEM 9</c:v>
                </c:pt>
                <c:pt idx="10">
                  <c:v>SEM 10</c:v>
                </c:pt>
                <c:pt idx="11">
                  <c:v>SEM 11</c:v>
                </c:pt>
                <c:pt idx="12">
                  <c:v>SEM 12</c:v>
                </c:pt>
                <c:pt idx="13">
                  <c:v>SEM 13</c:v>
                </c:pt>
                <c:pt idx="14">
                  <c:v>SEM 14</c:v>
                </c:pt>
                <c:pt idx="15">
                  <c:v>SEM 15</c:v>
                </c:pt>
                <c:pt idx="16">
                  <c:v>SEM 16</c:v>
                </c:pt>
                <c:pt idx="17">
                  <c:v>SEM 17</c:v>
                </c:pt>
                <c:pt idx="18">
                  <c:v>SEM 18</c:v>
                </c:pt>
                <c:pt idx="19">
                  <c:v>SEM 19</c:v>
                </c:pt>
                <c:pt idx="20">
                  <c:v>SEM 20</c:v>
                </c:pt>
                <c:pt idx="21">
                  <c:v>SEM 21</c:v>
                </c:pt>
                <c:pt idx="22">
                  <c:v>SEM 22</c:v>
                </c:pt>
                <c:pt idx="23">
                  <c:v>SEM 23</c:v>
                </c:pt>
                <c:pt idx="24">
                  <c:v>SEM 24</c:v>
                </c:pt>
                <c:pt idx="25">
                  <c:v>SEM 25</c:v>
                </c:pt>
                <c:pt idx="26">
                  <c:v>SEM 26</c:v>
                </c:pt>
              </c:strCache>
            </c:strRef>
          </c:cat>
          <c:val>
            <c:numRef>
              <c:f>'FLUJO DE EJECUCION'!$D$10:$AD$10</c:f>
              <c:numCache>
                <c:formatCode>_-"$"\ * #,##0_-;\-"$"\ * #,##0_-;_-"$"\ * "-"??_-;_-@_-</c:formatCode>
                <c:ptCount val="27"/>
                <c:pt idx="0">
                  <c:v>0</c:v>
                </c:pt>
                <c:pt idx="1">
                  <c:v>0</c:v>
                </c:pt>
                <c:pt idx="2">
                  <c:v>29511.892470460807</c:v>
                </c:pt>
                <c:pt idx="3">
                  <c:v>69143.582638903434</c:v>
                </c:pt>
                <c:pt idx="4">
                  <c:v>113731.42397210652</c:v>
                </c:pt>
                <c:pt idx="5">
                  <c:v>118930.81704282423</c:v>
                </c:pt>
                <c:pt idx="6">
                  <c:v>119260.93723779044</c:v>
                </c:pt>
                <c:pt idx="7">
                  <c:v>129010.76307112376</c:v>
                </c:pt>
                <c:pt idx="8">
                  <c:v>142440.01223779045</c:v>
                </c:pt>
                <c:pt idx="9">
                  <c:v>144163.06524061403</c:v>
                </c:pt>
                <c:pt idx="10">
                  <c:v>198763.44317677099</c:v>
                </c:pt>
                <c:pt idx="11">
                  <c:v>294570.55741716333</c:v>
                </c:pt>
                <c:pt idx="12">
                  <c:v>357347.46117039846</c:v>
                </c:pt>
                <c:pt idx="13">
                  <c:v>396053.38917718589</c:v>
                </c:pt>
                <c:pt idx="14">
                  <c:v>432938.55899910966</c:v>
                </c:pt>
                <c:pt idx="15">
                  <c:v>471708.25737444055</c:v>
                </c:pt>
                <c:pt idx="16">
                  <c:v>507831.95718949236</c:v>
                </c:pt>
                <c:pt idx="17">
                  <c:v>610122.54780243686</c:v>
                </c:pt>
                <c:pt idx="18">
                  <c:v>632384.49021382444</c:v>
                </c:pt>
                <c:pt idx="19">
                  <c:v>649099.76427277981</c:v>
                </c:pt>
                <c:pt idx="20">
                  <c:v>656958.12543497526</c:v>
                </c:pt>
                <c:pt idx="21">
                  <c:v>663363.7130073196</c:v>
                </c:pt>
                <c:pt idx="22">
                  <c:v>677089.97209091426</c:v>
                </c:pt>
                <c:pt idx="23">
                  <c:v>677089.97209091426</c:v>
                </c:pt>
                <c:pt idx="24">
                  <c:v>677089.97209091426</c:v>
                </c:pt>
                <c:pt idx="25">
                  <c:v>680419.10597557353</c:v>
                </c:pt>
                <c:pt idx="26">
                  <c:v>683748.23986023269</c:v>
                </c:pt>
              </c:numCache>
            </c:numRef>
          </c:val>
          <c:smooth val="0"/>
          <c:extLst>
            <c:ext xmlns:c16="http://schemas.microsoft.com/office/drawing/2014/chart" uri="{C3380CC4-5D6E-409C-BE32-E72D297353CC}">
              <c16:uniqueId val="{00000000-1776-4112-8BDA-B5C3889C3921}"/>
            </c:ext>
          </c:extLst>
        </c:ser>
        <c:ser>
          <c:idx val="1"/>
          <c:order val="1"/>
          <c:tx>
            <c:strRef>
              <c:f>'FLUJO DE EJECUCION'!$C$12</c:f>
              <c:strCache>
                <c:ptCount val="1"/>
                <c:pt idx="0">
                  <c:v>$ Financiero Ejecutado</c:v>
                </c:pt>
              </c:strCache>
            </c:strRef>
          </c:tx>
          <c:spPr>
            <a:ln w="34925" cap="rnd">
              <a:solidFill>
                <a:schemeClr val="accent2"/>
              </a:solidFill>
              <a:round/>
            </a:ln>
            <a:effectLst>
              <a:outerShdw blurRad="57150" dist="19050" dir="5400000" algn="ctr" rotWithShape="0">
                <a:srgbClr val="000000">
                  <a:alpha val="63000"/>
                </a:srgbClr>
              </a:outerShdw>
            </a:effectLst>
          </c:spPr>
          <c:marker>
            <c:symbol val="none"/>
          </c:marker>
          <c:cat>
            <c:strRef>
              <c:f>'FLUJO DE EJECUCION'!$D$6:$AD$6</c:f>
              <c:strCache>
                <c:ptCount val="27"/>
                <c:pt idx="0">
                  <c:v>SEM 0</c:v>
                </c:pt>
                <c:pt idx="1">
                  <c:v>SEM 1</c:v>
                </c:pt>
                <c:pt idx="2">
                  <c:v>SEM 2</c:v>
                </c:pt>
                <c:pt idx="3">
                  <c:v>SEM 3</c:v>
                </c:pt>
                <c:pt idx="4">
                  <c:v>SEM 4</c:v>
                </c:pt>
                <c:pt idx="5">
                  <c:v>SEM 5</c:v>
                </c:pt>
                <c:pt idx="6">
                  <c:v>SEM 6</c:v>
                </c:pt>
                <c:pt idx="7">
                  <c:v>SEM 7</c:v>
                </c:pt>
                <c:pt idx="8">
                  <c:v>SEM 8</c:v>
                </c:pt>
                <c:pt idx="9">
                  <c:v>SEM 9</c:v>
                </c:pt>
                <c:pt idx="10">
                  <c:v>SEM 10</c:v>
                </c:pt>
                <c:pt idx="11">
                  <c:v>SEM 11</c:v>
                </c:pt>
                <c:pt idx="12">
                  <c:v>SEM 12</c:v>
                </c:pt>
                <c:pt idx="13">
                  <c:v>SEM 13</c:v>
                </c:pt>
                <c:pt idx="14">
                  <c:v>SEM 14</c:v>
                </c:pt>
                <c:pt idx="15">
                  <c:v>SEM 15</c:v>
                </c:pt>
                <c:pt idx="16">
                  <c:v>SEM 16</c:v>
                </c:pt>
                <c:pt idx="17">
                  <c:v>SEM 17</c:v>
                </c:pt>
                <c:pt idx="18">
                  <c:v>SEM 18</c:v>
                </c:pt>
                <c:pt idx="19">
                  <c:v>SEM 19</c:v>
                </c:pt>
                <c:pt idx="20">
                  <c:v>SEM 20</c:v>
                </c:pt>
                <c:pt idx="21">
                  <c:v>SEM 21</c:v>
                </c:pt>
                <c:pt idx="22">
                  <c:v>SEM 22</c:v>
                </c:pt>
                <c:pt idx="23">
                  <c:v>SEM 23</c:v>
                </c:pt>
                <c:pt idx="24">
                  <c:v>SEM 24</c:v>
                </c:pt>
                <c:pt idx="25">
                  <c:v>SEM 25</c:v>
                </c:pt>
                <c:pt idx="26">
                  <c:v>SEM 26</c:v>
                </c:pt>
              </c:strCache>
            </c:strRef>
          </c:cat>
          <c:val>
            <c:numRef>
              <c:f>'FLUJO DE EJECUCION'!$D$12:$AC$12</c:f>
              <c:numCache>
                <c:formatCode>_-"$"\ * #,##0_-;\-"$"\ * #,##0_-;_-"$"\ * "-"??_-;_-@_-</c:formatCode>
                <c:ptCount val="26"/>
                <c:pt idx="0">
                  <c:v>0</c:v>
                </c:pt>
                <c:pt idx="1">
                  <c:v>0</c:v>
                </c:pt>
                <c:pt idx="2">
                  <c:v>0</c:v>
                </c:pt>
                <c:pt idx="3">
                  <c:v>0</c:v>
                </c:pt>
                <c:pt idx="4">
                  <c:v>36108.401366303333</c:v>
                </c:pt>
                <c:pt idx="5">
                  <c:v>102013.4305539222</c:v>
                </c:pt>
                <c:pt idx="6">
                  <c:v>104696.15881864753</c:v>
                </c:pt>
                <c:pt idx="7">
                  <c:v>113321.05059276456</c:v>
                </c:pt>
                <c:pt idx="8">
                  <c:v>119263.21410215621</c:v>
                </c:pt>
                <c:pt idx="9">
                  <c:v>145320.77710215622</c:v>
                </c:pt>
                <c:pt idx="10">
                  <c:v>169123.26853779043</c:v>
                </c:pt>
                <c:pt idx="11">
                  <c:v>169123.26853779043</c:v>
                </c:pt>
                <c:pt idx="12">
                  <c:v>238608.92273779045</c:v>
                </c:pt>
                <c:pt idx="13">
                  <c:v>255017.99193779042</c:v>
                </c:pt>
                <c:pt idx="14">
                  <c:v>255017.99193779042</c:v>
                </c:pt>
                <c:pt idx="15">
                  <c:v>255017.99193779042</c:v>
                </c:pt>
                <c:pt idx="16">
                  <c:v>255017.99193779042</c:v>
                </c:pt>
                <c:pt idx="17">
                  <c:v>272906.75193779037</c:v>
                </c:pt>
                <c:pt idx="18">
                  <c:v>272906.75193779037</c:v>
                </c:pt>
                <c:pt idx="19">
                  <c:v>289983.73463779042</c:v>
                </c:pt>
                <c:pt idx="20">
                  <c:v>289983.73463779042</c:v>
                </c:pt>
                <c:pt idx="21">
                  <c:v>289983.73463779042</c:v>
                </c:pt>
                <c:pt idx="22">
                  <c:v>388447.28633532033</c:v>
                </c:pt>
                <c:pt idx="23">
                  <c:v>400620.40193532046</c:v>
                </c:pt>
                <c:pt idx="24">
                  <c:v>440518.74885788356</c:v>
                </c:pt>
                <c:pt idx="25">
                  <c:v>491514.20665878779</c:v>
                </c:pt>
              </c:numCache>
            </c:numRef>
          </c:val>
          <c:smooth val="0"/>
          <c:extLst>
            <c:ext xmlns:c16="http://schemas.microsoft.com/office/drawing/2014/chart" uri="{C3380CC4-5D6E-409C-BE32-E72D297353CC}">
              <c16:uniqueId val="{00000001-1776-4112-8BDA-B5C3889C3921}"/>
            </c:ext>
          </c:extLst>
        </c:ser>
        <c:ser>
          <c:idx val="2"/>
          <c:order val="2"/>
          <c:tx>
            <c:strRef>
              <c:f>'FLUJO DE EJECUCION'!$C$11</c:f>
              <c:strCache>
                <c:ptCount val="1"/>
                <c:pt idx="0">
                  <c:v>Finan. Progr. LB 2 (Vigente)</c:v>
                </c:pt>
              </c:strCache>
            </c:strRef>
          </c:tx>
          <c:spPr>
            <a:ln w="34925" cap="rnd">
              <a:solidFill>
                <a:schemeClr val="accent1"/>
              </a:solidFill>
              <a:round/>
            </a:ln>
            <a:effectLst>
              <a:outerShdw blurRad="57150" dist="19050" dir="5400000" algn="ctr" rotWithShape="0">
                <a:srgbClr val="000000">
                  <a:alpha val="63000"/>
                </a:srgbClr>
              </a:outerShdw>
            </a:effectLst>
          </c:spPr>
          <c:marker>
            <c:symbol val="none"/>
          </c:marker>
          <c:val>
            <c:numRef>
              <c:f>'FLUJO DE EJECUCION'!$D$11:$AD$11</c:f>
              <c:numCache>
                <c:formatCode>_-"$"\ * #,##0_-;\-"$"\ * #,##0_-;_-"$"\ * "-"??_-;_-@_-</c:formatCode>
                <c:ptCount val="27"/>
                <c:pt idx="0">
                  <c:v>0</c:v>
                </c:pt>
                <c:pt idx="1">
                  <c:v>0</c:v>
                </c:pt>
                <c:pt idx="2">
                  <c:v>29511.892470460807</c:v>
                </c:pt>
                <c:pt idx="3">
                  <c:v>69143.582638903434</c:v>
                </c:pt>
                <c:pt idx="4">
                  <c:v>113731.42397210652</c:v>
                </c:pt>
                <c:pt idx="5">
                  <c:v>118930.81704282423</c:v>
                </c:pt>
                <c:pt idx="6">
                  <c:v>119260.93723779044</c:v>
                </c:pt>
                <c:pt idx="7">
                  <c:v>123919.34249607964</c:v>
                </c:pt>
                <c:pt idx="8">
                  <c:v>134421.44309875448</c:v>
                </c:pt>
                <c:pt idx="9">
                  <c:v>134421.44309875448</c:v>
                </c:pt>
                <c:pt idx="10">
                  <c:v>137504.84352299687</c:v>
                </c:pt>
                <c:pt idx="11">
                  <c:v>148296.7450078454</c:v>
                </c:pt>
                <c:pt idx="12">
                  <c:v>161968.89484723931</c:v>
                </c:pt>
                <c:pt idx="13">
                  <c:v>192922.53481390598</c:v>
                </c:pt>
                <c:pt idx="14">
                  <c:v>218696.99028057265</c:v>
                </c:pt>
                <c:pt idx="15">
                  <c:v>328722.32240971725</c:v>
                </c:pt>
                <c:pt idx="16">
                  <c:v>346624.24338037119</c:v>
                </c:pt>
                <c:pt idx="17">
                  <c:v>379618.12785159342</c:v>
                </c:pt>
                <c:pt idx="18">
                  <c:v>404841.54831548611</c:v>
                </c:pt>
                <c:pt idx="19">
                  <c:v>433483.3035021539</c:v>
                </c:pt>
                <c:pt idx="20">
                  <c:v>486830.44406579237</c:v>
                </c:pt>
                <c:pt idx="21">
                  <c:v>574886.73298737756</c:v>
                </c:pt>
                <c:pt idx="22">
                  <c:v>651804.32546891947</c:v>
                </c:pt>
                <c:pt idx="23">
                  <c:v>677089.97209091426</c:v>
                </c:pt>
                <c:pt idx="24">
                  <c:v>677089.97209091426</c:v>
                </c:pt>
                <c:pt idx="25">
                  <c:v>677089.97209091426</c:v>
                </c:pt>
                <c:pt idx="26">
                  <c:v>683748.23986023269</c:v>
                </c:pt>
              </c:numCache>
            </c:numRef>
          </c:val>
          <c:smooth val="0"/>
          <c:extLst>
            <c:ext xmlns:c16="http://schemas.microsoft.com/office/drawing/2014/chart" uri="{C3380CC4-5D6E-409C-BE32-E72D297353CC}">
              <c16:uniqueId val="{00000000-924B-46F5-BE42-5E7DBB51047C}"/>
            </c:ext>
          </c:extLst>
        </c:ser>
        <c:dLbls>
          <c:showLegendKey val="0"/>
          <c:showVal val="0"/>
          <c:showCatName val="0"/>
          <c:showSerName val="0"/>
          <c:showPercent val="0"/>
          <c:showBubbleSize val="0"/>
        </c:dLbls>
        <c:smooth val="0"/>
        <c:axId val="1501120479"/>
        <c:axId val="1501116639"/>
      </c:lineChart>
      <c:catAx>
        <c:axId val="1501120479"/>
        <c:scaling>
          <c:orientation val="minMax"/>
        </c:scaling>
        <c:delete val="0"/>
        <c:axPos val="b"/>
        <c:numFmt formatCode="General" sourceLinked="1"/>
        <c:majorTickMark val="none"/>
        <c:minorTickMark val="none"/>
        <c:tickLblPos val="nextTo"/>
        <c:spPr>
          <a:noFill/>
          <a:ln w="9525" cap="flat" cmpd="sng" algn="ctr">
            <a:solidFill>
              <a:schemeClr val="lt1">
                <a:lumMod val="95000"/>
                <a:alpha val="10000"/>
              </a:schemeClr>
            </a:solidFill>
            <a:round/>
          </a:ln>
          <a:effectLst/>
        </c:spPr>
        <c:txPr>
          <a:bodyPr rot="-5400000" spcFirstLastPara="1" vertOverflow="ellipsis" wrap="square" anchor="ctr" anchorCtr="1"/>
          <a:lstStyle/>
          <a:p>
            <a:pPr>
              <a:defRPr sz="900" b="0" i="0" u="none" strike="noStrike" kern="1200" baseline="0">
                <a:solidFill>
                  <a:schemeClr val="lt1">
                    <a:lumMod val="85000"/>
                  </a:schemeClr>
                </a:solidFill>
                <a:latin typeface="+mn-lt"/>
                <a:ea typeface="+mn-ea"/>
                <a:cs typeface="+mn-cs"/>
              </a:defRPr>
            </a:pPr>
            <a:endParaRPr lang="es-CO"/>
          </a:p>
        </c:txPr>
        <c:crossAx val="1501116639"/>
        <c:crosses val="autoZero"/>
        <c:auto val="1"/>
        <c:lblAlgn val="ctr"/>
        <c:lblOffset val="100"/>
        <c:noMultiLvlLbl val="0"/>
      </c:catAx>
      <c:valAx>
        <c:axId val="1501116639"/>
        <c:scaling>
          <c:orientation val="minMax"/>
        </c:scaling>
        <c:delete val="0"/>
        <c:axPos val="l"/>
        <c:majorGridlines>
          <c:spPr>
            <a:ln w="9525" cap="flat" cmpd="sng" algn="ctr">
              <a:solidFill>
                <a:schemeClr val="lt1">
                  <a:lumMod val="95000"/>
                  <a:alpha val="10000"/>
                </a:schemeClr>
              </a:solidFill>
              <a:round/>
            </a:ln>
            <a:effectLst/>
          </c:spPr>
        </c:majorGridlines>
        <c:numFmt formatCode="_-&quot;$&quot;\ * #,##0_-;\-&quot;$&quot;\ * #,##0_-;_-&quot;$&quot;\ * &quot;-&quot;??_-;_-@_-"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s-CO"/>
          </a:p>
        </c:txPr>
        <c:crossAx val="1501120479"/>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s-CO"/>
        </a:p>
      </c:txPr>
    </c:legend>
    <c:plotVisOnly val="1"/>
    <c:dispBlanksAs val="gap"/>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s-CO"/>
    </a:p>
  </c:txPr>
  <c:printSettings>
    <c:headerFooter/>
    <c:pageMargins b="0.74803149606299213" l="0.70866141732283472" r="0.70866141732283472" t="0.74803149606299213" header="0.31496062992125984" footer="0.31496062992125984"/>
    <c:pageSetup paperSize="9" orientation="landscape"/>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30">
  <cs:axisTitle>
    <cs:lnRef idx="0"/>
    <cs:fillRef idx="0"/>
    <cs:effectRef idx="0"/>
    <cs:fontRef idx="minor">
      <a:schemeClr val="dk1">
        <a:lumMod val="65000"/>
        <a:lumOff val="35000"/>
      </a:schemeClr>
    </cs:fontRef>
    <cs:defRPr sz="900" kern="1200" cap="all"/>
  </cs:axisTitle>
  <cs:categoryAxis>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900" b="0" kern="1200" spc="20" baseline="0"/>
  </cs:categoryAxis>
  <cs:chartArea mods="allowNoLineOverride">
    <cs:lnRef idx="0"/>
    <cs:fillRef idx="0"/>
    <cs:effectRef idx="0"/>
    <cs:fontRef idx="minor">
      <a:schemeClr val="dk1"/>
    </cs:fontRef>
    <cs:spPr>
      <a:solidFill>
        <a:schemeClr val="lt1"/>
      </a:solidFill>
      <a:ln w="9525" cap="flat" cmpd="sng" algn="ctr">
        <a:solidFill>
          <a:schemeClr val="dk1">
            <a:lumMod val="15000"/>
            <a:lumOff val="85000"/>
          </a:schemeClr>
        </a:solidFill>
        <a:round/>
      </a:ln>
    </cs:spPr>
    <cs:defRPr sz="900" kern="1200"/>
  </cs:chartArea>
  <cs:dataLabel>
    <cs:lnRef idx="0"/>
    <cs:fillRef idx="0"/>
    <cs:effectRef idx="0"/>
    <cs:fontRef idx="minor">
      <a:schemeClr val="dk1">
        <a:lumMod val="65000"/>
        <a:lumOff val="3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3D>
  <cs:dataPointLine>
    <cs:lnRef idx="0">
      <cs:styleClr val="auto"/>
    </cs:lnRef>
    <cs:fillRef idx="0"/>
    <cs:effectRef idx="0"/>
    <cs:fontRef idx="minor">
      <a:schemeClr val="dk1"/>
    </cs:fontRef>
    <cs:spPr>
      <a:ln w="22225" cap="rnd" cmpd="sng" algn="ctr">
        <a:solidFill>
          <a:schemeClr val="phClr"/>
        </a:solidFill>
        <a:round/>
      </a:ln>
    </cs:spPr>
  </cs:dataPointLine>
  <cs:dataPointMarker>
    <cs:lnRef idx="0">
      <cs:styleClr val="auto"/>
    </cs:lnRef>
    <cs:fillRef idx="0">
      <cs:styleClr val="auto"/>
    </cs:fillRef>
    <cs:effectRef idx="0"/>
    <cs:fontRef idx="minor">
      <a:schemeClr val="dk1"/>
    </cs:fontRef>
    <cs:spPr>
      <a:solidFill>
        <a:schemeClr val="phClr"/>
      </a:solidFill>
      <a:ln w="9525" cap="flat" cmpd="sng" algn="ctr">
        <a:solidFill>
          <a:schemeClr val="phClr"/>
        </a:solidFill>
        <a:round/>
      </a:ln>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65000"/>
        <a:lumOff val="35000"/>
      </a:schemeClr>
    </cs:fontRef>
    <cs:spPr>
      <a:ln w="9525">
        <a:solidFill>
          <a:schemeClr val="dk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dk1">
            <a:lumMod val="65000"/>
            <a:lumOff val="35000"/>
          </a:schemeClr>
        </a:solidFill>
      </a:ln>
    </cs:spPr>
  </cs:downBar>
  <cs:dropLine>
    <cs:lnRef idx="0"/>
    <cs:fillRef idx="0"/>
    <cs:effectRef idx="0"/>
    <cs:fontRef idx="minor">
      <a:schemeClr val="dk1"/>
    </cs:fontRef>
    <cs:spPr>
      <a:ln w="9525" cap="flat" cmpd="sng" algn="ctr">
        <a:solidFill>
          <a:schemeClr val="dk1">
            <a:lumMod val="35000"/>
            <a:lumOff val="65000"/>
            <a:alpha val="33000"/>
          </a:schemeClr>
        </a:solidFill>
        <a:round/>
      </a:ln>
    </cs:spPr>
  </cs:dropLine>
  <cs:errorBar>
    <cs:lnRef idx="0"/>
    <cs:fillRef idx="0"/>
    <cs:effectRef idx="0"/>
    <cs:fontRef idx="minor">
      <a:schemeClr val="dk1"/>
    </cs:fontRef>
    <cs:spPr>
      <a:ln w="9525">
        <a:solidFill>
          <a:schemeClr val="dk1">
            <a:lumMod val="65000"/>
            <a:lumOff val="35000"/>
          </a:schemeClr>
        </a:solidFill>
      </a:ln>
    </cs:spPr>
  </cs:errorBar>
  <cs:floor>
    <cs:lnRef idx="0"/>
    <cs:fillRef idx="0"/>
    <cs:effectRef idx="0"/>
    <cs:fontRef idx="minor">
      <a:schemeClr val="dk1"/>
    </cs:fontRef>
  </cs:floor>
  <cs:gridlineMajor>
    <cs:lnRef idx="0"/>
    <cs:fillRef idx="0"/>
    <cs:effectRef idx="0"/>
    <cs:fontRef idx="minor">
      <a:schemeClr val="dk1"/>
    </cs:fontRef>
    <cs:spPr>
      <a:ln>
        <a:solidFill>
          <a:schemeClr val="dk1">
            <a:lumMod val="15000"/>
            <a:lumOff val="85000"/>
          </a:schemeClr>
        </a:solidFill>
      </a:ln>
    </cs:spPr>
  </cs:gridlineMajor>
  <cs:gridlineMinor>
    <cs:lnRef idx="0"/>
    <cs:fillRef idx="0"/>
    <cs:effectRef idx="0"/>
    <cs:fontRef idx="minor">
      <a:schemeClr val="dk1"/>
    </cs:fontRef>
    <cs:spPr>
      <a:ln>
        <a:solidFill>
          <a:schemeClr val="dk1">
            <a:lumMod val="5000"/>
            <a:lumOff val="95000"/>
          </a:schemeClr>
        </a:solidFill>
      </a:ln>
    </cs:spPr>
  </cs:gridlineMinor>
  <cs:hiLoLine>
    <cs:lnRef idx="0"/>
    <cs:fillRef idx="0"/>
    <cs:effectRef idx="0"/>
    <cs:fontRef idx="minor">
      <a:schemeClr val="dk1"/>
    </cs:fontRef>
    <cs:spPr>
      <a:ln w="9525">
        <a:solidFill>
          <a:schemeClr val="dk1">
            <a:lumMod val="35000"/>
            <a:lumOff val="65000"/>
          </a:schemeClr>
        </a:solidFill>
      </a:ln>
    </cs:spPr>
  </cs:hiLoLine>
  <cs:leaderLine>
    <cs:lnRef idx="0"/>
    <cs:fillRef idx="0"/>
    <cs:effectRef idx="0"/>
    <cs:fontRef idx="minor">
      <a:schemeClr val="dk1"/>
    </cs:fontRef>
    <cs:spPr>
      <a:ln w="9525">
        <a:solidFill>
          <a:schemeClr val="dk1">
            <a:lumMod val="35000"/>
            <a:lumOff val="65000"/>
          </a:schemeClr>
        </a:solidFill>
      </a:ln>
    </cs:spPr>
  </cs:leaderLine>
  <cs:legend>
    <cs:lnRef idx="0"/>
    <cs:fillRef idx="0"/>
    <cs:effectRef idx="0"/>
    <cs:fontRef idx="minor">
      <a:schemeClr val="dk1">
        <a:lumMod val="65000"/>
        <a:lumOff val="35000"/>
      </a:schemeClr>
    </cs:fontRef>
    <cs:defRPr sz="900" kern="1200"/>
  </cs:legend>
  <cs:plotArea>
    <cs:lnRef idx="0"/>
    <cs:fillRef idx="0"/>
    <cs:effectRef idx="0"/>
    <cs:fontRef idx="minor">
      <a:schemeClr val="dk1"/>
    </cs:fontRef>
    <cs:spPr>
      <a:gradFill>
        <a:gsLst>
          <a:gs pos="100000">
            <a:schemeClr val="lt1">
              <a:lumMod val="95000"/>
            </a:schemeClr>
          </a:gs>
          <a:gs pos="0">
            <a:schemeClr val="lt1"/>
          </a:gs>
        </a:gsLst>
        <a:lin ang="5400000" scaled="0"/>
      </a:gradFill>
    </cs:spPr>
  </cs:plotArea>
  <cs:plotArea3D>
    <cs:lnRef idx="0"/>
    <cs:fillRef idx="0"/>
    <cs:effectRef idx="0"/>
    <cs:fontRef idx="minor">
      <a:schemeClr val="dk1"/>
    </cs:fontRef>
  </cs:plotArea3D>
  <cs:seriesAxis>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900" kern="1200"/>
  </cs:seriesAxis>
  <cs:seriesLine>
    <cs:lnRef idx="0"/>
    <cs:fillRef idx="0"/>
    <cs:effectRef idx="0"/>
    <cs:fontRef idx="minor">
      <a:schemeClr val="dk1"/>
    </cs:fontRef>
    <cs:spPr>
      <a:ln w="9525">
        <a:solidFill>
          <a:schemeClr val="dk1">
            <a:lumMod val="35000"/>
            <a:lumOff val="65000"/>
          </a:schemeClr>
        </a:solidFill>
        <a:prstDash val="dash"/>
      </a:ln>
    </cs:spPr>
  </cs:seriesLine>
  <cs:title>
    <cs:lnRef idx="0"/>
    <cs:fillRef idx="0"/>
    <cs:effectRef idx="0"/>
    <cs:fontRef idx="minor">
      <a:schemeClr val="dk1">
        <a:lumMod val="50000"/>
        <a:lumOff val="50000"/>
      </a:schemeClr>
    </cs:fontRef>
    <cs:defRPr sz="1400" kern="1200" cap="none" spc="20" baseline="0"/>
  </cs:title>
  <cs:trendline>
    <cs:lnRef idx="0">
      <cs:styleClr val="auto"/>
    </cs:lnRef>
    <cs:fillRef idx="0"/>
    <cs:effectRef idx="0"/>
    <cs:fontRef idx="minor">
      <a:schemeClr val="dk1"/>
    </cs:fontRef>
    <cs:spPr>
      <a:ln w="9525" cap="rnd">
        <a:solidFill>
          <a:schemeClr val="phClr"/>
        </a:solidFill>
      </a:ln>
    </cs:spPr>
  </cs:trendline>
  <cs:trendlineLabel>
    <cs:lnRef idx="0"/>
    <cs:fillRef idx="0"/>
    <cs:effectRef idx="0"/>
    <cs:fontRef idx="minor">
      <a:schemeClr val="dk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65000"/>
        <a:lumOff val="35000"/>
      </a:schemeClr>
    </cs:fontRef>
    <cs:defRPr sz="900" kern="1200" spc="20" baseline="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233">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9525" cap="flat" cmpd="sng" algn="ctr">
        <a:solidFill>
          <a:schemeClr val="lt1">
            <a:lumMod val="95000"/>
            <a:alpha val="10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34925" cap="rnd">
        <a:solidFill>
          <a:schemeClr val="phClr"/>
        </a:solidFill>
        <a:round/>
      </a:ln>
    </cs:spPr>
  </cs:dataPointLine>
  <cs:dataPointMarker>
    <cs:lnRef idx="0">
      <cs:styleClr val="auto"/>
    </cs:lnRef>
    <cs:fillRef idx="3">
      <cs:styleClr val="auto"/>
    </cs:fillRef>
    <cs:effectRef idx="3"/>
    <cs:fontRef idx="minor">
      <a:schemeClr val="tx1"/>
    </cs:fontRef>
    <cs:spPr>
      <a:ln w="9525">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tx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tx1"/>
    </cs:fontRef>
    <cs:spPr>
      <a:ln w="9525">
        <a:solidFill>
          <a:schemeClr val="lt1">
            <a:lumMod val="95000"/>
            <a:alpha val="54000"/>
          </a:schemeClr>
        </a:solidFill>
        <a:prstDash val="dash"/>
      </a:ln>
    </cs:spPr>
  </cs:dropLine>
  <cs:errorBar>
    <cs:lnRef idx="0"/>
    <cs:fillRef idx="0"/>
    <cs:effectRef idx="0"/>
    <cs:fontRef idx="minor">
      <a:schemeClr val="tx1"/>
    </cs:fontRef>
    <cs:spPr>
      <a:ln w="9525" cap="flat" cmpd="sng" algn="ctr">
        <a:solidFill>
          <a:schemeClr val="lt1">
            <a:lumMod val="9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lt1">
            <a:lumMod val="95000"/>
            <a:alpha val="10000"/>
          </a:schemeClr>
        </a:solidFill>
        <a:round/>
      </a:ln>
    </cs:spPr>
  </cs:gridlineMajor>
  <cs:gridlineMinor>
    <cs:lnRef idx="0"/>
    <cs:fillRef idx="0"/>
    <cs:effectRef idx="0"/>
    <cs:fontRef idx="minor">
      <a:schemeClr val="tx1"/>
    </cs:fontRef>
    <cs:spPr>
      <a:ln>
        <a:solidFill>
          <a:schemeClr val="lt1">
            <a:lumMod val="95000"/>
            <a:alpha val="5000"/>
          </a:schemeClr>
        </a:solidFill>
      </a:ln>
    </cs:spPr>
  </cs:gridlineMinor>
  <cs:hiLoLine>
    <cs:lnRef idx="0"/>
    <cs:fillRef idx="0"/>
    <cs:effectRef idx="0"/>
    <cs:fontRef idx="minor">
      <a:schemeClr val="tx1"/>
    </cs:fontRef>
    <cs:spPr>
      <a:ln w="9525">
        <a:solidFill>
          <a:schemeClr val="lt1">
            <a:lumMod val="95000"/>
            <a:alpha val="54000"/>
          </a:schemeClr>
        </a:solidFill>
        <a:prstDash val="dash"/>
      </a:ln>
    </cs:spPr>
  </cs:hiLoLine>
  <cs:leaderLine>
    <cs:lnRef idx="0"/>
    <cs:fillRef idx="0"/>
    <cs:effectRef idx="0"/>
    <cs:fontRef idx="minor">
      <a:schemeClr val="tx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tx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tx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tx1"/>
    </cs:fontRef>
  </cs:wall>
</cs:chartStyle>
</file>

<file path=xl/drawings/_rels/drawing1.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2</xdr:col>
      <xdr:colOff>681037</xdr:colOff>
      <xdr:row>17</xdr:row>
      <xdr:rowOff>47625</xdr:rowOff>
    </xdr:from>
    <xdr:to>
      <xdr:col>14</xdr:col>
      <xdr:colOff>657225</xdr:colOff>
      <xdr:row>46</xdr:row>
      <xdr:rowOff>57150</xdr:rowOff>
    </xdr:to>
    <xdr:graphicFrame macro="">
      <xdr:nvGraphicFramePr>
        <xdr:cNvPr id="2" name="Gráfico 1">
          <a:extLst>
            <a:ext uri="{FF2B5EF4-FFF2-40B4-BE49-F238E27FC236}">
              <a16:creationId xmlns:a16="http://schemas.microsoft.com/office/drawing/2014/main" id="{2C45DCCD-9F17-B054-F755-AC58A2505C58}"/>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16</xdr:col>
      <xdr:colOff>9525</xdr:colOff>
      <xdr:row>17</xdr:row>
      <xdr:rowOff>9524</xdr:rowOff>
    </xdr:from>
    <xdr:to>
      <xdr:col>29</xdr:col>
      <xdr:colOff>19050</xdr:colOff>
      <xdr:row>46</xdr:row>
      <xdr:rowOff>9524</xdr:rowOff>
    </xdr:to>
    <xdr:graphicFrame macro="">
      <xdr:nvGraphicFramePr>
        <xdr:cNvPr id="3" name="Gráfico 2">
          <a:extLst>
            <a:ext uri="{FF2B5EF4-FFF2-40B4-BE49-F238E27FC236}">
              <a16:creationId xmlns:a16="http://schemas.microsoft.com/office/drawing/2014/main" id="{3EE741E4-FD5D-47E9-91A5-BFCD9EC5C51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RESUM96"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G:\Angel%202006\PROCESOS_LIC_PAV_LOC\LICITACION_PPL_4_GRUPOS\PRESUPUESTOS_26_06_06\PRESUP_DEFINITIVOS_4G\PRESUP_PRECIOS_UNIFICADOS_OK\PRESUPUESTO%205-7.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gobiernobogota-my.sharepoint.com/Javier_or_compa/zulma/Fin/Anexos/PRESUPUESTOS-REV1.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G:\back%20up-diego%20m\PRESUPUESTOS%20STED\Puente%20Manitas\VERSION%20FINAL\Presupuesto%20Construcci&#243;n%20Puente%20Peatonal%20Manitas.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gobiernobogota-my.sharepoint.com/vqicpysvr/VQ2008/Users/Laura/AppData/Local/Temp/SHARE/ESTIMA/P7020/PROYECTO/730/CAMBIOS/Z209.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wsponline-my.sharepoint.com/Angel%202006/PROCESOS_LIC_PAV_LOC/LICITACION_PPL_4_GRUPOS/PRESUPUESTOS_26_06_06/PRESUP_DEFINITIVOS_4G/PRESUP_PRECIOS_UNIFICADOS_OK/PRESUPUESTO%205-7.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i1510\BASES%20PRESUPUESTO\back%20up-diego%20m\PRESUPUESTOS%20STED\Puente%20Manitas\VERSION%20FINAL\Presupuesto%20Construcci&#243;n%20Puente%20Peatonal%20Manitas.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5.xml.rels><?xml version="1.0" encoding="UTF-8" standalone="yes"?>
<Relationships xmlns="http://schemas.openxmlformats.org/package/2006/relationships"><Relationship Id="rId1" Type="http://schemas.microsoft.com/office/2006/relationships/xlExternalLinkPath/xlPathMissing" Target="aCCIDENTES%20DE%201995%20-%201996.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gobiernobogota-my.sharepoint.com/E0992894/formatos_pacc_2006/Documents%20and%20Settings/e0928648/Configuraci&#243;n%20local/Archivos%20temporales%20de%20Internet/OLK4/1.%20Consolidaci&#243;n%20Compras%20-%20v1.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i1510\BASES%20PRESUPUESTO\Users\MaCaroCar\Documents\PERSONAL%20MACAROCAR\PPTO%20PRELIMINAR%20PPL\APU%20VOL%201.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https://gobiernobogota-my.sharepoint.com/Elc001/groups/William/Excel/WINDOWS/TEMP/EST0798.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57407C76\LIQUIDACIONESPERSONAL.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ss01cc01\ValorizacionAc180\Users\cmavilav1\Downloads\Indices%20redes%20HYS%20V2-V3%20TM%20Av.%2068.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ob-atuesta/d/Metrados%20Lima-Canta/RED5/CANTA.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https://gobiernobogota-my.sharepoint.com/elc001/GROUPS/GCOPME/COORDINACION%20MTO%20PLANTAS/Metalmec&#225;nica/Corrosi&#243;n/CORROSION/CORROSION/CONTRATA/INSPECTO/INSPECTO/2001/Pcr-108/PSI08500/LIQUIDACIONESPERSONAL.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https://gobiernobogota-my.sharepoint.com/10.6.75.177/VQ2008/Users/Laura/AppData/Local/Temp/SHARE/ESTIMA/P7020/PROYECTO/730/CAMBIOS/Z209.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C9BB8690\PRESUPUESTO%20ESTADIO%201.2%20primera%20etapa.xls" TargetMode="External"/></Relationships>
</file>

<file path=xl/externalLinks/_rels/externalLink32.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Ntprincipal\licitaciones\WINDOWS\DESKTOP\idu\USUARIOS\J_GONZAL\VARIOS\LICITACION\Idu-UEL-112-98\IDU-112-9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japarra\Documents%20and%20Settings\crendon.HMV\Local%20Settings\Temporary%20Internet%20Files\OLK3\8599.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aboratorio\c\DATOS\Vias%20Del%20Cesar\Laboratorio\SUBRASA\DensidSR(1).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Centauro\datos\1\CIRCUITOS%20CODENSA.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disco2/DATOS/LABORATORIO/Pavimento/MDC2-2xls.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https://gobiernobogota-my.sharepoint.com/Vqicpysvr/VQ2008/SHARE/ESTIMA/P7020/PROYECTO/730/CAMBIOS/Z209.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Stf006\QA\OFERTAS\7422\DPTO\CIVIL\7422CWXL"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J:\CTO%20641%20UT%20MAS\MODIFICACIONES\ACTA%201.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E:\admon%20Vial%20henry\Mis%20documentos\OBRAS\BANADIA\INFORMES\BANADIACD\1erINFORME.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Laboratorio\c\DATOS\Laboratorio\Base\GradBase1.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ss01cc01\ValorizacionAc180\Users\cmgonzal3\Documents\MFGA\CL%2013\PPTO\RHS\presupuestoproyectocalle13\PPTO%20Calle%2013%20-%20Alt%201.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https://gobiernobogota-my.sharepoint.com/Users/MARIAE/Downloads/PRESUPUESTO-UT2018-13-16.xlsx" TargetMode="External"/></Relationships>
</file>

<file path=xl/externalLinks/_rels/externalLink47.xml.rels><?xml version="1.0" encoding="UTF-8" standalone="yes"?>
<Relationships xmlns="http://schemas.openxmlformats.org/package/2006/relationships"><Relationship Id="rId1" Type="http://schemas.microsoft.com/office/2006/relationships/xlExternalLinkPath/xlStartup" Target="Nuevo%20informe%20mensual%20-%20Mayo/datos/Datos%202005/Costos/Costos%202005/Facturacion%20Obra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sandra\CARPETA%20COMPARTIDA\Para%20presupuesto\Documents%20and%20Settings\67370\Configuraci&#243;n%20local\Archivos%20temporales%20de%20Internet\Content.IE5\UOTNRVQZ\Presupuesto%20correigio%20nora%20morales(1).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Mis%20Documentos/1178.%20SAN%20JOSE%20ETB/1187.%20JUSTICIA%20PENAL%20MILITAR/OBRA/REQUERIMIENTOS%20DE%20CONTRATOS/REQUERIMIENTO%20DE%20CONTRATACI&#211;N%20No.005%20JAVIER%20VARGAS.xlsm"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pmb8\DOCUMENTOS%20ZS\SEGUIMIENTO%20PMT\Users\RAGARCIA\Desktop\SM\PROYECTS\Matriz_AspectosSubestaciones%20DEF.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i1510\BASES%20PRESUPUESTO\Documents%20and%20Settings\cmcarden1\Configuraci&#243;n%20local\Archivos%20temporales%20de%20Internet\OLK27\DOCUME~1\CWRANG~1\CONFIG~1\Temp\Presupuesto%20proceso%20de%20atenci&#243;n%20de%20emergencia%20Limas%20Definit.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i1510\BASES%20PRESUPUESTO\presupuesto%20idu\CANTIDADES%20OBRA\comunicaciones\PTTO%20COMUNICACIONES%2014-ABR-09.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Users/ingcruz/Desktop/FORMULACI&#211;N%202018/PRES1028SEPT03.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i1510\BASES%20PRESUPUESTO\Familia%20Monsalvo%20D&#237;az\Equipo%20Anterior\Rossana\CONSULTORIA\2009\Insumos%202009.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Auxmedicion\c\WINDOWS\TEMP\SeguimientoEqMocoa2002.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83E91508\Solicitud%20de%20Contratacion%20o%20Compras%20VFF%2006%20a%2008%20C%20LLANITO%20PCP.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gobiernobogota-my.sharepoint.com/Servidor/vmn%20eyd%20nuqui%20animas/Users/LEONARDO/Documents/ERICK/William/revision%20informe/REVISION/Cantiades_Zonas_Inestables_Jul_9-08.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pmb8\Users\USUARIO\AppData\Local\Microsoft\Windows\Temporary%20Internet%20Files\Low\Content.IE5\HMHA3DMH\FORMATO_FINAL_VERTICAL.xlsx"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gobiernobogota-my.sharepoint.com/Lucho/transfer%20lucho/Mis%20documentos/ANDES3/mayo%204-01/Mis%20documentos/AiuApoSaraBrut200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gobiernobogota-my.sharepoint.com/Lucho/transfer%20lucho/Mis%20documentos/AiuApoSaraBrut2000.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Y:\Concrescol%20S.A\A-Mis%20Propuestas\Gesti&#243;n%20de%20Licitaciones\Licitaciones-Gesti&#243;n%20de%20Calidad%202012.xlsx"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gobiernobogota-my.sharepoint.com/Amd/documentos%20c/Documentos-Wilson/Advial-Cmarca/bimestral/06-dic-ene-99/03JUN-JUL-98/Acc%20Ago-Sep.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G:\Users\cfrodrig4\Downloads\untitled.xlsx"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NTPRINCIPAL\Licitaciones\Licitaciones%202001\14-2001%20Autopistas%20del%20Caf&#233;\Oferta\PreciosUnitariosCaf&#233;.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E:\COTA%20-%20CUND\PARCIAL\PARCIAL%20No%202\COTA%20-%20CUND\DOCUMENTOS%20COTA%20-%20CUNDINAMARCA\Presupuesto%20Cota%2064-FINAL.xlsx"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ZCSERVER1\TECNICO\PLANMIN\PLANES\PLANSEM\2000\TRIMES02\SEM23-00.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F:\CERRITOS%20MEDELLIN\ACTAS\Programas%20Icein\licitacion.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Angela\pre-actas\CERRITOS%20MEDELLIN\ACTAS\Programas%20Icein\licitacion.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gobiernobogota-my.sharepoint.com/Jorge-oy83xo6pq/guariquies/GSU/GSU-003-002-01-GIP/Seguimiento%20y%20Control/Cctos/Hern&#225;n-%20Ccto%20Alcantarillado%20A27017/Cntrl_HG_03.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PLANMIN\PLANES\PLANSEM\2001\Trimes02\Sem17-01.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ZCSERVER1\TECNICO\PLANMIN\PLANES\PLANSEM\2000\TRIMES02\SEM25-00.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J:\Z.OTROS\OBRAS\ENGATIVA\MODIFICACIONES\MODIFICACI&#224;N%204\VILLA%20SAGRARIO%20LLUVIAS%20mod.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Mis%20Documentos/1178.%20SAN%20JOSE%20ETB/1187.%20JUSTICIA%20PENAL%20MILITAR/OBRA/REQUERIMIENTOS%20DE%20CONTRATOS/REQUERIMIENTO%20DE%20CONTRATACI&#211;N%20No.004%20IIE.xlsm"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Servidorsma\761\PRODUCTOS\E&amp;D\P127\Informes\Presupuestos\P127-PO-GE-002%20V1%20EN%20PROCESO.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Euleoca\temp\Mis%20documentos\Con%200605%2002\actas\acta%20noviembre02\388\Actas\HACE\Mis%20documentos\INF.BIMENSUAL\INFORME%20BIMENSUAL%20JUL-AGO-2001.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Calidad\Junio\Documents%20and%20Settings\Adriana.Gallego.ADRIANAG\Configuraci&#243;n%20local\Archivos%20temporales%20de%20Internet\OLK2B\CALC%20PRODUCCION%20EQUIPOS%20ANDRES.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gobiernobogota-my.sharepoint.com/Asistente/documentos/Mis%20documentos/RHLICITACIONES/GEOINGENIERIA%20WM/cantidades.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Calidad\Junio\Documents%20and%20Settings\Adriana.Gallego.ADRIANAG\Configuraci&#243;n%20local\Archivos%20temporales%20de%20Internet\OLK2B\PROPUESTA\glencore\CALC%20PRODUCCION%20CCC-GLENCORE.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2B40799E\PRESUPUESTO_LA%20MESA_MESITAS_2011-01-17.xlsx"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Pmb2\aecc\E.%20Control%20Proyecto%20Zona%20Centro\E.C.3%20Inspecciones%20previas%20(definici&#243;n%20intervenci&#243;n)\E.C.3.1%20Demarcaci&#243;n%20horizontal%20incluye%20matriz%20de%20garant&#237;a\MV_02_393_988_09_V1\MV_02_393_988_09_V1.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A:\Mis%20documentos\BALANCE\resumen%20japon%20lluvias%202.7.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gobiernobogota-my.sharepoint.com/INGMARIOR/Ing%20Mario-w/ING%20HENRY%20-W/OBRAS/GYC%20APROBADO/1648%20Dise&#241;o%20de%20Espesores%20ACORDADO%20CON%20INTERVENTOR.xlsm"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gobiernobogota-my.sharepoint.com/Pc1/E/AMV-3005-2005/ADMON%20GRUPO%203%202004%20-2005/PRESUPUESTOS/Analisis%20de%20Precios%20Unitarios%20ASTRID.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https://gobiernobogota-my.sharepoint.com/marino/C/Documents%20and%20Settings/Hector%20Guerrero/Mis%20documentos/Licitaciones%20realizadas/Invias/INTER-Taraza-caucasia/DIFERGO/WINDOWS/TEMP/UNITARIOS.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J:\WINDOWS\TEMP\VILLA%20SAGRARIO%20NEGRAS%208.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Mis%20Documentos/1178.%20SAN%20JOSE%20ETB/1187.%20JUSTICIA%20PENAL%20MILITAR/PRESUPUESTO/PRESUPUESTO%20FORMULARIO%20No.%205-cd.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gobiernobogota-my.sharepoint.com/192.168.1.27/presupuestos/OPERATIVA/OFERTAS/ECOPETROL/Data%20G%20Operativa/OFERTAS%20PRESENTADAS/NUEVA%20OFERTA%20TORRES-CONVERTIDOR/lefa/excel/30CONJUL1.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i1510\BASES%20PRESUPUESTO\TRONCAL%2010\PRESUPUESTO\RECIBIDA\PRESUPUESTO\An&#225;lisis%20de%20precios%20unitarios\Datos%20b&#225;sicos.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Users/USER/Documents/CONTRATOS%202017/01%20CONTRATO%201353-2017-IDU/CORERSPONDENCIA%20ENVIADA/SOLICITUD%20DE%20ADICION%20NP/PARA%20ENTREGA%20OFICIO%20-%20NP.xlsx"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A0838\nuevos%20tdr\01_TRABAJO\IDU_202\PRESUPUESTOS\ABRIL_18\Ppto%20de%20Obra%20INARE-IDU-202-05%20-%20Tramo%20Cra-15-19%20-Separador-%20v.16-04-07.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DB2BDEA4\NOMINA%20CONVENC"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archivo21\appsteu\Mis%20documentos\Precios\Cargue%20en%20SAP\Jul\CARGA%20PRECIOS%20JUN%20(30-06-2011).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https://wsponline-my.sharepoint.com/Familia%20Monsalvo%20Diaz/Equipo%20Anterior/Rossana/IDU%2050.19/An&#225;lisis%20de%20precios%20unitario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Pcredj11/BASE%20PRESUPUESTO%20SPF/Documents%20and%20Settings/mochoa/Configuraci&#243;n%20local/Archivos%20temporales%20de%20Internet/OLK10/Documents%20and%20Settings/gclavijo/Escritorio/Documents%20and%20Settings/JCARDENASR/Co"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E:\Documentos%20Personales\Inf%20Ingenieria\presupuestos\idu\Precios%20unitarios\UNITARIOS%20MALLA%20VIAL%20044%20Corregidos.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Ing-sandra\CARPETA%20COMPARTIDA\Users\LuisEduardoP\Documents\consorcio%20vial%20fresado\ACTAS%20Y%20SOPORTES\DATOS\Equipos\COSTO%20DE%20PROPIEDAD.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Centauro\datos\Trab\Codensa-RSA\Densidades%20de%20carga\Cargabilidad%20econ&#243;mica5.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d.docs.live.net/Aquitania/Cofinanciacion/FICHAS%20Y%20FORMATOS/UNITARIOS%20GENERALES.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116.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https://gobiernobogota-my.sharepoint.com/Pc1/d/LIQ.TRANSPORTE%20DE%20MATERIALES%20OCTUBRE%20DE%202006%20HASMER%20FINAL.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Comercial\DATOS\MAQUINARIA\7-mantenimientos\control%20de%20Mto.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https://gobiernobogota-my.sharepoint.com/INGMARIOR/Ing%20Mario-w/Users/Ing.%20Henry/AppData/Roaming/Microsoft/Excel/Cantidades%20Hidr&#225;ulicas%20%20La%20Mesa%20Mesitas%202010-12-30.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i1510\BASES%20PRESUPUESTO\Documents%20and%20Settings\MANUEL%20RICARDO%20GOMEZ\I.D.U\KM%205%20V&#237;a%20la%20Calera\PROCESO%20PRECONTRACUTUAL\presupuestos\Construcci&#243;n\EJEMPLOS\Copia%20de%20PRESUPUESTO%20PUENTE%20TRANSVERSAL%2045%20-%20V.1.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file:///\\Servidor\f\C.701%20DISE&#209;OS%20IDU%20GRUPO%20G\09%20Productos%20de%20la%20Consultor&#237;a\701_SIN_ANALISIS_PRECIOS_UNITARIOS%20en%20proceso\APU_GRUPO_G-Base.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Asistente1\datos%202002\Datos%202002\EQUIPO\tarifas%202002.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Servidor/DATOS%20(F)/Documents%20and%20Settings/Administrador/Mis%20documentos/Mis%20archivos%20recibidos/APUS%20JUNIO%2015-04.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file:///\\Escritorio\amv%202011\AMV%202011\PHRE\09%20INF_TRIMESTRAL%20_FINAL%20-%202011\INFORME%209_AMV_MAR-2011.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file:///\\Server\g\IDU-088-06\COTIZACIONES\TARIFAS%20EQUIPOS%20LICITACION.xls"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file:///\\D9786AFA\NOMINA%20CONVENCIONAL.xls"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file:///\\i1510\BASES%20PRESUPUESTO\Documents%20and%20Settings\cmcarden1\Mis%20documentos\MARIA%20CAROLINA\PRESUPUESTO\CONSTRUCCI&#211;N\CALI%20TUNA%20BAJA\1.%20PRESUPUESTO%20CALI%20TUNA%20BAJA%20FINAL.xls"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file:///\\NTPRINCIPAL\Licitaciones\Licitaciones%202000\05-2000%20IDU%20LP%20GPTN%20002-2000\Anexo2PU%20y%20AIU-%201.xls"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file:///D:\CIUDAD%20BOLIVAR\FRENTE%201CB\replanteos\MARLO\CB%205\5921.FLORIDA%20PRUEBA.xls"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file:///\\Yamil\c%20-%20yamil\Documents%20and%20Settings\Yamil%20Sabbagh\Configuraci&#243;n%20local\Temp\Directorio%20temporal%205%20para%20sergio%20bar.zip\Mis%20documentos\ACTAS\ACTA%2015\VILLA%20SAGRARIO%20NEGRAS.XLS"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file:///\\Ambiental\trabajo%20red\Documents%20and%20Settings\Luis%20Alberto\Configuraci&#243;n%20local\Archivos%20temporales%20de%20Internet\Content.IE5\ROSF17GT\TEMP\PRECIOS%20UNITARIOS%20SANVICTORINO.xls"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file:///\\planeacion1\REPORTE%20PRODUCCION\Documents%20and%20Settings\Administrador\Mis%20documentos\Mis%20archivos%20recibidos\REPORTE%20PRODUCCION%20-%20JUNIO%20def.xls"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file:///\\E0992774a\PRECIOS\DOCUME~1\e0939709\CONFIG~1\Temp\precios2002.XLS"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file:///\\Escritorio\amv%202011\copia%20de%20seguridad%20pc1_invias\CONSORCIO%20PHRE\PRESUPUESTOS\V&#205;A%209003\Presupuesto%20para%20Ampliaci&#243;n%20de%20Puentes%20Angostos\Presupuestos%20Ampliaci&#243;n%20de%20Puentes%20%20(9003)%20Sept.%20de%202010.xls"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file:///\\Escritorio\amv%202011\Documents%20and%20Settings\Equipo_2\Escritorio\Necesidades%20de%20las%20V&#237;as%202010\Definitivos\Necesidades%20%20Lorica%20-%20Cove&#241;as%20(9004)%20Marzo%202010.xls"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https://gobiernobogota-my.sharepoint.com/INGGABRIEL/Ing%20Gabriel-W/Ing%20Juan%20Diego/CONSULTORIA/TOCAIMA%20-%20JERUSALEN/Tramo%20II/Geometrico/83.%20ENTREGA%20TOCAIMA%20-%20JERUSALEN%20TRAMO%202%20(30-11-2012)/ANEXOS/Anexos%20T2.xlsx"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https://gobiernobogota-my.sharepoint.com/INGMARIOR/Ing%20Mario-w/Users/CONSORCIO%20DEVISAD/Documents/DEVISAB%20-%20ING%20HENRY/OBRAS/4.GRAN%20VIA%20CACHIPAY/Cantidades%20obras%20de%20arte-HENRY.xls"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file:///\\10.0.0.4\tecnico\Documents%20and%20Settings\67370\Configuraci&#243;n%20local\Archivos%20temporales%20de%20Internet\Content.IE5\UOTNRVQZ\Presupuesto%20correigio%20nora%20morales(1).xls" TargetMode="External"/></Relationships>
</file>

<file path=xl/externalLinks/_rels/externalLink145.xml.rels><?xml version="1.0" encoding="UTF-8" standalone="yes"?>
<Relationships xmlns="http://schemas.openxmlformats.org/package/2006/relationships"><Relationship Id="rId1" Type="http://schemas.openxmlformats.org/officeDocument/2006/relationships/externalLinkPath" Target="file:///\\i1510\BASES%20PRESUPUESTO\Escritorio\PP\PP%20no%20usados\1&#186;%20de%20Mayo%20con%2049C.xls"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file:///G:\Documents%20and%20Settings\cdmejiad1\Configuraci&#243;n%20local\Archivos%20temporales%20de%20Internet\OLK53\Copia%20de%20MATRIZ%20PARA%20EL%20CALCULO%20DEL%20AIU%202010.xls" TargetMode="External"/></Relationships>
</file>

<file path=xl/externalLinks/_rels/externalLink147.xml.rels><?xml version="1.0" encoding="UTF-8" standalone="yes"?>
<Relationships xmlns="http://schemas.openxmlformats.org/package/2006/relationships"><Relationship Id="rId1" Type="http://schemas.microsoft.com/office/2006/relationships/xlExternalLinkPath/xlPathMissing" Target="Presupuesto%20remoci&#243;n%20de%20derrumbes.xls"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file:///E:\CONTRATOS%20EN%20EJECUCION%202014\CTO%20556\COTA\Presupuesto%20Cota%20redondeado.xlsx"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150.xml.rels><?xml version="1.0" encoding="UTF-8" standalone="yes"?>
<Relationships xmlns="http://schemas.openxmlformats.org/package/2006/relationships"><Relationship Id="rId1" Type="http://schemas.openxmlformats.org/officeDocument/2006/relationships/externalLinkPath" Target="file:///\\ss01cc01\ValorizacionAc180\Users\cmgonzal3\Documents\PROYECTOS\TRONCALES\AV%20BOYACA%20YOMA-CL%20170\PPTOS%20PATIO%20LA%20REFORMA\HS\PPTO%20TM%20Av.%20BOYACA%20-%20REDES%20HS%20-%20Enviado%20OBRA.xls" TargetMode="External"/></Relationships>
</file>

<file path=xl/externalLinks/_rels/externalLink151.xml.rels><?xml version="1.0" encoding="UTF-8" standalone="yes"?>
<Relationships xmlns="http://schemas.openxmlformats.org/package/2006/relationships"><Relationship Id="rId1" Type="http://schemas.openxmlformats.org/officeDocument/2006/relationships/externalLinkPath" Target="/Users/cdmejiad1/Downloads/Presupuesto_Grupo%206-2020-05MAYO-15-v1.xlsx" TargetMode="External"/></Relationships>
</file>

<file path=xl/externalLinks/_rels/externalLink152.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153.xml.rels><?xml version="1.0" encoding="UTF-8" standalone="yes"?>
<Relationships xmlns="http://schemas.openxmlformats.org/package/2006/relationships"><Relationship Id="rId1" Type="http://schemas.openxmlformats.org/officeDocument/2006/relationships/externalLinkPath" Target="file:///\\pmb8\Trabajo\ID\Formatos\FORMATO%20final.xlsx" TargetMode="External"/></Relationships>
</file>

<file path=xl/externalLinks/_rels/externalLink154.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155.xml.rels><?xml version="1.0" encoding="UTF-8" standalone="yes"?>
<Relationships xmlns="http://schemas.openxmlformats.org/package/2006/relationships"><Relationship Id="rId1" Type="http://schemas.openxmlformats.org/officeDocument/2006/relationships/externalLinkPath" Target="file:///A:\Metrados%20Lima-Canta\RED5\CANTA.xls" TargetMode="External"/></Relationships>
</file>

<file path=xl/externalLinks/_rels/externalLink156.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157.xml.rels><?xml version="1.0" encoding="UTF-8" standalone="yes"?>
<Relationships xmlns="http://schemas.openxmlformats.org/package/2006/relationships"><Relationship Id="rId1" Type="http://schemas.openxmlformats.org/officeDocument/2006/relationships/externalLinkPath" Target="file:///\\Yamil\c%20-%20yamil\Documents%20and%20Settings\Yamil%20Sabbagh\Configuraci&#243;n%20local\Temp\Directorio%20temporal%205%20para%20sergio%20bar.zip\WINDOWS\TEMP\VILLA%20SAGRARIO%20NEGRAS%208.xls" TargetMode="External"/></Relationships>
</file>

<file path=xl/externalLinks/_rels/externalLink158.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159.xml.rels><?xml version="1.0" encoding="UTF-8" standalone="yes"?>
<Relationships xmlns="http://schemas.openxmlformats.org/package/2006/relationships"><Relationship Id="rId1" Type="http://schemas.openxmlformats.org/officeDocument/2006/relationships/externalLinkPath" Target="/DOCUME~1/HENRIL~1/CONFIG~1/ARCHIV~1/Content.IE5/OHAJ0LYN/precios_La%20Mata_Bosconia_enviado%20a%20FRAFUENT.xls" TargetMode="External"/></Relationships>
</file>

<file path=xl/externalLinks/_rels/externalLink16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161.xml.rels><?xml version="1.0" encoding="UTF-8" standalone="yes"?>
<Relationships xmlns="http://schemas.openxmlformats.org/package/2006/relationships"><Relationship Id="rId1" Type="http://schemas.openxmlformats.org/officeDocument/2006/relationships/externalLinkPath" Target="file:///\\Auxmedicion\c\Datos%202002\Oferta%20AIA\APU-Vuelta.xls" TargetMode="External"/></Relationships>
</file>

<file path=xl/externalLinks/_rels/externalLink162.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163.xml.rels><?xml version="1.0" encoding="UTF-8" standalone="yes"?>
<Relationships xmlns="http://schemas.openxmlformats.org/package/2006/relationships"><Relationship Id="rId1" Type="http://schemas.openxmlformats.org/officeDocument/2006/relationships/externalLinkPath" Target="file:///G:\Users\Alianza\Downloads\APUS%20CRA%2011%20V5%20(1).xlsx" TargetMode="External"/></Relationships>
</file>

<file path=xl/externalLinks/_rels/externalLink164.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165.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166.xml.rels><?xml version="1.0" encoding="UTF-8" standalone="yes"?>
<Relationships xmlns="http://schemas.openxmlformats.org/package/2006/relationships"><Relationship Id="rId1" Type="http://schemas.openxmlformats.org/officeDocument/2006/relationships/externalLinkPath" Target="file:///\\i1510\BASES%20PRESUPUESTO\Users\los%20renos\AppData\Local\Temp\Temp1_TK7%20Presupuesto%20redes%20secas.zip\TK7%20Presupuesto%20redes%20secas\Secci&#243;n%207%20Tel&#233;fonos.xls" TargetMode="External"/></Relationships>
</file>

<file path=xl/externalLinks/_rels/externalLink167.xml.rels><?xml version="1.0" encoding="UTF-8" standalone="yes"?>
<Relationships xmlns="http://schemas.openxmlformats.org/package/2006/relationships"><Relationship Id="rId1" Type="http://schemas.openxmlformats.org/officeDocument/2006/relationships/externalLinkPath" Target="file:///\\pmb8\archivos%20luis\TRAMO%20GUADU-RIONEGRO.xls" TargetMode="External"/></Relationships>
</file>

<file path=xl/externalLinks/_rels/externalLink168.xml.rels><?xml version="1.0" encoding="UTF-8" standalone="yes"?>
<Relationships xmlns="http://schemas.openxmlformats.org/package/2006/relationships"><Relationship Id="rId1" Type="http://schemas.openxmlformats.org/officeDocument/2006/relationships/externalLinkPath" Target="file:///E:\admon%20Vial%20henry\Mis%20documentos\ALEX\TERMINAL\PROPUESTATERMINAL\PRECIOS%20TRANSITO.xls" TargetMode="External"/></Relationships>
</file>

<file path=xl/externalLinks/_rels/externalLink169.xml.rels><?xml version="1.0" encoding="UTF-8" standalone="yes"?>
<Relationships xmlns="http://schemas.openxmlformats.org/package/2006/relationships"><Relationship Id="rId1" Type="http://schemas.openxmlformats.org/officeDocument/2006/relationships/externalLinkPath" Target="file:///\\NTPRINCIPAL\Licitaciones\WINDOWS\TEMP\CotizaJorgeMu&#241;oz.xls" TargetMode="External"/></Relationships>
</file>

<file path=xl/externalLinks/_rels/externalLink170.xml.rels><?xml version="1.0" encoding="UTF-8" standalone="yes"?>
<Relationships xmlns="http://schemas.openxmlformats.org/package/2006/relationships"><Relationship Id="rId1" Type="http://schemas.openxmlformats.org/officeDocument/2006/relationships/externalLinkPath" Target="file:///\\Servidortroncal\publico\CIVILTEC\IDU-293\ANEXO%208B\presupuesto%20final\Presupuesto%20Banderas\Resumen%20cantidades%20Banderas.xls" TargetMode="External"/></Relationships>
</file>

<file path=xl/externalLinks/_rels/externalLink171.xml.rels><?xml version="1.0" encoding="UTF-8" standalone="yes"?>
<Relationships xmlns="http://schemas.openxmlformats.org/package/2006/relationships"><Relationship Id="rId1" Type="http://schemas.openxmlformats.org/officeDocument/2006/relationships/externalLinkPath" Target="/Datos/Actas/ACTA%20No%204%20%20con%20corte%20al%2011%20de%20Enero%20de%202007/ACTA%20DE%20OBRA%20No%204%20CON%20CORTE%20AL%2011%20DE%20ENERO%20DE%202007.xls" TargetMode="External"/></Relationships>
</file>

<file path=xl/externalLinks/_rels/externalLink172.xml.rels><?xml version="1.0" encoding="UTF-8" standalone="yes"?>
<Relationships xmlns="http://schemas.openxmlformats.org/package/2006/relationships"><Relationship Id="rId1" Type="http://schemas.openxmlformats.org/officeDocument/2006/relationships/externalLinkPath" Target="file:///\\PACO\Doc.%20ASPIRE\ADMONVIAL%20H-V-05\PRESUPUESTOS\sector%203.XLS" TargetMode="External"/></Relationships>
</file>

<file path=xl/externalLinks/_rels/externalLink173.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174.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175.xml.rels><?xml version="1.0" encoding="UTF-8" standalone="yes"?>
<Relationships xmlns="http://schemas.openxmlformats.org/package/2006/relationships"><Relationship Id="rId1" Type="http://schemas.openxmlformats.org/officeDocument/2006/relationships/externalLinkPath" Target="/planfisicas80/Users/kmedina/Desktop/AEP/2017/PROCESO%20LICITACION%20PUBLICA/NOGAL/Estructura%20de%20costos/PRESUPUESTO%20NOGAL%20ALCANCE%20PILOTAJE%2029-AGO-17/PRESUPUESTO%20NOGAL%20ALCANCE%20PILOTAJE.xlsx" TargetMode="External"/></Relationships>
</file>

<file path=xl/externalLinks/_rels/externalLink17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177.xml.rels><?xml version="1.0" encoding="UTF-8" standalone="yes"?>
<Relationships xmlns="http://schemas.openxmlformats.org/package/2006/relationships"><Relationship Id="rId1" Type="http://schemas.openxmlformats.org/officeDocument/2006/relationships/externalLinkPath" Target="file:///\\115576A2\partidas_cant_tub_final_04.xls" TargetMode="External"/></Relationships>
</file>

<file path=xl/externalLinks/_rels/externalLink178.xml.rels><?xml version="1.0" encoding="UTF-8" standalone="yes"?>
<Relationships xmlns="http://schemas.openxmlformats.org/package/2006/relationships"><Relationship Id="rId1" Type="http://schemas.openxmlformats.org/officeDocument/2006/relationships/externalLinkPath" Target="file:///\\ss01cc01\ValorizacionAc180\Users\cmgonzal3\Documents\PROYECTOS\TRONCALES\AV%20BOYACA%20YOMA-CL%20170\PPTOS%20PATIO%20LA%20REFORMA\OBRA%20AV.%20BOYACA%20PATIO%20LA%20REFORMA-%20CL%20170%20-11%20SEPT%202017.xls" TargetMode="External"/></Relationships>
</file>

<file path=xl/externalLinks/_rels/externalLink179.xml.rels><?xml version="1.0" encoding="UTF-8" standalone="yes"?>
<Relationships xmlns="http://schemas.openxmlformats.org/package/2006/relationships"><Relationship Id="rId1" Type="http://schemas.openxmlformats.org/officeDocument/2006/relationships/externalLinkPath" Target="file:///\\pmb8\DOCUMENTOS%20ZS\SEGUIMIENTO%20PMT\Users\RAGARCIA\Documents\%20RAGN\PROYECTOS%20RAGN\SM%20Bogot&#225;\SM\Formatos%20SM%20Definitivos.xls" TargetMode="External"/></Relationships>
</file>

<file path=xl/externalLinks/_rels/externalLink180.xml.rels><?xml version="1.0" encoding="UTF-8" standalone="yes"?>
<Relationships xmlns="http://schemas.openxmlformats.org/package/2006/relationships"><Relationship Id="rId1" Type="http://schemas.openxmlformats.org/officeDocument/2006/relationships/externalLinkPath" Target="file:///\\Sistemas_1\mis%20document\MISDOC~1\linea%20ferrea..xls" TargetMode="External"/></Relationships>
</file>

<file path=xl/externalLinks/_rels/externalLink181.xml.rels><?xml version="1.0" encoding="UTF-8" standalone="yes"?>
<Relationships xmlns="http://schemas.openxmlformats.org/package/2006/relationships"><Relationship Id="rId1" Type="http://schemas.openxmlformats.org/officeDocument/2006/relationships/externalLinkPath" Target="/Users/engativa/Desktop/F-GC-Presupuesto%20Inicial%20victorias%20tempranas.xlsm" TargetMode="External"/></Relationships>
</file>

<file path=xl/externalLinks/_rels/externalLink182.xml.rels><?xml version="1.0" encoding="UTF-8" standalone="yes"?>
<Relationships xmlns="http://schemas.openxmlformats.org/package/2006/relationships"><Relationship Id="rId1" Type="http://schemas.openxmlformats.org/officeDocument/2006/relationships/externalLinkPath" Target="file:///\\Escritorio\amv%202011\EST.V&#205;A%20CRITERIO%20TECNICO.xls" TargetMode="External"/></Relationships>
</file>

<file path=xl/externalLinks/_rels/externalLink183.xml.rels><?xml version="1.0" encoding="UTF-8" standalone="yes"?>
<Relationships xmlns="http://schemas.openxmlformats.org/package/2006/relationships"><Relationship Id="rId1" Type="http://schemas.openxmlformats.org/officeDocument/2006/relationships/externalLinkPath" Target="file:///J:\Mis%20documentos\OBRAS\BANADIA\INFORMES\BANADIACD\1erINFORME.xls" TargetMode="External"/></Relationships>
</file>

<file path=xl/externalLinks/_rels/externalLink184.xml.rels><?xml version="1.0" encoding="UTF-8" standalone="yes"?>
<Relationships xmlns="http://schemas.openxmlformats.org/package/2006/relationships"><Relationship Id="rId1" Type="http://schemas.openxmlformats.org/officeDocument/2006/relationships/externalLinkPath" Target="https://gobiernobogota-my.sharepoint.com/Admon/consorcio%20ingaf/informe%20semanal/INFORMESEMANAL%201.xls" TargetMode="External"/></Relationships>
</file>

<file path=xl/externalLinks/_rels/externalLink185.xml.rels><?xml version="1.0" encoding="UTF-8" standalone="yes"?>
<Relationships xmlns="http://schemas.openxmlformats.org/package/2006/relationships"><Relationship Id="rId1" Type="http://schemas.openxmlformats.org/officeDocument/2006/relationships/externalLinkPath" Target="https://gobiernobogota-my.sharepoint.com/Elc001/groups/RO%20POR%20ACTIVIDADES/ACTIVIDADES/Mis%20Documentos/PROYECTO%20PMM%20-%202004/COMPRES.%20SVG%202004/Cuadro%20Montajes%20Electrico%20Instrumentaci&#243;n%20y%20control.xls" TargetMode="External"/></Relationships>
</file>

<file path=xl/externalLinks/_rels/externalLink186.xml.rels><?xml version="1.0" encoding="UTF-8" standalone="yes"?>
<Relationships xmlns="http://schemas.openxmlformats.org/package/2006/relationships"><Relationship Id="rId1" Type="http://schemas.openxmlformats.org/officeDocument/2006/relationships/externalLinkPath" Target="https://wsponline-my.sharepoint.com/INFO_PC1/CIVILTEC/IDU-129-2005/COPIA%20PRESUPUESTO/PRESUPUESTO/An&#225;lisis%20de%20precios%20unitarios/Secci&#243;n%201%20Pavimentos.xls" TargetMode="External"/></Relationships>
</file>

<file path=xl/externalLinks/_rels/externalLink187.xml.rels><?xml version="1.0" encoding="UTF-8" standalone="yes"?>
<Relationships xmlns="http://schemas.openxmlformats.org/package/2006/relationships"><Relationship Id="rId1" Type="http://schemas.openxmlformats.org/officeDocument/2006/relationships/externalLinkPath" Target="file:///\\E0992774a\PRECIOS\Constancita\HOJA%20DIARIA\HD%202003\Hoja%20Diaria%20Nueva.xls" TargetMode="External"/></Relationships>
</file>

<file path=xl/externalLinks/_rels/externalLink188.xml.rels><?xml version="1.0" encoding="UTF-8" standalone="yes"?>
<Relationships xmlns="http://schemas.openxmlformats.org/package/2006/relationships"><Relationship Id="rId1" Type="http://schemas.openxmlformats.org/officeDocument/2006/relationships/externalLinkPath" Target="file:///E:\Users\USUARIO\Downloads\Users\USUARIO\Downloads\Mis%20documentos\Ing.%20RICARDO\PROG-96.XLS" TargetMode="External"/></Relationships>
</file>

<file path=xl/externalLinks/_rels/externalLink189.xml.rels><?xml version="1.0" encoding="UTF-8" standalone="yes"?>
<Relationships xmlns="http://schemas.openxmlformats.org/package/2006/relationships"><Relationship Id="rId1" Type="http://schemas.openxmlformats.org/officeDocument/2006/relationships/externalLinkPath" Target="file:///E:\Downloads\VIAS%202008-I%20items%20(23.1)%20a%20(34.2).xls" TargetMode="External"/></Relationships>
</file>

<file path=xl/externalLinks/_rels/externalLink190.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191.xml.rels><?xml version="1.0" encoding="UTF-8" standalone="yes"?>
<Relationships xmlns="http://schemas.openxmlformats.org/package/2006/relationships"><Relationship Id="rId1" Type="http://schemas.openxmlformats.org/officeDocument/2006/relationships/externalLinkPath" Target="file:///\\pmb8\Users\Fabio\Desktop\Mantenimiento%20IDIPRON\VERTICAL\SEPTIEMBRE\del%201%20al%204%20SEPTIEMBRE\EM_19_217\EM_19_217.xls" TargetMode="External"/></Relationships>
</file>

<file path=xl/externalLinks/_rels/externalLink192.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193.xml.rels><?xml version="1.0" encoding="UTF-8" standalone="yes"?>
<Relationships xmlns="http://schemas.openxmlformats.org/package/2006/relationships"><Relationship Id="rId1" Type="http://schemas.openxmlformats.org/officeDocument/2006/relationships/externalLinkPath" Target="/disco2/DATOS/LABORATORIO/Pavimento/N&#250;cleos.xls" TargetMode="External"/></Relationships>
</file>

<file path=xl/externalLinks/_rels/externalLink194.xml.rels><?xml version="1.0" encoding="UTF-8" standalone="yes"?>
<Relationships xmlns="http://schemas.openxmlformats.org/package/2006/relationships"><Relationship Id="rId1" Type="http://schemas.openxmlformats.org/officeDocument/2006/relationships/externalLinkPath" Target="file:///\\Administrador\datos\datos\Laboratorio\BaseA2\briqquetas.xls" TargetMode="External"/></Relationships>
</file>

<file path=xl/externalLinks/_rels/externalLink195.xml.rels><?xml version="1.0" encoding="UTF-8" standalone="yes"?>
<Relationships xmlns="http://schemas.openxmlformats.org/package/2006/relationships"><Relationship Id="rId1" Type="http://schemas.openxmlformats.org/officeDocument/2006/relationships/externalLinkPath" Target="file:///\\CCE431D1\CONSOLIDADO%20SOA_REQUERIMIENTOS%20NAFTA_100_2014.xls" TargetMode="External"/></Relationships>
</file>

<file path=xl/externalLinks/_rels/externalLink196.xml.rels><?xml version="1.0" encoding="UTF-8" standalone="yes"?>
<Relationships xmlns="http://schemas.openxmlformats.org/package/2006/relationships"><Relationship Id="rId1" Type="http://schemas.openxmlformats.org/officeDocument/2006/relationships/externalLinkPath" Target="file:///F:\APUS%20ADICION%20No%20001%20CAP.27%20copia\3_6a.xlsx" TargetMode="External"/></Relationships>
</file>

<file path=xl/externalLinks/_rels/externalLink197.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198.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199.xml.rels><?xml version="1.0" encoding="UTF-8" standalone="yes"?>
<Relationships xmlns="http://schemas.openxmlformats.org/package/2006/relationships"><Relationship Id="rId1" Type="http://schemas.openxmlformats.org/officeDocument/2006/relationships/externalLinkPath" Target="/Users/clbedoya1/Downloads/BASE%20SITP%20COMPLETA%20CON%20POLIZAS%20TODAS%20LAS%20LOCALIDADES%20INCLUIDO%20JORGE%20MAR%2024%20CON%20EMERGENCIAS%20(1).xlsx" TargetMode="External"/></Relationships>
</file>

<file path=xl/externalLinks/_rels/externalLink200.xml.rels><?xml version="1.0" encoding="UTF-8" standalone="yes"?>
<Relationships xmlns="http://schemas.openxmlformats.org/package/2006/relationships"><Relationship Id="rId1" Type="http://schemas.openxmlformats.org/officeDocument/2006/relationships/externalLinkPath" Target="/Documents%20and%20Settings/HFrancoC/Configuraci&#243;n%20local/Archivos%20temporales%20de%20Internet/OLK125/FORMATO%20DE%20FICHA%20A%20AGOSTO%2029%20DE%202012.xls" TargetMode="External"/></Relationships>
</file>

<file path=xl/externalLinks/_rels/externalLink201.xml.rels><?xml version="1.0" encoding="UTF-8" standalone="yes"?>
<Relationships xmlns="http://schemas.openxmlformats.org/package/2006/relationships"><Relationship Id="rId1" Type="http://schemas.openxmlformats.org/officeDocument/2006/relationships/externalLinkPath" Target="/Users/Procopal/Downloads/FOEO29_CUADRO_%20DE_%20REVERSION_%20DE_%20PRECIOS_%20NO_%20PREVISTOS_V_1.0%20.xlsx" TargetMode="External"/></Relationships>
</file>

<file path=xl/externalLinks/_rels/externalLink202.xml.rels><?xml version="1.0" encoding="UTF-8" standalone="yes"?>
<Relationships xmlns="http://schemas.openxmlformats.org/package/2006/relationships"><Relationship Id="rId2" Type="http://schemas.microsoft.com/office/2019/04/relationships/xlExternalLinkLongPath/xlStartup" Target="Administrativos/Informe%20Septiembre/Documents%20and%20Settings/martha.hernandez.CONTABIAUX/Mis%20documentos/Mis%20archivos%20recibidos/DATOS/Equipos/COSTO%20DE%20PROPIEDAD.xls?62DBB3EE" TargetMode="External"/><Relationship Id="rId1" Type="http://schemas.openxmlformats.org/officeDocument/2006/relationships/externalLinkPath" Target="file:///\\62DBB3EE\COSTO%20DE%20PROPIEDAD.xls" TargetMode="External"/></Relationships>
</file>

<file path=xl/externalLinks/_rels/externalLink203.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20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205.xml.rels><?xml version="1.0" encoding="UTF-8" standalone="yes"?>
<Relationships xmlns="http://schemas.openxmlformats.org/package/2006/relationships"><Relationship Id="rId1" Type="http://schemas.openxmlformats.org/officeDocument/2006/relationships/externalLinkPath" Target="file:///\\Rcardona\pipiral\Mediacanoa%20Cartago\Oferta\Formato%20AIU%20Oferta.xls" TargetMode="External"/></Relationships>
</file>

<file path=xl/externalLinks/_rels/externalLink206.xml.rels><?xml version="1.0" encoding="UTF-8" standalone="yes"?>
<Relationships xmlns="http://schemas.openxmlformats.org/package/2006/relationships"><Relationship Id="rId1" Type="http://schemas.openxmlformats.org/officeDocument/2006/relationships/externalLinkPath" Target="file:///E:\Documentos%20Personales\Inf%20Ingenieria\presupuestos\idu\Precios%20unitarios\No.%20044-2006%20-%20G%201%20F%20III.xls" TargetMode="External"/></Relationships>
</file>

<file path=xl/externalLinks/_rels/externalLink207.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208.xml.rels><?xml version="1.0" encoding="UTF-8" standalone="yes"?>
<Relationships xmlns="http://schemas.openxmlformats.org/package/2006/relationships"><Relationship Id="rId1" Type="http://schemas.openxmlformats.org/officeDocument/2006/relationships/externalLinkPath" Target="file:///E:\Users\Usuario\Downloads\APU%20IDU%20_1542-17_%20R1_%201%2003-17.xlsx" TargetMode="External"/></Relationships>
</file>

<file path=xl/externalLinks/_rels/externalLink209.xml.rels><?xml version="1.0" encoding="UTF-8" standalone="yes"?>
<Relationships xmlns="http://schemas.openxmlformats.org/package/2006/relationships"><Relationship Id="rId1" Type="http://schemas.openxmlformats.org/officeDocument/2006/relationships/externalLinkPath" Target="https://wsponline-my.sharepoint.com/BACKP%2008062011/MIS%20DOCUMENTOS/varios/Nueva%20carpeta/Presupuesto/APUS/09-04-16%20APUs%20Volumen%201%20REV%207/APU%20nuevo%20formato.xls" TargetMode="External"/></Relationships>
</file>

<file path=xl/externalLinks/_rels/externalLink210.xml.rels><?xml version="1.0" encoding="UTF-8" standalone="yes"?>
<Relationships xmlns="http://schemas.openxmlformats.org/package/2006/relationships"><Relationship Id="rId1" Type="http://schemas.openxmlformats.org/officeDocument/2006/relationships/externalLinkPath" Target="file:///\\2kprincipal\licitaciones2\Datos\LICITACIONES\Planes%20de%20accion\DATOS\Equipos\COSTO%20DE%20PROPIEDAD.xls" TargetMode="External"/></Relationships>
</file>

<file path=xl/externalLinks/_rels/externalLink211.xml.rels><?xml version="1.0" encoding="UTF-8" standalone="yes"?>
<Relationships xmlns="http://schemas.openxmlformats.org/package/2006/relationships"><Relationship Id="rId1" Type="http://schemas.openxmlformats.org/officeDocument/2006/relationships/externalLinkPath" Target="file:///E:\WINDOWS\TEMP\LICITACI\EMILIA.XLS" TargetMode="External"/></Relationships>
</file>

<file path=xl/externalLinks/_rels/externalLink212.xml.rels><?xml version="1.0" encoding="UTF-8" standalone="yes"?>
<Relationships xmlns="http://schemas.openxmlformats.org/package/2006/relationships"><Relationship Id="rId1" Type="http://schemas.openxmlformats.org/officeDocument/2006/relationships/externalLinkPath" Target="file:///A:\Datos%202002\EQUIPO\Seguimiento%20Equipo2002\SeguimientoEquiArboletes2002.xls" TargetMode="External"/></Relationships>
</file>

<file path=xl/externalLinks/_rels/externalLink2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214.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215.xml.rels><?xml version="1.0" encoding="UTF-8" standalone="yes"?>
<Relationships xmlns="http://schemas.openxmlformats.org/package/2006/relationships"><Relationship Id="rId1" Type="http://schemas.openxmlformats.org/officeDocument/2006/relationships/externalLinkPath" Target="file:///\\E0992774a\PRECIOS\MERYVENT\ZZZ.MERCA.GQ\MERCADEO\POLITICA%20DE%20PRECIOS\PRECIOS%20MARZO%202003\precios2002.XLS" TargetMode="External"/></Relationships>
</file>

<file path=xl/externalLinks/_rels/externalLink216.xml.rels><?xml version="1.0" encoding="UTF-8" standalone="yes"?>
<Relationships xmlns="http://schemas.openxmlformats.org/package/2006/relationships"><Relationship Id="rId1" Type="http://schemas.openxmlformats.org/officeDocument/2006/relationships/externalLinkPath" Target="file:///E:\admon%20Vial%20henry\henry\Propuestas\invias\RCAS-007-2002\precios%20unitarios%20caranal.xls" TargetMode="External"/></Relationships>
</file>

<file path=xl/externalLinks/_rels/externalLink217.xml.rels><?xml version="1.0" encoding="UTF-8" standalone="yes"?>
<Relationships xmlns="http://schemas.openxmlformats.org/package/2006/relationships"><Relationship Id="rId1" Type="http://schemas.openxmlformats.org/officeDocument/2006/relationships/externalLinkPath" Target="file:///\\Servidor\c.582%20invias%20cerritos%20-%20medellin\CERRITOS%20MEDELLIN\ACTAS\Programas%20Icein\licitacion.xls" TargetMode="External"/></Relationships>
</file>

<file path=xl/externalLinks/_rels/externalLink218.xml.rels><?xml version="1.0" encoding="UTF-8" standalone="yes"?>
<Relationships xmlns="http://schemas.openxmlformats.org/package/2006/relationships"><Relationship Id="rId1" Type="http://schemas.openxmlformats.org/officeDocument/2006/relationships/externalLinkPath" Target="https://gobiernobogota-my.sharepoint.com/Ingedwin/ing%20edwin-w/OBRAS/BASE%20APU-DEVISAB.xlsx" TargetMode="External"/></Relationships>
</file>

<file path=xl/externalLinks/_rels/externalLink219.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220.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221.xml.rels><?xml version="1.0" encoding="UTF-8" standalone="yes"?>
<Relationships xmlns="http://schemas.openxmlformats.org/package/2006/relationships"><Relationship Id="rId1" Type="http://schemas.openxmlformats.org/officeDocument/2006/relationships/externalLinkPath" Target="file:///H:\AMV%20GRUPO2-05\presupuestos\ajuste%20presupuestos\$%20PR20%20al%20PR23.XLS" TargetMode="External"/></Relationships>
</file>

<file path=xl/externalLinks/_rels/externalLink222.xml.rels><?xml version="1.0" encoding="UTF-8" standalone="yes"?>
<Relationships xmlns="http://schemas.openxmlformats.org/package/2006/relationships"><Relationship Id="rId1" Type="http://schemas.openxmlformats.org/officeDocument/2006/relationships/externalLinkPath" Target="/Users/cmgonzal3/Documents/MFGA/BASES%20PLANTILLAS%20PARA%20ESTIMACION/Plantilla%20Dise&#241;o%20e%20Interv.xls" TargetMode="External"/></Relationships>
</file>

<file path=xl/externalLinks/_rels/externalLink223.xml.rels><?xml version="1.0" encoding="UTF-8" standalone="yes"?>
<Relationships xmlns="http://schemas.openxmlformats.org/package/2006/relationships"><Relationship Id="rId1" Type="http://schemas.openxmlformats.org/officeDocument/2006/relationships/externalLinkPath" Target="file:///Y:\Users\m\Documents\Licitaciones%2001\A-Mis%20Propuestas\Gesti&#243;n%20de%20Licitaciones\Cuadro%20de%20Control%20Andr&#233;s%20Alarc&#243;n%20Gonz&#225;lez.xlsx" TargetMode="External"/></Relationships>
</file>

<file path=xl/externalLinks/_rels/externalLink224.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225.xml.rels><?xml version="1.0" encoding="UTF-8" standalone="yes"?>
<Relationships xmlns="http://schemas.openxmlformats.org/package/2006/relationships"><Relationship Id="rId1" Type="http://schemas.openxmlformats.org/officeDocument/2006/relationships/externalLinkPath" Target="file:///G:\SIMULACI&#211;NEDIFICIO.ok.xls" TargetMode="External"/></Relationships>
</file>

<file path=xl/externalLinks/_rels/externalLink226.xml.rels><?xml version="1.0" encoding="UTF-8" standalone="yes"?>
<Relationships xmlns="http://schemas.openxmlformats.org/package/2006/relationships"><Relationship Id="rId1" Type="http://schemas.openxmlformats.org/officeDocument/2006/relationships/externalLinkPath" Target="file:///\\Lcopc2421\correo\PLANOBRASING.xls" TargetMode="External"/></Relationships>
</file>

<file path=xl/externalLinks/_rels/externalLink227.xml.rels><?xml version="1.0" encoding="UTF-8" standalone="yes"?>
<Relationships xmlns="http://schemas.openxmlformats.org/package/2006/relationships"><Relationship Id="rId1" Type="http://schemas.openxmlformats.org/officeDocument/2006/relationships/externalLinkPath" Target="/Users/usuario/Desktop/MUTIS/FACTURACION/FORMATO%20DE%20ACTA%20DE%20MAYORES.xlsx" TargetMode="External"/></Relationships>
</file>

<file path=xl/externalLinks/_rels/externalLink228.xml.rels><?xml version="1.0" encoding="UTF-8" standalone="yes"?>
<Relationships xmlns="http://schemas.openxmlformats.org/package/2006/relationships"><Relationship Id="rId1" Type="http://schemas.openxmlformats.org/officeDocument/2006/relationships/externalLinkPath" Target="file:///\\Yamil\c%20-%20yamil\Documents%20and%20Settings\Yamil%20Sabbagh\Configuraci&#243;n%20local\Temp\Directorio%20temporal%205%20para%20sergio%20bar.zip\Mis%20documentos\ACTAS\ACTA%2013\SAN%20BASILIO%20NEGRAS.XLS" TargetMode="External"/></Relationships>
</file>

<file path=xl/externalLinks/_rels/externalLink229.xml.rels><?xml version="1.0" encoding="UTF-8" standalone="yes"?>
<Relationships xmlns="http://schemas.openxmlformats.org/package/2006/relationships"><Relationship Id="rId1" Type="http://schemas.openxmlformats.org/officeDocument/2006/relationships/externalLinkPath" Target="file:///A:\RESUMEN.xls" TargetMode="External"/></Relationships>
</file>

<file path=xl/externalLinks/_rels/externalLink230.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231.xml.rels><?xml version="1.0" encoding="UTF-8" standalone="yes"?>
<Relationships xmlns="http://schemas.openxmlformats.org/package/2006/relationships"><Relationship Id="rId1" Type="http://schemas.openxmlformats.org/officeDocument/2006/relationships/externalLinkPath" Target="https://d.docs.live.net/Aquitania/Mis%20documentos/MIKO%20EN%20EJECUCION/NUNCHIA/Cofinanciacion/FICHAS%20Y%20FORMATOS/UNITARIOS%20GENERALES.xls" TargetMode="External"/></Relationships>
</file>

<file path=xl/externalLinks/_rels/externalLink232.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233.xml.rels><?xml version="1.0" encoding="UTF-8" standalone="yes"?>
<Relationships xmlns="http://schemas.openxmlformats.org/package/2006/relationships"><Relationship Id="rId1" Type="http://schemas.openxmlformats.org/officeDocument/2006/relationships/externalLinkPath" Target="file:///A:\costodisteeb.xls" TargetMode="External"/></Relationships>
</file>

<file path=xl/externalLinks/_rels/externalLink234.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235.xml.rels><?xml version="1.0" encoding="UTF-8" standalone="yes"?>
<Relationships xmlns="http://schemas.openxmlformats.org/package/2006/relationships"><Relationship Id="rId1" Type="http://schemas.openxmlformats.org/officeDocument/2006/relationships/externalLinkPath" Target="https://gobiernobogota-my.sharepoint.com/Cgomez/CompTotal/Temp/perseoP85324650/5202371-IC-0.5-GE-1.xls" TargetMode="External"/></Relationships>
</file>

<file path=xl/externalLinks/_rels/externalLink236.xml.rels><?xml version="1.0" encoding="UTF-8" standalone="yes"?>
<Relationships xmlns="http://schemas.openxmlformats.org/package/2006/relationships"><Relationship Id="rId1" Type="http://schemas.openxmlformats.org/officeDocument/2006/relationships/externalLinkPath" Target="https://gobiernobogota-my.sharepoint.com/marino/C/Documents%20and%20Settings/Hector%20Guerrero/Mis%20documentos/Licitaciones%20realizadas/Invias/INTER-Taraza-caucasia/DIFERGO/WINDOWS/TEMP/Preobra/ModeloPresupuesto.xls" TargetMode="External"/></Relationships>
</file>

<file path=xl/externalLinks/_rels/externalLink237.xml.rels><?xml version="1.0" encoding="UTF-8" standalone="yes"?>
<Relationships xmlns="http://schemas.openxmlformats.org/package/2006/relationships"><Relationship Id="rId1" Type="http://schemas.openxmlformats.org/officeDocument/2006/relationships/externalLinkPath" Target="file:///A:\RESUMPR.XLS" TargetMode="External"/></Relationships>
</file>

<file path=xl/externalLinks/_rels/externalLink238.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239.xml.rels><?xml version="1.0" encoding="UTF-8" standalone="yes"?>
<Relationships xmlns="http://schemas.openxmlformats.org/package/2006/relationships"><Relationship Id="rId1" Type="http://schemas.openxmlformats.org/officeDocument/2006/relationships/externalLinkPath" Target="file:///\\Victor\publico%20vict\WINDOWS\TEMP\AUTOPISTAS%20DEL%20CAFE\CANTIDADES%20DE%20OBRA\RES%20CONSTRUCCION_3.xls" TargetMode="External"/></Relationships>
</file>

<file path=xl/externalLinks/_rels/externalLink240.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241.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242.xml.rels><?xml version="1.0" encoding="UTF-8" standalone="yes"?>
<Relationships xmlns="http://schemas.openxmlformats.org/package/2006/relationships"><Relationship Id="rId1" Type="http://schemas.openxmlformats.org/officeDocument/2006/relationships/externalLinkPath" Target="file:///\\Administracion\c\Datos%20Yolomb&#243;\Actas\Contrato\Yolomb&#243;Plan2002.xls" TargetMode="External"/></Relationships>
</file>

<file path=xl/externalLinks/_rels/externalLink243.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96"/>
      <sheetName val="Hoja2"/>
      <sheetName val="Hoja5"/>
      <sheetName val="DIURNO"/>
      <sheetName val="Hoja1"/>
      <sheetName val="Proveedores"/>
      <sheetName val="RANGOS DE CONTRATO"/>
      <sheetName val="LISTAS"/>
      <sheetName val="Hoja 1"/>
      <sheetName val="Hoja7"/>
      <sheetName val="LISTA DESPLEGABLE"/>
      <sheetName val="Items"/>
      <sheetName val="PK-CIV"/>
      <sheetName val="DUB-823"/>
      <sheetName val="GPI 526"/>
      <sheetName val="SKJ452"/>
      <sheetName val="ITA878"/>
      <sheetName val="AEA-944"/>
      <sheetName val="XXJ617"/>
      <sheetName val="SNG_855"/>
      <sheetName val="VEA 374"/>
      <sheetName val="HFB024"/>
      <sheetName val="PAJ825"/>
      <sheetName val="PRESUPUESTO"/>
      <sheetName val="RANGOS_DE_CONTRATO"/>
      <sheetName val="RANGOS_DE_CONTRATO2"/>
      <sheetName val="RANGOS_DE_CONTRATO1"/>
      <sheetName val="RANGOS_DE_CONTRATO3"/>
      <sheetName val="RECIBIDOS x NEGOCIO"/>
      <sheetName val="FORMATO_CRONOGRAMA (2)"/>
      <sheetName val="atenciones"/>
      <sheetName val="2.Eficiencia en Compra"/>
      <sheetName val="Anexo No. 4 AP"/>
      <sheetName val="Gestión CNR"/>
      <sheetName val="PLAN 1 (2)"/>
      <sheetName val="PLAN CHOQUE"/>
      <sheetName val="Anexo 6 Cargab Ctos"/>
      <sheetName val="Residencial SCP 2011"/>
      <sheetName val="Margen"/>
      <sheetName val="Calidad Bogotá"/>
      <sheetName val="11. Comunicaciones"/>
      <sheetName val="INDICADORES DGTI AGOSTO 09"/>
      <sheetName val="Formulario actual"/>
      <sheetName val="RH SO"/>
      <sheetName val="Dias"/>
      <sheetName val="Anexo 1- HabeasData"/>
      <sheetName val="A"/>
      <sheetName val="Tablas_auxiliares"/>
      <sheetName val="NCX002"/>
      <sheetName val="NCX001"/>
      <sheetName val="cuadrillas"/>
      <sheetName val="GTs"/>
      <sheetName val="IPAL"/>
      <sheetName val="BAR MANT RED AT"/>
      <sheetName val="PERSONAL"/>
      <sheetName val="10. PLANTA PERSONAL"/>
      <sheetName val="0. PARAMETROS"/>
      <sheetName val="Baremo"/>
      <sheetName val="localidades y municipios"/>
      <sheetName val="CIRCUITOS"/>
      <sheetName val="Datos-1"/>
      <sheetName val="REFERENCIAS"/>
      <sheetName val="MATERIAL TRABAJO"/>
      <sheetName val="VARIABLES"/>
      <sheetName val="IPP"/>
      <sheetName val="04. PROGRAMACION - EJECUCION"/>
      <sheetName val="FACTOR ATENUACION K"/>
      <sheetName val="RINT"/>
      <sheetName val="ListadoDeProcesos"/>
      <sheetName val="Elementos"/>
      <sheetName val="TABLA"/>
      <sheetName val="drivers"/>
      <sheetName val="RECIBIDOS_x_NEGOCIO"/>
      <sheetName val="FORMATO_CRONOGRAMA_(2)"/>
      <sheetName val="Gestión_CNR"/>
      <sheetName val="PLAN_1_(2)"/>
      <sheetName val="2_Eficiencia_en_Compra"/>
      <sheetName val="Anexo_No__4_AP"/>
      <sheetName val="PLAN_CHOQUE"/>
      <sheetName val="11__Comunicaciones"/>
      <sheetName val="Anexo_6_Cargab_Ctos"/>
      <sheetName val="Residencial_SCP_2011"/>
      <sheetName val="INDICADORES_DGTI_AGOSTO_09"/>
      <sheetName val="Calidad_Bogotá"/>
      <sheetName val="Formulario_actual"/>
      <sheetName val="RH_SO"/>
      <sheetName val="Anexo_1-_HabeasData"/>
      <sheetName val="CRITERIO 4"/>
      <sheetName val="RG11_drivers"/>
      <sheetName val="DATOS BASICOS"/>
      <sheetName val="MOT-TTE-COM"/>
      <sheetName val="labels"/>
      <sheetName val="RG12_drivers"/>
      <sheetName val="CAT MATERIALES"/>
      <sheetName val="kREG"/>
      <sheetName val="5. TASAS DE INTERES"/>
      <sheetName val="6. TASAS DE INTE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EGM"/>
      <sheetName val="CANT PAV-1"/>
      <sheetName val="MEMORIAS"/>
      <sheetName val="MMTO"/>
      <sheetName val="PRESUPUESTO2"/>
      <sheetName val="SEGM2"/>
      <sheetName val="CANT PAV-2"/>
      <sheetName val="MMTO2"/>
      <sheetName val="CANT_PAV-1"/>
      <sheetName val="CANT_PAV-2"/>
      <sheetName val="CANT_PAV-11"/>
      <sheetName val="CANT_PAV-21"/>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 sheetId="9"/>
      <sheetData sheetId="10"/>
      <sheetData sheetId="11"/>
      <sheetData sheetId="12"/>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B2">
            <v>100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row r="2">
          <cell r="A2">
            <v>0</v>
          </cell>
        </row>
      </sheetData>
      <sheetData sheetId="340">
        <row r="2">
          <cell r="A2">
            <v>0</v>
          </cell>
        </row>
      </sheetData>
      <sheetData sheetId="341"/>
      <sheetData sheetId="342">
        <row r="2">
          <cell r="A2">
            <v>0</v>
          </cell>
        </row>
      </sheetData>
      <sheetData sheetId="343"/>
      <sheetData sheetId="344"/>
      <sheetData sheetId="345">
        <row r="2">
          <cell r="A2">
            <v>0</v>
          </cell>
        </row>
      </sheetData>
      <sheetData sheetId="346">
        <row r="2">
          <cell r="A2">
            <v>0</v>
          </cell>
        </row>
      </sheetData>
      <sheetData sheetId="347">
        <row r="2">
          <cell r="A2">
            <v>0</v>
          </cell>
        </row>
      </sheetData>
      <sheetData sheetId="348"/>
      <sheetData sheetId="349">
        <row r="2">
          <cell r="A2">
            <v>0</v>
          </cell>
        </row>
      </sheetData>
      <sheetData sheetId="350">
        <row r="2">
          <cell r="A2">
            <v>0</v>
          </cell>
        </row>
      </sheetData>
      <sheetData sheetId="351">
        <row r="2">
          <cell r="A2">
            <v>0</v>
          </cell>
        </row>
      </sheetData>
      <sheetData sheetId="352"/>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sheetData sheetId="363">
        <row r="2">
          <cell r="A2">
            <v>0</v>
          </cell>
        </row>
      </sheetData>
      <sheetData sheetId="364">
        <row r="2">
          <cell r="A2">
            <v>0</v>
          </cell>
        </row>
      </sheetData>
      <sheetData sheetId="365">
        <row r="2">
          <cell r="A2">
            <v>0</v>
          </cell>
        </row>
      </sheetData>
      <sheetData sheetId="366"/>
      <sheetData sheetId="367">
        <row r="5">
          <cell r="B5" t="str">
            <v>T1</v>
          </cell>
        </row>
      </sheetData>
      <sheetData sheetId="368">
        <row r="2">
          <cell r="A2">
            <v>0</v>
          </cell>
        </row>
      </sheetData>
      <sheetData sheetId="369">
        <row r="2">
          <cell r="A2">
            <v>0</v>
          </cell>
        </row>
      </sheetData>
      <sheetData sheetId="370"/>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sheetData sheetId="383">
        <row r="2">
          <cell r="A2">
            <v>0</v>
          </cell>
        </row>
      </sheetData>
      <sheetData sheetId="384">
        <row r="2">
          <cell r="A2">
            <v>0</v>
          </cell>
        </row>
      </sheetData>
      <sheetData sheetId="385">
        <row r="2">
          <cell r="A2">
            <v>0</v>
          </cell>
        </row>
      </sheetData>
      <sheetData sheetId="386"/>
      <sheetData sheetId="387">
        <row r="5">
          <cell r="B5" t="str">
            <v>T1</v>
          </cell>
        </row>
      </sheetData>
      <sheetData sheetId="388">
        <row r="2">
          <cell r="A2">
            <v>0</v>
          </cell>
        </row>
      </sheetData>
      <sheetData sheetId="389">
        <row r="2">
          <cell r="A2">
            <v>0</v>
          </cell>
        </row>
      </sheetData>
      <sheetData sheetId="390"/>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row r="2">
          <cell r="A2">
            <v>0</v>
          </cell>
        </row>
      </sheetData>
      <sheetData sheetId="433">
        <row r="2">
          <cell r="A2">
            <v>0</v>
          </cell>
        </row>
      </sheetData>
      <sheetData sheetId="434"/>
      <sheetData sheetId="435"/>
      <sheetData sheetId="436"/>
      <sheetData sheetId="437"/>
      <sheetData sheetId="438"/>
      <sheetData sheetId="439"/>
      <sheetData sheetId="440"/>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row r="2">
          <cell r="A2">
            <v>0</v>
          </cell>
        </row>
      </sheetData>
      <sheetData sheetId="519"/>
      <sheetData sheetId="520"/>
      <sheetData sheetId="521">
        <row r="2">
          <cell r="A2">
            <v>0</v>
          </cell>
        </row>
      </sheetData>
      <sheetData sheetId="522">
        <row r="2">
          <cell r="A2">
            <v>0</v>
          </cell>
        </row>
      </sheetData>
      <sheetData sheetId="523"/>
      <sheetData sheetId="524"/>
      <sheetData sheetId="525"/>
      <sheetData sheetId="526"/>
      <sheetData sheetId="527"/>
      <sheetData sheetId="528"/>
      <sheetData sheetId="529">
        <row r="2">
          <cell r="A2">
            <v>0</v>
          </cell>
        </row>
      </sheetData>
      <sheetData sheetId="530"/>
      <sheetData sheetId="531"/>
      <sheetData sheetId="532"/>
      <sheetData sheetId="533">
        <row r="2">
          <cell r="A2">
            <v>0</v>
          </cell>
        </row>
      </sheetData>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Est_y_Dis"/>
      <sheetName val="Fondo_Ensayos"/>
      <sheetName val="Obra_puente"/>
      <sheetName val="Fondo_Ajustes"/>
      <sheetName val="FACTOR_MULTIPLICADOR"/>
      <sheetName val="Datos_Generales"/>
      <sheetName val="APU_ANTICORROSIVO"/>
      <sheetName val="APU_LIMPIEZA_Y_PINTURA"/>
      <sheetName val="APU_REFUERZOS"/>
      <sheetName val="APU_ADECUACIÓN_PASAMANOS"/>
      <sheetName val="APU_DESMONTE_BARANDA"/>
      <sheetName val="APU_REINSTALACIÓN_BARANDA"/>
      <sheetName val="APU_BARANDA_NUEVA"/>
      <sheetName val="APU_PINTURA_BARANDA"/>
      <sheetName val="APU_CONCRETO_-_METALDECK"/>
      <sheetName val="DATOS DE ENTRADA"/>
      <sheetName val="ITEMS"/>
      <sheetName val="Est_y_Dis1"/>
      <sheetName val="Fondo_Ensayos1"/>
      <sheetName val="Obra_puente1"/>
      <sheetName val="Fondo_Ajustes1"/>
      <sheetName val="FACTOR_MULTIPLICADOR1"/>
      <sheetName val="Datos_Generales1"/>
      <sheetName val="APU_ANTICORROSIVO1"/>
      <sheetName val="APU_LIMPIEZA_Y_PINTURA1"/>
      <sheetName val="APU_REFUERZOS1"/>
      <sheetName val="APU_ADECUACIÓN_PASAMANOS1"/>
      <sheetName val="APU_DESMONTE_BARANDA1"/>
      <sheetName val="APU_REINSTALACIÓN_BARANDA1"/>
      <sheetName val="APU_BARANDA_NUEVA1"/>
      <sheetName val="APU_PINTURA_BARANDA1"/>
      <sheetName val="APU_CONCRETO_-_METALDECK1"/>
      <sheetName val="DATOS_DE_ENTRADA"/>
    </sheetNames>
    <sheetDataSet>
      <sheetData sheetId="0" refreshError="1"/>
      <sheetData sheetId="1" refreshError="1"/>
      <sheetData sheetId="2" refreshError="1"/>
      <sheetData sheetId="3" refreshError="1">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EGM"/>
      <sheetName val="CANT PAV-1"/>
      <sheetName val="MEMORIAS"/>
      <sheetName val="MMTO"/>
      <sheetName val="PRESUPUESTO2"/>
      <sheetName val="SEGM2"/>
      <sheetName val="CANT PAV-2"/>
      <sheetName val="MMTO2"/>
      <sheetName val="CANT_PAV-1"/>
      <sheetName val="CANT_PAV-2"/>
      <sheetName val="CANT_PAV-11"/>
      <sheetName val="CANT_PAV-21"/>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 sheetId="9"/>
      <sheetData sheetId="10"/>
      <sheetData sheetId="11"/>
      <sheetData sheetId="1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Datos básicos"/>
      <sheetName val="Est_y_Dis"/>
      <sheetName val="Fondo_Ensayos"/>
      <sheetName val="Obra_puente"/>
      <sheetName val="Fondo_Ajustes"/>
      <sheetName val="FACTOR_MULTIPLICADOR"/>
      <sheetName val="Datos_Generales"/>
      <sheetName val="APU_ANTICORROSIVO"/>
      <sheetName val="APU_LIMPIEZA_Y_PINTURA"/>
      <sheetName val="APU_REFUERZOS"/>
      <sheetName val="APU_ADECUACIÓN_PASAMANOS"/>
      <sheetName val="APU_DESMONTE_BARANDA"/>
      <sheetName val="APU_REINSTALACIÓN_BARANDA"/>
      <sheetName val="APU_BARANDA_NUEVA"/>
      <sheetName val="APU_PINTURA_BARANDA"/>
      <sheetName val="APU_CONCRETO_-_METALDECK"/>
      <sheetName val="Datos_básicos"/>
    </sheetNames>
    <sheetDataSet>
      <sheetData sheetId="0" refreshError="1"/>
      <sheetData sheetId="1" refreshError="1"/>
      <sheetData sheetId="2" refreshError="1"/>
      <sheetData sheetId="3" refreshError="1">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MV _ no borrar\PRESUPUESTOS\a"/>
      <sheetName val="\I\AMV _ no borrar\PRESUPUESTOS"/>
      <sheetName val="aCCIDENTES DE 1995 - 1996.xls"/>
      <sheetName val="\G\I\AMV _ no borrar\PRESUPUEST"/>
      <sheetName val="Hoja1"/>
      <sheetName val="AMC"/>
      <sheetName val="Basico"/>
      <sheetName val="Iva"/>
      <sheetName val="Total"/>
      <sheetName val="amc_acta"/>
      <sheetName val="amc_bas"/>
      <sheetName val="amc_iva"/>
      <sheetName val="amc_total"/>
      <sheetName val="amc_anticip"/>
      <sheetName val="\a  aaInformación GRUPO 4\A MIn"/>
      <sheetName val="\A\a  aaInformación GRUPO 4\A M"/>
      <sheetName val="\G\A\a  aaInformación GRUPO 4\A"/>
      <sheetName val="aCCIDENTES%20DE%201995%20-%2019"/>
      <sheetName val="Datos"/>
      <sheetName val="CONT_ADI"/>
      <sheetName val="items"/>
      <sheetName val="ACTA DE MODIFICACION  (2)"/>
      <sheetName val="INDICMICROEMP"/>
      <sheetName val="#¡REF"/>
      <sheetName val="Informacion"/>
      <sheetName val="MATERIALES"/>
      <sheetName val="\Users\LENOVO\Downloads\a  aaIn"/>
      <sheetName val="precios-básicos2002"/>
      <sheetName val="Informe"/>
      <sheetName val="Seguim-16"/>
      <sheetName val="Res-Accide-10"/>
      <sheetName val="Datos Básicos"/>
      <sheetName val="SALARIOS"/>
      <sheetName val="SUB APU"/>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Users\HP\AppData\Local\Microso"/>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 DE 1995 - 1996.xls]"/>
      <sheetName val="\Users\avargase\AppData\Local\M"/>
      <sheetName val="\\Escritorio\amv 2011\a  aaInfo"/>
      <sheetName val="\Mini HP Enero 2015\Proyectos i"/>
      <sheetName val="\C\Users\avargase\AppData\Local"/>
      <sheetName val="\Volumes\USB PIOLIN\Escritorio\"/>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Lista obra"/>
      <sheetName val="\Users\Administrador\Desktop\AM"/>
      <sheetName val="\\Sistemas_serv1\xx\Documents a"/>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PR 1"/>
      <sheetName val="\Users\USUARIO\Downloads\a  aaI"/>
      <sheetName val="SEGUIM Y REPROG MES 1 (2)"/>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APUs"/>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LISTADO "/>
      <sheetName val="M.O."/>
      <sheetName val="_a  aaInformación GRUPO 4_A MIn"/>
      <sheetName val="#REF"/>
      <sheetName val="ACTA No.1 "/>
      <sheetName val="ACTA No.5"/>
      <sheetName val="ACTA MAYORES - GENERAL"/>
      <sheetName val="CANT OBRA"/>
      <sheetName val="\Users\ANDRES FELIPE MUÑOZ\Down"/>
      <sheetName val="HISTORICOS FUEL OIL EXP"/>
      <sheetName val="COSTOS UNITARIOS"/>
      <sheetName val="CA-2909"/>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_aCCIDENTES_DE_1995___1996_xl_2"/>
      <sheetName val="//ccefici"/>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aactividad"/>
      <sheetName val="G.G"/>
      <sheetName val="GENERALIDADES"/>
      <sheetName val="analisis costo horario"/>
      <sheetName val="Lista Base"/>
      <sheetName val="PLAN DE INVERSION ANTICIPO"/>
      <sheetName val="inv mensual"/>
      <sheetName val="borrador flujo inv"/>
      <sheetName val="social-ambiental"/>
      <sheetName val="AU"/>
      <sheetName val="DUB-823"/>
      <sheetName val="GPI 526"/>
      <sheetName val="SKJ452"/>
      <sheetName val="ITA878"/>
      <sheetName val="AEA-944"/>
      <sheetName val="XXJ617"/>
      <sheetName val="SNG_855"/>
      <sheetName val="VEA 374"/>
      <sheetName val="HFB024"/>
      <sheetName val="PAJ825"/>
      <sheetName val="PALET DEL 21 FEB AL 5 MARZ"/>
      <sheetName val="COSTOS"/>
      <sheetName val="AC2-AG96"/>
      <sheetName val="EVA"/>
      <sheetName val="AIU"/>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 ACTA FINAL + MODIFICATORIA "/>
      <sheetName val="ESTADO VÍA-CRIT.TECNICO"/>
      <sheetName val="EQUIPOS"/>
      <sheetName val="MANO DE OBRA"/>
      <sheetName val="TRANSPORTE"/>
      <sheetName val="\E\a  aaInformación GRUPO 4\A M"/>
      <sheetName val="Base_Muestras"/>
      <sheetName val="Formulario_N°_4"/>
      <sheetName val="_a__aaInformación_GRUPO_4_A_MIn"/>
      <sheetName val="\\Escritorio\amv_2011\a__aaInfo"/>
      <sheetName val="[aCCIDENTES_DE_1995_-_1996_xls]"/>
      <sheetName val="\AMV___no_borrar\PRESUPUESTOS\a"/>
      <sheetName val="\I\AMV___no_borrar\PRESUPUESTOS"/>
      <sheetName val="\G\I\AMV___no_borrar\PRESUPUEST"/>
      <sheetName val="\A\a__aaInformación_GRUPO_4\A_M"/>
      <sheetName val="\G\A\a__aaInformación_GRUPO_4\A"/>
      <sheetName val="Lista_obra"/>
      <sheetName val="\Documents_and_Settings\Pedro_"/>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jviteri"/>
      <sheetName val="\\Giovanni\administracion_vial\"/>
      <sheetName val="\MONTO_AGOTABLE_2010\a__aaInfor"/>
      <sheetName val="\Mini_HP_Enero_2015\Proyectos_i"/>
      <sheetName val="\Volumes\USB_PIOLIN\Escritorio\"/>
      <sheetName val="\\Sistemas_serv1\xx\Documents_a"/>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_aCCIDENTES_DE_1995___1996_xl_4"/>
      <sheetName val="//d.docs.live.net/a  aaInformac"/>
      <sheetName val="_aCCIDENTES_DE_1995___1996_xl_3"/>
      <sheetName val="_aCCIDENTES_DE_1995___1996_xl_5"/>
      <sheetName val="_aCCIDENTES_DE_1995___1996_xl_6"/>
      <sheetName val="\Nuevos APU Córdoba\a  aaInform"/>
      <sheetName val="\E\Nuevos APU Córdoba\a  aaInfo"/>
      <sheetName val="\Users\JoseGabriel\Documents\Mi"/>
      <sheetName val="_aCCIDENTES_DE_1995___1996_xl_7"/>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8"/>
      <sheetName val="INTERVENCION"/>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2"/>
      <sheetName val="Hoja3"/>
      <sheetName val="INDICE"/>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_aCCIDENTES_DE_1995___1996_x_10"/>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l_9"/>
      <sheetName val="_aCCIDENTES_DE_1995___1996_x_11"/>
      <sheetName val="\Users\rosalym\Desktop\BALANCE "/>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PU (2)"/>
      <sheetName val="BASES"/>
      <sheetName val="PROPUESTA ECONOMICA(Proponente)"/>
      <sheetName val="Tabla CONPES 3714"/>
      <sheetName val="_aCCIDENTES_DE_1995___1996_x_17"/>
      <sheetName val="_aCCIDENTES_DE_1995___1996_x_16"/>
      <sheetName val="_aCCIDENTES_DE_1995___1996_x_14"/>
      <sheetName val="_aCCIDENTES_DE_1995___1996_x_12"/>
      <sheetName val="_aCCIDENTES_DE_1995___1996_x_13"/>
      <sheetName val="_aCCIDENTES_DE_1995___1996_x_15"/>
      <sheetName val="\C\A\a  aaInformación GRUPO 4\A"/>
      <sheetName val="\G\a  aaInformación GRUPO 4\A M"/>
      <sheetName val="\C\G\a  aaInformación GRUPO 4\A"/>
      <sheetName val="\C\K\a  aaInformación GRUPO 4\A"/>
      <sheetName val="\C\E\a  aaInformación GRUPO 4\A"/>
      <sheetName val="MATERIAL"/>
      <sheetName val="_aCCIDENTES_DE_1995___1996_x_21"/>
      <sheetName val="_aCCIDENTES_DE_1995___1996_x_18"/>
      <sheetName val="_aCCIDENTES_DE_1995___1996_x_20"/>
      <sheetName val="_aCCIDENTES_DE_1995___1996_x_19"/>
      <sheetName val="REQUISITOS INF INTERVENTORÍA"/>
      <sheetName val="_aCCIDENTES_DE_1995___1996_x_22"/>
      <sheetName val="_aCCIDENTES_DE_1995___1996_x_23"/>
      <sheetName val="_aCCIDENTES_DE_1995___1996_x_24"/>
      <sheetName val="_aCCIDENTES_DE_1995___1996_x_25"/>
      <sheetName val="_aCCIDENTES_DE_1995___1996_x_54"/>
      <sheetName val="_aCCIDENTES_DE_1995___1996_x_26"/>
      <sheetName val="_aCCIDENTES_DE_1995___1996_x_27"/>
      <sheetName val="_aCCIDENTES_DE_1995___1996_x_28"/>
      <sheetName val="_aCCIDENTES_DE_1995___1996_x_29"/>
      <sheetName val="_aCCIDENTES_DE_1995___1996_x_30"/>
      <sheetName val="_aCCIDENTES_DE_1995___1996_x_31"/>
      <sheetName val="_aCCIDENTES_DE_1995___1996_x_32"/>
      <sheetName val="_aCCIDENTES_DE_1995___1996_x_33"/>
      <sheetName val="_aCCIDENTES_DE_1995___1996_x_34"/>
      <sheetName val="_aCCIDENTES_DE_1995___1996_x_35"/>
      <sheetName val="_aCCIDENTES_DE_1995___1996_x_36"/>
      <sheetName val="_aCCIDENTES_DE_1995___1996_x_37"/>
      <sheetName val="_aCCIDENTES_DE_1995___1996_x_38"/>
      <sheetName val="_aCCIDENTES_DE_1995___1996_x_39"/>
      <sheetName val="_aCCIDENTES_DE_1995___1996_x_40"/>
      <sheetName val="_aCCIDENTES_DE_1995___1996_x_41"/>
      <sheetName val="_aCCIDENTES_DE_1995___1996_x_42"/>
      <sheetName val="_aCCIDENTES_DE_1995___1996_x_43"/>
      <sheetName val="_aCCIDENTES_DE_1995___1996_x_44"/>
      <sheetName val="_aCCIDENTES_DE_1995___1996_x_45"/>
      <sheetName val="_aCCIDENTES_DE_1995___1996_x_46"/>
      <sheetName val="_aCCIDENTES_DE_1995___1996_x_47"/>
      <sheetName val="_aCCIDENTES_DE_1995___1996_x_48"/>
      <sheetName val="_aCCIDENTES_DE_1995___1996_x_49"/>
      <sheetName val="_aCCIDENTES_DE_1995___1996_x_50"/>
      <sheetName val="_aCCIDENTES_DE_1995___1996_x_51"/>
      <sheetName val="_aCCIDENTES_DE_1995___1996_x_52"/>
      <sheetName val="_aCCIDENTES_DE_1995___1996_x_53"/>
      <sheetName val="_aCCIDENTES_DE_1995___1996_x_55"/>
      <sheetName val="gp05"/>
      <sheetName val="GP06"/>
      <sheetName val="BASE"/>
      <sheetName val="Base_Muestras1"/>
      <sheetName val="Formulario_N°_41"/>
      <sheetName val="\\Escritorio\amv_2011\a__aaInf1"/>
      <sheetName val="\\Giovanni\administracion_vial1"/>
      <sheetName val="\MONTO_AGOTABLE_2010\a__aaInfo1"/>
      <sheetName val="[aCCIDENTES_DE_1995_-_1996_xls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Documents_and_Settings\Pedro_1"/>
      <sheetName val="\Documents_and_Settings\jviter1"/>
      <sheetName val="Base_Muestras2"/>
      <sheetName val="Formulario_N°_42"/>
      <sheetName val="\\Escritorio\amv_2011\a__aaInf2"/>
      <sheetName val="\\Giovanni\administracion_vial2"/>
      <sheetName val="\MONTO_AGOTABLE_2010\a__aaInfo2"/>
      <sheetName val="[aCCIDENTES_DE_1995_-_1996_xls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Base_Muestras3"/>
      <sheetName val="Formulario_N°_43"/>
      <sheetName val="\\Escritorio\amv_2011\a__aaInf3"/>
      <sheetName val="\\Giovanni\administracion_vial3"/>
      <sheetName val="\MONTO_AGOTABLE_2010\a__aaInfo3"/>
      <sheetName val="[aCCIDENTES_DE_1995_-_1996_xls3"/>
      <sheetName val="\AMV___no_borrar\PRESUPUESTOS\3"/>
      <sheetName val="\I\AMV___no_borrar\PRESUPUESTO3"/>
      <sheetName val="\G\I\AMV___no_borrar\PRESUPUES3"/>
      <sheetName val="\A\a__aaInformación_GRUPO_4\A_3"/>
      <sheetName val="\G\A\a__aaInformación_GRUPO_4\3"/>
      <sheetName val="\I\A\a__aaInformación_GRUPO_4\3"/>
      <sheetName val="\K\a__aaInformación_GRUPO_4\A_3"/>
      <sheetName val="\I\K\a__aaInformación_GRUPO_4\3"/>
      <sheetName val="\H\a__aaInformación_GRUPO_4\A_3"/>
      <sheetName val="\I\H\a__aaInformación_GRUPO_4\3"/>
      <sheetName val="\\INTERVIALNUBE\Documents_and_3"/>
      <sheetName val="\Documents_and_Settings\Pedro_3"/>
      <sheetName val="\Documents_and_Settings\jviter3"/>
      <sheetName val="Base_Muestras4"/>
      <sheetName val="Formulario_N°_44"/>
      <sheetName val="\\Escritorio\amv_2011\a__aaInf4"/>
      <sheetName val="\\Giovanni\administracion_vial4"/>
      <sheetName val="\MONTO_AGOTABLE_2010\a__aaInfo4"/>
      <sheetName val="[aCCIDENTES_DE_1995_-_1996_xls4"/>
      <sheetName val="\AMV___no_borrar\PRESUPUESTOS\4"/>
      <sheetName val="\I\AMV___no_borrar\PRESUPUESTO4"/>
      <sheetName val="\G\I\AMV___no_borrar\PRESUPUES4"/>
      <sheetName val="\A\a__aaInformación_GRUPO_4\A_4"/>
      <sheetName val="\G\A\a__aaInformación_GRUPO_4\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Base_Muestras5"/>
      <sheetName val="Formulario_N°_45"/>
      <sheetName val="\\Escritorio\amv_2011\a__aaInf5"/>
      <sheetName val="\\Giovanni\administracion_vial5"/>
      <sheetName val="\MONTO_AGOTABLE_2010\a__aaInfo5"/>
      <sheetName val="[aCCIDENTES_DE_1995_-_1996_xls5"/>
      <sheetName val="\AMV___no_borrar\PRESUPUESTOS\5"/>
      <sheetName val="\I\AMV___no_borrar\PRESUPUESTO5"/>
      <sheetName val="\G\I\AMV___no_borrar\PRESUPUES5"/>
      <sheetName val="\A\a__aaInformación_GRUPO_4\A_5"/>
      <sheetName val="\G\A\a__aaInformación_GRUPO_4\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Lista_obra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_a__aaInformación_GRUPO_4_A_MI1"/>
      <sheetName val="Hoja1_(2)1"/>
      <sheetName val="Hoja1_(3)1"/>
      <sheetName val="Conceptos_básicos4"/>
      <sheetName val="Introducción_a_las_funciones4"/>
      <sheetName val="MIN_y_MAX4"/>
      <sheetName val="Fecha_y_hora4"/>
      <sheetName val="Unir_texto_y_números4"/>
      <sheetName val="Instrucciones_SI4"/>
      <sheetName val="Funciones_condicionales4"/>
      <sheetName val="Asistente_para_funciones4"/>
      <sheetName val="Errores_de_fórmula4"/>
      <sheetName val="Obtener_más_información4"/>
      <sheetName val="\Mini_HP_Enero_2015\Proyectos_4"/>
      <sheetName val="\Volumes\USB_PIOLIN\Escritorio4"/>
      <sheetName val="Lista_obra4"/>
      <sheetName val="\\Sistemas_serv1\xx\Documents_4"/>
      <sheetName val="PR_1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Users\USUARIO\Downloads\a__aa4"/>
      <sheetName val="Hoja1_(2)4"/>
      <sheetName val="Hoja1_(3)4"/>
      <sheetName val="_a__aaInformación_GRUPO_4_A_MI4"/>
      <sheetName val="SEGUIM_Y_REPROG_MES_1_(2)4"/>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_a__aaInformación_GRUPO_4_A_MI2"/>
      <sheetName val="SEGUIM_Y_REPROG_MES_1_(2)2"/>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Mini_HP_Enero_2015\Proyectos_3"/>
      <sheetName val="\Volumes\USB_PIOLIN\Escritorio3"/>
      <sheetName val="Lista_obra3"/>
      <sheetName val="\\Sistemas_serv1\xx\Documents_3"/>
      <sheetName val="PR_1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Users\USUARIO\Downloads\a__aa3"/>
      <sheetName val="Hoja1_(2)3"/>
      <sheetName val="Hoja1_(3)3"/>
      <sheetName val="_a__aaInformación_GRUPO_4_A_MI3"/>
      <sheetName val="SEGUIM_Y_REPROG_MES_1_(2)3"/>
      <sheetName val="Conceptos_básicos5"/>
      <sheetName val="Introducción_a_las_funciones5"/>
      <sheetName val="MIN_y_MAX5"/>
      <sheetName val="Fecha_y_hora5"/>
      <sheetName val="Unir_texto_y_números5"/>
      <sheetName val="Instrucciones_SI5"/>
      <sheetName val="Funciones_condicionales5"/>
      <sheetName val="Asistente_para_funciones5"/>
      <sheetName val="Errores_de_fórmula5"/>
      <sheetName val="Obtener_más_información5"/>
      <sheetName val="\Mini_HP_Enero_2015\Proyectos_5"/>
      <sheetName val="\Volumes\USB_PIOLIN\Escritorio5"/>
      <sheetName val="Lista_obra5"/>
      <sheetName val="\\Sistemas_serv1\xx\Documents_5"/>
      <sheetName val="PR_1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Users\USUARIO\Downloads\a__aa5"/>
      <sheetName val="Hoja1_(2)5"/>
      <sheetName val="Hoja1_(3)5"/>
      <sheetName val="_a__aaInformación_GRUPO_4_A_MI5"/>
      <sheetName val="SEGUIM_Y_REPROG_MES_1_(2)5"/>
      <sheetName val="ANALISIS RESUMIDOS"/>
      <sheetName val="_AMV _ no borrar_PRESUPUESTOS_a"/>
      <sheetName val="_I_AMV _ no borrar_PRESUPUESTOS"/>
      <sheetName val="_G_I_AMV _ no borrar_PRESUPUEST"/>
      <sheetName val="_A_a  aaInformación GRUPO 4_A M"/>
      <sheetName val="_G_A_a  aaInformación GRUPO 4_A"/>
      <sheetName val="__Giovanni_administracion vial_"/>
      <sheetName val="_MONTO AGOTABLE 2010_a  aaInfor"/>
      <sheetName val="_I_A_a  aaInformación GRUPO 4_A"/>
      <sheetName val="_K_a  aaInformación GRUPO 4_A M"/>
      <sheetName val="_I_K_a  aaInformación GRUPO 4_A"/>
      <sheetName val="_H_a  aaInformación GRUPO 4_A M"/>
      <sheetName val="_I_H_a  aaInformación GRUPO 4_A"/>
      <sheetName val="__INTERVIALNUBE_Documents and S"/>
      <sheetName val="_Documents and Settings_Pedro "/>
      <sheetName val="__Ing-her"/>
      <sheetName val="__Escritorio_amv 2011_a  aaInfo"/>
      <sheetName val="_Users_cmeza_Documents_INVIAS_D"/>
      <sheetName val="_Documents and Settings_jviteri"/>
      <sheetName val="_aCCIDENTES DE 1995 - 1996.xls_"/>
      <sheetName val="_Users_Administrador_Desktop_AM"/>
      <sheetName val="\\Gabrielaapabone\d copias\a  a"/>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INFORME SEMANAL"/>
      <sheetName val="AVANCE SEMANAL"/>
      <sheetName val="CLIMA mes"/>
      <sheetName val="REG FOTO"/>
      <sheetName val="SISOMA"/>
      <sheetName val="LETRAS"/>
      <sheetName val="CONTROL ADM"/>
      <sheetName val="RECIBO PARCIAL"/>
      <sheetName val="Memoria de cantidades"/>
      <sheetName val="CARTILLA ACEROS"/>
      <sheetName val="BALANCE DE OBRA "/>
      <sheetName val="aCCIDENTES_DE_1995_-_199646"/>
      <sheetName val="aCCIDENTES_DE_1995_-_1996_xls21"/>
      <sheetName val="ACTA_DE_MODIFICACION__(2)10"/>
      <sheetName val="\a__aaInformación_GRUPO_4\A_M10"/>
      <sheetName val="Datos_Básicos10"/>
      <sheetName val="SUB_APU10"/>
      <sheetName val="Formulario_N°_46"/>
      <sheetName val="Base_Muestras6"/>
      <sheetName val="\AMV___no_borrar\PRESUPUESTOS\6"/>
      <sheetName val="\I\AMV___no_borrar\PRESUPUESTO6"/>
      <sheetName val="\G\I\AMV___no_borrar\PRESUPUES6"/>
      <sheetName val="\A\a__aaInformación_GRUPO_4\A_6"/>
      <sheetName val="\G\A\a__aaInformación_GRUPO_4\6"/>
      <sheetName val="\\Giovanni\administracion_vial6"/>
      <sheetName val="\MONTO_AGOTABLE_2010\a__aaInfo6"/>
      <sheetName val="[aCCIDENTES_DE_1995_-_1996_xls6"/>
      <sheetName val="Lista_obra6"/>
      <sheetName val="\Documents_and_Settings\Pedro_6"/>
      <sheetName val="\I\A\a__aaInformación_GRUPO_4\6"/>
      <sheetName val="\K\a__aaInformación_GRUPO_4\A_6"/>
      <sheetName val="\I\K\a__aaInformación_GRUPO_4\6"/>
      <sheetName val="\H\a__aaInformación_GRUPO_4\A_6"/>
      <sheetName val="\I\H\a__aaInformación_GRUPO_4\6"/>
      <sheetName val="\\INTERVIALNUBE\Documents_and_6"/>
      <sheetName val="\\Escritorio\amv_2011\a__aaInf6"/>
      <sheetName val="\Documents_and_Settings\jviter6"/>
      <sheetName val="\Mini_HP_Enero_2015\Proyectos_6"/>
      <sheetName val="\Volumes\USB_PIOLIN\Escritorio6"/>
      <sheetName val="\\Sistemas_serv1\xx\Documents_6"/>
      <sheetName val="PR_16"/>
      <sheetName val="Analisis_Mano_de_Obra6"/>
      <sheetName val="SEÑALIZACION_CINTA6"/>
      <sheetName val="TUBERIA_DESAGUE_DE_2&quot;6"/>
      <sheetName val="TUBERIA__DE_SUCCIÓN_DE_26"/>
      <sheetName val="TUBERIA_DE_PRESIÓN_1_1-2_RDE216"/>
      <sheetName val="TUBERIA_DE_1_1-26"/>
      <sheetName val="CODO_DE_1_1_2&quot;X90°6"/>
      <sheetName val="VALBULA_DE_PASO_DE_2&quot;6"/>
      <sheetName val="VALBULA_DE_CIERRE_DE_1_1_2&quot;_6"/>
      <sheetName val="TANQUE_HIDROACUMULADOR6"/>
      <sheetName val="ELECTROBOMBAS_CENTRIFUGAS6"/>
      <sheetName val="LOSA_SUPERIOR_DEL_TANQUE_6"/>
      <sheetName val="PAREDES_DEL_TANQUE6"/>
      <sheetName val="LOSA_DE_FONDO_DEL_TANQUE6"/>
      <sheetName val="SOLADO_DE_LIMP__2500_PSI6"/>
      <sheetName val="CUPULAS_TRAG_4X36"/>
      <sheetName val="SALIDA_SONIDO6"/>
      <sheetName val="CANAL_EN_LAMINA_GALV6"/>
      <sheetName val="CUBIERTA_LUXALON6"/>
      <sheetName val="TENDIDO_DE_CABLE_No_8_6"/>
      <sheetName val="VAR__COBRE_2_44X5-86"/>
      <sheetName val="CAJA_EN_MAMPOSTERÍA6"/>
      <sheetName val="CAJA_DE_PASO_METÁLICA6"/>
      <sheetName val="BAJANTE_ACOM__ELECTRICA_1&quot;6"/>
      <sheetName val="SISTEMA_DE_TIERRA_Y_MALLA6"/>
      <sheetName val="CERTIFICADO_DE_RECIBO6"/>
      <sheetName val="TRAMITE_APROBAR6"/>
      <sheetName val="APLIQUE_DE_25W6"/>
      <sheetName val="LUMINARIA_FLUORESCENTE_DE_2X326"/>
      <sheetName val="LÁMPARA_METAL_HALIDE_250W6"/>
      <sheetName val="DUCTO_PVC_DE_3&quot;6"/>
      <sheetName val="DUCTO_PVC_DE_1&quot;6"/>
      <sheetName val="TENDIDO_DE_ACOMETIDA_BIFÁSICA6"/>
      <sheetName val="TELERRUPTOR_BIPOLAR_DE_16_AM6"/>
      <sheetName val="TABLERO_MINIPRAGMA_DE_12_C6"/>
      <sheetName val="AUTOMÁTICO_INDUSTRIAL6"/>
      <sheetName val="AUTOMÁTICO_TIPO_RIEL_26"/>
      <sheetName val="AUTOMÁTICO_TIPO_RIEL_16"/>
      <sheetName val="SALIDA_PARA_PULSADOR6"/>
      <sheetName val="SALIDA_TOMA_MONOFACISA_106"/>
      <sheetName val="SALIDA_TOMA_MONOFASICA_126"/>
      <sheetName val="SALIDA_PARA_APLIQUE6"/>
      <sheetName val="SALIDA_LAMPARA_FLUORESCENTE6"/>
      <sheetName val="DERIVACION_DE_LUMINARIA6"/>
      <sheetName val="SALIDA_PARA_LÁMPARA_METAL6"/>
      <sheetName val="Transformador_25_KVA6"/>
      <sheetName val="Acometida_Subt_Baja_Tensión6"/>
      <sheetName val="Puesta_a_Tierra6"/>
      <sheetName val="Tablero_Bifasico_24_Circuitos6"/>
      <sheetName val="Salida_Luminaria_Cerrada6"/>
      <sheetName val="Salida_Toma_120_V6"/>
      <sheetName val="Salida_Toma_220_V6"/>
      <sheetName val="Tendido_Alumbrado_Publico6"/>
      <sheetName val="Ducto_Tuberia_Conduit_PVC_3_-46"/>
      <sheetName val="Sumin_e_Inst_luminaria_Brika6"/>
      <sheetName val="Sumin_e_Inst_luminaria_Cerrada6"/>
      <sheetName val="Sumin_e_Inst_Poste_ITO6"/>
      <sheetName val="Sumin_y_mont_Caja_metal6"/>
      <sheetName val="Sardinel_prefabricado_Tipo_A6"/>
      <sheetName val="LIMPIEZA_Y_DESCAPOTE6"/>
      <sheetName val="LOCALIZACIÓN_Y_REPLANTEO6"/>
      <sheetName val="DEMOLICON_DE_MUROS6"/>
      <sheetName val="EXCAVACION_MANUAL6"/>
      <sheetName val="Demolicion_de_Graderias_Exist6"/>
      <sheetName val="RELLENO_BASE_GRANULAR6"/>
      <sheetName val="RELLENO_TIERRA_NEGRA6"/>
      <sheetName val="CONCRETO_DE_LIMPIEZA6"/>
      <sheetName val="VIGA_DE_CIMIENTO6"/>
      <sheetName val="VIGA_AEREA6"/>
      <sheetName val="CERCHAS_CELOSIA6"/>
      <sheetName val="Sum_e_Inst_de_Medidor6"/>
      <sheetName val="Sum_e_Inst_de_lavamanos_de_emp6"/>
      <sheetName val="Muros_divisorios_bloque_No__46"/>
      <sheetName val="Pañete_sobre_muros6"/>
      <sheetName val="Pintura_tipo_koraza6"/>
      <sheetName val="Ceramica_30x30,_incluye_win_6"/>
      <sheetName val="Granito_Pulido6"/>
      <sheetName val="Bordillos_ducha_ceram_6"/>
      <sheetName val="poceta_de_aseo_en_granito6"/>
      <sheetName val="Alistado_de_piso_mortero_imp_6"/>
      <sheetName val="Piso_en_baldosa_de_granito6"/>
      <sheetName val="media_caña_en_granito6"/>
      <sheetName val="Alfajia_a_la_vista6"/>
      <sheetName val="Tubería_PVCS_2&quot;_6"/>
      <sheetName val="Tuberia_aguas_lluvias_bajante6"/>
      <sheetName val="Tuberia_PVC_aguas_lluvias_3&quot;6"/>
      <sheetName val="Puntos_Hidráulicos_1_2&quot;_6"/>
      <sheetName val="tuberia_pvc_ag_lluvia_4&quot;6"/>
      <sheetName val="tuberia_pvc_corrugada_6&quot;_6"/>
      <sheetName val="tuberia_pvc_corrugada_8&quot;_6"/>
      <sheetName val="Tubería_PVC_6&quot;_Tipo_Fort6"/>
      <sheetName val="FILTRO_DRENAJE_4&quot;6"/>
      <sheetName val="FILTRO_DRENAJE_6&quot;6"/>
      <sheetName val="FILTRO_DRENAJE_8&quot;6"/>
      <sheetName val="Tubería_PVC_4&quot;_corrugada_AN6"/>
      <sheetName val="Tuberia_PVC_6&quot;_Corrugada_AN6"/>
      <sheetName val="Tuberia_PVC_8&quot;_Corrugada_AN6"/>
      <sheetName val="Tubería_PVC_3&quot;_sanitaria6"/>
      <sheetName val="Tubería_PVC_4&quot;_sanitaria6"/>
      <sheetName val="Registro_RW_de_1&quot;6"/>
      <sheetName val="Registro_RW_de_1_1_2&quot;6"/>
      <sheetName val="Válvula_de_corte_tipo_RW_3_,4&quot;6"/>
      <sheetName val="Sum_e_inst__lavamanos_de_colg6"/>
      <sheetName val="Sum_e_inst__lavaplatos6"/>
      <sheetName val="Tubería_PVC_san_2&quot;_6"/>
      <sheetName val="Puntos_Sanitarios_2&quot;_6"/>
      <sheetName val="Puntos_Sanitarios_4&quot;__6"/>
      <sheetName val="TUBERIA_PVC_V_D__3&quot;_6"/>
      <sheetName val="TUBERIA_PVC_VD_4&quot;6"/>
      <sheetName val="TUBERIA_PVC_V_D__3&quot;_A__LL6"/>
      <sheetName val="TERMINAL_DE_VENTILACIÓN_D__3&quot;_6"/>
      <sheetName val="TUBERIA_PVCP_1_1-_2&quot;_6"/>
      <sheetName val="TUBERIA_PVC_P_D__1-_2&quot;6"/>
      <sheetName val="Tuberioa_PVC_3-_4&quot;_6"/>
      <sheetName val="TUBERIA_PVC_P_D__1&quot;6"/>
      <sheetName val="TUBERIA_PVC_P_D__1_1-2&quot;6"/>
      <sheetName val="CAJA_PLASTICA_PARA_VALVULAS_6"/>
      <sheetName val="Sum__e_inst__Inodoro_tanque6"/>
      <sheetName val="Sum__e_inst__orinal_de_llave6"/>
      <sheetName val="Sum__e_inst__ducha6"/>
      <sheetName val="Sum__e_inst__sanitario_niño6"/>
      <sheetName val="Canal_en_lamina_galv_cal_206"/>
      <sheetName val="Ventana_con_marco_lam_6"/>
      <sheetName val="Ventana_con_marco_corrediza6"/>
      <sheetName val="Puerta_doble_con_marco6"/>
      <sheetName val="Puerta_division_baño_1,12x1,606"/>
      <sheetName val="Puerta_division_baño_60x1,606"/>
      <sheetName val="Puerta_con_marco_entamborada6"/>
      <sheetName val="Espejo_en_cristal_4_mm6"/>
      <sheetName val="Espejo_en_cristal_4_mm_con_mar6"/>
      <sheetName val="Excavación_a_maquina6"/>
      <sheetName val="Cerramiento_exterior6"/>
      <sheetName val="Ruta_016"/>
      <sheetName val="AFECTACION_01_6"/>
      <sheetName val="EJECUCION_C6"/>
      <sheetName val="Inf_Financiera_016"/>
      <sheetName val="RUTA_026"/>
      <sheetName val="AFECTACION_026"/>
      <sheetName val="EJECUCION_C__026"/>
      <sheetName val="INF_FINANCIERA_026"/>
      <sheetName val="RUTA_036"/>
      <sheetName val="AFECTACION_036"/>
      <sheetName val="EJECUCION_C__036"/>
      <sheetName val="INF_FINANCIERA_036"/>
      <sheetName val="RUTA_046"/>
      <sheetName val="AFECTACION_046"/>
      <sheetName val="EJECUCION_C__046"/>
      <sheetName val="INF_FINANCIERA_046"/>
      <sheetName val="RUTA_056"/>
      <sheetName val="AFECTACION_056"/>
      <sheetName val="EJECUCION_C__056"/>
      <sheetName val="INF_FINANCIERA_056"/>
      <sheetName val="RUTA_066"/>
      <sheetName val="AFECTACION_066"/>
      <sheetName val="EJECUCION_C__066"/>
      <sheetName val="INF_FINANCIERA_066"/>
      <sheetName val="RUTA_076"/>
      <sheetName val="AFECTACION_076"/>
      <sheetName val="EJECUCION_C__076"/>
      <sheetName val="INF_FINANCIERA_076"/>
      <sheetName val="RUTA_086"/>
      <sheetName val="AFECTACION_086"/>
      <sheetName val="EJECUCION_C__086"/>
      <sheetName val="INF_FINANCIERA_086"/>
      <sheetName val="RUTA_096"/>
      <sheetName val="AFECTACION_096"/>
      <sheetName val="EJECUCION_C__096"/>
      <sheetName val="INF_FINANCIERA_096"/>
      <sheetName val="RUTA_106"/>
      <sheetName val="AFECTACION_106"/>
      <sheetName val="EJECUCION_C__106"/>
      <sheetName val="INF_FINANCIERA_106"/>
      <sheetName val="RUTA_116"/>
      <sheetName val="AFECTACION_116"/>
      <sheetName val="EJECUCION_C__116"/>
      <sheetName val="INF_FINANCIERA_116"/>
      <sheetName val="\Users\USUARIO\Downloads\a__aa6"/>
      <sheetName val="SEGUIM_Y_REPROG_MES_1_(2)6"/>
      <sheetName val="Conceptos_básicos6"/>
      <sheetName val="Introducción_a_las_funciones6"/>
      <sheetName val="MIN_y_MAX6"/>
      <sheetName val="Fecha_y_hora6"/>
      <sheetName val="Unir_texto_y_números6"/>
      <sheetName val="Instrucciones_SI6"/>
      <sheetName val="Funciones_condicionales6"/>
      <sheetName val="Asistente_para_funciones6"/>
      <sheetName val="Errores_de_fórmula6"/>
      <sheetName val="Obtener_más_información6"/>
      <sheetName val="_a__aaInformación_GRUPO_4_A_MI6"/>
      <sheetName val="Hoja1_(2)6"/>
      <sheetName val="Hoja1_(3)6"/>
      <sheetName val="CANT_OBRA"/>
      <sheetName val="\Users\ANDRES_FELIPE_MUÑOZ\Down"/>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LISTADO_"/>
      <sheetName val="M_O_"/>
      <sheetName val="ESTADO_VÍA-CRIT_TECNICO"/>
      <sheetName val="MANO_DE_OBRA"/>
      <sheetName val="HISTORICOS_FUEL_OIL_EXP"/>
      <sheetName val="ACTA_No_1_"/>
      <sheetName val="\E\a__aaInformación_GRUPO_4\A_M"/>
      <sheetName val="ACTA_No_5"/>
      <sheetName val="ACTA_MAYORES_-_GENERAL"/>
      <sheetName val="//d_docs_live_net/a__aaInformac"/>
      <sheetName val="_ACTA_FINAL_+_MODIFICATORIA_"/>
      <sheetName val="\Users\LENOVO\Downloads\a__aaIn"/>
      <sheetName val="Paral__1"/>
      <sheetName val="Paral__2"/>
      <sheetName val="Paral__3"/>
      <sheetName val="Paral_4"/>
      <sheetName val="Coloc__e_Interc__Tapones"/>
      <sheetName val="Cambio_de_Valv_"/>
      <sheetName val="Interc_de_Hidr_"/>
      <sheetName val="Itemes_Renovación"/>
      <sheetName val="Interc_tapones"/>
      <sheetName val="Interc_válv_"/>
      <sheetName val="Varios_"/>
      <sheetName val="COSTOS_UNITARIOS"/>
      <sheetName val="\\Produccion\archivos_de_domin"/>
      <sheetName val="200_1"/>
      <sheetName val="200_2"/>
      <sheetName val="201_7"/>
      <sheetName val="201_15"/>
      <sheetName val="210_2_1"/>
      <sheetName val="210_1_1"/>
      <sheetName val="210_2_2"/>
      <sheetName val="211_1"/>
      <sheetName val="320_2A"/>
      <sheetName val="330_2A"/>
      <sheetName val="320_1B"/>
      <sheetName val="320_2B"/>
      <sheetName val="330_1B"/>
      <sheetName val="330_1A"/>
      <sheetName val="330_2B"/>
      <sheetName val="450_9_1P"/>
      <sheetName val="450_2_2P"/>
      <sheetName val="450_9_2P"/>
      <sheetName val="460_1P"/>
      <sheetName val="465_1"/>
      <sheetName val="600_2"/>
      <sheetName val="600_4"/>
      <sheetName val="610_1_1P"/>
      <sheetName val="673_2"/>
      <sheetName val="630_3A"/>
      <sheetName val="630_4A"/>
      <sheetName val="630_6A"/>
      <sheetName val="640_1B"/>
      <sheetName val="660_3B"/>
      <sheetName val="661_1B"/>
      <sheetName val="671_1B"/>
      <sheetName val="673_1B"/>
      <sheetName val="681_1B"/>
      <sheetName val="600_1"/>
      <sheetName val="800_2"/>
      <sheetName val="900_2"/>
      <sheetName val="900_3"/>
      <sheetName val="DATOS_PEAJE_INVIAS"/>
      <sheetName val="DATOS_PEAJE_REGENCY"/>
      <sheetName val="Variable_IPC"/>
      <sheetName val="ACTA_9_(Espacio_publico)"/>
      <sheetName val="ACTA_9__(VIAS)"/>
      <sheetName val="ACTA_PIPMA_9"/>
      <sheetName val="PREACTA_PIPMA_8_A-B-C-D-E_y_F_"/>
      <sheetName val="1_4_Excavaciones_a_mano_EP_"/>
      <sheetName val="SALVEDAD_9"/>
      <sheetName val="TRANSPORTES_(1)"/>
      <sheetName val="TRANSPORTES_(2)"/>
      <sheetName val="1_4_Excavaciones_a_mano_VIAS"/>
      <sheetName val="1_4_EXCAV_PEP_BARRIO_BOLIVAR"/>
      <sheetName val="1_4_EXCAV_PEP_FRANCISCA"/>
      <sheetName val="2_1_Demolic_anden_PEP_BOLIVAR"/>
      <sheetName val="2_1_Demol_anden_PEP_FRCANAS"/>
      <sheetName val="2,2_Demolicion_sardinel_(EP)_"/>
      <sheetName val="2_5_Excavaciones"/>
      <sheetName val="2_12_demolic_pep_bbolivar1"/>
      <sheetName val="3_1_conformacion"/>
      <sheetName val="3,2_Base_"/>
      <sheetName val="3,3_Sub_base"/>
      <sheetName val="NP_54_MDC-19"/>
      <sheetName val="_3_11_NP68_MDC19"/>
      <sheetName val="3_14_Tpte_Base"/>
      <sheetName val="3,15_Tpte_Sub_base1"/>
      <sheetName val="NP2_MAT_de_mejoramiento"/>
      <sheetName val="3_16_Tpte_mat__mejoramiento"/>
      <sheetName val="3_17__TPTE_MDC_19"/>
      <sheetName val="NP55_TRANSPORTE_MDC-19_CHR"/>
      <sheetName val="3_19_ACERO_DE_REFUERZO_420_(1)"/>
      <sheetName val="3_22_Acero_pasajunta_y_anclaje"/>
      <sheetName val="4_1_RELLENO_MAT__ANDEN_8"/>
      <sheetName val="4_1_rell_pep_frcnas"/>
      <sheetName val="4_1_rell_bbolivar"/>
      <sheetName val="4_3_anden_B40"/>
      <sheetName val="4_3_Anden_B40_frcnas"/>
      <sheetName val="4_16A_PARADERO_FRANCISCANAS"/>
      <sheetName val="4_16D_PARADERO_B_BOLIVAR"/>
      <sheetName val="_4_3i-4_4i-4_51i__TPTES_B40_"/>
      <sheetName val="_4_13i-4_43i-4_44i_tpte_bordill"/>
      <sheetName val="4_16_13_9_S_E_I_DURANTA"/>
      <sheetName val="4_4_EMPRADIZACIÓN"/>
      <sheetName val="4_4_prado_pep_bbolivar"/>
      <sheetName val="4_4_prado_pep_frcnas"/>
      <sheetName val="4,41_BORDILLO_A80_(EP)"/>
      <sheetName val="4,43_SARDINEL_A-10"/>
      <sheetName val="4,44_SARDINEL_A-170_FALTANTE"/>
      <sheetName val="5_3_SEÑAL_VTCAL"/>
      <sheetName val="5_4_SEÑAL_BANDERA"/>
      <sheetName val="5_6_TACHAS_REFLECTIVAS"/>
      <sheetName val="8_3_Reposicion_Sumidero_sencill"/>
      <sheetName val="8_5_EMPALME_SUMIDEROS"/>
      <sheetName val="8_7_DEMOLICION_SUMIDEROS"/>
      <sheetName val="NP1_Corte_Pav_DISCO"/>
      <sheetName val="NP5_Demolicion_losa_concret"/>
      <sheetName val="N_P_05__demol_losas_ccto_BBoliv"/>
      <sheetName val="NP30_Tuberia_PVC_10&quot;_sumideros"/>
      <sheetName val="NP37_Sumidero_sencillo"/>
      <sheetName val="NP50_Demolicion_T__Recamara"/>
      <sheetName val="NP53_SELLO_DE_JUNTAS_MORTERO"/>
      <sheetName val="NP55_IMPRIMANTE_ML"/>
      <sheetName val="NP56_IMPRIMANTE_M2"/>
      <sheetName val="NP_57__VTCAL_con_CURVA"/>
      <sheetName val="NP60_DEMARCACION_VIAL_ML"/>
      <sheetName val="NP61_DEMARCACIÓN_VIAL__M2"/>
      <sheetName val="G_G"/>
      <sheetName val="analisis_costo_horario"/>
      <sheetName val="Lista_Base"/>
      <sheetName val="PLAN_DE_INVERSION_ANTICIPO"/>
      <sheetName val="inv_mensual"/>
      <sheetName val="borrador_flujo_inv"/>
      <sheetName val="GPI_526"/>
      <sheetName val="VEA_374"/>
      <sheetName val="PALET_DEL_21_FEB_AL_5_MARZ"/>
      <sheetName val="\Nuevos_APU_Córdoba\a__aaInform"/>
      <sheetName val="\E\Nuevos_APU_Córdoba\a__aaInfo"/>
      <sheetName val="0__PORTADA"/>
      <sheetName val="1__FICHA_INFORMATIVA"/>
      <sheetName val="2_y_3___ESTADO"/>
      <sheetName val="4___REG_FOT_"/>
      <sheetName val="4_reg_Fot_2"/>
      <sheetName val="5___INF__FINANCIERO"/>
      <sheetName val="6___POLIZAS"/>
      <sheetName val="7___BALANCE_ACTIVIDADES"/>
      <sheetName val="8___LIQUIDACION"/>
      <sheetName val="9__LISTA_DE_CHEQUEO"/>
      <sheetName val="Excavación_-_San_Bernardo"/>
      <sheetName val="Solados_-_San_Bernardo"/>
      <sheetName val="Bases_-_San_Bernardo"/>
      <sheetName val="Placa_-_San_Bernardo"/>
      <sheetName val="Elevaciones_-_San_Bernardo"/>
      <sheetName val="Vigas_-_San_Bernardo"/>
      <sheetName val="Neopreno_-_San_Bernardo"/>
      <sheetName val="Acero_-_San_Bernardo"/>
      <sheetName val="Pilote_-_San_Bernardo"/>
      <sheetName val="Pilote_-_Caqueza"/>
      <sheetName val="Dren_tuberia_-_San_bernardo"/>
      <sheetName val="relleno_sitio_-_San_bernardo"/>
      <sheetName val="relleno_recebo_-_San_bernardo"/>
      <sheetName val="Baranda_-_San_bernardo"/>
      <sheetName val="Acero_A36-_San_Bernardo"/>
      <sheetName val="Excavación_-_Caqueza"/>
      <sheetName val="Solados_-_Caqueza"/>
      <sheetName val="Bases_-_Caqueza"/>
      <sheetName val="Elevaciones_-_Caqueza"/>
      <sheetName val="Placa_-_Caqueza"/>
      <sheetName val="Vigas_-_Caqueza"/>
      <sheetName val="Neopreno_-_Caqueza"/>
      <sheetName val="Acero_-_Caqueza"/>
      <sheetName val="Dren_tuberia_-_Caqueza"/>
      <sheetName val="relleno_sitio_-_Caqueza"/>
      <sheetName val="Preesfuerzo_-_Caqueza"/>
      <sheetName val="Acero_A36-_Caqueza"/>
      <sheetName val="relleno_Estructuras_-_Caqueza"/>
      <sheetName val="Excavación_-_Gama"/>
      <sheetName val="Solados_-_Gama"/>
      <sheetName val="Bases_-_Gama_"/>
      <sheetName val="Elevaciones_-_Gama"/>
      <sheetName val="Placas_-_Gama"/>
      <sheetName val="Vigas_-_Gama_"/>
      <sheetName val="Neopreno_-_Gama"/>
      <sheetName val="Acero_-_Gama"/>
      <sheetName val="Dren_tuberia_-_Gama"/>
      <sheetName val="relleno_sitio_-_Gama"/>
      <sheetName val="relleno_Recebo_-_Gama"/>
      <sheetName val="Baranda_-_Gama"/>
      <sheetName val="Pilote_-_Gama"/>
      <sheetName val="Acero_A36-_Gama"/>
      <sheetName val="Demolición_concreto_-_Gama"/>
      <sheetName val="Demolición_de_estructura_-_Gama"/>
      <sheetName val="Solados_-_Belen"/>
      <sheetName val="Bases_-_Belen"/>
      <sheetName val="Elevaciones_-_Belen"/>
      <sheetName val="Placa_-_Belen"/>
      <sheetName val="Neopreno_-_Belen"/>
      <sheetName val="Acero_-_Belen"/>
      <sheetName val="Vigas_-_Belen"/>
      <sheetName val="Dren_tuberia_-_Belen"/>
      <sheetName val="relleno_recebo_-_Belen"/>
      <sheetName val="Baranda_-_Belen"/>
      <sheetName val="Acero_A36-_Belen"/>
      <sheetName val="Demolición_-_Belen"/>
      <sheetName val="Bases_-_Junca"/>
      <sheetName val="Excavación_-_Belen"/>
      <sheetName val="Pilote_-_Belen"/>
      <sheetName val="Cuneta_-_Junca"/>
      <sheetName val="Placa_-_junca"/>
      <sheetName val="acero_-_junca"/>
      <sheetName val="Neopreno_-_Junca"/>
      <sheetName val="Dren_tuberia_-_junca"/>
      <sheetName val="relleno_-_junca"/>
      <sheetName val="Baranda_-_Junca"/>
      <sheetName val="Acero_A36_-_junca"/>
      <sheetName val="Excavación_-_Medina"/>
      <sheetName val="Solados_-_Medina"/>
      <sheetName val="Bases_-_Medina"/>
      <sheetName val="Elevaciones_-_Medina__"/>
      <sheetName val="Vigas_-_Medina"/>
      <sheetName val="Neopreno_-_Medina"/>
      <sheetName val="Elevaciones_-_Medina"/>
      <sheetName val="Pilote_-_Medina"/>
      <sheetName val="Acero_-_Medina"/>
      <sheetName val="relleno_-_Medina"/>
      <sheetName val="Geotextil_-_Medina"/>
      <sheetName val="Excavación_Mecan-_zipaquira"/>
      <sheetName val="Acero_A588_-_Medina"/>
      <sheetName val="Acero_A36_-_Medina"/>
      <sheetName val="Acero_-_Zipaquira"/>
      <sheetName val="Excavación_manual_-_zipaquira"/>
      <sheetName val="Solados_-_Zipaquira"/>
      <sheetName val="Relleno_comun_-_Zipaquira"/>
      <sheetName val="Bases_-_Zipaquira"/>
      <sheetName val="Arme_carrilera_-_Zipaquira"/>
      <sheetName val="Tirafondos_-_Zipaquira"/>
      <sheetName val="Clavos_-_Zipaquira"/>
      <sheetName val="Eclisas_-_Zipaquira"/>
      <sheetName val="Elastomericos_-_Zipaquira"/>
      <sheetName val="Traviesas_-_Zipaquira"/>
      <sheetName val="Riel_-_Zipaquira"/>
      <sheetName val="Acero_A588_-_zipaquira"/>
      <sheetName val="Acero_A36_-_zipaquira"/>
      <sheetName val="Elevaciones_-_Zipaquira"/>
      <sheetName val="ACTA_MAYORES_SAN_BERNANDO"/>
      <sheetName val="ACTA_MAYORES_CAQUEZA"/>
      <sheetName val="ACTA_MAYORES_BELEN"/>
      <sheetName val="ACTA_MAYORES_ZIPAQUIRA"/>
      <sheetName val="ACTA_MAYORES_JUNCA_DEF_"/>
      <sheetName val="ACTA_MAYORES_CANT_CARUP_DEF_"/>
      <sheetName val="\Users\rosalym\Desktop\BALANCE_"/>
      <sheetName val="propuesta_economica_CF"/>
      <sheetName val="AIU_CF"/>
      <sheetName val="1_1_1"/>
      <sheetName val="1_2_1"/>
      <sheetName val="1_2_2"/>
      <sheetName val="1_2_3"/>
      <sheetName val="1_2_4"/>
      <sheetName val="1_3_1_"/>
      <sheetName val="1_3_2"/>
      <sheetName val="1_3_3"/>
      <sheetName val="1_3_4"/>
      <sheetName val="2_1_1"/>
      <sheetName val="2_1_2"/>
      <sheetName val="2_2_1"/>
      <sheetName val="2_2_2"/>
      <sheetName val="2_2_3"/>
      <sheetName val="2_2_4"/>
      <sheetName val="2_2_5"/>
      <sheetName val="DESC_MPAL_Y_AIU"/>
      <sheetName val="CONCRETOS_Y_MORTEROS"/>
      <sheetName val="PROYECCIÓN_DE_COSTOS"/>
      <sheetName val="PROYECCIÓN_DE_COSTO_CLASIFICADO"/>
      <sheetName val="PROYECCIÓN_DE_COSTO_OBRA"/>
      <sheetName val="PROYECCIÓN_DE_AIU"/>
      <sheetName val="PROYECCIÓN_DE_AIU_(2)"/>
      <sheetName val="PROYECCIÓN_DE_PAGA_&amp;_PMT"/>
      <sheetName val="LINEA_BASE_SALARIOS"/>
      <sheetName val="PU_(2)"/>
      <sheetName val="PROPUESTA_ECONOMICA(Proponente)"/>
      <sheetName val="Tabla_CONPES_3714"/>
      <sheetName val="\C\A\a__aaInformación_GRUPO_4\A"/>
      <sheetName val="\G\a__aaInformación_GRUPO_4\A_M"/>
      <sheetName val="\C\G\a__aaInformación_GRUPO_4\A"/>
      <sheetName val="\C\K\a__aaInformación_GRUPO_4\A"/>
      <sheetName val="\C\E\a__aaInformación_GRUPO_4\A"/>
      <sheetName val="REQUISITOS_INF_INTERVENTORÍA"/>
      <sheetName val="ANALISIS_RESUMIDOS"/>
      <sheetName val="_AMV___no_borrar_PRESUPUESTOS_a"/>
      <sheetName val="_I_AMV___no_borrar_PRESUPUESTOS"/>
      <sheetName val="_G_I_AMV___no_borrar_PRESUPUEST"/>
      <sheetName val="_A_a__aaInformación_GRUPO_4_A_M"/>
      <sheetName val="_G_A_a__aaInformación_GRUPO_4_A"/>
      <sheetName val="__Giovanni_administracion_vial_"/>
      <sheetName val="_MONTO_AGOTABLE_2010_a__aaInfor"/>
      <sheetName val="_I_A_a__aaInformación_GRUPO_4_A"/>
      <sheetName val="_K_a__aaInformación_GRUPO_4_A_M"/>
      <sheetName val="_I_K_a__aaInformación_GRUPO_4_A"/>
      <sheetName val="_H_a__aaInformación_GRUPO_4_A_M"/>
      <sheetName val="_I_H_a__aaInformación_GRUPO_4_A"/>
      <sheetName val="__INTERVIALNUBE_Documents_and_S"/>
      <sheetName val="_Documents_and_Settings_Pedro_"/>
      <sheetName val="__Escritorio_amv_2011_a__aaInfo"/>
      <sheetName val="_Documents_and_Settings_jviteri"/>
      <sheetName val="_aCCIDENTES_DE_1995_-_1996_xls_"/>
      <sheetName val="\\Gabrielaapabone\d_copias\a__a"/>
      <sheetName val="DIRECTAS AMO I"/>
      <sheetName val="DIRECTAS AMO II"/>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8_Aparato"/>
      <sheetName val="2_3_Cimentación_Est.Met"/>
      <sheetName val="9_Cubierta"/>
      <sheetName val="12_Elect_GA"/>
      <sheetName val="6_Hidro (2)"/>
      <sheetName val="6_Hidro"/>
      <sheetName val="4_Mampost"/>
      <sheetName val="11_Pintura_13"/>
      <sheetName val="5_Pisos"/>
      <sheetName val="7_Enchapes"/>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 sheetId="16" refreshError="1"/>
      <sheetData sheetId="17" refreshError="1"/>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refreshError="1"/>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sheetData sheetId="100"/>
      <sheetData sheetId="101"/>
      <sheetData sheetId="102"/>
      <sheetData sheetId="103"/>
      <sheetData sheetId="104"/>
      <sheetData sheetId="105"/>
      <sheetData sheetId="106"/>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sheetData sheetId="166"/>
      <sheetData sheetId="167"/>
      <sheetData sheetId="168"/>
      <sheetData sheetId="169"/>
      <sheetData sheetId="170"/>
      <sheetData sheetId="171"/>
      <sheetData sheetId="172"/>
      <sheetData sheetId="173"/>
      <sheetData sheetId="174" refreshError="1"/>
      <sheetData sheetId="175" refreshError="1"/>
      <sheetData sheetId="176"/>
      <sheetData sheetId="177" refreshError="1"/>
      <sheetData sheetId="178"/>
      <sheetData sheetId="179" refreshError="1"/>
      <sheetData sheetId="180" refreshError="1"/>
      <sheetData sheetId="181" refreshError="1"/>
      <sheetData sheetId="182" refreshError="1"/>
      <sheetData sheetId="183" refreshError="1"/>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refreshError="1"/>
      <sheetData sheetId="369" refreshError="1"/>
      <sheetData sheetId="370" refreshError="1"/>
      <sheetData sheetId="371" refreshError="1"/>
      <sheetData sheetId="372"/>
      <sheetData sheetId="373" refreshError="1"/>
      <sheetData sheetId="374" refreshError="1"/>
      <sheetData sheetId="375" refreshError="1"/>
      <sheetData sheetId="376" refreshError="1"/>
      <sheetData sheetId="377"/>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sheetData sheetId="400"/>
      <sheetData sheetId="401"/>
      <sheetData sheetId="402"/>
      <sheetData sheetId="403"/>
      <sheetData sheetId="404" refreshError="1"/>
      <sheetData sheetId="405"/>
      <sheetData sheetId="406"/>
      <sheetData sheetId="407"/>
      <sheetData sheetId="408"/>
      <sheetData sheetId="409"/>
      <sheetData sheetId="410"/>
      <sheetData sheetId="411"/>
      <sheetData sheetId="412"/>
      <sheetData sheetId="413"/>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sheetData sheetId="432"/>
      <sheetData sheetId="433"/>
      <sheetData sheetId="434" refreshError="1"/>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refreshError="1"/>
      <sheetData sheetId="556" refreshError="1"/>
      <sheetData sheetId="557" refreshError="1"/>
      <sheetData sheetId="558" refreshError="1"/>
      <sheetData sheetId="559" refreshError="1"/>
      <sheetData sheetId="560"/>
      <sheetData sheetId="561"/>
      <sheetData sheetId="562"/>
      <sheetData sheetId="563"/>
      <sheetData sheetId="564"/>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refreshError="1"/>
      <sheetData sheetId="620" refreshError="1"/>
      <sheetData sheetId="621" refreshError="1"/>
      <sheetData sheetId="622" refreshError="1"/>
      <sheetData sheetId="623" refreshError="1"/>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sheetData sheetId="862"/>
      <sheetData sheetId="863"/>
      <sheetData sheetId="864"/>
      <sheetData sheetId="865"/>
      <sheetData sheetId="866"/>
      <sheetData sheetId="867"/>
      <sheetData sheetId="868"/>
      <sheetData sheetId="869"/>
      <sheetData sheetId="870"/>
      <sheetData sheetId="871"/>
      <sheetData sheetId="872"/>
      <sheetData sheetId="873" refreshError="1"/>
      <sheetData sheetId="874"/>
      <sheetData sheetId="875" refreshError="1"/>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refreshError="1"/>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refreshError="1"/>
      <sheetData sheetId="980" refreshError="1"/>
      <sheetData sheetId="981" refreshError="1"/>
      <sheetData sheetId="982"/>
      <sheetData sheetId="983"/>
      <sheetData sheetId="984"/>
      <sheetData sheetId="985"/>
      <sheetData sheetId="986"/>
      <sheetData sheetId="987"/>
      <sheetData sheetId="988"/>
      <sheetData sheetId="989"/>
      <sheetData sheetId="990"/>
      <sheetData sheetId="991"/>
      <sheetData sheetId="992"/>
      <sheetData sheetId="993"/>
      <sheetData sheetId="994" refreshError="1"/>
      <sheetData sheetId="995" refreshError="1"/>
      <sheetData sheetId="996"/>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refreshError="1"/>
      <sheetData sheetId="2212" refreshError="1"/>
      <sheetData sheetId="2213" refreshError="1"/>
      <sheetData sheetId="2214" refreshError="1"/>
      <sheetData sheetId="2215" refreshError="1"/>
      <sheetData sheetId="2216" refreshError="1"/>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refreshError="1"/>
      <sheetData sheetId="2805" refreshError="1"/>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
      <sheetName val="1.1.1"/>
      <sheetName val="1.2.1"/>
      <sheetName val="1.2.2"/>
      <sheetName val="1.2.3"/>
      <sheetName val="1.2.4"/>
      <sheetName val="1.2.5"/>
      <sheetName val="1.2.6"/>
      <sheetName val="1.3.1"/>
      <sheetName val="1.3.2"/>
      <sheetName val="1.4.1"/>
      <sheetName val="1.4.2"/>
      <sheetName val="1.4.3"/>
      <sheetName val="1.4.4"/>
      <sheetName val="1.4.5"/>
      <sheetName val="1.4.6"/>
      <sheetName val="1.4.7"/>
      <sheetName val="1.4.8"/>
      <sheetName val="1.4.9"/>
      <sheetName val="1.4.10"/>
      <sheetName val="1.4.11"/>
      <sheetName val="1.4.12"/>
      <sheetName val="1.4.13"/>
      <sheetName val="1.4.14"/>
      <sheetName val="1.5.1"/>
      <sheetName val="1.5.2"/>
      <sheetName val="1.5.3"/>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2.1"/>
      <sheetName val="2.2.2"/>
      <sheetName val="2.2.3"/>
      <sheetName val="2.2.4"/>
      <sheetName val="2.4.1"/>
      <sheetName val="2.4.2"/>
      <sheetName val="2.4.3"/>
      <sheetName val="2.4.4"/>
      <sheetName val="2.4.5"/>
      <sheetName val="2.4.6"/>
      <sheetName val="2.4.7"/>
      <sheetName val="3.1.1"/>
      <sheetName val="3.1.2"/>
      <sheetName val="3.1.3"/>
      <sheetName val="3.1.4"/>
      <sheetName val="3.1.5"/>
      <sheetName val="3.1.6"/>
      <sheetName val="3.2.1"/>
      <sheetName val="3.2.2"/>
      <sheetName val="3.2.3"/>
      <sheetName val="3.2.4"/>
      <sheetName val="3.2.5"/>
      <sheetName val="3.2.6"/>
      <sheetName val="3.2.7"/>
      <sheetName val="4.1.1"/>
      <sheetName val="4.1.2"/>
      <sheetName val="4.1.3"/>
      <sheetName val="4.1.4"/>
      <sheetName val="4.2.1"/>
      <sheetName val="4.2.2"/>
      <sheetName val="4.2.3"/>
      <sheetName val="4.2.4"/>
      <sheetName val="4.2.5"/>
      <sheetName val="4.2.6"/>
      <sheetName val="4.3.1"/>
      <sheetName val="4.3.2"/>
      <sheetName val="4.6.1"/>
      <sheetName val="4.6.2"/>
      <sheetName val="4.6.3"/>
      <sheetName val="4.6.4"/>
      <sheetName val="4.6.5"/>
      <sheetName val="4.6.6"/>
      <sheetName val="4.6.7"/>
      <sheetName val="4.6.8"/>
      <sheetName val="4.6.9"/>
      <sheetName val="4.6.10"/>
      <sheetName val="4.6.11"/>
      <sheetName val="4.6.12"/>
      <sheetName val="4.6.13"/>
      <sheetName val="4.6.14"/>
      <sheetName val="4.6.15"/>
      <sheetName val="4.6.16"/>
      <sheetName val="4.6.17"/>
      <sheetName val="4.6.18"/>
      <sheetName val="4.6.19"/>
      <sheetName val="4.6.20"/>
      <sheetName val="4.6.21"/>
      <sheetName val="4.6.22"/>
      <sheetName val="4.6.23"/>
      <sheetName val="4.6.24"/>
      <sheetName val="4.6.25"/>
      <sheetName val="4.6.26"/>
      <sheetName val="4.6.27"/>
      <sheetName val="4.6.28"/>
      <sheetName val="4.6.29"/>
      <sheetName val="4.6.30"/>
      <sheetName val="4.6.31"/>
      <sheetName val="4.6.32"/>
      <sheetName val="4.6.33"/>
      <sheetName val="4.6.34"/>
      <sheetName val="4.6.35"/>
      <sheetName val="4.6.36"/>
      <sheetName val="4.6.37"/>
      <sheetName val="4.6.38"/>
      <sheetName val="4.6.39"/>
      <sheetName val="4.6.40"/>
      <sheetName val="4.6.41"/>
      <sheetName val="4.6.42"/>
      <sheetName val="4.6.43"/>
      <sheetName val="4.6.44"/>
      <sheetName val="4.6.45"/>
      <sheetName val="4.6.46"/>
      <sheetName val="4.6.47"/>
      <sheetName val="4.6.48"/>
      <sheetName val="4.6.49"/>
      <sheetName val="4.6.50"/>
      <sheetName val="4.6.51"/>
      <sheetName val="4.6.52"/>
      <sheetName val="4.6.53"/>
      <sheetName val="4.6.54"/>
      <sheetName val="4.6.55"/>
      <sheetName val="4.6.56"/>
      <sheetName val="4.6.57"/>
      <sheetName val="4.6.58"/>
      <sheetName val="4.6.59"/>
      <sheetName val="4.6.60"/>
      <sheetName val="4.6.61"/>
      <sheetName val="4.6.62"/>
      <sheetName val="4.6.63"/>
      <sheetName val="4.6.64"/>
      <sheetName val="4.6.65"/>
      <sheetName val="4.6.66"/>
      <sheetName val="4.6.67"/>
      <sheetName val="4.6.68"/>
      <sheetName val="4.6.69"/>
      <sheetName val="4.6.70"/>
      <sheetName val="4.6.71"/>
      <sheetName val="4.6.72"/>
      <sheetName val="4.6.73"/>
      <sheetName val="4.6.74"/>
      <sheetName val="4.6.75"/>
      <sheetName val="4.6.76"/>
      <sheetName val="4.6.77"/>
      <sheetName val="4.6.78"/>
      <sheetName val="4.6.79"/>
      <sheetName val="4.6.80"/>
      <sheetName val="4.6.81"/>
      <sheetName val="4.6.82"/>
      <sheetName val="4.6.83"/>
      <sheetName val="4.6.84"/>
      <sheetName val="4.6.85"/>
      <sheetName val="4.6.86"/>
      <sheetName val="4.6.87"/>
      <sheetName val="4.6.88"/>
      <sheetName val="4.6.89"/>
      <sheetName val="4.6.90"/>
      <sheetName val="4.7.1"/>
      <sheetName val="4.7.2"/>
      <sheetName val="4.7.3"/>
      <sheetName val="4.7.5"/>
      <sheetName val="4.7.6"/>
      <sheetName val="4.7.7"/>
      <sheetName val="4.7.8"/>
      <sheetName val="4.7.9"/>
      <sheetName val="4.7.10"/>
      <sheetName val="4.7.11"/>
      <sheetName val="4.8.1"/>
      <sheetName val="4.8.2"/>
      <sheetName val="4.8.3"/>
      <sheetName val="4.8.4"/>
      <sheetName val="4.8.5"/>
      <sheetName val="4.8.6"/>
      <sheetName val="4.8.7"/>
      <sheetName val="4.8.8"/>
      <sheetName val="costos oficina"/>
      <sheetName val="costos campamento"/>
      <sheetName val="1_1_1"/>
      <sheetName val="1_2_1"/>
      <sheetName val="1_2_2"/>
      <sheetName val="1_2_3"/>
      <sheetName val="1_2_4"/>
      <sheetName val="1_2_5"/>
      <sheetName val="1_2_6"/>
      <sheetName val="1_3_1"/>
      <sheetName val="1_3_2"/>
      <sheetName val="1_4_1"/>
      <sheetName val="1_4_2"/>
      <sheetName val="1_4_3"/>
      <sheetName val="1_4_4"/>
      <sheetName val="1_4_5"/>
      <sheetName val="1_4_6"/>
      <sheetName val="1_4_7"/>
      <sheetName val="1_4_8"/>
      <sheetName val="1_4_9"/>
      <sheetName val="1_4_10"/>
      <sheetName val="1_4_11"/>
      <sheetName val="1_4_12"/>
      <sheetName val="1_4_13"/>
      <sheetName val="1_4_14"/>
      <sheetName val="1_5_1"/>
      <sheetName val="1_5_2"/>
      <sheetName val="1_5_3"/>
      <sheetName val="2_1_1"/>
      <sheetName val="2_1_2"/>
      <sheetName val="2_1_3"/>
      <sheetName val="2_1_4"/>
      <sheetName val="2_1_5"/>
      <sheetName val="2_1_6"/>
      <sheetName val="2_1_7"/>
      <sheetName val="2_1_8"/>
      <sheetName val="2_1_9"/>
      <sheetName val="2_1_10"/>
      <sheetName val="2_1_11"/>
      <sheetName val="2_1_12"/>
      <sheetName val="2_1_13"/>
      <sheetName val="2_1_14"/>
      <sheetName val="2_1_15"/>
      <sheetName val="2_1_16"/>
      <sheetName val="2_1_17"/>
      <sheetName val="2_1_18"/>
      <sheetName val="2_1_19"/>
      <sheetName val="2_1_20"/>
      <sheetName val="2_1_21"/>
      <sheetName val="2_1_22"/>
      <sheetName val="2_1_23"/>
      <sheetName val="2_1_24"/>
      <sheetName val="2_1_25"/>
      <sheetName val="2_1_26"/>
      <sheetName val="2_2_1"/>
      <sheetName val="2_2_2"/>
      <sheetName val="2_2_3"/>
      <sheetName val="2_2_4"/>
      <sheetName val="2_4_1"/>
      <sheetName val="2_4_2"/>
      <sheetName val="2_4_3"/>
      <sheetName val="2_4_4"/>
      <sheetName val="2_4_5"/>
      <sheetName val="2_4_6"/>
      <sheetName val="2_4_7"/>
      <sheetName val="3_1_1"/>
      <sheetName val="3_1_2"/>
      <sheetName val="3_1_3"/>
      <sheetName val="3_1_4"/>
      <sheetName val="3_1_5"/>
      <sheetName val="3_1_6"/>
      <sheetName val="3_2_1"/>
      <sheetName val="3_2_2"/>
      <sheetName val="3_2_3"/>
      <sheetName val="3_2_4"/>
      <sheetName val="3_2_5"/>
      <sheetName val="3_2_6"/>
      <sheetName val="3_2_7"/>
      <sheetName val="4_1_1"/>
      <sheetName val="4_1_2"/>
      <sheetName val="4_1_3"/>
      <sheetName val="4_1_4"/>
      <sheetName val="4_2_1"/>
      <sheetName val="4_2_2"/>
      <sheetName val="4_2_3"/>
      <sheetName val="4_2_4"/>
      <sheetName val="4_2_5"/>
      <sheetName val="4_2_6"/>
      <sheetName val="4_3_1"/>
      <sheetName val="4_3_2"/>
      <sheetName val="4_6_1"/>
      <sheetName val="4_6_2"/>
      <sheetName val="4_6_3"/>
      <sheetName val="4_6_4"/>
      <sheetName val="4_6_5"/>
      <sheetName val="4_6_6"/>
      <sheetName val="4_6_7"/>
      <sheetName val="4_6_8"/>
      <sheetName val="4_6_9"/>
      <sheetName val="4_6_10"/>
      <sheetName val="4_6_11"/>
      <sheetName val="4_6_12"/>
      <sheetName val="4_6_13"/>
      <sheetName val="4_6_14"/>
      <sheetName val="4_6_15"/>
      <sheetName val="4_6_16"/>
      <sheetName val="4_6_17"/>
      <sheetName val="4_6_18"/>
      <sheetName val="4_6_19"/>
      <sheetName val="4_6_20"/>
      <sheetName val="4_6_21"/>
      <sheetName val="4_6_22"/>
      <sheetName val="4_6_23"/>
      <sheetName val="4_6_24"/>
      <sheetName val="4_6_25"/>
      <sheetName val="4_6_26"/>
      <sheetName val="4_6_27"/>
      <sheetName val="4_6_28"/>
      <sheetName val="4_6_29"/>
      <sheetName val="4_6_30"/>
      <sheetName val="4_6_31"/>
      <sheetName val="4_6_32"/>
      <sheetName val="4_6_33"/>
      <sheetName val="4_6_34"/>
      <sheetName val="4_6_35"/>
      <sheetName val="4_6_36"/>
      <sheetName val="4_6_37"/>
      <sheetName val="4_6_38"/>
      <sheetName val="4_6_39"/>
      <sheetName val="4_6_40"/>
      <sheetName val="4_6_41"/>
      <sheetName val="4_6_42"/>
      <sheetName val="4_6_43"/>
      <sheetName val="4_6_44"/>
      <sheetName val="4_6_45"/>
      <sheetName val="4_6_46"/>
      <sheetName val="4_6_47"/>
      <sheetName val="4_6_48"/>
      <sheetName val="4_6_49"/>
      <sheetName val="4_6_50"/>
      <sheetName val="4_6_51"/>
      <sheetName val="4_6_52"/>
      <sheetName val="4_6_53"/>
      <sheetName val="4_6_54"/>
      <sheetName val="4_6_55"/>
      <sheetName val="4_6_56"/>
      <sheetName val="4_6_57"/>
      <sheetName val="4_6_58"/>
      <sheetName val="4_6_59"/>
      <sheetName val="4_6_60"/>
      <sheetName val="4_6_61"/>
      <sheetName val="4_6_62"/>
      <sheetName val="4_6_63"/>
      <sheetName val="4_6_64"/>
      <sheetName val="4_6_65"/>
      <sheetName val="4_6_66"/>
      <sheetName val="4_6_67"/>
      <sheetName val="4_6_68"/>
      <sheetName val="4_6_69"/>
      <sheetName val="4_6_70"/>
      <sheetName val="4_6_71"/>
      <sheetName val="4_6_72"/>
      <sheetName val="4_6_73"/>
      <sheetName val="4_6_74"/>
      <sheetName val="4_6_75"/>
      <sheetName val="4_6_76"/>
      <sheetName val="4_6_77"/>
      <sheetName val="4_6_78"/>
      <sheetName val="4_6_79"/>
      <sheetName val="4_6_80"/>
      <sheetName val="4_6_81"/>
      <sheetName val="4_6_82"/>
      <sheetName val="4_6_83"/>
      <sheetName val="4_6_84"/>
      <sheetName val="4_6_85"/>
      <sheetName val="4_6_86"/>
      <sheetName val="4_6_87"/>
      <sheetName val="4_6_88"/>
      <sheetName val="4_6_89"/>
      <sheetName val="4_6_90"/>
      <sheetName val="4_7_1"/>
      <sheetName val="4_7_2"/>
      <sheetName val="4_7_3"/>
      <sheetName val="4_7_5"/>
      <sheetName val="4_7_6"/>
      <sheetName val="4_7_7"/>
      <sheetName val="4_7_8"/>
      <sheetName val="4_7_9"/>
      <sheetName val="4_7_10"/>
      <sheetName val="4_7_11"/>
      <sheetName val="4_8_1"/>
      <sheetName val="4_8_2"/>
      <sheetName val="4_8_3"/>
      <sheetName val="4_8_4"/>
      <sheetName val="4_8_5"/>
      <sheetName val="4_8_6"/>
      <sheetName val="4_8_7"/>
      <sheetName val="4_8_8"/>
      <sheetName val="costos_oficina"/>
      <sheetName val="costos_campamento"/>
      <sheetName val="1_1_11"/>
      <sheetName val="1_2_11"/>
      <sheetName val="1_2_21"/>
      <sheetName val="1_2_31"/>
      <sheetName val="1_2_41"/>
      <sheetName val="1_2_51"/>
      <sheetName val="1_2_61"/>
      <sheetName val="1_3_11"/>
      <sheetName val="1_3_21"/>
      <sheetName val="1_4_15"/>
      <sheetName val="1_4_21"/>
      <sheetName val="1_4_31"/>
      <sheetName val="1_4_41"/>
      <sheetName val="1_4_51"/>
      <sheetName val="1_4_61"/>
      <sheetName val="1_4_71"/>
      <sheetName val="1_4_81"/>
      <sheetName val="1_4_91"/>
      <sheetName val="1_4_101"/>
      <sheetName val="1_4_111"/>
      <sheetName val="1_4_121"/>
      <sheetName val="1_4_131"/>
      <sheetName val="1_4_141"/>
      <sheetName val="1_5_11"/>
      <sheetName val="1_5_21"/>
      <sheetName val="1_5_31"/>
      <sheetName val="2_1_110"/>
      <sheetName val="2_1_27"/>
      <sheetName val="2_1_31"/>
      <sheetName val="2_1_41"/>
      <sheetName val="2_1_51"/>
      <sheetName val="2_1_61"/>
      <sheetName val="2_1_71"/>
      <sheetName val="2_1_81"/>
      <sheetName val="2_1_91"/>
      <sheetName val="2_1_101"/>
      <sheetName val="2_1_111"/>
      <sheetName val="2_1_121"/>
      <sheetName val="2_1_131"/>
      <sheetName val="2_1_141"/>
      <sheetName val="2_1_151"/>
      <sheetName val="2_1_161"/>
      <sheetName val="2_1_171"/>
      <sheetName val="2_1_181"/>
      <sheetName val="2_1_191"/>
      <sheetName val="2_1_201"/>
      <sheetName val="2_1_211"/>
      <sheetName val="2_1_221"/>
      <sheetName val="2_1_231"/>
      <sheetName val="2_1_241"/>
      <sheetName val="2_1_251"/>
      <sheetName val="2_1_261"/>
      <sheetName val="2_2_11"/>
      <sheetName val="2_2_21"/>
      <sheetName val="2_2_31"/>
      <sheetName val="2_2_41"/>
      <sheetName val="2_4_11"/>
      <sheetName val="2_4_21"/>
      <sheetName val="2_4_31"/>
      <sheetName val="2_4_41"/>
      <sheetName val="2_4_51"/>
      <sheetName val="2_4_61"/>
      <sheetName val="2_4_71"/>
      <sheetName val="3_1_11"/>
      <sheetName val="3_1_21"/>
      <sheetName val="3_1_31"/>
      <sheetName val="3_1_41"/>
      <sheetName val="3_1_51"/>
      <sheetName val="3_1_61"/>
      <sheetName val="3_2_11"/>
      <sheetName val="3_2_21"/>
      <sheetName val="3_2_31"/>
      <sheetName val="3_2_41"/>
      <sheetName val="3_2_51"/>
      <sheetName val="3_2_61"/>
      <sheetName val="3_2_71"/>
      <sheetName val="4_1_11"/>
      <sheetName val="4_1_21"/>
      <sheetName val="4_1_31"/>
      <sheetName val="4_1_41"/>
      <sheetName val="4_2_11"/>
      <sheetName val="4_2_21"/>
      <sheetName val="4_2_31"/>
      <sheetName val="4_2_41"/>
      <sheetName val="4_2_51"/>
      <sheetName val="4_2_61"/>
      <sheetName val="4_3_11"/>
      <sheetName val="4_3_21"/>
      <sheetName val="4_6_110"/>
      <sheetName val="4_6_210"/>
      <sheetName val="4_6_310"/>
      <sheetName val="4_6_410"/>
      <sheetName val="4_6_510"/>
      <sheetName val="4_6_610"/>
      <sheetName val="4_6_710"/>
      <sheetName val="4_6_810"/>
      <sheetName val="4_6_91"/>
      <sheetName val="4_6_101"/>
      <sheetName val="4_6_111"/>
      <sheetName val="4_6_121"/>
      <sheetName val="4_6_131"/>
      <sheetName val="4_6_141"/>
      <sheetName val="4_6_151"/>
      <sheetName val="4_6_161"/>
      <sheetName val="4_6_171"/>
      <sheetName val="4_6_181"/>
      <sheetName val="4_6_191"/>
      <sheetName val="4_6_201"/>
      <sheetName val="4_6_211"/>
      <sheetName val="4_6_221"/>
      <sheetName val="4_6_231"/>
      <sheetName val="4_6_241"/>
      <sheetName val="4_6_251"/>
      <sheetName val="4_6_261"/>
      <sheetName val="4_6_271"/>
      <sheetName val="4_6_281"/>
      <sheetName val="4_6_291"/>
      <sheetName val="4_6_301"/>
      <sheetName val="4_6_311"/>
      <sheetName val="4_6_321"/>
      <sheetName val="4_6_331"/>
      <sheetName val="4_6_341"/>
      <sheetName val="4_6_351"/>
      <sheetName val="4_6_361"/>
      <sheetName val="4_6_371"/>
      <sheetName val="4_6_381"/>
      <sheetName val="4_6_391"/>
      <sheetName val="4_6_401"/>
      <sheetName val="4_6_411"/>
      <sheetName val="4_6_421"/>
      <sheetName val="4_6_431"/>
      <sheetName val="4_6_441"/>
      <sheetName val="4_6_451"/>
      <sheetName val="4_6_461"/>
      <sheetName val="4_6_471"/>
      <sheetName val="4_6_481"/>
      <sheetName val="4_6_491"/>
      <sheetName val="4_6_501"/>
      <sheetName val="4_6_511"/>
      <sheetName val="4_6_521"/>
      <sheetName val="4_6_531"/>
      <sheetName val="4_6_541"/>
      <sheetName val="4_6_551"/>
      <sheetName val="4_6_561"/>
      <sheetName val="4_6_571"/>
      <sheetName val="4_6_581"/>
      <sheetName val="4_6_591"/>
      <sheetName val="4_6_601"/>
      <sheetName val="4_6_611"/>
      <sheetName val="4_6_621"/>
      <sheetName val="4_6_631"/>
      <sheetName val="4_6_641"/>
      <sheetName val="4_6_651"/>
      <sheetName val="4_6_661"/>
      <sheetName val="4_6_671"/>
      <sheetName val="4_6_681"/>
      <sheetName val="4_6_691"/>
      <sheetName val="4_6_701"/>
      <sheetName val="4_6_711"/>
      <sheetName val="4_6_721"/>
      <sheetName val="4_6_731"/>
      <sheetName val="4_6_741"/>
      <sheetName val="4_6_751"/>
      <sheetName val="4_6_761"/>
      <sheetName val="4_6_771"/>
      <sheetName val="4_6_781"/>
      <sheetName val="4_6_791"/>
      <sheetName val="4_6_801"/>
      <sheetName val="4_6_811"/>
      <sheetName val="4_6_821"/>
      <sheetName val="4_6_831"/>
      <sheetName val="4_6_841"/>
      <sheetName val="4_6_851"/>
      <sheetName val="4_6_861"/>
      <sheetName val="4_6_871"/>
      <sheetName val="4_6_881"/>
      <sheetName val="4_6_891"/>
      <sheetName val="4_6_901"/>
      <sheetName val="4_7_12"/>
      <sheetName val="4_7_21"/>
      <sheetName val="4_7_31"/>
      <sheetName val="4_7_51"/>
      <sheetName val="4_7_61"/>
      <sheetName val="4_7_71"/>
      <sheetName val="4_7_81"/>
      <sheetName val="4_7_91"/>
      <sheetName val="4_7_101"/>
      <sheetName val="4_7_111"/>
      <sheetName val="4_8_11"/>
      <sheetName val="4_8_21"/>
      <sheetName val="4_8_31"/>
      <sheetName val="4_8_41"/>
      <sheetName val="4_8_51"/>
      <sheetName val="4_8_61"/>
      <sheetName val="4_8_71"/>
      <sheetName val="4_8_81"/>
    </sheetNames>
    <sheetDataSet>
      <sheetData sheetId="0" refreshError="1">
        <row r="1">
          <cell r="A1" t="str">
            <v>RELACIÓN ÍTEM DE PAGO</v>
          </cell>
        </row>
        <row r="2">
          <cell r="A2" t="str">
            <v>ÍTEM</v>
          </cell>
          <cell r="B2" t="str">
            <v xml:space="preserve">DESCRIPCIÓN </v>
          </cell>
          <cell r="C2" t="str">
            <v>UN</v>
          </cell>
          <cell r="D2" t="str">
            <v>Precio Unitario Costo Directo</v>
          </cell>
        </row>
        <row r="3">
          <cell r="A3" t="str">
            <v>1</v>
          </cell>
          <cell r="B3" t="str">
            <v xml:space="preserve">SECCIÓN 1: GEOTÉCNIA Y PAVIMENTO </v>
          </cell>
          <cell r="C3">
            <v>0</v>
          </cell>
          <cell r="D3">
            <v>1</v>
          </cell>
        </row>
        <row r="4">
          <cell r="A4" t="str">
            <v>1.1</v>
          </cell>
          <cell r="B4" t="str">
            <v>Localización general</v>
          </cell>
          <cell r="C4">
            <v>0</v>
          </cell>
          <cell r="D4">
            <v>1</v>
          </cell>
        </row>
        <row r="5">
          <cell r="A5" t="str">
            <v>1.1.1</v>
          </cell>
          <cell r="B5" t="str">
            <v>Replanteo y localización general</v>
          </cell>
          <cell r="C5" t="str">
            <v>m2</v>
          </cell>
          <cell r="D5">
            <v>281</v>
          </cell>
        </row>
        <row r="6">
          <cell r="A6" t="str">
            <v>1.2</v>
          </cell>
          <cell r="B6" t="str">
            <v>Demoliciones y Remociones</v>
          </cell>
          <cell r="C6">
            <v>0</v>
          </cell>
          <cell r="D6">
            <v>1</v>
          </cell>
        </row>
        <row r="7">
          <cell r="A7" t="str">
            <v>1.2.1</v>
          </cell>
          <cell r="B7" t="str">
            <v xml:space="preserve">Demolición mecánica de sardinel existente incluye cargue, Transporte y disposición final en sitio autorizado por la autoridad ambiental competente </v>
          </cell>
          <cell r="C7" t="str">
            <v>ml</v>
          </cell>
          <cell r="D7">
            <v>6951</v>
          </cell>
        </row>
        <row r="8">
          <cell r="A8" t="str">
            <v>1.2.2</v>
          </cell>
          <cell r="B8" t="str">
            <v>Demolición de pisos en concreto incluye cargue, Transporte y disposición final en sitio autorizado por la autoridad ambiental competente  0.15&lt;e&lt;0.20</v>
          </cell>
          <cell r="C8" t="str">
            <v>m2</v>
          </cell>
          <cell r="D8">
            <v>6905</v>
          </cell>
        </row>
        <row r="9">
          <cell r="A9" t="str">
            <v>1.2.3</v>
          </cell>
          <cell r="B9" t="str">
            <v>Demolición de pisos en concreto incluye cargue, Transporte y disposición final en sitio autorizado por la autoridad ambiental competente  0.20&lt;e&lt;0.25</v>
          </cell>
          <cell r="C9" t="str">
            <v>m2</v>
          </cell>
          <cell r="D9">
            <v>8167</v>
          </cell>
        </row>
        <row r="10">
          <cell r="A10" t="str">
            <v>1.2.4</v>
          </cell>
          <cell r="B10" t="str">
            <v xml:space="preserve">Demolición de pavimento asfáltico de espesor variable incluye cargue, Transporte y disposición final en sitio autorizado por la autoridad ambiental competente </v>
          </cell>
          <cell r="C10" t="str">
            <v>m3</v>
          </cell>
          <cell r="D10">
            <v>35524</v>
          </cell>
        </row>
        <row r="11">
          <cell r="A11" t="str">
            <v>1.2.5</v>
          </cell>
          <cell r="B11" t="str">
            <v xml:space="preserve">Demolición de pisos en concreto hidráulico espesor variable incluye cargue, Transporte y disposición final en sitio autorizado por la autoridad ambiental competente </v>
          </cell>
          <cell r="C11" t="str">
            <v>m3</v>
          </cell>
          <cell r="D11">
            <v>51371</v>
          </cell>
        </row>
        <row r="12">
          <cell r="A12" t="str">
            <v>1.2.6</v>
          </cell>
          <cell r="B12" t="str">
            <v xml:space="preserve">Demolición de muros en concreto incluye cargue, Transporte y disposición final en sitio autorizado por la autoridad ambiental competente </v>
          </cell>
          <cell r="C12" t="str">
            <v>m3</v>
          </cell>
          <cell r="D12">
            <v>85597</v>
          </cell>
        </row>
        <row r="13">
          <cell r="A13" t="str">
            <v>1.3</v>
          </cell>
          <cell r="B13" t="str">
            <v>Excavaciones</v>
          </cell>
          <cell r="C13">
            <v>0</v>
          </cell>
          <cell r="D13">
            <v>1</v>
          </cell>
        </row>
        <row r="14">
          <cell r="A14" t="str">
            <v>1.3.1</v>
          </cell>
          <cell r="B14" t="str">
            <v>Excavación mecánica material sin clasificación, incluye cargue, disposición final en sitio autorizado por la autoridad ambiental competente y transporte (ET 310-05)</v>
          </cell>
          <cell r="C14" t="str">
            <v>m3</v>
          </cell>
          <cell r="D14">
            <v>21818</v>
          </cell>
        </row>
        <row r="15">
          <cell r="A15" t="str">
            <v>1.3.2</v>
          </cell>
          <cell r="B15" t="str">
            <v>Excavación manual, incluye cargue, transporte y disposición final en sitio autorizado por la autoridad ambiental competente</v>
          </cell>
          <cell r="C15" t="str">
            <v>m3</v>
          </cell>
          <cell r="D15">
            <v>28751</v>
          </cell>
        </row>
        <row r="16">
          <cell r="A16" t="str">
            <v>1.4</v>
          </cell>
          <cell r="B16" t="str">
            <v>Estructura del Pavimento</v>
          </cell>
          <cell r="C16">
            <v>0</v>
          </cell>
          <cell r="D16">
            <v>1</v>
          </cell>
        </row>
        <row r="17">
          <cell r="A17" t="str">
            <v>1.4.1</v>
          </cell>
          <cell r="B17" t="str">
            <v>Renivelación y compactación de la subrasante</v>
          </cell>
          <cell r="C17" t="str">
            <v>m2</v>
          </cell>
          <cell r="D17">
            <v>658</v>
          </cell>
        </row>
        <row r="18">
          <cell r="A18" t="str">
            <v>1.4.2</v>
          </cell>
          <cell r="B18" t="str">
            <v xml:space="preserve">Suministro y compactación de subbase granular SBG-A (ET2005 - 400 - 05) incluye transporte </v>
          </cell>
          <cell r="C18" t="str">
            <v>m3</v>
          </cell>
          <cell r="D18">
            <v>99012</v>
          </cell>
        </row>
        <row r="19">
          <cell r="A19" t="str">
            <v>1.4.3</v>
          </cell>
          <cell r="B19" t="str">
            <v xml:space="preserve">Suministro y compactación de subbase granular SBG-B (ET2005 - 400 - 05) incluye transporte </v>
          </cell>
          <cell r="C19" t="str">
            <v>m3</v>
          </cell>
          <cell r="D19">
            <v>99012</v>
          </cell>
        </row>
        <row r="20">
          <cell r="A20" t="str">
            <v>1.4.4</v>
          </cell>
          <cell r="B20" t="str">
            <v xml:space="preserve">Suministro y compactación de subbase granular SBG-C (ET2005 - 400 - 05) incluye transporte </v>
          </cell>
          <cell r="C20" t="str">
            <v>m3</v>
          </cell>
          <cell r="D20">
            <v>99012</v>
          </cell>
        </row>
        <row r="21">
          <cell r="A21" t="str">
            <v>1.4.5</v>
          </cell>
          <cell r="B21" t="str">
            <v>Suministro y compactación de Rellenos con material seleccionado para conformación de la subrasante (ET 320-05) ( incluye transporte)</v>
          </cell>
          <cell r="C21" t="str">
            <v>m3</v>
          </cell>
          <cell r="D21">
            <v>39015</v>
          </cell>
        </row>
        <row r="22">
          <cell r="A22" t="str">
            <v>1.4.6</v>
          </cell>
          <cell r="B22" t="str">
            <v xml:space="preserve">Separación de suelos de subrasante y capas granulares con geotextil NT 2000 o similar (ET-330-05)  </v>
          </cell>
          <cell r="C22" t="str">
            <v>m2</v>
          </cell>
          <cell r="D22">
            <v>6098</v>
          </cell>
        </row>
        <row r="23">
          <cell r="A23" t="str">
            <v>1.4.7</v>
          </cell>
          <cell r="B23" t="str">
            <v>Suministro e instalación de base granular estabilizada con emulsión CRL 1 al 4%  (Incluye transporte)</v>
          </cell>
          <cell r="C23" t="str">
            <v>m3</v>
          </cell>
          <cell r="D23">
            <v>174926</v>
          </cell>
        </row>
        <row r="24">
          <cell r="A24" t="str">
            <v>1.4.8</v>
          </cell>
          <cell r="B24" t="str">
            <v>Suministro e instalación de base granular (ET-2005 -400-05) ( incluye transporte)</v>
          </cell>
          <cell r="C24" t="str">
            <v>m3</v>
          </cell>
          <cell r="D24">
            <v>111806</v>
          </cell>
        </row>
        <row r="25">
          <cell r="A25" t="str">
            <v>1.4.9</v>
          </cell>
          <cell r="B25" t="str">
            <v>Suministro e instalación de capas de Material granular estabilizado con cemento al 7% (ET2005-420-05)  ( incluye transporte)</v>
          </cell>
          <cell r="C25" t="str">
            <v>m3</v>
          </cell>
          <cell r="D25">
            <v>119456</v>
          </cell>
        </row>
        <row r="26">
          <cell r="A26" t="str">
            <v>1.4.10</v>
          </cell>
          <cell r="B26" t="str">
            <v xml:space="preserve">Suministro y colocación de Rajón para el mejoramiento de la subrasantes, incluye transporte del material </v>
          </cell>
          <cell r="C26" t="str">
            <v>m3</v>
          </cell>
          <cell r="D26">
            <v>40188</v>
          </cell>
        </row>
        <row r="27">
          <cell r="A27" t="str">
            <v>1.4.11</v>
          </cell>
          <cell r="B27" t="str">
            <v>Suministro e imprimación con emulsión asfáltica (ET 2005 500-05)</v>
          </cell>
          <cell r="C27" t="str">
            <v>m2</v>
          </cell>
          <cell r="D27">
            <v>1879</v>
          </cell>
        </row>
        <row r="28">
          <cell r="A28" t="str">
            <v>1.4.12</v>
          </cell>
          <cell r="B28" t="str">
            <v>Suministro e instalación de Riego de liga con Emulsiones Catiónicas CRR-1 (ET2005 - 210 - 05)</v>
          </cell>
          <cell r="C28" t="str">
            <v>m2</v>
          </cell>
          <cell r="D28">
            <v>2962</v>
          </cell>
        </row>
        <row r="29">
          <cell r="A29" t="str">
            <v>1.4.13</v>
          </cell>
          <cell r="B29" t="str">
            <v>Suministro e instalación de Base asfáltica MD20 (ET2005 - 510 -05)</v>
          </cell>
          <cell r="C29" t="str">
            <v>m3</v>
          </cell>
          <cell r="D29">
            <v>481592</v>
          </cell>
        </row>
        <row r="30">
          <cell r="A30" t="str">
            <v>1.4.14</v>
          </cell>
          <cell r="B30" t="str">
            <v>Fresado de pavimentos asfálticos (ET 540 05) Incluye cargue, retiro y disposición final de escombros</v>
          </cell>
          <cell r="C30" t="str">
            <v>m3</v>
          </cell>
          <cell r="D30">
            <v>27821</v>
          </cell>
        </row>
        <row r="31">
          <cell r="A31" t="str">
            <v>1.5</v>
          </cell>
          <cell r="B31" t="str">
            <v>Pavimento en Concreto</v>
          </cell>
          <cell r="C31">
            <v>0</v>
          </cell>
          <cell r="D31">
            <v>0</v>
          </cell>
        </row>
        <row r="32">
          <cell r="A32" t="str">
            <v>1.5.1</v>
          </cell>
          <cell r="B32" t="str">
            <v>Suministro e instalación de pavimento de concreto MR-45 (incluye curado y texturizado)</v>
          </cell>
          <cell r="C32" t="str">
            <v>m3</v>
          </cell>
          <cell r="D32">
            <v>416058</v>
          </cell>
        </row>
        <row r="33">
          <cell r="A33" t="str">
            <v>1.5.2</v>
          </cell>
          <cell r="B33" t="str">
            <v>Suministro, figuración y amarre de acero de refuerzo 37000 psi fy=2800 kg/cm2</v>
          </cell>
          <cell r="C33" t="str">
            <v>kg</v>
          </cell>
          <cell r="D33">
            <v>2456</v>
          </cell>
        </row>
        <row r="34">
          <cell r="A34" t="str">
            <v>1.5.3</v>
          </cell>
          <cell r="B34" t="str">
            <v>Suministro, figuración y amarre de acero de refuerzo 60000 psi fy=4200 kg/cm2</v>
          </cell>
          <cell r="C34" t="str">
            <v>kg</v>
          </cell>
          <cell r="D34">
            <v>2456</v>
          </cell>
        </row>
        <row r="35">
          <cell r="A35" t="str">
            <v>2</v>
          </cell>
          <cell r="B35" t="str">
            <v>SECCIÓN 2: OBRAS PARA URBANISMO</v>
          </cell>
          <cell r="C35">
            <v>0</v>
          </cell>
          <cell r="D35">
            <v>1</v>
          </cell>
        </row>
        <row r="36">
          <cell r="A36" t="str">
            <v>2.1</v>
          </cell>
          <cell r="B36" t="str">
            <v>Andenes Sardineles y pisos</v>
          </cell>
          <cell r="C36">
            <v>0</v>
          </cell>
          <cell r="D36">
            <v>1</v>
          </cell>
        </row>
        <row r="37">
          <cell r="A37" t="str">
            <v>2.1.1</v>
          </cell>
          <cell r="B37" t="str">
            <v>Suministro e instalación de base granular extendido a mano (ET-2005 -400-05) ( incluye transporte)</v>
          </cell>
          <cell r="C37" t="str">
            <v>m3</v>
          </cell>
          <cell r="D37">
            <v>107762</v>
          </cell>
        </row>
        <row r="38">
          <cell r="A38" t="str">
            <v>2.1.2</v>
          </cell>
          <cell r="B38" t="str">
            <v>Suministro e instalación  de subbase granular SBG_C IDU -ET-400-05 ( Extendido a mano)</v>
          </cell>
          <cell r="C38" t="str">
            <v>m3</v>
          </cell>
          <cell r="D38">
            <v>93842</v>
          </cell>
        </row>
        <row r="39">
          <cell r="A39" t="str">
            <v>2.1.3</v>
          </cell>
          <cell r="B39" t="str">
            <v>Suministro y compactación de Rellenos para andenes con material seleccionado B-200 IDU tipo A  para conformación de la subrasante (ET 320-05) ( incluye transporte)</v>
          </cell>
          <cell r="C39" t="str">
            <v>m3</v>
          </cell>
          <cell r="D39">
            <v>43702</v>
          </cell>
        </row>
        <row r="40">
          <cell r="A40" t="str">
            <v>2.1.4</v>
          </cell>
          <cell r="B40" t="str">
            <v xml:space="preserve">Mejoramiento de la subrasante para andenes con material adicionado (INVIAS art. 230)Suministro y colocación de Rajón para el mejoramiento de la subrasantes, incluye transporte del material </v>
          </cell>
          <cell r="C40" t="str">
            <v>m3</v>
          </cell>
          <cell r="D40">
            <v>40188</v>
          </cell>
        </row>
        <row r="41">
          <cell r="A41" t="str">
            <v>2.1.5</v>
          </cell>
          <cell r="B41" t="str">
            <v>Suministro e instalación de placa de concreto MR-43 (incluye curado y texturizado)</v>
          </cell>
          <cell r="C41" t="str">
            <v>m3</v>
          </cell>
          <cell r="D41">
            <v>375320</v>
          </cell>
        </row>
        <row r="42">
          <cell r="A42" t="str">
            <v>2.1.6</v>
          </cell>
          <cell r="B42" t="str">
            <v>Suministro e Instalación de Geotextil tejido T1800 o similar</v>
          </cell>
          <cell r="C42" t="str">
            <v>m2</v>
          </cell>
          <cell r="D42">
            <v>3782</v>
          </cell>
        </row>
        <row r="43">
          <cell r="A43" t="str">
            <v>2.1.7</v>
          </cell>
          <cell r="B43" t="str">
            <v>Suministro e Instalación de Geotextil tejido T1600 o similar</v>
          </cell>
          <cell r="C43" t="str">
            <v>m2</v>
          </cell>
          <cell r="D43">
            <v>3023</v>
          </cell>
        </row>
        <row r="44">
          <cell r="A44" t="str">
            <v>2.1.8</v>
          </cell>
          <cell r="B44" t="str">
            <v>Suministro e instalación de Adoquín en Concreto Peatonal (200mmx100mmx60mm) (Cartilla de Andenes S.D.P./I.D.U. Ref.A-25)  incluye arena de peña.</v>
          </cell>
          <cell r="C44" t="str">
            <v>m2</v>
          </cell>
          <cell r="D44">
            <v>33602</v>
          </cell>
        </row>
        <row r="45">
          <cell r="A45" t="str">
            <v>2.1.9</v>
          </cell>
          <cell r="B45" t="str">
            <v>Suministro e instalación de Adoquín en Concreto tráfico vehicular (200mmx100mmx80mm) tipo II Norma Icontec 3829 incluye mortero 3000 PSI.</v>
          </cell>
          <cell r="C45" t="str">
            <v>m2</v>
          </cell>
          <cell r="D45">
            <v>47796</v>
          </cell>
        </row>
        <row r="46">
          <cell r="A46" t="str">
            <v>2.1.10</v>
          </cell>
          <cell r="B46" t="str">
            <v>Suministro e instalación de Adoquín en Arcilla (200mmx100mmx60mm)  incluye mortero 3000 PSI.</v>
          </cell>
          <cell r="C46" t="str">
            <v>m2</v>
          </cell>
          <cell r="D46">
            <v>29097</v>
          </cell>
        </row>
        <row r="47">
          <cell r="A47" t="str">
            <v>2.1.11</v>
          </cell>
          <cell r="B47" t="str">
            <v>Suministro e instalación de Adoquín en Arcilla tráfico vehicular (200mmx100mmx80mm) Tipo II Norma Icontec 3829 incluye arena de peña</v>
          </cell>
          <cell r="C47" t="str">
            <v>m2</v>
          </cell>
          <cell r="D47">
            <v>29824</v>
          </cell>
        </row>
        <row r="48">
          <cell r="A48" t="str">
            <v>2.1.12</v>
          </cell>
          <cell r="B48" t="str">
            <v>Suministro e instalación de Bordillo prefabricado A-80 (800x200x350mm), incluye mortero de 3000 psi</v>
          </cell>
          <cell r="C48" t="str">
            <v>ml</v>
          </cell>
          <cell r="D48">
            <v>33144</v>
          </cell>
        </row>
        <row r="49">
          <cell r="A49" t="str">
            <v>2.1.13</v>
          </cell>
          <cell r="B49" t="str">
            <v>Suministro e instalación de Loseta  Lisa  Bicapa Prefabricada en Concreto (400mmx400mmx60mm) Color gris. (Cartilla de andenes S.D.P./I.D.U Ref A-50) incluye arena</v>
          </cell>
          <cell r="C49" t="str">
            <v>ml</v>
          </cell>
          <cell r="D49">
            <v>40160</v>
          </cell>
        </row>
        <row r="50">
          <cell r="A50" t="str">
            <v>2.1.14</v>
          </cell>
          <cell r="B50" t="str">
            <v>Suministro e instalación de Loseta tipo toperol (400x400x60)  (Cartilla de Andenes S.D.P./I.D.U. Ref.A-55 y A-56) Incluye arena de peña y mortero de pega.</v>
          </cell>
          <cell r="C50" t="str">
            <v>m2</v>
          </cell>
          <cell r="D50">
            <v>40306</v>
          </cell>
        </row>
        <row r="51">
          <cell r="A51" t="str">
            <v>2.1.15</v>
          </cell>
          <cell r="B51" t="str">
            <v xml:space="preserve">Suministro e instalación de sardinel prefabricado  (800x200x500) A-10. Incluye mortero 3000 PSI. </v>
          </cell>
          <cell r="C51" t="str">
            <v>m2</v>
          </cell>
          <cell r="D51">
            <v>45642</v>
          </cell>
        </row>
        <row r="52">
          <cell r="A52" t="str">
            <v>2.1.16</v>
          </cell>
          <cell r="B52" t="str">
            <v>Suministro e instalación de Sardinel Bajo Rampas Cartilla de Andenes S.D.P./I.D.U. Ref.A-85 (800x200x350).  Incluye mortero 3000 PSI.</v>
          </cell>
          <cell r="C52" t="str">
            <v>ml</v>
          </cell>
          <cell r="D52">
            <v>44472</v>
          </cell>
        </row>
        <row r="53">
          <cell r="A53" t="str">
            <v>2.1.17</v>
          </cell>
          <cell r="B53" t="str">
            <v>Suministro e instalación de Sardinel Especial Rampa Tipo A 600x200x600 (Cartilla de Andenes S.D.P./I.D.U. A100 )</v>
          </cell>
          <cell r="C53" t="str">
            <v>ml</v>
          </cell>
          <cell r="D53">
            <v>46724</v>
          </cell>
        </row>
        <row r="54">
          <cell r="A54" t="str">
            <v>2.1.18</v>
          </cell>
          <cell r="B54" t="str">
            <v>Suministro e instalación de sardinel especial Rampa Tipo B (Cartilla de Andenes S.D.P./I.D.U. A110 )</v>
          </cell>
          <cell r="C54" t="str">
            <v>ml</v>
          </cell>
          <cell r="D54">
            <v>53704</v>
          </cell>
        </row>
        <row r="55">
          <cell r="A55" t="str">
            <v>2.1.19</v>
          </cell>
          <cell r="B55" t="str">
            <v xml:space="preserve">Construcción sardinel fundido en sitio h=0.40 m, e=0.15m, Concreto 3000 PSI premezclado. </v>
          </cell>
          <cell r="C55" t="str">
            <v>ml</v>
          </cell>
          <cell r="D55">
            <v>24668</v>
          </cell>
        </row>
        <row r="56">
          <cell r="A56" t="str">
            <v>2.1.20</v>
          </cell>
          <cell r="B56" t="str">
            <v>Suministro e instalación rampa empalme fundida en sitio concreto de 3500 psi. Incluye estampada tipo espina. Desnivel 0.14 m, Ancho 3.6 m y desarrollo 1.2 m.</v>
          </cell>
          <cell r="C56" t="str">
            <v>ml</v>
          </cell>
          <cell r="D56">
            <v>108857</v>
          </cell>
        </row>
        <row r="57">
          <cell r="A57" t="str">
            <v>2.1.21</v>
          </cell>
          <cell r="B57" t="str">
            <v xml:space="preserve">Suministro e instalación de pieza de remate para rampa tipo A  (Cartilla de Andenes S.D.P./I.D.U. Ref.A-105) </v>
          </cell>
          <cell r="C57" t="str">
            <v>un</v>
          </cell>
          <cell r="D57">
            <v>54972</v>
          </cell>
        </row>
        <row r="58">
          <cell r="A58" t="str">
            <v>2.1.22</v>
          </cell>
          <cell r="B58" t="str">
            <v>Concreto 3000 psi para Construcción de Franja de ajuste fundida en sitio.</v>
          </cell>
          <cell r="C58" t="str">
            <v>m3</v>
          </cell>
          <cell r="D58">
            <v>318576</v>
          </cell>
        </row>
        <row r="59">
          <cell r="A59" t="str">
            <v>2.1.23</v>
          </cell>
          <cell r="B59" t="str">
            <v>Suministro e instalación de Contenedor de Raíces Tipo B-20 (Cartilla de Andenes S.D.P./I.D.U. ) Incluye gravilla ( Dimensiones 1,2*1,6)</v>
          </cell>
          <cell r="C59" t="str">
            <v>m2</v>
          </cell>
          <cell r="D59">
            <v>163109</v>
          </cell>
        </row>
        <row r="60">
          <cell r="A60" t="str">
            <v>2.1.24</v>
          </cell>
          <cell r="B60" t="str">
            <v>Suministro e instalación de baranda metálica (Cartilla mobiliario urbano Ref. M-81)</v>
          </cell>
          <cell r="C60" t="str">
            <v>ml</v>
          </cell>
          <cell r="D60">
            <v>121462</v>
          </cell>
        </row>
        <row r="61">
          <cell r="A61" t="str">
            <v>2.1.25</v>
          </cell>
          <cell r="B61" t="str">
            <v>Collarín cajas</v>
          </cell>
          <cell r="C61" t="str">
            <v>ml</v>
          </cell>
          <cell r="D61">
            <v>38553</v>
          </cell>
        </row>
        <row r="62">
          <cell r="A62" t="str">
            <v>2.1.26</v>
          </cell>
          <cell r="B62" t="str">
            <v>Alcorque</v>
          </cell>
          <cell r="C62" t="str">
            <v>un</v>
          </cell>
          <cell r="D62">
            <v>54507</v>
          </cell>
        </row>
        <row r="63">
          <cell r="A63" t="str">
            <v>2.1.27</v>
          </cell>
          <cell r="B63" t="str">
            <v>Escalones</v>
          </cell>
          <cell r="C63" t="str">
            <v>un</v>
          </cell>
          <cell r="D63">
            <v>0</v>
          </cell>
        </row>
        <row r="64">
          <cell r="A64" t="str">
            <v>2.1.28</v>
          </cell>
          <cell r="B64" t="str">
            <v>Hombro Rampa</v>
          </cell>
          <cell r="C64" t="str">
            <v>ml</v>
          </cell>
          <cell r="D64">
            <v>0</v>
          </cell>
        </row>
        <row r="65">
          <cell r="A65" t="str">
            <v>2.1.29</v>
          </cell>
          <cell r="B65" t="str">
            <v>Muro de contención</v>
          </cell>
          <cell r="C65" t="str">
            <v>m2</v>
          </cell>
          <cell r="D65">
            <v>0</v>
          </cell>
        </row>
        <row r="66">
          <cell r="A66" t="str">
            <v>2.1.30</v>
          </cell>
          <cell r="B66" t="e">
            <v>#N/A</v>
          </cell>
          <cell r="C66" t="e">
            <v>#N/A</v>
          </cell>
          <cell r="D66">
            <v>0</v>
          </cell>
        </row>
        <row r="67">
          <cell r="A67" t="str">
            <v>2.1.31</v>
          </cell>
          <cell r="B67" t="e">
            <v>#N/A</v>
          </cell>
          <cell r="C67" t="e">
            <v>#N/A</v>
          </cell>
          <cell r="D67">
            <v>0</v>
          </cell>
        </row>
        <row r="68">
          <cell r="A68" t="str">
            <v>2.1.32</v>
          </cell>
          <cell r="B68" t="e">
            <v>#N/A</v>
          </cell>
          <cell r="C68" t="e">
            <v>#N/A</v>
          </cell>
          <cell r="D68">
            <v>0</v>
          </cell>
        </row>
        <row r="69">
          <cell r="A69" t="str">
            <v>2.2</v>
          </cell>
          <cell r="B69" t="str">
            <v>Mobiliario</v>
          </cell>
          <cell r="C69">
            <v>0</v>
          </cell>
          <cell r="D69">
            <v>1</v>
          </cell>
        </row>
        <row r="70">
          <cell r="A70" t="str">
            <v>2.2.1</v>
          </cell>
          <cell r="B70" t="str">
            <v>Suministro e instalación de Banca en Concreto Sin Espaldar (Cartilla de Mobiliario Urbano S.D.P. Ref.M-31). Incluye base en concreto de 2500 psi</v>
          </cell>
          <cell r="C70" t="str">
            <v>un</v>
          </cell>
          <cell r="D70">
            <v>288291</v>
          </cell>
        </row>
        <row r="71">
          <cell r="A71" t="str">
            <v>2.2.2</v>
          </cell>
          <cell r="B71" t="str">
            <v>Suministro e instalación de Banca modular en Concreto (Cartilla de Mobiliario Urbano S.D.P. Ref.M-40). Incluye base en concreto de 2500 psi</v>
          </cell>
          <cell r="C71" t="str">
            <v>un</v>
          </cell>
          <cell r="D71">
            <v>116019</v>
          </cell>
        </row>
        <row r="72">
          <cell r="A72" t="str">
            <v>2.2.3</v>
          </cell>
          <cell r="B72" t="str">
            <v xml:space="preserve">Suministro e instalación de Caneca Acero Inoxidable. IDU Tipo Barcelona. </v>
          </cell>
          <cell r="C72" t="str">
            <v>un</v>
          </cell>
          <cell r="D72">
            <v>659315</v>
          </cell>
        </row>
        <row r="73">
          <cell r="A73" t="str">
            <v>2.2.4</v>
          </cell>
          <cell r="B73" t="str">
            <v xml:space="preserve">Suministro e instalación de Bolardo Alto en Hierro (Cartilla de Mobiliario Urbano S.D.P. Ref.M-63). </v>
          </cell>
          <cell r="C73" t="str">
            <v>un</v>
          </cell>
          <cell r="D73">
            <v>120179</v>
          </cell>
        </row>
        <row r="74">
          <cell r="A74" t="str">
            <v>2.4</v>
          </cell>
          <cell r="B74" t="str">
            <v>Ciclorruta</v>
          </cell>
          <cell r="C74">
            <v>0</v>
          </cell>
          <cell r="D74">
            <v>1</v>
          </cell>
        </row>
        <row r="75">
          <cell r="A75" t="str">
            <v>2.4.1</v>
          </cell>
          <cell r="B75" t="str">
            <v>Suministro e instalación  de subbase granular SBG_C IDU -ET-400-05 ( Extendido a mano)</v>
          </cell>
          <cell r="C75" t="str">
            <v>m3</v>
          </cell>
          <cell r="D75">
            <v>101347</v>
          </cell>
        </row>
        <row r="76">
          <cell r="A76" t="str">
            <v>2.4.2</v>
          </cell>
          <cell r="B76" t="str">
            <v>Suministro y compactación de subbase granular SBG-A (ET2005 - 400 - 05) incluye transporte</v>
          </cell>
          <cell r="C76" t="str">
            <v>m3</v>
          </cell>
          <cell r="D76">
            <v>97007</v>
          </cell>
        </row>
        <row r="77">
          <cell r="A77" t="str">
            <v>2.4.3</v>
          </cell>
          <cell r="B77" t="str">
            <v>Suministro e Instalación de Geotextil tejido T1600 o similar</v>
          </cell>
          <cell r="C77" t="str">
            <v>m2</v>
          </cell>
          <cell r="D77">
            <v>3033</v>
          </cell>
        </row>
        <row r="78">
          <cell r="A78" t="str">
            <v>2.4.4</v>
          </cell>
          <cell r="B78" t="str">
            <v>Suministro e instalación  de Rodadura asfáltica MD12 (ET2005 - 510 - 05)</v>
          </cell>
          <cell r="C78" t="str">
            <v>m3</v>
          </cell>
          <cell r="D78">
            <v>484538</v>
          </cell>
        </row>
        <row r="79">
          <cell r="A79" t="str">
            <v>2.4.5</v>
          </cell>
          <cell r="B79" t="str">
            <v>Suministro e instalación de base granular (ET-2005 -400-05) ( incluye transporte)</v>
          </cell>
          <cell r="C79" t="str">
            <v>m3</v>
          </cell>
          <cell r="D79">
            <v>111683</v>
          </cell>
        </row>
        <row r="80">
          <cell r="A80" t="str">
            <v>2.4.6</v>
          </cell>
          <cell r="B80" t="str">
            <v>Suministro y compactación de Rellenos con material seleccionado para conformación de la subrasante (ET 320-05) ( incluye transporte)</v>
          </cell>
          <cell r="C80" t="str">
            <v>m3</v>
          </cell>
          <cell r="D80">
            <v>38949</v>
          </cell>
        </row>
        <row r="81">
          <cell r="A81" t="str">
            <v>2.4.7</v>
          </cell>
          <cell r="B81" t="str">
            <v>Suministro e imprimación con emulsión asfáltica (ET 2005 500-05)</v>
          </cell>
          <cell r="C81" t="str">
            <v>m2</v>
          </cell>
          <cell r="D81">
            <v>741</v>
          </cell>
        </row>
        <row r="82">
          <cell r="A82" t="str">
            <v>2.5</v>
          </cell>
          <cell r="B82" t="str">
            <v>Paisajismo</v>
          </cell>
          <cell r="C82">
            <v>0</v>
          </cell>
          <cell r="D82">
            <v>0</v>
          </cell>
        </row>
        <row r="83">
          <cell r="A83" t="str">
            <v>2.5.1</v>
          </cell>
          <cell r="B83" t="str">
            <v>Suministro e instalación de Especie Propuesta Calistemo Lloron (biminalis)(H= 2,0 metros). Incluye tierra negra</v>
          </cell>
          <cell r="C83" t="str">
            <v>un</v>
          </cell>
          <cell r="D83">
            <v>0</v>
          </cell>
        </row>
        <row r="84">
          <cell r="A84" t="str">
            <v>2.5.2</v>
          </cell>
          <cell r="B84" t="str">
            <v>Suministro e instalación de Especie Propuesta Falso Pimiento (H= 2,0 metros). Incluye tierra negra</v>
          </cell>
          <cell r="C84" t="str">
            <v>un</v>
          </cell>
          <cell r="D84">
            <v>0</v>
          </cell>
        </row>
        <row r="85">
          <cell r="A85" t="str">
            <v>2.5.3</v>
          </cell>
          <cell r="B85" t="str">
            <v>Suministro e instalación de Especie Propuesta Hayuelo (H= 2,0 metros). Incluye tierra negra</v>
          </cell>
          <cell r="C85" t="str">
            <v>un</v>
          </cell>
          <cell r="D85">
            <v>0</v>
          </cell>
        </row>
        <row r="86">
          <cell r="A86" t="str">
            <v>2.5.4</v>
          </cell>
          <cell r="B86" t="str">
            <v>Suministro e instalación de Especie Propuesta Chicalá (H= 2,0 metros). Incluye tierra negra</v>
          </cell>
          <cell r="C86" t="str">
            <v>un</v>
          </cell>
          <cell r="D86">
            <v>0</v>
          </cell>
        </row>
        <row r="87">
          <cell r="A87" t="str">
            <v>2.5.5</v>
          </cell>
          <cell r="B87" t="str">
            <v>Suministro e instalación de Especie falso pimiento (H= 2,0 metros). Incluye tierra negra</v>
          </cell>
          <cell r="C87" t="str">
            <v>un</v>
          </cell>
          <cell r="D87">
            <v>0</v>
          </cell>
        </row>
        <row r="88">
          <cell r="A88" t="str">
            <v>2.5.6</v>
          </cell>
          <cell r="B88" t="str">
            <v>Suministro e instalación de Especie Propuesta Cajeto. Incluye tierra negra</v>
          </cell>
          <cell r="C88" t="str">
            <v>un</v>
          </cell>
          <cell r="D88">
            <v>0</v>
          </cell>
        </row>
        <row r="89">
          <cell r="A89" t="str">
            <v>2.5.7</v>
          </cell>
          <cell r="B89" t="str">
            <v>Tala de árboles (0 a 5 m) Incluye extracción de raíz</v>
          </cell>
          <cell r="C89" t="str">
            <v>un</v>
          </cell>
          <cell r="D89">
            <v>0</v>
          </cell>
        </row>
        <row r="90">
          <cell r="A90" t="str">
            <v>2.5.8</v>
          </cell>
          <cell r="B90" t="str">
            <v>Suministro e instalación de tubo Protector de árbol ( 2 tubos). Incluye base ne concreto de 2500 psi</v>
          </cell>
          <cell r="C90" t="str">
            <v>un</v>
          </cell>
          <cell r="D90">
            <v>0</v>
          </cell>
        </row>
        <row r="91">
          <cell r="A91" t="str">
            <v>2.5.9</v>
          </cell>
          <cell r="B91" t="str">
            <v>Suministro e instalación de Césped ( incluye tierra negra)</v>
          </cell>
          <cell r="C91" t="str">
            <v>m2</v>
          </cell>
          <cell r="D91">
            <v>0</v>
          </cell>
        </row>
        <row r="92">
          <cell r="A92" t="str">
            <v>2.5.10</v>
          </cell>
          <cell r="B92" t="str">
            <v>Tala de árboles (5,1 a 10 Mtrs) Incluye cargue, transporte y disposición final en sitio autorizado por la autoridad competente. Incluye extracción de raíz</v>
          </cell>
          <cell r="C92" t="str">
            <v>un</v>
          </cell>
          <cell r="D92">
            <v>0</v>
          </cell>
        </row>
        <row r="93">
          <cell r="A93" t="str">
            <v>2.5.11</v>
          </cell>
          <cell r="B93" t="str">
            <v>Tala de árboles (10,1 a 15 Mtrs) Incluye cargue, transporte y disposición final en sitio autorizado por la autoridad competente. Incluye extracción de raíz</v>
          </cell>
          <cell r="C93" t="str">
            <v>un</v>
          </cell>
          <cell r="D93">
            <v>0</v>
          </cell>
        </row>
        <row r="94">
          <cell r="A94" t="str">
            <v>2.5.12</v>
          </cell>
          <cell r="B94" t="str">
            <v>Tala de árboles (15,1 a 20 Mtrs) Incluye cargue, transporte y disposición final en sitio autorizado por la autoridad competente. Incluye extracción de raíz</v>
          </cell>
          <cell r="C94" t="str">
            <v>un</v>
          </cell>
          <cell r="D94">
            <v>0</v>
          </cell>
        </row>
        <row r="95">
          <cell r="A95" t="str">
            <v>2.5.13</v>
          </cell>
          <cell r="B95" t="str">
            <v>Bloqueo y traslado de árboles entre 1 a 3 m (incluye transporte y disposición de residuos)</v>
          </cell>
          <cell r="C95" t="str">
            <v>un</v>
          </cell>
          <cell r="D95">
            <v>0</v>
          </cell>
        </row>
        <row r="96">
          <cell r="A96" t="str">
            <v>3</v>
          </cell>
          <cell r="B96" t="str">
            <v>SECCIÓN 3: SEÑALIZACIÓN Y DEMARCACIÓN</v>
          </cell>
          <cell r="C96">
            <v>0</v>
          </cell>
          <cell r="D96">
            <v>0</v>
          </cell>
        </row>
        <row r="97">
          <cell r="A97" t="str">
            <v>3.1</v>
          </cell>
          <cell r="B97" t="str">
            <v>Señalización</v>
          </cell>
          <cell r="C97">
            <v>0</v>
          </cell>
          <cell r="D97">
            <v>0</v>
          </cell>
        </row>
        <row r="98">
          <cell r="A98" t="str">
            <v>3.1.1</v>
          </cell>
          <cell r="B98" t="str">
            <v>Desmonte y Reinstalación de señales viales (Incluye dado de anclaje)</v>
          </cell>
          <cell r="C98" t="str">
            <v>un</v>
          </cell>
          <cell r="D98">
            <v>19872</v>
          </cell>
        </row>
        <row r="99">
          <cell r="A99" t="str">
            <v>3.1.2</v>
          </cell>
          <cell r="B99" t="str">
            <v>Retiro señal de tránsito.</v>
          </cell>
          <cell r="C99" t="str">
            <v>un</v>
          </cell>
          <cell r="D99">
            <v>1194</v>
          </cell>
        </row>
        <row r="100">
          <cell r="A100" t="str">
            <v>3.1.3</v>
          </cell>
          <cell r="B100" t="str">
            <v xml:space="preserve">Suministro e instalación señal SP, SR y SI  de 90 cm x 90 cm, en lámina galvanizada calibre 16, cinta reflectiva grado ingeniería con pedestal en ángulo de 2x2x1/4 de 3,5 mt. </v>
          </cell>
          <cell r="C100" t="str">
            <v>un</v>
          </cell>
          <cell r="D100">
            <v>227142</v>
          </cell>
        </row>
        <row r="101">
          <cell r="A101" t="str">
            <v>3.1.4</v>
          </cell>
          <cell r="B101" t="str">
            <v xml:space="preserve">Suministro e instalación señal SP, SR y SI  de 75 cm x 75 cm, en lámina galvanizada calibre 16, cinta reflectiva grado ingeniería con pedestal en ángulo de 2x2x1/4 de 3,5 mt. </v>
          </cell>
          <cell r="C101" t="str">
            <v>un</v>
          </cell>
          <cell r="D101">
            <v>194326</v>
          </cell>
        </row>
        <row r="102">
          <cell r="A102" t="str">
            <v>3.1.5</v>
          </cell>
          <cell r="B102" t="str">
            <v xml:space="preserve">Suministro e instalación señal SP, SR y SI  de 60 cm x 60 cm, en lámina galvanizada calibre 16, cinta reflectiva grado ingeniería con pedestal en ángulo de 2x2x1/4 de 3,5 mt. </v>
          </cell>
          <cell r="C102" t="str">
            <v>un</v>
          </cell>
          <cell r="D102">
            <v>150162</v>
          </cell>
        </row>
        <row r="103">
          <cell r="A103" t="str">
            <v>3.1.6</v>
          </cell>
          <cell r="B103" t="str">
            <v>Suministro e Instalación de tachas bidireccionales con pegante epóxico de 2 componentes.</v>
          </cell>
          <cell r="C103" t="str">
            <v>un</v>
          </cell>
          <cell r="D103">
            <v>6728</v>
          </cell>
        </row>
        <row r="104">
          <cell r="D104">
            <v>0</v>
          </cell>
        </row>
        <row r="105">
          <cell r="D105">
            <v>0</v>
          </cell>
        </row>
        <row r="106">
          <cell r="D106">
            <v>0</v>
          </cell>
        </row>
        <row r="108">
          <cell r="D108">
            <v>0</v>
          </cell>
        </row>
        <row r="109">
          <cell r="D109">
            <v>0</v>
          </cell>
        </row>
        <row r="110">
          <cell r="D110">
            <v>0</v>
          </cell>
        </row>
        <row r="111">
          <cell r="D111">
            <v>0</v>
          </cell>
        </row>
        <row r="112">
          <cell r="A112" t="str">
            <v>3.2</v>
          </cell>
          <cell r="B112" t="str">
            <v>Demarcación de corredores viales en pintura termoplástica</v>
          </cell>
          <cell r="C112">
            <v>0</v>
          </cell>
          <cell r="D112">
            <v>0</v>
          </cell>
        </row>
        <row r="113">
          <cell r="A113" t="str">
            <v>3.2.1</v>
          </cell>
          <cell r="B113" t="str">
            <v>Elaboración de línea discontinua para carriles blanca, Ancho=12 cms en pintura acrílica a base de agua para tráfico con microesferas de vidrio.</v>
          </cell>
          <cell r="C113" t="str">
            <v>ml</v>
          </cell>
          <cell r="D113">
            <v>2262</v>
          </cell>
        </row>
        <row r="114">
          <cell r="A114" t="str">
            <v>3.2.2</v>
          </cell>
          <cell r="B114" t="str">
            <v>Elaboración de línea continua para borde de carriles blanca, Ancho=12 cms en pintura acrílica a base de agua para tráfico con microesferas de vidrio.</v>
          </cell>
          <cell r="C114" t="str">
            <v>ml</v>
          </cell>
          <cell r="D114">
            <v>2262</v>
          </cell>
        </row>
        <row r="115">
          <cell r="A115" t="str">
            <v>3.2.3</v>
          </cell>
          <cell r="B115" t="str">
            <v>Elaboración de línea continua para borde de carriles amarillo, Ancho=12 cms en pintura acrílica a base de agua para tráfico con microesferas de vidrio.</v>
          </cell>
          <cell r="C115" t="str">
            <v>un</v>
          </cell>
          <cell r="D115">
            <v>2262</v>
          </cell>
        </row>
        <row r="116">
          <cell r="A116" t="str">
            <v>3.2.4</v>
          </cell>
          <cell r="B116" t="str">
            <v>Suministro y aplicación línea paso cebra peatonal en material termoplástico.</v>
          </cell>
          <cell r="C116" t="str">
            <v>m2</v>
          </cell>
          <cell r="D116">
            <v>58000</v>
          </cell>
        </row>
        <row r="117">
          <cell r="A117" t="str">
            <v>3.2.5</v>
          </cell>
          <cell r="B117" t="str">
            <v>Elaboración de flechas rectas A= 1.80 m2, en pintura acrílica base de agua para tráfico con microesferas.</v>
          </cell>
          <cell r="C117" t="str">
            <v>un</v>
          </cell>
          <cell r="D117">
            <v>27144</v>
          </cell>
        </row>
        <row r="118">
          <cell r="A118" t="str">
            <v>3.2.6</v>
          </cell>
          <cell r="B118" t="str">
            <v>Elaboración de flechas Giro a la derecha o izquierda, A= 2,33 m2, en pintura acrílica base de agua para tráfico con microesferas.</v>
          </cell>
          <cell r="C118" t="str">
            <v>un</v>
          </cell>
          <cell r="D118">
            <v>35136</v>
          </cell>
        </row>
        <row r="119">
          <cell r="A119" t="str">
            <v>3.2.7</v>
          </cell>
          <cell r="B119" t="str">
            <v>Elaboración de flechas recta con Giro a la derecha o izquierda, A= 3,33 m2, en pintura acrílica base de agua para tráfico con microesferas.</v>
          </cell>
          <cell r="C119" t="str">
            <v>ml</v>
          </cell>
          <cell r="D119">
            <v>49764</v>
          </cell>
        </row>
        <row r="120">
          <cell r="A120" t="str">
            <v>3.2.8</v>
          </cell>
          <cell r="B120">
            <v>0</v>
          </cell>
          <cell r="C120" t="str">
            <v>ml</v>
          </cell>
          <cell r="D120">
            <v>0</v>
          </cell>
        </row>
        <row r="121">
          <cell r="A121" t="str">
            <v>3.2.9</v>
          </cell>
          <cell r="B121">
            <v>0</v>
          </cell>
          <cell r="C121" t="str">
            <v>ml</v>
          </cell>
          <cell r="D121">
            <v>0</v>
          </cell>
        </row>
        <row r="122">
          <cell r="A122" t="str">
            <v>3.2.10</v>
          </cell>
          <cell r="B122">
            <v>0</v>
          </cell>
          <cell r="C122" t="str">
            <v>ml</v>
          </cell>
          <cell r="D122">
            <v>0</v>
          </cell>
        </row>
        <row r="123">
          <cell r="A123" t="str">
            <v>3.2.11</v>
          </cell>
          <cell r="B123">
            <v>0</v>
          </cell>
          <cell r="C123" t="str">
            <v>m2</v>
          </cell>
          <cell r="D123">
            <v>0</v>
          </cell>
        </row>
        <row r="124">
          <cell r="A124" t="str">
            <v>3.2.12</v>
          </cell>
          <cell r="B124">
            <v>0</v>
          </cell>
          <cell r="C124" t="str">
            <v>m2</v>
          </cell>
          <cell r="D124">
            <v>0</v>
          </cell>
        </row>
        <row r="125">
          <cell r="A125" t="str">
            <v>3.2.13</v>
          </cell>
          <cell r="B125" t="e">
            <v>#N/A</v>
          </cell>
          <cell r="C125" t="e">
            <v>#N/A</v>
          </cell>
          <cell r="D125">
            <v>0</v>
          </cell>
        </row>
        <row r="126">
          <cell r="A126" t="str">
            <v>3.2.14</v>
          </cell>
          <cell r="B126" t="e">
            <v>#N/A</v>
          </cell>
          <cell r="C126" t="e">
            <v>#N/A</v>
          </cell>
          <cell r="D126">
            <v>0</v>
          </cell>
        </row>
        <row r="127">
          <cell r="A127" t="str">
            <v>3.2.15</v>
          </cell>
          <cell r="B127" t="e">
            <v>#N/A</v>
          </cell>
          <cell r="C127" t="e">
            <v>#N/A</v>
          </cell>
          <cell r="D127">
            <v>0</v>
          </cell>
        </row>
        <row r="128">
          <cell r="A128" t="str">
            <v>3.3</v>
          </cell>
          <cell r="B128" t="e">
            <v>#N/A</v>
          </cell>
          <cell r="C128" t="e">
            <v>#N/A</v>
          </cell>
          <cell r="D128">
            <v>0</v>
          </cell>
        </row>
        <row r="129">
          <cell r="A129" t="str">
            <v>3.3.1</v>
          </cell>
          <cell r="B129" t="e">
            <v>#N/A</v>
          </cell>
          <cell r="C129" t="e">
            <v>#N/A</v>
          </cell>
          <cell r="D129">
            <v>0</v>
          </cell>
        </row>
        <row r="130">
          <cell r="A130" t="str">
            <v>3.3.2</v>
          </cell>
          <cell r="B130" t="e">
            <v>#N/A</v>
          </cell>
          <cell r="C130" t="e">
            <v>#N/A</v>
          </cell>
          <cell r="D130">
            <v>0</v>
          </cell>
        </row>
        <row r="131">
          <cell r="A131" t="str">
            <v>3.3.3</v>
          </cell>
          <cell r="B131" t="e">
            <v>#N/A</v>
          </cell>
          <cell r="C131" t="e">
            <v>#N/A</v>
          </cell>
          <cell r="D131">
            <v>0</v>
          </cell>
        </row>
        <row r="132">
          <cell r="A132" t="str">
            <v>3.3.4</v>
          </cell>
          <cell r="B132" t="e">
            <v>#N/A</v>
          </cell>
          <cell r="C132" t="e">
            <v>#N/A</v>
          </cell>
          <cell r="D132">
            <v>0</v>
          </cell>
        </row>
        <row r="133">
          <cell r="A133" t="str">
            <v>3.3.5</v>
          </cell>
          <cell r="B133" t="e">
            <v>#N/A</v>
          </cell>
          <cell r="C133" t="e">
            <v>#N/A</v>
          </cell>
          <cell r="D133">
            <v>0</v>
          </cell>
        </row>
        <row r="134">
          <cell r="A134" t="str">
            <v>3.3.6</v>
          </cell>
          <cell r="B134" t="e">
            <v>#N/A</v>
          </cell>
          <cell r="C134" t="e">
            <v>#N/A</v>
          </cell>
          <cell r="D134">
            <v>0</v>
          </cell>
        </row>
        <row r="135">
          <cell r="A135" t="str">
            <v>3.3.7</v>
          </cell>
          <cell r="B135" t="e">
            <v>#N/A</v>
          </cell>
          <cell r="C135" t="e">
            <v>#N/A</v>
          </cell>
          <cell r="D135">
            <v>0</v>
          </cell>
        </row>
        <row r="136">
          <cell r="A136" t="str">
            <v>3.3.8</v>
          </cell>
          <cell r="B136" t="e">
            <v>#N/A</v>
          </cell>
          <cell r="C136" t="e">
            <v>#N/A</v>
          </cell>
          <cell r="D136">
            <v>0</v>
          </cell>
        </row>
        <row r="137">
          <cell r="A137" t="str">
            <v>3.3.9</v>
          </cell>
          <cell r="B137" t="e">
            <v>#N/A</v>
          </cell>
          <cell r="C137" t="e">
            <v>#N/A</v>
          </cell>
          <cell r="D137">
            <v>0</v>
          </cell>
        </row>
        <row r="138">
          <cell r="A138" t="str">
            <v>3.3.10</v>
          </cell>
          <cell r="B138" t="e">
            <v>#N/A</v>
          </cell>
          <cell r="C138" t="e">
            <v>#N/A</v>
          </cell>
          <cell r="D138">
            <v>0</v>
          </cell>
        </row>
        <row r="139">
          <cell r="A139" t="str">
            <v>3.3.11</v>
          </cell>
          <cell r="B139" t="e">
            <v>#N/A</v>
          </cell>
          <cell r="C139" t="e">
            <v>#N/A</v>
          </cell>
          <cell r="D139">
            <v>0</v>
          </cell>
        </row>
        <row r="140">
          <cell r="A140" t="str">
            <v>3.3.12</v>
          </cell>
          <cell r="B140" t="e">
            <v>#N/A</v>
          </cell>
          <cell r="C140" t="e">
            <v>#N/A</v>
          </cell>
          <cell r="D140">
            <v>0</v>
          </cell>
        </row>
        <row r="141">
          <cell r="A141" t="str">
            <v>3.3.13</v>
          </cell>
          <cell r="B141" t="e">
            <v>#N/A</v>
          </cell>
          <cell r="C141" t="e">
            <v>#N/A</v>
          </cell>
          <cell r="D141">
            <v>0</v>
          </cell>
        </row>
        <row r="142">
          <cell r="A142" t="str">
            <v>3.3.15</v>
          </cell>
          <cell r="B142" t="e">
            <v>#N/A</v>
          </cell>
          <cell r="C142" t="e">
            <v>#N/A</v>
          </cell>
          <cell r="D142">
            <v>0</v>
          </cell>
        </row>
        <row r="143">
          <cell r="A143" t="str">
            <v>3.3.16</v>
          </cell>
          <cell r="B143" t="e">
            <v>#N/A</v>
          </cell>
          <cell r="C143" t="e">
            <v>#N/A</v>
          </cell>
          <cell r="D143">
            <v>0</v>
          </cell>
        </row>
        <row r="144">
          <cell r="A144">
            <v>4</v>
          </cell>
          <cell r="B144" t="e">
            <v>#N/A</v>
          </cell>
          <cell r="C144" t="e">
            <v>#N/A</v>
          </cell>
          <cell r="D144">
            <v>1</v>
          </cell>
        </row>
        <row r="145">
          <cell r="A145" t="str">
            <v>4.1</v>
          </cell>
          <cell r="B145" t="str">
            <v>Excavaciones (Incluye transporte y disposición en zonas de desecho)</v>
          </cell>
          <cell r="C145">
            <v>0</v>
          </cell>
          <cell r="D145">
            <v>1</v>
          </cell>
        </row>
        <row r="146">
          <cell r="A146" t="str">
            <v>4.1.1</v>
          </cell>
          <cell r="B146" t="str">
            <v>Excavación "Manual" de 0.00 a 2.00 m  de profundidad  (incluye cargue, transporte y disposición de sobrantes en sitio autorizado por la autoridad ambiental)</v>
          </cell>
          <cell r="C146" t="str">
            <v>m3</v>
          </cell>
          <cell r="D146">
            <v>27768</v>
          </cell>
        </row>
        <row r="147">
          <cell r="A147" t="str">
            <v>4.1.2</v>
          </cell>
          <cell r="B147" t="str">
            <v>Excavación "Manual" de 2.00 a 3.50 m  de profundidad  (incluye cargue, transporte y disposición de sobrantes en sitio autorizado por la autoridad ambiental)</v>
          </cell>
          <cell r="C147" t="str">
            <v>m3</v>
          </cell>
          <cell r="D147">
            <v>31024</v>
          </cell>
        </row>
        <row r="148">
          <cell r="A148" t="str">
            <v>4.1.3</v>
          </cell>
          <cell r="B148" t="str">
            <v>Excavación "Manual" &gt; 3.50 m  de profundidad  (incluye cargue, transporte y disposición de sobrantes en sitio autorizado por la autoridad ambiental)</v>
          </cell>
          <cell r="C148" t="str">
            <v>m3</v>
          </cell>
          <cell r="D148">
            <v>35054</v>
          </cell>
        </row>
        <row r="149">
          <cell r="A149" t="str">
            <v>4.1.4</v>
          </cell>
          <cell r="B149" t="str">
            <v>Demolición y retiro de tubería existente  a renovar</v>
          </cell>
          <cell r="C149" t="str">
            <v>ml</v>
          </cell>
          <cell r="D149">
            <v>42154</v>
          </cell>
        </row>
        <row r="150">
          <cell r="A150" t="str">
            <v>4.2</v>
          </cell>
          <cell r="B150" t="str">
            <v>Rellenos (Incluye suministro, transporte, colocación y compactación)</v>
          </cell>
          <cell r="C150">
            <v>0</v>
          </cell>
          <cell r="D150">
            <v>1</v>
          </cell>
        </row>
        <row r="151">
          <cell r="A151" t="str">
            <v>4.2.1</v>
          </cell>
          <cell r="B151" t="str">
            <v>Suministro e instalación de relleno tipo 1 "Mezcla  gravilla y arena lavada de río"</v>
          </cell>
          <cell r="C151" t="str">
            <v>m3</v>
          </cell>
          <cell r="D151">
            <v>99466</v>
          </cell>
        </row>
        <row r="152">
          <cell r="A152" t="str">
            <v>4.2.2</v>
          </cell>
          <cell r="B152" t="str">
            <v>Suministro y colocacion de relleno tipo 2 "Recebo Comun" (Incluye transporte, Extendido, nivelacion y compactacion)</v>
          </cell>
          <cell r="C152" t="str">
            <v>m3</v>
          </cell>
          <cell r="D152">
            <v>29463</v>
          </cell>
        </row>
        <row r="153">
          <cell r="A153" t="str">
            <v>4.2.3</v>
          </cell>
          <cell r="B153" t="str">
            <v>Suministro e instalación de relleno tipo 3 "Concreto de 3000 psi"</v>
          </cell>
          <cell r="C153" t="str">
            <v>m3</v>
          </cell>
          <cell r="D153">
            <v>309361</v>
          </cell>
        </row>
        <row r="154">
          <cell r="A154" t="str">
            <v>4.2.4</v>
          </cell>
          <cell r="B154" t="str">
            <v>Suministro e instalación de relleno tipo 7 "Material proveniente de la excavación"</v>
          </cell>
          <cell r="C154" t="str">
            <v>m3</v>
          </cell>
          <cell r="D154">
            <v>11291</v>
          </cell>
        </row>
        <row r="155">
          <cell r="A155" t="str">
            <v>4.2.5</v>
          </cell>
          <cell r="B155" t="str">
            <v>Suministro e instalación de relleno tipo 8 "Subbase granular SBG"</v>
          </cell>
          <cell r="C155" t="str">
            <v>m3</v>
          </cell>
          <cell r="D155">
            <v>86763</v>
          </cell>
        </row>
        <row r="156">
          <cell r="A156" t="str">
            <v>4.2.6</v>
          </cell>
          <cell r="B156" t="str">
            <v>Suministro e instalación de relleno tipo 9 "Base granular"</v>
          </cell>
          <cell r="C156" t="str">
            <v>m3</v>
          </cell>
          <cell r="D156">
            <v>100683</v>
          </cell>
        </row>
        <row r="157">
          <cell r="A157" t="str">
            <v>4.2.7</v>
          </cell>
          <cell r="B157" t="str">
            <v>Suministro e instalación de relleno tipo 5 "Subbase granular B-400 estabilizada 5%"</v>
          </cell>
          <cell r="C157" t="str">
            <v>m3</v>
          </cell>
          <cell r="D157">
            <v>0</v>
          </cell>
        </row>
        <row r="158">
          <cell r="A158" t="str">
            <v>4.3</v>
          </cell>
          <cell r="B158" t="str">
            <v>Entibados (incluye suministro, transporte, instalación y retiro)</v>
          </cell>
          <cell r="C158">
            <v>0</v>
          </cell>
          <cell r="D158">
            <v>1</v>
          </cell>
        </row>
        <row r="159">
          <cell r="A159" t="str">
            <v>4.3.1</v>
          </cell>
          <cell r="B159" t="str">
            <v>Suministro e instalación de entibado continuo en madera  Norma EAAB NS-072</v>
          </cell>
          <cell r="C159" t="str">
            <v>m2</v>
          </cell>
          <cell r="D159">
            <v>25274</v>
          </cell>
        </row>
        <row r="160">
          <cell r="A160" t="str">
            <v>4.3.2</v>
          </cell>
          <cell r="B160" t="str">
            <v>Suministro e instalación de entibado discontinuo en madera Norma EAAB NS-072</v>
          </cell>
          <cell r="C160" t="str">
            <v>m2</v>
          </cell>
          <cell r="D160">
            <v>16770</v>
          </cell>
        </row>
        <row r="161">
          <cell r="A161" t="str">
            <v>4.6</v>
          </cell>
          <cell r="B161" t="str">
            <v>Tubería de concreto  ( incluye valor de la tubería, colocación y calafateo)</v>
          </cell>
          <cell r="C161">
            <v>0</v>
          </cell>
          <cell r="D161">
            <v>1</v>
          </cell>
        </row>
        <row r="162">
          <cell r="A162" t="str">
            <v>4.6.1</v>
          </cell>
          <cell r="B162" t="str">
            <v>Suministro e instalación Tubo clase 1 concreto sin ref. 6" ( Incluye Anillo de caucho p/t)</v>
          </cell>
          <cell r="C162" t="str">
            <v>ml</v>
          </cell>
          <cell r="D162">
            <v>15120</v>
          </cell>
        </row>
        <row r="163">
          <cell r="A163" t="str">
            <v>4.6.2</v>
          </cell>
          <cell r="B163" t="str">
            <v>Suministro e instalación Tubo clase 1 concreto sin ref. 8" ( Incluye Anillo de caucho p/t)</v>
          </cell>
          <cell r="C163" t="str">
            <v>ml</v>
          </cell>
          <cell r="D163">
            <v>25277</v>
          </cell>
        </row>
        <row r="164">
          <cell r="A164" t="str">
            <v>4.6.3</v>
          </cell>
          <cell r="B164" t="str">
            <v>Suministro e instalación Tubo clase 1 concreto sin ref. 10" ( Incluye Anillo de caucho p/t)</v>
          </cell>
          <cell r="C164" t="str">
            <v>ml</v>
          </cell>
          <cell r="D164">
            <v>33794</v>
          </cell>
        </row>
        <row r="165">
          <cell r="A165" t="str">
            <v>4.6.4</v>
          </cell>
          <cell r="B165" t="str">
            <v>Suministro e instalación Tubo clase 1 concreto sin ref. 12" ( Incluye Anillo de caucho p/t)</v>
          </cell>
          <cell r="C165" t="str">
            <v>ml</v>
          </cell>
          <cell r="D165">
            <v>53883</v>
          </cell>
        </row>
        <row r="166">
          <cell r="A166" t="str">
            <v>4.6.5</v>
          </cell>
          <cell r="B166" t="str">
            <v>Suministro e instalación Tubo clase 1 concreto sin ref. 14" ( Incluye Anillo de caucho p/t)</v>
          </cell>
          <cell r="C166" t="str">
            <v>ml</v>
          </cell>
          <cell r="D166">
            <v>62851</v>
          </cell>
        </row>
        <row r="167">
          <cell r="A167" t="str">
            <v>4.6.6</v>
          </cell>
          <cell r="B167" t="str">
            <v>Suministro e instalación Tubo clase 1 concreto sin ref. 16" ( Incluye Anillo de caucho p/t)</v>
          </cell>
          <cell r="C167" t="str">
            <v>ml</v>
          </cell>
          <cell r="D167">
            <v>78329</v>
          </cell>
        </row>
        <row r="168">
          <cell r="A168" t="str">
            <v>4.6.7</v>
          </cell>
          <cell r="B168" t="str">
            <v>Suministro e instalación Tubo clase 1 concreto sin ref. 18" ( Incluye Anillo de caucho p/t)</v>
          </cell>
          <cell r="C168" t="str">
            <v>ml</v>
          </cell>
          <cell r="D168">
            <v>97572</v>
          </cell>
        </row>
        <row r="169">
          <cell r="A169" t="str">
            <v>4.6.8</v>
          </cell>
          <cell r="B169" t="str">
            <v>Suministro e instalación Tubo clase 1 concreto sin ref. 20" ( Incluye Anillo de caucho p/t)</v>
          </cell>
          <cell r="C169" t="str">
            <v>ml</v>
          </cell>
          <cell r="D169">
            <v>121953</v>
          </cell>
        </row>
        <row r="170">
          <cell r="A170" t="str">
            <v>4.6.9</v>
          </cell>
          <cell r="B170" t="str">
            <v>Suministro e instalación Tubo clase 1 concreto sin ref. 24" ( Incluye Anillo de caucho p/t)</v>
          </cell>
          <cell r="C170" t="str">
            <v>ml</v>
          </cell>
          <cell r="D170">
            <v>166608</v>
          </cell>
        </row>
        <row r="171">
          <cell r="A171" t="str">
            <v>4.6.10</v>
          </cell>
          <cell r="B171" t="str">
            <v>Suministro e instalación Tubo clase 2 concreto sin ref. 6" ( Incluye Anillo de caucho p/t)</v>
          </cell>
          <cell r="C171" t="str">
            <v>ml</v>
          </cell>
          <cell r="D171">
            <v>15466</v>
          </cell>
        </row>
        <row r="172">
          <cell r="A172" t="str">
            <v>4.6.11</v>
          </cell>
          <cell r="B172" t="str">
            <v>Suministro e instalación Tubo clase 2 concreto sin ref. 8" ( Incluye Anillo de caucho p/t)</v>
          </cell>
          <cell r="C172" t="str">
            <v>ml</v>
          </cell>
          <cell r="D172">
            <v>25970</v>
          </cell>
        </row>
        <row r="173">
          <cell r="A173" t="str">
            <v>4.6.12</v>
          </cell>
          <cell r="B173" t="str">
            <v>Suministro e instalación Tubo clase 2 concreto sin ref. 10" ( Incluye Anillo de caucho p/t)</v>
          </cell>
          <cell r="C173" t="str">
            <v>ml</v>
          </cell>
          <cell r="D173">
            <v>36103</v>
          </cell>
        </row>
        <row r="174">
          <cell r="A174" t="str">
            <v>4.6.13</v>
          </cell>
          <cell r="B174" t="str">
            <v>Suministro e instalación Tubo clase 2 concreto sin ref. 12" ( Incluye Anillo de caucho p/t)</v>
          </cell>
          <cell r="C174" t="str">
            <v>ml</v>
          </cell>
          <cell r="D174">
            <v>59310</v>
          </cell>
        </row>
        <row r="175">
          <cell r="A175" t="str">
            <v>4.6.14</v>
          </cell>
          <cell r="B175" t="str">
            <v>Suministro e instalación Tubo clase 2 concreto sin ref. 14" ( Incluye Anillo de caucho p/t)</v>
          </cell>
          <cell r="C175" t="str">
            <v>ml</v>
          </cell>
          <cell r="D175">
            <v>72435</v>
          </cell>
        </row>
        <row r="176">
          <cell r="A176" t="str">
            <v>4.6.15</v>
          </cell>
          <cell r="B176" t="str">
            <v>Suministro e instalación Tubo clase 2 concreto sin ref. 16" ( Incluye Anillo de caucho p/t)</v>
          </cell>
          <cell r="C176" t="str">
            <v>ml</v>
          </cell>
          <cell r="D176">
            <v>90222</v>
          </cell>
        </row>
        <row r="177">
          <cell r="A177" t="str">
            <v>4.6.16</v>
          </cell>
          <cell r="B177" t="str">
            <v>Suministro e instalación Tubo clase 2 concreto sin ref. 18" ( Incluye Anillo de caucho p/t)</v>
          </cell>
          <cell r="C177" t="str">
            <v>ml</v>
          </cell>
          <cell r="D177">
            <v>116395</v>
          </cell>
        </row>
        <row r="178">
          <cell r="A178" t="str">
            <v>4.6.17</v>
          </cell>
          <cell r="B178" t="str">
            <v>Suministro e instalación Tubo clase 2 concreto sin ref. 20" ( Incluye Anillo de caucho p/t)</v>
          </cell>
          <cell r="C178" t="str">
            <v>ml</v>
          </cell>
          <cell r="D178">
            <v>137426</v>
          </cell>
        </row>
        <row r="179">
          <cell r="A179" t="str">
            <v>4.6.18</v>
          </cell>
          <cell r="B179" t="str">
            <v>Suministro e instalación Tubo clase 2 concreto sin ref. 24" ( Incluye Anillo de caucho p/t)</v>
          </cell>
          <cell r="C179" t="str">
            <v>ml</v>
          </cell>
          <cell r="D179">
            <v>187770</v>
          </cell>
        </row>
        <row r="180">
          <cell r="A180" t="str">
            <v>4.6.19</v>
          </cell>
          <cell r="B180" t="str">
            <v>Suministro e instalación Tubo clase I concreto  con ref. 24" ( Incluye Anillo de caucho p/t)</v>
          </cell>
          <cell r="C180" t="str">
            <v>ml</v>
          </cell>
          <cell r="D180">
            <v>223474</v>
          </cell>
        </row>
        <row r="181">
          <cell r="A181" t="str">
            <v>4.6.20</v>
          </cell>
          <cell r="B181" t="str">
            <v>Suministro e instalación Tubo clase I concreto  con ref. 27" ( Incluye Anillo de caucho p/t)</v>
          </cell>
          <cell r="C181" t="str">
            <v>ml</v>
          </cell>
          <cell r="D181">
            <v>284117</v>
          </cell>
        </row>
        <row r="182">
          <cell r="A182" t="str">
            <v>4.6.21</v>
          </cell>
          <cell r="B182" t="str">
            <v>Suministro e instalación Tubo clase I concreto  con ref. 30" ( Incluye Anillo de caucho p/t)</v>
          </cell>
          <cell r="C182" t="str">
            <v>ml</v>
          </cell>
          <cell r="D182">
            <v>336605</v>
          </cell>
        </row>
        <row r="183">
          <cell r="A183" t="str">
            <v>4.6.22</v>
          </cell>
          <cell r="B183" t="str">
            <v>Suministro e instalación Tubo clase I concreto  con ref. 36" ( Incluye Anillo de caucho p/t)</v>
          </cell>
          <cell r="C183" t="str">
            <v>ml</v>
          </cell>
          <cell r="D183">
            <v>424975</v>
          </cell>
        </row>
        <row r="184">
          <cell r="A184" t="str">
            <v>4.6.23</v>
          </cell>
          <cell r="B184" t="str">
            <v>Suministro e instalación Tubo clase I concreto  con ref. 40" 1.00 m( Incluye Anillo de caucho p/t)</v>
          </cell>
          <cell r="C184" t="str">
            <v>ml</v>
          </cell>
          <cell r="D184">
            <v>518523</v>
          </cell>
        </row>
        <row r="185">
          <cell r="A185" t="str">
            <v>4.6.24</v>
          </cell>
          <cell r="B185" t="str">
            <v>Suministro e instalación Tubo clase I concreto  con ref. 44" 1.10 m( Incluye Anillo de caucho p/t)</v>
          </cell>
          <cell r="C185" t="str">
            <v>ml</v>
          </cell>
          <cell r="D185">
            <v>592419</v>
          </cell>
        </row>
        <row r="186">
          <cell r="A186" t="str">
            <v>4.6.25</v>
          </cell>
          <cell r="B186" t="str">
            <v>Suministro e instalación Tubo clase I concreto  con ref. 48" 1.20 m( Incluye Anillo de caucho p/t)</v>
          </cell>
          <cell r="C186" t="str">
            <v>ml</v>
          </cell>
          <cell r="D186">
            <v>728141</v>
          </cell>
        </row>
        <row r="187">
          <cell r="A187" t="str">
            <v>4.6.26</v>
          </cell>
          <cell r="B187" t="str">
            <v>Suministro e instalación Tubo clase I concreto  con ref. 52" 1.30 m( Incluye Anillo de caucho p/t)</v>
          </cell>
          <cell r="C187" t="str">
            <v>ml</v>
          </cell>
          <cell r="D187">
            <v>826896</v>
          </cell>
        </row>
        <row r="188">
          <cell r="A188" t="str">
            <v>4.6.27</v>
          </cell>
          <cell r="B188" t="str">
            <v>Suministro e instalación Tubo clase I concreto  con ref. 56" 1.40 m( Incluye Anillo de caucho p/t)</v>
          </cell>
          <cell r="C188" t="str">
            <v>ml</v>
          </cell>
          <cell r="D188">
            <v>971137</v>
          </cell>
        </row>
        <row r="189">
          <cell r="A189" t="str">
            <v>4.6.28</v>
          </cell>
          <cell r="B189" t="str">
            <v>Suministro e instalación Tubo clase I concreto  con ref. 60" 1.50 m( Incluye Anillo de caucho p/t)</v>
          </cell>
          <cell r="C189" t="str">
            <v>ml</v>
          </cell>
          <cell r="D189">
            <v>1045590</v>
          </cell>
        </row>
        <row r="190">
          <cell r="A190" t="str">
            <v>4.6.29</v>
          </cell>
          <cell r="B190" t="str">
            <v>Suministro e instalación Tubo clase I concreto  con ref. 64" 1.60 m( Incluye Anillo de caucho p/t)</v>
          </cell>
          <cell r="C190" t="str">
            <v>ml</v>
          </cell>
          <cell r="D190">
            <v>1163229</v>
          </cell>
        </row>
        <row r="191">
          <cell r="A191" t="str">
            <v>4.6.30</v>
          </cell>
          <cell r="B191" t="str">
            <v>Suministro e instalación Tubo clase I concreto  con ref. 68" 1.70 m( Incluye Anillo de caucho p/t)</v>
          </cell>
          <cell r="C191" t="str">
            <v>ml</v>
          </cell>
          <cell r="D191">
            <v>1295252</v>
          </cell>
        </row>
        <row r="192">
          <cell r="A192" t="str">
            <v>4.6.31</v>
          </cell>
          <cell r="B192" t="str">
            <v>Suministro e instalación Tubo clase I concreto  con ref. 72" 1.80 m( Incluye Anillo de caucho p/t)</v>
          </cell>
          <cell r="C192" t="str">
            <v>ml</v>
          </cell>
          <cell r="D192">
            <v>1442088</v>
          </cell>
        </row>
        <row r="193">
          <cell r="A193" t="str">
            <v>4.6.32</v>
          </cell>
          <cell r="B193" t="str">
            <v>Suministro e instalación Tubo clase I concreto  con ref. 80" 2.00 m( Incluye Anillo de caucho p/t)</v>
          </cell>
          <cell r="C193" t="str">
            <v>ml</v>
          </cell>
          <cell r="D193">
            <v>1774310</v>
          </cell>
        </row>
        <row r="194">
          <cell r="A194" t="str">
            <v>4.6.33</v>
          </cell>
          <cell r="B194" t="str">
            <v>Suministro e instalación Tubo clase I concreto  con ref. 86" 2.15 m( Incluye Anillo de caucho p/t)</v>
          </cell>
          <cell r="C194" t="str">
            <v>ml</v>
          </cell>
          <cell r="D194">
            <v>1983039</v>
          </cell>
        </row>
        <row r="195">
          <cell r="A195" t="str">
            <v>4.6.34</v>
          </cell>
          <cell r="B195" t="str">
            <v>Suministro e instalación Tubo clase I concreto  con ref. 92" 2.30 m( Incluye Anillo de caucho p/t)</v>
          </cell>
          <cell r="C195" t="str">
            <v>ml</v>
          </cell>
          <cell r="D195">
            <v>2216528</v>
          </cell>
        </row>
        <row r="196">
          <cell r="A196" t="str">
            <v>4.6.35</v>
          </cell>
          <cell r="B196" t="str">
            <v>Suministro e instalación Tubo clase I concreto  con ref. 98" 2.45 m( Incluye Anillo de caucho p/t)</v>
          </cell>
          <cell r="C196" t="str">
            <v>ml</v>
          </cell>
          <cell r="D196">
            <v>2739727</v>
          </cell>
        </row>
        <row r="197">
          <cell r="A197" t="str">
            <v>4.6.36</v>
          </cell>
          <cell r="B197" t="str">
            <v>Suministro e instalación Tubo clase I concreto  con ref. 110" 2.75 m( Incluye Anillo de caucho p/t)</v>
          </cell>
          <cell r="C197" t="str">
            <v>ml</v>
          </cell>
          <cell r="D197">
            <v>3354033</v>
          </cell>
        </row>
        <row r="198">
          <cell r="A198" t="str">
            <v>4.6.37</v>
          </cell>
          <cell r="B198" t="str">
            <v>Suministro e instalación Tubo clase II concreto  con ref. 24" ( Incluye Anillo de caucho p/t)</v>
          </cell>
          <cell r="C198" t="str">
            <v>ml</v>
          </cell>
          <cell r="D198">
            <v>227637</v>
          </cell>
        </row>
        <row r="199">
          <cell r="A199" t="str">
            <v>4.6.38</v>
          </cell>
          <cell r="B199" t="str">
            <v>Suministro e instalación Tubo clase II concreto  con ref. 27" ( Incluye Anillo de caucho p/t)</v>
          </cell>
          <cell r="C199" t="str">
            <v>ml</v>
          </cell>
          <cell r="D199">
            <v>282915</v>
          </cell>
        </row>
        <row r="200">
          <cell r="A200" t="str">
            <v>4.6.39</v>
          </cell>
          <cell r="B200" t="str">
            <v>Suministro e instalación Tubo clase II concreto  con ref. 30" ( Incluye Anillo de caucho p/t)</v>
          </cell>
          <cell r="C200" t="str">
            <v>ml</v>
          </cell>
          <cell r="D200">
            <v>349263</v>
          </cell>
        </row>
        <row r="201">
          <cell r="A201" t="str">
            <v>4.6.40</v>
          </cell>
          <cell r="B201" t="str">
            <v>Suministro e instalación Tubo clase II concreto  con ref. 36" ( Incluye Anillo de caucho p/t)</v>
          </cell>
          <cell r="C201" t="str">
            <v>ml</v>
          </cell>
          <cell r="D201">
            <v>440252</v>
          </cell>
        </row>
        <row r="202">
          <cell r="A202" t="str">
            <v>4.6.41</v>
          </cell>
          <cell r="B202" t="str">
            <v>Suministro e instalación Tubo clase II concreto  con ref. 40" 1.00 m( Incluye Anillo de caucho p/t)</v>
          </cell>
          <cell r="C202" t="str">
            <v>ml</v>
          </cell>
          <cell r="D202">
            <v>539760</v>
          </cell>
        </row>
        <row r="203">
          <cell r="A203" t="str">
            <v>4.6.42</v>
          </cell>
          <cell r="B203" t="str">
            <v>Suministro e instalación Tubo clase II concreto  con ref. 44" 1.10 m( Incluye Anillo de caucho p/t)</v>
          </cell>
          <cell r="C203" t="str">
            <v>ml</v>
          </cell>
          <cell r="D203">
            <v>616177</v>
          </cell>
        </row>
        <row r="204">
          <cell r="A204" t="str">
            <v>4.6.43</v>
          </cell>
          <cell r="B204" t="str">
            <v>Suministro e instalación Tubo clase II concreto  con ref. 48" 1.20 m( Incluye Anillo de caucho p/t)</v>
          </cell>
          <cell r="C204" t="str">
            <v>ml</v>
          </cell>
          <cell r="D204">
            <v>750338</v>
          </cell>
        </row>
        <row r="205">
          <cell r="A205" t="str">
            <v>4.6.44</v>
          </cell>
          <cell r="B205" t="str">
            <v>Suministro e instalación Tubo clase II concreto  con ref. 52" 1.30 m( Incluye Anillo de caucho p/t)</v>
          </cell>
          <cell r="C205" t="str">
            <v>ml</v>
          </cell>
          <cell r="D205">
            <v>859952</v>
          </cell>
        </row>
        <row r="206">
          <cell r="A206" t="str">
            <v>4.6.45</v>
          </cell>
          <cell r="B206" t="str">
            <v>Suministro e instalación Tubo clase II concreto  con ref. 56" 1.40 m( Incluye Anillo de caucho p/t)</v>
          </cell>
          <cell r="C206" t="str">
            <v>ml</v>
          </cell>
          <cell r="D206">
            <v>983034</v>
          </cell>
        </row>
        <row r="207">
          <cell r="A207" t="str">
            <v>4.6.46</v>
          </cell>
          <cell r="B207" t="str">
            <v>Suministro e instalación Tubo clase II concreto  con ref. 60" 1.50 m( Incluye Anillo de caucho p/t)</v>
          </cell>
          <cell r="C207" t="str">
            <v>ml</v>
          </cell>
          <cell r="D207">
            <v>1002240</v>
          </cell>
        </row>
        <row r="208">
          <cell r="A208" t="str">
            <v>4.6.47</v>
          </cell>
          <cell r="B208" t="str">
            <v>Suministro e instalación Tubo clase II concreto  con ref. 64" 1.60 m( Incluye Anillo de caucho p/t)</v>
          </cell>
          <cell r="C208" t="str">
            <v>ml</v>
          </cell>
          <cell r="D208">
            <v>1133679</v>
          </cell>
        </row>
        <row r="209">
          <cell r="A209" t="str">
            <v>4.6.48</v>
          </cell>
          <cell r="B209" t="str">
            <v>Suministro e instalación Tubo clase II concreto  con ref. 68" 1.70 m( Incluye Anillo de caucho p/t)</v>
          </cell>
          <cell r="C209" t="str">
            <v>ml</v>
          </cell>
          <cell r="D209">
            <v>1324711</v>
          </cell>
        </row>
        <row r="210">
          <cell r="A210" t="str">
            <v>4.6.49</v>
          </cell>
          <cell r="B210" t="str">
            <v>Suministro e instalación Tubo clase II concreto  con ref. 72" 1.80 m( Incluye Anillo de caucho p/t)</v>
          </cell>
          <cell r="C210" t="str">
            <v>ml</v>
          </cell>
          <cell r="D210">
            <v>1459919</v>
          </cell>
        </row>
        <row r="211">
          <cell r="A211" t="str">
            <v>4.6.50</v>
          </cell>
          <cell r="B211" t="str">
            <v>Suministro e instalación Tubo clase II concreto  con ref. 80" 2.00 m( Incluye Anillo de caucho p/t)</v>
          </cell>
          <cell r="C211" t="str">
            <v>ml</v>
          </cell>
          <cell r="D211">
            <v>1782245</v>
          </cell>
        </row>
        <row r="212">
          <cell r="A212" t="str">
            <v>4.6.51</v>
          </cell>
          <cell r="B212" t="str">
            <v>Suministro e instalación Tubo clase II concreto  con ref. 86" 2.15 m( Incluye Anillo de caucho p/t)</v>
          </cell>
          <cell r="C212" t="str">
            <v>ml</v>
          </cell>
          <cell r="D212">
            <v>2007093</v>
          </cell>
        </row>
        <row r="213">
          <cell r="A213" t="str">
            <v>4.6.52</v>
          </cell>
          <cell r="B213" t="str">
            <v>Suministro e instalación Tubo clase II concreto  con ref. 92" 2.30 m( Incluye Anillo de caucho p/t)</v>
          </cell>
          <cell r="C213" t="str">
            <v>ml</v>
          </cell>
          <cell r="D213">
            <v>2201887</v>
          </cell>
        </row>
        <row r="214">
          <cell r="A214" t="str">
            <v>4.6.53</v>
          </cell>
          <cell r="B214" t="str">
            <v>Suministro e instalación Tubo clase II concreto  con ref. 98" 2.45 m( Incluye Anillo de caucho p/t)</v>
          </cell>
          <cell r="C214" t="str">
            <v>ml</v>
          </cell>
          <cell r="D214">
            <v>2783352</v>
          </cell>
        </row>
        <row r="215">
          <cell r="A215" t="str">
            <v>4.6.54</v>
          </cell>
          <cell r="B215" t="str">
            <v>Suministro e instalación Tubo clase II concreto  con ref. 110" 2.75 m( Incluye Anillo de caucho p/t)</v>
          </cell>
          <cell r="C215" t="str">
            <v>ml</v>
          </cell>
          <cell r="D215">
            <v>3406725</v>
          </cell>
        </row>
        <row r="216">
          <cell r="A216" t="str">
            <v>4.6.55</v>
          </cell>
          <cell r="B216" t="str">
            <v>Suministro e instalación Tubo clase III concreto  con ref. 24" ( Incluye Anillo de caucho p/t)</v>
          </cell>
          <cell r="C216" t="str">
            <v>ml</v>
          </cell>
          <cell r="D216">
            <v>230660</v>
          </cell>
        </row>
        <row r="217">
          <cell r="A217" t="str">
            <v>4.6.56</v>
          </cell>
          <cell r="B217" t="str">
            <v>Suministro e instalación Tubo clase III concreto  con ref. 27" ( Incluye Anillo de caucho p/t)</v>
          </cell>
          <cell r="C217" t="str">
            <v>ml</v>
          </cell>
          <cell r="D217">
            <v>295924</v>
          </cell>
        </row>
        <row r="218">
          <cell r="A218" t="str">
            <v>4.6.57</v>
          </cell>
          <cell r="B218" t="str">
            <v>Suministro e instalación Tubo clase III concreto  con ref. 30" ( Incluye Anillo de caucho p/t)</v>
          </cell>
          <cell r="C218" t="str">
            <v>ml</v>
          </cell>
          <cell r="D218">
            <v>369336</v>
          </cell>
        </row>
        <row r="219">
          <cell r="A219" t="str">
            <v>4.6.58</v>
          </cell>
          <cell r="B219" t="str">
            <v>Suministro e instalación Tubo clase III concreto  con ref. 36" ( Incluye Anillo de caucho p/t)</v>
          </cell>
          <cell r="C219" t="str">
            <v>ml</v>
          </cell>
          <cell r="D219">
            <v>464893</v>
          </cell>
        </row>
        <row r="220">
          <cell r="A220" t="str">
            <v>4.6.59</v>
          </cell>
          <cell r="B220" t="str">
            <v>Suministro e instalación Tubo clase III concreto  con ref. 40" 1.00 m( Incluye Anillo de caucho p/t)</v>
          </cell>
          <cell r="C220" t="str">
            <v>ml</v>
          </cell>
          <cell r="D220">
            <v>574754</v>
          </cell>
        </row>
        <row r="221">
          <cell r="A221" t="str">
            <v>4.6.60</v>
          </cell>
          <cell r="B221" t="str">
            <v>Suministro e instalación Tubo clase III concreto  con ref. 44" 1.10 m( Incluye Anillo de caucho p/t)</v>
          </cell>
          <cell r="C221" t="str">
            <v>ml</v>
          </cell>
          <cell r="D221">
            <v>644454</v>
          </cell>
        </row>
        <row r="222">
          <cell r="A222" t="str">
            <v>4.6.61</v>
          </cell>
          <cell r="B222" t="str">
            <v>Suministro e instalación Tubo clase III concreto  con ref. 48" 1.20 m( Incluye Anillo de caucho p/t)</v>
          </cell>
          <cell r="C222" t="str">
            <v>ml</v>
          </cell>
          <cell r="D222">
            <v>784230</v>
          </cell>
        </row>
        <row r="223">
          <cell r="A223" t="str">
            <v>4.6.62</v>
          </cell>
          <cell r="B223" t="str">
            <v>Suministro e instalación Tubo clase III concreto  con ref. 52" 1.30 m( Incluye Anillo de caucho p/t)</v>
          </cell>
          <cell r="C223" t="str">
            <v>ml</v>
          </cell>
          <cell r="D223">
            <v>902781</v>
          </cell>
        </row>
        <row r="224">
          <cell r="A224" t="str">
            <v>4.6.63</v>
          </cell>
          <cell r="B224" t="str">
            <v>Suministro e instalación Tubo clase III concreto  con ref. 56" 1.40 m( Incluye Anillo de caucho p/t)</v>
          </cell>
          <cell r="C224" t="str">
            <v>ml</v>
          </cell>
          <cell r="D224">
            <v>1003390</v>
          </cell>
        </row>
        <row r="225">
          <cell r="A225" t="str">
            <v>4.6.64</v>
          </cell>
          <cell r="B225" t="str">
            <v>Suministro e instalación Tubo clase III concreto  con ref. 60" 1.50 m( Incluye Anillo de caucho p/t)</v>
          </cell>
          <cell r="C225" t="str">
            <v>ml</v>
          </cell>
          <cell r="D225">
            <v>1181561</v>
          </cell>
        </row>
        <row r="226">
          <cell r="A226" t="str">
            <v>4.6.65</v>
          </cell>
          <cell r="B226" t="str">
            <v>Suministro e instalación Tubo clase III concreto  con ref. 64" 1.60 m( Incluye Anillo de caucho p/t)</v>
          </cell>
          <cell r="C226" t="str">
            <v>ml</v>
          </cell>
          <cell r="D226">
            <v>1236314</v>
          </cell>
        </row>
        <row r="227">
          <cell r="A227" t="str">
            <v>4.6.66</v>
          </cell>
          <cell r="B227" t="str">
            <v>Suministro e instalación Tubo clase III concreto  con ref. 68" 1.70 m( Incluye Anillo de caucho p/t)</v>
          </cell>
          <cell r="C227" t="str">
            <v>ml</v>
          </cell>
          <cell r="D227">
            <v>1404635</v>
          </cell>
        </row>
        <row r="228">
          <cell r="A228" t="str">
            <v>4.6.67</v>
          </cell>
          <cell r="B228" t="str">
            <v>Suministro e instalación Tubo clase III concreto  con ref. 72" 1.80 m( Incluye Anillo de caucho p/t)</v>
          </cell>
          <cell r="C228" t="str">
            <v>ml</v>
          </cell>
          <cell r="D228">
            <v>1599508</v>
          </cell>
        </row>
        <row r="229">
          <cell r="A229" t="str">
            <v>4.6.68</v>
          </cell>
          <cell r="B229" t="str">
            <v>Suministro e instalación Tubo clase III concreto  con ref. 80" 2.00 m( Incluye Anillo de caucho p/t)</v>
          </cell>
          <cell r="C229" t="str">
            <v>ml</v>
          </cell>
          <cell r="D229">
            <v>1809101</v>
          </cell>
        </row>
        <row r="230">
          <cell r="A230" t="str">
            <v>4.6.69</v>
          </cell>
          <cell r="B230" t="str">
            <v>Suministro e instalación Tubo clase III concreto  con ref. 86" 2.15 m( Incluye Anillo de caucho p/t)</v>
          </cell>
          <cell r="C230" t="str">
            <v>ml</v>
          </cell>
          <cell r="D230">
            <v>2017830</v>
          </cell>
        </row>
        <row r="231">
          <cell r="A231" t="str">
            <v>4.6.70</v>
          </cell>
          <cell r="B231" t="str">
            <v>Suministro e instalación Tubo clase III concreto  con ref. 92" 2.30 m( Incluye Anillo de caucho p/t)</v>
          </cell>
          <cell r="C231" t="str">
            <v>ml</v>
          </cell>
          <cell r="D231">
            <v>2238715</v>
          </cell>
        </row>
        <row r="232">
          <cell r="A232" t="str">
            <v>4.6.71</v>
          </cell>
          <cell r="B232" t="str">
            <v>Suministro e instalación Tubo clase III concreto  con ref. 98" 2.45 m( Incluye Anillo de caucho p/t)</v>
          </cell>
          <cell r="C232" t="str">
            <v>ml</v>
          </cell>
          <cell r="D232">
            <v>2830374</v>
          </cell>
        </row>
        <row r="233">
          <cell r="A233" t="str">
            <v>4.6.72</v>
          </cell>
          <cell r="B233" t="str">
            <v>Suministro e instalación Tubo clase III concreto  con ref. 110" 2.75 m( Incluye Anillo de caucho p/t)</v>
          </cell>
          <cell r="C233" t="str">
            <v>ml</v>
          </cell>
          <cell r="D233">
            <v>3465644</v>
          </cell>
        </row>
        <row r="234">
          <cell r="A234" t="str">
            <v>4.6.73</v>
          </cell>
          <cell r="B234" t="str">
            <v>Suministro e instalación Tubo clase IV concreto  con ref. 24" ( Incluye Anillo de caucho p/t)</v>
          </cell>
          <cell r="C234" t="str">
            <v>ml</v>
          </cell>
          <cell r="D234">
            <v>271661</v>
          </cell>
        </row>
        <row r="235">
          <cell r="A235" t="str">
            <v>4.6.74</v>
          </cell>
          <cell r="B235" t="str">
            <v>Suministro e instalación Tubo clase IV concreto  con ref. 27" ( Incluye Anillo de caucho p/t)</v>
          </cell>
          <cell r="C235" t="str">
            <v>ml</v>
          </cell>
          <cell r="D235">
            <v>332738</v>
          </cell>
        </row>
        <row r="236">
          <cell r="A236" t="str">
            <v>4.6.75</v>
          </cell>
          <cell r="B236" t="str">
            <v>Suministro e instalación Tubo clase IV concreto  con ref. 30" ( Incluye Anillo de caucho p/t)</v>
          </cell>
          <cell r="C236" t="str">
            <v>ml</v>
          </cell>
          <cell r="D236">
            <v>415142</v>
          </cell>
        </row>
        <row r="237">
          <cell r="A237" t="str">
            <v>4.6.76</v>
          </cell>
          <cell r="B237" t="str">
            <v>Suministro e instalación Tubo clase IV concreto  con ref. 36" ( Incluye Anillo de caucho p/t)</v>
          </cell>
          <cell r="C237" t="str">
            <v>ml</v>
          </cell>
          <cell r="D237">
            <v>521422</v>
          </cell>
        </row>
        <row r="238">
          <cell r="A238" t="str">
            <v>4.6.77</v>
          </cell>
          <cell r="B238" t="str">
            <v>Suministro e instalación Tubo clase IV concreto  con ref. 40" 1.00 m( Incluye Anillo de caucho p/t)</v>
          </cell>
          <cell r="C238" t="str">
            <v>ml</v>
          </cell>
          <cell r="D238">
            <v>643412</v>
          </cell>
        </row>
        <row r="239">
          <cell r="A239" t="str">
            <v>4.6.78</v>
          </cell>
          <cell r="B239" t="str">
            <v>Suministro e instalación Tubo clase IV concreto  con ref. 44" 1.10 m( Incluye Anillo de caucho p/t)</v>
          </cell>
          <cell r="C239" t="str">
            <v>ml</v>
          </cell>
          <cell r="D239">
            <v>724161</v>
          </cell>
        </row>
        <row r="240">
          <cell r="A240" t="str">
            <v>4.6.79</v>
          </cell>
          <cell r="B240" t="str">
            <v>Suministro e instalación Tubo clase IV concreto  con ref. 48" 1.20 m( Incluye Anillo de caucho p/t)</v>
          </cell>
          <cell r="C240" t="str">
            <v>ml</v>
          </cell>
          <cell r="D240">
            <v>877225</v>
          </cell>
        </row>
        <row r="241">
          <cell r="A241" t="str">
            <v>4.6.80</v>
          </cell>
          <cell r="B241" t="str">
            <v>Suministro e instalación Tubo clase IV concreto  con ref. 52" 1.30 m( Incluye Anillo de caucho p/t)</v>
          </cell>
          <cell r="C241" t="str">
            <v>ml</v>
          </cell>
          <cell r="D241">
            <v>993138</v>
          </cell>
        </row>
        <row r="242">
          <cell r="A242" t="str">
            <v>4.6.81</v>
          </cell>
          <cell r="B242" t="str">
            <v>Suministro e instalación Tubo clase IV concreto  con ref. 56" 1.40 m( Incluye Anillo de caucho p/t)</v>
          </cell>
          <cell r="C242" t="str">
            <v>ml</v>
          </cell>
          <cell r="D242">
            <v>1056209</v>
          </cell>
        </row>
        <row r="243">
          <cell r="A243" t="str">
            <v>4.6.82</v>
          </cell>
          <cell r="B243" t="str">
            <v>Suministro e instalación Tubo clase IV concreto  con ref. 60" 1.50 m( Incluye Anillo de caucho p/t)</v>
          </cell>
          <cell r="C243" t="str">
            <v>ml</v>
          </cell>
          <cell r="D243">
            <v>1269414</v>
          </cell>
        </row>
        <row r="244">
          <cell r="A244" t="str">
            <v>4.6.83</v>
          </cell>
          <cell r="B244" t="str">
            <v>Suministro e instalación Tubo clase IV concreto  con ref. 64" 1.60 m( Incluye Anillo de caucho p/t)</v>
          </cell>
          <cell r="C244" t="str">
            <v>ml</v>
          </cell>
          <cell r="D244">
            <v>1374933</v>
          </cell>
        </row>
        <row r="245">
          <cell r="A245" t="str">
            <v>4.6.84</v>
          </cell>
          <cell r="B245" t="str">
            <v>Suministro e instalación Tubo clase IV concreto  con ref. 68" 1.70 m( Incluye Anillo de caucho p/t)</v>
          </cell>
          <cell r="C245" t="str">
            <v>ml</v>
          </cell>
          <cell r="D245">
            <v>1503879</v>
          </cell>
        </row>
        <row r="246">
          <cell r="A246" t="str">
            <v>4.6.85</v>
          </cell>
          <cell r="B246" t="str">
            <v>Suministro e instalación Tubo clase IV concreto  con ref. 72" 1.80 m( Incluye Anillo de caucho p/t)</v>
          </cell>
          <cell r="C246" t="str">
            <v>ml</v>
          </cell>
          <cell r="D246">
            <v>1707828</v>
          </cell>
        </row>
        <row r="247">
          <cell r="A247" t="str">
            <v>4.6.86</v>
          </cell>
          <cell r="B247" t="str">
            <v>Suministro e instalación Tubo clase IV concreto  con ref. 80" 2.00 m( Incluye Anillo de caucho p/t)</v>
          </cell>
          <cell r="C247" t="str">
            <v>ml</v>
          </cell>
          <cell r="D247">
            <v>2054984</v>
          </cell>
        </row>
        <row r="248">
          <cell r="A248" t="str">
            <v>4.6.87</v>
          </cell>
          <cell r="B248" t="str">
            <v>Suministro e instalación Tubo clase IV concreto  con ref. 86" 2.15 m( Incluye Anillo de caucho p/t)</v>
          </cell>
          <cell r="C248" t="str">
            <v>ml</v>
          </cell>
          <cell r="D248">
            <v>2443874</v>
          </cell>
        </row>
        <row r="249">
          <cell r="A249" t="str">
            <v>4.6.88</v>
          </cell>
          <cell r="B249" t="str">
            <v>Suministro e instalación Tubo clase IV concreto  con ref. 92" 2.30 m( Incluye Anillo de caucho p/t)</v>
          </cell>
          <cell r="C249" t="str">
            <v>ml</v>
          </cell>
          <cell r="D249">
            <v>2652199</v>
          </cell>
        </row>
        <row r="250">
          <cell r="A250" t="str">
            <v>4.6.89</v>
          </cell>
          <cell r="B250" t="str">
            <v>Suministro e instalación Tubo clase IV concreto  con ref. 98" 2.45 m( Incluye Anillo de caucho p/t)</v>
          </cell>
          <cell r="C250" t="str">
            <v>ml</v>
          </cell>
          <cell r="D250">
            <v>3366892</v>
          </cell>
        </row>
        <row r="251">
          <cell r="A251" t="str">
            <v>4.6.90</v>
          </cell>
          <cell r="B251" t="str">
            <v>Suministro e instalación Tubo clase IV concreto  con ref. 110" 2.75 m( Incluye Anillo de caucho p/t)</v>
          </cell>
          <cell r="C251" t="str">
            <v>ml</v>
          </cell>
          <cell r="D251">
            <v>4126236</v>
          </cell>
        </row>
        <row r="252">
          <cell r="A252" t="str">
            <v>4.7</v>
          </cell>
          <cell r="B252" t="str">
            <v>Pozos de Inspección</v>
          </cell>
          <cell r="C252">
            <v>0</v>
          </cell>
          <cell r="D252">
            <v>1</v>
          </cell>
        </row>
        <row r="253">
          <cell r="A253" t="str">
            <v>4.7.1</v>
          </cell>
          <cell r="B253" t="str">
            <v>Construcción de placa fondo   pozo inspección D=1,70 m</v>
          </cell>
          <cell r="C253" t="str">
            <v>un</v>
          </cell>
          <cell r="D253">
            <v>388157</v>
          </cell>
        </row>
        <row r="254">
          <cell r="A254" t="str">
            <v>4.7.2</v>
          </cell>
          <cell r="B254" t="str">
            <v>Construcción pozo inspección D=1.70 E=0.25 tipo A. Incluye acero para escaleras, geotextil y pañete impermeabilizado de 2000 psi</v>
          </cell>
          <cell r="C254" t="str">
            <v>ml</v>
          </cell>
          <cell r="D254">
            <v>380809</v>
          </cell>
        </row>
        <row r="255">
          <cell r="A255" t="str">
            <v>4.7.3</v>
          </cell>
          <cell r="B255" t="str">
            <v>Placa Cubierta Aro y Tapa pozo inspección- Fundida en sitio pozo de inspección D= 1.70 m. En concreto de 5000 psi, incluye acero, formaleta, aro y tapa en concreto</v>
          </cell>
          <cell r="C255" t="str">
            <v>un</v>
          </cell>
          <cell r="D255">
            <v>400904</v>
          </cell>
        </row>
        <row r="256">
          <cell r="A256" t="str">
            <v>4.7.5</v>
          </cell>
          <cell r="B256" t="str">
            <v>Limpieza de pozos y sumideros (incluye cargue, transporte y disposición de sobrantes en sitio autorizado por la autoridad ambiental)</v>
          </cell>
          <cell r="C256" t="str">
            <v>un</v>
          </cell>
          <cell r="D256">
            <v>22723</v>
          </cell>
        </row>
        <row r="257">
          <cell r="A257" t="str">
            <v>4.7.6</v>
          </cell>
          <cell r="B257" t="str">
            <v>Construcción de placa fondo   pozo inspección D=1,95 m</v>
          </cell>
          <cell r="C257" t="str">
            <v>un</v>
          </cell>
          <cell r="D257">
            <v>444079</v>
          </cell>
        </row>
        <row r="258">
          <cell r="A258" t="str">
            <v>4.7.7</v>
          </cell>
          <cell r="B258" t="str">
            <v>Construcción pozo inspección D=1.95 E=0.375 tipo B. Incluye acero para escaleras, geotextil y pañete impermeabilizado de 2000 psi</v>
          </cell>
          <cell r="C258" t="str">
            <v>un</v>
          </cell>
          <cell r="D258">
            <v>509742</v>
          </cell>
        </row>
        <row r="259">
          <cell r="A259" t="str">
            <v>4.7.8</v>
          </cell>
          <cell r="B259" t="str">
            <v>Placa Cubierta Aro y Tapa pozo inspección- Fundida en sitio pozo de inspección D= 1.95 m. En concreto de 5000 psi, incluye acero, formaleta, aro y tapa en concreto</v>
          </cell>
          <cell r="C259" t="str">
            <v>un</v>
          </cell>
          <cell r="D259">
            <v>444812</v>
          </cell>
        </row>
        <row r="260">
          <cell r="A260" t="str">
            <v>4.7.9</v>
          </cell>
          <cell r="B260" t="str">
            <v>Nivelación de pozo de inspección e=0.375 m hasta rasante</v>
          </cell>
          <cell r="C260" t="str">
            <v>un</v>
          </cell>
          <cell r="D260">
            <v>131566</v>
          </cell>
        </row>
        <row r="261">
          <cell r="A261" t="str">
            <v>4.7.10</v>
          </cell>
          <cell r="B261" t="str">
            <v>Suministro e instalación de cono concéntrico para pozo Diámetro 120X60 cm</v>
          </cell>
          <cell r="C261" t="str">
            <v>un</v>
          </cell>
          <cell r="D261">
            <v>320818</v>
          </cell>
        </row>
        <row r="262">
          <cell r="A262" t="str">
            <v>4.7.11</v>
          </cell>
          <cell r="B262" t="str">
            <v>Demolición de pozos y cajas de alcantarillado</v>
          </cell>
          <cell r="C262" t="str">
            <v>m3</v>
          </cell>
          <cell r="D262">
            <v>39386</v>
          </cell>
        </row>
        <row r="263">
          <cell r="A263" t="str">
            <v>4.8</v>
          </cell>
          <cell r="B263" t="str">
            <v>Tubería en PVC</v>
          </cell>
          <cell r="C263">
            <v>0</v>
          </cell>
          <cell r="D263">
            <v>1</v>
          </cell>
        </row>
        <row r="264">
          <cell r="A264" t="str">
            <v>4.8.1</v>
          </cell>
          <cell r="B264" t="str">
            <v>Suministro e instalación de tubería en PVC 4"</v>
          </cell>
          <cell r="C264" t="str">
            <v>ml</v>
          </cell>
          <cell r="D264">
            <v>15885</v>
          </cell>
        </row>
        <row r="265">
          <cell r="A265" t="str">
            <v>4.8.2</v>
          </cell>
          <cell r="B265" t="str">
            <v>Suministro e instalación de tubería lisa 12". Diámetro interno 0.30 RIB LOC NTC 4784</v>
          </cell>
          <cell r="C265" t="str">
            <v>ml</v>
          </cell>
          <cell r="D265">
            <v>72531</v>
          </cell>
        </row>
        <row r="266">
          <cell r="A266" t="str">
            <v>4.8.3</v>
          </cell>
          <cell r="B266" t="str">
            <v>Suministro e instalación de tubería lisa 14". Diámetro interno 0.35 RIB LOC NTC 4784</v>
          </cell>
          <cell r="C266" t="str">
            <v>ml</v>
          </cell>
          <cell r="D266">
            <v>91944</v>
          </cell>
        </row>
        <row r="267">
          <cell r="A267" t="str">
            <v>4.8.4</v>
          </cell>
          <cell r="B267" t="str">
            <v>Suministro e instalación de tubería lisa 16". Diámetro interno 0.36 RIB LOC NTC 4784</v>
          </cell>
          <cell r="C267" t="str">
            <v>ml</v>
          </cell>
          <cell r="D267">
            <v>111717</v>
          </cell>
        </row>
        <row r="268">
          <cell r="A268" t="str">
            <v>4.8.5</v>
          </cell>
          <cell r="B268" t="str">
            <v>Suministro e instalación de tubería lisa 18". Diámetro interno 0.45 RIB LOC NTC 4784</v>
          </cell>
          <cell r="C268" t="str">
            <v>ml</v>
          </cell>
          <cell r="D268">
            <v>148627</v>
          </cell>
        </row>
        <row r="269">
          <cell r="A269" t="str">
            <v>4.8.6</v>
          </cell>
          <cell r="B269" t="str">
            <v>Suministro e instalación de tubería lisa 40". Diámetro interno 1 RIB STEEL NTC 4784</v>
          </cell>
          <cell r="C269" t="str">
            <v>ml</v>
          </cell>
          <cell r="D269">
            <v>813302</v>
          </cell>
        </row>
        <row r="270">
          <cell r="A270" t="str">
            <v>4.8.7</v>
          </cell>
          <cell r="B270" t="str">
            <v xml:space="preserve">Suministro e instalación de tubería PVC 1.5". </v>
          </cell>
          <cell r="C270" t="str">
            <v>ml</v>
          </cell>
          <cell r="D270">
            <v>1377</v>
          </cell>
        </row>
        <row r="271">
          <cell r="A271" t="str">
            <v>4.8.8</v>
          </cell>
          <cell r="B271" t="str">
            <v>Suministro e instalación de tubería PVC 42".</v>
          </cell>
          <cell r="C271" t="str">
            <v>ml</v>
          </cell>
          <cell r="D271">
            <v>881080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Datos"/>
      <sheetName val="PRESUPUESTOS-REV1"/>
      <sheetName val="PU (2)"/>
      <sheetName val="PESOS"/>
      <sheetName val="G&amp;G"/>
      <sheetName val="COSTOS UNITARIOS"/>
      <sheetName val="CA-2909"/>
      <sheetName val="TRAYECTO 1"/>
      <sheetName val="CABG"/>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Varios"/>
      <sheetName val=""/>
      <sheetName val="Seguim-16"/>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Información"/>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APU´s"/>
      <sheetName val="ACTIVIDADES"/>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ramo 2"/>
      <sheetName val="Accidentalidad"/>
      <sheetName val="Causa Posible"/>
      <sheetName val="Base de Datos"/>
      <sheetName val="Elementos Involucrados"/>
      <sheetName val="TARIFAS MATERIALES"/>
      <sheetName val="TARIFAS EQUIPOS "/>
      <sheetName val="TARIFA SALARIOS"/>
      <sheetName val="PRES"/>
      <sheetName val="SNP7 Anclajes pasivos6j_x0000_"/>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LISTA"/>
      <sheetName val="AMOBLAMINETO"/>
      <sheetName val="MATERIALES Y RECURSOS"/>
      <sheetName val="BASE DE DATOS DE PRECIOS"/>
      <sheetName val="Paral. 1"/>
      <sheetName val="Paral. 2"/>
      <sheetName val="Paral. 3"/>
      <sheetName val="Paral.4"/>
      <sheetName val="ó&gt;????j0$?#???j_$?#???LÓu????"/>
      <sheetName val="CORTE DE OBRA N° 1"/>
      <sheetName val="memoria"/>
      <sheetName val="memoria 1"/>
      <sheetName val="41"/>
      <sheetName val="RESISTENCIA_"/>
      <sheetName val="Memorias"/>
      <sheetName val="CANOBRA"/>
      <sheetName val="INCREMENTOS"/>
      <sheetName val="LISTMATE"/>
      <sheetName val="MATERIALES"/>
      <sheetName val="CONSTANTES"/>
      <sheetName val="LISTAS"/>
      <sheetName val="CONSTANTES_"/>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RELACION DE PRECIOS"/>
      <sheetName val="ACTA 5"/>
      <sheetName val="MODIF. 2"/>
      <sheetName val="MODIF. 3"/>
      <sheetName val="cant"/>
      <sheetName val="par mar19"/>
      <sheetName val="par"/>
      <sheetName val="ó&gt;"/>
      <sheetName val="resum96"/>
      <sheetName val="sap"/>
      <sheetName val="P2"/>
      <sheetName val="P1"/>
      <sheetName val="31-05-18"/>
      <sheetName val="F-7857-308"/>
      <sheetName val="Equipo Menor"/>
      <sheetName val="ALQUILADO F-7857-308 "/>
      <sheetName val="Real Para tarifas"/>
      <sheetName val="Patrimonio neto personal"/>
      <sheetName val="Cálculos"/>
      <sheetName val="_x0000_㈀㰰⌀_x0000_㈀㰮⌀_x0000_䰀଒v_x0000__x0000__x0000_頀"/>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U"/>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Indicadores_Y_Listas4"/>
      <sheetName val="Indicadores_Y_Listas"/>
      <sheetName val="Indicadores_Y_Listas1"/>
      <sheetName val="Indicadores_Y_Listas2"/>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dicadores_Y_Listas3"/>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Indicadores_Y_Listas9"/>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dicadores_Y_Listas5"/>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dicadores_Y_Listas6"/>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Lista ICCU"/>
      <sheetName val="TARIFAS_MATERIALES"/>
      <sheetName val="TARIFAS_EQUIPOS_"/>
      <sheetName val="TARIFA_SALARIOS"/>
      <sheetName val="MYE_OBRA"/>
      <sheetName val="Tramo_2"/>
      <sheetName val="Equipo_Menor"/>
      <sheetName val="ALQUILADO_F-7857-308_"/>
      <sheetName val="Real_Para_tarifas"/>
      <sheetName val="Causa_Posible"/>
      <sheetName val="Base_de_Datos"/>
      <sheetName val="Elementos_Involucrados"/>
      <sheetName val="SNP7_Anclajes_pasivos6j"/>
      <sheetName val="CRA_MODI"/>
      <sheetName val="MDC-1_COLOCACION_"/>
      <sheetName val="D-20_COLOCACION_"/>
      <sheetName val="TRANSPORTE_MEZCLA_ASFALTICA"/>
      <sheetName val="EXT_microagomerado"/>
      <sheetName val="Grafico_Avance"/>
      <sheetName val="&quot;PAGA&quot;"/>
      <sheetName val="MYE_OBRA1"/>
      <sheetName val="MDC-1_COLOCACION_1"/>
      <sheetName val="D-20_COLOCACION_1"/>
      <sheetName val="TRANSPORTE_MEZCLA_ASFALTICA1"/>
      <sheetName val="EXT_microagomerado1"/>
      <sheetName val="Grafico_Avance1"/>
      <sheetName val="Tramo_21"/>
      <sheetName val="Skid Lifting Lug"/>
      <sheetName val="CABLE CONTROL"/>
      <sheetName val="BASE_DE_DATOS_DE_PRECIOS"/>
      <sheetName val="BASE_DE_DATOS_DE_PRECIOS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Datos_CO"/>
      <sheetName val="CCONC"/>
      <sheetName val="ACTA PROVEEDORES"/>
      <sheetName val="ACTA INICIO"/>
      <sheetName val="ACTA PARCIAL"/>
      <sheetName val="ACTA TERMINACION"/>
      <sheetName val="PRESUPUESTOS-REV1.xls"/>
      <sheetName val="REAJUSTESACTA1PROVI"/>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EQUIPOS"/>
      <sheetName val="CUADRILLAS"/>
      <sheetName val="FACTOR PRESTACIONAL"/>
      <sheetName val="PRESUPUESTO V5"/>
      <sheetName val="1. Preliminares"/>
      <sheetName val="2. Demoliciones"/>
      <sheetName val="3. Elementos y Estructuras"/>
      <sheetName val="4. HVAC"/>
      <sheetName val="8. Recubrimientos y Acabados"/>
      <sheetName val="9. Otros"/>
      <sheetName val="10. Tramites y Licencias"/>
      <sheetName val="Programacion"/>
      <sheetName val="EMPRESAS"/>
      <sheetName val="Resistividad "/>
      <sheetName val="PSM Monthly"/>
      <sheetName val="BQMPALOC"/>
      <sheetName val="ACTA No.5"/>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IV. MANO DE OBRA AIU"/>
      <sheetName val="API93"/>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Tramo_25"/>
      <sheetName val="BCE-ENERO-2004"/>
      <sheetName val="Relación De Equipos"/>
      <sheetName val="INSUMOS"/>
      <sheetName val="TRANS"/>
      <sheetName val="CUADRI"/>
      <sheetName val="EQUI"/>
      <sheetName val="Listas de apoyo Social"/>
      <sheetName val="Listas de apoyo"/>
      <sheetName val="ó&gt;_x0000__x0001__x0000__x0000__"/>
      <sheetName val="DUB-823"/>
      <sheetName val="GPI 526"/>
      <sheetName val="SKJ452"/>
      <sheetName val="ITA878"/>
      <sheetName val="AEA-944"/>
      <sheetName val="XXJ617"/>
      <sheetName val="SNG_855"/>
      <sheetName val="VEA 374"/>
      <sheetName val="HFB024"/>
      <sheetName val="PAJ825"/>
      <sheetName val="HER"/>
      <sheetName val="MAT"/>
      <sheetName val="PER"/>
      <sheetName val="Mensilizzato"/>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Patrimonio_neto_personal"/>
      <sheetName val="Paral__1"/>
      <sheetName val="Paral__2"/>
      <sheetName val="Paral__3"/>
      <sheetName val="Paral_4"/>
      <sheetName val="Lista_ICCU"/>
      <sheetName val="PRESUPUESTOS-REV1_xls"/>
      <sheetName val="Avan_Var"/>
      <sheetName val="Avan_UF1"/>
      <sheetName val="Avan_UF2"/>
      <sheetName val="Avan_UF3"/>
      <sheetName val="Avan_UF4_"/>
      <sheetName val="Plan_de_Obras"/>
      <sheetName val="Hoja_2"/>
      <sheetName val="Causa_Posible1"/>
      <sheetName val="Elementos_Involucrados1"/>
      <sheetName val="Base_de_Datos1"/>
      <sheetName val="CRA_MODI1"/>
      <sheetName val="Equipo_Menor1"/>
      <sheetName val="ALQUILADO_F-7857-308_1"/>
      <sheetName val="Real_Para_tarifas1"/>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Patrimonio_neto_personal1"/>
      <sheetName val="Paral__11"/>
      <sheetName val="Paral__21"/>
      <sheetName val="Paral__31"/>
      <sheetName val="Paral_41"/>
      <sheetName val="Lista_ICCU1"/>
      <sheetName val="PRESUPUESTOS-REV1_xls1"/>
      <sheetName val="Avan_Var1"/>
      <sheetName val="Avan_UF11"/>
      <sheetName val="Avan_UF21"/>
      <sheetName val="Avan_UF31"/>
      <sheetName val="Avan_UF4_1"/>
      <sheetName val="Plan_de_Obras1"/>
      <sheetName val="Hoja_21"/>
      <sheetName val="Causa_Posible2"/>
      <sheetName val="Elementos_Involucrados2"/>
      <sheetName val="Base_de_Datos2"/>
      <sheetName val="CRA_MODI2"/>
      <sheetName val="Equipo_Menor2"/>
      <sheetName val="ALQUILADO_F-7857-308_2"/>
      <sheetName val="Real_Para_tarifas2"/>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Patrimonio_neto_personal2"/>
      <sheetName val="Paral__12"/>
      <sheetName val="Paral__22"/>
      <sheetName val="Paral__32"/>
      <sheetName val="Paral_42"/>
      <sheetName val="Lista_ICCU2"/>
      <sheetName val="PRESUPUESTOS-REV1_xls2"/>
      <sheetName val="Avan_Var2"/>
      <sheetName val="Avan_UF12"/>
      <sheetName val="Avan_UF22"/>
      <sheetName val="Avan_UF32"/>
      <sheetName val="Avan_UF4_2"/>
      <sheetName val="Plan_de_Obras2"/>
      <sheetName val="Hoja_22"/>
      <sheetName val="MDC-1_COLOCACION_6"/>
      <sheetName val="D-20_COLOCACION_6"/>
      <sheetName val="TRANSPORTE_MEZCLA_ASFALTICA6"/>
      <sheetName val="EXT_microagomerado6"/>
      <sheetName val="Causa_Posible4"/>
      <sheetName val="Elementos_Involucrados4"/>
      <sheetName val="Tramo_26"/>
      <sheetName val="Base_de_Datos4"/>
      <sheetName val="CRA_MODI4"/>
      <sheetName val="MYE_OBRA6"/>
      <sheetName val="Grafico_Avance6"/>
      <sheetName val="Equipo_Menor4"/>
      <sheetName val="ALQUILADO_F-7857-308_4"/>
      <sheetName val="Real_Para_tarifas4"/>
      <sheetName val="BASE_DE_DATOS_DE_PRECIOS6"/>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Patrimonio_neto_personal4"/>
      <sheetName val="Paral__14"/>
      <sheetName val="Paral__24"/>
      <sheetName val="Paral__34"/>
      <sheetName val="Paral_44"/>
      <sheetName val="Lista_ICCU4"/>
      <sheetName val="PRESUPUESTOS-REV1_xls4"/>
      <sheetName val="Avan_Var4"/>
      <sheetName val="Avan_UF14"/>
      <sheetName val="Avan_UF24"/>
      <sheetName val="Avan_UF34"/>
      <sheetName val="Avan_UF4_4"/>
      <sheetName val="Plan_de_Obras4"/>
      <sheetName val="Hoja_24"/>
      <sheetName val="Causa_Posible3"/>
      <sheetName val="Elementos_Involucrados3"/>
      <sheetName val="Base_de_Datos3"/>
      <sheetName val="CRA_MODI3"/>
      <sheetName val="Equipo_Menor3"/>
      <sheetName val="ALQUILADO_F-7857-308_3"/>
      <sheetName val="Real_Para_tarifas3"/>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Patrimonio_neto_personal3"/>
      <sheetName val="Paral__13"/>
      <sheetName val="Paral__23"/>
      <sheetName val="Paral__33"/>
      <sheetName val="Paral_43"/>
      <sheetName val="Lista_ICCU3"/>
      <sheetName val="PRESUPUESTOS-REV1_xls3"/>
      <sheetName val="Avan_Var3"/>
      <sheetName val="Avan_UF13"/>
      <sheetName val="Avan_UF23"/>
      <sheetName val="Avan_UF33"/>
      <sheetName val="Avan_UF4_3"/>
      <sheetName val="Plan_de_Obras3"/>
      <sheetName val="Hoja_23"/>
      <sheetName val="MDC-1_COLOCACION_7"/>
      <sheetName val="D-20_COLOCACION_7"/>
      <sheetName val="TRANSPORTE_MEZCLA_ASFALTICA7"/>
      <sheetName val="EXT_microagomerado7"/>
      <sheetName val="Causa_Posible5"/>
      <sheetName val="Elementos_Involucrados5"/>
      <sheetName val="Tramo_27"/>
      <sheetName val="Base_de_Datos5"/>
      <sheetName val="CRA_MODI5"/>
      <sheetName val="MYE_OBRA7"/>
      <sheetName val="Grafico_Avance7"/>
      <sheetName val="Equipo_Menor5"/>
      <sheetName val="ALQUILADO_F-7857-308_5"/>
      <sheetName val="Real_Para_tarifas5"/>
      <sheetName val="BASE_DE_DATOS_DE_PRECIOS7"/>
      <sheetName val="Valores_consolidados5"/>
      <sheetName val="Tipo_A15"/>
      <sheetName val="Tipo_A25"/>
      <sheetName val="Tipo_A35"/>
      <sheetName val="Tipo_B15"/>
      <sheetName val="Tipo_B25"/>
      <sheetName val="Tipo_B35"/>
      <sheetName val="Tipo_C15"/>
      <sheetName val="Tipo_C25"/>
      <sheetName val="Tipo_C35"/>
      <sheetName val="Tipo_D15"/>
      <sheetName val="Tipo_D25"/>
      <sheetName val="Tipo_D35"/>
      <sheetName val="Patrimonio_neto_personal5"/>
      <sheetName val="Paral__15"/>
      <sheetName val="Paral__25"/>
      <sheetName val="Paral__35"/>
      <sheetName val="Paral_45"/>
      <sheetName val="Lista_ICCU5"/>
      <sheetName val="PRESUPUESTOS-REV1_xls5"/>
      <sheetName val="Avan_Var5"/>
      <sheetName val="Avan_UF15"/>
      <sheetName val="Avan_UF25"/>
      <sheetName val="Avan_UF35"/>
      <sheetName val="Avan_UF4_5"/>
      <sheetName val="Plan_de_Obras5"/>
      <sheetName val="Hoja_25"/>
      <sheetName val="[PRESUPUESTOS-R_x0000_耽1._x0000__x0000_㙊辎簎䣼ꦱ_xdb30_疏揤S"/>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sheetData sheetId="60">
        <row r="2">
          <cell r="A2">
            <v>0</v>
          </cell>
        </row>
      </sheetData>
      <sheetData sheetId="61">
        <row r="2">
          <cell r="A2">
            <v>0</v>
          </cell>
        </row>
      </sheetData>
      <sheetData sheetId="62">
        <row r="2">
          <cell r="A2">
            <v>0</v>
          </cell>
        </row>
      </sheetData>
      <sheetData sheetId="63">
        <row r="2">
          <cell r="A2">
            <v>0</v>
          </cell>
        </row>
      </sheetData>
      <sheetData sheetId="64">
        <row r="2">
          <cell r="A2">
            <v>0</v>
          </cell>
        </row>
      </sheetData>
      <sheetData sheetId="65">
        <row r="2">
          <cell r="A2">
            <v>0</v>
          </cell>
        </row>
      </sheetData>
      <sheetData sheetId="66">
        <row r="2">
          <cell r="A2">
            <v>0</v>
          </cell>
        </row>
      </sheetData>
      <sheetData sheetId="67">
        <row r="2">
          <cell r="A2">
            <v>0</v>
          </cell>
        </row>
      </sheetData>
      <sheetData sheetId="68" refreshError="1"/>
      <sheetData sheetId="69" refreshError="1"/>
      <sheetData sheetId="70" refreshError="1"/>
      <sheetData sheetId="71" refreshError="1"/>
      <sheetData sheetId="72" refreshError="1"/>
      <sheetData sheetId="73" refreshError="1"/>
      <sheetData sheetId="74">
        <row r="2">
          <cell r="A2">
            <v>0</v>
          </cell>
        </row>
      </sheetData>
      <sheetData sheetId="75">
        <row r="2">
          <cell r="A2">
            <v>0</v>
          </cell>
        </row>
      </sheetData>
      <sheetData sheetId="76">
        <row r="2">
          <cell r="A2">
            <v>0</v>
          </cell>
        </row>
      </sheetData>
      <sheetData sheetId="77">
        <row r="2">
          <cell r="A2">
            <v>0</v>
          </cell>
        </row>
      </sheetData>
      <sheetData sheetId="78">
        <row r="2">
          <cell r="A2">
            <v>0</v>
          </cell>
        </row>
      </sheetData>
      <sheetData sheetId="79">
        <row r="2">
          <cell r="A2">
            <v>0</v>
          </cell>
        </row>
      </sheetData>
      <sheetData sheetId="80">
        <row r="2">
          <cell r="A2">
            <v>0</v>
          </cell>
        </row>
      </sheetData>
      <sheetData sheetId="81">
        <row r="2">
          <cell r="A2">
            <v>0</v>
          </cell>
        </row>
      </sheetData>
      <sheetData sheetId="82" refreshError="1"/>
      <sheetData sheetId="83" refreshError="1"/>
      <sheetData sheetId="84" refreshError="1"/>
      <sheetData sheetId="85" refreshError="1"/>
      <sheetData sheetId="86" refreshError="1"/>
      <sheetData sheetId="87" refreshError="1"/>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efreshError="1"/>
      <sheetData sheetId="209" refreshError="1"/>
      <sheetData sheetId="210" refreshError="1"/>
      <sheetData sheetId="211" refreshError="1"/>
      <sheetData sheetId="212" refreshError="1"/>
      <sheetData sheetId="213" refreshError="1"/>
      <sheetData sheetId="214" refreshError="1"/>
      <sheetData sheetId="215">
        <row r="2">
          <cell r="A2">
            <v>0</v>
          </cell>
        </row>
      </sheetData>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efreshError="1"/>
      <sheetData sheetId="445" refreshError="1"/>
      <sheetData sheetId="446">
        <row r="2">
          <cell r="A2">
            <v>0</v>
          </cell>
        </row>
      </sheetData>
      <sheetData sheetId="447"/>
      <sheetData sheetId="448"/>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ow r="2">
          <cell r="A2">
            <v>0</v>
          </cell>
        </row>
      </sheetData>
      <sheetData sheetId="480" refreshError="1"/>
      <sheetData sheetId="481">
        <row r="2">
          <cell r="A2">
            <v>0</v>
          </cell>
        </row>
      </sheetData>
      <sheetData sheetId="482">
        <row r="2">
          <cell r="A2">
            <v>0</v>
          </cell>
        </row>
      </sheetData>
      <sheetData sheetId="483">
        <row r="2">
          <cell r="A2">
            <v>0</v>
          </cell>
        </row>
      </sheetData>
      <sheetData sheetId="484">
        <row r="2">
          <cell r="A2">
            <v>0</v>
          </cell>
        </row>
      </sheetData>
      <sheetData sheetId="485">
        <row r="2">
          <cell r="A2">
            <v>0</v>
          </cell>
        </row>
      </sheetData>
      <sheetData sheetId="486">
        <row r="2">
          <cell r="A2">
            <v>0</v>
          </cell>
        </row>
      </sheetData>
      <sheetData sheetId="487">
        <row r="2">
          <cell r="A2">
            <v>0</v>
          </cell>
        </row>
      </sheetData>
      <sheetData sheetId="488">
        <row r="2">
          <cell r="A2">
            <v>0</v>
          </cell>
        </row>
      </sheetData>
      <sheetData sheetId="489">
        <row r="2">
          <cell r="A2">
            <v>0</v>
          </cell>
        </row>
      </sheetData>
      <sheetData sheetId="490">
        <row r="2">
          <cell r="A2">
            <v>0</v>
          </cell>
        </row>
      </sheetData>
      <sheetData sheetId="491">
        <row r="2">
          <cell r="A2">
            <v>0</v>
          </cell>
        </row>
      </sheetData>
      <sheetData sheetId="492">
        <row r="2">
          <cell r="A2">
            <v>0</v>
          </cell>
        </row>
      </sheetData>
      <sheetData sheetId="493">
        <row r="2">
          <cell r="A2">
            <v>0</v>
          </cell>
        </row>
      </sheetData>
      <sheetData sheetId="494">
        <row r="2">
          <cell r="A2">
            <v>0</v>
          </cell>
        </row>
      </sheetData>
      <sheetData sheetId="495">
        <row r="2">
          <cell r="A2">
            <v>0</v>
          </cell>
        </row>
      </sheetData>
      <sheetData sheetId="496">
        <row r="2">
          <cell r="A2">
            <v>0</v>
          </cell>
        </row>
      </sheetData>
      <sheetData sheetId="497">
        <row r="2">
          <cell r="A2">
            <v>0</v>
          </cell>
        </row>
      </sheetData>
      <sheetData sheetId="498">
        <row r="2">
          <cell r="A2">
            <v>0</v>
          </cell>
        </row>
      </sheetData>
      <sheetData sheetId="499">
        <row r="2">
          <cell r="A2">
            <v>0</v>
          </cell>
        </row>
      </sheetData>
      <sheetData sheetId="500">
        <row r="2">
          <cell r="A2">
            <v>0</v>
          </cell>
        </row>
      </sheetData>
      <sheetData sheetId="501">
        <row r="2">
          <cell r="A2">
            <v>0</v>
          </cell>
        </row>
      </sheetData>
      <sheetData sheetId="502">
        <row r="2">
          <cell r="A2">
            <v>0</v>
          </cell>
        </row>
      </sheetData>
      <sheetData sheetId="503">
        <row r="2">
          <cell r="A2">
            <v>0</v>
          </cell>
        </row>
      </sheetData>
      <sheetData sheetId="504">
        <row r="2">
          <cell r="A2">
            <v>0</v>
          </cell>
        </row>
      </sheetData>
      <sheetData sheetId="505">
        <row r="2">
          <cell r="A2">
            <v>0</v>
          </cell>
        </row>
      </sheetData>
      <sheetData sheetId="506">
        <row r="2">
          <cell r="A2">
            <v>0</v>
          </cell>
        </row>
      </sheetData>
      <sheetData sheetId="507">
        <row r="2">
          <cell r="A2">
            <v>0</v>
          </cell>
        </row>
      </sheetData>
      <sheetData sheetId="508">
        <row r="2">
          <cell r="A2">
            <v>0</v>
          </cell>
        </row>
      </sheetData>
      <sheetData sheetId="509">
        <row r="2">
          <cell r="A2">
            <v>0</v>
          </cell>
        </row>
      </sheetData>
      <sheetData sheetId="510">
        <row r="2">
          <cell r="A2">
            <v>0</v>
          </cell>
        </row>
      </sheetData>
      <sheetData sheetId="511">
        <row r="2">
          <cell r="A2">
            <v>0</v>
          </cell>
        </row>
      </sheetData>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efreshError="1"/>
      <sheetData sheetId="562" refreshError="1"/>
      <sheetData sheetId="563" refreshError="1"/>
      <sheetData sheetId="564" refreshError="1"/>
      <sheetData sheetId="565" refreshError="1"/>
      <sheetData sheetId="566" refreshError="1"/>
      <sheetData sheetId="567" refreshError="1"/>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ow r="2">
          <cell r="A2">
            <v>0</v>
          </cell>
        </row>
      </sheetData>
      <sheetData sheetId="750" refreshError="1"/>
      <sheetData sheetId="751" refreshError="1"/>
      <sheetData sheetId="752" refreshError="1"/>
      <sheetData sheetId="753" refreshError="1"/>
      <sheetData sheetId="754">
        <row r="2">
          <cell r="A2">
            <v>0</v>
          </cell>
        </row>
      </sheetData>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ow r="2">
          <cell r="A2">
            <v>0</v>
          </cell>
        </row>
      </sheetData>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efreshError="1"/>
      <sheetData sheetId="870" refreshError="1"/>
      <sheetData sheetId="871" refreshError="1"/>
      <sheetData sheetId="872" refreshError="1"/>
      <sheetData sheetId="873" refreshError="1"/>
      <sheetData sheetId="874" refreshError="1"/>
      <sheetData sheetId="875" refreshError="1"/>
      <sheetData sheetId="876">
        <row r="2">
          <cell r="A2">
            <v>0</v>
          </cell>
        </row>
      </sheetData>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ow r="2">
          <cell r="A2">
            <v>0</v>
          </cell>
        </row>
      </sheetData>
      <sheetData sheetId="1035">
        <row r="2">
          <cell r="A2">
            <v>0</v>
          </cell>
        </row>
      </sheetData>
      <sheetData sheetId="1036">
        <row r="2">
          <cell r="A2">
            <v>0</v>
          </cell>
        </row>
      </sheetData>
      <sheetData sheetId="1037">
        <row r="2">
          <cell r="A2">
            <v>0</v>
          </cell>
        </row>
      </sheetData>
      <sheetData sheetId="1038" refreshError="1"/>
      <sheetData sheetId="1039">
        <row r="2">
          <cell r="A2">
            <v>0</v>
          </cell>
        </row>
      </sheetData>
      <sheetData sheetId="1040">
        <row r="2">
          <cell r="A2">
            <v>0</v>
          </cell>
        </row>
      </sheetData>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ow r="2">
          <cell r="B2" t="str">
            <v>Patrimonio
neto
personal</v>
          </cell>
        </row>
      </sheetData>
      <sheetData sheetId="1062">
        <row r="2">
          <cell r="A2">
            <v>0</v>
          </cell>
        </row>
      </sheetData>
      <sheetData sheetId="1063">
        <row r="2">
          <cell r="A2">
            <v>0</v>
          </cell>
        </row>
      </sheetData>
      <sheetData sheetId="1064">
        <row r="2">
          <cell r="A2">
            <v>0</v>
          </cell>
        </row>
      </sheetData>
      <sheetData sheetId="1065">
        <row r="2">
          <cell r="A2">
            <v>0</v>
          </cell>
        </row>
      </sheetData>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efreshError="1"/>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t="str">
            <v>FORMULARIO N° 4</v>
          </cell>
        </row>
      </sheetData>
      <sheetData sheetId="1705">
        <row r="2">
          <cell r="A2">
            <v>0</v>
          </cell>
        </row>
      </sheetData>
      <sheetData sheetId="1706">
        <row r="2">
          <cell r="B2">
            <v>0</v>
          </cell>
        </row>
      </sheetData>
      <sheetData sheetId="1707">
        <row r="5">
          <cell r="A5" t="str">
            <v>OFERTA ECONÓMICA DETALLADA</v>
          </cell>
        </row>
      </sheetData>
      <sheetData sheetId="1708"/>
      <sheetData sheetId="1709"/>
      <sheetData sheetId="1710"/>
      <sheetData sheetId="1711">
        <row r="2">
          <cell r="A2">
            <v>0</v>
          </cell>
        </row>
      </sheetData>
      <sheetData sheetId="1712" refreshError="1"/>
      <sheetData sheetId="1713" refreshError="1"/>
      <sheetData sheetId="1714">
        <row r="2">
          <cell r="A2">
            <v>0</v>
          </cell>
        </row>
      </sheetData>
      <sheetData sheetId="1715">
        <row r="2">
          <cell r="A2">
            <v>0</v>
          </cell>
        </row>
      </sheetData>
      <sheetData sheetId="1716">
        <row r="2">
          <cell r="A2">
            <v>0</v>
          </cell>
        </row>
      </sheetData>
      <sheetData sheetId="1717">
        <row r="2">
          <cell r="A2">
            <v>0</v>
          </cell>
        </row>
      </sheetData>
      <sheetData sheetId="1718">
        <row r="2">
          <cell r="A2">
            <v>0</v>
          </cell>
        </row>
      </sheetData>
      <sheetData sheetId="1719">
        <row r="2">
          <cell r="A2">
            <v>0</v>
          </cell>
        </row>
      </sheetData>
      <sheetData sheetId="1720">
        <row r="2">
          <cell r="A2">
            <v>0</v>
          </cell>
        </row>
      </sheetData>
      <sheetData sheetId="1721">
        <row r="2">
          <cell r="A2">
            <v>0</v>
          </cell>
        </row>
      </sheetData>
      <sheetData sheetId="1722">
        <row r="2">
          <cell r="A2">
            <v>0</v>
          </cell>
        </row>
      </sheetData>
      <sheetData sheetId="1723" refreshError="1"/>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ow r="2">
          <cell r="A2">
            <v>0</v>
          </cell>
        </row>
      </sheetData>
      <sheetData sheetId="1732">
        <row r="2">
          <cell r="A2">
            <v>0</v>
          </cell>
        </row>
      </sheetData>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ow r="2">
          <cell r="A2">
            <v>0</v>
          </cell>
        </row>
      </sheetData>
      <sheetData sheetId="2107">
        <row r="2">
          <cell r="A2">
            <v>0</v>
          </cell>
        </row>
      </sheetData>
      <sheetData sheetId="2108">
        <row r="2">
          <cell r="A2">
            <v>0</v>
          </cell>
        </row>
      </sheetData>
      <sheetData sheetId="2109">
        <row r="2">
          <cell r="A2">
            <v>0</v>
          </cell>
        </row>
      </sheetData>
      <sheetData sheetId="2110">
        <row r="2">
          <cell r="A2">
            <v>0</v>
          </cell>
        </row>
      </sheetData>
      <sheetData sheetId="2111">
        <row r="2">
          <cell r="A2">
            <v>0</v>
          </cell>
        </row>
      </sheetData>
      <sheetData sheetId="2112">
        <row r="2">
          <cell r="A2">
            <v>0</v>
          </cell>
        </row>
      </sheetData>
      <sheetData sheetId="2113">
        <row r="2">
          <cell r="A2">
            <v>0</v>
          </cell>
        </row>
      </sheetData>
      <sheetData sheetId="2114">
        <row r="2">
          <cell r="A2">
            <v>0</v>
          </cell>
        </row>
      </sheetData>
      <sheetData sheetId="2115">
        <row r="2">
          <cell r="A2">
            <v>0</v>
          </cell>
        </row>
      </sheetData>
      <sheetData sheetId="2116">
        <row r="2">
          <cell r="A2">
            <v>0</v>
          </cell>
        </row>
      </sheetData>
      <sheetData sheetId="2117">
        <row r="2">
          <cell r="A2">
            <v>0</v>
          </cell>
        </row>
      </sheetData>
      <sheetData sheetId="2118">
        <row r="2">
          <cell r="A2">
            <v>0</v>
          </cell>
        </row>
      </sheetData>
      <sheetData sheetId="2119">
        <row r="2">
          <cell r="A2">
            <v>0</v>
          </cell>
        </row>
      </sheetData>
      <sheetData sheetId="2120">
        <row r="2">
          <cell r="A2">
            <v>0</v>
          </cell>
        </row>
      </sheetData>
      <sheetData sheetId="2121">
        <row r="2">
          <cell r="A2">
            <v>0</v>
          </cell>
        </row>
      </sheetData>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row r="2">
          <cell r="A2">
            <v>0</v>
          </cell>
        </row>
      </sheetData>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row r="2">
          <cell r="A2">
            <v>0</v>
          </cell>
        </row>
      </sheetData>
      <sheetData sheetId="2556">
        <row r="2">
          <cell r="A2">
            <v>0</v>
          </cell>
        </row>
      </sheetData>
      <sheetData sheetId="2557">
        <row r="2">
          <cell r="A2">
            <v>0</v>
          </cell>
        </row>
      </sheetData>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row r="2">
          <cell r="A2">
            <v>0</v>
          </cell>
        </row>
      </sheetData>
      <sheetData sheetId="2564">
        <row r="2">
          <cell r="A2">
            <v>0</v>
          </cell>
        </row>
      </sheetData>
      <sheetData sheetId="2565">
        <row r="2">
          <cell r="A2">
            <v>0</v>
          </cell>
        </row>
      </sheetData>
      <sheetData sheetId="2566">
        <row r="2">
          <cell r="A2">
            <v>0</v>
          </cell>
        </row>
      </sheetData>
      <sheetData sheetId="2567"/>
      <sheetData sheetId="2568"/>
      <sheetData sheetId="2569"/>
      <sheetData sheetId="2570">
        <row r="2">
          <cell r="A2">
            <v>0</v>
          </cell>
        </row>
      </sheetData>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sheetData sheetId="2594"/>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ow r="2">
          <cell r="A2">
            <v>0</v>
          </cell>
        </row>
      </sheetData>
      <sheetData sheetId="2913">
        <row r="2">
          <cell r="A2">
            <v>0</v>
          </cell>
        </row>
      </sheetData>
      <sheetData sheetId="2914">
        <row r="2">
          <cell r="A2">
            <v>0</v>
          </cell>
        </row>
      </sheetData>
      <sheetData sheetId="2915">
        <row r="2">
          <cell r="A2">
            <v>0</v>
          </cell>
        </row>
      </sheetData>
      <sheetData sheetId="2916">
        <row r="2">
          <cell r="A2">
            <v>0</v>
          </cell>
        </row>
      </sheetData>
      <sheetData sheetId="2917">
        <row r="2">
          <cell r="A2">
            <v>0</v>
          </cell>
        </row>
      </sheetData>
      <sheetData sheetId="2918">
        <row r="2">
          <cell r="A2">
            <v>0</v>
          </cell>
        </row>
      </sheetData>
      <sheetData sheetId="2919">
        <row r="2">
          <cell r="A2">
            <v>0</v>
          </cell>
        </row>
      </sheetData>
      <sheetData sheetId="2920">
        <row r="2">
          <cell r="A2">
            <v>0</v>
          </cell>
        </row>
      </sheetData>
      <sheetData sheetId="2921">
        <row r="2">
          <cell r="A2">
            <v>0</v>
          </cell>
        </row>
      </sheetData>
      <sheetData sheetId="2922">
        <row r="2">
          <cell r="A2">
            <v>0</v>
          </cell>
        </row>
      </sheetData>
      <sheetData sheetId="2923">
        <row r="2">
          <cell r="A2">
            <v>0</v>
          </cell>
        </row>
      </sheetData>
      <sheetData sheetId="2924">
        <row r="2">
          <cell r="A2">
            <v>0</v>
          </cell>
        </row>
      </sheetData>
      <sheetData sheetId="2925">
        <row r="2">
          <cell r="A2">
            <v>0</v>
          </cell>
        </row>
      </sheetData>
      <sheetData sheetId="2926">
        <row r="2">
          <cell r="A2">
            <v>0</v>
          </cell>
        </row>
      </sheetData>
      <sheetData sheetId="2927">
        <row r="2">
          <cell r="A2">
            <v>0</v>
          </cell>
        </row>
      </sheetData>
      <sheetData sheetId="2928">
        <row r="2">
          <cell r="A2">
            <v>0</v>
          </cell>
        </row>
      </sheetData>
      <sheetData sheetId="2929">
        <row r="2">
          <cell r="A2">
            <v>0</v>
          </cell>
        </row>
      </sheetData>
      <sheetData sheetId="2930">
        <row r="2">
          <cell r="A2">
            <v>0</v>
          </cell>
        </row>
      </sheetData>
      <sheetData sheetId="2931">
        <row r="2">
          <cell r="A2">
            <v>0</v>
          </cell>
        </row>
      </sheetData>
      <sheetData sheetId="2932">
        <row r="2">
          <cell r="A2">
            <v>0</v>
          </cell>
        </row>
      </sheetData>
      <sheetData sheetId="2933">
        <row r="2">
          <cell r="A2">
            <v>0</v>
          </cell>
        </row>
      </sheetData>
      <sheetData sheetId="2934">
        <row r="2">
          <cell r="A2">
            <v>0</v>
          </cell>
        </row>
      </sheetData>
      <sheetData sheetId="2935">
        <row r="2">
          <cell r="A2">
            <v>0</v>
          </cell>
        </row>
      </sheetData>
      <sheetData sheetId="2936">
        <row r="2">
          <cell r="A2">
            <v>0</v>
          </cell>
        </row>
      </sheetData>
      <sheetData sheetId="2937"/>
      <sheetData sheetId="2938"/>
      <sheetData sheetId="2939"/>
      <sheetData sheetId="2940">
        <row r="2">
          <cell r="A2">
            <v>0</v>
          </cell>
        </row>
      </sheetData>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row r="2">
          <cell r="A2">
            <v>0</v>
          </cell>
        </row>
      </sheetData>
      <sheetData sheetId="2962">
        <row r="2">
          <cell r="A2">
            <v>0</v>
          </cell>
        </row>
      </sheetData>
      <sheetData sheetId="2963"/>
      <sheetData sheetId="2964"/>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sheetData sheetId="2974">
        <row r="2">
          <cell r="A2">
            <v>0</v>
          </cell>
        </row>
      </sheetData>
      <sheetData sheetId="2975">
        <row r="2">
          <cell r="A2">
            <v>0</v>
          </cell>
        </row>
      </sheetData>
      <sheetData sheetId="2976">
        <row r="2">
          <cell r="A2">
            <v>0</v>
          </cell>
        </row>
      </sheetData>
      <sheetData sheetId="2977">
        <row r="2">
          <cell r="A2">
            <v>0</v>
          </cell>
        </row>
      </sheetData>
      <sheetData sheetId="2978">
        <row r="2">
          <cell r="A2">
            <v>0</v>
          </cell>
        </row>
      </sheetData>
      <sheetData sheetId="2979">
        <row r="2">
          <cell r="A2">
            <v>0</v>
          </cell>
        </row>
      </sheetData>
      <sheetData sheetId="2980">
        <row r="2">
          <cell r="A2">
            <v>0</v>
          </cell>
        </row>
      </sheetData>
      <sheetData sheetId="2981">
        <row r="2">
          <cell r="A2">
            <v>0</v>
          </cell>
        </row>
      </sheetData>
      <sheetData sheetId="2982">
        <row r="2">
          <cell r="A2">
            <v>0</v>
          </cell>
        </row>
      </sheetData>
      <sheetData sheetId="2983">
        <row r="2">
          <cell r="A2">
            <v>0</v>
          </cell>
        </row>
      </sheetData>
      <sheetData sheetId="2984">
        <row r="2">
          <cell r="A2">
            <v>0</v>
          </cell>
        </row>
      </sheetData>
      <sheetData sheetId="2985">
        <row r="2">
          <cell r="A2">
            <v>0</v>
          </cell>
        </row>
      </sheetData>
      <sheetData sheetId="2986">
        <row r="2">
          <cell r="A2">
            <v>0</v>
          </cell>
        </row>
      </sheetData>
      <sheetData sheetId="2987">
        <row r="2">
          <cell r="A2">
            <v>0</v>
          </cell>
        </row>
      </sheetData>
      <sheetData sheetId="2988">
        <row r="2">
          <cell r="A2">
            <v>0</v>
          </cell>
        </row>
      </sheetData>
      <sheetData sheetId="2989">
        <row r="2">
          <cell r="A2">
            <v>0</v>
          </cell>
        </row>
      </sheetData>
      <sheetData sheetId="2990">
        <row r="2">
          <cell r="A2">
            <v>0</v>
          </cell>
        </row>
      </sheetData>
      <sheetData sheetId="2991">
        <row r="2">
          <cell r="A2">
            <v>0</v>
          </cell>
        </row>
      </sheetData>
      <sheetData sheetId="2992">
        <row r="2">
          <cell r="A2">
            <v>0</v>
          </cell>
        </row>
      </sheetData>
      <sheetData sheetId="2993">
        <row r="2">
          <cell r="A2">
            <v>0</v>
          </cell>
        </row>
      </sheetData>
      <sheetData sheetId="2994">
        <row r="2">
          <cell r="A2">
            <v>0</v>
          </cell>
        </row>
      </sheetData>
      <sheetData sheetId="2995">
        <row r="2">
          <cell r="A2">
            <v>0</v>
          </cell>
        </row>
      </sheetData>
      <sheetData sheetId="2996">
        <row r="2">
          <cell r="A2">
            <v>0</v>
          </cell>
        </row>
      </sheetData>
      <sheetData sheetId="2997">
        <row r="2">
          <cell r="A2">
            <v>0</v>
          </cell>
        </row>
      </sheetData>
      <sheetData sheetId="2998">
        <row r="2">
          <cell r="A2">
            <v>0</v>
          </cell>
        </row>
      </sheetData>
      <sheetData sheetId="2999">
        <row r="2">
          <cell r="A2">
            <v>0</v>
          </cell>
        </row>
      </sheetData>
      <sheetData sheetId="3000">
        <row r="2">
          <cell r="A2">
            <v>0</v>
          </cell>
        </row>
      </sheetData>
      <sheetData sheetId="3001">
        <row r="2">
          <cell r="A2">
            <v>0</v>
          </cell>
        </row>
      </sheetData>
      <sheetData sheetId="3002">
        <row r="2">
          <cell r="A2">
            <v>0</v>
          </cell>
        </row>
      </sheetData>
      <sheetData sheetId="3003">
        <row r="2">
          <cell r="A2">
            <v>0</v>
          </cell>
        </row>
      </sheetData>
      <sheetData sheetId="3004">
        <row r="2">
          <cell r="A2">
            <v>0</v>
          </cell>
        </row>
      </sheetData>
      <sheetData sheetId="3005">
        <row r="2">
          <cell r="A2">
            <v>0</v>
          </cell>
        </row>
      </sheetData>
      <sheetData sheetId="3006">
        <row r="2">
          <cell r="A2">
            <v>0</v>
          </cell>
        </row>
      </sheetData>
      <sheetData sheetId="3007">
        <row r="2">
          <cell r="A2">
            <v>0</v>
          </cell>
        </row>
      </sheetData>
      <sheetData sheetId="3008">
        <row r="2">
          <cell r="A2">
            <v>0</v>
          </cell>
        </row>
      </sheetData>
      <sheetData sheetId="3009">
        <row r="2">
          <cell r="A2">
            <v>0</v>
          </cell>
        </row>
      </sheetData>
      <sheetData sheetId="3010">
        <row r="2">
          <cell r="A2">
            <v>0</v>
          </cell>
        </row>
      </sheetData>
      <sheetData sheetId="3011">
        <row r="2">
          <cell r="A2">
            <v>0</v>
          </cell>
        </row>
      </sheetData>
      <sheetData sheetId="3012">
        <row r="2">
          <cell r="A2">
            <v>0</v>
          </cell>
        </row>
      </sheetData>
      <sheetData sheetId="3013">
        <row r="2">
          <cell r="A2">
            <v>0</v>
          </cell>
        </row>
      </sheetData>
      <sheetData sheetId="3014">
        <row r="2">
          <cell r="A2">
            <v>0</v>
          </cell>
        </row>
      </sheetData>
      <sheetData sheetId="3015">
        <row r="2">
          <cell r="A2">
            <v>0</v>
          </cell>
        </row>
      </sheetData>
      <sheetData sheetId="3016">
        <row r="2">
          <cell r="A2">
            <v>0</v>
          </cell>
        </row>
      </sheetData>
      <sheetData sheetId="3017">
        <row r="2">
          <cell r="A2">
            <v>0</v>
          </cell>
        </row>
      </sheetData>
      <sheetData sheetId="3018">
        <row r="2">
          <cell r="A2">
            <v>0</v>
          </cell>
        </row>
      </sheetData>
      <sheetData sheetId="3019">
        <row r="2">
          <cell r="A2">
            <v>0</v>
          </cell>
        </row>
      </sheetData>
      <sheetData sheetId="3020">
        <row r="2">
          <cell r="A2">
            <v>0</v>
          </cell>
        </row>
      </sheetData>
      <sheetData sheetId="3021">
        <row r="2">
          <cell r="A2">
            <v>0</v>
          </cell>
        </row>
      </sheetData>
      <sheetData sheetId="3022">
        <row r="2">
          <cell r="A2">
            <v>0</v>
          </cell>
        </row>
      </sheetData>
      <sheetData sheetId="3023">
        <row r="2">
          <cell r="A2">
            <v>0</v>
          </cell>
        </row>
      </sheetData>
      <sheetData sheetId="3024">
        <row r="2">
          <cell r="A2">
            <v>0</v>
          </cell>
        </row>
      </sheetData>
      <sheetData sheetId="3025">
        <row r="2">
          <cell r="A2">
            <v>0</v>
          </cell>
        </row>
      </sheetData>
      <sheetData sheetId="3026">
        <row r="2">
          <cell r="A2">
            <v>0</v>
          </cell>
        </row>
      </sheetData>
      <sheetData sheetId="3027">
        <row r="2">
          <cell r="A2">
            <v>0</v>
          </cell>
        </row>
      </sheetData>
      <sheetData sheetId="3028">
        <row r="2">
          <cell r="A2">
            <v>0</v>
          </cell>
        </row>
      </sheetData>
      <sheetData sheetId="3029">
        <row r="2">
          <cell r="A2">
            <v>0</v>
          </cell>
        </row>
      </sheetData>
      <sheetData sheetId="3030">
        <row r="2">
          <cell r="A2">
            <v>0</v>
          </cell>
        </row>
      </sheetData>
      <sheetData sheetId="3031">
        <row r="2">
          <cell r="A2">
            <v>0</v>
          </cell>
        </row>
      </sheetData>
      <sheetData sheetId="3032">
        <row r="2">
          <cell r="A2">
            <v>0</v>
          </cell>
        </row>
      </sheetData>
      <sheetData sheetId="3033">
        <row r="2">
          <cell r="A2">
            <v>0</v>
          </cell>
        </row>
      </sheetData>
      <sheetData sheetId="3034">
        <row r="2">
          <cell r="A2">
            <v>0</v>
          </cell>
        </row>
      </sheetData>
      <sheetData sheetId="3035">
        <row r="2">
          <cell r="A2">
            <v>0</v>
          </cell>
        </row>
      </sheetData>
      <sheetData sheetId="3036">
        <row r="2">
          <cell r="A2">
            <v>0</v>
          </cell>
        </row>
      </sheetData>
      <sheetData sheetId="3037">
        <row r="2">
          <cell r="A2">
            <v>0</v>
          </cell>
        </row>
      </sheetData>
      <sheetData sheetId="3038">
        <row r="2">
          <cell r="A2">
            <v>0</v>
          </cell>
        </row>
      </sheetData>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row r="2">
          <cell r="A2">
            <v>0</v>
          </cell>
        </row>
      </sheetData>
      <sheetData sheetId="3250">
        <row r="2">
          <cell r="A2">
            <v>0</v>
          </cell>
        </row>
      </sheetData>
      <sheetData sheetId="3251">
        <row r="2">
          <cell r="A2">
            <v>0</v>
          </cell>
        </row>
      </sheetData>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row r="2">
          <cell r="A2">
            <v>0</v>
          </cell>
        </row>
      </sheetData>
      <sheetData sheetId="3258">
        <row r="2">
          <cell r="A2">
            <v>0</v>
          </cell>
        </row>
      </sheetData>
      <sheetData sheetId="3259">
        <row r="2">
          <cell r="A2">
            <v>0</v>
          </cell>
        </row>
      </sheetData>
      <sheetData sheetId="3260">
        <row r="2">
          <cell r="A2">
            <v>0</v>
          </cell>
        </row>
      </sheetData>
      <sheetData sheetId="3261">
        <row r="2">
          <cell r="A2">
            <v>0</v>
          </cell>
        </row>
      </sheetData>
      <sheetData sheetId="3262">
        <row r="2">
          <cell r="A2">
            <v>0</v>
          </cell>
        </row>
      </sheetData>
      <sheetData sheetId="3263">
        <row r="2">
          <cell r="A2">
            <v>0</v>
          </cell>
        </row>
      </sheetData>
      <sheetData sheetId="3264">
        <row r="2">
          <cell r="A2">
            <v>0</v>
          </cell>
        </row>
      </sheetData>
      <sheetData sheetId="3265">
        <row r="2">
          <cell r="A2">
            <v>0</v>
          </cell>
        </row>
      </sheetData>
      <sheetData sheetId="3266">
        <row r="2">
          <cell r="A2">
            <v>0</v>
          </cell>
        </row>
      </sheetData>
      <sheetData sheetId="3267">
        <row r="2">
          <cell r="A2">
            <v>0</v>
          </cell>
        </row>
      </sheetData>
      <sheetData sheetId="3268">
        <row r="2">
          <cell r="A2">
            <v>0</v>
          </cell>
        </row>
      </sheetData>
      <sheetData sheetId="3269">
        <row r="2">
          <cell r="A2">
            <v>0</v>
          </cell>
        </row>
      </sheetData>
      <sheetData sheetId="3270">
        <row r="2">
          <cell r="A2">
            <v>0</v>
          </cell>
        </row>
      </sheetData>
      <sheetData sheetId="3271">
        <row r="2">
          <cell r="A2">
            <v>0</v>
          </cell>
        </row>
      </sheetData>
      <sheetData sheetId="3272">
        <row r="2">
          <cell r="A2">
            <v>0</v>
          </cell>
        </row>
      </sheetData>
      <sheetData sheetId="3273">
        <row r="2">
          <cell r="A2">
            <v>0</v>
          </cell>
        </row>
      </sheetData>
      <sheetData sheetId="3274">
        <row r="2">
          <cell r="A2">
            <v>0</v>
          </cell>
        </row>
      </sheetData>
      <sheetData sheetId="3275">
        <row r="2">
          <cell r="A2">
            <v>0</v>
          </cell>
        </row>
      </sheetData>
      <sheetData sheetId="3276">
        <row r="2">
          <cell r="A2">
            <v>0</v>
          </cell>
        </row>
      </sheetData>
      <sheetData sheetId="3277">
        <row r="2">
          <cell r="A2">
            <v>0</v>
          </cell>
        </row>
      </sheetData>
      <sheetData sheetId="3278">
        <row r="2">
          <cell r="A2">
            <v>0</v>
          </cell>
        </row>
      </sheetData>
      <sheetData sheetId="3279">
        <row r="2">
          <cell r="A2">
            <v>0</v>
          </cell>
        </row>
      </sheetData>
      <sheetData sheetId="3280">
        <row r="2">
          <cell r="A2">
            <v>0</v>
          </cell>
        </row>
      </sheetData>
      <sheetData sheetId="3281">
        <row r="2">
          <cell r="A2">
            <v>0</v>
          </cell>
        </row>
      </sheetData>
      <sheetData sheetId="3282">
        <row r="2">
          <cell r="A2">
            <v>0</v>
          </cell>
        </row>
      </sheetData>
      <sheetData sheetId="3283">
        <row r="2">
          <cell r="A2">
            <v>0</v>
          </cell>
        </row>
      </sheetData>
      <sheetData sheetId="3284">
        <row r="2">
          <cell r="A2">
            <v>0</v>
          </cell>
        </row>
      </sheetData>
      <sheetData sheetId="3285">
        <row r="2">
          <cell r="A2">
            <v>0</v>
          </cell>
        </row>
      </sheetData>
      <sheetData sheetId="3286">
        <row r="2">
          <cell r="A2">
            <v>0</v>
          </cell>
        </row>
      </sheetData>
      <sheetData sheetId="3287">
        <row r="2">
          <cell r="A2">
            <v>0</v>
          </cell>
        </row>
      </sheetData>
      <sheetData sheetId="3288">
        <row r="2">
          <cell r="A2">
            <v>0</v>
          </cell>
        </row>
      </sheetData>
      <sheetData sheetId="3289">
        <row r="2">
          <cell r="A2">
            <v>0</v>
          </cell>
        </row>
      </sheetData>
      <sheetData sheetId="3290">
        <row r="2">
          <cell r="A2">
            <v>0</v>
          </cell>
        </row>
      </sheetData>
      <sheetData sheetId="3291">
        <row r="2">
          <cell r="A2">
            <v>0</v>
          </cell>
        </row>
      </sheetData>
      <sheetData sheetId="3292">
        <row r="2">
          <cell r="A2">
            <v>0</v>
          </cell>
        </row>
      </sheetData>
      <sheetData sheetId="3293">
        <row r="2">
          <cell r="A2">
            <v>0</v>
          </cell>
        </row>
      </sheetData>
      <sheetData sheetId="3294">
        <row r="2">
          <cell r="A2">
            <v>0</v>
          </cell>
        </row>
      </sheetData>
      <sheetData sheetId="3295">
        <row r="2">
          <cell r="A2">
            <v>0</v>
          </cell>
        </row>
      </sheetData>
      <sheetData sheetId="3296">
        <row r="2">
          <cell r="A2">
            <v>0</v>
          </cell>
        </row>
      </sheetData>
      <sheetData sheetId="3297">
        <row r="2">
          <cell r="A2">
            <v>0</v>
          </cell>
        </row>
      </sheetData>
      <sheetData sheetId="3298">
        <row r="2">
          <cell r="A2">
            <v>0</v>
          </cell>
        </row>
      </sheetData>
      <sheetData sheetId="3299">
        <row r="2">
          <cell r="A2">
            <v>0</v>
          </cell>
        </row>
      </sheetData>
      <sheetData sheetId="3300">
        <row r="2">
          <cell r="A2">
            <v>0</v>
          </cell>
        </row>
      </sheetData>
      <sheetData sheetId="3301">
        <row r="2">
          <cell r="A2">
            <v>0</v>
          </cell>
        </row>
      </sheetData>
      <sheetData sheetId="3302">
        <row r="2">
          <cell r="A2">
            <v>0</v>
          </cell>
        </row>
      </sheetData>
      <sheetData sheetId="3303">
        <row r="2">
          <cell r="A2">
            <v>0</v>
          </cell>
        </row>
      </sheetData>
      <sheetData sheetId="3304">
        <row r="2">
          <cell r="A2">
            <v>0</v>
          </cell>
        </row>
      </sheetData>
      <sheetData sheetId="3305">
        <row r="2">
          <cell r="A2">
            <v>0</v>
          </cell>
        </row>
      </sheetData>
      <sheetData sheetId="3306">
        <row r="2">
          <cell r="A2">
            <v>0</v>
          </cell>
        </row>
      </sheetData>
      <sheetData sheetId="3307"/>
      <sheetData sheetId="3308"/>
      <sheetData sheetId="3309"/>
      <sheetData sheetId="3310">
        <row r="2">
          <cell r="A2">
            <v>0</v>
          </cell>
        </row>
      </sheetData>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row r="2">
          <cell r="A2">
            <v>0</v>
          </cell>
        </row>
      </sheetData>
      <sheetData sheetId="3327">
        <row r="2">
          <cell r="A2">
            <v>0</v>
          </cell>
        </row>
      </sheetData>
      <sheetData sheetId="3328">
        <row r="2">
          <cell r="A2">
            <v>0</v>
          </cell>
        </row>
      </sheetData>
      <sheetData sheetId="3329">
        <row r="2">
          <cell r="A2">
            <v>0</v>
          </cell>
        </row>
      </sheetData>
      <sheetData sheetId="3330">
        <row r="2">
          <cell r="A2">
            <v>0</v>
          </cell>
        </row>
      </sheetData>
      <sheetData sheetId="3331">
        <row r="2">
          <cell r="A2">
            <v>0</v>
          </cell>
        </row>
      </sheetData>
      <sheetData sheetId="3332">
        <row r="2">
          <cell r="A2">
            <v>0</v>
          </cell>
        </row>
      </sheetData>
      <sheetData sheetId="3333"/>
      <sheetData sheetId="3334"/>
      <sheetData sheetId="3335">
        <row r="2">
          <cell r="A2">
            <v>0</v>
          </cell>
        </row>
      </sheetData>
      <sheetData sheetId="3336">
        <row r="2">
          <cell r="A2">
            <v>0</v>
          </cell>
        </row>
      </sheetData>
      <sheetData sheetId="3337">
        <row r="2">
          <cell r="A2">
            <v>0</v>
          </cell>
        </row>
      </sheetData>
      <sheetData sheetId="3338">
        <row r="2">
          <cell r="A2">
            <v>0</v>
          </cell>
        </row>
      </sheetData>
      <sheetData sheetId="3339">
        <row r="2">
          <cell r="A2">
            <v>0</v>
          </cell>
        </row>
      </sheetData>
      <sheetData sheetId="3340">
        <row r="2">
          <cell r="A2">
            <v>0</v>
          </cell>
        </row>
      </sheetData>
      <sheetData sheetId="3341">
        <row r="2">
          <cell r="A2">
            <v>0</v>
          </cell>
        </row>
      </sheetData>
      <sheetData sheetId="3342">
        <row r="2">
          <cell r="A2">
            <v>0</v>
          </cell>
        </row>
      </sheetData>
      <sheetData sheetId="3343"/>
      <sheetData sheetId="3344">
        <row r="2">
          <cell r="A2">
            <v>0</v>
          </cell>
        </row>
      </sheetData>
      <sheetData sheetId="3345">
        <row r="2">
          <cell r="A2">
            <v>0</v>
          </cell>
        </row>
      </sheetData>
      <sheetData sheetId="3346">
        <row r="2">
          <cell r="A2">
            <v>0</v>
          </cell>
        </row>
      </sheetData>
      <sheetData sheetId="3347">
        <row r="2">
          <cell r="A2">
            <v>0</v>
          </cell>
        </row>
      </sheetData>
      <sheetData sheetId="3348">
        <row r="2">
          <cell r="A2">
            <v>0</v>
          </cell>
        </row>
      </sheetData>
      <sheetData sheetId="3349">
        <row r="2">
          <cell r="A2">
            <v>0</v>
          </cell>
        </row>
      </sheetData>
      <sheetData sheetId="3350">
        <row r="2">
          <cell r="A2">
            <v>0</v>
          </cell>
        </row>
      </sheetData>
      <sheetData sheetId="3351">
        <row r="2">
          <cell r="A2">
            <v>0</v>
          </cell>
        </row>
      </sheetData>
      <sheetData sheetId="3352">
        <row r="2">
          <cell r="A2">
            <v>0</v>
          </cell>
        </row>
      </sheetData>
      <sheetData sheetId="3353">
        <row r="2">
          <cell r="A2">
            <v>0</v>
          </cell>
        </row>
      </sheetData>
      <sheetData sheetId="3354">
        <row r="2">
          <cell r="A2">
            <v>0</v>
          </cell>
        </row>
      </sheetData>
      <sheetData sheetId="3355">
        <row r="2">
          <cell r="A2">
            <v>0</v>
          </cell>
        </row>
      </sheetData>
      <sheetData sheetId="3356">
        <row r="2">
          <cell r="A2">
            <v>0</v>
          </cell>
        </row>
      </sheetData>
      <sheetData sheetId="3357">
        <row r="2">
          <cell r="A2">
            <v>0</v>
          </cell>
        </row>
      </sheetData>
      <sheetData sheetId="3358">
        <row r="2">
          <cell r="A2">
            <v>0</v>
          </cell>
        </row>
      </sheetData>
      <sheetData sheetId="3359">
        <row r="2">
          <cell r="A2">
            <v>0</v>
          </cell>
        </row>
      </sheetData>
      <sheetData sheetId="3360">
        <row r="2">
          <cell r="A2">
            <v>0</v>
          </cell>
        </row>
      </sheetData>
      <sheetData sheetId="3361">
        <row r="2">
          <cell r="A2">
            <v>0</v>
          </cell>
        </row>
      </sheetData>
      <sheetData sheetId="3362">
        <row r="2">
          <cell r="A2">
            <v>0</v>
          </cell>
        </row>
      </sheetData>
      <sheetData sheetId="3363">
        <row r="2">
          <cell r="A2">
            <v>0</v>
          </cell>
        </row>
      </sheetData>
      <sheetData sheetId="3364">
        <row r="2">
          <cell r="A2">
            <v>0</v>
          </cell>
        </row>
      </sheetData>
      <sheetData sheetId="3365">
        <row r="2">
          <cell r="A2">
            <v>0</v>
          </cell>
        </row>
      </sheetData>
      <sheetData sheetId="3366">
        <row r="2">
          <cell r="A2">
            <v>0</v>
          </cell>
        </row>
      </sheetData>
      <sheetData sheetId="3367">
        <row r="2">
          <cell r="A2">
            <v>0</v>
          </cell>
        </row>
      </sheetData>
      <sheetData sheetId="3368">
        <row r="2">
          <cell r="A2">
            <v>0</v>
          </cell>
        </row>
      </sheetData>
      <sheetData sheetId="3369">
        <row r="2">
          <cell r="A2">
            <v>0</v>
          </cell>
        </row>
      </sheetData>
      <sheetData sheetId="3370">
        <row r="2">
          <cell r="A2">
            <v>0</v>
          </cell>
        </row>
      </sheetData>
      <sheetData sheetId="3371">
        <row r="2">
          <cell r="A2">
            <v>0</v>
          </cell>
        </row>
      </sheetData>
      <sheetData sheetId="3372">
        <row r="2">
          <cell r="A2">
            <v>0</v>
          </cell>
        </row>
      </sheetData>
      <sheetData sheetId="3373">
        <row r="2">
          <cell r="A2">
            <v>0</v>
          </cell>
        </row>
      </sheetData>
      <sheetData sheetId="3374">
        <row r="2">
          <cell r="A2">
            <v>0</v>
          </cell>
        </row>
      </sheetData>
      <sheetData sheetId="3375">
        <row r="2">
          <cell r="A2">
            <v>0</v>
          </cell>
        </row>
      </sheetData>
      <sheetData sheetId="3376">
        <row r="2">
          <cell r="A2">
            <v>0</v>
          </cell>
        </row>
      </sheetData>
      <sheetData sheetId="3377">
        <row r="2">
          <cell r="A2">
            <v>0</v>
          </cell>
        </row>
      </sheetData>
      <sheetData sheetId="3378">
        <row r="2">
          <cell r="A2">
            <v>0</v>
          </cell>
        </row>
      </sheetData>
      <sheetData sheetId="3379">
        <row r="2">
          <cell r="A2">
            <v>0</v>
          </cell>
        </row>
      </sheetData>
      <sheetData sheetId="3380">
        <row r="2">
          <cell r="A2">
            <v>0</v>
          </cell>
        </row>
      </sheetData>
      <sheetData sheetId="3381">
        <row r="2">
          <cell r="A2">
            <v>0</v>
          </cell>
        </row>
      </sheetData>
      <sheetData sheetId="3382">
        <row r="2">
          <cell r="A2">
            <v>0</v>
          </cell>
        </row>
      </sheetData>
      <sheetData sheetId="3383">
        <row r="2">
          <cell r="A2">
            <v>0</v>
          </cell>
        </row>
      </sheetData>
      <sheetData sheetId="3384">
        <row r="2">
          <cell r="A2">
            <v>0</v>
          </cell>
        </row>
      </sheetData>
      <sheetData sheetId="3385">
        <row r="2">
          <cell r="A2">
            <v>0</v>
          </cell>
        </row>
      </sheetData>
      <sheetData sheetId="3386">
        <row r="2">
          <cell r="A2">
            <v>0</v>
          </cell>
        </row>
      </sheetData>
      <sheetData sheetId="3387">
        <row r="2">
          <cell r="A2">
            <v>0</v>
          </cell>
        </row>
      </sheetData>
      <sheetData sheetId="3388">
        <row r="2">
          <cell r="A2">
            <v>0</v>
          </cell>
        </row>
      </sheetData>
      <sheetData sheetId="3389">
        <row r="2">
          <cell r="A2">
            <v>0</v>
          </cell>
        </row>
      </sheetData>
      <sheetData sheetId="3390">
        <row r="2">
          <cell r="A2">
            <v>0</v>
          </cell>
        </row>
      </sheetData>
      <sheetData sheetId="3391">
        <row r="2">
          <cell r="A2">
            <v>0</v>
          </cell>
        </row>
      </sheetData>
      <sheetData sheetId="3392">
        <row r="2">
          <cell r="A2">
            <v>0</v>
          </cell>
        </row>
      </sheetData>
      <sheetData sheetId="3393">
        <row r="2">
          <cell r="A2">
            <v>0</v>
          </cell>
        </row>
      </sheetData>
      <sheetData sheetId="3394">
        <row r="2">
          <cell r="A2">
            <v>0</v>
          </cell>
        </row>
      </sheetData>
      <sheetData sheetId="3395">
        <row r="2">
          <cell r="A2">
            <v>0</v>
          </cell>
        </row>
      </sheetData>
      <sheetData sheetId="3396">
        <row r="2">
          <cell r="A2">
            <v>0</v>
          </cell>
        </row>
      </sheetData>
      <sheetData sheetId="3397">
        <row r="2">
          <cell r="A2">
            <v>0</v>
          </cell>
        </row>
      </sheetData>
      <sheetData sheetId="3398">
        <row r="2">
          <cell r="A2">
            <v>0</v>
          </cell>
        </row>
      </sheetData>
      <sheetData sheetId="3399">
        <row r="2">
          <cell r="A2">
            <v>0</v>
          </cell>
        </row>
      </sheetData>
      <sheetData sheetId="3400">
        <row r="2">
          <cell r="A2">
            <v>0</v>
          </cell>
        </row>
      </sheetData>
      <sheetData sheetId="3401">
        <row r="2">
          <cell r="A2">
            <v>0</v>
          </cell>
        </row>
      </sheetData>
      <sheetData sheetId="3402">
        <row r="2">
          <cell r="A2">
            <v>0</v>
          </cell>
        </row>
      </sheetData>
      <sheetData sheetId="3403">
        <row r="2">
          <cell r="A2">
            <v>0</v>
          </cell>
        </row>
      </sheetData>
      <sheetData sheetId="3404">
        <row r="2">
          <cell r="A2">
            <v>0</v>
          </cell>
        </row>
      </sheetData>
      <sheetData sheetId="3405">
        <row r="2">
          <cell r="A2">
            <v>0</v>
          </cell>
        </row>
      </sheetData>
      <sheetData sheetId="3406">
        <row r="2">
          <cell r="A2">
            <v>0</v>
          </cell>
        </row>
      </sheetData>
      <sheetData sheetId="3407">
        <row r="2">
          <cell r="A2">
            <v>0</v>
          </cell>
        </row>
      </sheetData>
      <sheetData sheetId="3408">
        <row r="2">
          <cell r="A2">
            <v>0</v>
          </cell>
        </row>
      </sheetData>
      <sheetData sheetId="3409">
        <row r="2">
          <cell r="A2">
            <v>0</v>
          </cell>
        </row>
      </sheetData>
      <sheetData sheetId="3410">
        <row r="2">
          <cell r="A2">
            <v>0</v>
          </cell>
        </row>
      </sheetData>
      <sheetData sheetId="3411">
        <row r="2">
          <cell r="A2">
            <v>0</v>
          </cell>
        </row>
      </sheetData>
      <sheetData sheetId="3412">
        <row r="2">
          <cell r="A2">
            <v>0</v>
          </cell>
        </row>
      </sheetData>
      <sheetData sheetId="3413">
        <row r="2">
          <cell r="A2">
            <v>0</v>
          </cell>
        </row>
      </sheetData>
      <sheetData sheetId="3414">
        <row r="2">
          <cell r="A2">
            <v>0</v>
          </cell>
        </row>
      </sheetData>
      <sheetData sheetId="3415">
        <row r="2">
          <cell r="A2">
            <v>0</v>
          </cell>
        </row>
      </sheetData>
      <sheetData sheetId="3416">
        <row r="2">
          <cell r="A2">
            <v>0</v>
          </cell>
        </row>
      </sheetData>
      <sheetData sheetId="3417">
        <row r="2">
          <cell r="A2">
            <v>0</v>
          </cell>
        </row>
      </sheetData>
      <sheetData sheetId="3418">
        <row r="2">
          <cell r="A2">
            <v>0</v>
          </cell>
        </row>
      </sheetData>
      <sheetData sheetId="3419">
        <row r="2">
          <cell r="A2">
            <v>0</v>
          </cell>
        </row>
      </sheetData>
      <sheetData sheetId="3420">
        <row r="2">
          <cell r="A2">
            <v>0</v>
          </cell>
        </row>
      </sheetData>
      <sheetData sheetId="3421">
        <row r="2">
          <cell r="A2">
            <v>0</v>
          </cell>
        </row>
      </sheetData>
      <sheetData sheetId="3422">
        <row r="2">
          <cell r="A2">
            <v>0</v>
          </cell>
        </row>
      </sheetData>
      <sheetData sheetId="3423">
        <row r="2">
          <cell r="A2">
            <v>0</v>
          </cell>
        </row>
      </sheetData>
      <sheetData sheetId="3424">
        <row r="2">
          <cell r="A2">
            <v>0</v>
          </cell>
        </row>
      </sheetData>
      <sheetData sheetId="3425">
        <row r="2">
          <cell r="A2">
            <v>0</v>
          </cell>
        </row>
      </sheetData>
      <sheetData sheetId="3426">
        <row r="2">
          <cell r="A2">
            <v>0</v>
          </cell>
        </row>
      </sheetData>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row r="2">
          <cell r="A2">
            <v>0</v>
          </cell>
        </row>
      </sheetData>
      <sheetData sheetId="3611">
        <row r="2">
          <cell r="A2">
            <v>0</v>
          </cell>
        </row>
      </sheetData>
      <sheetData sheetId="3612">
        <row r="2">
          <cell r="A2">
            <v>0</v>
          </cell>
        </row>
      </sheetData>
      <sheetData sheetId="3613">
        <row r="2">
          <cell r="A2">
            <v>0</v>
          </cell>
        </row>
      </sheetData>
      <sheetData sheetId="3614">
        <row r="2">
          <cell r="A2">
            <v>0</v>
          </cell>
        </row>
      </sheetData>
      <sheetData sheetId="3615">
        <row r="2">
          <cell r="A2">
            <v>0</v>
          </cell>
        </row>
      </sheetData>
      <sheetData sheetId="3616">
        <row r="2">
          <cell r="A2">
            <v>0</v>
          </cell>
        </row>
      </sheetData>
      <sheetData sheetId="3617">
        <row r="2">
          <cell r="A2">
            <v>0</v>
          </cell>
        </row>
      </sheetData>
      <sheetData sheetId="3618">
        <row r="2">
          <cell r="A2">
            <v>0</v>
          </cell>
        </row>
      </sheetData>
      <sheetData sheetId="3619">
        <row r="2">
          <cell r="A2">
            <v>0</v>
          </cell>
        </row>
      </sheetData>
      <sheetData sheetId="3620">
        <row r="2">
          <cell r="A2">
            <v>0</v>
          </cell>
        </row>
      </sheetData>
      <sheetData sheetId="3621">
        <row r="2">
          <cell r="A2">
            <v>0</v>
          </cell>
        </row>
      </sheetData>
      <sheetData sheetId="3622">
        <row r="2">
          <cell r="A2">
            <v>0</v>
          </cell>
        </row>
      </sheetData>
      <sheetData sheetId="3623">
        <row r="2">
          <cell r="A2">
            <v>0</v>
          </cell>
        </row>
      </sheetData>
      <sheetData sheetId="3624">
        <row r="2">
          <cell r="A2">
            <v>0</v>
          </cell>
        </row>
      </sheetData>
      <sheetData sheetId="3625">
        <row r="2">
          <cell r="A2">
            <v>0</v>
          </cell>
        </row>
      </sheetData>
      <sheetData sheetId="3626">
        <row r="2">
          <cell r="A2">
            <v>0</v>
          </cell>
        </row>
      </sheetData>
      <sheetData sheetId="3627">
        <row r="2">
          <cell r="A2">
            <v>0</v>
          </cell>
        </row>
      </sheetData>
      <sheetData sheetId="3628">
        <row r="2">
          <cell r="A2">
            <v>0</v>
          </cell>
        </row>
      </sheetData>
      <sheetData sheetId="3629">
        <row r="2">
          <cell r="A2">
            <v>0</v>
          </cell>
        </row>
      </sheetData>
      <sheetData sheetId="3630">
        <row r="2">
          <cell r="A2">
            <v>0</v>
          </cell>
        </row>
      </sheetData>
      <sheetData sheetId="3631">
        <row r="2">
          <cell r="A2">
            <v>0</v>
          </cell>
        </row>
      </sheetData>
      <sheetData sheetId="3632">
        <row r="2">
          <cell r="A2">
            <v>0</v>
          </cell>
        </row>
      </sheetData>
      <sheetData sheetId="3633">
        <row r="2">
          <cell r="A2">
            <v>0</v>
          </cell>
        </row>
      </sheetData>
      <sheetData sheetId="3634">
        <row r="2">
          <cell r="A2">
            <v>0</v>
          </cell>
        </row>
      </sheetData>
      <sheetData sheetId="3635">
        <row r="2">
          <cell r="A2">
            <v>0</v>
          </cell>
        </row>
      </sheetData>
      <sheetData sheetId="3636">
        <row r="2">
          <cell r="A2">
            <v>0</v>
          </cell>
        </row>
      </sheetData>
      <sheetData sheetId="3637">
        <row r="2">
          <cell r="A2">
            <v>0</v>
          </cell>
        </row>
      </sheetData>
      <sheetData sheetId="3638">
        <row r="2">
          <cell r="A2">
            <v>0</v>
          </cell>
        </row>
      </sheetData>
      <sheetData sheetId="3639">
        <row r="2">
          <cell r="A2">
            <v>0</v>
          </cell>
        </row>
      </sheetData>
      <sheetData sheetId="3640">
        <row r="2">
          <cell r="A2">
            <v>0</v>
          </cell>
        </row>
      </sheetData>
      <sheetData sheetId="3641">
        <row r="2">
          <cell r="A2">
            <v>0</v>
          </cell>
        </row>
      </sheetData>
      <sheetData sheetId="3642">
        <row r="2">
          <cell r="A2">
            <v>0</v>
          </cell>
        </row>
      </sheetData>
      <sheetData sheetId="3643">
        <row r="2">
          <cell r="A2">
            <v>0</v>
          </cell>
        </row>
      </sheetData>
      <sheetData sheetId="3644">
        <row r="2">
          <cell r="A2">
            <v>0</v>
          </cell>
        </row>
      </sheetData>
      <sheetData sheetId="3645">
        <row r="2">
          <cell r="A2">
            <v>0</v>
          </cell>
        </row>
      </sheetData>
      <sheetData sheetId="3646">
        <row r="2">
          <cell r="A2">
            <v>0</v>
          </cell>
        </row>
      </sheetData>
      <sheetData sheetId="3647">
        <row r="2">
          <cell r="A2">
            <v>0</v>
          </cell>
        </row>
      </sheetData>
      <sheetData sheetId="3648">
        <row r="2">
          <cell r="A2">
            <v>0</v>
          </cell>
        </row>
      </sheetData>
      <sheetData sheetId="3649">
        <row r="2">
          <cell r="A2">
            <v>0</v>
          </cell>
        </row>
      </sheetData>
      <sheetData sheetId="3650">
        <row r="2">
          <cell r="A2">
            <v>0</v>
          </cell>
        </row>
      </sheetData>
      <sheetData sheetId="3651">
        <row r="2">
          <cell r="A2">
            <v>0</v>
          </cell>
        </row>
      </sheetData>
      <sheetData sheetId="3652">
        <row r="2">
          <cell r="A2">
            <v>0</v>
          </cell>
        </row>
      </sheetData>
      <sheetData sheetId="3653">
        <row r="2">
          <cell r="A2">
            <v>0</v>
          </cell>
        </row>
      </sheetData>
      <sheetData sheetId="3654">
        <row r="2">
          <cell r="A2">
            <v>0</v>
          </cell>
        </row>
      </sheetData>
      <sheetData sheetId="3655">
        <row r="2">
          <cell r="A2">
            <v>0</v>
          </cell>
        </row>
      </sheetData>
      <sheetData sheetId="3656">
        <row r="2">
          <cell r="A2">
            <v>0</v>
          </cell>
        </row>
      </sheetData>
      <sheetData sheetId="3657">
        <row r="2">
          <cell r="A2">
            <v>0</v>
          </cell>
        </row>
      </sheetData>
      <sheetData sheetId="3658">
        <row r="2">
          <cell r="A2">
            <v>0</v>
          </cell>
        </row>
      </sheetData>
      <sheetData sheetId="3659">
        <row r="2">
          <cell r="A2">
            <v>0</v>
          </cell>
        </row>
      </sheetData>
      <sheetData sheetId="3660">
        <row r="2">
          <cell r="A2">
            <v>0</v>
          </cell>
        </row>
      </sheetData>
      <sheetData sheetId="3661">
        <row r="2">
          <cell r="A2">
            <v>0</v>
          </cell>
        </row>
      </sheetData>
      <sheetData sheetId="3662">
        <row r="2">
          <cell r="A2">
            <v>0</v>
          </cell>
        </row>
      </sheetData>
      <sheetData sheetId="3663">
        <row r="2">
          <cell r="A2">
            <v>0</v>
          </cell>
        </row>
      </sheetData>
      <sheetData sheetId="3664">
        <row r="2">
          <cell r="A2">
            <v>0</v>
          </cell>
        </row>
      </sheetData>
      <sheetData sheetId="3665">
        <row r="2">
          <cell r="A2">
            <v>0</v>
          </cell>
        </row>
      </sheetData>
      <sheetData sheetId="3666">
        <row r="2">
          <cell r="A2">
            <v>0</v>
          </cell>
        </row>
      </sheetData>
      <sheetData sheetId="3667">
        <row r="2">
          <cell r="A2">
            <v>0</v>
          </cell>
        </row>
      </sheetData>
      <sheetData sheetId="3668">
        <row r="2">
          <cell r="A2">
            <v>0</v>
          </cell>
        </row>
      </sheetData>
      <sheetData sheetId="3669">
        <row r="2">
          <cell r="A2">
            <v>0</v>
          </cell>
        </row>
      </sheetData>
      <sheetData sheetId="3670">
        <row r="2">
          <cell r="A2">
            <v>0</v>
          </cell>
        </row>
      </sheetData>
      <sheetData sheetId="3671">
        <row r="2">
          <cell r="A2">
            <v>0</v>
          </cell>
        </row>
      </sheetData>
      <sheetData sheetId="3672">
        <row r="2">
          <cell r="A2">
            <v>0</v>
          </cell>
        </row>
      </sheetData>
      <sheetData sheetId="3673">
        <row r="2">
          <cell r="A2">
            <v>0</v>
          </cell>
        </row>
      </sheetData>
      <sheetData sheetId="3674">
        <row r="2">
          <cell r="A2">
            <v>0</v>
          </cell>
        </row>
      </sheetData>
      <sheetData sheetId="3675">
        <row r="2">
          <cell r="A2">
            <v>0</v>
          </cell>
        </row>
      </sheetData>
      <sheetData sheetId="3676">
        <row r="2">
          <cell r="A2">
            <v>0</v>
          </cell>
        </row>
      </sheetData>
      <sheetData sheetId="3677"/>
      <sheetData sheetId="3678"/>
      <sheetData sheetId="3679"/>
      <sheetData sheetId="3680">
        <row r="2">
          <cell r="A2">
            <v>0</v>
          </cell>
        </row>
      </sheetData>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row r="2">
          <cell r="A2">
            <v>0</v>
          </cell>
        </row>
      </sheetData>
      <sheetData sheetId="3697">
        <row r="2">
          <cell r="A2">
            <v>0</v>
          </cell>
        </row>
      </sheetData>
      <sheetData sheetId="3698">
        <row r="2">
          <cell r="A2">
            <v>0</v>
          </cell>
        </row>
      </sheetData>
      <sheetData sheetId="3699">
        <row r="2">
          <cell r="A2">
            <v>0</v>
          </cell>
        </row>
      </sheetData>
      <sheetData sheetId="3700">
        <row r="2">
          <cell r="A2">
            <v>0</v>
          </cell>
        </row>
      </sheetData>
      <sheetData sheetId="3701">
        <row r="2">
          <cell r="A2">
            <v>0</v>
          </cell>
        </row>
      </sheetData>
      <sheetData sheetId="3702">
        <row r="2">
          <cell r="A2">
            <v>0</v>
          </cell>
        </row>
      </sheetData>
      <sheetData sheetId="3703"/>
      <sheetData sheetId="3704"/>
      <sheetData sheetId="3705">
        <row r="2">
          <cell r="A2">
            <v>0</v>
          </cell>
        </row>
      </sheetData>
      <sheetData sheetId="3706">
        <row r="2">
          <cell r="A2">
            <v>0</v>
          </cell>
        </row>
      </sheetData>
      <sheetData sheetId="3707">
        <row r="2">
          <cell r="A2">
            <v>0</v>
          </cell>
        </row>
      </sheetData>
      <sheetData sheetId="3708">
        <row r="2">
          <cell r="A2">
            <v>0</v>
          </cell>
        </row>
      </sheetData>
      <sheetData sheetId="3709">
        <row r="2">
          <cell r="A2">
            <v>0</v>
          </cell>
        </row>
      </sheetData>
      <sheetData sheetId="3710">
        <row r="2">
          <cell r="A2">
            <v>0</v>
          </cell>
        </row>
      </sheetData>
      <sheetData sheetId="3711">
        <row r="2">
          <cell r="A2">
            <v>0</v>
          </cell>
        </row>
      </sheetData>
      <sheetData sheetId="3712">
        <row r="2">
          <cell r="A2">
            <v>0</v>
          </cell>
        </row>
      </sheetData>
      <sheetData sheetId="3713"/>
      <sheetData sheetId="3714">
        <row r="2">
          <cell r="A2">
            <v>0</v>
          </cell>
        </row>
      </sheetData>
      <sheetData sheetId="3715">
        <row r="2">
          <cell r="A2">
            <v>0</v>
          </cell>
        </row>
      </sheetData>
      <sheetData sheetId="3716">
        <row r="2">
          <cell r="A2">
            <v>0</v>
          </cell>
        </row>
      </sheetData>
      <sheetData sheetId="3717">
        <row r="2">
          <cell r="A2">
            <v>0</v>
          </cell>
        </row>
      </sheetData>
      <sheetData sheetId="3718">
        <row r="2">
          <cell r="A2">
            <v>0</v>
          </cell>
        </row>
      </sheetData>
      <sheetData sheetId="3719">
        <row r="2">
          <cell r="A2">
            <v>0</v>
          </cell>
        </row>
      </sheetData>
      <sheetData sheetId="3720">
        <row r="2">
          <cell r="A2">
            <v>0</v>
          </cell>
        </row>
      </sheetData>
      <sheetData sheetId="3721">
        <row r="2">
          <cell r="A2">
            <v>0</v>
          </cell>
        </row>
      </sheetData>
      <sheetData sheetId="3722">
        <row r="2">
          <cell r="A2">
            <v>0</v>
          </cell>
        </row>
      </sheetData>
      <sheetData sheetId="3723">
        <row r="2">
          <cell r="A2">
            <v>0</v>
          </cell>
        </row>
      </sheetData>
      <sheetData sheetId="3724">
        <row r="2">
          <cell r="A2">
            <v>0</v>
          </cell>
        </row>
      </sheetData>
      <sheetData sheetId="3725">
        <row r="2">
          <cell r="A2">
            <v>0</v>
          </cell>
        </row>
      </sheetData>
      <sheetData sheetId="3726">
        <row r="2">
          <cell r="A2">
            <v>0</v>
          </cell>
        </row>
      </sheetData>
      <sheetData sheetId="3727">
        <row r="2">
          <cell r="A2">
            <v>0</v>
          </cell>
        </row>
      </sheetData>
      <sheetData sheetId="3728">
        <row r="2">
          <cell r="A2">
            <v>0</v>
          </cell>
        </row>
      </sheetData>
      <sheetData sheetId="3729">
        <row r="2">
          <cell r="A2">
            <v>0</v>
          </cell>
        </row>
      </sheetData>
      <sheetData sheetId="3730">
        <row r="2">
          <cell r="A2">
            <v>0</v>
          </cell>
        </row>
      </sheetData>
      <sheetData sheetId="3731">
        <row r="2">
          <cell r="A2">
            <v>0</v>
          </cell>
        </row>
      </sheetData>
      <sheetData sheetId="3732">
        <row r="2">
          <cell r="A2">
            <v>0</v>
          </cell>
        </row>
      </sheetData>
      <sheetData sheetId="3733">
        <row r="2">
          <cell r="A2">
            <v>0</v>
          </cell>
        </row>
      </sheetData>
      <sheetData sheetId="3734">
        <row r="2">
          <cell r="A2">
            <v>0</v>
          </cell>
        </row>
      </sheetData>
      <sheetData sheetId="3735">
        <row r="2">
          <cell r="A2">
            <v>0</v>
          </cell>
        </row>
      </sheetData>
      <sheetData sheetId="3736">
        <row r="2">
          <cell r="A2">
            <v>0</v>
          </cell>
        </row>
      </sheetData>
      <sheetData sheetId="3737">
        <row r="2">
          <cell r="A2">
            <v>0</v>
          </cell>
        </row>
      </sheetData>
      <sheetData sheetId="3738">
        <row r="2">
          <cell r="A2">
            <v>0</v>
          </cell>
        </row>
      </sheetData>
      <sheetData sheetId="3739">
        <row r="2">
          <cell r="A2">
            <v>0</v>
          </cell>
        </row>
      </sheetData>
      <sheetData sheetId="3740">
        <row r="2">
          <cell r="A2">
            <v>0</v>
          </cell>
        </row>
      </sheetData>
      <sheetData sheetId="3741">
        <row r="2">
          <cell r="A2">
            <v>0</v>
          </cell>
        </row>
      </sheetData>
      <sheetData sheetId="3742">
        <row r="2">
          <cell r="A2">
            <v>0</v>
          </cell>
        </row>
      </sheetData>
      <sheetData sheetId="3743">
        <row r="2">
          <cell r="A2">
            <v>0</v>
          </cell>
        </row>
      </sheetData>
      <sheetData sheetId="3744">
        <row r="2">
          <cell r="A2">
            <v>0</v>
          </cell>
        </row>
      </sheetData>
      <sheetData sheetId="3745">
        <row r="2">
          <cell r="A2">
            <v>0</v>
          </cell>
        </row>
      </sheetData>
      <sheetData sheetId="3746">
        <row r="2">
          <cell r="A2">
            <v>0</v>
          </cell>
        </row>
      </sheetData>
      <sheetData sheetId="3747">
        <row r="2">
          <cell r="A2">
            <v>0</v>
          </cell>
        </row>
      </sheetData>
      <sheetData sheetId="3748">
        <row r="2">
          <cell r="A2">
            <v>0</v>
          </cell>
        </row>
      </sheetData>
      <sheetData sheetId="3749">
        <row r="2">
          <cell r="A2">
            <v>0</v>
          </cell>
        </row>
      </sheetData>
      <sheetData sheetId="3750">
        <row r="2">
          <cell r="A2">
            <v>0</v>
          </cell>
        </row>
      </sheetData>
      <sheetData sheetId="3751">
        <row r="2">
          <cell r="A2">
            <v>0</v>
          </cell>
        </row>
      </sheetData>
      <sheetData sheetId="3752">
        <row r="2">
          <cell r="A2">
            <v>0</v>
          </cell>
        </row>
      </sheetData>
      <sheetData sheetId="3753">
        <row r="2">
          <cell r="A2">
            <v>0</v>
          </cell>
        </row>
      </sheetData>
      <sheetData sheetId="3754">
        <row r="2">
          <cell r="A2">
            <v>0</v>
          </cell>
        </row>
      </sheetData>
      <sheetData sheetId="3755">
        <row r="2">
          <cell r="A2">
            <v>0</v>
          </cell>
        </row>
      </sheetData>
      <sheetData sheetId="3756">
        <row r="2">
          <cell r="A2">
            <v>0</v>
          </cell>
        </row>
      </sheetData>
      <sheetData sheetId="3757">
        <row r="2">
          <cell r="A2">
            <v>0</v>
          </cell>
        </row>
      </sheetData>
      <sheetData sheetId="3758">
        <row r="2">
          <cell r="A2">
            <v>0</v>
          </cell>
        </row>
      </sheetData>
      <sheetData sheetId="3759">
        <row r="2">
          <cell r="A2">
            <v>0</v>
          </cell>
        </row>
      </sheetData>
      <sheetData sheetId="3760">
        <row r="2">
          <cell r="A2">
            <v>0</v>
          </cell>
        </row>
      </sheetData>
      <sheetData sheetId="3761">
        <row r="2">
          <cell r="A2">
            <v>0</v>
          </cell>
        </row>
      </sheetData>
      <sheetData sheetId="3762">
        <row r="2">
          <cell r="A2">
            <v>0</v>
          </cell>
        </row>
      </sheetData>
      <sheetData sheetId="3763">
        <row r="2">
          <cell r="A2">
            <v>0</v>
          </cell>
        </row>
      </sheetData>
      <sheetData sheetId="3764">
        <row r="2">
          <cell r="A2">
            <v>0</v>
          </cell>
        </row>
      </sheetData>
      <sheetData sheetId="3765">
        <row r="2">
          <cell r="A2">
            <v>0</v>
          </cell>
        </row>
      </sheetData>
      <sheetData sheetId="3766">
        <row r="2">
          <cell r="A2">
            <v>0</v>
          </cell>
        </row>
      </sheetData>
      <sheetData sheetId="3767">
        <row r="2">
          <cell r="A2">
            <v>0</v>
          </cell>
        </row>
      </sheetData>
      <sheetData sheetId="3768">
        <row r="2">
          <cell r="A2">
            <v>0</v>
          </cell>
        </row>
      </sheetData>
      <sheetData sheetId="3769">
        <row r="2">
          <cell r="A2">
            <v>0</v>
          </cell>
        </row>
      </sheetData>
      <sheetData sheetId="3770">
        <row r="2">
          <cell r="A2">
            <v>0</v>
          </cell>
        </row>
      </sheetData>
      <sheetData sheetId="3771">
        <row r="2">
          <cell r="A2">
            <v>0</v>
          </cell>
        </row>
      </sheetData>
      <sheetData sheetId="3772">
        <row r="2">
          <cell r="A2">
            <v>0</v>
          </cell>
        </row>
      </sheetData>
      <sheetData sheetId="3773">
        <row r="2">
          <cell r="A2">
            <v>0</v>
          </cell>
        </row>
      </sheetData>
      <sheetData sheetId="3774">
        <row r="2">
          <cell r="A2">
            <v>0</v>
          </cell>
        </row>
      </sheetData>
      <sheetData sheetId="3775">
        <row r="2">
          <cell r="A2">
            <v>0</v>
          </cell>
        </row>
      </sheetData>
      <sheetData sheetId="3776">
        <row r="2">
          <cell r="A2">
            <v>0</v>
          </cell>
        </row>
      </sheetData>
      <sheetData sheetId="3777">
        <row r="2">
          <cell r="A2">
            <v>0</v>
          </cell>
        </row>
      </sheetData>
      <sheetData sheetId="3778">
        <row r="2">
          <cell r="A2">
            <v>0</v>
          </cell>
        </row>
      </sheetData>
      <sheetData sheetId="3779">
        <row r="2">
          <cell r="A2">
            <v>0</v>
          </cell>
        </row>
      </sheetData>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row r="2">
          <cell r="A2">
            <v>0</v>
          </cell>
        </row>
      </sheetData>
      <sheetData sheetId="3786">
        <row r="2">
          <cell r="A2">
            <v>0</v>
          </cell>
        </row>
      </sheetData>
      <sheetData sheetId="3787">
        <row r="2">
          <cell r="A2">
            <v>0</v>
          </cell>
        </row>
      </sheetData>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row r="2">
          <cell r="A2">
            <v>0</v>
          </cell>
        </row>
      </sheetData>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row r="2">
          <cell r="A2">
            <v>0</v>
          </cell>
        </row>
      </sheetData>
      <sheetData sheetId="3910">
        <row r="2">
          <cell r="A2">
            <v>0</v>
          </cell>
        </row>
      </sheetData>
      <sheetData sheetId="3911">
        <row r="2">
          <cell r="A2">
            <v>0</v>
          </cell>
        </row>
      </sheetData>
      <sheetData sheetId="3912">
        <row r="2">
          <cell r="A2">
            <v>0</v>
          </cell>
        </row>
      </sheetData>
      <sheetData sheetId="3913">
        <row r="2">
          <cell r="A2">
            <v>0</v>
          </cell>
        </row>
      </sheetData>
      <sheetData sheetId="3914">
        <row r="2">
          <cell r="A2">
            <v>0</v>
          </cell>
        </row>
      </sheetData>
      <sheetData sheetId="3915">
        <row r="2">
          <cell r="A2">
            <v>0</v>
          </cell>
        </row>
      </sheetData>
      <sheetData sheetId="3916">
        <row r="2">
          <cell r="A2">
            <v>0</v>
          </cell>
        </row>
      </sheetData>
      <sheetData sheetId="3917">
        <row r="2">
          <cell r="A2">
            <v>0</v>
          </cell>
        </row>
      </sheetData>
      <sheetData sheetId="3918">
        <row r="2">
          <cell r="A2">
            <v>0</v>
          </cell>
        </row>
      </sheetData>
      <sheetData sheetId="3919">
        <row r="2">
          <cell r="A2">
            <v>0</v>
          </cell>
        </row>
      </sheetData>
      <sheetData sheetId="3920">
        <row r="2">
          <cell r="A2">
            <v>0</v>
          </cell>
        </row>
      </sheetData>
      <sheetData sheetId="3921">
        <row r="2">
          <cell r="A2">
            <v>0</v>
          </cell>
        </row>
      </sheetData>
      <sheetData sheetId="3922">
        <row r="2">
          <cell r="A2">
            <v>0</v>
          </cell>
        </row>
      </sheetData>
      <sheetData sheetId="3923">
        <row r="2">
          <cell r="A2">
            <v>0</v>
          </cell>
        </row>
      </sheetData>
      <sheetData sheetId="3924">
        <row r="2">
          <cell r="A2">
            <v>0</v>
          </cell>
        </row>
      </sheetData>
      <sheetData sheetId="3925">
        <row r="2">
          <cell r="A2">
            <v>0</v>
          </cell>
        </row>
      </sheetData>
      <sheetData sheetId="3926">
        <row r="2">
          <cell r="A2">
            <v>0</v>
          </cell>
        </row>
      </sheetData>
      <sheetData sheetId="3927">
        <row r="2">
          <cell r="A2">
            <v>0</v>
          </cell>
        </row>
      </sheetData>
      <sheetData sheetId="3928">
        <row r="2">
          <cell r="A2">
            <v>0</v>
          </cell>
        </row>
      </sheetData>
      <sheetData sheetId="3929">
        <row r="2">
          <cell r="A2">
            <v>0</v>
          </cell>
        </row>
      </sheetData>
      <sheetData sheetId="3930">
        <row r="2">
          <cell r="A2">
            <v>0</v>
          </cell>
        </row>
      </sheetData>
      <sheetData sheetId="3931">
        <row r="2">
          <cell r="A2">
            <v>0</v>
          </cell>
        </row>
      </sheetData>
      <sheetData sheetId="3932">
        <row r="2">
          <cell r="A2">
            <v>0</v>
          </cell>
        </row>
      </sheetData>
      <sheetData sheetId="3933">
        <row r="2">
          <cell r="A2">
            <v>0</v>
          </cell>
        </row>
      </sheetData>
      <sheetData sheetId="3934">
        <row r="2">
          <cell r="A2">
            <v>0</v>
          </cell>
        </row>
      </sheetData>
      <sheetData sheetId="3935">
        <row r="2">
          <cell r="A2">
            <v>0</v>
          </cell>
        </row>
      </sheetData>
      <sheetData sheetId="3936">
        <row r="2">
          <cell r="A2">
            <v>0</v>
          </cell>
        </row>
      </sheetData>
      <sheetData sheetId="3937">
        <row r="2">
          <cell r="A2">
            <v>0</v>
          </cell>
        </row>
      </sheetData>
      <sheetData sheetId="3938">
        <row r="2">
          <cell r="A2">
            <v>0</v>
          </cell>
        </row>
      </sheetData>
      <sheetData sheetId="3939">
        <row r="2">
          <cell r="A2">
            <v>0</v>
          </cell>
        </row>
      </sheetData>
      <sheetData sheetId="3940">
        <row r="2">
          <cell r="A2">
            <v>0</v>
          </cell>
        </row>
      </sheetData>
      <sheetData sheetId="3941">
        <row r="2">
          <cell r="A2">
            <v>0</v>
          </cell>
        </row>
      </sheetData>
      <sheetData sheetId="3942">
        <row r="2">
          <cell r="A2">
            <v>0</v>
          </cell>
        </row>
      </sheetData>
      <sheetData sheetId="3943">
        <row r="2">
          <cell r="A2">
            <v>0</v>
          </cell>
        </row>
      </sheetData>
      <sheetData sheetId="3944">
        <row r="2">
          <cell r="A2">
            <v>0</v>
          </cell>
        </row>
      </sheetData>
      <sheetData sheetId="3945">
        <row r="2">
          <cell r="A2">
            <v>0</v>
          </cell>
        </row>
      </sheetData>
      <sheetData sheetId="3946">
        <row r="2">
          <cell r="A2">
            <v>0</v>
          </cell>
        </row>
      </sheetData>
      <sheetData sheetId="3947">
        <row r="2">
          <cell r="A2">
            <v>0</v>
          </cell>
        </row>
      </sheetData>
      <sheetData sheetId="3948">
        <row r="2">
          <cell r="A2">
            <v>0</v>
          </cell>
        </row>
      </sheetData>
      <sheetData sheetId="3949">
        <row r="2">
          <cell r="A2">
            <v>0</v>
          </cell>
        </row>
      </sheetData>
      <sheetData sheetId="3950">
        <row r="2">
          <cell r="A2">
            <v>0</v>
          </cell>
        </row>
      </sheetData>
      <sheetData sheetId="3951">
        <row r="2">
          <cell r="A2">
            <v>0</v>
          </cell>
        </row>
      </sheetData>
      <sheetData sheetId="3952">
        <row r="2">
          <cell r="A2">
            <v>0</v>
          </cell>
        </row>
      </sheetData>
      <sheetData sheetId="3953">
        <row r="2">
          <cell r="A2">
            <v>0</v>
          </cell>
        </row>
      </sheetData>
      <sheetData sheetId="3954">
        <row r="2">
          <cell r="A2">
            <v>0</v>
          </cell>
        </row>
      </sheetData>
      <sheetData sheetId="3955">
        <row r="2">
          <cell r="A2">
            <v>0</v>
          </cell>
        </row>
      </sheetData>
      <sheetData sheetId="3956">
        <row r="2">
          <cell r="A2">
            <v>0</v>
          </cell>
        </row>
      </sheetData>
      <sheetData sheetId="3957">
        <row r="2">
          <cell r="A2">
            <v>0</v>
          </cell>
        </row>
      </sheetData>
      <sheetData sheetId="3958">
        <row r="2">
          <cell r="A2">
            <v>0</v>
          </cell>
        </row>
      </sheetData>
      <sheetData sheetId="3959">
        <row r="2">
          <cell r="A2">
            <v>0</v>
          </cell>
        </row>
      </sheetData>
      <sheetData sheetId="3960">
        <row r="2">
          <cell r="A2">
            <v>0</v>
          </cell>
        </row>
      </sheetData>
      <sheetData sheetId="3961">
        <row r="2">
          <cell r="A2">
            <v>0</v>
          </cell>
        </row>
      </sheetData>
      <sheetData sheetId="3962">
        <row r="2">
          <cell r="A2">
            <v>0</v>
          </cell>
        </row>
      </sheetData>
      <sheetData sheetId="3963">
        <row r="2">
          <cell r="A2">
            <v>0</v>
          </cell>
        </row>
      </sheetData>
      <sheetData sheetId="3964">
        <row r="2">
          <cell r="A2">
            <v>0</v>
          </cell>
        </row>
      </sheetData>
      <sheetData sheetId="3965">
        <row r="2">
          <cell r="A2">
            <v>0</v>
          </cell>
        </row>
      </sheetData>
      <sheetData sheetId="3966">
        <row r="2">
          <cell r="A2">
            <v>0</v>
          </cell>
        </row>
      </sheetData>
      <sheetData sheetId="3967">
        <row r="2">
          <cell r="A2">
            <v>0</v>
          </cell>
        </row>
      </sheetData>
      <sheetData sheetId="3968">
        <row r="2">
          <cell r="A2">
            <v>0</v>
          </cell>
        </row>
      </sheetData>
      <sheetData sheetId="3969">
        <row r="2">
          <cell r="A2">
            <v>0</v>
          </cell>
        </row>
      </sheetData>
      <sheetData sheetId="3970">
        <row r="2">
          <cell r="A2">
            <v>0</v>
          </cell>
        </row>
      </sheetData>
      <sheetData sheetId="3971">
        <row r="2">
          <cell r="A2">
            <v>0</v>
          </cell>
        </row>
      </sheetData>
      <sheetData sheetId="3972">
        <row r="2">
          <cell r="A2">
            <v>0</v>
          </cell>
        </row>
      </sheetData>
      <sheetData sheetId="3973">
        <row r="2">
          <cell r="A2">
            <v>0</v>
          </cell>
        </row>
      </sheetData>
      <sheetData sheetId="3974">
        <row r="2">
          <cell r="A2">
            <v>0</v>
          </cell>
        </row>
      </sheetData>
      <sheetData sheetId="3975">
        <row r="2">
          <cell r="A2">
            <v>0</v>
          </cell>
        </row>
      </sheetData>
      <sheetData sheetId="3976">
        <row r="2">
          <cell r="A2">
            <v>0</v>
          </cell>
        </row>
      </sheetData>
      <sheetData sheetId="3977">
        <row r="2">
          <cell r="A2">
            <v>0</v>
          </cell>
        </row>
      </sheetData>
      <sheetData sheetId="3978">
        <row r="2">
          <cell r="A2">
            <v>0</v>
          </cell>
        </row>
      </sheetData>
      <sheetData sheetId="3979">
        <row r="2">
          <cell r="A2">
            <v>0</v>
          </cell>
        </row>
      </sheetData>
      <sheetData sheetId="3980">
        <row r="2">
          <cell r="A2">
            <v>0</v>
          </cell>
        </row>
      </sheetData>
      <sheetData sheetId="3981">
        <row r="2">
          <cell r="A2">
            <v>0</v>
          </cell>
        </row>
      </sheetData>
      <sheetData sheetId="3982">
        <row r="2">
          <cell r="A2">
            <v>0</v>
          </cell>
        </row>
      </sheetData>
      <sheetData sheetId="3983">
        <row r="2">
          <cell r="A2">
            <v>0</v>
          </cell>
        </row>
      </sheetData>
      <sheetData sheetId="3984">
        <row r="2">
          <cell r="A2">
            <v>0</v>
          </cell>
        </row>
      </sheetData>
      <sheetData sheetId="3985">
        <row r="2">
          <cell r="A2">
            <v>0</v>
          </cell>
        </row>
      </sheetData>
      <sheetData sheetId="3986">
        <row r="2">
          <cell r="A2">
            <v>0</v>
          </cell>
        </row>
      </sheetData>
      <sheetData sheetId="3987">
        <row r="2">
          <cell r="A2">
            <v>0</v>
          </cell>
        </row>
      </sheetData>
      <sheetData sheetId="3988">
        <row r="2">
          <cell r="A2">
            <v>0</v>
          </cell>
        </row>
      </sheetData>
      <sheetData sheetId="3989">
        <row r="2">
          <cell r="A2">
            <v>0</v>
          </cell>
        </row>
      </sheetData>
      <sheetData sheetId="3990">
        <row r="2">
          <cell r="A2">
            <v>0</v>
          </cell>
        </row>
      </sheetData>
      <sheetData sheetId="3991">
        <row r="2">
          <cell r="A2">
            <v>0</v>
          </cell>
        </row>
      </sheetData>
      <sheetData sheetId="3992">
        <row r="2">
          <cell r="A2">
            <v>0</v>
          </cell>
        </row>
      </sheetData>
      <sheetData sheetId="3993">
        <row r="2">
          <cell r="A2">
            <v>0</v>
          </cell>
        </row>
      </sheetData>
      <sheetData sheetId="3994">
        <row r="2">
          <cell r="A2">
            <v>0</v>
          </cell>
        </row>
      </sheetData>
      <sheetData sheetId="3995">
        <row r="2">
          <cell r="A2">
            <v>0</v>
          </cell>
        </row>
      </sheetData>
      <sheetData sheetId="3996">
        <row r="2">
          <cell r="A2">
            <v>0</v>
          </cell>
        </row>
      </sheetData>
      <sheetData sheetId="3997">
        <row r="2">
          <cell r="A2">
            <v>0</v>
          </cell>
        </row>
      </sheetData>
      <sheetData sheetId="3998">
        <row r="2">
          <cell r="A2">
            <v>0</v>
          </cell>
        </row>
      </sheetData>
      <sheetData sheetId="3999">
        <row r="2">
          <cell r="A2">
            <v>0</v>
          </cell>
        </row>
      </sheetData>
      <sheetData sheetId="4000">
        <row r="2">
          <cell r="A2">
            <v>0</v>
          </cell>
        </row>
      </sheetData>
      <sheetData sheetId="4001">
        <row r="2">
          <cell r="A2">
            <v>0</v>
          </cell>
        </row>
      </sheetData>
      <sheetData sheetId="4002">
        <row r="2">
          <cell r="A2">
            <v>0</v>
          </cell>
        </row>
      </sheetData>
      <sheetData sheetId="4003">
        <row r="2">
          <cell r="A2">
            <v>0</v>
          </cell>
        </row>
      </sheetData>
      <sheetData sheetId="4004">
        <row r="2">
          <cell r="A2">
            <v>0</v>
          </cell>
        </row>
      </sheetData>
      <sheetData sheetId="4005">
        <row r="2">
          <cell r="A2">
            <v>0</v>
          </cell>
        </row>
      </sheetData>
      <sheetData sheetId="4006">
        <row r="2">
          <cell r="A2">
            <v>0</v>
          </cell>
        </row>
      </sheetData>
      <sheetData sheetId="4007">
        <row r="2">
          <cell r="A2">
            <v>0</v>
          </cell>
        </row>
      </sheetData>
      <sheetData sheetId="4008">
        <row r="2">
          <cell r="A2">
            <v>0</v>
          </cell>
        </row>
      </sheetData>
      <sheetData sheetId="4009">
        <row r="2">
          <cell r="A2">
            <v>0</v>
          </cell>
        </row>
      </sheetData>
      <sheetData sheetId="4010">
        <row r="2">
          <cell r="A2">
            <v>0</v>
          </cell>
        </row>
      </sheetData>
      <sheetData sheetId="4011">
        <row r="2">
          <cell r="A2">
            <v>0</v>
          </cell>
        </row>
      </sheetData>
      <sheetData sheetId="4012">
        <row r="2">
          <cell r="A2">
            <v>0</v>
          </cell>
        </row>
      </sheetData>
      <sheetData sheetId="4013">
        <row r="2">
          <cell r="A2">
            <v>0</v>
          </cell>
        </row>
      </sheetData>
      <sheetData sheetId="4014">
        <row r="2">
          <cell r="A2">
            <v>0</v>
          </cell>
        </row>
      </sheetData>
      <sheetData sheetId="4015">
        <row r="2">
          <cell r="A2">
            <v>0</v>
          </cell>
        </row>
      </sheetData>
      <sheetData sheetId="4016">
        <row r="2">
          <cell r="A2">
            <v>0</v>
          </cell>
        </row>
      </sheetData>
      <sheetData sheetId="4017">
        <row r="2">
          <cell r="A2">
            <v>0</v>
          </cell>
        </row>
      </sheetData>
      <sheetData sheetId="4018">
        <row r="2">
          <cell r="A2">
            <v>0</v>
          </cell>
        </row>
      </sheetData>
      <sheetData sheetId="4019">
        <row r="2">
          <cell r="A2">
            <v>0</v>
          </cell>
        </row>
      </sheetData>
      <sheetData sheetId="4020">
        <row r="2">
          <cell r="A2">
            <v>0</v>
          </cell>
        </row>
      </sheetData>
      <sheetData sheetId="4021">
        <row r="2">
          <cell r="A2">
            <v>0</v>
          </cell>
        </row>
      </sheetData>
      <sheetData sheetId="4022">
        <row r="2">
          <cell r="A2">
            <v>0</v>
          </cell>
        </row>
      </sheetData>
      <sheetData sheetId="4023">
        <row r="2">
          <cell r="A2">
            <v>0</v>
          </cell>
        </row>
      </sheetData>
      <sheetData sheetId="4024">
        <row r="2">
          <cell r="A2">
            <v>0</v>
          </cell>
        </row>
      </sheetData>
      <sheetData sheetId="4025">
        <row r="2">
          <cell r="A2">
            <v>0</v>
          </cell>
        </row>
      </sheetData>
      <sheetData sheetId="4026">
        <row r="2">
          <cell r="A2">
            <v>0</v>
          </cell>
        </row>
      </sheetData>
      <sheetData sheetId="4027">
        <row r="2">
          <cell r="A2">
            <v>0</v>
          </cell>
        </row>
      </sheetData>
      <sheetData sheetId="4028">
        <row r="2">
          <cell r="A2">
            <v>0</v>
          </cell>
        </row>
      </sheetData>
      <sheetData sheetId="4029">
        <row r="2">
          <cell r="A2">
            <v>0</v>
          </cell>
        </row>
      </sheetData>
      <sheetData sheetId="4030">
        <row r="2">
          <cell r="A2">
            <v>0</v>
          </cell>
        </row>
      </sheetData>
      <sheetData sheetId="4031">
        <row r="2">
          <cell r="A2">
            <v>0</v>
          </cell>
        </row>
      </sheetData>
      <sheetData sheetId="4032">
        <row r="2">
          <cell r="A2">
            <v>0</v>
          </cell>
        </row>
      </sheetData>
      <sheetData sheetId="4033">
        <row r="2">
          <cell r="A2">
            <v>0</v>
          </cell>
        </row>
      </sheetData>
      <sheetData sheetId="4034">
        <row r="2">
          <cell r="A2">
            <v>0</v>
          </cell>
        </row>
      </sheetData>
      <sheetData sheetId="4035">
        <row r="2">
          <cell r="A2">
            <v>0</v>
          </cell>
        </row>
      </sheetData>
      <sheetData sheetId="4036">
        <row r="2">
          <cell r="A2">
            <v>0</v>
          </cell>
        </row>
      </sheetData>
      <sheetData sheetId="4037">
        <row r="2">
          <cell r="A2">
            <v>0</v>
          </cell>
        </row>
      </sheetData>
      <sheetData sheetId="4038">
        <row r="2">
          <cell r="A2">
            <v>0</v>
          </cell>
        </row>
      </sheetData>
      <sheetData sheetId="4039">
        <row r="2">
          <cell r="A2">
            <v>0</v>
          </cell>
        </row>
      </sheetData>
      <sheetData sheetId="4040">
        <row r="2">
          <cell r="A2">
            <v>0</v>
          </cell>
        </row>
      </sheetData>
      <sheetData sheetId="4041">
        <row r="2">
          <cell r="A2">
            <v>0</v>
          </cell>
        </row>
      </sheetData>
      <sheetData sheetId="4042">
        <row r="2">
          <cell r="A2">
            <v>0</v>
          </cell>
        </row>
      </sheetData>
      <sheetData sheetId="4043">
        <row r="2">
          <cell r="A2">
            <v>0</v>
          </cell>
        </row>
      </sheetData>
      <sheetData sheetId="4044">
        <row r="2">
          <cell r="A2">
            <v>0</v>
          </cell>
        </row>
      </sheetData>
      <sheetData sheetId="4045">
        <row r="2">
          <cell r="A2">
            <v>0</v>
          </cell>
        </row>
      </sheetData>
      <sheetData sheetId="4046">
        <row r="2">
          <cell r="A2">
            <v>0</v>
          </cell>
        </row>
      </sheetData>
      <sheetData sheetId="4047"/>
      <sheetData sheetId="4048"/>
      <sheetData sheetId="4049"/>
      <sheetData sheetId="4050">
        <row r="2">
          <cell r="A2">
            <v>0</v>
          </cell>
        </row>
      </sheetData>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row r="2">
          <cell r="A2">
            <v>0</v>
          </cell>
        </row>
      </sheetData>
      <sheetData sheetId="4087"/>
      <sheetData sheetId="4088"/>
      <sheetData sheetId="4089"/>
      <sheetData sheetId="4090"/>
      <sheetData sheetId="4091"/>
      <sheetData sheetId="4092"/>
      <sheetData sheetId="4093"/>
      <sheetData sheetId="4094"/>
      <sheetData sheetId="4095"/>
      <sheetData sheetId="4096">
        <row r="2">
          <cell r="A2">
            <v>0</v>
          </cell>
        </row>
      </sheetData>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row r="2">
          <cell r="A2">
            <v>0</v>
          </cell>
        </row>
      </sheetData>
      <sheetData sheetId="4217"/>
      <sheetData sheetId="4218"/>
      <sheetData sheetId="4219"/>
      <sheetData sheetId="4220"/>
      <sheetData sheetId="4221"/>
      <sheetData sheetId="4222"/>
      <sheetData sheetId="4223"/>
      <sheetData sheetId="4224"/>
      <sheetData sheetId="4225"/>
      <sheetData sheetId="4226">
        <row r="2">
          <cell r="A2">
            <v>0</v>
          </cell>
        </row>
      </sheetData>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row r="2">
          <cell r="A2">
            <v>0</v>
          </cell>
        </row>
      </sheetData>
      <sheetData sheetId="4263"/>
      <sheetData sheetId="4264"/>
      <sheetData sheetId="4265"/>
      <sheetData sheetId="4266"/>
      <sheetData sheetId="4267"/>
      <sheetData sheetId="4268"/>
      <sheetData sheetId="4269"/>
      <sheetData sheetId="4270"/>
      <sheetData sheetId="4271"/>
      <sheetData sheetId="4272">
        <row r="2">
          <cell r="A2">
            <v>0</v>
          </cell>
        </row>
      </sheetData>
      <sheetData sheetId="4273"/>
      <sheetData sheetId="4274"/>
      <sheetData sheetId="4275"/>
      <sheetData sheetId="4276"/>
      <sheetData sheetId="4277"/>
      <sheetData sheetId="4278"/>
      <sheetData sheetId="4279"/>
      <sheetData sheetId="4280"/>
      <sheetData sheetId="4281"/>
      <sheetData sheetId="4282">
        <row r="2">
          <cell r="A2">
            <v>0</v>
          </cell>
        </row>
      </sheetData>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row r="2">
          <cell r="A2">
            <v>0</v>
          </cell>
        </row>
      </sheetData>
      <sheetData sheetId="4309"/>
      <sheetData sheetId="4310"/>
      <sheetData sheetId="4311"/>
      <sheetData sheetId="4312"/>
      <sheetData sheetId="4313"/>
      <sheetData sheetId="4314"/>
      <sheetData sheetId="4315"/>
      <sheetData sheetId="4316"/>
      <sheetData sheetId="4317"/>
      <sheetData sheetId="4318">
        <row r="2">
          <cell r="A2">
            <v>0</v>
          </cell>
        </row>
      </sheetData>
      <sheetData sheetId="4319"/>
      <sheetData sheetId="4320"/>
      <sheetData sheetId="4321"/>
      <sheetData sheetId="4322"/>
      <sheetData sheetId="4323"/>
      <sheetData sheetId="4324"/>
      <sheetData sheetId="4325"/>
      <sheetData sheetId="4326"/>
      <sheetData sheetId="4327"/>
      <sheetData sheetId="4328">
        <row r="2">
          <cell r="A2">
            <v>0</v>
          </cell>
        </row>
      </sheetData>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row r="2">
          <cell r="A2">
            <v>0</v>
          </cell>
        </row>
      </sheetData>
      <sheetData sheetId="4355"/>
      <sheetData sheetId="4356"/>
      <sheetData sheetId="4357"/>
      <sheetData sheetId="4358"/>
      <sheetData sheetId="4359"/>
      <sheetData sheetId="4360"/>
      <sheetData sheetId="4361"/>
      <sheetData sheetId="4362"/>
      <sheetData sheetId="4363"/>
      <sheetData sheetId="4364">
        <row r="2">
          <cell r="A2">
            <v>0</v>
          </cell>
        </row>
      </sheetData>
      <sheetData sheetId="4365"/>
      <sheetData sheetId="4366"/>
      <sheetData sheetId="4367"/>
      <sheetData sheetId="4368"/>
      <sheetData sheetId="4369"/>
      <sheetData sheetId="4370"/>
      <sheetData sheetId="4371"/>
      <sheetData sheetId="4372"/>
      <sheetData sheetId="4373"/>
      <sheetData sheetId="4374">
        <row r="2">
          <cell r="A2">
            <v>0</v>
          </cell>
        </row>
      </sheetData>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row r="2">
          <cell r="A2">
            <v>0</v>
          </cell>
        </row>
      </sheetData>
      <sheetData sheetId="4401">
        <row r="2">
          <cell r="A2">
            <v>0</v>
          </cell>
        </row>
      </sheetData>
      <sheetData sheetId="4402"/>
      <sheetData sheetId="4403"/>
      <sheetData sheetId="4404"/>
      <sheetData sheetId="4405"/>
      <sheetData sheetId="4406"/>
      <sheetData sheetId="4407"/>
      <sheetData sheetId="4408"/>
      <sheetData sheetId="4409"/>
      <sheetData sheetId="4410">
        <row r="2">
          <cell r="A2">
            <v>0</v>
          </cell>
        </row>
      </sheetData>
      <sheetData sheetId="4411">
        <row r="2">
          <cell r="A2">
            <v>0</v>
          </cell>
        </row>
      </sheetData>
      <sheetData sheetId="4412"/>
      <sheetData sheetId="4413"/>
      <sheetData sheetId="4414"/>
      <sheetData sheetId="4415"/>
      <sheetData sheetId="4416"/>
      <sheetData sheetId="4417"/>
      <sheetData sheetId="4418"/>
      <sheetData sheetId="4419"/>
      <sheetData sheetId="4420">
        <row r="2">
          <cell r="A2">
            <v>0</v>
          </cell>
        </row>
      </sheetData>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row r="2">
          <cell r="A2">
            <v>0</v>
          </cell>
        </row>
      </sheetData>
      <sheetData sheetId="4448"/>
      <sheetData sheetId="4449"/>
      <sheetData sheetId="4450"/>
      <sheetData sheetId="4451"/>
      <sheetData sheetId="4452"/>
      <sheetData sheetId="4453"/>
      <sheetData sheetId="4454"/>
      <sheetData sheetId="4455"/>
      <sheetData sheetId="4456">
        <row r="2">
          <cell r="A2">
            <v>0</v>
          </cell>
        </row>
      </sheetData>
      <sheetData sheetId="4457">
        <row r="2">
          <cell r="A2">
            <v>0</v>
          </cell>
        </row>
      </sheetData>
      <sheetData sheetId="4458"/>
      <sheetData sheetId="4459"/>
      <sheetData sheetId="4460"/>
      <sheetData sheetId="4461"/>
      <sheetData sheetId="4462"/>
      <sheetData sheetId="4463"/>
      <sheetData sheetId="4464"/>
      <sheetData sheetId="4465"/>
      <sheetData sheetId="4466">
        <row r="2">
          <cell r="A2">
            <v>0</v>
          </cell>
        </row>
      </sheetData>
      <sheetData sheetId="4467">
        <row r="2">
          <cell r="A2">
            <v>0</v>
          </cell>
        </row>
      </sheetData>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row r="2">
          <cell r="A2">
            <v>0</v>
          </cell>
        </row>
      </sheetData>
      <sheetData sheetId="4494"/>
      <sheetData sheetId="4495"/>
      <sheetData sheetId="4496"/>
      <sheetData sheetId="4497"/>
      <sheetData sheetId="4498"/>
      <sheetData sheetId="4499"/>
      <sheetData sheetId="4500"/>
      <sheetData sheetId="4501"/>
      <sheetData sheetId="4502"/>
      <sheetData sheetId="4503">
        <row r="2">
          <cell r="A2">
            <v>0</v>
          </cell>
        </row>
      </sheetData>
      <sheetData sheetId="4504"/>
      <sheetData sheetId="4505"/>
      <sheetData sheetId="4506"/>
      <sheetData sheetId="4507"/>
      <sheetData sheetId="4508"/>
      <sheetData sheetId="4509"/>
      <sheetData sheetId="4510"/>
      <sheetData sheetId="4511"/>
      <sheetData sheetId="4512"/>
      <sheetData sheetId="4513">
        <row r="2">
          <cell r="A2">
            <v>0</v>
          </cell>
        </row>
      </sheetData>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row r="2">
          <cell r="A2">
            <v>0</v>
          </cell>
        </row>
      </sheetData>
      <sheetData sheetId="4540"/>
      <sheetData sheetId="4541"/>
      <sheetData sheetId="4542"/>
      <sheetData sheetId="4543"/>
      <sheetData sheetId="4544"/>
      <sheetData sheetId="4545"/>
      <sheetData sheetId="4546"/>
      <sheetData sheetId="4547"/>
      <sheetData sheetId="4548"/>
      <sheetData sheetId="4549">
        <row r="2">
          <cell r="A2">
            <v>0</v>
          </cell>
        </row>
      </sheetData>
      <sheetData sheetId="4550"/>
      <sheetData sheetId="4551"/>
      <sheetData sheetId="4552"/>
      <sheetData sheetId="4553"/>
      <sheetData sheetId="4554"/>
      <sheetData sheetId="4555"/>
      <sheetData sheetId="4556"/>
      <sheetData sheetId="4557"/>
      <sheetData sheetId="4558"/>
      <sheetData sheetId="4559">
        <row r="2">
          <cell r="A2">
            <v>0</v>
          </cell>
        </row>
      </sheetData>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row r="2">
          <cell r="A2">
            <v>0</v>
          </cell>
        </row>
      </sheetData>
      <sheetData sheetId="4586">
        <row r="2">
          <cell r="A2">
            <v>0</v>
          </cell>
        </row>
      </sheetData>
      <sheetData sheetId="4587"/>
      <sheetData sheetId="4588"/>
      <sheetData sheetId="4589"/>
      <sheetData sheetId="4590"/>
      <sheetData sheetId="4591"/>
      <sheetData sheetId="4592"/>
      <sheetData sheetId="4593"/>
      <sheetData sheetId="4594"/>
      <sheetData sheetId="4595">
        <row r="2">
          <cell r="A2">
            <v>0</v>
          </cell>
        </row>
      </sheetData>
      <sheetData sheetId="4596">
        <row r="2">
          <cell r="A2">
            <v>0</v>
          </cell>
        </row>
      </sheetData>
      <sheetData sheetId="4597"/>
      <sheetData sheetId="4598"/>
      <sheetData sheetId="4599"/>
      <sheetData sheetId="4600"/>
      <sheetData sheetId="4601"/>
      <sheetData sheetId="4602"/>
      <sheetData sheetId="4603"/>
      <sheetData sheetId="4604"/>
      <sheetData sheetId="4605">
        <row r="2">
          <cell r="A2">
            <v>0</v>
          </cell>
        </row>
      </sheetData>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row r="2">
          <cell r="A2">
            <v>0</v>
          </cell>
        </row>
      </sheetData>
      <sheetData sheetId="4622">
        <row r="2">
          <cell r="A2">
            <v>0</v>
          </cell>
        </row>
      </sheetData>
      <sheetData sheetId="4623">
        <row r="2">
          <cell r="A2">
            <v>0</v>
          </cell>
        </row>
      </sheetData>
      <sheetData sheetId="4624">
        <row r="2">
          <cell r="A2">
            <v>0</v>
          </cell>
        </row>
      </sheetData>
      <sheetData sheetId="4625">
        <row r="2">
          <cell r="A2">
            <v>0</v>
          </cell>
        </row>
      </sheetData>
      <sheetData sheetId="4626">
        <row r="2">
          <cell r="A2">
            <v>0</v>
          </cell>
        </row>
      </sheetData>
      <sheetData sheetId="4627">
        <row r="2">
          <cell r="A2">
            <v>0</v>
          </cell>
        </row>
      </sheetData>
      <sheetData sheetId="4628"/>
      <sheetData sheetId="4629"/>
      <sheetData sheetId="4630">
        <row r="2">
          <cell r="A2">
            <v>0</v>
          </cell>
        </row>
      </sheetData>
      <sheetData sheetId="4631">
        <row r="2">
          <cell r="A2">
            <v>0</v>
          </cell>
        </row>
      </sheetData>
      <sheetData sheetId="4632">
        <row r="2">
          <cell r="A2">
            <v>0</v>
          </cell>
        </row>
      </sheetData>
      <sheetData sheetId="4633">
        <row r="2">
          <cell r="A2">
            <v>0</v>
          </cell>
        </row>
      </sheetData>
      <sheetData sheetId="4634">
        <row r="2">
          <cell r="A2">
            <v>0</v>
          </cell>
        </row>
      </sheetData>
      <sheetData sheetId="4635">
        <row r="2">
          <cell r="A2">
            <v>0</v>
          </cell>
        </row>
      </sheetData>
      <sheetData sheetId="4636">
        <row r="2">
          <cell r="A2">
            <v>0</v>
          </cell>
        </row>
      </sheetData>
      <sheetData sheetId="4637">
        <row r="2">
          <cell r="A2">
            <v>0</v>
          </cell>
        </row>
      </sheetData>
      <sheetData sheetId="4638"/>
      <sheetData sheetId="4639">
        <row r="2">
          <cell r="A2">
            <v>0</v>
          </cell>
        </row>
      </sheetData>
      <sheetData sheetId="4640">
        <row r="2">
          <cell r="A2">
            <v>0</v>
          </cell>
        </row>
      </sheetData>
      <sheetData sheetId="4641">
        <row r="2">
          <cell r="A2">
            <v>0</v>
          </cell>
        </row>
      </sheetData>
      <sheetData sheetId="4642">
        <row r="2">
          <cell r="A2">
            <v>0</v>
          </cell>
        </row>
      </sheetData>
      <sheetData sheetId="4643">
        <row r="2">
          <cell r="A2">
            <v>0</v>
          </cell>
        </row>
      </sheetData>
      <sheetData sheetId="4644">
        <row r="2">
          <cell r="A2">
            <v>0</v>
          </cell>
        </row>
      </sheetData>
      <sheetData sheetId="4645">
        <row r="2">
          <cell r="A2">
            <v>0</v>
          </cell>
        </row>
      </sheetData>
      <sheetData sheetId="4646">
        <row r="2">
          <cell r="A2">
            <v>0</v>
          </cell>
        </row>
      </sheetData>
      <sheetData sheetId="4647">
        <row r="2">
          <cell r="A2">
            <v>0</v>
          </cell>
        </row>
      </sheetData>
      <sheetData sheetId="4648">
        <row r="2">
          <cell r="A2">
            <v>0</v>
          </cell>
        </row>
      </sheetData>
      <sheetData sheetId="4649">
        <row r="2">
          <cell r="A2">
            <v>0</v>
          </cell>
        </row>
      </sheetData>
      <sheetData sheetId="4650">
        <row r="2">
          <cell r="A2">
            <v>0</v>
          </cell>
        </row>
      </sheetData>
      <sheetData sheetId="4651">
        <row r="2">
          <cell r="A2">
            <v>0</v>
          </cell>
        </row>
      </sheetData>
      <sheetData sheetId="4652">
        <row r="2">
          <cell r="A2">
            <v>0</v>
          </cell>
        </row>
      </sheetData>
      <sheetData sheetId="4653">
        <row r="2">
          <cell r="A2">
            <v>0</v>
          </cell>
        </row>
      </sheetData>
      <sheetData sheetId="4654">
        <row r="2">
          <cell r="A2">
            <v>0</v>
          </cell>
        </row>
      </sheetData>
      <sheetData sheetId="4655">
        <row r="2">
          <cell r="A2">
            <v>0</v>
          </cell>
        </row>
      </sheetData>
      <sheetData sheetId="4656">
        <row r="2">
          <cell r="A2">
            <v>0</v>
          </cell>
        </row>
      </sheetData>
      <sheetData sheetId="4657">
        <row r="2">
          <cell r="A2">
            <v>0</v>
          </cell>
        </row>
      </sheetData>
      <sheetData sheetId="4658">
        <row r="2">
          <cell r="A2">
            <v>0</v>
          </cell>
        </row>
      </sheetData>
      <sheetData sheetId="4659">
        <row r="2">
          <cell r="A2">
            <v>0</v>
          </cell>
        </row>
      </sheetData>
      <sheetData sheetId="4660">
        <row r="2">
          <cell r="A2">
            <v>0</v>
          </cell>
        </row>
      </sheetData>
      <sheetData sheetId="4661">
        <row r="2">
          <cell r="A2">
            <v>0</v>
          </cell>
        </row>
      </sheetData>
      <sheetData sheetId="4662">
        <row r="2">
          <cell r="A2">
            <v>0</v>
          </cell>
        </row>
      </sheetData>
      <sheetData sheetId="4663">
        <row r="2">
          <cell r="A2">
            <v>0</v>
          </cell>
        </row>
      </sheetData>
      <sheetData sheetId="4664">
        <row r="2">
          <cell r="A2">
            <v>0</v>
          </cell>
        </row>
      </sheetData>
      <sheetData sheetId="4665">
        <row r="2">
          <cell r="A2">
            <v>0</v>
          </cell>
        </row>
      </sheetData>
      <sheetData sheetId="4666">
        <row r="2">
          <cell r="A2">
            <v>0</v>
          </cell>
        </row>
      </sheetData>
      <sheetData sheetId="4667">
        <row r="2">
          <cell r="A2">
            <v>0</v>
          </cell>
        </row>
      </sheetData>
      <sheetData sheetId="4668">
        <row r="2">
          <cell r="A2">
            <v>0</v>
          </cell>
        </row>
      </sheetData>
      <sheetData sheetId="4669">
        <row r="2">
          <cell r="A2">
            <v>0</v>
          </cell>
        </row>
      </sheetData>
      <sheetData sheetId="4670">
        <row r="2">
          <cell r="A2">
            <v>0</v>
          </cell>
        </row>
      </sheetData>
      <sheetData sheetId="4671">
        <row r="2">
          <cell r="A2">
            <v>0</v>
          </cell>
        </row>
      </sheetData>
      <sheetData sheetId="4672">
        <row r="2">
          <cell r="A2">
            <v>0</v>
          </cell>
        </row>
      </sheetData>
      <sheetData sheetId="4673">
        <row r="2">
          <cell r="A2">
            <v>0</v>
          </cell>
        </row>
      </sheetData>
      <sheetData sheetId="4674">
        <row r="2">
          <cell r="A2">
            <v>0</v>
          </cell>
        </row>
      </sheetData>
      <sheetData sheetId="4675">
        <row r="2">
          <cell r="A2">
            <v>0</v>
          </cell>
        </row>
      </sheetData>
      <sheetData sheetId="4676">
        <row r="2">
          <cell r="A2">
            <v>0</v>
          </cell>
        </row>
      </sheetData>
      <sheetData sheetId="4677">
        <row r="2">
          <cell r="A2">
            <v>0</v>
          </cell>
        </row>
      </sheetData>
      <sheetData sheetId="4678">
        <row r="2">
          <cell r="A2">
            <v>0</v>
          </cell>
        </row>
      </sheetData>
      <sheetData sheetId="4679">
        <row r="2">
          <cell r="A2">
            <v>0</v>
          </cell>
        </row>
      </sheetData>
      <sheetData sheetId="4680">
        <row r="2">
          <cell r="A2">
            <v>0</v>
          </cell>
        </row>
      </sheetData>
      <sheetData sheetId="4681">
        <row r="2">
          <cell r="A2">
            <v>0</v>
          </cell>
        </row>
      </sheetData>
      <sheetData sheetId="4682">
        <row r="2">
          <cell r="A2">
            <v>0</v>
          </cell>
        </row>
      </sheetData>
      <sheetData sheetId="4683">
        <row r="2">
          <cell r="A2">
            <v>0</v>
          </cell>
        </row>
      </sheetData>
      <sheetData sheetId="4684">
        <row r="2">
          <cell r="A2">
            <v>0</v>
          </cell>
        </row>
      </sheetData>
      <sheetData sheetId="4685">
        <row r="2">
          <cell r="A2">
            <v>0</v>
          </cell>
        </row>
      </sheetData>
      <sheetData sheetId="4686">
        <row r="2">
          <cell r="A2">
            <v>0</v>
          </cell>
        </row>
      </sheetData>
      <sheetData sheetId="4687">
        <row r="2">
          <cell r="A2">
            <v>0</v>
          </cell>
        </row>
      </sheetData>
      <sheetData sheetId="4688">
        <row r="2">
          <cell r="A2">
            <v>0</v>
          </cell>
        </row>
      </sheetData>
      <sheetData sheetId="4689">
        <row r="2">
          <cell r="A2">
            <v>0</v>
          </cell>
        </row>
      </sheetData>
      <sheetData sheetId="4690">
        <row r="2">
          <cell r="A2">
            <v>0</v>
          </cell>
        </row>
      </sheetData>
      <sheetData sheetId="4691">
        <row r="2">
          <cell r="A2">
            <v>0</v>
          </cell>
        </row>
      </sheetData>
      <sheetData sheetId="4692">
        <row r="2">
          <cell r="A2">
            <v>0</v>
          </cell>
        </row>
      </sheetData>
      <sheetData sheetId="4693">
        <row r="2">
          <cell r="A2">
            <v>0</v>
          </cell>
        </row>
      </sheetData>
      <sheetData sheetId="4694">
        <row r="2">
          <cell r="A2">
            <v>0</v>
          </cell>
        </row>
      </sheetData>
      <sheetData sheetId="4695">
        <row r="2">
          <cell r="A2">
            <v>0</v>
          </cell>
        </row>
      </sheetData>
      <sheetData sheetId="4696">
        <row r="2">
          <cell r="A2">
            <v>0</v>
          </cell>
        </row>
      </sheetData>
      <sheetData sheetId="4697">
        <row r="2">
          <cell r="A2">
            <v>0</v>
          </cell>
        </row>
      </sheetData>
      <sheetData sheetId="4698">
        <row r="2">
          <cell r="A2">
            <v>0</v>
          </cell>
        </row>
      </sheetData>
      <sheetData sheetId="4699">
        <row r="2">
          <cell r="A2">
            <v>0</v>
          </cell>
        </row>
      </sheetData>
      <sheetData sheetId="4700">
        <row r="2">
          <cell r="A2">
            <v>0</v>
          </cell>
        </row>
      </sheetData>
      <sheetData sheetId="4701">
        <row r="2">
          <cell r="A2">
            <v>0</v>
          </cell>
        </row>
      </sheetData>
      <sheetData sheetId="4702">
        <row r="2">
          <cell r="A2">
            <v>0</v>
          </cell>
        </row>
      </sheetData>
      <sheetData sheetId="4703">
        <row r="2">
          <cell r="A2">
            <v>0</v>
          </cell>
        </row>
      </sheetData>
      <sheetData sheetId="4704">
        <row r="2">
          <cell r="A2">
            <v>0</v>
          </cell>
        </row>
      </sheetData>
      <sheetData sheetId="4705">
        <row r="2">
          <cell r="A2">
            <v>0</v>
          </cell>
        </row>
      </sheetData>
      <sheetData sheetId="4706">
        <row r="2">
          <cell r="A2">
            <v>0</v>
          </cell>
        </row>
      </sheetData>
      <sheetData sheetId="4707">
        <row r="2">
          <cell r="A2">
            <v>0</v>
          </cell>
        </row>
      </sheetData>
      <sheetData sheetId="4708">
        <row r="2">
          <cell r="A2">
            <v>0</v>
          </cell>
        </row>
      </sheetData>
      <sheetData sheetId="4709">
        <row r="2">
          <cell r="A2">
            <v>0</v>
          </cell>
        </row>
      </sheetData>
      <sheetData sheetId="4710">
        <row r="2">
          <cell r="A2">
            <v>0</v>
          </cell>
        </row>
      </sheetData>
      <sheetData sheetId="4711">
        <row r="2">
          <cell r="A2">
            <v>0</v>
          </cell>
        </row>
      </sheetData>
      <sheetData sheetId="4712">
        <row r="2">
          <cell r="A2">
            <v>0</v>
          </cell>
        </row>
      </sheetData>
      <sheetData sheetId="4713">
        <row r="2">
          <cell r="A2">
            <v>0</v>
          </cell>
        </row>
      </sheetData>
      <sheetData sheetId="4714">
        <row r="2">
          <cell r="A2">
            <v>0</v>
          </cell>
        </row>
      </sheetData>
      <sheetData sheetId="4715">
        <row r="2">
          <cell r="A2">
            <v>0</v>
          </cell>
        </row>
      </sheetData>
      <sheetData sheetId="4716">
        <row r="2">
          <cell r="A2">
            <v>0</v>
          </cell>
        </row>
      </sheetData>
      <sheetData sheetId="4717">
        <row r="2">
          <cell r="A2">
            <v>0</v>
          </cell>
        </row>
      </sheetData>
      <sheetData sheetId="4718">
        <row r="2">
          <cell r="A2">
            <v>0</v>
          </cell>
        </row>
      </sheetData>
      <sheetData sheetId="4719">
        <row r="2">
          <cell r="A2">
            <v>0</v>
          </cell>
        </row>
      </sheetData>
      <sheetData sheetId="4720">
        <row r="2">
          <cell r="A2">
            <v>0</v>
          </cell>
        </row>
      </sheetData>
      <sheetData sheetId="4721">
        <row r="2">
          <cell r="A2">
            <v>0</v>
          </cell>
        </row>
      </sheetData>
      <sheetData sheetId="4722">
        <row r="2">
          <cell r="A2">
            <v>0</v>
          </cell>
        </row>
      </sheetData>
      <sheetData sheetId="4723">
        <row r="2">
          <cell r="A2">
            <v>0</v>
          </cell>
        </row>
      </sheetData>
      <sheetData sheetId="4724">
        <row r="2">
          <cell r="A2">
            <v>0</v>
          </cell>
        </row>
      </sheetData>
      <sheetData sheetId="4725">
        <row r="2">
          <cell r="A2">
            <v>0</v>
          </cell>
        </row>
      </sheetData>
      <sheetData sheetId="4726">
        <row r="2">
          <cell r="A2">
            <v>0</v>
          </cell>
        </row>
      </sheetData>
      <sheetData sheetId="4727">
        <row r="2">
          <cell r="A2">
            <v>0</v>
          </cell>
        </row>
      </sheetData>
      <sheetData sheetId="4728">
        <row r="2">
          <cell r="A2">
            <v>0</v>
          </cell>
        </row>
      </sheetData>
      <sheetData sheetId="4729">
        <row r="2">
          <cell r="A2">
            <v>0</v>
          </cell>
        </row>
      </sheetData>
      <sheetData sheetId="4730">
        <row r="2">
          <cell r="A2">
            <v>0</v>
          </cell>
        </row>
      </sheetData>
      <sheetData sheetId="4731">
        <row r="2">
          <cell r="A2">
            <v>0</v>
          </cell>
        </row>
      </sheetData>
      <sheetData sheetId="4732">
        <row r="2">
          <cell r="A2">
            <v>0</v>
          </cell>
        </row>
      </sheetData>
      <sheetData sheetId="4733">
        <row r="2">
          <cell r="A2">
            <v>0</v>
          </cell>
        </row>
      </sheetData>
      <sheetData sheetId="4734">
        <row r="2">
          <cell r="A2">
            <v>0</v>
          </cell>
        </row>
      </sheetData>
      <sheetData sheetId="4735">
        <row r="2">
          <cell r="A2">
            <v>0</v>
          </cell>
        </row>
      </sheetData>
      <sheetData sheetId="4736">
        <row r="2">
          <cell r="A2">
            <v>0</v>
          </cell>
        </row>
      </sheetData>
      <sheetData sheetId="4737">
        <row r="2">
          <cell r="A2">
            <v>0</v>
          </cell>
        </row>
      </sheetData>
      <sheetData sheetId="4738">
        <row r="2">
          <cell r="A2">
            <v>0</v>
          </cell>
        </row>
      </sheetData>
      <sheetData sheetId="4739">
        <row r="2">
          <cell r="A2">
            <v>0</v>
          </cell>
        </row>
      </sheetData>
      <sheetData sheetId="4740">
        <row r="2">
          <cell r="A2">
            <v>0</v>
          </cell>
        </row>
      </sheetData>
      <sheetData sheetId="4741">
        <row r="2">
          <cell r="A2">
            <v>0</v>
          </cell>
        </row>
      </sheetData>
      <sheetData sheetId="4742">
        <row r="2">
          <cell r="A2">
            <v>0</v>
          </cell>
        </row>
      </sheetData>
      <sheetData sheetId="4743">
        <row r="2">
          <cell r="A2">
            <v>0</v>
          </cell>
        </row>
      </sheetData>
      <sheetData sheetId="4744">
        <row r="2">
          <cell r="A2">
            <v>0</v>
          </cell>
        </row>
      </sheetData>
      <sheetData sheetId="4745">
        <row r="2">
          <cell r="A2">
            <v>0</v>
          </cell>
        </row>
      </sheetData>
      <sheetData sheetId="4746">
        <row r="2">
          <cell r="A2">
            <v>0</v>
          </cell>
        </row>
      </sheetData>
      <sheetData sheetId="4747">
        <row r="2">
          <cell r="A2">
            <v>0</v>
          </cell>
        </row>
      </sheetData>
      <sheetData sheetId="4748">
        <row r="2">
          <cell r="A2">
            <v>0</v>
          </cell>
        </row>
      </sheetData>
      <sheetData sheetId="4749">
        <row r="2">
          <cell r="A2">
            <v>0</v>
          </cell>
        </row>
      </sheetData>
      <sheetData sheetId="4750">
        <row r="2">
          <cell r="A2">
            <v>0</v>
          </cell>
        </row>
      </sheetData>
      <sheetData sheetId="4751">
        <row r="2">
          <cell r="A2">
            <v>0</v>
          </cell>
        </row>
      </sheetData>
      <sheetData sheetId="4752">
        <row r="2">
          <cell r="A2">
            <v>0</v>
          </cell>
        </row>
      </sheetData>
      <sheetData sheetId="4753">
        <row r="2">
          <cell r="A2">
            <v>0</v>
          </cell>
        </row>
      </sheetData>
      <sheetData sheetId="4754">
        <row r="2">
          <cell r="A2">
            <v>0</v>
          </cell>
        </row>
      </sheetData>
      <sheetData sheetId="4755">
        <row r="2">
          <cell r="A2">
            <v>0</v>
          </cell>
        </row>
      </sheetData>
      <sheetData sheetId="4756">
        <row r="2">
          <cell r="A2">
            <v>0</v>
          </cell>
        </row>
      </sheetData>
      <sheetData sheetId="4757">
        <row r="2">
          <cell r="A2">
            <v>0</v>
          </cell>
        </row>
      </sheetData>
      <sheetData sheetId="4758">
        <row r="2">
          <cell r="A2">
            <v>0</v>
          </cell>
        </row>
      </sheetData>
      <sheetData sheetId="4759">
        <row r="2">
          <cell r="A2">
            <v>0</v>
          </cell>
        </row>
      </sheetData>
      <sheetData sheetId="4760">
        <row r="2">
          <cell r="A2">
            <v>0</v>
          </cell>
        </row>
      </sheetData>
      <sheetData sheetId="4761">
        <row r="2">
          <cell r="A2">
            <v>0</v>
          </cell>
        </row>
      </sheetData>
      <sheetData sheetId="4762">
        <row r="2">
          <cell r="A2">
            <v>0</v>
          </cell>
        </row>
      </sheetData>
      <sheetData sheetId="4763">
        <row r="2">
          <cell r="A2">
            <v>0</v>
          </cell>
        </row>
      </sheetData>
      <sheetData sheetId="4764">
        <row r="2">
          <cell r="A2">
            <v>0</v>
          </cell>
        </row>
      </sheetData>
      <sheetData sheetId="4765">
        <row r="2">
          <cell r="A2">
            <v>0</v>
          </cell>
        </row>
      </sheetData>
      <sheetData sheetId="4766">
        <row r="2">
          <cell r="A2">
            <v>0</v>
          </cell>
        </row>
      </sheetData>
      <sheetData sheetId="4767">
        <row r="2">
          <cell r="A2">
            <v>0</v>
          </cell>
        </row>
      </sheetData>
      <sheetData sheetId="4768">
        <row r="2">
          <cell r="A2">
            <v>0</v>
          </cell>
        </row>
      </sheetData>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row r="2">
          <cell r="A2">
            <v>0</v>
          </cell>
        </row>
      </sheetData>
      <sheetData sheetId="4836">
        <row r="2">
          <cell r="A2">
            <v>0</v>
          </cell>
        </row>
      </sheetData>
      <sheetData sheetId="4837">
        <row r="2">
          <cell r="A2">
            <v>0</v>
          </cell>
        </row>
      </sheetData>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row r="2">
          <cell r="A2">
            <v>0</v>
          </cell>
        </row>
      </sheetData>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row r="2">
          <cell r="A2">
            <v>0</v>
          </cell>
        </row>
      </sheetData>
      <sheetData sheetId="4868">
        <row r="2">
          <cell r="A2">
            <v>0</v>
          </cell>
        </row>
      </sheetData>
      <sheetData sheetId="4869">
        <row r="2">
          <cell r="A2">
            <v>0</v>
          </cell>
        </row>
      </sheetData>
      <sheetData sheetId="4870">
        <row r="2">
          <cell r="A2">
            <v>0</v>
          </cell>
        </row>
      </sheetData>
      <sheetData sheetId="4871">
        <row r="2">
          <cell r="A2">
            <v>0</v>
          </cell>
        </row>
      </sheetData>
      <sheetData sheetId="4872">
        <row r="2">
          <cell r="A2">
            <v>0</v>
          </cell>
        </row>
      </sheetData>
      <sheetData sheetId="4873">
        <row r="2">
          <cell r="A2">
            <v>0</v>
          </cell>
        </row>
      </sheetData>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row r="2">
          <cell r="A2">
            <v>0</v>
          </cell>
        </row>
      </sheetData>
      <sheetData sheetId="4888">
        <row r="2">
          <cell r="A2">
            <v>0</v>
          </cell>
        </row>
      </sheetData>
      <sheetData sheetId="4889">
        <row r="2">
          <cell r="A2">
            <v>0</v>
          </cell>
        </row>
      </sheetData>
      <sheetData sheetId="4890">
        <row r="2">
          <cell r="A2">
            <v>0</v>
          </cell>
        </row>
      </sheetData>
      <sheetData sheetId="4891">
        <row r="2">
          <cell r="A2">
            <v>0</v>
          </cell>
        </row>
      </sheetData>
      <sheetData sheetId="4892">
        <row r="2">
          <cell r="A2">
            <v>0</v>
          </cell>
        </row>
      </sheetData>
      <sheetData sheetId="4893">
        <row r="2">
          <cell r="A2">
            <v>0</v>
          </cell>
        </row>
      </sheetData>
      <sheetData sheetId="4894">
        <row r="2">
          <cell r="A2">
            <v>0</v>
          </cell>
        </row>
      </sheetData>
      <sheetData sheetId="4895">
        <row r="2">
          <cell r="A2">
            <v>0</v>
          </cell>
        </row>
      </sheetData>
      <sheetData sheetId="4896">
        <row r="2">
          <cell r="A2">
            <v>0</v>
          </cell>
        </row>
      </sheetData>
      <sheetData sheetId="4897">
        <row r="2">
          <cell r="A2">
            <v>0</v>
          </cell>
        </row>
      </sheetData>
      <sheetData sheetId="4898">
        <row r="2">
          <cell r="A2">
            <v>0</v>
          </cell>
        </row>
      </sheetData>
      <sheetData sheetId="4899">
        <row r="2">
          <cell r="A2">
            <v>0</v>
          </cell>
        </row>
      </sheetData>
      <sheetData sheetId="4900">
        <row r="2">
          <cell r="A2">
            <v>0</v>
          </cell>
        </row>
      </sheetData>
      <sheetData sheetId="4901">
        <row r="2">
          <cell r="A2">
            <v>0</v>
          </cell>
        </row>
      </sheetData>
      <sheetData sheetId="4902">
        <row r="2">
          <cell r="A2">
            <v>0</v>
          </cell>
        </row>
      </sheetData>
      <sheetData sheetId="4903">
        <row r="2">
          <cell r="A2">
            <v>0</v>
          </cell>
        </row>
      </sheetData>
      <sheetData sheetId="4904">
        <row r="2">
          <cell r="A2">
            <v>0</v>
          </cell>
        </row>
      </sheetData>
      <sheetData sheetId="4905">
        <row r="2">
          <cell r="A2">
            <v>0</v>
          </cell>
        </row>
      </sheetData>
      <sheetData sheetId="4906">
        <row r="2">
          <cell r="A2">
            <v>0</v>
          </cell>
        </row>
      </sheetData>
      <sheetData sheetId="4907">
        <row r="2">
          <cell r="A2">
            <v>0</v>
          </cell>
        </row>
      </sheetData>
      <sheetData sheetId="4908">
        <row r="2">
          <cell r="A2">
            <v>0</v>
          </cell>
        </row>
      </sheetData>
      <sheetData sheetId="4909">
        <row r="2">
          <cell r="A2">
            <v>0</v>
          </cell>
        </row>
      </sheetData>
      <sheetData sheetId="4910">
        <row r="2">
          <cell r="A2">
            <v>0</v>
          </cell>
        </row>
      </sheetData>
      <sheetData sheetId="4911">
        <row r="2">
          <cell r="A2">
            <v>0</v>
          </cell>
        </row>
      </sheetData>
      <sheetData sheetId="4912">
        <row r="2">
          <cell r="A2">
            <v>0</v>
          </cell>
        </row>
      </sheetData>
      <sheetData sheetId="4913">
        <row r="2">
          <cell r="A2">
            <v>0</v>
          </cell>
        </row>
      </sheetData>
      <sheetData sheetId="4914">
        <row r="2">
          <cell r="A2">
            <v>0</v>
          </cell>
        </row>
      </sheetData>
      <sheetData sheetId="4915">
        <row r="2">
          <cell r="A2">
            <v>0</v>
          </cell>
        </row>
      </sheetData>
      <sheetData sheetId="4916">
        <row r="2">
          <cell r="A2">
            <v>0</v>
          </cell>
        </row>
      </sheetData>
      <sheetData sheetId="4917">
        <row r="2">
          <cell r="A2">
            <v>0</v>
          </cell>
        </row>
      </sheetData>
      <sheetData sheetId="4918">
        <row r="2">
          <cell r="A2">
            <v>0</v>
          </cell>
        </row>
      </sheetData>
      <sheetData sheetId="4919">
        <row r="2">
          <cell r="A2">
            <v>0</v>
          </cell>
        </row>
      </sheetData>
      <sheetData sheetId="4920">
        <row r="2">
          <cell r="A2">
            <v>0</v>
          </cell>
        </row>
      </sheetData>
      <sheetData sheetId="4921">
        <row r="2">
          <cell r="A2">
            <v>0</v>
          </cell>
        </row>
      </sheetData>
      <sheetData sheetId="4922">
        <row r="2">
          <cell r="A2">
            <v>0</v>
          </cell>
        </row>
      </sheetData>
      <sheetData sheetId="4923">
        <row r="2">
          <cell r="A2">
            <v>0</v>
          </cell>
        </row>
      </sheetData>
      <sheetData sheetId="4924">
        <row r="2">
          <cell r="A2">
            <v>0</v>
          </cell>
        </row>
      </sheetData>
      <sheetData sheetId="4925">
        <row r="2">
          <cell r="A2">
            <v>0</v>
          </cell>
        </row>
      </sheetData>
      <sheetData sheetId="4926">
        <row r="2">
          <cell r="A2">
            <v>0</v>
          </cell>
        </row>
      </sheetData>
      <sheetData sheetId="4927">
        <row r="2">
          <cell r="A2">
            <v>0</v>
          </cell>
        </row>
      </sheetData>
      <sheetData sheetId="4928">
        <row r="2">
          <cell r="A2">
            <v>0</v>
          </cell>
        </row>
      </sheetData>
      <sheetData sheetId="4929">
        <row r="2">
          <cell r="A2">
            <v>0</v>
          </cell>
        </row>
      </sheetData>
      <sheetData sheetId="4930">
        <row r="2">
          <cell r="A2">
            <v>0</v>
          </cell>
        </row>
      </sheetData>
      <sheetData sheetId="4931">
        <row r="2">
          <cell r="A2">
            <v>0</v>
          </cell>
        </row>
      </sheetData>
      <sheetData sheetId="4932">
        <row r="2">
          <cell r="A2">
            <v>0</v>
          </cell>
        </row>
      </sheetData>
      <sheetData sheetId="4933">
        <row r="2">
          <cell r="A2">
            <v>0</v>
          </cell>
        </row>
      </sheetData>
      <sheetData sheetId="4934">
        <row r="2">
          <cell r="A2">
            <v>0</v>
          </cell>
        </row>
      </sheetData>
      <sheetData sheetId="4935">
        <row r="2">
          <cell r="A2">
            <v>0</v>
          </cell>
        </row>
      </sheetData>
      <sheetData sheetId="4936">
        <row r="2">
          <cell r="A2">
            <v>0</v>
          </cell>
        </row>
      </sheetData>
      <sheetData sheetId="4937">
        <row r="2">
          <cell r="A2">
            <v>0</v>
          </cell>
        </row>
      </sheetData>
      <sheetData sheetId="4938">
        <row r="2">
          <cell r="A2">
            <v>0</v>
          </cell>
        </row>
      </sheetData>
      <sheetData sheetId="4939">
        <row r="2">
          <cell r="A2">
            <v>0</v>
          </cell>
        </row>
      </sheetData>
      <sheetData sheetId="4940">
        <row r="2">
          <cell r="A2">
            <v>0</v>
          </cell>
        </row>
      </sheetData>
      <sheetData sheetId="4941">
        <row r="2">
          <cell r="A2">
            <v>0</v>
          </cell>
        </row>
      </sheetData>
      <sheetData sheetId="4942">
        <row r="2">
          <cell r="A2">
            <v>0</v>
          </cell>
        </row>
      </sheetData>
      <sheetData sheetId="4943">
        <row r="2">
          <cell r="A2">
            <v>0</v>
          </cell>
        </row>
      </sheetData>
      <sheetData sheetId="4944">
        <row r="2">
          <cell r="A2">
            <v>0</v>
          </cell>
        </row>
      </sheetData>
      <sheetData sheetId="4945">
        <row r="2">
          <cell r="A2">
            <v>0</v>
          </cell>
        </row>
      </sheetData>
      <sheetData sheetId="4946">
        <row r="2">
          <cell r="A2">
            <v>0</v>
          </cell>
        </row>
      </sheetData>
      <sheetData sheetId="4947">
        <row r="2">
          <cell r="A2">
            <v>0</v>
          </cell>
        </row>
      </sheetData>
      <sheetData sheetId="4948">
        <row r="2">
          <cell r="A2">
            <v>0</v>
          </cell>
        </row>
      </sheetData>
      <sheetData sheetId="4949">
        <row r="2">
          <cell r="A2">
            <v>0</v>
          </cell>
        </row>
      </sheetData>
      <sheetData sheetId="4950">
        <row r="2">
          <cell r="A2">
            <v>0</v>
          </cell>
        </row>
      </sheetData>
      <sheetData sheetId="4951">
        <row r="2">
          <cell r="A2">
            <v>0</v>
          </cell>
        </row>
      </sheetData>
      <sheetData sheetId="4952">
        <row r="2">
          <cell r="A2">
            <v>0</v>
          </cell>
        </row>
      </sheetData>
      <sheetData sheetId="4953">
        <row r="2">
          <cell r="A2">
            <v>0</v>
          </cell>
        </row>
      </sheetData>
      <sheetData sheetId="4954">
        <row r="2">
          <cell r="A2">
            <v>0</v>
          </cell>
        </row>
      </sheetData>
      <sheetData sheetId="4955">
        <row r="2">
          <cell r="A2">
            <v>0</v>
          </cell>
        </row>
      </sheetData>
      <sheetData sheetId="4956">
        <row r="2">
          <cell r="A2">
            <v>0</v>
          </cell>
        </row>
      </sheetData>
      <sheetData sheetId="4957">
        <row r="2">
          <cell r="A2">
            <v>0</v>
          </cell>
        </row>
      </sheetData>
      <sheetData sheetId="4958">
        <row r="2">
          <cell r="A2">
            <v>0</v>
          </cell>
        </row>
      </sheetData>
      <sheetData sheetId="4959">
        <row r="2">
          <cell r="A2">
            <v>0</v>
          </cell>
        </row>
      </sheetData>
      <sheetData sheetId="4960">
        <row r="2">
          <cell r="A2">
            <v>0</v>
          </cell>
        </row>
      </sheetData>
      <sheetData sheetId="4961">
        <row r="2">
          <cell r="A2">
            <v>0</v>
          </cell>
        </row>
      </sheetData>
      <sheetData sheetId="4962">
        <row r="2">
          <cell r="A2">
            <v>0</v>
          </cell>
        </row>
      </sheetData>
      <sheetData sheetId="4963">
        <row r="2">
          <cell r="A2">
            <v>0</v>
          </cell>
        </row>
      </sheetData>
      <sheetData sheetId="4964">
        <row r="2">
          <cell r="A2">
            <v>0</v>
          </cell>
        </row>
      </sheetData>
      <sheetData sheetId="4965">
        <row r="2">
          <cell r="A2">
            <v>0</v>
          </cell>
        </row>
      </sheetData>
      <sheetData sheetId="4966">
        <row r="2">
          <cell r="A2">
            <v>0</v>
          </cell>
        </row>
      </sheetData>
      <sheetData sheetId="4967">
        <row r="2">
          <cell r="A2">
            <v>0</v>
          </cell>
        </row>
      </sheetData>
      <sheetData sheetId="4968">
        <row r="2">
          <cell r="A2">
            <v>0</v>
          </cell>
        </row>
      </sheetData>
      <sheetData sheetId="4969">
        <row r="2">
          <cell r="A2">
            <v>0</v>
          </cell>
        </row>
      </sheetData>
      <sheetData sheetId="4970">
        <row r="2">
          <cell r="A2">
            <v>0</v>
          </cell>
        </row>
      </sheetData>
      <sheetData sheetId="4971">
        <row r="2">
          <cell r="A2">
            <v>0</v>
          </cell>
        </row>
      </sheetData>
      <sheetData sheetId="4972"/>
      <sheetData sheetId="4973"/>
      <sheetData sheetId="4974"/>
      <sheetData sheetId="4975">
        <row r="2">
          <cell r="A2">
            <v>0</v>
          </cell>
        </row>
      </sheetData>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row r="2">
          <cell r="A2">
            <v>0</v>
          </cell>
        </row>
      </sheetData>
      <sheetData sheetId="5003"/>
      <sheetData sheetId="5004"/>
      <sheetData sheetId="5005"/>
      <sheetData sheetId="5006"/>
      <sheetData sheetId="5007"/>
      <sheetData sheetId="5008"/>
      <sheetData sheetId="5009"/>
      <sheetData sheetId="5010"/>
      <sheetData sheetId="5011">
        <row r="2">
          <cell r="A2">
            <v>0</v>
          </cell>
        </row>
      </sheetData>
      <sheetData sheetId="5012">
        <row r="2">
          <cell r="A2">
            <v>0</v>
          </cell>
        </row>
      </sheetData>
      <sheetData sheetId="5013"/>
      <sheetData sheetId="5014"/>
      <sheetData sheetId="5015"/>
      <sheetData sheetId="5016"/>
      <sheetData sheetId="5017"/>
      <sheetData sheetId="5018"/>
      <sheetData sheetId="5019"/>
      <sheetData sheetId="5020"/>
      <sheetData sheetId="5021">
        <row r="2">
          <cell r="A2">
            <v>0</v>
          </cell>
        </row>
      </sheetData>
      <sheetData sheetId="5022">
        <row r="2">
          <cell r="A2">
            <v>0</v>
          </cell>
        </row>
      </sheetData>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row r="2">
          <cell r="A2">
            <v>0</v>
          </cell>
        </row>
      </sheetData>
      <sheetData sheetId="5049"/>
      <sheetData sheetId="5050"/>
      <sheetData sheetId="5051"/>
      <sheetData sheetId="5052"/>
      <sheetData sheetId="5053"/>
      <sheetData sheetId="5054"/>
      <sheetData sheetId="5055"/>
      <sheetData sheetId="5056"/>
      <sheetData sheetId="5057"/>
      <sheetData sheetId="5058">
        <row r="2">
          <cell r="A2">
            <v>0</v>
          </cell>
        </row>
      </sheetData>
      <sheetData sheetId="5059"/>
      <sheetData sheetId="5060"/>
      <sheetData sheetId="5061"/>
      <sheetData sheetId="5062"/>
      <sheetData sheetId="5063"/>
      <sheetData sheetId="5064"/>
      <sheetData sheetId="5065"/>
      <sheetData sheetId="5066"/>
      <sheetData sheetId="5067"/>
      <sheetData sheetId="5068">
        <row r="2">
          <cell r="A2">
            <v>0</v>
          </cell>
        </row>
      </sheetData>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row r="2">
          <cell r="A2">
            <v>0</v>
          </cell>
        </row>
      </sheetData>
      <sheetData sheetId="5095"/>
      <sheetData sheetId="5096"/>
      <sheetData sheetId="5097"/>
      <sheetData sheetId="5098"/>
      <sheetData sheetId="5099"/>
      <sheetData sheetId="5100"/>
      <sheetData sheetId="5101"/>
      <sheetData sheetId="5102"/>
      <sheetData sheetId="5103"/>
      <sheetData sheetId="5104">
        <row r="2">
          <cell r="A2">
            <v>0</v>
          </cell>
        </row>
      </sheetData>
      <sheetData sheetId="5105"/>
      <sheetData sheetId="5106"/>
      <sheetData sheetId="5107"/>
      <sheetData sheetId="5108"/>
      <sheetData sheetId="5109"/>
      <sheetData sheetId="5110"/>
      <sheetData sheetId="5111"/>
      <sheetData sheetId="5112"/>
      <sheetData sheetId="5113"/>
      <sheetData sheetId="5114">
        <row r="2">
          <cell r="A2">
            <v>0</v>
          </cell>
        </row>
      </sheetData>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row r="2">
          <cell r="A2">
            <v>0</v>
          </cell>
        </row>
      </sheetData>
      <sheetData sheetId="5141">
        <row r="2">
          <cell r="A2">
            <v>0</v>
          </cell>
        </row>
      </sheetData>
      <sheetData sheetId="5142"/>
      <sheetData sheetId="5143"/>
      <sheetData sheetId="5144"/>
      <sheetData sheetId="5145"/>
      <sheetData sheetId="5146"/>
      <sheetData sheetId="5147"/>
      <sheetData sheetId="5148"/>
      <sheetData sheetId="5149"/>
      <sheetData sheetId="5150">
        <row r="2">
          <cell r="A2">
            <v>0</v>
          </cell>
        </row>
      </sheetData>
      <sheetData sheetId="5151">
        <row r="2">
          <cell r="A2">
            <v>0</v>
          </cell>
        </row>
      </sheetData>
      <sheetData sheetId="5152"/>
      <sheetData sheetId="5153"/>
      <sheetData sheetId="5154"/>
      <sheetData sheetId="5155"/>
      <sheetData sheetId="5156"/>
      <sheetData sheetId="5157"/>
      <sheetData sheetId="5158"/>
      <sheetData sheetId="5159"/>
      <sheetData sheetId="5160">
        <row r="2">
          <cell r="A2">
            <v>0</v>
          </cell>
        </row>
      </sheetData>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row r="2">
          <cell r="A2">
            <v>0</v>
          </cell>
        </row>
      </sheetData>
      <sheetData sheetId="5177">
        <row r="2">
          <cell r="A2">
            <v>0</v>
          </cell>
        </row>
      </sheetData>
      <sheetData sheetId="5178">
        <row r="2">
          <cell r="A2">
            <v>0</v>
          </cell>
        </row>
      </sheetData>
      <sheetData sheetId="5179">
        <row r="2">
          <cell r="A2">
            <v>0</v>
          </cell>
        </row>
      </sheetData>
      <sheetData sheetId="5180">
        <row r="2">
          <cell r="A2">
            <v>0</v>
          </cell>
        </row>
      </sheetData>
      <sheetData sheetId="5181">
        <row r="2">
          <cell r="A2">
            <v>0</v>
          </cell>
        </row>
      </sheetData>
      <sheetData sheetId="5182">
        <row r="2">
          <cell r="A2">
            <v>0</v>
          </cell>
        </row>
      </sheetData>
      <sheetData sheetId="5183"/>
      <sheetData sheetId="5184"/>
      <sheetData sheetId="5185">
        <row r="2">
          <cell r="A2">
            <v>0</v>
          </cell>
        </row>
      </sheetData>
      <sheetData sheetId="5186">
        <row r="2">
          <cell r="A2">
            <v>0</v>
          </cell>
        </row>
      </sheetData>
      <sheetData sheetId="5187">
        <row r="2">
          <cell r="A2">
            <v>0</v>
          </cell>
        </row>
      </sheetData>
      <sheetData sheetId="5188">
        <row r="2">
          <cell r="A2">
            <v>0</v>
          </cell>
        </row>
      </sheetData>
      <sheetData sheetId="5189">
        <row r="2">
          <cell r="A2">
            <v>0</v>
          </cell>
        </row>
      </sheetData>
      <sheetData sheetId="5190">
        <row r="2">
          <cell r="A2">
            <v>0</v>
          </cell>
        </row>
      </sheetData>
      <sheetData sheetId="5191">
        <row r="2">
          <cell r="A2">
            <v>0</v>
          </cell>
        </row>
      </sheetData>
      <sheetData sheetId="5192">
        <row r="2">
          <cell r="A2">
            <v>0</v>
          </cell>
        </row>
      </sheetData>
      <sheetData sheetId="5193"/>
      <sheetData sheetId="5194">
        <row r="2">
          <cell r="A2">
            <v>0</v>
          </cell>
        </row>
      </sheetData>
      <sheetData sheetId="5195">
        <row r="2">
          <cell r="A2">
            <v>0</v>
          </cell>
        </row>
      </sheetData>
      <sheetData sheetId="5196">
        <row r="2">
          <cell r="A2">
            <v>0</v>
          </cell>
        </row>
      </sheetData>
      <sheetData sheetId="5197">
        <row r="2">
          <cell r="A2">
            <v>0</v>
          </cell>
        </row>
      </sheetData>
      <sheetData sheetId="5198">
        <row r="2">
          <cell r="A2">
            <v>0</v>
          </cell>
        </row>
      </sheetData>
      <sheetData sheetId="5199">
        <row r="2">
          <cell r="A2">
            <v>0</v>
          </cell>
        </row>
      </sheetData>
      <sheetData sheetId="5200">
        <row r="2">
          <cell r="A2">
            <v>0</v>
          </cell>
        </row>
      </sheetData>
      <sheetData sheetId="5201">
        <row r="2">
          <cell r="A2">
            <v>0</v>
          </cell>
        </row>
      </sheetData>
      <sheetData sheetId="5202">
        <row r="2">
          <cell r="A2">
            <v>0</v>
          </cell>
        </row>
      </sheetData>
      <sheetData sheetId="5203">
        <row r="2">
          <cell r="A2">
            <v>0</v>
          </cell>
        </row>
      </sheetData>
      <sheetData sheetId="5204">
        <row r="2">
          <cell r="A2">
            <v>0</v>
          </cell>
        </row>
      </sheetData>
      <sheetData sheetId="5205">
        <row r="2">
          <cell r="A2">
            <v>0</v>
          </cell>
        </row>
      </sheetData>
      <sheetData sheetId="5206">
        <row r="2">
          <cell r="A2">
            <v>0</v>
          </cell>
        </row>
      </sheetData>
      <sheetData sheetId="5207">
        <row r="2">
          <cell r="A2">
            <v>0</v>
          </cell>
        </row>
      </sheetData>
      <sheetData sheetId="5208">
        <row r="2">
          <cell r="A2">
            <v>0</v>
          </cell>
        </row>
      </sheetData>
      <sheetData sheetId="5209">
        <row r="2">
          <cell r="A2">
            <v>0</v>
          </cell>
        </row>
      </sheetData>
      <sheetData sheetId="5210">
        <row r="2">
          <cell r="A2">
            <v>0</v>
          </cell>
        </row>
      </sheetData>
      <sheetData sheetId="5211">
        <row r="2">
          <cell r="A2">
            <v>0</v>
          </cell>
        </row>
      </sheetData>
      <sheetData sheetId="5212">
        <row r="2">
          <cell r="A2">
            <v>0</v>
          </cell>
        </row>
      </sheetData>
      <sheetData sheetId="5213">
        <row r="2">
          <cell r="A2">
            <v>0</v>
          </cell>
        </row>
      </sheetData>
      <sheetData sheetId="5214">
        <row r="2">
          <cell r="A2">
            <v>0</v>
          </cell>
        </row>
      </sheetData>
      <sheetData sheetId="5215">
        <row r="2">
          <cell r="A2">
            <v>0</v>
          </cell>
        </row>
      </sheetData>
      <sheetData sheetId="5216">
        <row r="2">
          <cell r="A2">
            <v>0</v>
          </cell>
        </row>
      </sheetData>
      <sheetData sheetId="5217">
        <row r="2">
          <cell r="A2">
            <v>0</v>
          </cell>
        </row>
      </sheetData>
      <sheetData sheetId="5218">
        <row r="2">
          <cell r="A2">
            <v>0</v>
          </cell>
        </row>
      </sheetData>
      <sheetData sheetId="5219">
        <row r="2">
          <cell r="A2">
            <v>0</v>
          </cell>
        </row>
      </sheetData>
      <sheetData sheetId="5220">
        <row r="2">
          <cell r="A2">
            <v>0</v>
          </cell>
        </row>
      </sheetData>
      <sheetData sheetId="5221">
        <row r="2">
          <cell r="A2">
            <v>0</v>
          </cell>
        </row>
      </sheetData>
      <sheetData sheetId="5222">
        <row r="2">
          <cell r="A2">
            <v>0</v>
          </cell>
        </row>
      </sheetData>
      <sheetData sheetId="5223">
        <row r="2">
          <cell r="A2">
            <v>0</v>
          </cell>
        </row>
      </sheetData>
      <sheetData sheetId="5224">
        <row r="2">
          <cell r="A2">
            <v>0</v>
          </cell>
        </row>
      </sheetData>
      <sheetData sheetId="5225">
        <row r="2">
          <cell r="A2">
            <v>0</v>
          </cell>
        </row>
      </sheetData>
      <sheetData sheetId="5226">
        <row r="2">
          <cell r="A2">
            <v>0</v>
          </cell>
        </row>
      </sheetData>
      <sheetData sheetId="5227">
        <row r="2">
          <cell r="A2">
            <v>0</v>
          </cell>
        </row>
      </sheetData>
      <sheetData sheetId="5228">
        <row r="2">
          <cell r="A2">
            <v>0</v>
          </cell>
        </row>
      </sheetData>
      <sheetData sheetId="5229">
        <row r="2">
          <cell r="A2">
            <v>0</v>
          </cell>
        </row>
      </sheetData>
      <sheetData sheetId="5230">
        <row r="2">
          <cell r="A2">
            <v>0</v>
          </cell>
        </row>
      </sheetData>
      <sheetData sheetId="5231">
        <row r="2">
          <cell r="A2">
            <v>0</v>
          </cell>
        </row>
      </sheetData>
      <sheetData sheetId="5232">
        <row r="2">
          <cell r="A2">
            <v>0</v>
          </cell>
        </row>
      </sheetData>
      <sheetData sheetId="5233">
        <row r="2">
          <cell r="A2">
            <v>0</v>
          </cell>
        </row>
      </sheetData>
      <sheetData sheetId="5234">
        <row r="2">
          <cell r="A2">
            <v>0</v>
          </cell>
        </row>
      </sheetData>
      <sheetData sheetId="5235">
        <row r="2">
          <cell r="A2">
            <v>0</v>
          </cell>
        </row>
      </sheetData>
      <sheetData sheetId="5236">
        <row r="2">
          <cell r="A2">
            <v>0</v>
          </cell>
        </row>
      </sheetData>
      <sheetData sheetId="5237">
        <row r="2">
          <cell r="A2">
            <v>0</v>
          </cell>
        </row>
      </sheetData>
      <sheetData sheetId="5238">
        <row r="2">
          <cell r="A2">
            <v>0</v>
          </cell>
        </row>
      </sheetData>
      <sheetData sheetId="5239">
        <row r="2">
          <cell r="A2">
            <v>0</v>
          </cell>
        </row>
      </sheetData>
      <sheetData sheetId="5240">
        <row r="2">
          <cell r="A2">
            <v>0</v>
          </cell>
        </row>
      </sheetData>
      <sheetData sheetId="5241">
        <row r="2">
          <cell r="A2">
            <v>0</v>
          </cell>
        </row>
      </sheetData>
      <sheetData sheetId="5242">
        <row r="2">
          <cell r="A2">
            <v>0</v>
          </cell>
        </row>
      </sheetData>
      <sheetData sheetId="5243">
        <row r="2">
          <cell r="A2">
            <v>0</v>
          </cell>
        </row>
      </sheetData>
      <sheetData sheetId="5244">
        <row r="2">
          <cell r="A2">
            <v>0</v>
          </cell>
        </row>
      </sheetData>
      <sheetData sheetId="5245">
        <row r="2">
          <cell r="A2">
            <v>0</v>
          </cell>
        </row>
      </sheetData>
      <sheetData sheetId="5246">
        <row r="2">
          <cell r="A2">
            <v>0</v>
          </cell>
        </row>
      </sheetData>
      <sheetData sheetId="5247">
        <row r="2">
          <cell r="A2">
            <v>0</v>
          </cell>
        </row>
      </sheetData>
      <sheetData sheetId="5248">
        <row r="2">
          <cell r="A2">
            <v>0</v>
          </cell>
        </row>
      </sheetData>
      <sheetData sheetId="5249">
        <row r="2">
          <cell r="A2">
            <v>0</v>
          </cell>
        </row>
      </sheetData>
      <sheetData sheetId="5250">
        <row r="2">
          <cell r="A2">
            <v>0</v>
          </cell>
        </row>
      </sheetData>
      <sheetData sheetId="5251">
        <row r="2">
          <cell r="A2">
            <v>0</v>
          </cell>
        </row>
      </sheetData>
      <sheetData sheetId="5252">
        <row r="2">
          <cell r="A2">
            <v>0</v>
          </cell>
        </row>
      </sheetData>
      <sheetData sheetId="5253">
        <row r="2">
          <cell r="A2">
            <v>0</v>
          </cell>
        </row>
      </sheetData>
      <sheetData sheetId="5254">
        <row r="2">
          <cell r="A2">
            <v>0</v>
          </cell>
        </row>
      </sheetData>
      <sheetData sheetId="5255">
        <row r="2">
          <cell r="A2">
            <v>0</v>
          </cell>
        </row>
      </sheetData>
      <sheetData sheetId="5256">
        <row r="2">
          <cell r="A2">
            <v>0</v>
          </cell>
        </row>
      </sheetData>
      <sheetData sheetId="5257">
        <row r="2">
          <cell r="A2">
            <v>0</v>
          </cell>
        </row>
      </sheetData>
      <sheetData sheetId="5258">
        <row r="2">
          <cell r="A2">
            <v>0</v>
          </cell>
        </row>
      </sheetData>
      <sheetData sheetId="5259">
        <row r="2">
          <cell r="A2">
            <v>0</v>
          </cell>
        </row>
      </sheetData>
      <sheetData sheetId="5260">
        <row r="2">
          <cell r="A2">
            <v>0</v>
          </cell>
        </row>
      </sheetData>
      <sheetData sheetId="5261">
        <row r="2">
          <cell r="A2">
            <v>0</v>
          </cell>
        </row>
      </sheetData>
      <sheetData sheetId="5262">
        <row r="2">
          <cell r="A2">
            <v>0</v>
          </cell>
        </row>
      </sheetData>
      <sheetData sheetId="5263">
        <row r="2">
          <cell r="A2">
            <v>0</v>
          </cell>
        </row>
      </sheetData>
      <sheetData sheetId="5264">
        <row r="2">
          <cell r="A2">
            <v>0</v>
          </cell>
        </row>
      </sheetData>
      <sheetData sheetId="5265">
        <row r="2">
          <cell r="A2">
            <v>0</v>
          </cell>
        </row>
      </sheetData>
      <sheetData sheetId="5266">
        <row r="2">
          <cell r="A2">
            <v>0</v>
          </cell>
        </row>
      </sheetData>
      <sheetData sheetId="5267">
        <row r="2">
          <cell r="A2">
            <v>0</v>
          </cell>
        </row>
      </sheetData>
      <sheetData sheetId="5268">
        <row r="2">
          <cell r="A2">
            <v>0</v>
          </cell>
        </row>
      </sheetData>
      <sheetData sheetId="5269">
        <row r="2">
          <cell r="A2">
            <v>0</v>
          </cell>
        </row>
      </sheetData>
      <sheetData sheetId="5270">
        <row r="2">
          <cell r="A2">
            <v>0</v>
          </cell>
        </row>
      </sheetData>
      <sheetData sheetId="5271">
        <row r="2">
          <cell r="A2">
            <v>0</v>
          </cell>
        </row>
      </sheetData>
      <sheetData sheetId="5272">
        <row r="2">
          <cell r="A2">
            <v>0</v>
          </cell>
        </row>
      </sheetData>
      <sheetData sheetId="5273">
        <row r="2">
          <cell r="A2">
            <v>0</v>
          </cell>
        </row>
      </sheetData>
      <sheetData sheetId="5274">
        <row r="2">
          <cell r="A2">
            <v>0</v>
          </cell>
        </row>
      </sheetData>
      <sheetData sheetId="5275">
        <row r="2">
          <cell r="A2">
            <v>0</v>
          </cell>
        </row>
      </sheetData>
      <sheetData sheetId="5276">
        <row r="2">
          <cell r="A2">
            <v>0</v>
          </cell>
        </row>
      </sheetData>
      <sheetData sheetId="5277">
        <row r="2">
          <cell r="A2">
            <v>0</v>
          </cell>
        </row>
      </sheetData>
      <sheetData sheetId="5278">
        <row r="2">
          <cell r="A2">
            <v>0</v>
          </cell>
        </row>
      </sheetData>
      <sheetData sheetId="5279">
        <row r="2">
          <cell r="A2">
            <v>0</v>
          </cell>
        </row>
      </sheetData>
      <sheetData sheetId="5280">
        <row r="2">
          <cell r="A2">
            <v>0</v>
          </cell>
        </row>
      </sheetData>
      <sheetData sheetId="5281">
        <row r="2">
          <cell r="A2">
            <v>0</v>
          </cell>
        </row>
      </sheetData>
      <sheetData sheetId="5282">
        <row r="2">
          <cell r="A2">
            <v>0</v>
          </cell>
        </row>
      </sheetData>
      <sheetData sheetId="5283">
        <row r="2">
          <cell r="A2">
            <v>0</v>
          </cell>
        </row>
      </sheetData>
      <sheetData sheetId="5284">
        <row r="2">
          <cell r="A2">
            <v>0</v>
          </cell>
        </row>
      </sheetData>
      <sheetData sheetId="5285">
        <row r="2">
          <cell r="A2">
            <v>0</v>
          </cell>
        </row>
      </sheetData>
      <sheetData sheetId="5286">
        <row r="2">
          <cell r="A2">
            <v>0</v>
          </cell>
        </row>
      </sheetData>
      <sheetData sheetId="5287">
        <row r="2">
          <cell r="A2">
            <v>0</v>
          </cell>
        </row>
      </sheetData>
      <sheetData sheetId="5288">
        <row r="2">
          <cell r="A2">
            <v>0</v>
          </cell>
        </row>
      </sheetData>
      <sheetData sheetId="5289">
        <row r="2">
          <cell r="A2">
            <v>0</v>
          </cell>
        </row>
      </sheetData>
      <sheetData sheetId="5290">
        <row r="2">
          <cell r="A2">
            <v>0</v>
          </cell>
        </row>
      </sheetData>
      <sheetData sheetId="5291">
        <row r="2">
          <cell r="A2">
            <v>0</v>
          </cell>
        </row>
      </sheetData>
      <sheetData sheetId="5292">
        <row r="2">
          <cell r="A2">
            <v>0</v>
          </cell>
        </row>
      </sheetData>
      <sheetData sheetId="5293">
        <row r="2">
          <cell r="A2">
            <v>0</v>
          </cell>
        </row>
      </sheetData>
      <sheetData sheetId="5294">
        <row r="2">
          <cell r="A2">
            <v>0</v>
          </cell>
        </row>
      </sheetData>
      <sheetData sheetId="5295">
        <row r="2">
          <cell r="A2">
            <v>0</v>
          </cell>
        </row>
      </sheetData>
      <sheetData sheetId="5296">
        <row r="2">
          <cell r="A2">
            <v>0</v>
          </cell>
        </row>
      </sheetData>
      <sheetData sheetId="5297">
        <row r="2">
          <cell r="A2">
            <v>0</v>
          </cell>
        </row>
      </sheetData>
      <sheetData sheetId="5298">
        <row r="2">
          <cell r="A2">
            <v>0</v>
          </cell>
        </row>
      </sheetData>
      <sheetData sheetId="5299">
        <row r="2">
          <cell r="A2">
            <v>0</v>
          </cell>
        </row>
      </sheetData>
      <sheetData sheetId="5300">
        <row r="2">
          <cell r="A2">
            <v>0</v>
          </cell>
        </row>
      </sheetData>
      <sheetData sheetId="5301">
        <row r="2">
          <cell r="A2">
            <v>0</v>
          </cell>
        </row>
      </sheetData>
      <sheetData sheetId="5302">
        <row r="2">
          <cell r="A2">
            <v>0</v>
          </cell>
        </row>
      </sheetData>
      <sheetData sheetId="5303">
        <row r="2">
          <cell r="A2">
            <v>0</v>
          </cell>
        </row>
      </sheetData>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ow r="2">
          <cell r="A2">
            <v>0</v>
          </cell>
        </row>
      </sheetData>
      <sheetData sheetId="5371">
        <row r="2">
          <cell r="A2">
            <v>0</v>
          </cell>
        </row>
      </sheetData>
      <sheetData sheetId="5372">
        <row r="2">
          <cell r="A2">
            <v>0</v>
          </cell>
        </row>
      </sheetData>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row r="2">
          <cell r="A2">
            <v>0</v>
          </cell>
        </row>
      </sheetData>
      <sheetData sheetId="5379"/>
      <sheetData sheetId="5380"/>
      <sheetData sheetId="5381"/>
      <sheetData sheetId="5382"/>
      <sheetData sheetId="5383">
        <row r="2">
          <cell r="A2">
            <v>0</v>
          </cell>
        </row>
      </sheetData>
      <sheetData sheetId="5384"/>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sheetData sheetId="5394">
        <row r="2">
          <cell r="A2">
            <v>0</v>
          </cell>
        </row>
      </sheetData>
      <sheetData sheetId="5395">
        <row r="2">
          <cell r="A2">
            <v>0</v>
          </cell>
        </row>
      </sheetData>
      <sheetData sheetId="5396">
        <row r="2">
          <cell r="A2">
            <v>0</v>
          </cell>
        </row>
      </sheetData>
      <sheetData sheetId="5397">
        <row r="2">
          <cell r="A2">
            <v>0</v>
          </cell>
        </row>
      </sheetData>
      <sheetData sheetId="5398">
        <row r="2">
          <cell r="A2">
            <v>0</v>
          </cell>
        </row>
      </sheetData>
      <sheetData sheetId="5399">
        <row r="2">
          <cell r="A2">
            <v>0</v>
          </cell>
        </row>
      </sheetData>
      <sheetData sheetId="5400">
        <row r="2">
          <cell r="A2">
            <v>0</v>
          </cell>
        </row>
      </sheetData>
      <sheetData sheetId="5401">
        <row r="2">
          <cell r="A2">
            <v>0</v>
          </cell>
        </row>
      </sheetData>
      <sheetData sheetId="5402">
        <row r="2">
          <cell r="A2">
            <v>0</v>
          </cell>
        </row>
      </sheetData>
      <sheetData sheetId="5403">
        <row r="2">
          <cell r="A2">
            <v>0</v>
          </cell>
        </row>
      </sheetData>
      <sheetData sheetId="5404">
        <row r="2">
          <cell r="A2">
            <v>0</v>
          </cell>
        </row>
      </sheetData>
      <sheetData sheetId="5405"/>
      <sheetData sheetId="5406"/>
      <sheetData sheetId="5407"/>
      <sheetData sheetId="5408"/>
      <sheetData sheetId="5409"/>
      <sheetData sheetId="5410"/>
      <sheetData sheetId="5411"/>
      <sheetData sheetId="5412"/>
      <sheetData sheetId="5413"/>
      <sheetData sheetId="5414">
        <row r="2">
          <cell r="A2">
            <v>0</v>
          </cell>
        </row>
      </sheetData>
      <sheetData sheetId="5415">
        <row r="2">
          <cell r="A2">
            <v>0</v>
          </cell>
        </row>
      </sheetData>
      <sheetData sheetId="5416">
        <row r="2">
          <cell r="A2">
            <v>0</v>
          </cell>
        </row>
      </sheetData>
      <sheetData sheetId="5417">
        <row r="2">
          <cell r="A2">
            <v>0</v>
          </cell>
        </row>
      </sheetData>
      <sheetData sheetId="5418">
        <row r="2">
          <cell r="A2">
            <v>0</v>
          </cell>
        </row>
      </sheetData>
      <sheetData sheetId="5419">
        <row r="2">
          <cell r="A2">
            <v>0</v>
          </cell>
        </row>
      </sheetData>
      <sheetData sheetId="5420">
        <row r="2">
          <cell r="A2">
            <v>0</v>
          </cell>
        </row>
      </sheetData>
      <sheetData sheetId="5421">
        <row r="2">
          <cell r="A2">
            <v>0</v>
          </cell>
        </row>
      </sheetData>
      <sheetData sheetId="5422">
        <row r="2">
          <cell r="A2">
            <v>0</v>
          </cell>
        </row>
      </sheetData>
      <sheetData sheetId="5423">
        <row r="2">
          <cell r="A2">
            <v>0</v>
          </cell>
        </row>
      </sheetData>
      <sheetData sheetId="5424">
        <row r="2">
          <cell r="A2">
            <v>0</v>
          </cell>
        </row>
      </sheetData>
      <sheetData sheetId="5425">
        <row r="2">
          <cell r="A2">
            <v>0</v>
          </cell>
        </row>
      </sheetData>
      <sheetData sheetId="5426">
        <row r="2">
          <cell r="A2">
            <v>0</v>
          </cell>
        </row>
      </sheetData>
      <sheetData sheetId="5427">
        <row r="2">
          <cell r="A2">
            <v>0</v>
          </cell>
        </row>
      </sheetData>
      <sheetData sheetId="5428" refreshError="1"/>
      <sheetData sheetId="5429"/>
      <sheetData sheetId="5430"/>
      <sheetData sheetId="5431"/>
      <sheetData sheetId="5432"/>
      <sheetData sheetId="5433"/>
      <sheetData sheetId="5434"/>
      <sheetData sheetId="5435"/>
      <sheetData sheetId="5436"/>
      <sheetData sheetId="5437"/>
      <sheetData sheetId="5438"/>
      <sheetData sheetId="5439"/>
      <sheetData sheetId="5440"/>
      <sheetData sheetId="5441"/>
      <sheetData sheetId="5442"/>
      <sheetData sheetId="5443"/>
      <sheetData sheetId="5444"/>
      <sheetData sheetId="5445"/>
      <sheetData sheetId="5446"/>
      <sheetData sheetId="5447" refreshError="1"/>
      <sheetData sheetId="5448"/>
      <sheetData sheetId="5449"/>
      <sheetData sheetId="5450"/>
      <sheetData sheetId="5451"/>
      <sheetData sheetId="5452"/>
      <sheetData sheetId="5453"/>
      <sheetData sheetId="5454"/>
      <sheetData sheetId="5455" refreshError="1"/>
      <sheetData sheetId="5456" refreshError="1"/>
      <sheetData sheetId="5457"/>
      <sheetData sheetId="5458" refreshError="1"/>
      <sheetData sheetId="5459">
        <row r="2">
          <cell r="A2">
            <v>0</v>
          </cell>
        </row>
      </sheetData>
      <sheetData sheetId="5460"/>
      <sheetData sheetId="5461" refreshError="1"/>
      <sheetData sheetId="5462" refreshError="1"/>
      <sheetData sheetId="5463"/>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sheetData sheetId="5477"/>
      <sheetData sheetId="5478"/>
      <sheetData sheetId="5479"/>
      <sheetData sheetId="5480"/>
      <sheetData sheetId="5481"/>
      <sheetData sheetId="5482"/>
      <sheetData sheetId="5483"/>
      <sheetData sheetId="5484" refreshError="1"/>
      <sheetData sheetId="5485" refreshError="1"/>
      <sheetData sheetId="5486"/>
      <sheetData sheetId="5487"/>
      <sheetData sheetId="5488" refreshError="1"/>
      <sheetData sheetId="5489" refreshError="1"/>
      <sheetData sheetId="5490"/>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sheetData sheetId="5500"/>
      <sheetData sheetId="5501"/>
      <sheetData sheetId="5502"/>
      <sheetData sheetId="5503"/>
      <sheetData sheetId="5504"/>
      <sheetData sheetId="5505"/>
      <sheetData sheetId="5506"/>
      <sheetData sheetId="5507"/>
      <sheetData sheetId="5508" refreshError="1"/>
      <sheetData sheetId="5509" refreshError="1"/>
      <sheetData sheetId="5510" refreshError="1"/>
      <sheetData sheetId="5511" refreshError="1"/>
      <sheetData sheetId="5512" refreshError="1"/>
      <sheetData sheetId="5513">
        <row r="2">
          <cell r="A2" t="str">
            <v>Locación</v>
          </cell>
        </row>
      </sheetData>
      <sheetData sheetId="5514">
        <row r="2">
          <cell r="A2">
            <v>0</v>
          </cell>
        </row>
      </sheetData>
      <sheetData sheetId="5515">
        <row r="2">
          <cell r="A2">
            <v>0</v>
          </cell>
        </row>
      </sheetData>
      <sheetData sheetId="5516"/>
      <sheetData sheetId="5517">
        <row r="2">
          <cell r="A2">
            <v>0</v>
          </cell>
        </row>
      </sheetData>
      <sheetData sheetId="5518">
        <row r="2">
          <cell r="A2">
            <v>0</v>
          </cell>
        </row>
      </sheetData>
      <sheetData sheetId="5519" refreshError="1"/>
      <sheetData sheetId="5520" refreshError="1"/>
      <sheetData sheetId="5521">
        <row r="2">
          <cell r="A2">
            <v>0</v>
          </cell>
        </row>
      </sheetData>
      <sheetData sheetId="5522"/>
      <sheetData sheetId="5523"/>
      <sheetData sheetId="5524"/>
      <sheetData sheetId="5525"/>
      <sheetData sheetId="5526"/>
      <sheetData sheetId="5527">
        <row r="2">
          <cell r="A2">
            <v>0</v>
          </cell>
        </row>
      </sheetData>
      <sheetData sheetId="5528"/>
      <sheetData sheetId="5529">
        <row r="2">
          <cell r="A2">
            <v>0</v>
          </cell>
        </row>
      </sheetData>
      <sheetData sheetId="5530"/>
      <sheetData sheetId="5531">
        <row r="2">
          <cell r="A2">
            <v>0</v>
          </cell>
        </row>
      </sheetData>
      <sheetData sheetId="5532">
        <row r="5">
          <cell r="B5">
            <v>0</v>
          </cell>
        </row>
      </sheetData>
      <sheetData sheetId="5533"/>
      <sheetData sheetId="5534">
        <row r="2">
          <cell r="A2">
            <v>0</v>
          </cell>
        </row>
      </sheetData>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sheetData sheetId="5564">
        <row r="2">
          <cell r="A2">
            <v>0</v>
          </cell>
        </row>
      </sheetData>
      <sheetData sheetId="5565">
        <row r="2">
          <cell r="A2" t="str">
            <v>“CONSTRUCCIÓN DE OBRAS CIVILES, ELÉCTRICAS, MECÁNICAS E INSTRUMENTACIÓN REQUERIDAS POR ECOPETROL Y SU GRUPO EMPRESARIAL PARA LA VIGENCIA 2017-2020 CON OPCIÓN DE DOS AÑOS”</v>
          </cell>
        </row>
      </sheetData>
      <sheetData sheetId="5566">
        <row r="2">
          <cell r="A2">
            <v>0</v>
          </cell>
        </row>
      </sheetData>
      <sheetData sheetId="5567">
        <row r="2">
          <cell r="A2">
            <v>0</v>
          </cell>
        </row>
      </sheetData>
      <sheetData sheetId="5568">
        <row r="2">
          <cell r="A2">
            <v>0</v>
          </cell>
        </row>
      </sheetData>
      <sheetData sheetId="5569">
        <row r="2">
          <cell r="A2">
            <v>0</v>
          </cell>
        </row>
      </sheetData>
      <sheetData sheetId="5570">
        <row r="2">
          <cell r="A2">
            <v>0</v>
          </cell>
        </row>
      </sheetData>
      <sheetData sheetId="5571">
        <row r="2">
          <cell r="A2">
            <v>0</v>
          </cell>
        </row>
      </sheetData>
      <sheetData sheetId="5572">
        <row r="2">
          <cell r="A2">
            <v>0</v>
          </cell>
        </row>
      </sheetData>
      <sheetData sheetId="5573"/>
      <sheetData sheetId="5574"/>
      <sheetData sheetId="5575" refreshError="1"/>
      <sheetData sheetId="5576" refreshError="1"/>
      <sheetData sheetId="5577"/>
      <sheetData sheetId="5578"/>
      <sheetData sheetId="5579"/>
      <sheetData sheetId="5580"/>
      <sheetData sheetId="5581"/>
      <sheetData sheetId="5582"/>
      <sheetData sheetId="5583"/>
      <sheetData sheetId="5584"/>
      <sheetData sheetId="5585"/>
      <sheetData sheetId="5586"/>
      <sheetData sheetId="5587"/>
      <sheetData sheetId="5588"/>
      <sheetData sheetId="5589"/>
      <sheetData sheetId="5590"/>
      <sheetData sheetId="5591"/>
      <sheetData sheetId="5592"/>
      <sheetData sheetId="5593"/>
      <sheetData sheetId="5594"/>
      <sheetData sheetId="5595"/>
      <sheetData sheetId="5596"/>
      <sheetData sheetId="5597"/>
      <sheetData sheetId="5598"/>
      <sheetData sheetId="5599"/>
      <sheetData sheetId="5600"/>
      <sheetData sheetId="5601"/>
      <sheetData sheetId="5602"/>
      <sheetData sheetId="5603"/>
      <sheetData sheetId="5604"/>
      <sheetData sheetId="5605"/>
      <sheetData sheetId="5606"/>
      <sheetData sheetId="5607"/>
      <sheetData sheetId="5608"/>
      <sheetData sheetId="5609"/>
      <sheetData sheetId="5610"/>
      <sheetData sheetId="5611"/>
      <sheetData sheetId="5612"/>
      <sheetData sheetId="5613"/>
      <sheetData sheetId="5614"/>
      <sheetData sheetId="5615"/>
      <sheetData sheetId="5616"/>
      <sheetData sheetId="5617"/>
      <sheetData sheetId="5618"/>
      <sheetData sheetId="5619"/>
      <sheetData sheetId="5620"/>
      <sheetData sheetId="5621"/>
      <sheetData sheetId="5622"/>
      <sheetData sheetId="5623"/>
      <sheetData sheetId="5624" refreshError="1"/>
      <sheetData sheetId="5625" refreshError="1"/>
      <sheetData sheetId="5626">
        <row r="2">
          <cell r="A2">
            <v>0</v>
          </cell>
        </row>
      </sheetData>
      <sheetData sheetId="5627">
        <row r="2">
          <cell r="A2">
            <v>0</v>
          </cell>
        </row>
      </sheetData>
      <sheetData sheetId="5628">
        <row r="2">
          <cell r="A2">
            <v>0</v>
          </cell>
        </row>
      </sheetData>
      <sheetData sheetId="5629">
        <row r="2">
          <cell r="A2">
            <v>0</v>
          </cell>
        </row>
      </sheetData>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sheetData sheetId="5648"/>
      <sheetData sheetId="5649"/>
      <sheetData sheetId="5650"/>
      <sheetData sheetId="5651"/>
      <sheetData sheetId="5652"/>
      <sheetData sheetId="5653"/>
      <sheetData sheetId="5654"/>
      <sheetData sheetId="5655"/>
      <sheetData sheetId="5656"/>
      <sheetData sheetId="5657"/>
      <sheetData sheetId="5658"/>
      <sheetData sheetId="5659"/>
      <sheetData sheetId="5660"/>
      <sheetData sheetId="5661"/>
      <sheetData sheetId="5662"/>
      <sheetData sheetId="5663"/>
      <sheetData sheetId="5664"/>
      <sheetData sheetId="5665"/>
      <sheetData sheetId="5666"/>
      <sheetData sheetId="5667"/>
      <sheetData sheetId="5668"/>
      <sheetData sheetId="5669"/>
      <sheetData sheetId="5670"/>
      <sheetData sheetId="5671"/>
      <sheetData sheetId="5672"/>
      <sheetData sheetId="5673"/>
      <sheetData sheetId="5674"/>
      <sheetData sheetId="5675"/>
      <sheetData sheetId="5676"/>
      <sheetData sheetId="5677"/>
      <sheetData sheetId="5678"/>
      <sheetData sheetId="5679"/>
      <sheetData sheetId="5680"/>
      <sheetData sheetId="5681"/>
      <sheetData sheetId="5682"/>
      <sheetData sheetId="5683"/>
      <sheetData sheetId="5684"/>
      <sheetData sheetId="5685"/>
      <sheetData sheetId="5686"/>
      <sheetData sheetId="5687"/>
      <sheetData sheetId="5688"/>
      <sheetData sheetId="5689"/>
      <sheetData sheetId="5690"/>
      <sheetData sheetId="5691"/>
      <sheetData sheetId="5692"/>
      <sheetData sheetId="5693"/>
      <sheetData sheetId="5694"/>
      <sheetData sheetId="5695"/>
      <sheetData sheetId="5696"/>
      <sheetData sheetId="5697"/>
      <sheetData sheetId="5698"/>
      <sheetData sheetId="5699"/>
      <sheetData sheetId="5700"/>
      <sheetData sheetId="5701"/>
      <sheetData sheetId="5702"/>
      <sheetData sheetId="5703"/>
      <sheetData sheetId="5704"/>
      <sheetData sheetId="5705"/>
      <sheetData sheetId="5706"/>
      <sheetData sheetId="5707"/>
      <sheetData sheetId="5708"/>
      <sheetData sheetId="5709"/>
      <sheetData sheetId="5710"/>
      <sheetData sheetId="5711"/>
      <sheetData sheetId="5712"/>
      <sheetData sheetId="5713"/>
      <sheetData sheetId="5714"/>
      <sheetData sheetId="5715"/>
      <sheetData sheetId="5716"/>
      <sheetData sheetId="5717"/>
      <sheetData sheetId="5718"/>
      <sheetData sheetId="5719"/>
      <sheetData sheetId="5720"/>
      <sheetData sheetId="5721"/>
      <sheetData sheetId="5722"/>
      <sheetData sheetId="5723"/>
      <sheetData sheetId="5724"/>
      <sheetData sheetId="5725"/>
      <sheetData sheetId="5726"/>
      <sheetData sheetId="5727"/>
      <sheetData sheetId="5728"/>
      <sheetData sheetId="5729"/>
      <sheetData sheetId="5730"/>
      <sheetData sheetId="5731"/>
      <sheetData sheetId="5732"/>
      <sheetData sheetId="5733"/>
      <sheetData sheetId="5734"/>
      <sheetData sheetId="5735"/>
      <sheetData sheetId="5736"/>
      <sheetData sheetId="5737"/>
      <sheetData sheetId="5738"/>
      <sheetData sheetId="5739"/>
      <sheetData sheetId="5740"/>
      <sheetData sheetId="5741"/>
      <sheetData sheetId="5742"/>
      <sheetData sheetId="5743"/>
      <sheetData sheetId="5744"/>
      <sheetData sheetId="5745"/>
      <sheetData sheetId="5746"/>
      <sheetData sheetId="5747"/>
      <sheetData sheetId="5748"/>
      <sheetData sheetId="5749"/>
      <sheetData sheetId="5750"/>
      <sheetData sheetId="5751"/>
      <sheetData sheetId="5752"/>
      <sheetData sheetId="5753"/>
      <sheetData sheetId="5754"/>
      <sheetData sheetId="5755"/>
      <sheetData sheetId="5756"/>
      <sheetData sheetId="5757"/>
      <sheetData sheetId="5758"/>
      <sheetData sheetId="5759"/>
      <sheetData sheetId="5760"/>
      <sheetData sheetId="5761"/>
      <sheetData sheetId="5762"/>
      <sheetData sheetId="5763"/>
      <sheetData sheetId="5764"/>
      <sheetData sheetId="5765"/>
      <sheetData sheetId="5766"/>
      <sheetData sheetId="5767"/>
      <sheetData sheetId="5768"/>
      <sheetData sheetId="5769"/>
      <sheetData sheetId="5770"/>
      <sheetData sheetId="5771"/>
      <sheetData sheetId="5772"/>
      <sheetData sheetId="5773"/>
      <sheetData sheetId="5774"/>
      <sheetData sheetId="5775"/>
      <sheetData sheetId="5776"/>
      <sheetData sheetId="5777"/>
      <sheetData sheetId="5778"/>
      <sheetData sheetId="5779"/>
      <sheetData sheetId="5780"/>
      <sheetData sheetId="5781"/>
      <sheetData sheetId="5782"/>
      <sheetData sheetId="5783"/>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sheetData sheetId="5819"/>
      <sheetData sheetId="5820"/>
      <sheetData sheetId="5821"/>
      <sheetData sheetId="5822"/>
      <sheetData sheetId="5823"/>
      <sheetData sheetId="5824"/>
      <sheetData sheetId="5825"/>
      <sheetData sheetId="5826"/>
      <sheetData sheetId="5827"/>
      <sheetData sheetId="5828"/>
      <sheetData sheetId="5829"/>
      <sheetData sheetId="5830"/>
      <sheetData sheetId="5831"/>
      <sheetData sheetId="5832"/>
      <sheetData sheetId="5833"/>
      <sheetData sheetId="5834"/>
      <sheetData sheetId="5835"/>
      <sheetData sheetId="5836"/>
      <sheetData sheetId="5837"/>
      <sheetData sheetId="5838"/>
      <sheetData sheetId="5839"/>
      <sheetData sheetId="5840"/>
      <sheetData sheetId="5841"/>
      <sheetData sheetId="5842"/>
      <sheetData sheetId="5843"/>
      <sheetData sheetId="5844"/>
      <sheetData sheetId="5845"/>
      <sheetData sheetId="5846"/>
      <sheetData sheetId="5847"/>
      <sheetData sheetId="5848"/>
      <sheetData sheetId="5849"/>
      <sheetData sheetId="5850"/>
      <sheetData sheetId="5851"/>
      <sheetData sheetId="5852"/>
      <sheetData sheetId="5853"/>
      <sheetData sheetId="5854"/>
      <sheetData sheetId="5855"/>
      <sheetData sheetId="5856"/>
      <sheetData sheetId="5857"/>
      <sheetData sheetId="5858"/>
      <sheetData sheetId="5859"/>
      <sheetData sheetId="5860"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0 (1000m)"/>
      <sheetName val="V1 (1000m)"/>
      <sheetName val="V2 (1000m)"/>
      <sheetName val="V3 (1000m)"/>
      <sheetName val="V4 (1000m)"/>
      <sheetName val="V5 (1000m)"/>
      <sheetName val="V6 (1000m)"/>
      <sheetName val="V7 (1000m)"/>
      <sheetName val="V8 (1000m)"/>
      <sheetName val="V9 (1000m)"/>
      <sheetName val="Sheet1"/>
      <sheetName val="V0_(1000m)"/>
      <sheetName val="V1_(1000m)"/>
      <sheetName val="V2_(1000m)"/>
      <sheetName val="V3_(1000m)"/>
      <sheetName val="V4_(1000m)"/>
      <sheetName val="V5_(1000m)"/>
      <sheetName val="V6_(1000m)"/>
      <sheetName val="V7_(1000m)"/>
      <sheetName val="V8_(1000m)"/>
      <sheetName val="V9_(1000m)"/>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G"/>
      <sheetName val="INV"/>
      <sheetName val="AASHTO"/>
      <sheetName val="SLIDES"/>
      <sheetName val="Seguim-16"/>
      <sheetName val="Main"/>
      <sheetName val="CorpTax"/>
      <sheetName val="Input"/>
      <sheetName val="EJEC-MES"/>
      <sheetName val="BD"/>
      <sheetName val="TRAYECTO 1"/>
      <sheetName val="DATBAND"/>
      <sheetName val="DAT NUC"/>
      <sheetName val="DATOS"/>
      <sheetName val="Nucleos"/>
      <sheetName val="Proc0009m"/>
      <sheetName val="Proc 0009h"/>
      <sheetName val="G_G"/>
      <sheetName val="TRAYECTO_1"/>
      <sheetName val="DAT_NUC"/>
      <sheetName val="Proc_0009h"/>
      <sheetName val="PPTO ADMINISTRATIVO 137"/>
      <sheetName val="Hoja3"/>
      <sheetName val="MANO DE OBRA"/>
      <sheetName val="1.1"/>
      <sheetName val="EQUIPO"/>
      <sheetName val="TUBERIA"/>
      <sheetName val="Hoja2"/>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X.Parametros"/>
      <sheetName val="2.PERFILES"/>
      <sheetName val="G_G1"/>
      <sheetName val="G_G2"/>
      <sheetName val="G_TAL_MEN_UF7_F3"/>
      <sheetName val="N_TAL_MEN_UF7_F3"/>
      <sheetName val="EVA"/>
      <sheetName val="Program"/>
      <sheetName val="Umbral Aceptación"/>
      <sheetName val="SEPTIEMBRE"/>
      <sheetName val="FOR-TECGIN-0331_PAG2"/>
      <sheetName val="CORTE 1- Inst Electricas.."/>
      <sheetName val="ADD 4-01"/>
      <sheetName val="ADD 4-02"/>
      <sheetName val="ADD 4-03"/>
      <sheetName val="ADD 4-04"/>
      <sheetName val="ADD 4-05"/>
      <sheetName val="ADD 4-06"/>
      <sheetName val="ADD 4-07"/>
      <sheetName val="ADD 4-08"/>
      <sheetName val="ADD 4-09"/>
      <sheetName val="ADD 4-10"/>
      <sheetName val="ADD 4-11"/>
      <sheetName val="ADD 4-12"/>
      <sheetName val="ADD 4-13"/>
      <sheetName val="ADD 4-14"/>
      <sheetName val="ADD 4-15"/>
      <sheetName val="ADD 4-16"/>
      <sheetName val="ADD 4-17"/>
      <sheetName val="BATERÍAS CLIENTE"/>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Hoja6"/>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G_G3"/>
      <sheetName val="TRAYECTO_11"/>
      <sheetName val="DAT_NUC1"/>
      <sheetName val="Proc_0009h1"/>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PPTO_ADMINISTRATIVO_137"/>
      <sheetName val="MANO_DE_OBRA"/>
      <sheetName val="1_1"/>
      <sheetName val="AIU_y_Prestaciones"/>
      <sheetName val="ANALISIS_SALARIAL"/>
      <sheetName val="Presup_Oficial"/>
      <sheetName val="APU_OFICIAL"/>
      <sheetName val="Flujo_de_caja"/>
      <sheetName val="CORTE_1"/>
      <sheetName val="PROYECCION_OBRAS_POR_TERMINAR"/>
      <sheetName val="PPTO%20ADMINISTRATIVO%20137_xls"/>
      <sheetName val="Umbral_Aceptación"/>
      <sheetName val="X_Parametros"/>
      <sheetName val="2_PERFILES"/>
      <sheetName val="PALET DEL 21 FEB AL 5 MARZ"/>
      <sheetName val="FT-01"/>
      <sheetName val="FT-01 (1)-+"/>
      <sheetName val="FT-01 (2)+"/>
      <sheetName val="CONTROL PAGO CoCo"/>
      <sheetName val="CORTE 2"/>
      <sheetName val="Liq.-pend "/>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refreshError="1"/>
      <sheetData sheetId="116" refreshError="1"/>
      <sheetData sheetId="117"/>
      <sheetData sheetId="118"/>
      <sheetData sheetId="119"/>
      <sheetData sheetId="120"/>
      <sheetData sheetId="121" refreshError="1"/>
      <sheetData sheetId="122" refreshError="1"/>
      <sheetData sheetId="123" refreshError="1"/>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refreshError="1"/>
      <sheetData sheetId="262"/>
      <sheetData sheetId="263"/>
      <sheetData sheetId="264"/>
      <sheetData sheetId="265"/>
      <sheetData sheetId="266"/>
      <sheetData sheetId="267"/>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Lista"/>
      <sheetName val="Hoja6"/>
      <sheetName val="Precios."/>
      <sheetName val="Lineas"/>
      <sheetName val="Act_"/>
      <sheetName val="PRESUPUESTO_LICITACIÓN_SRN_001"/>
      <sheetName val="Facturacion_M&amp;E_Marzo"/>
      <sheetName val="Anexo_1"/>
      <sheetName val="Anexo_2"/>
      <sheetName val="Anexo_3"/>
      <sheetName val="Anexo_4"/>
      <sheetName val="Resumen_Alternativas"/>
      <sheetName val="EQUIPOS"/>
      <sheetName val="M.O."/>
      <sheetName val="MATERIALES"/>
      <sheetName val="RESUMEN MES MARZO"/>
      <sheetName val="DATBAND"/>
      <sheetName val="56- MÉNSULA (1)"/>
      <sheetName val="56-CUNETAS T1 (1)"/>
      <sheetName val="56. CAJA K105+570 (2)"/>
      <sheetName val="56. CAJA K105+841 (2)"/>
      <sheetName val="41"/>
      <sheetName val="42"/>
      <sheetName val="Precios_"/>
      <sheetName val="RESUMEN_MES_MARZO"/>
      <sheetName val="Dosificaciones y lista"/>
      <sheetName val="Listas"/>
      <sheetName val="PA"/>
      <sheetName val="Mensual"/>
      <sheetName val="Act_1"/>
      <sheetName val="PRESUPUESTO_LICITACIÓN_SRN_0011"/>
      <sheetName val="Facturacion_M&amp;E_Marzo1"/>
      <sheetName val="RESUMEN_MES_MARZO1"/>
      <sheetName val="Anexo_11"/>
      <sheetName val="Anexo_21"/>
      <sheetName val="Anexo_31"/>
      <sheetName val="Anexo_41"/>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Act_2"/>
      <sheetName val="PRESUPUESTO_LICITACIÓN_SRN_0012"/>
      <sheetName val="Facturacion_M&amp;E_Marzo2"/>
      <sheetName val="Anexo_12"/>
      <sheetName val="Anexo_22"/>
      <sheetName val="Anexo_32"/>
      <sheetName val="Anexo_42"/>
      <sheetName val="Precios_2"/>
      <sheetName val="M_O_"/>
      <sheetName val="Precios_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CALCULO DE CAMISAS"/>
      <sheetName val="Act_3"/>
      <sheetName val="PRESUPUESTO_LICITACIÓN_SRN_0013"/>
      <sheetName val="Facturacion_M&amp;E_Marzo3"/>
      <sheetName val="Anexo_13"/>
      <sheetName val="Anexo_23"/>
      <sheetName val="Anexo_33"/>
      <sheetName val="Anexo_43"/>
      <sheetName val="Precios_3"/>
      <sheetName val="M_O_1"/>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RESUMEN_MES_MARZO2"/>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Datos"/>
      <sheetName val="Res-Accide-10"/>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ITEMS"/>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s>
    <sheetDataSet>
      <sheetData sheetId="0" refreshError="1">
        <row r="12">
          <cell r="D12">
            <v>3</v>
          </cell>
        </row>
        <row r="73">
          <cell r="C73">
            <v>210</v>
          </cell>
        </row>
      </sheetData>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row r="5">
          <cell r="E5">
            <v>1</v>
          </cell>
          <cell r="F5">
            <v>2</v>
          </cell>
          <cell r="G5">
            <v>3</v>
          </cell>
        </row>
        <row r="21">
          <cell r="B21">
            <v>0.05</v>
          </cell>
        </row>
        <row r="64">
          <cell r="C64">
            <v>1</v>
          </cell>
        </row>
      </sheetData>
      <sheetData sheetId="3" refreshError="1">
        <row r="3">
          <cell r="B3">
            <v>3</v>
          </cell>
        </row>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27">
          <cell r="D27">
            <v>15.100456047167313</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B98">
            <v>0.05</v>
          </cell>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10">
          <cell r="M10">
            <v>1302940.7487084535</v>
          </cell>
        </row>
      </sheetData>
      <sheetData sheetId="17">
        <row r="10">
          <cell r="M10">
            <v>1302940.7487084535</v>
          </cell>
        </row>
      </sheetData>
      <sheetData sheetId="18">
        <row r="10">
          <cell r="M10">
            <v>1302940.7487084535</v>
          </cell>
        </row>
      </sheetData>
      <sheetData sheetId="19">
        <row r="10">
          <cell r="M10">
            <v>1302940.7487084535</v>
          </cell>
        </row>
      </sheetData>
      <sheetData sheetId="20">
        <row r="10">
          <cell r="M10">
            <v>1302940.7487084535</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ow r="6">
          <cell r="D6" t="str">
            <v>Base tratada con asfalto (BTA)</v>
          </cell>
        </row>
      </sheetData>
      <sheetData sheetId="45"/>
      <sheetData sheetId="46" refreshError="1"/>
      <sheetData sheetId="47" refreshError="1"/>
      <sheetData sheetId="48" refreshError="1"/>
      <sheetData sheetId="49" refreshError="1"/>
      <sheetData sheetId="50"/>
      <sheetData sheetId="51"/>
      <sheetData sheetId="52"/>
      <sheetData sheetId="53"/>
      <sheetData sheetId="54"/>
      <sheetData sheetId="55">
        <row r="10">
          <cell r="M10">
            <v>1302940.7487084535</v>
          </cell>
        </row>
      </sheetData>
      <sheetData sheetId="56">
        <row r="10">
          <cell r="M10">
            <v>1302940.7487084535</v>
          </cell>
        </row>
      </sheetData>
      <sheetData sheetId="57">
        <row r="10">
          <cell r="M10">
            <v>1302940.7487084535</v>
          </cell>
        </row>
      </sheetData>
      <sheetData sheetId="58"/>
      <sheetData sheetId="59"/>
      <sheetData sheetId="60">
        <row r="6">
          <cell r="D6">
            <v>43666</v>
          </cell>
        </row>
      </sheetData>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row r="6">
          <cell r="D6">
            <v>0</v>
          </cell>
        </row>
      </sheetData>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refreshError="1"/>
      <sheetData sheetId="152" refreshError="1"/>
      <sheetData sheetId="153" refreshError="1"/>
      <sheetData sheetId="154"/>
      <sheetData sheetId="155"/>
      <sheetData sheetId="156"/>
      <sheetData sheetId="157"/>
      <sheetData sheetId="158"/>
      <sheetData sheetId="159">
        <row r="10">
          <cell r="M10">
            <v>1302940.7487084535</v>
          </cell>
        </row>
      </sheetData>
      <sheetData sheetId="160">
        <row r="10">
          <cell r="M10">
            <v>1302940.7487084535</v>
          </cell>
        </row>
      </sheetData>
      <sheetData sheetId="161"/>
      <sheetData sheetId="162"/>
      <sheetData sheetId="163"/>
      <sheetData sheetId="164">
        <row r="6">
          <cell r="D6">
            <v>0</v>
          </cell>
        </row>
      </sheetData>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refreshError="1"/>
      <sheetData sheetId="240"/>
      <sheetData sheetId="241"/>
      <sheetData sheetId="242"/>
      <sheetData sheetId="243"/>
      <sheetData sheetId="244"/>
      <sheetData sheetId="245">
        <row r="10">
          <cell r="M10">
            <v>1302940.7487084535</v>
          </cell>
        </row>
      </sheetData>
      <sheetData sheetId="246">
        <row r="10">
          <cell r="M10">
            <v>1302940.7487084535</v>
          </cell>
        </row>
      </sheetData>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refreshError="1"/>
      <sheetData sheetId="423" refreshError="1"/>
      <sheetData sheetId="424" refreshError="1"/>
      <sheetData sheetId="425" refreshError="1"/>
      <sheetData sheetId="426" refreshError="1"/>
      <sheetData sheetId="427"/>
      <sheetData sheetId="428"/>
      <sheetData sheetId="429"/>
      <sheetData sheetId="430"/>
      <sheetData sheetId="431"/>
      <sheetData sheetId="432"/>
      <sheetData sheetId="433"/>
      <sheetData sheetId="434"/>
      <sheetData sheetId="435"/>
      <sheetData sheetId="436"/>
      <sheetData sheetId="437"/>
      <sheetData sheetId="438"/>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sheetData sheetId="469"/>
      <sheetData sheetId="470"/>
      <sheetData sheetId="471"/>
      <sheetData sheetId="472"/>
      <sheetData sheetId="473" refreshError="1"/>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refreshError="1"/>
      <sheetData sheetId="521" refreshError="1"/>
      <sheetData sheetId="522" refreshError="1"/>
      <sheetData sheetId="523"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MA-CANTA"/>
      <sheetName val="RESUMEN-EXPLANACION"/>
      <sheetName val="Graph1"/>
      <sheetName val="Graph2"/>
      <sheetName val="Graph3"/>
      <sheetName val="Graph4"/>
      <sheetName val="Graph5"/>
      <sheetName val="Graph6"/>
      <sheetName val="Graph7"/>
      <sheetName val="Graph8"/>
      <sheetName val="Graph9"/>
      <sheetName val="Graph10"/>
      <sheetName val="Graph11"/>
      <sheetName val="Graph12"/>
      <sheetName val="Graph13"/>
      <sheetName val="Graph14"/>
      <sheetName val="Graph15"/>
      <sheetName val="Graph16"/>
      <sheetName val="Graph17"/>
      <sheetName val="Graph18"/>
      <sheetName val="Graph19"/>
      <sheetName val="Graph20"/>
      <sheetName val="Graph21"/>
      <sheetName val="Graph22"/>
      <sheetName val="Graph23"/>
      <sheetName val="Graph24"/>
      <sheetName val="Graph25"/>
      <sheetName val="Graph26"/>
      <sheetName val="Graph27)"/>
      <sheetName val="Graph28"/>
      <sheetName val="Graph29"/>
      <sheetName val="Graph30"/>
      <sheetName val="Graph31"/>
      <sheetName val="Graph32"/>
      <sheetName val="Graph33"/>
      <sheetName val="Graph34"/>
      <sheetName val="Graph35"/>
      <sheetName val="Graph36"/>
      <sheetName val="Graph37"/>
      <sheetName val="Graph38"/>
      <sheetName val="Graph39 "/>
      <sheetName val="Graph40"/>
      <sheetName val="Graph41"/>
      <sheetName val="Graph42"/>
      <sheetName val="Graph43"/>
      <sheetName val="Graph44"/>
      <sheetName val="Graph45"/>
      <sheetName val="Graph46"/>
      <sheetName val="Graph47"/>
      <sheetName val="Graph48"/>
      <sheetName val="Graph49"/>
      <sheetName val="Graph50"/>
      <sheetName val="Graph51"/>
      <sheetName val="Graph52"/>
      <sheetName val="Graph53"/>
      <sheetName val="Graph54"/>
      <sheetName val="Graph55"/>
      <sheetName val="Graph56"/>
      <sheetName val="Graph57"/>
      <sheetName val="Graph58"/>
      <sheetName val="Graph59"/>
      <sheetName val="Graph60"/>
      <sheetName val="Graph61"/>
      <sheetName val="Graph62"/>
      <sheetName val="Graph63"/>
      <sheetName val="Graph64"/>
      <sheetName val="Graph65"/>
      <sheetName val="Graph66"/>
      <sheetName val="Graph67"/>
      <sheetName val="Graph68"/>
      <sheetName val="Graph69"/>
      <sheetName val="Graph70"/>
      <sheetName val="Graph71"/>
      <sheetName val="Graph72"/>
      <sheetName val="Graph73"/>
      <sheetName val="Graph74"/>
      <sheetName val="Graph75"/>
      <sheetName val="Graph76"/>
      <sheetName val="Graph77"/>
      <sheetName val="Graph78"/>
      <sheetName val="Graph79"/>
      <sheetName val="Graph80"/>
      <sheetName val="Graph81"/>
      <sheetName val="D"/>
      <sheetName val="E"/>
      <sheetName val="SECCIONES"/>
      <sheetName val="F"/>
      <sheetName val="F-1"/>
      <sheetName val="G"/>
      <sheetName val="G-1"/>
      <sheetName val="H"/>
      <sheetName val="H-1"/>
      <sheetName val="I"/>
      <sheetName val="I-1"/>
      <sheetName val="J"/>
      <sheetName val="K"/>
      <sheetName val="L"/>
      <sheetName val="M"/>
      <sheetName val="N"/>
      <sheetName val="O"/>
      <sheetName val="P"/>
      <sheetName val="Q"/>
      <sheetName val="R"/>
      <sheetName val="RES"/>
      <sheetName val="Presenta1"/>
      <sheetName val="datos base"/>
      <sheetName val="F-05"/>
      <sheetName val="DATOS UNOE"/>
      <sheetName val="Producción"/>
      <sheetName val="REFERENCI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V%C3%ADnculoExternoRecuperado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aCCIDENTES DE 19"/>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FormCan"/>
      <sheetName val="Prog"/>
      <sheetName val="PrecRec"/>
      <sheetName val="SUB APU"/>
      <sheetName val="SUB_APU"/>
      <sheetName val="91"/>
      <sheetName val="92"/>
      <sheetName val="93"/>
      <sheetName val="94"/>
      <sheetName val="95"/>
      <sheetName val="96"/>
      <sheetName val="97"/>
      <sheetName val="98"/>
      <sheetName val="99"/>
      <sheetName val="100"/>
      <sheetName val="VR-PROP MOD 1"/>
      <sheetName val="FORMULA"/>
      <sheetName val="PRECIO"/>
      <sheetName val="I M"/>
      <sheetName val="SOÑANDO"/>
      <sheetName val="EV 424 CON 5 (2)"/>
      <sheetName val="Precios no oficial"/>
      <sheetName val="Base de Diseño"/>
      <sheetName val="ELECTRICO"/>
      <sheetName val="Vuelta"/>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FILTROS"/>
      <sheetName val="MARCA VIAL"/>
      <sheetName val="OBRAS VARIAS"/>
      <sheetName val="CUADRILLA"/>
      <sheetName val="Diagnóstico"/>
      <sheetName val="Ppto total"/>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Datos de entrada"/>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Poliza Aprox"/>
      <sheetName val="MAQUINARIA"/>
      <sheetName val="PE 1"/>
      <sheetName val="Acta k1+500"/>
      <sheetName val="Piscinadelodos"/>
      <sheetName val="filtropiscinaN2"/>
      <sheetName val="Taludsuroriental"/>
      <sheetName val="1raPruebaSismicaVSP"/>
      <sheetName val="RellenoVSPN2"/>
      <sheetName val="VSPN3"/>
      <sheetName val="sacos sc"/>
      <sheetName val="Varios"/>
      <sheetName val="APU Filtro de 6"/>
      <sheetName val="APU 20 mills"/>
      <sheetName val="APUdesmontec.a.p."/>
      <sheetName val="APU desmonte Nesl"/>
      <sheetName val="APU desmonte de trinchos"/>
      <sheetName val="APU corta corrientes"/>
      <sheetName val="APUestructuraen madera"/>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antidades"/>
      <sheetName val="CntrlCantidades"/>
      <sheetName val="Graf_fondos"/>
      <sheetName val="%programado"/>
      <sheetName val="Control"/>
      <sheetName val="AVANCE"/>
      <sheetName val="curva_Avance"/>
      <sheetName val="ejecutivo"/>
      <sheetName val="Módulo2"/>
      <sheetName val="Módulo3"/>
      <sheetName val="RENDIMIENTOS"/>
      <sheetName val="P Y G (T1-T5) "/>
      <sheetName val="Libro1"/>
      <sheetName val="Hipótesis"/>
      <sheetName val="Cash Flow"/>
      <sheetName val="Construcción y Financiación"/>
      <sheetName val="Deuda (T1-T5)"/>
      <sheetName val="Fechas"/>
      <sheetName val="Cambio"/>
      <sheetName val="1-C_SEDE"/>
      <sheetName val="2-C_AREA"/>
      <sheetName val="3_MAT-CONS"/>
      <sheetName val="7.-ADMINISTRACION"/>
      <sheetName val="FINANCIEROS"/>
      <sheetName val="CALENDARIO"/>
      <sheetName val="Personal"/>
      <sheetName val="COSTES"/>
      <sheetName val="Resumen O&amp;M"/>
      <sheetName val="Resumen O&amp;M (2)"/>
      <sheetName val="IEF-05 O&amp;M"/>
      <sheetName val="IEF-06 Reposicion"/>
      <sheetName val="Costes generales"/>
      <sheetName val="SEDE SOCIAL"/>
      <sheetName val="AREA DE MANTENIMIENTO"/>
      <sheetName val="Costes generales (2)"/>
      <sheetName val="P&amp;G"/>
      <sheetName val="EOAF (capex)"/>
      <sheetName val="Cashflow"/>
      <sheetName val="HipotesisPrimarias"/>
      <sheetName val="Hipotesis Secundarias"/>
      <sheetName val="Capex"/>
      <sheetName val="Ingresos Operativos"/>
      <sheetName val="Costes Operativos"/>
      <sheetName val="Amortización"/>
      <sheetName val="Reservas Reposiciones"/>
      <sheetName val="Tributos"/>
      <sheetName val="Financiación"/>
      <sheetName val="Anexo 6"/>
      <sheetName val="Portada (2)"/>
      <sheetName val="PRESENTACIÓN GESTIÓN TOTAL"/>
      <sheetName val="PRESENTACIÓN GESTIÓN IRIDIUM"/>
      <sheetName val="PRESENTACIÓN GESTIÓN INVINSA"/>
      <sheetName val="PRESENTACIÓN GESTIÓN RESTO"/>
      <sheetName val="Cuenta explotación Resto"/>
      <sheetName val="Cuenta explotación Concesiones"/>
      <sheetName val="Cuenta explotación Iridium"/>
      <sheetName val="Cuenta explotación Invinsa"/>
      <sheetName val="Cuenta explotación DCA"/>
      <sheetName val="Puesta en equivalencia 2008"/>
      <sheetName val=" P.E 2008 ACS ACS "/>
      <sheetName val="PRESUPUESTO 2008 TOTAL"/>
      <sheetName val="Consolidado Concesiones"/>
      <sheetName val="Consolidado Iridium"/>
      <sheetName val="Consolidado Invinsa"/>
      <sheetName val="Consolidado DCA"/>
      <sheetName val="Iridium"/>
      <sheetName val="Hospital de Majadahonda"/>
      <sheetName val="Santiago Brión"/>
      <sheetName val="DCF"/>
      <sheetName val="DCV1"/>
      <sheetName val="Aumancha"/>
      <sheetName val="Sdad. Inv. De Infraestruc. Manc"/>
      <sheetName val="Int. Av. América"/>
      <sheetName val="Int. P.Pío"/>
      <sheetName val="Int. P.Castilla"/>
      <sheetName val="Green Canal Golf"/>
      <sheetName val="CAT"/>
      <sheetName val="REUS"/>
      <sheetName val="DCV2"/>
      <sheetName val="Dragados Waterford Ireland"/>
      <sheetName val="Iridium Portlaoise"/>
      <sheetName val="Iridium Aparcamientos"/>
      <sheetName val="ACS Infra&amp;Dev"/>
      <sheetName val="CV Chile"/>
      <sheetName val="Invinsa"/>
      <sheetName val="Resto COncesiones"/>
      <sheetName val="ACS Chile"/>
      <sheetName val="Nocedal"/>
      <sheetName val="Taurus"/>
      <sheetName val="Dragados Concessions"/>
      <sheetName val="ICSA"/>
      <sheetName val="DCA"/>
      <sheetName val="Explotación, Otros costes"/>
      <sheetName val="Tráfico"/>
      <sheetName val="Reus Jun-08"/>
      <sheetName val="Sep-08"/>
      <sheetName val="Proyecciones y reales"/>
      <sheetName val="7.Período Constr."/>
      <sheetName val="Comp modelo"/>
      <sheetName val="sin iva "/>
      <sheetName val="con iva"/>
      <sheetName val="explotación"/>
      <sheetName val="Resumen Ejecutivo"/>
      <sheetName val="Organizac. objetivo Concesiones"/>
      <sheetName val="Grupos de Consolidación"/>
      <sheetName val="Puesta en Equivalencia"/>
      <sheetName val="Inversiones Financieras"/>
      <sheetName val="Inversiones Financieras Notas"/>
      <sheetName val="Inversión Material"/>
      <sheetName val="GRUPO IRIDIUM"/>
      <sheetName val="Resumen Ejecutivo Iridium"/>
      <sheetName val="Ppto.08xsociedad G.Iridium"/>
      <sheetName val="Bidelan A8"/>
      <sheetName val="Bidelan AP1"/>
      <sheetName val="Autovía de los Pinares"/>
      <sheetName val="Inrasa"/>
      <sheetName val="Ciralsa"/>
      <sheetName val="Ruta de los Pantanos"/>
      <sheetName val="Accesos de Madrid"/>
      <sheetName val="Waterford"/>
      <sheetName val="Southlink"/>
      <sheetName val="crg Portlaoise "/>
      <sheetName val="Autopista Jónica"/>
      <sheetName val="TSC"/>
      <sheetName val="GRUPO INVINSA"/>
      <sheetName val="Resumen Ejecutivo Invinsa"/>
      <sheetName val="Ppto.08xsociedad Invinsa"/>
      <sheetName val="Rutas del Pacífico"/>
      <sheetName val="Autopista Central"/>
      <sheetName val="VNE"/>
      <sheetName val="RMS A13"/>
      <sheetName val="Platinum"/>
      <sheetName val="Pt Op. Serv."/>
      <sheetName val="SCUTVIAS"/>
      <sheetName val="GRUPO DCA"/>
      <sheetName val="Resumen Ejecutivo DCA"/>
      <sheetName val="Ppto.08xsociedad DCA"/>
      <sheetName val="MBJ"/>
      <sheetName val="AMP"/>
      <sheetName val="Aerocali"/>
      <sheetName val="SCL"/>
      <sheetName val="GRUPO Dragados"/>
      <sheetName val="Comisaría del Vallés"/>
      <sheetName val="Carcel de Brians"/>
      <sheetName val="Comisaría Central"/>
      <sheetName val="Comisarías de Cataluña"/>
      <sheetName val="EMESA (M30)"/>
      <sheetName val="Tipos de cambio"/>
      <sheetName val="Abertis"/>
      <sheetName val="Origen Información"/>
      <sheetName val="Ppto.07xsociedad G.Iridium"/>
      <sheetName val="Iridium Portloise"/>
      <sheetName val="Ppto.07xsociedad Invinsa"/>
      <sheetName val="Ppto.07xsociedad DCA"/>
      <sheetName val="CTA EXPLOTACIÓN ACTIVIDAD V1"/>
      <sheetName val="CTA EXPLOTACIÓN V1"/>
      <sheetName val="CTA EXPLOTACIÓN ACTIVIDAD V2"/>
      <sheetName val="CTA EXPLOTACIÓN V2"/>
      <sheetName val="Menú"/>
      <sheetName val="Resultados"/>
      <sheetName val="Intragrupo"/>
      <sheetName val="Patrimonio neto"/>
      <sheetName val="Inco"/>
      <sheetName val="Detalle cuenta 2500"/>
      <sheetName val="Socios Externos"/>
      <sheetName val="Fondos de Comercio"/>
      <sheetName val="Fondos de Comercio (2)"/>
      <sheetName val="Pta en Equivalencia"/>
      <sheetName val="Sociedades"/>
      <sheetName val="Parámetros grupo"/>
      <sheetName val="Macro"/>
      <sheetName val="POR GRUPOS PROFESIONALES"/>
      <sheetName val="PERSONAL EN CONCESIONES"/>
      <sheetName val="PERSONAL CONCESIONES"/>
      <sheetName val="INVERSIONES FINANCIERAS 2006"/>
      <sheetName val="GESTIÓN 2009 TOTAL"/>
      <sheetName val="Total Consolidado"/>
      <sheetName val="GESTIÓN 2009 G. IRIDIUM"/>
      <sheetName val="Conso G. Iridium X sociedad"/>
      <sheetName val="Conso G. Iridium X sociedad V.R"/>
      <sheetName val="G. Iridium X % participación"/>
      <sheetName val="Iridium Consolidado"/>
      <sheetName val="Inv. de la Aumancha"/>
      <sheetName val="Int. Ppe Pío"/>
      <sheetName val="ECISA"/>
      <sheetName val="Hospital Majadahonda"/>
      <sheetName val=" H.Majadahonda Explotaciones"/>
      <sheetName val="Aumecsa"/>
      <sheetName val="CV-50"/>
      <sheetName val="A30"/>
      <sheetName val="Bidelán A8-AP1"/>
      <sheetName val="Aupisa"/>
      <sheetName val="Jónica"/>
      <sheetName val="Central Greece"/>
      <sheetName val="Int. Plaza Castilla"/>
      <sheetName val="TP FERRO"/>
      <sheetName val="Santiago Brion"/>
      <sheetName val="Radial"/>
      <sheetName val="Ruta Pantanos"/>
      <sheetName val="Metro de Sevilla"/>
      <sheetName val="EPSA"/>
      <sheetName val="SERRANO PARK"/>
      <sheetName val="CAN BRIANS"/>
      <sheetName val="EJE DIAGONAL"/>
      <sheetName val="Dragados waterford"/>
      <sheetName val="CRG WATERFORD"/>
      <sheetName val="I.Portlaoise"/>
      <sheetName val="ACS I&amp;D"/>
      <sheetName val="ACS I&amp;D Detalle cuentas"/>
      <sheetName val="ACS I&amp;D Anexo"/>
      <sheetName val="ACS &amp; ID Detalle (Nuevo)"/>
      <sheetName val="GESTIÓN 2009 G. RESTO CONC."/>
      <sheetName val="Conso G. Resto X sociedad"/>
      <sheetName val="G. Resto X % participación"/>
      <sheetName val="Resto Consolidado"/>
      <sheetName val="Pt Ops"/>
      <sheetName val="Inflación Chile"/>
      <sheetName val="A 13"/>
      <sheetName val="RESTO P.E"/>
      <sheetName val="GASTOS GENERALES 2008"/>
      <sheetName val="GG Detallado"/>
      <sheetName val="GG D.Explotación"/>
      <sheetName val="GG D.Desarrollo"/>
      <sheetName val="GG D.Asesoría Jurídica"/>
      <sheetName val="GG D.Admon"/>
      <sheetName val="GG D. Finanzas"/>
      <sheetName val="GG D. CIEP"/>
      <sheetName val="Costes de estudio"/>
      <sheetName val="Ebitdas (calidad)"/>
      <sheetName val="Variaciones Gestión Total"/>
      <sheetName val="Variaciones Gestión Iridium"/>
      <sheetName val="Variaciones Gestión Invinsa"/>
      <sheetName val="PRESENTACIÓN GESTIÓN DCA"/>
      <sheetName val="Variaciones Gestión DCA"/>
      <sheetName val="CTA EXPLOTACIÓN TOTAL CONCES"/>
      <sheetName val="CTA EXPLOTACIÓN IRIDIUM"/>
      <sheetName val="CTA EXPLOTACIÓN CAT"/>
      <sheetName val="CTA EXPLOTACIÓN INVINSA"/>
      <sheetName val="CTA EXPLOTACIÓN DCA"/>
      <sheetName val="Puesta en equivalencia 2007"/>
      <sheetName val="INVERSIONES FINANCIERAS 2007"/>
      <sheetName val="INVERSIONES MATERIALES 2007"/>
      <sheetName val="ENDEUDAMIENTO"/>
      <sheetName val="Cifra de negocio"/>
      <sheetName val="Facturación DCI"/>
      <sheetName val="AMORTIZ. LINEAL VS CRECIENTE"/>
      <sheetName val="Cifra de negocio Nac-Int."/>
      <sheetName val="Detalle por Paises"/>
      <sheetName val="Detalle por Provincias"/>
      <sheetName val="PERSONAL ACS ACS"/>
      <sheetName val="Pers_Gr profes"/>
      <sheetName val="TOTAL PERSONAL IRIDIUM"/>
      <sheetName val="TITULADOS SUPERIORES IRIDIUM"/>
      <sheetName val="TITULADOS MEDIOS IRIDIUM"/>
      <sheetName val="TOTAL PERSONAL DCA"/>
      <sheetName val="TITULADOS SUPERIORES DCA"/>
      <sheetName val="TITULADOS MEDIOS DCA"/>
      <sheetName val="RESULTADOS 2006"/>
      <sheetName val="INVERSIONES 2006"/>
      <sheetName val="Consolidado Concesiones 2006"/>
      <sheetName val="Puesta en equivalencia 2006"/>
      <sheetName val="PRESUPUESTO 2007 TOTAL"/>
      <sheetName val="Consolidado Conces. ppto 2007"/>
      <sheetName val="Consolidado Iridium ppto 2007"/>
      <sheetName val="Consolidado Invinsa ppto 2007"/>
      <sheetName val="Consolidado DCA ppto 2007"/>
      <sheetName val="Puesta Equivalencia ppto 2007"/>
      <sheetName val="Inv. Financieras ppto 2007"/>
      <sheetName val="Inv. Fin. ppto 07 org.actual"/>
      <sheetName val="Inv. Fin. revisadas en mayo 07"/>
      <sheetName val="Inv. Material ppto 2007"/>
      <sheetName val="Inv. mat. ppto 2007 org.act"/>
      <sheetName val="Inv. mat. revisadas en mayo 07"/>
      <sheetName val="Financieros Iridium"/>
      <sheetName val="Dragados A1"/>
      <sheetName val="Dragados Dundalk"/>
      <sheetName val="SIT oficial"/>
      <sheetName val="PYG oficial"/>
      <sheetName val="PYG"/>
      <sheetName val="Detalle Partidas"/>
      <sheetName val="Base Rec Financ"/>
      <sheetName val="Contas a Receber"/>
      <sheetName val="Estoques"/>
      <sheetName val="Investimentos"/>
      <sheetName val="Ágio sobre investimentos"/>
      <sheetName val="Imobilizado"/>
      <sheetName val="Reavaliação"/>
      <sheetName val="Empréstimos"/>
      <sheetName val="PAES"/>
      <sheetName val="Parcelamento"/>
      <sheetName val="Contingências"/>
      <sheetName val="Amortização de Ágio"/>
      <sheetName val="Result Financeiro"/>
      <sheetName val="Base Desp Financ"/>
      <sheetName val="Result Ñ Operacional"/>
      <sheetName val="Imposto de Renda"/>
      <sheetName val="Tickmarks"/>
      <sheetName val="Capa"/>
      <sheetName val="QD3A"/>
      <sheetName val="QD4A"/>
      <sheetName val="QD1B"/>
      <sheetName val="Memo Fin"/>
      <sheetName val="QD2B"/>
      <sheetName val="QD3B"/>
      <sheetName val="Oferta"/>
      <sheetName val="QD5B"/>
      <sheetName val="QD6B"/>
      <sheetName val="QD7B"/>
      <sheetName val="QD8B"/>
      <sheetName val="QD9B"/>
      <sheetName val="QD10B"/>
      <sheetName val="QD11B"/>
      <sheetName val="impostos"/>
      <sheetName val="capital"/>
      <sheetName val="Fluxos"/>
      <sheetName val="Garantias"/>
      <sheetName val="Seguros"/>
      <sheetName val="Autos"/>
      <sheetName val="Dados"/>
      <sheetName val="pruebas"/>
      <sheetName val="EEFF"/>
      <sheetName val="Ingresos"/>
      <sheetName val="O&amp;M"/>
      <sheetName val="Anexos"/>
      <sheetName val="OCTUBRE"/>
      <sheetName val="Equivalencia Ctas Panama"/>
      <sheetName val="PANAMA"/>
      <sheetName val="CONVERSION CODIG"/>
      <sheetName val="BCE PROMEDIO"/>
      <sheetName val="BASE TOTAL"/>
      <sheetName val="DIC 09"/>
      <sheetName val="BAL 01 10"/>
      <sheetName val="Bal feb-10"/>
      <sheetName val="bal marz-10"/>
      <sheetName val="bal abril-10"/>
      <sheetName val="bal may-10"/>
      <sheetName val="bal jun-10"/>
      <sheetName val="Hoja 1 "/>
      <sheetName val="UNIT-1"/>
      <sheetName val="UNIT-2"/>
      <sheetName val="UNIT-3"/>
      <sheetName val="UNIT-4"/>
      <sheetName val="UNIT-5"/>
      <sheetName val="UNIT-6"/>
      <sheetName val="UNIT-7"/>
      <sheetName val="UNIT-8"/>
      <sheetName val="UNIT-9"/>
      <sheetName val="UNIT-10"/>
      <sheetName val="UNIT-11"/>
      <sheetName val="UNIT-12"/>
      <sheetName val="UNIT-13"/>
      <sheetName val="UNIT-14"/>
      <sheetName val="UNIT-15"/>
      <sheetName val="UNIT-16"/>
      <sheetName val="UNIT-17"/>
      <sheetName val="UNIT-18"/>
      <sheetName val="UNIT-19"/>
      <sheetName val="UNIT-20"/>
      <sheetName val="UNIT-21"/>
      <sheetName val="UNIT-22"/>
      <sheetName val="UNIT-23"/>
      <sheetName val="UNIT-24"/>
      <sheetName val="UNIT-25"/>
      <sheetName val="UNIT-26"/>
      <sheetName val="UNIT-27"/>
      <sheetName val="UNIT-28"/>
      <sheetName val="UNIT-29"/>
      <sheetName val="UNIT-30"/>
      <sheetName val="Anexo-1.4"/>
      <sheetName val="EXP. ESPECIF."/>
      <sheetName val="Sal_Integ "/>
      <sheetName val="Columna madera"/>
      <sheetName val="Viga aérea 15X7"/>
      <sheetName val="Cubierta Termoac."/>
      <sheetName val="Viga aérea 20X7"/>
      <sheetName val="Correa 15 x 7"/>
      <sheetName val="Limatesa"/>
      <sheetName val="Placa piso"/>
      <sheetName val="Concreto 3000"/>
      <sheetName val="Equipos "/>
      <sheetName val="personal "/>
      <sheetName val="INDICE "/>
      <sheetName val="CUADRO POR POSICIONES"/>
      <sheetName val="CuadroCostos Areas"/>
      <sheetName val="Cuadro Costos Activ"/>
      <sheetName val="ACTIVIDADES GENERALES"/>
      <sheetName val="1.2.1.1 Demolicion"/>
      <sheetName val="1.2.1.2 Desmontes de estructura"/>
      <sheetName val="1.2.1.3 Excav manual  "/>
      <sheetName val="1.2.1.4 Relleno mat. selecc"/>
      <sheetName val="1.2.2.1 Zapata ccto refor"/>
      <sheetName val="1.2.2.2 Viga Amarre ccto refor"/>
      <sheetName val="1.2.2.3 Columna ccto refor"/>
      <sheetName val="1.2.2.4 Dinteles ccto refor"/>
      <sheetName val="1.2.2.5 Mesones en ccto granito"/>
      <sheetName val="1.2.3.1 Concreto 3000psi"/>
      <sheetName val="1.2.3.1 Concreto 4000psi"/>
      <sheetName val="1.2.4.1 Placa piso ccto 3000psi"/>
      <sheetName val="1.2.4.2 Placa piso ccto 4000psi"/>
      <sheetName val="1.2.4.3 Nivelación ccto 3000psi"/>
      <sheetName val="1.2.4.4 Piso ceramica"/>
      <sheetName val="1.2.4.5 Enchape de baño"/>
      <sheetName val="1.2.4.6 Recubrimiento Epoxico"/>
      <sheetName val="1.2.4.7 Cielo Rasos"/>
      <sheetName val="1.2.5.1 Muro en bloque"/>
      <sheetName val="1.2.5.2 Muro Ladrillo ala Vista"/>
      <sheetName val="1.2.5.3 Alfajía Ladrillo alavis"/>
      <sheetName val="1.2.5.4 Alfajía en ccto"/>
      <sheetName val="1.2.5.5 Pañete"/>
      <sheetName val="1.2.6.1 Teja en Eternit"/>
      <sheetName val="1.2.6.2 Láminas Zinc"/>
      <sheetName val="1.2.6.3 Teja Ajover"/>
      <sheetName val="1.2.7.1 Pintura Exteriores"/>
      <sheetName val="1.2.7.2 Pintura Interiores"/>
      <sheetName val="1.2.7.3 Pintura Cubierta"/>
      <sheetName val="1.2.7.4 Pintura Madera"/>
      <sheetName val="1.2.7.5 Pintura SMetálicas"/>
      <sheetName val="1.2.7.6 Pintura Cerramiento"/>
      <sheetName val="1.2.7.7 Demarcación Señaliz"/>
      <sheetName val="1.2.7.8 Estucos"/>
      <sheetName val="1.2.8.1.1 Puertas Madera"/>
      <sheetName val="1.2.8.1.1 Ventanas Madera"/>
      <sheetName val="1.31 Mueble Madera"/>
      <sheetName val="1.2.8.2.1 Puertas Metálicas"/>
      <sheetName val="1.2.8.2.1 Ventanas Metálicas"/>
      <sheetName val="1.2.8.2.2 Estantes Metálicos"/>
      <sheetName val="1.2.8.2.3 Barandas Metálicas"/>
      <sheetName val="1.2.8.2.4 Estructuras Metálicas"/>
      <sheetName val="1.2.8.2.5 Lockers"/>
      <sheetName val="1.2.8.3.1 Puertas en Aluminio"/>
      <sheetName val="1.2.8.3.1 Ventanas en Aluminio"/>
      <sheetName val="1.2.8.4 Cerrajería"/>
      <sheetName val="1.2.8.5.1 Vidrios"/>
      <sheetName val="1.2.8.5.2 Polarizacion Vidrios"/>
      <sheetName val="1.2.9.1.Inst Hidraúlica 1-2&quot;"/>
      <sheetName val="1.2.9.1.Inst Sanitaria 3&quot;"/>
      <sheetName val="1.2.9.1.Inst Sanitaria 4&quot;"/>
      <sheetName val="1.2.9.2 Lavamanos"/>
      <sheetName val="1.2.9.2 Sanitario"/>
      <sheetName val="1.2.9.2 Orinal"/>
      <sheetName val="1.2.10.1 Encerramiento"/>
      <sheetName val="1.2.10.2 Andenes"/>
      <sheetName val="1.2.10.3 Cuneta"/>
      <sheetName val="1.2.10.4 Bordillos"/>
      <sheetName val="1.2.10.5 Señalizacion"/>
      <sheetName val="1.2.10.6.1 Limpieza Maleza"/>
      <sheetName val="1.2.10.6.2 Relleno matOrgánico"/>
      <sheetName val="1.2.10.6.3 Empradización"/>
      <sheetName val="1.2.10.6.4 Jardines"/>
      <sheetName val="1.2.11.1 Sillas Ergon"/>
      <sheetName val="1.2.11.2 Tableros Acril"/>
      <sheetName val="Format_APU"/>
      <sheetName val="Sal_Integ"/>
      <sheetName val="cantidades sf-42"/>
      <sheetName val="cantidades sf-30"/>
      <sheetName val="resumen sf-42"/>
      <sheetName val="resumen sf-30"/>
      <sheetName val="TABLA5"/>
      <sheetName val="Malas Prácticas eliminadas"/>
      <sheetName val="API93"/>
      <sheetName val="STRSUMM0"/>
      <sheetName val="Acta 10"/>
      <sheetName val="Aobra 1"/>
      <sheetName val="Amodif 1"/>
      <sheetName val="PRESUPUESTO LICITACIÓN SRN 001"/>
      <sheetName val="SRN_00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row r="3">
          <cell r="A3">
            <v>1</v>
          </cell>
        </row>
      </sheetData>
      <sheetData sheetId="193"/>
      <sheetData sheetId="194"/>
      <sheetData sheetId="195">
        <row r="8">
          <cell r="A8">
            <v>2.1</v>
          </cell>
        </row>
      </sheetData>
      <sheetData sheetId="196">
        <row r="8">
          <cell r="A8">
            <v>3.1</v>
          </cell>
        </row>
      </sheetData>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row r="1">
          <cell r="A1" t="str">
            <v>ITEM</v>
          </cell>
        </row>
      </sheetData>
      <sheetData sheetId="217">
        <row r="1">
          <cell r="A1" t="str">
            <v>EQUIPO</v>
          </cell>
        </row>
      </sheetData>
      <sheetData sheetId="218">
        <row r="1">
          <cell r="A1" t="str">
            <v>ADMINISTRACION</v>
          </cell>
        </row>
      </sheetData>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row r="3">
          <cell r="A3">
            <v>1</v>
          </cell>
        </row>
      </sheetData>
      <sheetData sheetId="238"/>
      <sheetData sheetId="239"/>
      <sheetData sheetId="240"/>
      <sheetData sheetId="241"/>
      <sheetData sheetId="242"/>
      <sheetData sheetId="243"/>
      <sheetData sheetId="244">
        <row r="1">
          <cell r="A1" t="str">
            <v>LISTADO DE INSUMOS GENERAL</v>
          </cell>
        </row>
      </sheetData>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row r="1">
          <cell r="A1" t="str">
            <v>ITEM</v>
          </cell>
        </row>
      </sheetData>
      <sheetData sheetId="264">
        <row r="1">
          <cell r="A1" t="str">
            <v>EQUIPO</v>
          </cell>
        </row>
      </sheetData>
      <sheetData sheetId="265">
        <row r="1">
          <cell r="A1" t="str">
            <v>ADMINISTRACION</v>
          </cell>
        </row>
      </sheetData>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ow r="3">
          <cell r="A3">
            <v>1</v>
          </cell>
        </row>
      </sheetData>
      <sheetData sheetId="298"/>
      <sheetData sheetId="299"/>
      <sheetData sheetId="300"/>
      <sheetData sheetId="301">
        <row r="8">
          <cell r="A8">
            <v>2.1</v>
          </cell>
        </row>
      </sheetData>
      <sheetData sheetId="302">
        <row r="8">
          <cell r="A8">
            <v>3.1</v>
          </cell>
        </row>
      </sheetData>
      <sheetData sheetId="303"/>
      <sheetData sheetId="304">
        <row r="1">
          <cell r="A1" t="str">
            <v>LISTADO DE INSUMOS GENERAL</v>
          </cell>
        </row>
      </sheetData>
      <sheetData sheetId="305"/>
      <sheetData sheetId="306"/>
      <sheetData sheetId="307"/>
      <sheetData sheetId="308">
        <row r="3">
          <cell r="A3">
            <v>1</v>
          </cell>
        </row>
      </sheetData>
      <sheetData sheetId="309"/>
      <sheetData sheetId="310"/>
      <sheetData sheetId="311"/>
      <sheetData sheetId="312"/>
      <sheetData sheetId="313"/>
      <sheetData sheetId="314"/>
      <sheetData sheetId="315">
        <row r="1">
          <cell r="A1" t="str">
            <v>LISTADO DE INSUMOS GENERAL</v>
          </cell>
        </row>
      </sheetData>
      <sheetData sheetId="316"/>
      <sheetData sheetId="317"/>
      <sheetData sheetId="318"/>
      <sheetData sheetId="319"/>
      <sheetData sheetId="320">
        <row r="1">
          <cell r="A1" t="str">
            <v>ITEM</v>
          </cell>
        </row>
      </sheetData>
      <sheetData sheetId="321">
        <row r="1">
          <cell r="A1" t="str">
            <v>EQUIPO</v>
          </cell>
        </row>
      </sheetData>
      <sheetData sheetId="322">
        <row r="1">
          <cell r="A1" t="str">
            <v>ADMINISTRACION</v>
          </cell>
        </row>
      </sheetData>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row r="1">
          <cell r="A1" t="str">
            <v>ITEM</v>
          </cell>
        </row>
      </sheetData>
      <sheetData sheetId="362">
        <row r="1">
          <cell r="A1" t="str">
            <v>EQUIPO</v>
          </cell>
        </row>
      </sheetData>
      <sheetData sheetId="363">
        <row r="1">
          <cell r="A1" t="str">
            <v>ADMINISTRACION</v>
          </cell>
        </row>
      </sheetData>
      <sheetData sheetId="364">
        <row r="1">
          <cell r="A1" t="str">
            <v>ADMINISTRACION</v>
          </cell>
        </row>
      </sheetData>
      <sheetData sheetId="365"/>
      <sheetData sheetId="366"/>
      <sheetData sheetId="367"/>
      <sheetData sheetId="368">
        <row r="3">
          <cell r="A3">
            <v>1</v>
          </cell>
        </row>
      </sheetData>
      <sheetData sheetId="369"/>
      <sheetData sheetId="370"/>
      <sheetData sheetId="371"/>
      <sheetData sheetId="372"/>
      <sheetData sheetId="373"/>
      <sheetData sheetId="374"/>
      <sheetData sheetId="375">
        <row r="1">
          <cell r="A1" t="str">
            <v>LISTADO DE INSUMOS GENERAL</v>
          </cell>
        </row>
      </sheetData>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row r="168">
          <cell r="D168">
            <v>0.16</v>
          </cell>
        </row>
      </sheetData>
      <sheetData sheetId="471"/>
      <sheetData sheetId="472">
        <row r="7">
          <cell r="B7">
            <v>1</v>
          </cell>
        </row>
      </sheetData>
      <sheetData sheetId="473">
        <row r="33">
          <cell r="G33">
            <v>0.59504299999999999</v>
          </cell>
        </row>
      </sheetData>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row r="1">
          <cell r="A1" t="str">
            <v>ITEM</v>
          </cell>
        </row>
      </sheetData>
      <sheetData sheetId="503">
        <row r="1">
          <cell r="A1" t="str">
            <v>EQUIPO</v>
          </cell>
        </row>
      </sheetData>
      <sheetData sheetId="504">
        <row r="1">
          <cell r="A1" t="str">
            <v>ADMINISTRACION</v>
          </cell>
        </row>
      </sheetData>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row r="3">
          <cell r="A3">
            <v>5.0999999999999996</v>
          </cell>
        </row>
      </sheetData>
      <sheetData sheetId="522">
        <row r="2">
          <cell r="AM2">
            <v>25</v>
          </cell>
        </row>
      </sheetData>
      <sheetData sheetId="523"/>
      <sheetData sheetId="524"/>
      <sheetData sheetId="525"/>
      <sheetData sheetId="526"/>
      <sheetData sheetId="527"/>
      <sheetData sheetId="528"/>
      <sheetData sheetId="529"/>
      <sheetData sheetId="530"/>
      <sheetData sheetId="531">
        <row r="3">
          <cell r="A3">
            <v>1</v>
          </cell>
        </row>
      </sheetData>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sheetData sheetId="742"/>
      <sheetData sheetId="743">
        <row r="1">
          <cell r="A1" t="str">
            <v>INSTITUTO NACIONAL DE VIAS</v>
          </cell>
        </row>
      </sheetData>
      <sheetData sheetId="744" refreshError="1"/>
      <sheetData sheetId="745" refreshError="1"/>
      <sheetData sheetId="746" refreshError="1"/>
      <sheetData sheetId="747"/>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sheetData sheetId="758" refreshError="1"/>
      <sheetData sheetId="759"/>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sheetData sheetId="793">
        <row r="1">
          <cell r="A1" t="str">
            <v>INSTITUTO NACIONAL DE VIAS</v>
          </cell>
        </row>
      </sheetData>
      <sheetData sheetId="794"/>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ow r="1">
          <cell r="A1" t="str">
            <v>INSTITUTO NACIONAL DE VIAS</v>
          </cell>
        </row>
      </sheetData>
      <sheetData sheetId="832"/>
      <sheetData sheetId="833"/>
      <sheetData sheetId="834"/>
      <sheetData sheetId="835"/>
      <sheetData sheetId="836"/>
      <sheetData sheetId="837"/>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sheetData sheetId="854">
        <row r="3">
          <cell r="A3">
            <v>1</v>
          </cell>
        </row>
      </sheetData>
      <sheetData sheetId="855"/>
      <sheetData sheetId="856"/>
      <sheetData sheetId="857"/>
      <sheetData sheetId="858"/>
      <sheetData sheetId="859"/>
      <sheetData sheetId="860"/>
      <sheetData sheetId="861">
        <row r="1">
          <cell r="A1" t="str">
            <v>LISTADO DE INSUMOS GENERAL</v>
          </cell>
        </row>
      </sheetData>
      <sheetData sheetId="862"/>
      <sheetData sheetId="863"/>
      <sheetData sheetId="864"/>
      <sheetData sheetId="865"/>
      <sheetData sheetId="866">
        <row r="1">
          <cell r="A1" t="str">
            <v>ITEM</v>
          </cell>
        </row>
      </sheetData>
      <sheetData sheetId="867">
        <row r="1">
          <cell r="A1" t="str">
            <v>EQUIPO</v>
          </cell>
        </row>
      </sheetData>
      <sheetData sheetId="868">
        <row r="1">
          <cell r="A1" t="str">
            <v>ADMINISTRACION</v>
          </cell>
        </row>
      </sheetData>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sheetData sheetId="938"/>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sheetData sheetId="958"/>
      <sheetData sheetId="959"/>
      <sheetData sheetId="960"/>
      <sheetData sheetId="961"/>
      <sheetData sheetId="962"/>
      <sheetData sheetId="963"/>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sheetData sheetId="980"/>
      <sheetData sheetId="981"/>
      <sheetData sheetId="982">
        <row r="1">
          <cell r="A1" t="str">
            <v>LISTADO DE INSUMOS GENERAL</v>
          </cell>
        </row>
      </sheetData>
      <sheetData sheetId="983"/>
      <sheetData sheetId="984"/>
      <sheetData sheetId="985"/>
      <sheetData sheetId="986"/>
      <sheetData sheetId="987"/>
      <sheetData sheetId="988"/>
      <sheetData sheetId="989"/>
      <sheetData sheetId="990" refreshError="1"/>
      <sheetData sheetId="991" refreshError="1"/>
      <sheetData sheetId="992"/>
      <sheetData sheetId="993" refreshError="1"/>
      <sheetData sheetId="994" refreshError="1"/>
      <sheetData sheetId="995" refreshError="1"/>
      <sheetData sheetId="996" refreshError="1"/>
      <sheetData sheetId="997"/>
      <sheetData sheetId="998" refreshError="1"/>
      <sheetData sheetId="999" refreshError="1"/>
      <sheetData sheetId="1000"/>
      <sheetData sheetId="1001"/>
      <sheetData sheetId="1002" refreshError="1"/>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row r="168">
          <cell r="D168">
            <v>0.16</v>
          </cell>
        </row>
      </sheetData>
      <sheetData sheetId="1678"/>
      <sheetData sheetId="1679">
        <row r="7">
          <cell r="B7">
            <v>1</v>
          </cell>
        </row>
      </sheetData>
      <sheetData sheetId="1680">
        <row r="3">
          <cell r="A3">
            <v>1</v>
          </cell>
        </row>
      </sheetData>
      <sheetData sheetId="1681"/>
      <sheetData sheetId="1682"/>
      <sheetData sheetId="1683"/>
      <sheetData sheetId="1684"/>
      <sheetData sheetId="1685"/>
      <sheetData sheetId="1686"/>
      <sheetData sheetId="1687">
        <row r="8">
          <cell r="A8">
            <v>2.1</v>
          </cell>
        </row>
      </sheetData>
      <sheetData sheetId="1688">
        <row r="8">
          <cell r="A8">
            <v>3.1</v>
          </cell>
        </row>
      </sheetData>
      <sheetData sheetId="1689"/>
      <sheetData sheetId="1690"/>
      <sheetData sheetId="1691"/>
      <sheetData sheetId="1692"/>
      <sheetData sheetId="1693"/>
      <sheetData sheetId="1694"/>
      <sheetData sheetId="1695"/>
      <sheetData sheetId="1696"/>
      <sheetData sheetId="1697"/>
      <sheetData sheetId="1698"/>
      <sheetData sheetId="1699"/>
      <sheetData sheetId="1700">
        <row r="8">
          <cell r="A8">
            <v>2.1</v>
          </cell>
        </row>
      </sheetData>
      <sheetData sheetId="1701">
        <row r="8">
          <cell r="A8">
            <v>3.1</v>
          </cell>
        </row>
      </sheetData>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row r="8">
          <cell r="A8">
            <v>2.1</v>
          </cell>
        </row>
      </sheetData>
      <sheetData sheetId="1773">
        <row r="8">
          <cell r="A8">
            <v>3.1</v>
          </cell>
        </row>
      </sheetData>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row r="3">
          <cell r="A3">
            <v>1</v>
          </cell>
        </row>
      </sheetData>
      <sheetData sheetId="2392"/>
      <sheetData sheetId="2393"/>
      <sheetData sheetId="2394"/>
      <sheetData sheetId="2395"/>
      <sheetData sheetId="2396"/>
      <sheetData sheetId="2397"/>
      <sheetData sheetId="2398">
        <row r="1">
          <cell r="A1" t="str">
            <v>LISTADO DE INSUMOS GENERAL</v>
          </cell>
        </row>
      </sheetData>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row r="8">
          <cell r="A8">
            <v>2.1</v>
          </cell>
        </row>
      </sheetData>
      <sheetData sheetId="2456">
        <row r="8">
          <cell r="A8">
            <v>3.1</v>
          </cell>
        </row>
      </sheetData>
      <sheetData sheetId="2457"/>
      <sheetData sheetId="2458"/>
      <sheetData sheetId="2459"/>
      <sheetData sheetId="2460"/>
      <sheetData sheetId="2461"/>
      <sheetData sheetId="2462">
        <row r="3">
          <cell r="A3">
            <v>1</v>
          </cell>
        </row>
      </sheetData>
      <sheetData sheetId="2463"/>
      <sheetData sheetId="2464"/>
      <sheetData sheetId="2465"/>
      <sheetData sheetId="2466"/>
      <sheetData sheetId="2467"/>
      <sheetData sheetId="2468" refreshError="1"/>
      <sheetData sheetId="2469">
        <row r="1">
          <cell r="A1" t="str">
            <v>LISTADO DE INSUMOS GENERAL</v>
          </cell>
        </row>
      </sheetData>
      <sheetData sheetId="2470" refreshError="1"/>
      <sheetData sheetId="247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row r="3">
          <cell r="A3">
            <v>5.0999999999999996</v>
          </cell>
        </row>
      </sheetData>
      <sheetData sheetId="2676">
        <row r="2">
          <cell r="AM2">
            <v>25</v>
          </cell>
        </row>
      </sheetData>
      <sheetData sheetId="2677"/>
      <sheetData sheetId="2678"/>
      <sheetData sheetId="2679"/>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row r="8">
          <cell r="A8">
            <v>2.1</v>
          </cell>
        </row>
      </sheetData>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sheetData sheetId="2752"/>
      <sheetData sheetId="2753"/>
      <sheetData sheetId="2754"/>
      <sheetData sheetId="2755"/>
      <sheetData sheetId="2756"/>
      <sheetData sheetId="2757"/>
      <sheetData sheetId="2758">
        <row r="1">
          <cell r="A1" t="str">
            <v>ITEM</v>
          </cell>
        </row>
      </sheetData>
      <sheetData sheetId="2759">
        <row r="1">
          <cell r="A1" t="str">
            <v>ADMINISTRACION</v>
          </cell>
        </row>
      </sheetData>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row r="2">
          <cell r="A2" t="str">
            <v>ACTA No</v>
          </cell>
        </row>
      </sheetData>
      <sheetData sheetId="2774">
        <row r="2">
          <cell r="A2" t="str">
            <v>ACTA No</v>
          </cell>
        </row>
      </sheetData>
      <sheetData sheetId="2775"/>
      <sheetData sheetId="2776"/>
      <sheetData sheetId="2777"/>
      <sheetData sheetId="2778"/>
      <sheetData sheetId="2779"/>
      <sheetData sheetId="2780"/>
      <sheetData sheetId="2781"/>
      <sheetData sheetId="2782"/>
      <sheetData sheetId="2783" refreshError="1"/>
      <sheetData sheetId="2784" refreshError="1"/>
      <sheetData sheetId="2785"/>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sheetData sheetId="2799" refreshError="1"/>
      <sheetData sheetId="2800" refreshError="1"/>
      <sheetData sheetId="2801" refreshError="1"/>
      <sheetData sheetId="2802" refreshError="1"/>
      <sheetData sheetId="2803"/>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sheetData sheetId="2839"/>
      <sheetData sheetId="2840">
        <row r="1">
          <cell r="A1" t="str">
            <v>ITEM</v>
          </cell>
        </row>
      </sheetData>
      <sheetData sheetId="2841">
        <row r="1">
          <cell r="A1" t="str">
            <v>EQUIPO</v>
          </cell>
        </row>
      </sheetData>
      <sheetData sheetId="2842">
        <row r="1">
          <cell r="A1" t="str">
            <v>ADMINISTRACION</v>
          </cell>
        </row>
      </sheetData>
      <sheetData sheetId="2843"/>
      <sheetData sheetId="2844"/>
      <sheetData sheetId="2845"/>
      <sheetData sheetId="2846"/>
      <sheetData sheetId="2847" refreshError="1"/>
      <sheetData sheetId="2848" refreshError="1"/>
      <sheetData sheetId="2849" refreshError="1"/>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row r="8">
          <cell r="A8">
            <v>2.1</v>
          </cell>
        </row>
      </sheetData>
      <sheetData sheetId="2867">
        <row r="8">
          <cell r="A8">
            <v>3.1</v>
          </cell>
        </row>
      </sheetData>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row r="2">
          <cell r="A2" t="str">
            <v>ACTA No</v>
          </cell>
        </row>
      </sheetData>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row r="3">
          <cell r="A3">
            <v>1</v>
          </cell>
        </row>
      </sheetData>
      <sheetData sheetId="2992"/>
      <sheetData sheetId="2993"/>
      <sheetData sheetId="2994"/>
      <sheetData sheetId="2995"/>
      <sheetData sheetId="2996"/>
      <sheetData sheetId="2997"/>
      <sheetData sheetId="2998">
        <row r="1">
          <cell r="A1" t="str">
            <v>LISTADO DE INSUMOS GENERAL</v>
          </cell>
        </row>
      </sheetData>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row r="1">
          <cell r="A1" t="str">
            <v>ITEM</v>
          </cell>
        </row>
      </sheetData>
      <sheetData sheetId="3034"/>
      <sheetData sheetId="3035"/>
      <sheetData sheetId="3036"/>
      <sheetData sheetId="3037"/>
      <sheetData sheetId="3038"/>
      <sheetData sheetId="3039"/>
      <sheetData sheetId="3040"/>
      <sheetData sheetId="3041"/>
      <sheetData sheetId="3042"/>
      <sheetData sheetId="3043"/>
      <sheetData sheetId="3044">
        <row r="1">
          <cell r="A1" t="str">
            <v>ITEM</v>
          </cell>
        </row>
      </sheetData>
      <sheetData sheetId="3045">
        <row r="1">
          <cell r="A1" t="str">
            <v>EQUIPO</v>
          </cell>
        </row>
      </sheetData>
      <sheetData sheetId="3046">
        <row r="1">
          <cell r="A1" t="str">
            <v>ADMINISTRACION</v>
          </cell>
        </row>
      </sheetData>
      <sheetData sheetId="3047"/>
      <sheetData sheetId="3048"/>
      <sheetData sheetId="3049"/>
      <sheetData sheetId="3050"/>
      <sheetData sheetId="3051"/>
      <sheetData sheetId="3052"/>
      <sheetData sheetId="3053"/>
      <sheetData sheetId="3054"/>
      <sheetData sheetId="3055">
        <row r="8">
          <cell r="A8">
            <v>2.1</v>
          </cell>
        </row>
      </sheetData>
      <sheetData sheetId="3056">
        <row r="8">
          <cell r="A8">
            <v>3.1</v>
          </cell>
        </row>
      </sheetData>
      <sheetData sheetId="3057"/>
      <sheetData sheetId="3058"/>
      <sheetData sheetId="3059"/>
      <sheetData sheetId="3060"/>
      <sheetData sheetId="3061"/>
      <sheetData sheetId="3062">
        <row r="3">
          <cell r="A3">
            <v>1</v>
          </cell>
        </row>
      </sheetData>
      <sheetData sheetId="3063"/>
      <sheetData sheetId="3064"/>
      <sheetData sheetId="3065"/>
      <sheetData sheetId="3066"/>
      <sheetData sheetId="3067"/>
      <sheetData sheetId="3068"/>
      <sheetData sheetId="3069">
        <row r="1">
          <cell r="A1" t="str">
            <v>LISTADO DE INSUMOS GENERAL</v>
          </cell>
        </row>
      </sheetData>
      <sheetData sheetId="3070"/>
      <sheetData sheetId="3071"/>
      <sheetData sheetId="3072"/>
      <sheetData sheetId="3073"/>
      <sheetData sheetId="3074">
        <row r="1">
          <cell r="A1" t="str">
            <v>ITEM</v>
          </cell>
        </row>
      </sheetData>
      <sheetData sheetId="3075">
        <row r="1">
          <cell r="A1" t="str">
            <v>EQUIPO</v>
          </cell>
        </row>
      </sheetData>
      <sheetData sheetId="3076">
        <row r="1">
          <cell r="A1" t="str">
            <v>ADMINISTRACION</v>
          </cell>
        </row>
      </sheetData>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row r="1">
          <cell r="A1" t="str">
            <v>ITEM</v>
          </cell>
        </row>
      </sheetData>
      <sheetData sheetId="3092">
        <row r="1">
          <cell r="A1" t="str">
            <v>EQUIPO</v>
          </cell>
        </row>
      </sheetData>
      <sheetData sheetId="3093">
        <row r="1">
          <cell r="A1" t="str">
            <v>ADMINISTRACION</v>
          </cell>
        </row>
      </sheetData>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row r="1">
          <cell r="A1" t="str">
            <v>ITEM</v>
          </cell>
        </row>
      </sheetData>
      <sheetData sheetId="3115">
        <row r="1">
          <cell r="A1" t="str">
            <v>EQUIPO</v>
          </cell>
        </row>
      </sheetData>
      <sheetData sheetId="3116">
        <row r="1">
          <cell r="A1" t="str">
            <v>ADMINISTRACION</v>
          </cell>
        </row>
      </sheetData>
      <sheetData sheetId="3117"/>
      <sheetData sheetId="3118"/>
      <sheetData sheetId="3119"/>
      <sheetData sheetId="3120"/>
      <sheetData sheetId="3121"/>
      <sheetData sheetId="3122"/>
      <sheetData sheetId="3123"/>
      <sheetData sheetId="3124"/>
      <sheetData sheetId="3125"/>
      <sheetData sheetId="3126"/>
      <sheetData sheetId="3127"/>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sheetData sheetId="3203"/>
      <sheetData sheetId="3204"/>
      <sheetData sheetId="3205">
        <row r="14">
          <cell r="D14">
            <v>38504</v>
          </cell>
        </row>
      </sheetData>
      <sheetData sheetId="3206"/>
      <sheetData sheetId="3207"/>
      <sheetData sheetId="3208">
        <row r="14">
          <cell r="D14">
            <v>38504</v>
          </cell>
        </row>
      </sheetData>
      <sheetData sheetId="3209"/>
      <sheetData sheetId="3210"/>
      <sheetData sheetId="3211"/>
      <sheetData sheetId="3212">
        <row r="14">
          <cell r="D14">
            <v>38504</v>
          </cell>
        </row>
      </sheetData>
      <sheetData sheetId="3213"/>
      <sheetData sheetId="3214"/>
      <sheetData sheetId="3215"/>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sheetData sheetId="3260"/>
      <sheetData sheetId="3261"/>
      <sheetData sheetId="3262"/>
      <sheetData sheetId="3263"/>
      <sheetData sheetId="3264"/>
      <sheetData sheetId="3265"/>
      <sheetData sheetId="3266"/>
      <sheetData sheetId="3267" refreshError="1"/>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refreshError="1"/>
      <sheetData sheetId="3315"/>
      <sheetData sheetId="3316"/>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sheetData sheetId="3326" refreshError="1"/>
      <sheetData sheetId="3327"/>
      <sheetData sheetId="3328"/>
      <sheetData sheetId="3329"/>
      <sheetData sheetId="3330"/>
      <sheetData sheetId="3331"/>
      <sheetData sheetId="3332"/>
      <sheetData sheetId="3333"/>
      <sheetData sheetId="3334"/>
      <sheetData sheetId="3335"/>
      <sheetData sheetId="3336"/>
      <sheetData sheetId="3337" refreshError="1"/>
      <sheetData sheetId="3338"/>
      <sheetData sheetId="3339"/>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refreshError="1"/>
      <sheetData sheetId="3444" refreshError="1"/>
      <sheetData sheetId="3445" refreshError="1"/>
      <sheetData sheetId="3446" refreshError="1"/>
      <sheetData sheetId="3447"/>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sheetData sheetId="3493">
        <row r="1">
          <cell r="A1">
            <v>112200000000</v>
          </cell>
        </row>
      </sheetData>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refreshError="1"/>
      <sheetData sheetId="3537"/>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sheetData sheetId="3551" refreshError="1"/>
      <sheetData sheetId="3552" refreshError="1"/>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refreshError="1"/>
      <sheetData sheetId="3619"/>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ow r="108">
          <cell r="E108">
            <v>7.0000000000000007E-2</v>
          </cell>
        </row>
      </sheetData>
      <sheetData sheetId="3629" refreshError="1"/>
      <sheetData sheetId="3630" refreshError="1"/>
      <sheetData sheetId="3631" refreshError="1"/>
      <sheetData sheetId="3632"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2-CONSOR"/>
      <sheetName val="FOR2_CONSOR"/>
    </sheetNames>
    <sheetDataSet>
      <sheetData sheetId="0"/>
      <sheetData sheetId="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VCA"/>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HIST-RES"/>
    </sheetNames>
    <sheetDataSet>
      <sheetData sheetId="0" refreshError="1">
        <row r="2">
          <cell r="N2">
            <v>36706</v>
          </cell>
        </row>
        <row r="3">
          <cell r="N3">
            <v>36706</v>
          </cell>
        </row>
        <row r="4">
          <cell r="N4">
            <v>36705</v>
          </cell>
        </row>
        <row r="5">
          <cell r="N5">
            <v>36706</v>
          </cell>
        </row>
        <row r="6">
          <cell r="N6">
            <v>36706</v>
          </cell>
        </row>
        <row r="7">
          <cell r="N7">
            <v>36705</v>
          </cell>
        </row>
        <row r="8">
          <cell r="N8">
            <v>36705</v>
          </cell>
        </row>
        <row r="9">
          <cell r="N9">
            <v>36705</v>
          </cell>
        </row>
        <row r="10">
          <cell r="N10">
            <v>36704</v>
          </cell>
        </row>
        <row r="11">
          <cell r="N11">
            <v>36704</v>
          </cell>
        </row>
        <row r="12">
          <cell r="N12">
            <v>36704</v>
          </cell>
        </row>
        <row r="13">
          <cell r="N13">
            <v>36701</v>
          </cell>
        </row>
        <row r="14">
          <cell r="N14">
            <v>36701</v>
          </cell>
        </row>
        <row r="15">
          <cell r="N15">
            <v>36701</v>
          </cell>
        </row>
        <row r="16">
          <cell r="N16">
            <v>36707</v>
          </cell>
        </row>
        <row r="17">
          <cell r="N17">
            <v>36711</v>
          </cell>
        </row>
        <row r="18">
          <cell r="N18">
            <v>36711</v>
          </cell>
        </row>
        <row r="19">
          <cell r="N19">
            <v>36714</v>
          </cell>
        </row>
        <row r="20">
          <cell r="N20">
            <v>36718</v>
          </cell>
        </row>
        <row r="21">
          <cell r="N21">
            <v>36718</v>
          </cell>
        </row>
        <row r="22">
          <cell r="N22">
            <v>36718</v>
          </cell>
        </row>
        <row r="24">
          <cell r="N24">
            <v>36732</v>
          </cell>
        </row>
        <row r="25">
          <cell r="N25">
            <v>36732</v>
          </cell>
        </row>
        <row r="26">
          <cell r="N26">
            <v>36732</v>
          </cell>
        </row>
        <row r="27">
          <cell r="N27">
            <v>36709</v>
          </cell>
        </row>
        <row r="29">
          <cell r="N29">
            <v>36731</v>
          </cell>
        </row>
        <row r="30">
          <cell r="N30">
            <v>36731</v>
          </cell>
        </row>
        <row r="31">
          <cell r="N31">
            <v>36731</v>
          </cell>
        </row>
        <row r="33">
          <cell r="N33">
            <v>36724</v>
          </cell>
        </row>
        <row r="34">
          <cell r="N34">
            <v>36724</v>
          </cell>
        </row>
        <row r="35">
          <cell r="N35">
            <v>36724</v>
          </cell>
        </row>
        <row r="36">
          <cell r="N36">
            <v>36722</v>
          </cell>
        </row>
        <row r="37">
          <cell r="N37">
            <v>36722</v>
          </cell>
        </row>
        <row r="38">
          <cell r="N38">
            <v>36720</v>
          </cell>
        </row>
        <row r="39">
          <cell r="N39">
            <v>36720</v>
          </cell>
        </row>
        <row r="40">
          <cell r="N40">
            <v>36720</v>
          </cell>
        </row>
        <row r="41">
          <cell r="N41">
            <v>36722</v>
          </cell>
        </row>
        <row r="42">
          <cell r="N42">
            <v>36733</v>
          </cell>
        </row>
        <row r="43">
          <cell r="N43">
            <v>36733</v>
          </cell>
        </row>
        <row r="44">
          <cell r="N44">
            <v>36733</v>
          </cell>
        </row>
        <row r="45">
          <cell r="N45">
            <v>36734</v>
          </cell>
        </row>
        <row r="46">
          <cell r="N46">
            <v>36762</v>
          </cell>
        </row>
        <row r="47">
          <cell r="N47">
            <v>36763</v>
          </cell>
        </row>
        <row r="48">
          <cell r="N48">
            <v>36763</v>
          </cell>
        </row>
        <row r="49">
          <cell r="N49">
            <v>36763</v>
          </cell>
        </row>
        <row r="51">
          <cell r="N51">
            <v>36764</v>
          </cell>
        </row>
        <row r="52">
          <cell r="N52">
            <v>36764</v>
          </cell>
        </row>
        <row r="53">
          <cell r="N53">
            <v>36766</v>
          </cell>
        </row>
        <row r="54">
          <cell r="N54">
            <v>36766</v>
          </cell>
        </row>
        <row r="55">
          <cell r="N55">
            <v>36766</v>
          </cell>
        </row>
        <row r="56">
          <cell r="N56">
            <v>36769</v>
          </cell>
        </row>
        <row r="57">
          <cell r="N57">
            <v>36764</v>
          </cell>
        </row>
        <row r="58">
          <cell r="N58">
            <v>36764</v>
          </cell>
        </row>
        <row r="59">
          <cell r="N59">
            <v>36764</v>
          </cell>
        </row>
        <row r="60">
          <cell r="N60">
            <v>36764</v>
          </cell>
        </row>
        <row r="61">
          <cell r="N61">
            <v>36907</v>
          </cell>
        </row>
        <row r="62">
          <cell r="N62">
            <v>36907</v>
          </cell>
        </row>
        <row r="63">
          <cell r="N63">
            <v>36907</v>
          </cell>
        </row>
        <row r="64">
          <cell r="N64">
            <v>36908</v>
          </cell>
        </row>
        <row r="65">
          <cell r="N65">
            <v>36908</v>
          </cell>
        </row>
        <row r="66">
          <cell r="N66">
            <v>36908</v>
          </cell>
        </row>
        <row r="67">
          <cell r="N67">
            <v>36907</v>
          </cell>
        </row>
        <row r="69">
          <cell r="N69">
            <v>36908</v>
          </cell>
        </row>
        <row r="71">
          <cell r="N71">
            <v>36909</v>
          </cell>
        </row>
        <row r="73">
          <cell r="N73">
            <v>36900</v>
          </cell>
        </row>
        <row r="74">
          <cell r="N74">
            <v>36900</v>
          </cell>
        </row>
        <row r="75">
          <cell r="N75">
            <v>36916</v>
          </cell>
        </row>
        <row r="76">
          <cell r="N76">
            <v>36916</v>
          </cell>
        </row>
        <row r="77">
          <cell r="N77">
            <v>36910</v>
          </cell>
        </row>
        <row r="78">
          <cell r="N78">
            <v>36910</v>
          </cell>
        </row>
        <row r="79">
          <cell r="N79">
            <v>36917</v>
          </cell>
        </row>
        <row r="80">
          <cell r="N80">
            <v>36918</v>
          </cell>
        </row>
        <row r="81">
          <cell r="N81">
            <v>36918</v>
          </cell>
        </row>
        <row r="82">
          <cell r="N82">
            <v>36910</v>
          </cell>
        </row>
        <row r="83">
          <cell r="N83">
            <v>0</v>
          </cell>
        </row>
        <row r="84">
          <cell r="N84">
            <v>0</v>
          </cell>
        </row>
        <row r="85">
          <cell r="N85">
            <v>0</v>
          </cell>
        </row>
        <row r="86">
          <cell r="N86">
            <v>0</v>
          </cell>
        </row>
      </sheetData>
      <sheetData sheetId="1"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RCUITOS CODENSA"/>
      <sheetName val="CIRCUITOS eec"/>
      <sheetName val="CIRCUITOS rc"/>
      <sheetName val="CIRCUITOS rn"/>
      <sheetName val="CIRCUITOS ro"/>
      <sheetName val="CIRCUITOS rs"/>
      <sheetName val="CIRCUITOS_CODENSA"/>
      <sheetName val="CIRCUITOS_eec"/>
      <sheetName val="CIRCUITOS_rc"/>
      <sheetName val="CIRCUITOS_rn"/>
      <sheetName val="CIRCUITOS_ro"/>
      <sheetName val="CIRCUITOS_rs"/>
      <sheetName val="Sábana"/>
      <sheetName val="AC2-AG96"/>
      <sheetName val="CIRCUITOS_CODENSA1"/>
      <sheetName val="CIRCUITOS_eec1"/>
      <sheetName val="CIRCUITOS_rc1"/>
      <sheetName val="CIRCUITOS_rn1"/>
      <sheetName val="CIRCUITOS_ro1"/>
      <sheetName val="CIRCUITOS_rs1"/>
      <sheetName val="CIRCUITOS_CODENSA2"/>
      <sheetName val="CIRCUITOS_eec2"/>
      <sheetName val="CIRCUITOS_rc2"/>
      <sheetName val="CIRCUITOS_rn2"/>
      <sheetName val="CIRCUITOS_ro2"/>
      <sheetName val="CIRCUITOS_rs2"/>
      <sheetName val="Areas"/>
      <sheetName val="Eficiencia"/>
      <sheetName val="AREAS_PLU"/>
      <sheetName val="NODOS "/>
      <sheetName val="RELACIONES_HIDRAULICAS"/>
      <sheetName val="PLUVIAL"/>
      <sheetName val="TRAMOS"/>
      <sheetName val="Datos Generales"/>
      <sheetName val="#¡REF"/>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sheetData sheetId="15"/>
      <sheetData sheetId="16"/>
      <sheetData sheetId="17"/>
      <sheetData sheetId="18"/>
      <sheetData sheetId="19"/>
      <sheetData sheetId="20"/>
      <sheetData sheetId="21"/>
      <sheetData sheetId="22"/>
      <sheetData sheetId="23"/>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BAND"/>
      <sheetName val="Proc 0009h"/>
      <sheetName val="Proc 0009i (2)"/>
      <sheetName val="Hoja3"/>
      <sheetName val="DAT NUC"/>
      <sheetName val="Nucleos"/>
      <sheetName val="Hoja (2)"/>
      <sheetName val="DATOS"/>
      <sheetName val="Proc0009m"/>
      <sheetName val="Proc 0009i"/>
      <sheetName val="Gráfico de control"/>
      <sheetName val="Hoja2 (2)"/>
      <sheetName val="HIST-RES"/>
      <sheetName val="Hist(1)"/>
      <sheetName val="Hist(2)"/>
      <sheetName val="Hist(3)"/>
      <sheetName val="Hist(4)"/>
      <sheetName val="Hist(5)"/>
      <sheetName val="NÚCLEOS"/>
      <sheetName val="NÚCLEOS (2)"/>
      <sheetName val="GRÁFICOS"/>
      <sheetName val="CORREL"/>
      <sheetName val="Hoja1"/>
      <sheetName val="Hoja2"/>
    </sheetNames>
    <sheetDataSet>
      <sheetData sheetId="0">
        <row r="3">
          <cell r="A3">
            <v>1</v>
          </cell>
          <cell r="C3">
            <v>0.60763888888888895</v>
          </cell>
          <cell r="D3">
            <v>1</v>
          </cell>
          <cell r="E3">
            <v>840</v>
          </cell>
          <cell r="F3">
            <v>920</v>
          </cell>
          <cell r="G3" t="str">
            <v>DER</v>
          </cell>
          <cell r="I3">
            <v>3250</v>
          </cell>
          <cell r="J3">
            <v>3113.3</v>
          </cell>
          <cell r="L3">
            <v>0</v>
          </cell>
          <cell r="M3">
            <v>294</v>
          </cell>
          <cell r="N3">
            <v>239.8</v>
          </cell>
          <cell r="O3">
            <v>643</v>
          </cell>
          <cell r="P3">
            <v>612.20000000000005</v>
          </cell>
          <cell r="Q3">
            <v>794</v>
          </cell>
          <cell r="R3">
            <v>235.6</v>
          </cell>
          <cell r="S3">
            <v>93</v>
          </cell>
          <cell r="T3">
            <v>201.7</v>
          </cell>
        </row>
        <row r="4">
          <cell r="A4">
            <v>2</v>
          </cell>
          <cell r="C4">
            <v>0.375</v>
          </cell>
          <cell r="E4">
            <v>919</v>
          </cell>
          <cell r="F4">
            <v>1670</v>
          </cell>
          <cell r="G4" t="str">
            <v>DER</v>
          </cell>
          <cell r="I4">
            <v>3190.3</v>
          </cell>
          <cell r="J4">
            <v>3040.1</v>
          </cell>
          <cell r="L4">
            <v>0</v>
          </cell>
          <cell r="M4">
            <v>355.7</v>
          </cell>
          <cell r="N4">
            <v>325.89999999999998</v>
          </cell>
          <cell r="O4">
            <v>603.4</v>
          </cell>
          <cell r="P4">
            <v>554.4</v>
          </cell>
          <cell r="Q4">
            <v>706.4</v>
          </cell>
          <cell r="R4">
            <v>228.5</v>
          </cell>
          <cell r="S4">
            <v>84.5</v>
          </cell>
          <cell r="T4">
            <v>181.3</v>
          </cell>
        </row>
        <row r="5">
          <cell r="A5">
            <v>3</v>
          </cell>
          <cell r="C5">
            <v>0.375</v>
          </cell>
          <cell r="E5">
            <v>831</v>
          </cell>
          <cell r="F5">
            <v>1635</v>
          </cell>
          <cell r="G5" t="str">
            <v>IZQ.</v>
          </cell>
          <cell r="I5">
            <v>1982.2</v>
          </cell>
          <cell r="J5">
            <v>1895.8</v>
          </cell>
          <cell r="L5">
            <v>0</v>
          </cell>
          <cell r="M5">
            <v>219.5</v>
          </cell>
          <cell r="N5">
            <v>166.3</v>
          </cell>
          <cell r="O5">
            <v>370</v>
          </cell>
          <cell r="P5">
            <v>345.1</v>
          </cell>
          <cell r="Q5">
            <v>456.9</v>
          </cell>
          <cell r="R5">
            <v>157.4</v>
          </cell>
          <cell r="S5">
            <v>60.3</v>
          </cell>
          <cell r="T5">
            <v>120.3</v>
          </cell>
        </row>
        <row r="6">
          <cell r="A6">
            <v>4</v>
          </cell>
          <cell r="C6">
            <v>0.45833333333333331</v>
          </cell>
          <cell r="E6">
            <v>1635</v>
          </cell>
          <cell r="F6">
            <v>2390</v>
          </cell>
          <cell r="G6" t="str">
            <v>IZQ.</v>
          </cell>
          <cell r="I6">
            <v>2815.5</v>
          </cell>
          <cell r="J6">
            <v>2692</v>
          </cell>
          <cell r="L6">
            <v>0</v>
          </cell>
          <cell r="M6">
            <v>338.3</v>
          </cell>
          <cell r="N6">
            <v>223</v>
          </cell>
          <cell r="O6">
            <v>402.7</v>
          </cell>
          <cell r="P6">
            <v>489.9</v>
          </cell>
          <cell r="Q6">
            <v>727.4</v>
          </cell>
          <cell r="R6">
            <v>252.4</v>
          </cell>
          <cell r="S6">
            <v>92.2</v>
          </cell>
          <cell r="T6">
            <v>166.1</v>
          </cell>
        </row>
        <row r="7">
          <cell r="A7">
            <v>5</v>
          </cell>
          <cell r="C7">
            <v>0.375</v>
          </cell>
          <cell r="E7">
            <v>1670</v>
          </cell>
          <cell r="F7">
            <v>2481</v>
          </cell>
          <cell r="G7" t="str">
            <v>DER</v>
          </cell>
          <cell r="I7">
            <v>2648.6</v>
          </cell>
          <cell r="J7">
            <v>2523.3000000000002</v>
          </cell>
          <cell r="L7">
            <v>27.9</v>
          </cell>
          <cell r="M7">
            <v>185.1</v>
          </cell>
          <cell r="N7">
            <v>171.4</v>
          </cell>
          <cell r="O7">
            <v>336.3</v>
          </cell>
          <cell r="P7">
            <v>511.9</v>
          </cell>
          <cell r="Q7">
            <v>781.5</v>
          </cell>
          <cell r="R7">
            <v>246.3</v>
          </cell>
          <cell r="S7">
            <v>92</v>
          </cell>
          <cell r="T7">
            <v>170.9</v>
          </cell>
        </row>
        <row r="8">
          <cell r="A8">
            <v>6</v>
          </cell>
          <cell r="C8">
            <v>0.3611111111111111</v>
          </cell>
          <cell r="E8">
            <v>2390</v>
          </cell>
          <cell r="F8">
            <v>3110</v>
          </cell>
          <cell r="G8" t="str">
            <v>IZQ.</v>
          </cell>
          <cell r="I8">
            <v>2544.8000000000002</v>
          </cell>
          <cell r="J8">
            <v>2420.5</v>
          </cell>
          <cell r="L8">
            <v>16.8</v>
          </cell>
          <cell r="M8">
            <v>179.6</v>
          </cell>
          <cell r="N8">
            <v>141.5</v>
          </cell>
          <cell r="O8">
            <v>400.3</v>
          </cell>
          <cell r="P8">
            <v>475.2</v>
          </cell>
          <cell r="Q8">
            <v>693.1</v>
          </cell>
          <cell r="R8">
            <v>266.39999999999998</v>
          </cell>
          <cell r="S8">
            <v>90.4</v>
          </cell>
          <cell r="T8">
            <v>157.19999999999999</v>
          </cell>
        </row>
        <row r="9">
          <cell r="A9">
            <v>7</v>
          </cell>
          <cell r="C9">
            <v>0.375</v>
          </cell>
          <cell r="E9">
            <v>2481</v>
          </cell>
          <cell r="F9">
            <v>3322</v>
          </cell>
          <cell r="G9" t="str">
            <v>DER</v>
          </cell>
          <cell r="I9">
            <v>2471.1999999999998</v>
          </cell>
          <cell r="J9">
            <v>2357.4</v>
          </cell>
          <cell r="L9">
            <v>0</v>
          </cell>
          <cell r="M9">
            <v>221.6</v>
          </cell>
          <cell r="N9">
            <v>170.4</v>
          </cell>
          <cell r="O9">
            <v>411.2</v>
          </cell>
          <cell r="P9">
            <v>448</v>
          </cell>
          <cell r="Q9">
            <v>635</v>
          </cell>
          <cell r="R9">
            <v>242.9</v>
          </cell>
          <cell r="S9">
            <v>85.4</v>
          </cell>
          <cell r="T9">
            <v>142.9</v>
          </cell>
        </row>
        <row r="10">
          <cell r="A10">
            <v>8</v>
          </cell>
          <cell r="C10">
            <v>0.4513888888888889</v>
          </cell>
          <cell r="E10">
            <v>3110</v>
          </cell>
          <cell r="F10">
            <v>3660</v>
          </cell>
          <cell r="G10" t="str">
            <v>IZQ.</v>
          </cell>
          <cell r="I10">
            <v>3126</v>
          </cell>
          <cell r="J10">
            <v>3015.4</v>
          </cell>
          <cell r="L10">
            <v>21.1</v>
          </cell>
          <cell r="M10">
            <v>412.5</v>
          </cell>
          <cell r="N10">
            <v>347.6</v>
          </cell>
          <cell r="O10">
            <v>552.70000000000005</v>
          </cell>
          <cell r="P10">
            <v>548.20000000000005</v>
          </cell>
          <cell r="Q10">
            <v>665.1</v>
          </cell>
          <cell r="R10">
            <v>195</v>
          </cell>
          <cell r="S10">
            <v>86.2</v>
          </cell>
          <cell r="T10">
            <v>187</v>
          </cell>
        </row>
        <row r="11">
          <cell r="A11">
            <v>9</v>
          </cell>
          <cell r="C11">
            <v>0.375</v>
          </cell>
          <cell r="E11">
            <v>3386</v>
          </cell>
          <cell r="F11">
            <v>4290</v>
          </cell>
          <cell r="G11" t="str">
            <v>DER</v>
          </cell>
          <cell r="I11">
            <v>2321.5</v>
          </cell>
          <cell r="J11">
            <v>2226.3000000000002</v>
          </cell>
          <cell r="L11">
            <v>0</v>
          </cell>
          <cell r="M11">
            <v>266</v>
          </cell>
          <cell r="N11">
            <v>184.5</v>
          </cell>
          <cell r="O11">
            <v>420.9</v>
          </cell>
          <cell r="P11">
            <v>426</v>
          </cell>
          <cell r="Q11">
            <v>534.4</v>
          </cell>
          <cell r="R11">
            <v>172.9</v>
          </cell>
          <cell r="S11">
            <v>73.5</v>
          </cell>
          <cell r="T11">
            <v>148.1</v>
          </cell>
        </row>
        <row r="12">
          <cell r="A12">
            <v>10</v>
          </cell>
          <cell r="C12">
            <v>0.4375</v>
          </cell>
          <cell r="E12">
            <v>3665</v>
          </cell>
          <cell r="F12">
            <v>4170</v>
          </cell>
          <cell r="G12" t="str">
            <v>IZQ.</v>
          </cell>
          <cell r="I12">
            <v>3002.5</v>
          </cell>
          <cell r="J12">
            <v>2839.1</v>
          </cell>
          <cell r="L12">
            <v>0</v>
          </cell>
          <cell r="M12">
            <v>351.1</v>
          </cell>
          <cell r="N12">
            <v>266</v>
          </cell>
          <cell r="O12">
            <v>549.5</v>
          </cell>
          <cell r="P12">
            <v>507.4</v>
          </cell>
          <cell r="Q12">
            <v>668.8</v>
          </cell>
          <cell r="R12">
            <v>248.1</v>
          </cell>
          <cell r="S12">
            <v>90</v>
          </cell>
          <cell r="T12">
            <v>158.19999999999999</v>
          </cell>
        </row>
        <row r="13">
          <cell r="A13">
            <v>11</v>
          </cell>
          <cell r="C13">
            <v>0.43402777777777773</v>
          </cell>
          <cell r="E13">
            <v>4170</v>
          </cell>
          <cell r="F13">
            <v>4830</v>
          </cell>
          <cell r="G13" t="str">
            <v>IZQ.</v>
          </cell>
          <cell r="I13">
            <v>2161.6999999999998</v>
          </cell>
          <cell r="J13">
            <v>2060.5</v>
          </cell>
          <cell r="L13">
            <v>0</v>
          </cell>
          <cell r="M13">
            <v>220</v>
          </cell>
          <cell r="N13">
            <v>177.6</v>
          </cell>
          <cell r="O13">
            <v>418.8</v>
          </cell>
          <cell r="P13">
            <v>374.8</v>
          </cell>
          <cell r="Q13">
            <v>507.3</v>
          </cell>
          <cell r="R13">
            <v>170.2</v>
          </cell>
          <cell r="S13">
            <v>60.3</v>
          </cell>
          <cell r="T13">
            <v>131.5</v>
          </cell>
        </row>
        <row r="14">
          <cell r="A14">
            <v>12</v>
          </cell>
          <cell r="C14">
            <v>0.33333333333333331</v>
          </cell>
          <cell r="E14">
            <v>4290</v>
          </cell>
          <cell r="F14">
            <v>5170</v>
          </cell>
          <cell r="G14" t="str">
            <v>DER</v>
          </cell>
          <cell r="I14">
            <v>2537.6999999999998</v>
          </cell>
          <cell r="J14">
            <v>2411</v>
          </cell>
          <cell r="L14">
            <v>0</v>
          </cell>
          <cell r="M14">
            <v>355.5</v>
          </cell>
          <cell r="N14">
            <v>259.89999999999998</v>
          </cell>
          <cell r="O14">
            <v>493.3</v>
          </cell>
          <cell r="P14">
            <v>397.7</v>
          </cell>
          <cell r="Q14">
            <v>505.2</v>
          </cell>
          <cell r="R14">
            <v>194</v>
          </cell>
          <cell r="S14">
            <v>64.2</v>
          </cell>
          <cell r="T14">
            <v>141.19999999999999</v>
          </cell>
        </row>
        <row r="15">
          <cell r="A15">
            <v>13</v>
          </cell>
          <cell r="C15">
            <v>0.33333333333333331</v>
          </cell>
          <cell r="E15">
            <v>4830</v>
          </cell>
          <cell r="F15">
            <v>5615</v>
          </cell>
          <cell r="G15" t="str">
            <v>IZQ.</v>
          </cell>
          <cell r="I15">
            <v>1796.5</v>
          </cell>
          <cell r="J15">
            <v>1701.7</v>
          </cell>
          <cell r="L15">
            <v>0</v>
          </cell>
          <cell r="M15">
            <v>180.1</v>
          </cell>
          <cell r="N15">
            <v>192.3</v>
          </cell>
          <cell r="O15">
            <v>365.6</v>
          </cell>
          <cell r="P15">
            <v>272.2</v>
          </cell>
          <cell r="Q15">
            <v>384.4</v>
          </cell>
          <cell r="R15">
            <v>152</v>
          </cell>
          <cell r="S15">
            <v>51.5</v>
          </cell>
          <cell r="T15">
            <v>103.6</v>
          </cell>
        </row>
        <row r="16">
          <cell r="A16">
            <v>14</v>
          </cell>
          <cell r="C16">
            <v>0.49305555555555558</v>
          </cell>
          <cell r="E16">
            <v>5171</v>
          </cell>
          <cell r="F16">
            <v>5640</v>
          </cell>
          <cell r="G16" t="str">
            <v>DER</v>
          </cell>
          <cell r="I16">
            <v>3416.7</v>
          </cell>
          <cell r="J16">
            <v>3253.7</v>
          </cell>
          <cell r="L16">
            <v>10.3</v>
          </cell>
          <cell r="M16">
            <v>326.2</v>
          </cell>
          <cell r="N16">
            <v>338.1</v>
          </cell>
          <cell r="O16">
            <v>616.4</v>
          </cell>
          <cell r="P16">
            <v>595.5</v>
          </cell>
          <cell r="Q16">
            <v>809</v>
          </cell>
          <cell r="R16">
            <v>244.8</v>
          </cell>
          <cell r="S16">
            <v>99.9</v>
          </cell>
          <cell r="T16">
            <v>213.5</v>
          </cell>
        </row>
        <row r="17">
          <cell r="A17">
            <v>15</v>
          </cell>
          <cell r="C17">
            <v>0.40972222222222227</v>
          </cell>
          <cell r="E17">
            <v>5770</v>
          </cell>
          <cell r="F17">
            <v>5800</v>
          </cell>
          <cell r="G17" t="str">
            <v>IZQ.</v>
          </cell>
        </row>
        <row r="18">
          <cell r="A18">
            <v>16</v>
          </cell>
          <cell r="C18">
            <v>0.375</v>
          </cell>
          <cell r="E18">
            <v>5640</v>
          </cell>
          <cell r="F18">
            <v>5920</v>
          </cell>
          <cell r="G18" t="str">
            <v>DER</v>
          </cell>
        </row>
        <row r="19">
          <cell r="A19">
            <v>17</v>
          </cell>
          <cell r="C19">
            <v>0.5</v>
          </cell>
          <cell r="E19">
            <v>5802</v>
          </cell>
          <cell r="F19">
            <v>6155</v>
          </cell>
          <cell r="G19" t="str">
            <v>IZQ.</v>
          </cell>
        </row>
        <row r="20">
          <cell r="A20">
            <v>18</v>
          </cell>
          <cell r="C20">
            <v>0.54861111111111105</v>
          </cell>
          <cell r="E20">
            <v>8590</v>
          </cell>
          <cell r="F20">
            <v>9150</v>
          </cell>
          <cell r="G20" t="str">
            <v>DER</v>
          </cell>
        </row>
        <row r="21">
          <cell r="A21">
            <v>19</v>
          </cell>
          <cell r="C21">
            <v>0.53125</v>
          </cell>
          <cell r="E21">
            <v>8904</v>
          </cell>
          <cell r="F21">
            <v>9490</v>
          </cell>
          <cell r="G21" t="str">
            <v>IZQ.</v>
          </cell>
        </row>
        <row r="22">
          <cell r="A22">
            <v>20</v>
          </cell>
          <cell r="C22">
            <v>0.34166666666666662</v>
          </cell>
          <cell r="E22">
            <v>9510</v>
          </cell>
          <cell r="F22">
            <v>10005</v>
          </cell>
          <cell r="G22" t="str">
            <v>DER</v>
          </cell>
        </row>
        <row r="23">
          <cell r="A23">
            <v>21</v>
          </cell>
          <cell r="C23">
            <v>0.42708333333333331</v>
          </cell>
          <cell r="E23">
            <v>9850</v>
          </cell>
          <cell r="F23">
            <v>10755</v>
          </cell>
          <cell r="G23" t="str">
            <v>IZQ.</v>
          </cell>
        </row>
        <row r="24">
          <cell r="A24">
            <v>22</v>
          </cell>
          <cell r="C24">
            <v>0.34722222222222227</v>
          </cell>
          <cell r="E24">
            <v>10005</v>
          </cell>
          <cell r="F24">
            <v>10520</v>
          </cell>
          <cell r="G24" t="str">
            <v>DER</v>
          </cell>
        </row>
        <row r="25">
          <cell r="A25">
            <v>23</v>
          </cell>
          <cell r="C25">
            <v>0.3611111111111111</v>
          </cell>
          <cell r="E25">
            <v>10755</v>
          </cell>
          <cell r="F25">
            <v>11015</v>
          </cell>
          <cell r="G25" t="str">
            <v>IZQ.</v>
          </cell>
        </row>
        <row r="26">
          <cell r="A26">
            <v>24</v>
          </cell>
          <cell r="C26">
            <v>0.5625</v>
          </cell>
          <cell r="E26">
            <v>11015</v>
          </cell>
          <cell r="F26">
            <v>11385</v>
          </cell>
          <cell r="G26" t="str">
            <v>IZQ.</v>
          </cell>
        </row>
        <row r="27">
          <cell r="A27">
            <v>25</v>
          </cell>
          <cell r="C27">
            <v>0.30902777777777779</v>
          </cell>
          <cell r="E27">
            <v>10890</v>
          </cell>
          <cell r="F27">
            <v>11510</v>
          </cell>
          <cell r="G27" t="str">
            <v>DER</v>
          </cell>
        </row>
        <row r="28">
          <cell r="A28">
            <v>26</v>
          </cell>
          <cell r="C28">
            <v>0.55902777777777779</v>
          </cell>
          <cell r="E28">
            <v>11855</v>
          </cell>
          <cell r="F28">
            <v>12315</v>
          </cell>
          <cell r="G28" t="str">
            <v>DER</v>
          </cell>
        </row>
        <row r="29">
          <cell r="A29">
            <v>27</v>
          </cell>
          <cell r="C29">
            <v>0.4861111111111111</v>
          </cell>
          <cell r="E29">
            <v>11385</v>
          </cell>
          <cell r="F29">
            <v>11730</v>
          </cell>
          <cell r="G29" t="str">
            <v>IZQ.</v>
          </cell>
        </row>
        <row r="30">
          <cell r="A30">
            <v>28</v>
          </cell>
        </row>
        <row r="31">
          <cell r="A31">
            <v>29</v>
          </cell>
        </row>
        <row r="32">
          <cell r="A32">
            <v>30</v>
          </cell>
        </row>
        <row r="33">
          <cell r="A33">
            <v>31</v>
          </cell>
        </row>
        <row r="34">
          <cell r="A34">
            <v>32</v>
          </cell>
        </row>
        <row r="35">
          <cell r="A35">
            <v>33</v>
          </cell>
        </row>
        <row r="36">
          <cell r="A36">
            <v>34</v>
          </cell>
        </row>
        <row r="37">
          <cell r="A37">
            <v>35</v>
          </cell>
        </row>
        <row r="38">
          <cell r="A38">
            <v>36</v>
          </cell>
        </row>
        <row r="39">
          <cell r="A39">
            <v>37</v>
          </cell>
        </row>
        <row r="40">
          <cell r="A40">
            <v>38</v>
          </cell>
        </row>
        <row r="41">
          <cell r="A41">
            <v>39</v>
          </cell>
        </row>
        <row r="42">
          <cell r="A42">
            <v>40</v>
          </cell>
        </row>
        <row r="43">
          <cell r="A43">
            <v>41</v>
          </cell>
        </row>
        <row r="44">
          <cell r="A44">
            <v>42</v>
          </cell>
        </row>
        <row r="45">
          <cell r="A45">
            <v>43</v>
          </cell>
        </row>
        <row r="46">
          <cell r="A46">
            <v>44</v>
          </cell>
        </row>
        <row r="47">
          <cell r="A47">
            <v>45</v>
          </cell>
        </row>
      </sheetData>
      <sheetData sheetId="1">
        <row r="4">
          <cell r="G4">
            <v>39</v>
          </cell>
        </row>
      </sheetData>
      <sheetData sheetId="2"/>
      <sheetData sheetId="3"/>
      <sheetData sheetId="4">
        <row r="2">
          <cell r="A2">
            <v>2</v>
          </cell>
          <cell r="B2">
            <v>37002</v>
          </cell>
          <cell r="C2">
            <v>1</v>
          </cell>
          <cell r="D2">
            <v>0.60763888888888895</v>
          </cell>
          <cell r="E2">
            <v>0.65972222222222221</v>
          </cell>
          <cell r="F2">
            <v>152</v>
          </cell>
          <cell r="G2">
            <v>152</v>
          </cell>
          <cell r="H2">
            <v>880</v>
          </cell>
          <cell r="J2">
            <v>840</v>
          </cell>
          <cell r="K2">
            <v>920</v>
          </cell>
          <cell r="L2" t="str">
            <v>DER.</v>
          </cell>
          <cell r="M2">
            <v>130</v>
          </cell>
          <cell r="N2">
            <v>1</v>
          </cell>
          <cell r="O2">
            <v>5.7</v>
          </cell>
          <cell r="P2">
            <v>1043.4000000000001</v>
          </cell>
          <cell r="Q2">
            <v>1052.0999999999999</v>
          </cell>
        </row>
        <row r="3">
          <cell r="A3">
            <v>3</v>
          </cell>
          <cell r="B3">
            <v>37004</v>
          </cell>
          <cell r="C3">
            <v>1</v>
          </cell>
          <cell r="D3">
            <v>0.39583333333333331</v>
          </cell>
          <cell r="E3">
            <v>0.41666666666666669</v>
          </cell>
          <cell r="F3">
            <v>155</v>
          </cell>
          <cell r="G3">
            <v>152</v>
          </cell>
          <cell r="H3">
            <v>925</v>
          </cell>
          <cell r="J3">
            <v>840</v>
          </cell>
          <cell r="K3">
            <v>1910</v>
          </cell>
          <cell r="L3" t="str">
            <v>IZQ.</v>
          </cell>
          <cell r="M3">
            <v>137</v>
          </cell>
          <cell r="N3">
            <v>3</v>
          </cell>
          <cell r="O3">
            <v>4</v>
          </cell>
          <cell r="P3">
            <v>700.6</v>
          </cell>
          <cell r="Q3">
            <v>709.5</v>
          </cell>
        </row>
        <row r="4">
          <cell r="A4">
            <v>4</v>
          </cell>
          <cell r="B4">
            <v>37003</v>
          </cell>
          <cell r="C4">
            <v>1</v>
          </cell>
          <cell r="D4">
            <v>0.36458333333333331</v>
          </cell>
          <cell r="E4">
            <v>0.38541666666666669</v>
          </cell>
          <cell r="F4">
            <v>160</v>
          </cell>
          <cell r="G4">
            <v>150</v>
          </cell>
          <cell r="H4">
            <v>975</v>
          </cell>
          <cell r="J4">
            <v>920</v>
          </cell>
          <cell r="K4">
            <v>1040</v>
          </cell>
          <cell r="L4" t="str">
            <v>DER.</v>
          </cell>
          <cell r="M4">
            <v>135</v>
          </cell>
          <cell r="N4">
            <v>2</v>
          </cell>
          <cell r="O4">
            <v>4.57</v>
          </cell>
          <cell r="P4">
            <v>799.4</v>
          </cell>
          <cell r="Q4">
            <v>807.5</v>
          </cell>
        </row>
        <row r="5">
          <cell r="A5">
            <v>5</v>
          </cell>
          <cell r="B5">
            <v>37004</v>
          </cell>
          <cell r="C5">
            <v>2</v>
          </cell>
          <cell r="D5">
            <v>0.40972222222222227</v>
          </cell>
          <cell r="E5">
            <v>0.4513888888888889</v>
          </cell>
          <cell r="F5">
            <v>152</v>
          </cell>
          <cell r="G5">
            <v>145</v>
          </cell>
          <cell r="H5">
            <v>1025</v>
          </cell>
          <cell r="J5">
            <v>1910</v>
          </cell>
          <cell r="K5">
            <v>1015</v>
          </cell>
          <cell r="L5" t="str">
            <v>IZQ.</v>
          </cell>
          <cell r="M5">
            <v>130</v>
          </cell>
          <cell r="N5">
            <v>3</v>
          </cell>
          <cell r="O5">
            <v>4.12</v>
          </cell>
          <cell r="P5">
            <v>712.4</v>
          </cell>
          <cell r="Q5">
            <v>719.6</v>
          </cell>
        </row>
        <row r="6">
          <cell r="A6">
            <v>6</v>
          </cell>
          <cell r="B6">
            <v>37003</v>
          </cell>
          <cell r="C6">
            <v>2</v>
          </cell>
          <cell r="D6">
            <v>0.375</v>
          </cell>
          <cell r="E6">
            <v>0.4236111111111111</v>
          </cell>
          <cell r="F6">
            <v>155</v>
          </cell>
          <cell r="G6">
            <v>142</v>
          </cell>
          <cell r="H6">
            <v>1075</v>
          </cell>
          <cell r="J6">
            <v>1040</v>
          </cell>
          <cell r="K6">
            <v>1130</v>
          </cell>
          <cell r="L6" t="str">
            <v>DER.</v>
          </cell>
          <cell r="M6">
            <v>130</v>
          </cell>
          <cell r="N6">
            <v>2</v>
          </cell>
          <cell r="O6">
            <v>4.5999999999999996</v>
          </cell>
          <cell r="P6">
            <v>819.8</v>
          </cell>
          <cell r="Q6">
            <v>827.5</v>
          </cell>
        </row>
        <row r="7">
          <cell r="A7">
            <v>7</v>
          </cell>
          <cell r="B7">
            <v>37004</v>
          </cell>
          <cell r="C7">
            <v>3</v>
          </cell>
          <cell r="D7">
            <v>0.45277777777777778</v>
          </cell>
          <cell r="E7">
            <v>0.4861111111111111</v>
          </cell>
          <cell r="F7">
            <v>155</v>
          </cell>
          <cell r="G7">
            <v>150</v>
          </cell>
          <cell r="H7">
            <v>1125</v>
          </cell>
          <cell r="J7">
            <v>1015</v>
          </cell>
          <cell r="K7">
            <v>1210</v>
          </cell>
          <cell r="L7" t="str">
            <v>IZQ.</v>
          </cell>
          <cell r="M7">
            <v>150</v>
          </cell>
          <cell r="N7">
            <v>3</v>
          </cell>
          <cell r="O7">
            <v>3.9</v>
          </cell>
          <cell r="P7">
            <v>674.1</v>
          </cell>
          <cell r="Q7">
            <v>684.2</v>
          </cell>
        </row>
        <row r="8">
          <cell r="A8">
            <v>8</v>
          </cell>
          <cell r="B8">
            <v>37003</v>
          </cell>
          <cell r="C8">
            <v>3</v>
          </cell>
          <cell r="D8">
            <v>0.40277777777777773</v>
          </cell>
          <cell r="E8">
            <v>0.45833333333333331</v>
          </cell>
          <cell r="F8">
            <v>150</v>
          </cell>
          <cell r="G8">
            <v>140</v>
          </cell>
          <cell r="H8">
            <v>1175</v>
          </cell>
          <cell r="J8">
            <v>1130</v>
          </cell>
          <cell r="K8">
            <v>1190</v>
          </cell>
          <cell r="L8" t="str">
            <v>DER.</v>
          </cell>
          <cell r="M8">
            <v>133</v>
          </cell>
          <cell r="N8">
            <v>2</v>
          </cell>
          <cell r="O8">
            <v>5.5</v>
          </cell>
          <cell r="P8">
            <v>986.6</v>
          </cell>
          <cell r="Q8">
            <v>995.3</v>
          </cell>
        </row>
        <row r="9">
          <cell r="A9">
            <v>9</v>
          </cell>
          <cell r="B9">
            <v>37004</v>
          </cell>
          <cell r="C9">
            <v>4</v>
          </cell>
          <cell r="D9">
            <v>0.53333333333333333</v>
          </cell>
          <cell r="E9">
            <v>0.5625</v>
          </cell>
          <cell r="F9">
            <v>150</v>
          </cell>
          <cell r="G9">
            <v>148</v>
          </cell>
          <cell r="H9">
            <v>1225</v>
          </cell>
          <cell r="J9">
            <v>1210</v>
          </cell>
          <cell r="K9">
            <v>1340</v>
          </cell>
          <cell r="L9" t="str">
            <v>IZQ.</v>
          </cell>
          <cell r="M9">
            <v>130</v>
          </cell>
          <cell r="N9">
            <v>3</v>
          </cell>
          <cell r="O9">
            <v>6.02</v>
          </cell>
          <cell r="P9">
            <v>1037.4000000000001</v>
          </cell>
          <cell r="Q9">
            <v>1046.7</v>
          </cell>
        </row>
        <row r="10">
          <cell r="A10">
            <v>10</v>
          </cell>
          <cell r="B10">
            <v>37003</v>
          </cell>
          <cell r="C10">
            <v>5</v>
          </cell>
          <cell r="D10">
            <v>0.48958333333333331</v>
          </cell>
          <cell r="E10">
            <v>0.51388888888888895</v>
          </cell>
          <cell r="F10">
            <v>152</v>
          </cell>
          <cell r="G10">
            <v>147</v>
          </cell>
          <cell r="H10">
            <v>1275</v>
          </cell>
          <cell r="J10">
            <v>1250</v>
          </cell>
          <cell r="K10">
            <v>1363</v>
          </cell>
          <cell r="L10" t="str">
            <v>DER.</v>
          </cell>
          <cell r="M10">
            <v>130</v>
          </cell>
          <cell r="N10">
            <v>2</v>
          </cell>
          <cell r="O10">
            <v>5.62</v>
          </cell>
          <cell r="P10">
            <v>1008.3</v>
          </cell>
          <cell r="Q10">
            <v>1016.8</v>
          </cell>
        </row>
        <row r="11">
          <cell r="A11">
            <v>11</v>
          </cell>
          <cell r="B11">
            <v>37004</v>
          </cell>
          <cell r="C11">
            <v>4</v>
          </cell>
          <cell r="D11">
            <v>0.53333333333333333</v>
          </cell>
          <cell r="E11">
            <v>0.5625</v>
          </cell>
          <cell r="F11">
            <v>150</v>
          </cell>
          <cell r="G11">
            <v>148</v>
          </cell>
          <cell r="H11">
            <v>1325</v>
          </cell>
          <cell r="J11">
            <v>1210</v>
          </cell>
          <cell r="K11">
            <v>1340</v>
          </cell>
          <cell r="L11" t="str">
            <v>IZQ.</v>
          </cell>
          <cell r="M11">
            <v>130</v>
          </cell>
          <cell r="N11">
            <v>3</v>
          </cell>
          <cell r="O11">
            <v>5.62</v>
          </cell>
          <cell r="P11">
            <v>984.3</v>
          </cell>
          <cell r="Q11">
            <v>993.3</v>
          </cell>
        </row>
        <row r="12">
          <cell r="A12">
            <v>12</v>
          </cell>
          <cell r="B12">
            <v>37003</v>
          </cell>
          <cell r="C12">
            <v>6</v>
          </cell>
          <cell r="D12">
            <v>0.5625</v>
          </cell>
          <cell r="E12">
            <v>0.60416666666666663</v>
          </cell>
          <cell r="F12">
            <v>152</v>
          </cell>
          <cell r="G12">
            <v>147</v>
          </cell>
          <cell r="H12">
            <v>1375</v>
          </cell>
          <cell r="J12">
            <v>1363</v>
          </cell>
          <cell r="K12">
            <v>1470</v>
          </cell>
          <cell r="L12" t="str">
            <v>DER.</v>
          </cell>
          <cell r="M12">
            <v>132</v>
          </cell>
          <cell r="N12">
            <v>2</v>
          </cell>
          <cell r="O12">
            <v>4.58</v>
          </cell>
          <cell r="P12">
            <v>816.9</v>
          </cell>
          <cell r="Q12">
            <v>824.9</v>
          </cell>
        </row>
        <row r="13">
          <cell r="A13">
            <v>13</v>
          </cell>
          <cell r="B13">
            <v>37004</v>
          </cell>
          <cell r="C13">
            <v>5</v>
          </cell>
          <cell r="D13">
            <v>0.57291666666666663</v>
          </cell>
          <cell r="E13">
            <v>0.70138888888888884</v>
          </cell>
          <cell r="F13">
            <v>152</v>
          </cell>
          <cell r="G13">
            <v>152</v>
          </cell>
          <cell r="H13">
            <v>1425</v>
          </cell>
          <cell r="J13">
            <v>1340</v>
          </cell>
          <cell r="K13">
            <v>1445</v>
          </cell>
          <cell r="L13" t="str">
            <v>IZQ.</v>
          </cell>
          <cell r="M13">
            <v>136</v>
          </cell>
          <cell r="N13">
            <v>3</v>
          </cell>
          <cell r="O13">
            <v>4.8600000000000003</v>
          </cell>
          <cell r="P13">
            <v>837.6</v>
          </cell>
          <cell r="Q13">
            <v>847</v>
          </cell>
        </row>
        <row r="14">
          <cell r="A14">
            <v>14</v>
          </cell>
          <cell r="B14">
            <v>37003</v>
          </cell>
          <cell r="C14">
            <v>7</v>
          </cell>
          <cell r="D14">
            <v>0.99652777777777768</v>
          </cell>
          <cell r="E14">
            <v>0.60763888888888895</v>
          </cell>
          <cell r="F14">
            <v>152</v>
          </cell>
          <cell r="G14">
            <v>152</v>
          </cell>
          <cell r="H14">
            <v>1475</v>
          </cell>
          <cell r="J14">
            <v>1470</v>
          </cell>
          <cell r="K14">
            <v>1530</v>
          </cell>
          <cell r="L14" t="str">
            <v>DER.</v>
          </cell>
          <cell r="M14">
            <v>130</v>
          </cell>
          <cell r="N14">
            <v>2</v>
          </cell>
          <cell r="O14">
            <v>6.53</v>
          </cell>
          <cell r="P14">
            <v>1151.7</v>
          </cell>
          <cell r="Q14">
            <v>1164.2</v>
          </cell>
        </row>
        <row r="15">
          <cell r="A15">
            <v>15</v>
          </cell>
          <cell r="B15">
            <v>37004</v>
          </cell>
          <cell r="C15">
            <v>6</v>
          </cell>
          <cell r="D15">
            <v>0.60416666666666663</v>
          </cell>
          <cell r="E15">
            <v>0.72916666666666663</v>
          </cell>
          <cell r="F15">
            <v>155</v>
          </cell>
          <cell r="G15">
            <v>149</v>
          </cell>
          <cell r="H15">
            <v>1525</v>
          </cell>
          <cell r="J15">
            <v>1445</v>
          </cell>
          <cell r="K15">
            <v>1560</v>
          </cell>
          <cell r="L15" t="str">
            <v>IZQ.</v>
          </cell>
          <cell r="M15">
            <v>131</v>
          </cell>
          <cell r="N15">
            <v>3</v>
          </cell>
          <cell r="O15">
            <v>4.74</v>
          </cell>
          <cell r="P15">
            <v>803</v>
          </cell>
          <cell r="Q15">
            <v>813.2</v>
          </cell>
        </row>
        <row r="16">
          <cell r="A16">
            <v>16</v>
          </cell>
          <cell r="B16">
            <v>37003</v>
          </cell>
          <cell r="C16">
            <v>8</v>
          </cell>
          <cell r="D16">
            <v>0.6875</v>
          </cell>
          <cell r="E16">
            <v>0.71527777777777779</v>
          </cell>
          <cell r="F16">
            <v>154</v>
          </cell>
          <cell r="G16">
            <v>145</v>
          </cell>
          <cell r="H16">
            <v>1575</v>
          </cell>
          <cell r="J16">
            <v>1530</v>
          </cell>
          <cell r="K16">
            <v>1590</v>
          </cell>
          <cell r="L16" t="str">
            <v>DER.</v>
          </cell>
          <cell r="M16">
            <v>136</v>
          </cell>
          <cell r="N16">
            <v>2</v>
          </cell>
          <cell r="O16">
            <v>6.05</v>
          </cell>
          <cell r="P16">
            <v>1078.4000000000001</v>
          </cell>
          <cell r="Q16">
            <v>1087.5999999999999</v>
          </cell>
        </row>
        <row r="17">
          <cell r="A17">
            <v>17</v>
          </cell>
          <cell r="B17">
            <v>37004</v>
          </cell>
          <cell r="C17">
            <v>9</v>
          </cell>
          <cell r="D17">
            <v>0.70833333333333337</v>
          </cell>
          <cell r="E17">
            <v>0.74305555555555547</v>
          </cell>
          <cell r="F17">
            <v>150</v>
          </cell>
          <cell r="G17">
            <v>150</v>
          </cell>
          <cell r="H17">
            <v>1625</v>
          </cell>
          <cell r="J17">
            <v>1560</v>
          </cell>
          <cell r="K17">
            <v>1635</v>
          </cell>
          <cell r="L17" t="str">
            <v>IZQ.</v>
          </cell>
          <cell r="M17">
            <v>137</v>
          </cell>
          <cell r="N17">
            <v>3</v>
          </cell>
          <cell r="O17">
            <v>4.97</v>
          </cell>
          <cell r="P17">
            <v>870.1</v>
          </cell>
          <cell r="Q17">
            <v>878.5</v>
          </cell>
        </row>
        <row r="18">
          <cell r="A18">
            <v>18</v>
          </cell>
          <cell r="B18">
            <v>37003</v>
          </cell>
          <cell r="C18">
            <v>9</v>
          </cell>
          <cell r="D18">
            <v>0.69791666666666663</v>
          </cell>
          <cell r="E18">
            <v>0.72222222222222221</v>
          </cell>
          <cell r="F18">
            <v>152</v>
          </cell>
          <cell r="G18">
            <v>149</v>
          </cell>
          <cell r="H18">
            <v>1675</v>
          </cell>
          <cell r="J18">
            <v>1590</v>
          </cell>
          <cell r="K18">
            <v>1675</v>
          </cell>
          <cell r="L18" t="str">
            <v>DER.</v>
          </cell>
          <cell r="M18">
            <v>130</v>
          </cell>
          <cell r="N18">
            <v>2</v>
          </cell>
          <cell r="O18">
            <v>7.1</v>
          </cell>
          <cell r="P18">
            <v>1310.0999999999999</v>
          </cell>
          <cell r="Q18">
            <v>1324.4</v>
          </cell>
        </row>
        <row r="19">
          <cell r="A19">
            <v>19</v>
          </cell>
          <cell r="B19">
            <v>37005</v>
          </cell>
          <cell r="C19">
            <v>1</v>
          </cell>
          <cell r="D19">
            <v>0.3576388888888889</v>
          </cell>
          <cell r="E19">
            <v>0.4201388888888889</v>
          </cell>
          <cell r="F19">
            <v>152</v>
          </cell>
          <cell r="G19">
            <v>152</v>
          </cell>
          <cell r="H19">
            <v>1725</v>
          </cell>
          <cell r="J19">
            <v>1635</v>
          </cell>
          <cell r="K19">
            <v>1735</v>
          </cell>
          <cell r="L19" t="str">
            <v>IZQ.</v>
          </cell>
          <cell r="M19">
            <v>135</v>
          </cell>
          <cell r="N19">
            <v>4</v>
          </cell>
          <cell r="O19">
            <v>5.12</v>
          </cell>
          <cell r="P19">
            <v>913.2</v>
          </cell>
          <cell r="Q19">
            <v>919.9</v>
          </cell>
        </row>
        <row r="20">
          <cell r="A20">
            <v>20</v>
          </cell>
          <cell r="B20">
            <v>37006</v>
          </cell>
          <cell r="C20">
            <v>2</v>
          </cell>
          <cell r="D20">
            <v>0.37152777777777773</v>
          </cell>
          <cell r="E20">
            <v>0.4201388888888889</v>
          </cell>
          <cell r="F20">
            <v>155</v>
          </cell>
          <cell r="G20">
            <v>150</v>
          </cell>
          <cell r="H20">
            <v>1775</v>
          </cell>
          <cell r="J20">
            <v>1720</v>
          </cell>
          <cell r="K20">
            <v>1820</v>
          </cell>
          <cell r="L20" t="str">
            <v>DER.</v>
          </cell>
          <cell r="M20">
            <v>135</v>
          </cell>
          <cell r="N20">
            <v>5</v>
          </cell>
          <cell r="O20">
            <v>5.48</v>
          </cell>
          <cell r="P20">
            <v>965.9</v>
          </cell>
          <cell r="Q20">
            <v>973.2</v>
          </cell>
        </row>
        <row r="21">
          <cell r="A21">
            <v>21</v>
          </cell>
          <cell r="B21">
            <v>37005</v>
          </cell>
          <cell r="C21">
            <v>2</v>
          </cell>
          <cell r="D21">
            <v>0.375</v>
          </cell>
          <cell r="E21">
            <v>0.4458333333333333</v>
          </cell>
          <cell r="F21">
            <v>154</v>
          </cell>
          <cell r="G21">
            <v>150</v>
          </cell>
          <cell r="H21">
            <v>1825</v>
          </cell>
          <cell r="J21">
            <v>1735</v>
          </cell>
          <cell r="K21">
            <v>1830</v>
          </cell>
          <cell r="L21" t="str">
            <v>IZQ.</v>
          </cell>
          <cell r="M21">
            <v>130</v>
          </cell>
          <cell r="N21">
            <v>4</v>
          </cell>
          <cell r="O21">
            <v>5.48</v>
          </cell>
          <cell r="P21">
            <v>973.3</v>
          </cell>
          <cell r="Q21">
            <v>981.7</v>
          </cell>
        </row>
        <row r="22">
          <cell r="A22">
            <v>22</v>
          </cell>
          <cell r="B22">
            <v>37006</v>
          </cell>
          <cell r="C22">
            <v>3</v>
          </cell>
          <cell r="D22">
            <v>0.40972222222222227</v>
          </cell>
          <cell r="E22">
            <v>0.45833333333333331</v>
          </cell>
          <cell r="F22">
            <v>150</v>
          </cell>
          <cell r="G22">
            <v>148</v>
          </cell>
          <cell r="H22">
            <v>1875</v>
          </cell>
          <cell r="J22">
            <v>1820</v>
          </cell>
          <cell r="K22">
            <v>1925</v>
          </cell>
          <cell r="L22" t="str">
            <v>DER.</v>
          </cell>
          <cell r="M22">
            <v>136</v>
          </cell>
          <cell r="N22">
            <v>5</v>
          </cell>
          <cell r="O22">
            <v>4.43</v>
          </cell>
          <cell r="P22">
            <v>778.2</v>
          </cell>
          <cell r="Q22">
            <v>784.5</v>
          </cell>
        </row>
        <row r="23">
          <cell r="A23">
            <v>23</v>
          </cell>
          <cell r="B23">
            <v>37005</v>
          </cell>
          <cell r="C23">
            <v>4</v>
          </cell>
          <cell r="D23">
            <v>0.51388888888888895</v>
          </cell>
          <cell r="E23">
            <v>4.5138888888888888E-2</v>
          </cell>
          <cell r="F23">
            <v>152</v>
          </cell>
          <cell r="G23">
            <v>152</v>
          </cell>
          <cell r="H23">
            <v>1925</v>
          </cell>
          <cell r="J23">
            <v>1895</v>
          </cell>
          <cell r="K23">
            <v>2000</v>
          </cell>
          <cell r="L23" t="str">
            <v>IZQ.</v>
          </cell>
          <cell r="M23">
            <v>137</v>
          </cell>
          <cell r="N23">
            <v>4</v>
          </cell>
          <cell r="O23">
            <v>5.34</v>
          </cell>
          <cell r="P23">
            <v>953.9</v>
          </cell>
          <cell r="Q23">
            <v>961.1</v>
          </cell>
        </row>
        <row r="24">
          <cell r="A24">
            <v>24</v>
          </cell>
          <cell r="B24">
            <v>37006</v>
          </cell>
          <cell r="C24">
            <v>4</v>
          </cell>
          <cell r="D24">
            <v>0.4861111111111111</v>
          </cell>
          <cell r="E24">
            <v>0.51736111111111105</v>
          </cell>
          <cell r="F24">
            <v>152</v>
          </cell>
          <cell r="G24">
            <v>152</v>
          </cell>
          <cell r="H24">
            <v>1975</v>
          </cell>
          <cell r="J24">
            <v>1925</v>
          </cell>
          <cell r="K24">
            <v>2030</v>
          </cell>
          <cell r="L24" t="str">
            <v>DER.</v>
          </cell>
          <cell r="M24">
            <v>130</v>
          </cell>
          <cell r="N24">
            <v>5</v>
          </cell>
          <cell r="O24">
            <v>5.19</v>
          </cell>
          <cell r="P24">
            <v>926.2</v>
          </cell>
          <cell r="Q24">
            <v>933.9</v>
          </cell>
        </row>
        <row r="25">
          <cell r="A25">
            <v>25</v>
          </cell>
          <cell r="B25">
            <v>37005</v>
          </cell>
          <cell r="C25">
            <v>5</v>
          </cell>
          <cell r="D25">
            <v>5.2083333333333336E-2</v>
          </cell>
          <cell r="E25">
            <v>0.60763888888888895</v>
          </cell>
          <cell r="F25">
            <v>154</v>
          </cell>
          <cell r="G25">
            <v>150</v>
          </cell>
          <cell r="H25">
            <v>2025</v>
          </cell>
          <cell r="J25">
            <v>2000</v>
          </cell>
          <cell r="K25">
            <v>2102</v>
          </cell>
          <cell r="L25" t="str">
            <v>IZQ.</v>
          </cell>
          <cell r="M25">
            <v>130</v>
          </cell>
          <cell r="N25">
            <v>4</v>
          </cell>
          <cell r="O25">
            <v>5.04</v>
          </cell>
          <cell r="P25">
            <v>873.6</v>
          </cell>
          <cell r="Q25">
            <v>880.6</v>
          </cell>
        </row>
        <row r="26">
          <cell r="A26">
            <v>26</v>
          </cell>
          <cell r="B26">
            <v>37006</v>
          </cell>
          <cell r="C26">
            <v>5</v>
          </cell>
          <cell r="D26">
            <v>0.51041666666666663</v>
          </cell>
          <cell r="E26">
            <v>0.54861111111111105</v>
          </cell>
          <cell r="F26">
            <v>152</v>
          </cell>
          <cell r="G26">
            <v>150</v>
          </cell>
          <cell r="H26">
            <v>2075</v>
          </cell>
          <cell r="J26">
            <v>2030</v>
          </cell>
          <cell r="K26">
            <v>2130</v>
          </cell>
          <cell r="L26" t="str">
            <v>DER.</v>
          </cell>
          <cell r="M26">
            <v>133</v>
          </cell>
          <cell r="N26">
            <v>5</v>
          </cell>
          <cell r="O26">
            <v>5.24</v>
          </cell>
          <cell r="P26">
            <v>926.9</v>
          </cell>
          <cell r="Q26">
            <v>934.4</v>
          </cell>
        </row>
        <row r="27">
          <cell r="A27">
            <v>27</v>
          </cell>
          <cell r="B27">
            <v>37005</v>
          </cell>
          <cell r="C27">
            <v>6</v>
          </cell>
          <cell r="D27">
            <v>7.9861111111111105E-2</v>
          </cell>
          <cell r="E27">
            <v>0.61458333333333337</v>
          </cell>
          <cell r="F27">
            <v>153</v>
          </cell>
          <cell r="G27">
            <v>153</v>
          </cell>
          <cell r="H27">
            <v>2125</v>
          </cell>
          <cell r="J27">
            <v>2102</v>
          </cell>
          <cell r="K27">
            <v>2158</v>
          </cell>
          <cell r="L27" t="str">
            <v>IZQ.</v>
          </cell>
          <cell r="M27">
            <v>135</v>
          </cell>
          <cell r="N27">
            <v>4</v>
          </cell>
          <cell r="O27">
            <v>5.38</v>
          </cell>
          <cell r="P27">
            <v>951.5</v>
          </cell>
          <cell r="Q27">
            <v>959</v>
          </cell>
        </row>
        <row r="28">
          <cell r="A28">
            <v>28</v>
          </cell>
          <cell r="B28">
            <v>37006</v>
          </cell>
          <cell r="C28">
            <v>6</v>
          </cell>
          <cell r="D28">
            <v>0.55555555555555558</v>
          </cell>
          <cell r="E28">
            <v>0.59375</v>
          </cell>
          <cell r="F28">
            <v>152</v>
          </cell>
          <cell r="G28">
            <v>152</v>
          </cell>
          <cell r="H28">
            <v>2175</v>
          </cell>
          <cell r="J28">
            <v>2130</v>
          </cell>
          <cell r="K28">
            <v>2235</v>
          </cell>
          <cell r="L28" t="str">
            <v>DER.</v>
          </cell>
          <cell r="M28">
            <v>132</v>
          </cell>
          <cell r="N28">
            <v>5</v>
          </cell>
          <cell r="O28">
            <v>5.01</v>
          </cell>
          <cell r="P28">
            <v>887.7</v>
          </cell>
          <cell r="Q28">
            <v>897</v>
          </cell>
        </row>
        <row r="29">
          <cell r="A29">
            <v>29</v>
          </cell>
          <cell r="B29">
            <v>37005</v>
          </cell>
          <cell r="C29">
            <v>7</v>
          </cell>
          <cell r="D29">
            <v>9.7222222222222224E-2</v>
          </cell>
          <cell r="E29">
            <v>0.65625</v>
          </cell>
          <cell r="F29">
            <v>152</v>
          </cell>
          <cell r="G29">
            <v>150</v>
          </cell>
          <cell r="H29">
            <v>2225</v>
          </cell>
          <cell r="J29">
            <v>2158</v>
          </cell>
          <cell r="K29">
            <v>2250</v>
          </cell>
          <cell r="L29" t="str">
            <v>IZQ.</v>
          </cell>
          <cell r="M29">
            <v>130</v>
          </cell>
          <cell r="N29">
            <v>4</v>
          </cell>
          <cell r="O29">
            <v>5.98</v>
          </cell>
          <cell r="P29">
            <v>1096.9000000000001</v>
          </cell>
          <cell r="Q29">
            <v>1105.0999999999999</v>
          </cell>
        </row>
        <row r="30">
          <cell r="A30">
            <v>30</v>
          </cell>
          <cell r="B30">
            <v>37006</v>
          </cell>
          <cell r="C30">
            <v>7</v>
          </cell>
          <cell r="D30">
            <v>9.375E-2</v>
          </cell>
          <cell r="E30">
            <v>0.63541666666666663</v>
          </cell>
          <cell r="F30">
            <v>152</v>
          </cell>
          <cell r="G30">
            <v>155</v>
          </cell>
          <cell r="H30">
            <v>2275</v>
          </cell>
          <cell r="J30">
            <v>2235</v>
          </cell>
          <cell r="K30">
            <v>2345</v>
          </cell>
          <cell r="L30" t="str">
            <v>DER.</v>
          </cell>
          <cell r="M30">
            <v>136</v>
          </cell>
          <cell r="N30">
            <v>5</v>
          </cell>
          <cell r="O30">
            <v>6.22</v>
          </cell>
          <cell r="P30">
            <v>1122.7</v>
          </cell>
          <cell r="Q30">
            <v>1131.3</v>
          </cell>
        </row>
        <row r="31">
          <cell r="A31">
            <v>31</v>
          </cell>
          <cell r="B31">
            <v>37005</v>
          </cell>
          <cell r="C31">
            <v>8</v>
          </cell>
          <cell r="D31">
            <v>0.16666666666666666</v>
          </cell>
          <cell r="E31">
            <v>0.69444444444444453</v>
          </cell>
          <cell r="F31">
            <v>152</v>
          </cell>
          <cell r="G31">
            <v>152</v>
          </cell>
          <cell r="H31">
            <v>2325</v>
          </cell>
          <cell r="J31">
            <v>2250</v>
          </cell>
          <cell r="K31">
            <v>2345</v>
          </cell>
          <cell r="L31" t="str">
            <v>IZQ.</v>
          </cell>
          <cell r="M31">
            <v>135</v>
          </cell>
          <cell r="N31">
            <v>4</v>
          </cell>
          <cell r="O31">
            <v>5.48</v>
          </cell>
          <cell r="P31">
            <v>900.6</v>
          </cell>
          <cell r="Q31">
            <v>910.3</v>
          </cell>
        </row>
        <row r="32">
          <cell r="A32">
            <v>32</v>
          </cell>
          <cell r="B32">
            <v>37006</v>
          </cell>
          <cell r="C32">
            <v>8</v>
          </cell>
          <cell r="D32">
            <v>0.13541666666666666</v>
          </cell>
          <cell r="E32">
            <v>0.66666666666666663</v>
          </cell>
          <cell r="F32">
            <v>152</v>
          </cell>
          <cell r="G32">
            <v>150</v>
          </cell>
          <cell r="H32">
            <v>2375</v>
          </cell>
          <cell r="J32">
            <v>2345</v>
          </cell>
          <cell r="K32">
            <v>2445</v>
          </cell>
          <cell r="L32" t="str">
            <v>DER.</v>
          </cell>
          <cell r="M32">
            <v>132</v>
          </cell>
          <cell r="N32">
            <v>5</v>
          </cell>
          <cell r="O32">
            <v>4.88</v>
          </cell>
          <cell r="P32">
            <v>849.2</v>
          </cell>
          <cell r="Q32">
            <v>857.4</v>
          </cell>
        </row>
        <row r="33">
          <cell r="A33">
            <v>33</v>
          </cell>
          <cell r="B33">
            <v>37006</v>
          </cell>
          <cell r="C33">
            <v>1</v>
          </cell>
          <cell r="D33">
            <v>0.36458333333333331</v>
          </cell>
          <cell r="E33">
            <v>0.38541666666666669</v>
          </cell>
          <cell r="F33">
            <v>154</v>
          </cell>
          <cell r="G33">
            <v>150</v>
          </cell>
          <cell r="H33">
            <v>2450</v>
          </cell>
          <cell r="J33">
            <v>2450</v>
          </cell>
          <cell r="K33">
            <v>2580</v>
          </cell>
          <cell r="L33" t="str">
            <v>DER.</v>
          </cell>
          <cell r="M33">
            <v>135</v>
          </cell>
          <cell r="N33">
            <v>5</v>
          </cell>
          <cell r="O33">
            <v>6.01</v>
          </cell>
          <cell r="P33">
            <v>1096.8</v>
          </cell>
          <cell r="Q33">
            <v>1105.4000000000001</v>
          </cell>
        </row>
        <row r="34">
          <cell r="A34">
            <v>34</v>
          </cell>
          <cell r="B34">
            <v>37007</v>
          </cell>
          <cell r="C34">
            <v>3</v>
          </cell>
          <cell r="D34">
            <v>0.40625</v>
          </cell>
          <cell r="E34">
            <v>0.4513888888888889</v>
          </cell>
          <cell r="F34">
            <v>155</v>
          </cell>
          <cell r="G34">
            <v>147</v>
          </cell>
          <cell r="H34">
            <v>2600</v>
          </cell>
          <cell r="J34">
            <v>2585</v>
          </cell>
          <cell r="K34">
            <v>2680</v>
          </cell>
          <cell r="L34" t="str">
            <v>IZQ.</v>
          </cell>
          <cell r="M34">
            <v>135</v>
          </cell>
          <cell r="N34">
            <v>7</v>
          </cell>
          <cell r="O34">
            <v>5.05</v>
          </cell>
          <cell r="P34">
            <v>941.2</v>
          </cell>
          <cell r="Q34">
            <v>948.5</v>
          </cell>
        </row>
        <row r="35">
          <cell r="A35">
            <v>35</v>
          </cell>
          <cell r="B35">
            <v>37008</v>
          </cell>
          <cell r="C35">
            <v>3</v>
          </cell>
          <cell r="D35">
            <v>0.41666666666666669</v>
          </cell>
          <cell r="E35">
            <v>0.45833333333333331</v>
          </cell>
          <cell r="F35">
            <v>150</v>
          </cell>
          <cell r="G35">
            <v>152</v>
          </cell>
          <cell r="H35">
            <v>2750</v>
          </cell>
          <cell r="J35">
            <v>2690</v>
          </cell>
          <cell r="K35">
            <v>2810</v>
          </cell>
          <cell r="L35" t="str">
            <v>DER.</v>
          </cell>
          <cell r="M35">
            <v>132</v>
          </cell>
          <cell r="N35">
            <v>9</v>
          </cell>
          <cell r="O35">
            <v>4.5199999999999996</v>
          </cell>
          <cell r="P35">
            <v>810</v>
          </cell>
          <cell r="Q35">
            <v>822.4</v>
          </cell>
        </row>
        <row r="36">
          <cell r="A36">
            <v>36</v>
          </cell>
          <cell r="B36">
            <v>37007</v>
          </cell>
          <cell r="C36">
            <v>6</v>
          </cell>
          <cell r="D36">
            <v>0.60763888888888895</v>
          </cell>
          <cell r="E36">
            <v>0.64583333333333337</v>
          </cell>
          <cell r="F36">
            <v>156</v>
          </cell>
          <cell r="G36">
            <v>149</v>
          </cell>
          <cell r="H36">
            <v>2900</v>
          </cell>
          <cell r="J36">
            <v>2890</v>
          </cell>
          <cell r="K36">
            <v>2995</v>
          </cell>
          <cell r="L36" t="str">
            <v>IZQ.</v>
          </cell>
          <cell r="M36">
            <v>132</v>
          </cell>
          <cell r="N36">
            <v>7</v>
          </cell>
          <cell r="O36">
            <v>4.6500000000000004</v>
          </cell>
          <cell r="P36">
            <v>814</v>
          </cell>
          <cell r="Q36">
            <v>821.7</v>
          </cell>
        </row>
        <row r="37">
          <cell r="A37">
            <v>37</v>
          </cell>
          <cell r="B37">
            <v>37008</v>
          </cell>
          <cell r="C37">
            <v>6</v>
          </cell>
          <cell r="D37">
            <v>0.56597222222222221</v>
          </cell>
          <cell r="E37">
            <v>0.60416666666666663</v>
          </cell>
          <cell r="F37">
            <v>154</v>
          </cell>
          <cell r="G37">
            <v>148</v>
          </cell>
          <cell r="H37">
            <v>3050</v>
          </cell>
          <cell r="J37">
            <v>3030</v>
          </cell>
          <cell r="K37">
            <v>3150</v>
          </cell>
          <cell r="L37" t="str">
            <v>DER.</v>
          </cell>
          <cell r="M37">
            <v>133</v>
          </cell>
          <cell r="N37">
            <v>9</v>
          </cell>
          <cell r="O37">
            <v>4.6900000000000004</v>
          </cell>
          <cell r="P37">
            <v>835.2</v>
          </cell>
          <cell r="Q37">
            <v>842.9</v>
          </cell>
        </row>
        <row r="38">
          <cell r="A38">
            <v>38</v>
          </cell>
          <cell r="B38">
            <v>37009</v>
          </cell>
          <cell r="C38">
            <v>1</v>
          </cell>
          <cell r="D38">
            <v>0.44097222222222227</v>
          </cell>
          <cell r="E38">
            <v>0.4826388888888889</v>
          </cell>
          <cell r="F38">
            <v>149</v>
          </cell>
          <cell r="G38">
            <v>152</v>
          </cell>
          <cell r="H38">
            <v>3200</v>
          </cell>
          <cell r="J38">
            <v>3110</v>
          </cell>
          <cell r="K38">
            <v>3210</v>
          </cell>
          <cell r="L38" t="str">
            <v>IZQ.</v>
          </cell>
          <cell r="M38">
            <v>130</v>
          </cell>
          <cell r="N38">
            <v>11</v>
          </cell>
          <cell r="O38">
            <v>4.5599999999999996</v>
          </cell>
          <cell r="P38">
            <v>833</v>
          </cell>
          <cell r="Q38">
            <v>840.7</v>
          </cell>
        </row>
        <row r="39">
          <cell r="A39">
            <v>39</v>
          </cell>
          <cell r="B39">
            <v>37009</v>
          </cell>
          <cell r="C39">
            <v>7</v>
          </cell>
          <cell r="D39">
            <v>0.50694444444444442</v>
          </cell>
          <cell r="E39">
            <v>0.58333333333333337</v>
          </cell>
          <cell r="F39">
            <v>150</v>
          </cell>
          <cell r="G39">
            <v>149</v>
          </cell>
          <cell r="H39">
            <v>3350</v>
          </cell>
          <cell r="J39">
            <v>3332</v>
          </cell>
          <cell r="K39">
            <v>3386</v>
          </cell>
          <cell r="L39" t="str">
            <v>DER.</v>
          </cell>
          <cell r="M39">
            <v>133</v>
          </cell>
          <cell r="N39">
            <v>11</v>
          </cell>
          <cell r="O39">
            <v>4.05</v>
          </cell>
          <cell r="P39">
            <v>699.9</v>
          </cell>
          <cell r="Q39">
            <v>709.7</v>
          </cell>
        </row>
        <row r="40">
          <cell r="A40">
            <v>40</v>
          </cell>
          <cell r="B40">
            <v>37009</v>
          </cell>
          <cell r="C40">
            <v>4</v>
          </cell>
          <cell r="D40">
            <v>0.56944444444444442</v>
          </cell>
          <cell r="E40">
            <v>0.60416666666666663</v>
          </cell>
          <cell r="F40">
            <v>152</v>
          </cell>
          <cell r="G40">
            <v>149</v>
          </cell>
          <cell r="H40">
            <v>3500</v>
          </cell>
          <cell r="J40">
            <v>3420</v>
          </cell>
          <cell r="K40">
            <v>3520</v>
          </cell>
          <cell r="L40" t="str">
            <v>IZQ.</v>
          </cell>
          <cell r="M40">
            <v>136</v>
          </cell>
          <cell r="N40">
            <v>11</v>
          </cell>
          <cell r="O40">
            <v>4.5</v>
          </cell>
          <cell r="P40">
            <v>792.4</v>
          </cell>
          <cell r="Q40">
            <v>802.5</v>
          </cell>
        </row>
        <row r="41">
          <cell r="A41">
            <v>41</v>
          </cell>
          <cell r="B41">
            <v>37014</v>
          </cell>
          <cell r="C41">
            <v>3</v>
          </cell>
          <cell r="D41">
            <v>0.38194444444444442</v>
          </cell>
          <cell r="E41">
            <v>0.41666666666666669</v>
          </cell>
          <cell r="F41">
            <v>155</v>
          </cell>
          <cell r="G41">
            <v>150</v>
          </cell>
          <cell r="H41">
            <v>3650</v>
          </cell>
          <cell r="J41">
            <v>3540</v>
          </cell>
          <cell r="K41">
            <v>3665</v>
          </cell>
          <cell r="L41" t="str">
            <v>DER.</v>
          </cell>
          <cell r="M41">
            <v>136</v>
          </cell>
          <cell r="N41">
            <v>13</v>
          </cell>
          <cell r="O41">
            <v>4.5999999999999996</v>
          </cell>
          <cell r="P41">
            <v>842.5</v>
          </cell>
          <cell r="Q41">
            <v>852</v>
          </cell>
        </row>
        <row r="42">
          <cell r="A42">
            <v>42</v>
          </cell>
          <cell r="B42">
            <v>37015</v>
          </cell>
          <cell r="C42">
            <v>2</v>
          </cell>
          <cell r="D42">
            <v>0.39305555555555555</v>
          </cell>
          <cell r="E42">
            <v>0.4375</v>
          </cell>
          <cell r="F42">
            <v>164</v>
          </cell>
          <cell r="G42">
            <v>158</v>
          </cell>
          <cell r="H42">
            <v>3800</v>
          </cell>
          <cell r="J42">
            <v>3765</v>
          </cell>
          <cell r="K42">
            <v>3865</v>
          </cell>
          <cell r="L42" t="str">
            <v>IZQ.</v>
          </cell>
          <cell r="M42">
            <v>132</v>
          </cell>
          <cell r="N42">
            <v>14</v>
          </cell>
          <cell r="O42">
            <v>6.05</v>
          </cell>
          <cell r="P42">
            <v>1118.2</v>
          </cell>
          <cell r="Q42">
            <v>1129.5999999999999</v>
          </cell>
        </row>
        <row r="43">
          <cell r="A43">
            <v>43</v>
          </cell>
          <cell r="B43">
            <v>37015</v>
          </cell>
          <cell r="C43">
            <v>3</v>
          </cell>
          <cell r="D43">
            <v>0.44444444444444442</v>
          </cell>
          <cell r="E43">
            <v>0.47222222222222227</v>
          </cell>
          <cell r="F43">
            <v>165</v>
          </cell>
          <cell r="G43">
            <v>160</v>
          </cell>
          <cell r="H43">
            <v>3900</v>
          </cell>
          <cell r="J43">
            <v>3865</v>
          </cell>
          <cell r="K43">
            <v>3970</v>
          </cell>
          <cell r="L43" t="str">
            <v>IZQ.</v>
          </cell>
          <cell r="M43">
            <v>135</v>
          </cell>
          <cell r="N43">
            <v>14</v>
          </cell>
          <cell r="O43">
            <v>5.9</v>
          </cell>
          <cell r="P43">
            <v>1050.7</v>
          </cell>
          <cell r="Q43">
            <v>1064</v>
          </cell>
        </row>
        <row r="44">
          <cell r="A44">
            <v>44</v>
          </cell>
          <cell r="B44">
            <v>37014</v>
          </cell>
          <cell r="C44">
            <v>9</v>
          </cell>
          <cell r="D44">
            <v>0.61111111111111105</v>
          </cell>
          <cell r="E44">
            <v>0.63541666666666663</v>
          </cell>
          <cell r="F44">
            <v>157</v>
          </cell>
          <cell r="G44">
            <v>152</v>
          </cell>
          <cell r="H44">
            <v>4000</v>
          </cell>
          <cell r="J44">
            <v>3980</v>
          </cell>
          <cell r="K44">
            <v>4010</v>
          </cell>
          <cell r="L44" t="str">
            <v>DER.</v>
          </cell>
          <cell r="M44">
            <v>134</v>
          </cell>
          <cell r="N44">
            <v>13</v>
          </cell>
          <cell r="O44">
            <v>4.8099999999999996</v>
          </cell>
          <cell r="P44">
            <v>898.8</v>
          </cell>
          <cell r="Q44">
            <v>906.9</v>
          </cell>
        </row>
        <row r="45">
          <cell r="A45">
            <v>45</v>
          </cell>
          <cell r="B45">
            <v>37015</v>
          </cell>
          <cell r="C45">
            <v>5</v>
          </cell>
          <cell r="D45">
            <v>0.58333333333333337</v>
          </cell>
          <cell r="E45">
            <v>0.62152777777777779</v>
          </cell>
          <cell r="F45">
            <v>166</v>
          </cell>
          <cell r="G45">
            <v>162</v>
          </cell>
          <cell r="H45">
            <v>4100</v>
          </cell>
          <cell r="J45">
            <v>4070</v>
          </cell>
          <cell r="K45">
            <v>4170</v>
          </cell>
          <cell r="L45" t="str">
            <v>IZQ.</v>
          </cell>
          <cell r="M45">
            <v>135</v>
          </cell>
          <cell r="N45">
            <v>15</v>
          </cell>
          <cell r="O45">
            <v>5.05</v>
          </cell>
          <cell r="P45">
            <v>854.3</v>
          </cell>
          <cell r="Q45">
            <v>864.2</v>
          </cell>
        </row>
        <row r="46">
          <cell r="A46">
            <v>46</v>
          </cell>
          <cell r="B46">
            <v>37014</v>
          </cell>
          <cell r="C46">
            <v>12</v>
          </cell>
          <cell r="D46">
            <v>0.66319444444444442</v>
          </cell>
          <cell r="E46">
            <v>0.69444444444444453</v>
          </cell>
          <cell r="F46">
            <v>164</v>
          </cell>
          <cell r="G46">
            <v>158</v>
          </cell>
          <cell r="H46">
            <v>4200</v>
          </cell>
          <cell r="J46">
            <v>4150</v>
          </cell>
          <cell r="K46">
            <v>4250</v>
          </cell>
          <cell r="L46" t="str">
            <v>DER.</v>
          </cell>
          <cell r="M46">
            <v>135</v>
          </cell>
          <cell r="N46">
            <v>13</v>
          </cell>
          <cell r="O46">
            <v>5.35</v>
          </cell>
          <cell r="P46">
            <v>1009.1</v>
          </cell>
          <cell r="Q46">
            <v>1018.1</v>
          </cell>
        </row>
        <row r="47">
          <cell r="A47">
            <v>47</v>
          </cell>
          <cell r="B47">
            <v>37016</v>
          </cell>
          <cell r="C47">
            <v>2</v>
          </cell>
          <cell r="D47">
            <v>0.44444444444444442</v>
          </cell>
          <cell r="E47">
            <v>0.4861111111111111</v>
          </cell>
          <cell r="F47">
            <v>149</v>
          </cell>
          <cell r="G47">
            <v>145</v>
          </cell>
          <cell r="H47">
            <v>4300</v>
          </cell>
          <cell r="J47">
            <v>4270</v>
          </cell>
          <cell r="K47">
            <v>4360</v>
          </cell>
          <cell r="L47" t="str">
            <v>IZQ.</v>
          </cell>
          <cell r="M47">
            <v>135</v>
          </cell>
          <cell r="N47">
            <v>16</v>
          </cell>
          <cell r="O47">
            <v>5.32</v>
          </cell>
          <cell r="P47">
            <v>981.9</v>
          </cell>
          <cell r="Q47">
            <v>991.9</v>
          </cell>
        </row>
        <row r="48">
          <cell r="A48">
            <v>48</v>
          </cell>
          <cell r="B48">
            <v>37017</v>
          </cell>
          <cell r="C48">
            <v>2</v>
          </cell>
          <cell r="D48">
            <v>0.36805555555555558</v>
          </cell>
          <cell r="E48">
            <v>0.39583333333333331</v>
          </cell>
          <cell r="F48">
            <v>155</v>
          </cell>
          <cell r="G48">
            <v>150</v>
          </cell>
          <cell r="H48">
            <v>4400</v>
          </cell>
          <cell r="J48">
            <v>4380</v>
          </cell>
          <cell r="K48">
            <v>4490</v>
          </cell>
          <cell r="L48" t="str">
            <v>DER.</v>
          </cell>
          <cell r="M48">
            <v>135</v>
          </cell>
          <cell r="N48">
            <v>17</v>
          </cell>
          <cell r="O48">
            <v>6.22</v>
          </cell>
          <cell r="P48">
            <v>1178.5999999999999</v>
          </cell>
          <cell r="Q48">
            <v>1186.0999999999999</v>
          </cell>
        </row>
        <row r="49">
          <cell r="A49">
            <v>49</v>
          </cell>
          <cell r="B49">
            <v>37016</v>
          </cell>
          <cell r="C49">
            <v>4</v>
          </cell>
          <cell r="D49">
            <v>0.56944444444444442</v>
          </cell>
          <cell r="E49">
            <v>0.60416666666666663</v>
          </cell>
          <cell r="F49">
            <v>152</v>
          </cell>
          <cell r="G49">
            <v>150</v>
          </cell>
          <cell r="H49">
            <v>4500</v>
          </cell>
          <cell r="J49">
            <v>4470</v>
          </cell>
          <cell r="K49">
            <v>4550</v>
          </cell>
          <cell r="L49" t="str">
            <v>IZQ.</v>
          </cell>
          <cell r="M49">
            <v>136</v>
          </cell>
          <cell r="N49">
            <v>16</v>
          </cell>
          <cell r="O49">
            <v>5.35</v>
          </cell>
          <cell r="P49">
            <v>1035.2</v>
          </cell>
          <cell r="Q49">
            <v>1044.3</v>
          </cell>
        </row>
        <row r="50">
          <cell r="A50">
            <v>50</v>
          </cell>
          <cell r="B50">
            <v>37017</v>
          </cell>
          <cell r="C50">
            <v>4</v>
          </cell>
          <cell r="D50">
            <v>0.41666666666666669</v>
          </cell>
          <cell r="E50">
            <v>0.4513888888888889</v>
          </cell>
          <cell r="F50">
            <v>161</v>
          </cell>
          <cell r="G50">
            <v>160</v>
          </cell>
          <cell r="H50">
            <v>4600</v>
          </cell>
          <cell r="J50">
            <v>4585</v>
          </cell>
          <cell r="K50">
            <v>4650</v>
          </cell>
          <cell r="L50" t="str">
            <v>DER.</v>
          </cell>
          <cell r="M50">
            <v>135</v>
          </cell>
          <cell r="N50">
            <v>17</v>
          </cell>
          <cell r="O50">
            <v>5.31</v>
          </cell>
          <cell r="P50">
            <v>939.1</v>
          </cell>
          <cell r="Q50">
            <v>948.1</v>
          </cell>
        </row>
        <row r="51">
          <cell r="A51">
            <v>51</v>
          </cell>
          <cell r="B51">
            <v>37016</v>
          </cell>
          <cell r="C51">
            <v>6</v>
          </cell>
          <cell r="D51" t="str">
            <v>15.20</v>
          </cell>
          <cell r="E51">
            <v>0.66666666666666663</v>
          </cell>
          <cell r="F51">
            <v>155</v>
          </cell>
          <cell r="G51">
            <v>150</v>
          </cell>
          <cell r="H51">
            <v>4700</v>
          </cell>
          <cell r="J51">
            <v>4645</v>
          </cell>
          <cell r="K51">
            <v>4740</v>
          </cell>
          <cell r="L51" t="str">
            <v>IZQ.</v>
          </cell>
          <cell r="M51">
            <v>135</v>
          </cell>
          <cell r="N51">
            <v>16</v>
          </cell>
          <cell r="O51">
            <v>6.69</v>
          </cell>
          <cell r="P51">
            <v>1220</v>
          </cell>
          <cell r="Q51">
            <v>1227.8</v>
          </cell>
        </row>
        <row r="52">
          <cell r="A52">
            <v>52</v>
          </cell>
          <cell r="B52">
            <v>37017</v>
          </cell>
          <cell r="C52">
            <v>6</v>
          </cell>
          <cell r="D52">
            <v>0.49305555555555558</v>
          </cell>
          <cell r="E52">
            <v>0.52083333333333337</v>
          </cell>
          <cell r="F52">
            <v>158</v>
          </cell>
          <cell r="G52">
            <v>155</v>
          </cell>
          <cell r="H52">
            <v>4800</v>
          </cell>
          <cell r="J52">
            <v>4750</v>
          </cell>
          <cell r="K52">
            <v>4850</v>
          </cell>
          <cell r="L52" t="str">
            <v>DER.</v>
          </cell>
          <cell r="M52">
            <v>136</v>
          </cell>
          <cell r="N52">
            <v>17</v>
          </cell>
          <cell r="O52">
            <v>5.59</v>
          </cell>
          <cell r="P52">
            <v>998.1</v>
          </cell>
          <cell r="Q52">
            <v>1007.1</v>
          </cell>
        </row>
        <row r="53">
          <cell r="A53">
            <v>53</v>
          </cell>
          <cell r="B53">
            <v>37018</v>
          </cell>
          <cell r="C53">
            <v>1</v>
          </cell>
          <cell r="D53">
            <v>0.33333333333333331</v>
          </cell>
          <cell r="E53">
            <v>0.36458333333333331</v>
          </cell>
          <cell r="F53">
            <v>160</v>
          </cell>
          <cell r="G53">
            <v>150</v>
          </cell>
          <cell r="H53">
            <v>4900</v>
          </cell>
          <cell r="J53">
            <v>4830</v>
          </cell>
          <cell r="K53">
            <v>4910</v>
          </cell>
          <cell r="L53" t="str">
            <v>IZQ.</v>
          </cell>
          <cell r="M53">
            <v>135</v>
          </cell>
          <cell r="N53">
            <v>18</v>
          </cell>
          <cell r="O53">
            <v>7.36</v>
          </cell>
          <cell r="P53">
            <v>1313.5</v>
          </cell>
          <cell r="Q53">
            <v>1321.7</v>
          </cell>
        </row>
        <row r="54">
          <cell r="A54">
            <v>54</v>
          </cell>
          <cell r="B54">
            <v>37017</v>
          </cell>
          <cell r="C54">
            <v>8</v>
          </cell>
          <cell r="D54">
            <v>0.54166666666666663</v>
          </cell>
          <cell r="E54">
            <v>0.57638888888888895</v>
          </cell>
          <cell r="F54">
            <v>161</v>
          </cell>
          <cell r="G54">
            <v>150</v>
          </cell>
          <cell r="H54">
            <v>5000</v>
          </cell>
          <cell r="J54">
            <v>4950</v>
          </cell>
          <cell r="K54">
            <v>5010</v>
          </cell>
          <cell r="L54" t="str">
            <v>DER.</v>
          </cell>
          <cell r="M54">
            <v>135</v>
          </cell>
          <cell r="N54">
            <v>17</v>
          </cell>
          <cell r="O54">
            <v>5.91</v>
          </cell>
          <cell r="P54">
            <v>1069</v>
          </cell>
          <cell r="Q54">
            <v>1075.4000000000001</v>
          </cell>
        </row>
        <row r="55">
          <cell r="A55">
            <v>55</v>
          </cell>
          <cell r="B55">
            <v>37018</v>
          </cell>
          <cell r="C55">
            <v>4</v>
          </cell>
          <cell r="D55">
            <v>0.47222222222222227</v>
          </cell>
          <cell r="E55">
            <v>0.5</v>
          </cell>
          <cell r="F55">
            <v>159</v>
          </cell>
          <cell r="G55">
            <v>155</v>
          </cell>
          <cell r="H55">
            <v>5100</v>
          </cell>
          <cell r="J55">
            <v>5040</v>
          </cell>
          <cell r="K55">
            <v>5135</v>
          </cell>
          <cell r="L55" t="str">
            <v>IZQ.</v>
          </cell>
          <cell r="M55">
            <v>135</v>
          </cell>
          <cell r="N55">
            <v>19</v>
          </cell>
          <cell r="O55">
            <v>5.63</v>
          </cell>
          <cell r="P55">
            <v>1053</v>
          </cell>
          <cell r="Q55">
            <v>1059.7</v>
          </cell>
        </row>
        <row r="56">
          <cell r="A56">
            <v>56</v>
          </cell>
          <cell r="B56">
            <v>37020</v>
          </cell>
          <cell r="C56">
            <v>1</v>
          </cell>
          <cell r="D56">
            <v>0.49305555555555558</v>
          </cell>
          <cell r="E56">
            <v>0.50347222222222221</v>
          </cell>
          <cell r="F56">
            <v>149</v>
          </cell>
          <cell r="G56">
            <v>138</v>
          </cell>
          <cell r="H56">
            <v>5200</v>
          </cell>
          <cell r="J56">
            <v>5171</v>
          </cell>
          <cell r="K56">
            <v>5275</v>
          </cell>
          <cell r="L56" t="str">
            <v>DER.</v>
          </cell>
          <cell r="M56">
            <v>135</v>
          </cell>
          <cell r="N56">
            <v>20</v>
          </cell>
          <cell r="O56">
            <v>5.49</v>
          </cell>
          <cell r="P56">
            <v>1025.8</v>
          </cell>
          <cell r="Q56">
            <v>1031.5999999999999</v>
          </cell>
        </row>
        <row r="57">
          <cell r="A57">
            <v>57</v>
          </cell>
          <cell r="B57">
            <v>37018</v>
          </cell>
          <cell r="C57">
            <v>6</v>
          </cell>
          <cell r="D57">
            <v>0.52430555555555558</v>
          </cell>
          <cell r="E57">
            <v>0.55208333333333337</v>
          </cell>
          <cell r="F57">
            <v>160</v>
          </cell>
          <cell r="G57">
            <v>157</v>
          </cell>
          <cell r="H57">
            <v>5300</v>
          </cell>
          <cell r="J57">
            <v>5230</v>
          </cell>
          <cell r="K57">
            <v>5330</v>
          </cell>
          <cell r="L57" t="str">
            <v>IZQ.</v>
          </cell>
          <cell r="M57">
            <v>136</v>
          </cell>
          <cell r="N57">
            <v>19</v>
          </cell>
          <cell r="O57">
            <v>5.04</v>
          </cell>
          <cell r="P57">
            <v>922.8</v>
          </cell>
          <cell r="Q57">
            <v>930</v>
          </cell>
        </row>
        <row r="58">
          <cell r="A58">
            <v>58</v>
          </cell>
          <cell r="B58">
            <v>37020</v>
          </cell>
          <cell r="C58">
            <v>3</v>
          </cell>
          <cell r="D58">
            <v>0.53472222222222221</v>
          </cell>
          <cell r="E58">
            <v>0.54861111111111105</v>
          </cell>
          <cell r="F58">
            <v>159</v>
          </cell>
          <cell r="G58">
            <v>155</v>
          </cell>
          <cell r="H58">
            <v>5400</v>
          </cell>
          <cell r="J58">
            <v>5390</v>
          </cell>
          <cell r="K58">
            <v>5495</v>
          </cell>
          <cell r="L58" t="str">
            <v>DER.</v>
          </cell>
          <cell r="M58">
            <v>135</v>
          </cell>
          <cell r="N58">
            <v>20</v>
          </cell>
          <cell r="O58">
            <v>5.0599999999999996</v>
          </cell>
          <cell r="P58">
            <v>889.4</v>
          </cell>
          <cell r="Q58">
            <v>903</v>
          </cell>
        </row>
        <row r="59">
          <cell r="A59">
            <v>59</v>
          </cell>
          <cell r="B59">
            <v>37018</v>
          </cell>
          <cell r="C59">
            <v>8</v>
          </cell>
          <cell r="D59">
            <v>0.61805555555555558</v>
          </cell>
          <cell r="E59">
            <v>0.65625</v>
          </cell>
          <cell r="F59">
            <v>157</v>
          </cell>
          <cell r="G59">
            <v>150</v>
          </cell>
          <cell r="H59">
            <v>5500</v>
          </cell>
          <cell r="J59">
            <v>5420</v>
          </cell>
          <cell r="K59">
            <v>5515</v>
          </cell>
          <cell r="L59" t="str">
            <v>IZQ.</v>
          </cell>
          <cell r="M59">
            <v>135</v>
          </cell>
          <cell r="N59">
            <v>19</v>
          </cell>
          <cell r="O59">
            <v>5.58</v>
          </cell>
          <cell r="P59">
            <v>1003.2</v>
          </cell>
          <cell r="Q59">
            <v>1011.2</v>
          </cell>
        </row>
        <row r="60">
          <cell r="A60">
            <v>60</v>
          </cell>
          <cell r="B60">
            <v>37020</v>
          </cell>
          <cell r="C60">
            <v>5</v>
          </cell>
          <cell r="D60">
            <v>0.64583333333333337</v>
          </cell>
          <cell r="E60">
            <v>0.67361111111111116</v>
          </cell>
          <cell r="F60">
            <v>158</v>
          </cell>
          <cell r="G60">
            <v>155</v>
          </cell>
          <cell r="H60">
            <v>5600</v>
          </cell>
          <cell r="J60">
            <v>5590</v>
          </cell>
          <cell r="K60">
            <v>5640</v>
          </cell>
          <cell r="L60" t="str">
            <v>DER.</v>
          </cell>
          <cell r="M60">
            <v>135</v>
          </cell>
          <cell r="N60">
            <v>20</v>
          </cell>
          <cell r="O60">
            <v>5.25</v>
          </cell>
          <cell r="P60">
            <v>927.5</v>
          </cell>
          <cell r="Q60">
            <v>934.8</v>
          </cell>
        </row>
        <row r="61">
          <cell r="A61">
            <v>61</v>
          </cell>
          <cell r="B61">
            <v>37020</v>
          </cell>
          <cell r="C61">
            <v>8</v>
          </cell>
          <cell r="D61">
            <v>0.61805555555555558</v>
          </cell>
          <cell r="E61">
            <v>0.54861111111111105</v>
          </cell>
          <cell r="F61">
            <v>159</v>
          </cell>
          <cell r="G61">
            <v>155</v>
          </cell>
          <cell r="H61">
            <v>5700</v>
          </cell>
          <cell r="J61">
            <v>5515</v>
          </cell>
          <cell r="K61">
            <v>5800</v>
          </cell>
          <cell r="L61" t="str">
            <v>IZQ.</v>
          </cell>
          <cell r="M61">
            <v>135</v>
          </cell>
          <cell r="N61">
            <v>20</v>
          </cell>
          <cell r="O61">
            <v>5.3</v>
          </cell>
          <cell r="P61">
            <v>934</v>
          </cell>
          <cell r="Q61">
            <v>942.4</v>
          </cell>
        </row>
        <row r="62">
          <cell r="A62">
            <v>62</v>
          </cell>
          <cell r="B62">
            <v>37023</v>
          </cell>
          <cell r="C62">
            <v>1</v>
          </cell>
          <cell r="D62">
            <v>0.40972222222222227</v>
          </cell>
          <cell r="E62">
            <v>0.45833333333333331</v>
          </cell>
          <cell r="F62">
            <v>159</v>
          </cell>
          <cell r="G62">
            <v>152</v>
          </cell>
          <cell r="H62">
            <v>5775</v>
          </cell>
          <cell r="J62">
            <v>5770</v>
          </cell>
          <cell r="K62">
            <v>5800</v>
          </cell>
          <cell r="L62" t="str">
            <v>IZQ.</v>
          </cell>
          <cell r="M62">
            <v>135</v>
          </cell>
          <cell r="N62">
            <v>22</v>
          </cell>
          <cell r="O62">
            <v>6.85</v>
          </cell>
          <cell r="P62">
            <v>1268.0999999999999</v>
          </cell>
          <cell r="Q62">
            <v>1277.9000000000001</v>
          </cell>
        </row>
        <row r="63">
          <cell r="A63">
            <v>63</v>
          </cell>
          <cell r="B63">
            <v>37023</v>
          </cell>
          <cell r="C63">
            <v>1</v>
          </cell>
          <cell r="D63">
            <v>0.40972222222222227</v>
          </cell>
          <cell r="E63">
            <v>0.45833333333333331</v>
          </cell>
          <cell r="F63">
            <v>159</v>
          </cell>
          <cell r="G63">
            <v>152</v>
          </cell>
          <cell r="H63">
            <v>5785</v>
          </cell>
          <cell r="J63">
            <v>5770</v>
          </cell>
          <cell r="K63">
            <v>5800</v>
          </cell>
          <cell r="L63" t="str">
            <v>IZQ.</v>
          </cell>
          <cell r="M63">
            <v>135</v>
          </cell>
          <cell r="N63">
            <v>22</v>
          </cell>
          <cell r="O63">
            <v>6.34</v>
          </cell>
          <cell r="P63">
            <v>1163.5</v>
          </cell>
          <cell r="Q63">
            <v>1173</v>
          </cell>
        </row>
        <row r="64">
          <cell r="A64">
            <v>64</v>
          </cell>
          <cell r="B64">
            <v>37033</v>
          </cell>
          <cell r="C64">
            <v>1</v>
          </cell>
          <cell r="D64">
            <v>0.36805555555555558</v>
          </cell>
          <cell r="E64">
            <v>0.40625</v>
          </cell>
          <cell r="G64">
            <v>150</v>
          </cell>
          <cell r="H64">
            <v>5720</v>
          </cell>
          <cell r="J64">
            <v>5640</v>
          </cell>
          <cell r="K64">
            <v>5730</v>
          </cell>
          <cell r="L64" t="str">
            <v>DER.</v>
          </cell>
          <cell r="M64">
            <v>135</v>
          </cell>
          <cell r="N64">
            <v>23</v>
          </cell>
          <cell r="O64">
            <v>5.99</v>
          </cell>
          <cell r="P64">
            <v>1029.5</v>
          </cell>
          <cell r="Q64">
            <v>1038.2</v>
          </cell>
        </row>
        <row r="65">
          <cell r="A65">
            <v>65</v>
          </cell>
          <cell r="B65">
            <v>37033</v>
          </cell>
          <cell r="C65">
            <v>2</v>
          </cell>
          <cell r="D65">
            <v>0.44444444444444442</v>
          </cell>
          <cell r="E65">
            <v>0.47569444444444442</v>
          </cell>
          <cell r="G65">
            <v>157</v>
          </cell>
          <cell r="H65">
            <v>5820</v>
          </cell>
          <cell r="J65">
            <v>5730</v>
          </cell>
          <cell r="K65">
            <v>5830</v>
          </cell>
          <cell r="L65" t="str">
            <v>DER.</v>
          </cell>
          <cell r="M65">
            <v>133</v>
          </cell>
          <cell r="N65">
            <v>23</v>
          </cell>
          <cell r="O65">
            <v>5.51</v>
          </cell>
          <cell r="P65">
            <v>976.5</v>
          </cell>
          <cell r="Q65">
            <v>982.3</v>
          </cell>
        </row>
        <row r="66">
          <cell r="A66">
            <v>66</v>
          </cell>
          <cell r="B66">
            <v>37034</v>
          </cell>
          <cell r="C66">
            <v>2</v>
          </cell>
          <cell r="D66">
            <v>0.41666666666666669</v>
          </cell>
          <cell r="E66">
            <v>0.44791666666666669</v>
          </cell>
          <cell r="G66">
            <v>150</v>
          </cell>
          <cell r="H66">
            <v>5920</v>
          </cell>
          <cell r="J66">
            <v>5885</v>
          </cell>
          <cell r="K66">
            <v>5970</v>
          </cell>
          <cell r="L66" t="str">
            <v>IZQ.</v>
          </cell>
          <cell r="M66">
            <v>133</v>
          </cell>
          <cell r="N66">
            <v>25</v>
          </cell>
          <cell r="O66">
            <v>6.45</v>
          </cell>
          <cell r="P66">
            <v>1136.7</v>
          </cell>
          <cell r="Q66">
            <v>1145.0999999999999</v>
          </cell>
        </row>
        <row r="67">
          <cell r="A67">
            <v>67</v>
          </cell>
          <cell r="B67">
            <v>37033</v>
          </cell>
          <cell r="C67">
            <v>5</v>
          </cell>
          <cell r="D67">
            <v>0.6875</v>
          </cell>
          <cell r="E67">
            <v>0.72916666666666663</v>
          </cell>
          <cell r="G67">
            <v>155</v>
          </cell>
          <cell r="H67">
            <v>6020</v>
          </cell>
          <cell r="J67">
            <v>6000</v>
          </cell>
          <cell r="K67">
            <v>6080</v>
          </cell>
          <cell r="L67" t="str">
            <v>DER.</v>
          </cell>
          <cell r="M67">
            <v>135</v>
          </cell>
          <cell r="N67">
            <v>24</v>
          </cell>
          <cell r="O67">
            <v>6.96</v>
          </cell>
          <cell r="P67">
            <v>1283.5</v>
          </cell>
          <cell r="Q67">
            <v>1290.9000000000001</v>
          </cell>
        </row>
        <row r="68">
          <cell r="A68">
            <v>68</v>
          </cell>
          <cell r="B68">
            <v>37034</v>
          </cell>
          <cell r="C68">
            <v>4</v>
          </cell>
          <cell r="D68">
            <v>0.55208333333333337</v>
          </cell>
          <cell r="E68">
            <v>0.58333333333333337</v>
          </cell>
          <cell r="G68">
            <v>150</v>
          </cell>
          <cell r="H68">
            <v>6120</v>
          </cell>
          <cell r="J68">
            <v>6070</v>
          </cell>
          <cell r="K68">
            <v>6155</v>
          </cell>
          <cell r="L68" t="str">
            <v>IZQ.</v>
          </cell>
          <cell r="M68">
            <v>135</v>
          </cell>
          <cell r="N68">
            <v>25</v>
          </cell>
          <cell r="O68">
            <v>6.41</v>
          </cell>
          <cell r="P68">
            <v>1169.5</v>
          </cell>
          <cell r="Q68">
            <v>1175</v>
          </cell>
        </row>
        <row r="69">
          <cell r="A69">
            <v>69</v>
          </cell>
          <cell r="B69">
            <v>37034</v>
          </cell>
          <cell r="C69">
            <v>5</v>
          </cell>
          <cell r="E69">
            <v>0.65972222222222221</v>
          </cell>
          <cell r="G69">
            <v>156</v>
          </cell>
          <cell r="H69">
            <v>8664</v>
          </cell>
          <cell r="J69">
            <v>8590</v>
          </cell>
          <cell r="K69">
            <v>8670</v>
          </cell>
          <cell r="L69" t="str">
            <v>IZQ.</v>
          </cell>
          <cell r="M69">
            <v>135</v>
          </cell>
          <cell r="N69">
            <v>25</v>
          </cell>
          <cell r="O69">
            <v>5.13</v>
          </cell>
          <cell r="P69">
            <v>915.5</v>
          </cell>
          <cell r="Q69">
            <v>921.7</v>
          </cell>
        </row>
        <row r="70">
          <cell r="A70">
            <v>70</v>
          </cell>
          <cell r="B70">
            <v>37034</v>
          </cell>
          <cell r="C70">
            <v>7</v>
          </cell>
          <cell r="E70">
            <v>0.70833333333333337</v>
          </cell>
          <cell r="G70">
            <v>152</v>
          </cell>
          <cell r="H70">
            <v>8784</v>
          </cell>
          <cell r="J70">
            <v>8770</v>
          </cell>
          <cell r="K70">
            <v>8860</v>
          </cell>
          <cell r="L70" t="str">
            <v>IZQ.</v>
          </cell>
          <cell r="M70">
            <v>128</v>
          </cell>
          <cell r="N70">
            <v>25</v>
          </cell>
          <cell r="O70">
            <v>6.11</v>
          </cell>
          <cell r="P70">
            <v>1100.4000000000001</v>
          </cell>
          <cell r="Q70">
            <v>1108</v>
          </cell>
        </row>
        <row r="71">
          <cell r="A71">
            <v>71</v>
          </cell>
          <cell r="B71">
            <v>37037</v>
          </cell>
          <cell r="C71">
            <v>4</v>
          </cell>
          <cell r="D71">
            <v>0.41666666666666669</v>
          </cell>
          <cell r="E71">
            <v>0.45833333333333331</v>
          </cell>
          <cell r="F71">
            <v>155</v>
          </cell>
          <cell r="G71">
            <v>145</v>
          </cell>
          <cell r="H71">
            <v>8900</v>
          </cell>
          <cell r="J71">
            <v>8870</v>
          </cell>
          <cell r="K71">
            <v>8970</v>
          </cell>
          <cell r="L71" t="str">
            <v>DER.</v>
          </cell>
          <cell r="M71">
            <v>135</v>
          </cell>
          <cell r="N71">
            <v>26</v>
          </cell>
          <cell r="O71">
            <v>6.06</v>
          </cell>
          <cell r="P71">
            <v>1126</v>
          </cell>
          <cell r="Q71">
            <v>1136.2</v>
          </cell>
        </row>
        <row r="72">
          <cell r="A72">
            <v>72</v>
          </cell>
          <cell r="B72">
            <v>37039</v>
          </cell>
          <cell r="C72">
            <v>1</v>
          </cell>
          <cell r="D72">
            <v>0.28472222222222221</v>
          </cell>
          <cell r="E72">
            <v>0.33333333333333331</v>
          </cell>
          <cell r="F72">
            <v>160</v>
          </cell>
          <cell r="G72">
            <v>160</v>
          </cell>
          <cell r="H72">
            <v>9000</v>
          </cell>
          <cell r="J72">
            <v>8904</v>
          </cell>
          <cell r="K72">
            <v>9000</v>
          </cell>
          <cell r="L72" t="str">
            <v>IZQ.</v>
          </cell>
          <cell r="M72">
            <v>135</v>
          </cell>
          <cell r="N72">
            <v>28</v>
          </cell>
          <cell r="O72">
            <v>5.56</v>
          </cell>
          <cell r="P72">
            <v>1013.9</v>
          </cell>
          <cell r="Q72">
            <v>1021</v>
          </cell>
        </row>
        <row r="73">
          <cell r="A73">
            <v>73</v>
          </cell>
          <cell r="B73">
            <v>37037</v>
          </cell>
          <cell r="C73">
            <v>6</v>
          </cell>
          <cell r="D73">
            <v>0.49305555555555558</v>
          </cell>
          <cell r="E73">
            <v>0.54513888888888895</v>
          </cell>
          <cell r="F73">
            <v>159</v>
          </cell>
          <cell r="G73">
            <v>159</v>
          </cell>
          <cell r="H73">
            <v>9100</v>
          </cell>
          <cell r="J73">
            <v>9060</v>
          </cell>
          <cell r="K73">
            <v>9150</v>
          </cell>
          <cell r="L73" t="str">
            <v>DER.</v>
          </cell>
          <cell r="M73">
            <v>135</v>
          </cell>
          <cell r="N73">
            <v>26</v>
          </cell>
          <cell r="O73">
            <v>6.32</v>
          </cell>
          <cell r="P73">
            <v>1150</v>
          </cell>
          <cell r="Q73">
            <v>1158.7</v>
          </cell>
        </row>
        <row r="74">
          <cell r="A74">
            <v>74</v>
          </cell>
          <cell r="B74">
            <v>37039</v>
          </cell>
          <cell r="C74">
            <v>4</v>
          </cell>
          <cell r="D74">
            <v>0.41319444444444442</v>
          </cell>
          <cell r="E74">
            <v>0.45833333333333331</v>
          </cell>
          <cell r="F74">
            <v>160</v>
          </cell>
          <cell r="G74">
            <v>158</v>
          </cell>
          <cell r="H74">
            <v>9200</v>
          </cell>
          <cell r="J74">
            <v>9200</v>
          </cell>
          <cell r="K74">
            <v>9300</v>
          </cell>
          <cell r="L74" t="str">
            <v>IZQ.</v>
          </cell>
          <cell r="M74">
            <v>135</v>
          </cell>
          <cell r="N74">
            <v>28</v>
          </cell>
          <cell r="O74">
            <v>5.82</v>
          </cell>
          <cell r="P74">
            <v>1032.3</v>
          </cell>
          <cell r="Q74">
            <v>1040.9000000000001</v>
          </cell>
        </row>
        <row r="75">
          <cell r="A75">
            <v>75</v>
          </cell>
          <cell r="B75">
            <v>37037</v>
          </cell>
          <cell r="C75">
            <v>8</v>
          </cell>
          <cell r="D75">
            <v>0.59722222222222221</v>
          </cell>
          <cell r="E75">
            <v>0.64097222222222217</v>
          </cell>
          <cell r="F75">
            <v>154</v>
          </cell>
          <cell r="G75">
            <v>152</v>
          </cell>
          <cell r="H75">
            <v>9300</v>
          </cell>
          <cell r="J75">
            <v>9230</v>
          </cell>
          <cell r="K75">
            <v>9330</v>
          </cell>
          <cell r="L75" t="str">
            <v>DER.</v>
          </cell>
          <cell r="M75">
            <v>135</v>
          </cell>
          <cell r="N75">
            <v>27</v>
          </cell>
          <cell r="O75">
            <v>5.65</v>
          </cell>
          <cell r="P75">
            <v>1029.4000000000001</v>
          </cell>
          <cell r="Q75">
            <v>1037</v>
          </cell>
        </row>
        <row r="76">
          <cell r="A76">
            <v>76</v>
          </cell>
          <cell r="B76">
            <v>37039</v>
          </cell>
          <cell r="C76">
            <v>6</v>
          </cell>
          <cell r="D76">
            <v>0.50347222222222221</v>
          </cell>
          <cell r="E76">
            <v>0.54166666666666663</v>
          </cell>
          <cell r="F76">
            <v>160</v>
          </cell>
          <cell r="G76">
            <v>160</v>
          </cell>
          <cell r="H76">
            <v>9400</v>
          </cell>
          <cell r="J76">
            <v>9395</v>
          </cell>
          <cell r="K76">
            <v>9490</v>
          </cell>
          <cell r="L76" t="str">
            <v>IZQ.</v>
          </cell>
          <cell r="M76">
            <v>135</v>
          </cell>
          <cell r="N76">
            <v>28</v>
          </cell>
          <cell r="O76">
            <v>5.32</v>
          </cell>
          <cell r="P76">
            <v>938</v>
          </cell>
          <cell r="Q76">
            <v>946.2</v>
          </cell>
        </row>
        <row r="77">
          <cell r="A77">
            <v>77</v>
          </cell>
          <cell r="B77">
            <v>37037</v>
          </cell>
          <cell r="C77">
            <v>10</v>
          </cell>
          <cell r="D77">
            <v>0.66666666666666663</v>
          </cell>
          <cell r="E77">
            <v>0.70833333333333337</v>
          </cell>
          <cell r="F77">
            <v>156</v>
          </cell>
          <cell r="G77">
            <v>155</v>
          </cell>
          <cell r="H77">
            <v>9500</v>
          </cell>
          <cell r="J77">
            <v>9430</v>
          </cell>
          <cell r="K77">
            <v>9510</v>
          </cell>
          <cell r="L77" t="str">
            <v>DER.</v>
          </cell>
          <cell r="M77">
            <v>135</v>
          </cell>
          <cell r="N77">
            <v>27</v>
          </cell>
          <cell r="O77">
            <v>5.76</v>
          </cell>
          <cell r="P77">
            <v>1051.8</v>
          </cell>
          <cell r="Q77">
            <v>1060.5999999999999</v>
          </cell>
        </row>
        <row r="78">
          <cell r="A78">
            <v>78</v>
          </cell>
          <cell r="B78">
            <v>37039</v>
          </cell>
          <cell r="C78">
            <v>8</v>
          </cell>
          <cell r="D78">
            <v>0.59722222222222221</v>
          </cell>
          <cell r="E78">
            <v>0.64236111111111105</v>
          </cell>
          <cell r="F78">
            <v>160</v>
          </cell>
          <cell r="G78">
            <v>160</v>
          </cell>
          <cell r="H78">
            <v>9600</v>
          </cell>
          <cell r="J78">
            <v>9570</v>
          </cell>
          <cell r="K78">
            <v>9670</v>
          </cell>
          <cell r="L78" t="str">
            <v>IZQ.</v>
          </cell>
          <cell r="M78">
            <v>135</v>
          </cell>
          <cell r="N78">
            <v>29</v>
          </cell>
          <cell r="O78">
            <v>5.6</v>
          </cell>
          <cell r="P78">
            <v>1027.4000000000001</v>
          </cell>
          <cell r="Q78">
            <v>1037.7</v>
          </cell>
        </row>
        <row r="79">
          <cell r="A79">
            <v>79</v>
          </cell>
          <cell r="B79">
            <v>37040</v>
          </cell>
          <cell r="C79">
            <v>2</v>
          </cell>
          <cell r="D79">
            <v>0.30555555555555552</v>
          </cell>
          <cell r="E79">
            <v>0.3520833333333333</v>
          </cell>
          <cell r="F79">
            <v>155</v>
          </cell>
          <cell r="G79">
            <v>155</v>
          </cell>
          <cell r="H79">
            <v>9700</v>
          </cell>
          <cell r="J79">
            <v>9610</v>
          </cell>
          <cell r="K79">
            <v>9710</v>
          </cell>
          <cell r="L79" t="str">
            <v>DER.</v>
          </cell>
          <cell r="M79">
            <v>135</v>
          </cell>
          <cell r="N79">
            <v>30</v>
          </cell>
          <cell r="O79">
            <v>6.19</v>
          </cell>
          <cell r="P79">
            <v>1138.5999999999999</v>
          </cell>
          <cell r="Q79">
            <v>1148.3</v>
          </cell>
        </row>
        <row r="80">
          <cell r="A80">
            <v>80</v>
          </cell>
          <cell r="B80">
            <v>37039</v>
          </cell>
          <cell r="C80">
            <v>10</v>
          </cell>
          <cell r="D80">
            <v>0.61805555555555558</v>
          </cell>
          <cell r="E80">
            <v>0.72916666666666663</v>
          </cell>
          <cell r="F80">
            <v>156</v>
          </cell>
          <cell r="G80">
            <v>155</v>
          </cell>
          <cell r="H80">
            <v>9800</v>
          </cell>
          <cell r="J80">
            <v>9765</v>
          </cell>
          <cell r="K80">
            <v>9850</v>
          </cell>
          <cell r="L80" t="str">
            <v>IZQ.</v>
          </cell>
          <cell r="M80">
            <v>135</v>
          </cell>
          <cell r="N80">
            <v>29</v>
          </cell>
          <cell r="O80">
            <v>5.84</v>
          </cell>
          <cell r="P80">
            <v>1072.4000000000001</v>
          </cell>
          <cell r="Q80">
            <v>1080.0999999999999</v>
          </cell>
        </row>
        <row r="81">
          <cell r="A81">
            <v>81</v>
          </cell>
          <cell r="B81">
            <v>37040</v>
          </cell>
          <cell r="C81">
            <v>4</v>
          </cell>
          <cell r="D81">
            <v>0.41319444444444442</v>
          </cell>
          <cell r="E81">
            <v>0.46180555555555558</v>
          </cell>
          <cell r="F81">
            <v>162</v>
          </cell>
          <cell r="G81">
            <v>158</v>
          </cell>
          <cell r="H81">
            <v>9900</v>
          </cell>
          <cell r="J81">
            <v>9815</v>
          </cell>
          <cell r="K81">
            <v>9910</v>
          </cell>
          <cell r="L81" t="str">
            <v>DER.</v>
          </cell>
          <cell r="M81">
            <v>135</v>
          </cell>
          <cell r="N81">
            <v>30</v>
          </cell>
          <cell r="O81">
            <v>5.63</v>
          </cell>
          <cell r="P81">
            <v>1048.2</v>
          </cell>
          <cell r="Q81">
            <v>1054.4000000000001</v>
          </cell>
        </row>
        <row r="82">
          <cell r="A82">
            <v>82</v>
          </cell>
          <cell r="B82">
            <v>37041</v>
          </cell>
          <cell r="C82">
            <v>2</v>
          </cell>
          <cell r="D82">
            <v>0.3125</v>
          </cell>
          <cell r="E82">
            <v>0.35416666666666669</v>
          </cell>
          <cell r="F82">
            <v>158</v>
          </cell>
          <cell r="G82">
            <v>157</v>
          </cell>
          <cell r="H82">
            <v>10000</v>
          </cell>
          <cell r="J82">
            <v>9945</v>
          </cell>
          <cell r="K82">
            <v>10050</v>
          </cell>
          <cell r="L82" t="str">
            <v>IZQ.</v>
          </cell>
          <cell r="M82">
            <v>135</v>
          </cell>
          <cell r="N82">
            <v>31</v>
          </cell>
          <cell r="O82">
            <v>5.44</v>
          </cell>
          <cell r="P82">
            <v>1005.1</v>
          </cell>
          <cell r="Q82">
            <v>1012.2</v>
          </cell>
        </row>
        <row r="83">
          <cell r="A83">
            <v>83</v>
          </cell>
          <cell r="B83">
            <v>37042</v>
          </cell>
          <cell r="C83">
            <v>2</v>
          </cell>
          <cell r="D83">
            <v>0.34375</v>
          </cell>
          <cell r="E83">
            <v>0.375</v>
          </cell>
          <cell r="F83">
            <v>155</v>
          </cell>
          <cell r="G83">
            <v>150</v>
          </cell>
          <cell r="H83">
            <v>10100</v>
          </cell>
          <cell r="J83">
            <v>10098</v>
          </cell>
          <cell r="K83">
            <v>10200</v>
          </cell>
          <cell r="L83" t="str">
            <v>DER.</v>
          </cell>
          <cell r="M83">
            <v>135</v>
          </cell>
          <cell r="N83">
            <v>32</v>
          </cell>
          <cell r="O83">
            <v>5.16</v>
          </cell>
          <cell r="P83">
            <v>900.2</v>
          </cell>
          <cell r="Q83">
            <v>909.9</v>
          </cell>
        </row>
        <row r="84">
          <cell r="A84">
            <v>84</v>
          </cell>
          <cell r="B84">
            <v>37041</v>
          </cell>
          <cell r="C84">
            <v>4</v>
          </cell>
          <cell r="D84">
            <v>0.43055555555555558</v>
          </cell>
          <cell r="E84">
            <v>0.47361111111111115</v>
          </cell>
          <cell r="F84">
            <v>155</v>
          </cell>
          <cell r="G84">
            <v>150</v>
          </cell>
          <cell r="H84">
            <v>10200</v>
          </cell>
          <cell r="J84">
            <v>10140</v>
          </cell>
          <cell r="K84">
            <v>10230</v>
          </cell>
          <cell r="L84" t="str">
            <v>IZQ.</v>
          </cell>
          <cell r="M84">
            <v>135</v>
          </cell>
          <cell r="N84">
            <v>31</v>
          </cell>
          <cell r="O84">
            <v>5.54</v>
          </cell>
          <cell r="P84">
            <v>996.7</v>
          </cell>
          <cell r="Q84">
            <v>1003.3</v>
          </cell>
        </row>
        <row r="85">
          <cell r="A85">
            <v>85</v>
          </cell>
          <cell r="B85">
            <v>37042</v>
          </cell>
          <cell r="C85">
            <v>3</v>
          </cell>
          <cell r="D85">
            <v>0.36805555555555558</v>
          </cell>
          <cell r="E85">
            <v>0.39583333333333331</v>
          </cell>
          <cell r="F85">
            <v>158</v>
          </cell>
          <cell r="G85">
            <v>153</v>
          </cell>
          <cell r="H85">
            <v>10300</v>
          </cell>
          <cell r="J85">
            <v>10200</v>
          </cell>
          <cell r="K85">
            <v>10305</v>
          </cell>
          <cell r="L85" t="str">
            <v>DER.</v>
          </cell>
          <cell r="M85">
            <v>135</v>
          </cell>
          <cell r="N85">
            <v>32</v>
          </cell>
          <cell r="O85">
            <v>4.72</v>
          </cell>
          <cell r="P85">
            <v>794.3</v>
          </cell>
          <cell r="Q85">
            <v>803.3</v>
          </cell>
        </row>
        <row r="86">
          <cell r="A86">
            <v>86</v>
          </cell>
          <cell r="B86">
            <v>37041</v>
          </cell>
          <cell r="C86">
            <v>6</v>
          </cell>
          <cell r="D86">
            <v>0.49305555555555558</v>
          </cell>
          <cell r="E86">
            <v>0.54166666666666663</v>
          </cell>
          <cell r="F86">
            <v>155</v>
          </cell>
          <cell r="G86">
            <v>150</v>
          </cell>
          <cell r="H86">
            <v>10400</v>
          </cell>
          <cell r="J86">
            <v>10330</v>
          </cell>
          <cell r="K86">
            <v>10410</v>
          </cell>
          <cell r="L86" t="str">
            <v>IZQ.</v>
          </cell>
          <cell r="M86">
            <v>135</v>
          </cell>
          <cell r="N86">
            <v>31</v>
          </cell>
          <cell r="O86">
            <v>5.84</v>
          </cell>
          <cell r="P86">
            <v>1045.7</v>
          </cell>
          <cell r="Q86">
            <v>1053.0999999999999</v>
          </cell>
        </row>
        <row r="87">
          <cell r="A87">
            <v>87</v>
          </cell>
          <cell r="B87">
            <v>37042</v>
          </cell>
          <cell r="C87">
            <v>5</v>
          </cell>
          <cell r="D87">
            <v>0.52777777777777779</v>
          </cell>
          <cell r="E87">
            <v>0.55902777777777779</v>
          </cell>
          <cell r="F87">
            <v>155</v>
          </cell>
          <cell r="G87">
            <v>151</v>
          </cell>
          <cell r="H87">
            <v>10500</v>
          </cell>
          <cell r="J87">
            <v>10410</v>
          </cell>
          <cell r="K87">
            <v>10550</v>
          </cell>
          <cell r="L87" t="str">
            <v>DER.</v>
          </cell>
          <cell r="M87">
            <v>135</v>
          </cell>
          <cell r="N87">
            <v>32</v>
          </cell>
          <cell r="O87">
            <v>5.39</v>
          </cell>
          <cell r="P87">
            <v>945.2</v>
          </cell>
          <cell r="Q87">
            <v>953.5</v>
          </cell>
        </row>
        <row r="88">
          <cell r="A88">
            <v>88</v>
          </cell>
          <cell r="B88">
            <v>37041</v>
          </cell>
          <cell r="C88">
            <v>9</v>
          </cell>
          <cell r="D88">
            <v>0.63194444444444442</v>
          </cell>
          <cell r="E88">
            <v>0.68194444444444446</v>
          </cell>
          <cell r="F88">
            <v>158</v>
          </cell>
          <cell r="G88">
            <v>154</v>
          </cell>
          <cell r="H88">
            <v>10600</v>
          </cell>
          <cell r="J88">
            <v>10590</v>
          </cell>
          <cell r="K88">
            <v>10665</v>
          </cell>
          <cell r="L88" t="str">
            <v>IZQ.</v>
          </cell>
          <cell r="M88">
            <v>135</v>
          </cell>
          <cell r="N88">
            <v>31</v>
          </cell>
          <cell r="O88">
            <v>5.3</v>
          </cell>
          <cell r="P88">
            <v>943.2</v>
          </cell>
          <cell r="Q88">
            <v>950.4</v>
          </cell>
        </row>
        <row r="89">
          <cell r="A89">
            <v>89</v>
          </cell>
          <cell r="B89">
            <v>37042</v>
          </cell>
          <cell r="C89">
            <v>4</v>
          </cell>
          <cell r="D89">
            <v>0.4513888888888889</v>
          </cell>
          <cell r="E89">
            <v>0.47916666666666669</v>
          </cell>
          <cell r="F89">
            <v>156</v>
          </cell>
          <cell r="G89">
            <v>155</v>
          </cell>
          <cell r="H89">
            <v>10360</v>
          </cell>
          <cell r="J89">
            <v>10305</v>
          </cell>
          <cell r="K89">
            <v>10410</v>
          </cell>
          <cell r="L89" t="str">
            <v>DER.</v>
          </cell>
          <cell r="M89">
            <v>135</v>
          </cell>
          <cell r="N89">
            <v>32</v>
          </cell>
          <cell r="O89">
            <v>4.75</v>
          </cell>
          <cell r="P89">
            <v>866.1</v>
          </cell>
          <cell r="Q89">
            <v>872.9</v>
          </cell>
        </row>
        <row r="90">
          <cell r="A90">
            <v>90</v>
          </cell>
          <cell r="B90">
            <v>37048</v>
          </cell>
          <cell r="C90">
            <v>3</v>
          </cell>
          <cell r="D90">
            <v>0.3611111111111111</v>
          </cell>
          <cell r="E90">
            <v>0.40277777777777773</v>
          </cell>
          <cell r="F90">
            <v>160</v>
          </cell>
          <cell r="G90">
            <v>154</v>
          </cell>
          <cell r="H90">
            <v>10930</v>
          </cell>
          <cell r="J90">
            <v>10920</v>
          </cell>
          <cell r="K90">
            <v>11015</v>
          </cell>
          <cell r="L90" t="str">
            <v>IZQ.</v>
          </cell>
          <cell r="M90">
            <v>145</v>
          </cell>
          <cell r="N90">
            <v>33</v>
          </cell>
          <cell r="O90">
            <v>5.33</v>
          </cell>
          <cell r="P90">
            <v>978.6</v>
          </cell>
          <cell r="Q90">
            <v>987.7</v>
          </cell>
        </row>
        <row r="91">
          <cell r="A91">
            <v>91</v>
          </cell>
          <cell r="B91">
            <v>37048</v>
          </cell>
          <cell r="C91">
            <v>8</v>
          </cell>
          <cell r="D91">
            <v>0.72569444444444453</v>
          </cell>
          <cell r="E91">
            <v>0.76736111111111116</v>
          </cell>
          <cell r="F91">
            <v>155</v>
          </cell>
          <cell r="G91">
            <v>152</v>
          </cell>
          <cell r="H91">
            <v>10830</v>
          </cell>
          <cell r="J91">
            <v>10820</v>
          </cell>
          <cell r="K91">
            <v>10890</v>
          </cell>
          <cell r="L91" t="str">
            <v>DER.</v>
          </cell>
          <cell r="M91">
            <v>145</v>
          </cell>
          <cell r="N91">
            <v>33</v>
          </cell>
          <cell r="O91">
            <v>5.62</v>
          </cell>
          <cell r="P91">
            <v>1012.6</v>
          </cell>
          <cell r="Q91">
            <v>1022.5</v>
          </cell>
        </row>
        <row r="92">
          <cell r="A92">
            <v>92</v>
          </cell>
          <cell r="B92">
            <v>37041</v>
          </cell>
          <cell r="C92">
            <v>10</v>
          </cell>
          <cell r="D92">
            <v>0.68402777777777779</v>
          </cell>
          <cell r="E92">
            <v>0.70833333333333337</v>
          </cell>
          <cell r="F92">
            <v>158</v>
          </cell>
          <cell r="G92">
            <v>155</v>
          </cell>
          <cell r="H92">
            <v>10730</v>
          </cell>
          <cell r="J92">
            <v>10665</v>
          </cell>
          <cell r="K92">
            <v>10755</v>
          </cell>
          <cell r="L92" t="str">
            <v>IZQ.</v>
          </cell>
          <cell r="M92">
            <v>135</v>
          </cell>
          <cell r="N92">
            <v>31</v>
          </cell>
          <cell r="O92">
            <v>5.75</v>
          </cell>
          <cell r="P92">
            <v>1046.3</v>
          </cell>
          <cell r="Q92">
            <v>1057.8</v>
          </cell>
        </row>
        <row r="93">
          <cell r="A93">
            <v>93</v>
          </cell>
          <cell r="B93">
            <v>37048</v>
          </cell>
          <cell r="C93">
            <v>6</v>
          </cell>
          <cell r="D93">
            <v>0.60069444444444442</v>
          </cell>
          <cell r="E93">
            <v>0.64236111111111105</v>
          </cell>
          <cell r="F93">
            <v>160</v>
          </cell>
          <cell r="G93">
            <v>156</v>
          </cell>
          <cell r="H93">
            <v>10630</v>
          </cell>
          <cell r="J93">
            <v>10630</v>
          </cell>
          <cell r="K93">
            <v>10730</v>
          </cell>
          <cell r="L93" t="str">
            <v>DER.</v>
          </cell>
          <cell r="M93">
            <v>145</v>
          </cell>
          <cell r="N93">
            <v>33</v>
          </cell>
          <cell r="O93">
            <v>5.57</v>
          </cell>
          <cell r="P93">
            <v>1001.1</v>
          </cell>
          <cell r="Q93">
            <v>1010.9</v>
          </cell>
        </row>
        <row r="94">
          <cell r="A94">
            <v>94</v>
          </cell>
          <cell r="B94">
            <v>37050</v>
          </cell>
          <cell r="C94">
            <v>2</v>
          </cell>
          <cell r="D94">
            <v>0.30555555555555552</v>
          </cell>
          <cell r="E94">
            <v>0.36805555555555558</v>
          </cell>
          <cell r="F94">
            <v>162</v>
          </cell>
          <cell r="G94">
            <v>152</v>
          </cell>
          <cell r="H94">
            <v>11030</v>
          </cell>
          <cell r="J94">
            <v>10970</v>
          </cell>
          <cell r="K94">
            <v>11060</v>
          </cell>
          <cell r="L94" t="str">
            <v>DER.</v>
          </cell>
          <cell r="M94">
            <v>140</v>
          </cell>
          <cell r="N94">
            <v>35</v>
          </cell>
          <cell r="O94">
            <v>6.26</v>
          </cell>
          <cell r="P94">
            <v>1130.5</v>
          </cell>
          <cell r="Q94">
            <v>1140.4000000000001</v>
          </cell>
        </row>
        <row r="95">
          <cell r="A95">
            <v>95</v>
          </cell>
          <cell r="B95">
            <v>37049</v>
          </cell>
          <cell r="C95">
            <v>3</v>
          </cell>
          <cell r="D95">
            <v>0.56944444444444442</v>
          </cell>
          <cell r="E95">
            <v>0.60416666666666663</v>
          </cell>
          <cell r="F95">
            <v>158</v>
          </cell>
          <cell r="G95">
            <v>157</v>
          </cell>
          <cell r="H95">
            <v>11130</v>
          </cell>
          <cell r="J95">
            <v>11081</v>
          </cell>
          <cell r="K95">
            <v>11155</v>
          </cell>
          <cell r="L95" t="str">
            <v>IZQ.</v>
          </cell>
          <cell r="M95">
            <v>146</v>
          </cell>
          <cell r="N95">
            <v>34</v>
          </cell>
          <cell r="O95">
            <v>5.92</v>
          </cell>
          <cell r="P95">
            <v>1081.7</v>
          </cell>
          <cell r="Q95">
            <v>1092.2</v>
          </cell>
        </row>
        <row r="96">
          <cell r="A96">
            <v>96</v>
          </cell>
          <cell r="B96">
            <v>37050</v>
          </cell>
          <cell r="C96">
            <v>4</v>
          </cell>
          <cell r="D96">
            <v>0.40972222222222227</v>
          </cell>
          <cell r="E96">
            <v>0.46875</v>
          </cell>
          <cell r="F96">
            <v>158</v>
          </cell>
          <cell r="G96">
            <v>155</v>
          </cell>
          <cell r="H96">
            <v>11230</v>
          </cell>
          <cell r="J96">
            <v>11150</v>
          </cell>
          <cell r="K96">
            <v>11250</v>
          </cell>
          <cell r="L96" t="str">
            <v>DER.</v>
          </cell>
          <cell r="M96">
            <v>145</v>
          </cell>
          <cell r="N96">
            <v>35</v>
          </cell>
          <cell r="O96">
            <v>5.41</v>
          </cell>
          <cell r="P96">
            <v>992.6</v>
          </cell>
          <cell r="Q96">
            <v>1002</v>
          </cell>
        </row>
        <row r="97">
          <cell r="A97">
            <v>97</v>
          </cell>
          <cell r="B97">
            <v>37049</v>
          </cell>
          <cell r="C97">
            <v>5</v>
          </cell>
          <cell r="D97">
            <v>0.64236111111111105</v>
          </cell>
          <cell r="E97">
            <v>0.68611111111111101</v>
          </cell>
          <cell r="F97">
            <v>165</v>
          </cell>
          <cell r="G97">
            <v>165</v>
          </cell>
          <cell r="H97">
            <v>11330</v>
          </cell>
          <cell r="J97">
            <v>11253</v>
          </cell>
          <cell r="K97">
            <v>11340</v>
          </cell>
          <cell r="L97" t="str">
            <v>IZQ.</v>
          </cell>
          <cell r="M97">
            <v>148</v>
          </cell>
          <cell r="N97">
            <v>34</v>
          </cell>
          <cell r="O97">
            <v>6.13</v>
          </cell>
          <cell r="P97">
            <v>1139.9000000000001</v>
          </cell>
          <cell r="Q97">
            <v>1149.0999999999999</v>
          </cell>
        </row>
        <row r="98">
          <cell r="A98">
            <v>98</v>
          </cell>
          <cell r="B98">
            <v>37050</v>
          </cell>
          <cell r="C98">
            <v>7</v>
          </cell>
          <cell r="D98">
            <v>0.51388888888888895</v>
          </cell>
          <cell r="E98">
            <v>0.55902777777777779</v>
          </cell>
          <cell r="F98">
            <v>158</v>
          </cell>
          <cell r="G98">
            <v>156</v>
          </cell>
          <cell r="H98">
            <v>11430</v>
          </cell>
          <cell r="J98">
            <v>11410</v>
          </cell>
          <cell r="K98">
            <v>11510</v>
          </cell>
          <cell r="L98" t="str">
            <v>DER.</v>
          </cell>
          <cell r="M98">
            <v>145</v>
          </cell>
          <cell r="N98">
            <v>35</v>
          </cell>
          <cell r="O98">
            <v>5.62</v>
          </cell>
          <cell r="P98">
            <v>1053.5999999999999</v>
          </cell>
          <cell r="Q98">
            <v>1062.0999999999999</v>
          </cell>
        </row>
        <row r="99">
          <cell r="A99">
            <v>99</v>
          </cell>
          <cell r="B99">
            <v>37053</v>
          </cell>
          <cell r="C99">
            <v>3</v>
          </cell>
          <cell r="D99">
            <v>0.41666666666666669</v>
          </cell>
          <cell r="E99">
            <v>0.45833333333333331</v>
          </cell>
          <cell r="F99">
            <v>158</v>
          </cell>
          <cell r="G99">
            <v>152</v>
          </cell>
          <cell r="H99">
            <v>11530</v>
          </cell>
          <cell r="J99">
            <v>11530</v>
          </cell>
          <cell r="K99">
            <v>11630</v>
          </cell>
          <cell r="L99" t="str">
            <v>IZQ.</v>
          </cell>
          <cell r="M99">
            <v>140</v>
          </cell>
          <cell r="N99">
            <v>38</v>
          </cell>
          <cell r="O99">
            <v>5.67</v>
          </cell>
          <cell r="P99">
            <v>1055.8</v>
          </cell>
          <cell r="Q99">
            <v>1064.5</v>
          </cell>
        </row>
        <row r="100">
          <cell r="A100">
            <v>100</v>
          </cell>
          <cell r="B100">
            <v>37050</v>
          </cell>
          <cell r="C100">
            <v>9</v>
          </cell>
          <cell r="D100">
            <v>0.57291666666666663</v>
          </cell>
          <cell r="E100">
            <v>0.61805555555555558</v>
          </cell>
          <cell r="F100">
            <v>160</v>
          </cell>
          <cell r="G100">
            <v>156</v>
          </cell>
          <cell r="H100">
            <v>11630</v>
          </cell>
          <cell r="J100">
            <v>11610</v>
          </cell>
          <cell r="K100">
            <v>11660</v>
          </cell>
          <cell r="L100" t="str">
            <v>DER.</v>
          </cell>
          <cell r="M100">
            <v>147</v>
          </cell>
          <cell r="N100">
            <v>36</v>
          </cell>
          <cell r="O100">
            <v>6.5</v>
          </cell>
          <cell r="P100">
            <v>1204.9000000000001</v>
          </cell>
          <cell r="Q100">
            <v>1215.3</v>
          </cell>
        </row>
        <row r="101">
          <cell r="A101">
            <v>101</v>
          </cell>
          <cell r="B101">
            <v>37053</v>
          </cell>
          <cell r="C101">
            <v>4</v>
          </cell>
          <cell r="D101">
            <v>0.4375</v>
          </cell>
          <cell r="E101">
            <v>0.48402777777777778</v>
          </cell>
          <cell r="F101">
            <v>156</v>
          </cell>
          <cell r="G101">
            <v>150</v>
          </cell>
          <cell r="H101">
            <v>11730</v>
          </cell>
          <cell r="J101">
            <v>11630</v>
          </cell>
          <cell r="K101">
            <v>11730</v>
          </cell>
          <cell r="L101" t="str">
            <v>IZQ.</v>
          </cell>
          <cell r="M101">
            <v>145</v>
          </cell>
          <cell r="N101">
            <v>38</v>
          </cell>
          <cell r="O101">
            <v>5.83</v>
          </cell>
          <cell r="P101">
            <v>1090.2</v>
          </cell>
          <cell r="Q101">
            <v>1104.8</v>
          </cell>
        </row>
        <row r="102">
          <cell r="A102">
            <v>102</v>
          </cell>
          <cell r="B102">
            <v>37050</v>
          </cell>
          <cell r="C102">
            <v>12</v>
          </cell>
          <cell r="D102">
            <v>0.68402777777777779</v>
          </cell>
          <cell r="E102">
            <v>0.71527777777777779</v>
          </cell>
          <cell r="F102">
            <v>152</v>
          </cell>
          <cell r="G102">
            <v>145</v>
          </cell>
          <cell r="H102">
            <v>11830</v>
          </cell>
          <cell r="J102">
            <v>11800</v>
          </cell>
          <cell r="K102">
            <v>11860</v>
          </cell>
          <cell r="L102" t="str">
            <v>DER.</v>
          </cell>
          <cell r="M102">
            <v>138</v>
          </cell>
          <cell r="N102">
            <v>36</v>
          </cell>
          <cell r="O102">
            <v>6.4</v>
          </cell>
          <cell r="P102">
            <v>1154.8</v>
          </cell>
          <cell r="Q102">
            <v>1170.7</v>
          </cell>
        </row>
        <row r="103">
          <cell r="A103">
            <v>103</v>
          </cell>
          <cell r="B103">
            <v>37053</v>
          </cell>
          <cell r="C103">
            <v>7</v>
          </cell>
          <cell r="D103">
            <v>0.55902777777777779</v>
          </cell>
          <cell r="E103">
            <v>0.60069444444444442</v>
          </cell>
          <cell r="F103">
            <v>152</v>
          </cell>
          <cell r="G103">
            <v>150</v>
          </cell>
          <cell r="H103">
            <v>11930</v>
          </cell>
          <cell r="J103">
            <v>11890</v>
          </cell>
          <cell r="K103">
            <v>11930</v>
          </cell>
          <cell r="L103" t="str">
            <v>IZQ.</v>
          </cell>
          <cell r="M103">
            <v>140</v>
          </cell>
          <cell r="N103">
            <v>39</v>
          </cell>
          <cell r="O103">
            <v>4.41</v>
          </cell>
          <cell r="P103">
            <v>787</v>
          </cell>
          <cell r="Q103">
            <v>796.4</v>
          </cell>
        </row>
        <row r="104">
          <cell r="A104">
            <v>104</v>
          </cell>
          <cell r="B104">
            <v>37051</v>
          </cell>
          <cell r="C104">
            <v>4</v>
          </cell>
          <cell r="D104">
            <v>0.54513888888888895</v>
          </cell>
          <cell r="E104">
            <v>0.57638888888888895</v>
          </cell>
          <cell r="F104">
            <v>158</v>
          </cell>
          <cell r="G104">
            <v>150</v>
          </cell>
          <cell r="H104">
            <v>12030</v>
          </cell>
          <cell r="J104">
            <v>11950</v>
          </cell>
          <cell r="K104">
            <v>12040</v>
          </cell>
          <cell r="L104" t="str">
            <v>DER.</v>
          </cell>
          <cell r="M104">
            <v>136</v>
          </cell>
          <cell r="N104">
            <v>37</v>
          </cell>
          <cell r="O104">
            <v>5.67</v>
          </cell>
          <cell r="P104">
            <v>1052.5999999999999</v>
          </cell>
          <cell r="Q104">
            <v>1064.0999999999999</v>
          </cell>
        </row>
        <row r="105">
          <cell r="A105">
            <v>105</v>
          </cell>
          <cell r="B105">
            <v>37053</v>
          </cell>
          <cell r="C105">
            <v>10</v>
          </cell>
          <cell r="D105">
            <v>0.625</v>
          </cell>
          <cell r="E105">
            <v>0.6875</v>
          </cell>
          <cell r="F105">
            <v>156</v>
          </cell>
          <cell r="G105">
            <v>153</v>
          </cell>
          <cell r="H105">
            <v>12130</v>
          </cell>
          <cell r="J105">
            <v>12120</v>
          </cell>
          <cell r="K105">
            <v>12150</v>
          </cell>
          <cell r="L105" t="str">
            <v>IZQ.</v>
          </cell>
          <cell r="M105">
            <v>139</v>
          </cell>
          <cell r="N105">
            <v>39</v>
          </cell>
          <cell r="O105">
            <v>7.02</v>
          </cell>
          <cell r="P105">
            <v>1286.4000000000001</v>
          </cell>
          <cell r="Q105">
            <v>1298.9000000000001</v>
          </cell>
        </row>
        <row r="106">
          <cell r="A106">
            <v>106</v>
          </cell>
          <cell r="B106">
            <v>37051</v>
          </cell>
          <cell r="C106">
            <v>8</v>
          </cell>
          <cell r="D106">
            <v>0.63888888888888895</v>
          </cell>
          <cell r="E106">
            <v>0.72916666666666663</v>
          </cell>
          <cell r="F106">
            <v>156</v>
          </cell>
          <cell r="G106">
            <v>155</v>
          </cell>
          <cell r="H106">
            <v>12230</v>
          </cell>
          <cell r="J106">
            <v>12220</v>
          </cell>
          <cell r="K106">
            <v>12315</v>
          </cell>
          <cell r="L106" t="str">
            <v>DER.</v>
          </cell>
          <cell r="M106">
            <v>145</v>
          </cell>
          <cell r="N106">
            <v>37</v>
          </cell>
          <cell r="O106">
            <v>5.6</v>
          </cell>
          <cell r="P106">
            <v>1044.3</v>
          </cell>
          <cell r="Q106">
            <v>1055.7</v>
          </cell>
        </row>
        <row r="107">
          <cell r="A107">
            <v>107</v>
          </cell>
          <cell r="B107">
            <v>37063</v>
          </cell>
          <cell r="C107">
            <v>2</v>
          </cell>
          <cell r="D107">
            <v>0.28472222222222221</v>
          </cell>
          <cell r="E107">
            <v>0.35069444444444442</v>
          </cell>
          <cell r="F107">
            <v>154</v>
          </cell>
          <cell r="G107">
            <v>150</v>
          </cell>
          <cell r="H107">
            <v>12300</v>
          </cell>
          <cell r="J107">
            <v>12220</v>
          </cell>
          <cell r="K107">
            <v>12320</v>
          </cell>
          <cell r="L107" t="str">
            <v>IZQ.</v>
          </cell>
          <cell r="M107">
            <v>140</v>
          </cell>
          <cell r="N107">
            <v>40</v>
          </cell>
          <cell r="O107">
            <v>6.62</v>
          </cell>
          <cell r="P107">
            <v>1179.8</v>
          </cell>
          <cell r="Q107">
            <v>1190.9000000000001</v>
          </cell>
        </row>
        <row r="108">
          <cell r="A108">
            <v>108</v>
          </cell>
          <cell r="B108">
            <v>37065</v>
          </cell>
          <cell r="C108">
            <v>2</v>
          </cell>
          <cell r="D108">
            <v>0.3125</v>
          </cell>
          <cell r="E108">
            <v>0.33680555555555558</v>
          </cell>
          <cell r="F108">
            <v>155</v>
          </cell>
          <cell r="G108">
            <v>155</v>
          </cell>
          <cell r="H108">
            <v>12400</v>
          </cell>
          <cell r="J108">
            <v>12360</v>
          </cell>
          <cell r="K108">
            <v>12480</v>
          </cell>
          <cell r="L108" t="str">
            <v>DER.</v>
          </cell>
          <cell r="M108">
            <v>140</v>
          </cell>
          <cell r="N108">
            <v>43</v>
          </cell>
          <cell r="O108">
            <v>5.13</v>
          </cell>
          <cell r="P108">
            <v>919.3</v>
          </cell>
          <cell r="Q108">
            <v>929.8</v>
          </cell>
        </row>
        <row r="109">
          <cell r="A109">
            <v>109</v>
          </cell>
          <cell r="B109">
            <v>37063</v>
          </cell>
          <cell r="C109">
            <v>5</v>
          </cell>
          <cell r="D109">
            <v>0.41666666666666669</v>
          </cell>
          <cell r="E109">
            <v>0.46180555555555558</v>
          </cell>
          <cell r="F109">
            <v>158</v>
          </cell>
          <cell r="G109">
            <v>152</v>
          </cell>
          <cell r="H109">
            <v>12500</v>
          </cell>
          <cell r="J109">
            <v>12500</v>
          </cell>
          <cell r="K109">
            <v>12552</v>
          </cell>
          <cell r="L109" t="str">
            <v>IZQ.</v>
          </cell>
          <cell r="M109">
            <v>140</v>
          </cell>
          <cell r="N109">
            <v>40</v>
          </cell>
          <cell r="O109">
            <v>5.09</v>
          </cell>
          <cell r="P109">
            <v>923.6</v>
          </cell>
          <cell r="Q109">
            <v>933.3</v>
          </cell>
        </row>
        <row r="110">
          <cell r="A110">
            <v>110</v>
          </cell>
          <cell r="B110">
            <v>37065</v>
          </cell>
          <cell r="C110">
            <v>4</v>
          </cell>
          <cell r="D110">
            <v>0.36805555555555558</v>
          </cell>
          <cell r="E110">
            <v>0.40277777777777773</v>
          </cell>
          <cell r="F110">
            <v>160</v>
          </cell>
          <cell r="G110">
            <v>160</v>
          </cell>
          <cell r="H110">
            <v>12600</v>
          </cell>
          <cell r="J110">
            <v>12590</v>
          </cell>
          <cell r="K110">
            <v>12690</v>
          </cell>
          <cell r="L110" t="str">
            <v>DER.</v>
          </cell>
          <cell r="M110">
            <v>140</v>
          </cell>
          <cell r="N110">
            <v>43</v>
          </cell>
          <cell r="O110">
            <v>5.79</v>
          </cell>
          <cell r="P110">
            <v>1034.5</v>
          </cell>
          <cell r="Q110">
            <v>1045</v>
          </cell>
        </row>
        <row r="111">
          <cell r="A111">
            <v>111</v>
          </cell>
          <cell r="B111">
            <v>37063</v>
          </cell>
          <cell r="C111">
            <v>7</v>
          </cell>
          <cell r="D111">
            <v>0.52777777777777779</v>
          </cell>
          <cell r="E111">
            <v>0.57291666666666663</v>
          </cell>
          <cell r="F111">
            <v>158</v>
          </cell>
          <cell r="G111">
            <v>156</v>
          </cell>
          <cell r="H111">
            <v>12700</v>
          </cell>
          <cell r="J111">
            <v>12650</v>
          </cell>
          <cell r="K111">
            <v>12750</v>
          </cell>
          <cell r="L111" t="str">
            <v>IZQ.</v>
          </cell>
          <cell r="M111">
            <v>140</v>
          </cell>
          <cell r="N111">
            <v>40</v>
          </cell>
          <cell r="O111">
            <v>5.72</v>
          </cell>
          <cell r="P111">
            <v>1020.3</v>
          </cell>
          <cell r="Q111">
            <v>1030.5999999999999</v>
          </cell>
        </row>
        <row r="112">
          <cell r="A112">
            <v>112</v>
          </cell>
          <cell r="B112">
            <v>37065</v>
          </cell>
          <cell r="C112">
            <v>7</v>
          </cell>
          <cell r="D112">
            <v>0.45833333333333331</v>
          </cell>
          <cell r="E112">
            <v>0.52777777777777779</v>
          </cell>
          <cell r="F112">
            <v>159</v>
          </cell>
          <cell r="G112">
            <v>158</v>
          </cell>
          <cell r="H112">
            <v>12800</v>
          </cell>
          <cell r="J112">
            <v>12790</v>
          </cell>
          <cell r="K112">
            <v>12900</v>
          </cell>
          <cell r="L112" t="str">
            <v>DER.</v>
          </cell>
          <cell r="M112">
            <v>140</v>
          </cell>
          <cell r="N112">
            <v>43</v>
          </cell>
          <cell r="O112">
            <v>5.72</v>
          </cell>
          <cell r="P112">
            <v>1009.6</v>
          </cell>
          <cell r="Q112">
            <v>1020.6</v>
          </cell>
        </row>
        <row r="113">
          <cell r="A113">
            <v>113</v>
          </cell>
          <cell r="B113">
            <v>37063</v>
          </cell>
          <cell r="C113">
            <v>10</v>
          </cell>
          <cell r="D113">
            <v>0.61458333333333337</v>
          </cell>
          <cell r="E113">
            <v>0.65277777777777779</v>
          </cell>
          <cell r="F113">
            <v>162</v>
          </cell>
          <cell r="G113">
            <v>160</v>
          </cell>
          <cell r="H113">
            <v>12900</v>
          </cell>
          <cell r="J113">
            <v>12895</v>
          </cell>
          <cell r="K113">
            <v>12945</v>
          </cell>
          <cell r="L113" t="str">
            <v>IZQ.</v>
          </cell>
          <cell r="M113">
            <v>140</v>
          </cell>
          <cell r="N113">
            <v>41</v>
          </cell>
          <cell r="O113">
            <v>5.72</v>
          </cell>
          <cell r="P113">
            <v>982.7</v>
          </cell>
          <cell r="Q113">
            <v>992.7</v>
          </cell>
        </row>
        <row r="114">
          <cell r="A114">
            <v>114</v>
          </cell>
          <cell r="B114">
            <v>37065</v>
          </cell>
          <cell r="C114">
            <v>8</v>
          </cell>
          <cell r="D114">
            <v>0.49305555555555558</v>
          </cell>
          <cell r="E114">
            <v>0.54652777777777783</v>
          </cell>
          <cell r="F114">
            <v>154</v>
          </cell>
          <cell r="G114">
            <v>152</v>
          </cell>
          <cell r="H114">
            <v>13000</v>
          </cell>
          <cell r="J114">
            <v>12900</v>
          </cell>
          <cell r="K114">
            <v>13030</v>
          </cell>
          <cell r="L114" t="str">
            <v>DER.</v>
          </cell>
          <cell r="M114">
            <v>140</v>
          </cell>
          <cell r="N114">
            <v>44</v>
          </cell>
          <cell r="O114">
            <v>4.8</v>
          </cell>
          <cell r="P114">
            <v>824</v>
          </cell>
          <cell r="Q114">
            <v>833.2</v>
          </cell>
        </row>
        <row r="115">
          <cell r="A115">
            <v>115</v>
          </cell>
          <cell r="B115">
            <v>37064</v>
          </cell>
          <cell r="C115">
            <v>2</v>
          </cell>
          <cell r="D115">
            <v>0.32291666666666669</v>
          </cell>
          <cell r="E115">
            <v>0.3611111111111111</v>
          </cell>
          <cell r="F115">
            <v>168</v>
          </cell>
          <cell r="G115">
            <v>165</v>
          </cell>
          <cell r="H115">
            <v>13100</v>
          </cell>
          <cell r="J115">
            <v>13090</v>
          </cell>
          <cell r="K115">
            <v>13190</v>
          </cell>
          <cell r="L115" t="str">
            <v>IZQ.</v>
          </cell>
          <cell r="M115">
            <v>140</v>
          </cell>
          <cell r="N115">
            <v>42</v>
          </cell>
          <cell r="O115">
            <v>4.93</v>
          </cell>
          <cell r="P115">
            <v>895</v>
          </cell>
          <cell r="Q115">
            <v>904.8</v>
          </cell>
        </row>
        <row r="116">
          <cell r="A116">
            <v>116</v>
          </cell>
          <cell r="B116">
            <v>37068</v>
          </cell>
          <cell r="C116">
            <v>2</v>
          </cell>
          <cell r="D116">
            <v>0.51388888888888895</v>
          </cell>
          <cell r="E116">
            <v>0.56944444444444442</v>
          </cell>
          <cell r="F116">
            <v>155</v>
          </cell>
          <cell r="G116">
            <v>155</v>
          </cell>
          <cell r="H116">
            <v>13200</v>
          </cell>
          <cell r="J116">
            <v>13130</v>
          </cell>
          <cell r="K116">
            <v>13240</v>
          </cell>
          <cell r="L116" t="str">
            <v>DER.</v>
          </cell>
          <cell r="M116">
            <v>140</v>
          </cell>
          <cell r="N116">
            <v>45</v>
          </cell>
          <cell r="O116">
            <v>5.2</v>
          </cell>
          <cell r="P116">
            <v>945</v>
          </cell>
          <cell r="Q116">
            <v>952.3</v>
          </cell>
        </row>
        <row r="117">
          <cell r="A117">
            <v>117</v>
          </cell>
          <cell r="B117">
            <v>37064</v>
          </cell>
          <cell r="C117">
            <v>5</v>
          </cell>
          <cell r="D117">
            <v>0.5</v>
          </cell>
          <cell r="E117">
            <v>0.55555555555555558</v>
          </cell>
          <cell r="F117">
            <v>158</v>
          </cell>
          <cell r="G117">
            <v>150</v>
          </cell>
          <cell r="H117">
            <v>13300</v>
          </cell>
          <cell r="J117">
            <v>13290</v>
          </cell>
          <cell r="K117">
            <v>13390</v>
          </cell>
          <cell r="L117" t="str">
            <v>IZQ.</v>
          </cell>
          <cell r="M117">
            <v>140</v>
          </cell>
          <cell r="N117">
            <v>42</v>
          </cell>
          <cell r="O117">
            <v>5.76</v>
          </cell>
          <cell r="P117">
            <v>1007.7</v>
          </cell>
          <cell r="Q117">
            <v>1017.6</v>
          </cell>
        </row>
        <row r="118">
          <cell r="A118">
            <v>118</v>
          </cell>
          <cell r="B118">
            <v>37068</v>
          </cell>
          <cell r="C118">
            <v>4</v>
          </cell>
          <cell r="D118">
            <v>0.66666666666666663</v>
          </cell>
          <cell r="E118">
            <v>0.74305555555555547</v>
          </cell>
          <cell r="F118">
            <v>160</v>
          </cell>
          <cell r="G118">
            <v>160</v>
          </cell>
          <cell r="H118">
            <v>13400</v>
          </cell>
          <cell r="J118">
            <v>13350</v>
          </cell>
          <cell r="K118">
            <v>13485</v>
          </cell>
          <cell r="L118" t="str">
            <v>DER.</v>
          </cell>
          <cell r="M118">
            <v>140</v>
          </cell>
          <cell r="N118">
            <v>45</v>
          </cell>
          <cell r="O118">
            <v>4.79</v>
          </cell>
          <cell r="P118">
            <v>854.3</v>
          </cell>
          <cell r="Q118">
            <v>860.5</v>
          </cell>
        </row>
        <row r="119">
          <cell r="A119">
            <v>119</v>
          </cell>
          <cell r="B119">
            <v>37064</v>
          </cell>
          <cell r="C119">
            <v>7</v>
          </cell>
          <cell r="D119">
            <v>0.54861111111111105</v>
          </cell>
          <cell r="E119">
            <v>0.61458333333333337</v>
          </cell>
          <cell r="F119">
            <v>162</v>
          </cell>
          <cell r="G119">
            <v>160</v>
          </cell>
          <cell r="H119">
            <v>13500</v>
          </cell>
          <cell r="J119">
            <v>13440</v>
          </cell>
          <cell r="K119">
            <v>13540</v>
          </cell>
          <cell r="L119" t="str">
            <v>IZQ.</v>
          </cell>
          <cell r="M119">
            <v>140</v>
          </cell>
          <cell r="N119">
            <v>42</v>
          </cell>
          <cell r="O119">
            <v>5.4</v>
          </cell>
          <cell r="P119">
            <v>987.5</v>
          </cell>
          <cell r="Q119">
            <v>996.6</v>
          </cell>
        </row>
        <row r="120">
          <cell r="A120">
            <v>120</v>
          </cell>
          <cell r="B120">
            <v>37069</v>
          </cell>
          <cell r="C120">
            <v>2</v>
          </cell>
          <cell r="D120">
            <v>0.27777777777777779</v>
          </cell>
          <cell r="E120">
            <v>0.36805555555555558</v>
          </cell>
          <cell r="F120">
            <v>160</v>
          </cell>
          <cell r="G120">
            <v>160</v>
          </cell>
          <cell r="H120">
            <v>13600</v>
          </cell>
          <cell r="J120">
            <v>13600</v>
          </cell>
          <cell r="K120">
            <v>13720</v>
          </cell>
          <cell r="L120" t="str">
            <v>DER.</v>
          </cell>
          <cell r="M120">
            <v>140</v>
          </cell>
          <cell r="N120">
            <v>46</v>
          </cell>
          <cell r="O120">
            <v>4.93</v>
          </cell>
          <cell r="P120">
            <v>874.4</v>
          </cell>
          <cell r="Q120">
            <v>880.8</v>
          </cell>
        </row>
        <row r="121">
          <cell r="A121">
            <v>121</v>
          </cell>
          <cell r="B121">
            <v>37064</v>
          </cell>
          <cell r="C121">
            <v>10</v>
          </cell>
          <cell r="D121">
            <v>0.6875</v>
          </cell>
          <cell r="E121">
            <v>0.7416666666666667</v>
          </cell>
          <cell r="F121">
            <v>156</v>
          </cell>
          <cell r="G121">
            <v>155</v>
          </cell>
          <cell r="H121">
            <v>13700</v>
          </cell>
          <cell r="J121">
            <v>13680</v>
          </cell>
          <cell r="K121">
            <v>13755</v>
          </cell>
          <cell r="L121" t="str">
            <v>IZQ.</v>
          </cell>
          <cell r="M121">
            <v>140</v>
          </cell>
          <cell r="N121">
            <v>42</v>
          </cell>
          <cell r="O121">
            <v>6.44</v>
          </cell>
          <cell r="P121">
            <v>1211.0999999999999</v>
          </cell>
          <cell r="Q121">
            <v>1220.7</v>
          </cell>
        </row>
        <row r="122">
          <cell r="A122">
            <v>122</v>
          </cell>
          <cell r="B122">
            <v>37069</v>
          </cell>
          <cell r="C122">
            <v>3</v>
          </cell>
          <cell r="D122">
            <v>0.33333333333333331</v>
          </cell>
          <cell r="E122">
            <v>0.44791666666666669</v>
          </cell>
          <cell r="F122">
            <v>156</v>
          </cell>
          <cell r="G122">
            <v>152</v>
          </cell>
          <cell r="H122">
            <v>13800</v>
          </cell>
          <cell r="J122">
            <v>13720</v>
          </cell>
          <cell r="K122">
            <v>13820</v>
          </cell>
          <cell r="L122" t="str">
            <v>DER.</v>
          </cell>
          <cell r="M122">
            <v>140</v>
          </cell>
          <cell r="N122">
            <v>46</v>
          </cell>
          <cell r="O122">
            <v>5.35</v>
          </cell>
          <cell r="P122">
            <v>937</v>
          </cell>
          <cell r="Q122">
            <v>944.3</v>
          </cell>
        </row>
        <row r="123">
          <cell r="A123">
            <v>123</v>
          </cell>
          <cell r="B123">
            <v>37070</v>
          </cell>
          <cell r="C123">
            <v>1</v>
          </cell>
          <cell r="D123">
            <v>0.25694444444444448</v>
          </cell>
          <cell r="E123">
            <v>0.3125</v>
          </cell>
          <cell r="F123">
            <v>158</v>
          </cell>
          <cell r="G123">
            <v>140</v>
          </cell>
          <cell r="H123">
            <v>13900</v>
          </cell>
          <cell r="J123">
            <v>13870</v>
          </cell>
          <cell r="K123">
            <v>13950</v>
          </cell>
          <cell r="L123" t="str">
            <v>IZQ.</v>
          </cell>
          <cell r="M123">
            <v>140</v>
          </cell>
          <cell r="N123">
            <v>48</v>
          </cell>
          <cell r="O123">
            <v>5.84</v>
          </cell>
          <cell r="P123">
            <v>1073</v>
          </cell>
          <cell r="Q123">
            <v>1080.8</v>
          </cell>
        </row>
        <row r="124">
          <cell r="A124">
            <v>124</v>
          </cell>
          <cell r="B124">
            <v>37069</v>
          </cell>
          <cell r="C124">
            <v>6</v>
          </cell>
          <cell r="D124">
            <v>0.49305555555555558</v>
          </cell>
          <cell r="E124">
            <v>0.55208333333333337</v>
          </cell>
          <cell r="F124">
            <v>158</v>
          </cell>
          <cell r="G124">
            <v>155</v>
          </cell>
          <cell r="H124">
            <v>14000</v>
          </cell>
          <cell r="J124">
            <v>13970</v>
          </cell>
          <cell r="K124">
            <v>14080</v>
          </cell>
          <cell r="L124" t="str">
            <v>DER.</v>
          </cell>
          <cell r="M124">
            <v>140</v>
          </cell>
          <cell r="N124">
            <v>46</v>
          </cell>
          <cell r="O124">
            <v>5.64</v>
          </cell>
          <cell r="P124">
            <v>1019.9</v>
          </cell>
          <cell r="Q124">
            <v>1027.3</v>
          </cell>
        </row>
        <row r="125">
          <cell r="A125">
            <v>125</v>
          </cell>
          <cell r="B125">
            <v>37070</v>
          </cell>
          <cell r="C125">
            <v>3</v>
          </cell>
          <cell r="D125">
            <v>0.51736111111111105</v>
          </cell>
          <cell r="E125">
            <v>0.56944444444444442</v>
          </cell>
          <cell r="F125">
            <v>162</v>
          </cell>
          <cell r="G125">
            <v>160</v>
          </cell>
          <cell r="H125">
            <v>14100</v>
          </cell>
          <cell r="J125">
            <v>14005</v>
          </cell>
          <cell r="K125">
            <v>14110</v>
          </cell>
          <cell r="L125" t="str">
            <v>IZQ.</v>
          </cell>
          <cell r="M125">
            <v>140</v>
          </cell>
          <cell r="N125">
            <v>48</v>
          </cell>
          <cell r="O125">
            <v>5.41</v>
          </cell>
          <cell r="P125">
            <v>969.7</v>
          </cell>
          <cell r="Q125">
            <v>977.4</v>
          </cell>
        </row>
        <row r="126">
          <cell r="A126">
            <v>126</v>
          </cell>
          <cell r="B126">
            <v>37069</v>
          </cell>
          <cell r="C126">
            <v>8</v>
          </cell>
          <cell r="D126">
            <v>0.59027777777777779</v>
          </cell>
          <cell r="E126">
            <v>0.63541666666666663</v>
          </cell>
          <cell r="F126">
            <v>156</v>
          </cell>
          <cell r="G126">
            <v>150</v>
          </cell>
          <cell r="H126">
            <v>14200</v>
          </cell>
          <cell r="J126">
            <v>14160</v>
          </cell>
          <cell r="K126">
            <v>14210</v>
          </cell>
          <cell r="L126" t="str">
            <v>DER.</v>
          </cell>
          <cell r="M126">
            <v>140</v>
          </cell>
          <cell r="N126">
            <v>47</v>
          </cell>
          <cell r="O126">
            <v>4.75</v>
          </cell>
          <cell r="P126">
            <v>863.6</v>
          </cell>
          <cell r="Q126">
            <v>870.4</v>
          </cell>
        </row>
        <row r="127">
          <cell r="A127">
            <v>127</v>
          </cell>
          <cell r="B127">
            <v>37070</v>
          </cell>
          <cell r="C127">
            <v>6</v>
          </cell>
          <cell r="D127">
            <v>0.65277777777777779</v>
          </cell>
          <cell r="E127">
            <v>0.71180555555555547</v>
          </cell>
          <cell r="F127">
            <v>154</v>
          </cell>
          <cell r="G127">
            <v>152</v>
          </cell>
          <cell r="H127">
            <v>14300</v>
          </cell>
          <cell r="J127">
            <v>14280</v>
          </cell>
          <cell r="K127">
            <v>14320</v>
          </cell>
          <cell r="L127" t="str">
            <v>IZQ.</v>
          </cell>
          <cell r="M127">
            <v>140</v>
          </cell>
          <cell r="N127">
            <v>48</v>
          </cell>
          <cell r="O127">
            <v>5.2</v>
          </cell>
          <cell r="P127">
            <v>930.5</v>
          </cell>
          <cell r="Q127">
            <v>938</v>
          </cell>
        </row>
        <row r="128">
          <cell r="A128">
            <v>128</v>
          </cell>
          <cell r="B128">
            <v>37075</v>
          </cell>
          <cell r="C128">
            <v>3</v>
          </cell>
          <cell r="D128">
            <v>0.34722222222222227</v>
          </cell>
          <cell r="E128">
            <v>0.3888888888888889</v>
          </cell>
          <cell r="F128">
            <v>156</v>
          </cell>
          <cell r="G128">
            <v>155</v>
          </cell>
          <cell r="H128">
            <v>14400</v>
          </cell>
          <cell r="J128">
            <v>14310</v>
          </cell>
          <cell r="K128">
            <v>14420</v>
          </cell>
          <cell r="L128" t="str">
            <v>DER.</v>
          </cell>
          <cell r="M128">
            <v>140</v>
          </cell>
          <cell r="N128">
            <v>52</v>
          </cell>
          <cell r="O128">
            <v>5.17</v>
          </cell>
          <cell r="P128">
            <v>956.2</v>
          </cell>
          <cell r="Q128">
            <v>964.2</v>
          </cell>
        </row>
        <row r="129">
          <cell r="A129">
            <v>129</v>
          </cell>
          <cell r="B129">
            <v>37072</v>
          </cell>
          <cell r="C129">
            <v>1</v>
          </cell>
          <cell r="D129">
            <v>0.21527777777777779</v>
          </cell>
          <cell r="E129">
            <v>0.29166666666666669</v>
          </cell>
          <cell r="F129">
            <v>158</v>
          </cell>
          <cell r="G129">
            <v>150</v>
          </cell>
          <cell r="H129">
            <v>14500</v>
          </cell>
          <cell r="J129">
            <v>14470</v>
          </cell>
          <cell r="K129">
            <v>14520</v>
          </cell>
          <cell r="L129" t="str">
            <v>IZQ.</v>
          </cell>
          <cell r="M129">
            <v>138</v>
          </cell>
          <cell r="N129">
            <v>50</v>
          </cell>
          <cell r="O129">
            <v>5.79</v>
          </cell>
          <cell r="P129">
            <v>1075.5999999999999</v>
          </cell>
          <cell r="Q129">
            <v>1083.8</v>
          </cell>
        </row>
        <row r="130">
          <cell r="A130">
            <v>130</v>
          </cell>
          <cell r="B130">
            <v>37071</v>
          </cell>
          <cell r="C130">
            <v>1</v>
          </cell>
          <cell r="D130">
            <v>0.41666666666666669</v>
          </cell>
          <cell r="E130">
            <v>0.46180555555555558</v>
          </cell>
          <cell r="F130">
            <v>156</v>
          </cell>
          <cell r="G130">
            <v>155</v>
          </cell>
          <cell r="H130">
            <v>14600</v>
          </cell>
          <cell r="J130">
            <v>14580</v>
          </cell>
          <cell r="K130">
            <v>14630</v>
          </cell>
          <cell r="L130" t="str">
            <v>DER.</v>
          </cell>
          <cell r="M130">
            <v>145</v>
          </cell>
          <cell r="N130">
            <v>49</v>
          </cell>
          <cell r="O130">
            <v>5.24</v>
          </cell>
          <cell r="P130">
            <v>960.6</v>
          </cell>
          <cell r="Q130">
            <v>968.4</v>
          </cell>
        </row>
        <row r="131">
          <cell r="A131">
            <v>131</v>
          </cell>
          <cell r="B131">
            <v>37072</v>
          </cell>
          <cell r="C131">
            <v>3</v>
          </cell>
          <cell r="D131">
            <v>0.29166666666666669</v>
          </cell>
          <cell r="E131">
            <v>0.33333333333333331</v>
          </cell>
          <cell r="F131">
            <v>162</v>
          </cell>
          <cell r="G131">
            <v>162</v>
          </cell>
          <cell r="H131">
            <v>14700</v>
          </cell>
          <cell r="J131">
            <v>14650</v>
          </cell>
          <cell r="K131">
            <v>14715</v>
          </cell>
          <cell r="L131" t="str">
            <v>IZQ.</v>
          </cell>
          <cell r="M131">
            <v>148</v>
          </cell>
          <cell r="N131">
            <v>50</v>
          </cell>
          <cell r="O131">
            <v>5.15</v>
          </cell>
          <cell r="P131">
            <v>922.9</v>
          </cell>
          <cell r="Q131">
            <v>931.2</v>
          </cell>
        </row>
        <row r="132">
          <cell r="A132">
            <v>132</v>
          </cell>
          <cell r="B132">
            <v>37071</v>
          </cell>
          <cell r="C132">
            <v>4</v>
          </cell>
          <cell r="D132">
            <v>0.5</v>
          </cell>
          <cell r="E132">
            <v>0.54513888888888895</v>
          </cell>
          <cell r="F132">
            <v>156</v>
          </cell>
          <cell r="G132">
            <v>150</v>
          </cell>
          <cell r="H132">
            <v>14800</v>
          </cell>
          <cell r="J132">
            <v>14780</v>
          </cell>
          <cell r="K132">
            <v>14890</v>
          </cell>
          <cell r="L132" t="str">
            <v>DER.</v>
          </cell>
          <cell r="M132">
            <v>140</v>
          </cell>
          <cell r="N132">
            <v>49</v>
          </cell>
          <cell r="O132">
            <v>5.44</v>
          </cell>
          <cell r="P132">
            <v>1024.5</v>
          </cell>
          <cell r="Q132">
            <v>1032.7</v>
          </cell>
        </row>
        <row r="133">
          <cell r="A133">
            <v>133</v>
          </cell>
          <cell r="B133">
            <v>37072</v>
          </cell>
          <cell r="C133">
            <v>6</v>
          </cell>
          <cell r="D133">
            <v>0.40277777777777773</v>
          </cell>
          <cell r="E133">
            <v>0.4513888888888889</v>
          </cell>
          <cell r="F133">
            <v>156</v>
          </cell>
          <cell r="G133">
            <v>145</v>
          </cell>
          <cell r="H133">
            <v>14900</v>
          </cell>
          <cell r="J133">
            <v>14840</v>
          </cell>
          <cell r="K133">
            <v>14940</v>
          </cell>
          <cell r="L133" t="str">
            <v>IZQ.</v>
          </cell>
          <cell r="M133">
            <v>125</v>
          </cell>
          <cell r="N133">
            <v>50</v>
          </cell>
          <cell r="O133">
            <v>5.13</v>
          </cell>
          <cell r="P133">
            <v>949.1</v>
          </cell>
          <cell r="Q133">
            <v>956.2</v>
          </cell>
        </row>
        <row r="134">
          <cell r="A134">
            <v>134</v>
          </cell>
          <cell r="B134">
            <v>37071</v>
          </cell>
          <cell r="C134">
            <v>6</v>
          </cell>
          <cell r="D134">
            <v>0.60416666666666663</v>
          </cell>
          <cell r="E134">
            <v>0.65972222222222221</v>
          </cell>
          <cell r="F134">
            <v>158</v>
          </cell>
          <cell r="G134">
            <v>158</v>
          </cell>
          <cell r="H134">
            <v>15000</v>
          </cell>
          <cell r="J134">
            <v>14940</v>
          </cell>
          <cell r="K134">
            <v>15042</v>
          </cell>
          <cell r="L134" t="str">
            <v>DER.</v>
          </cell>
          <cell r="M134">
            <v>150</v>
          </cell>
          <cell r="N134">
            <v>49</v>
          </cell>
          <cell r="O134">
            <v>5.31</v>
          </cell>
          <cell r="P134">
            <v>1012.8</v>
          </cell>
          <cell r="Q134">
            <v>1021</v>
          </cell>
        </row>
        <row r="135">
          <cell r="A135">
            <v>135</v>
          </cell>
          <cell r="B135">
            <v>37072</v>
          </cell>
          <cell r="C135">
            <v>9</v>
          </cell>
          <cell r="D135">
            <v>0.46180555555555558</v>
          </cell>
          <cell r="E135">
            <v>0.50694444444444442</v>
          </cell>
          <cell r="F135">
            <v>158</v>
          </cell>
          <cell r="G135">
            <v>158</v>
          </cell>
          <cell r="H135">
            <v>15100</v>
          </cell>
          <cell r="J135">
            <v>15070</v>
          </cell>
          <cell r="K135">
            <v>15130</v>
          </cell>
          <cell r="L135" t="str">
            <v>IZQ.</v>
          </cell>
          <cell r="M135">
            <v>150</v>
          </cell>
          <cell r="N135">
            <v>51</v>
          </cell>
          <cell r="O135">
            <v>4.95</v>
          </cell>
          <cell r="P135">
            <v>888</v>
          </cell>
          <cell r="Q135">
            <v>896.4</v>
          </cell>
        </row>
        <row r="136">
          <cell r="A136">
            <v>136</v>
          </cell>
          <cell r="B136">
            <v>37071</v>
          </cell>
          <cell r="C136">
            <v>8</v>
          </cell>
          <cell r="D136">
            <v>0.65277777777777779</v>
          </cell>
          <cell r="E136">
            <v>0.69791666666666663</v>
          </cell>
          <cell r="F136">
            <v>156</v>
          </cell>
          <cell r="G136">
            <v>155</v>
          </cell>
          <cell r="H136">
            <v>15200</v>
          </cell>
          <cell r="J136">
            <v>15150</v>
          </cell>
          <cell r="K136">
            <v>15205</v>
          </cell>
          <cell r="L136" t="str">
            <v>DER.</v>
          </cell>
          <cell r="M136">
            <v>152</v>
          </cell>
          <cell r="N136">
            <v>49</v>
          </cell>
          <cell r="O136">
            <v>4.9400000000000004</v>
          </cell>
          <cell r="P136">
            <v>935.4</v>
          </cell>
          <cell r="Q136">
            <v>943.6</v>
          </cell>
        </row>
        <row r="137">
          <cell r="A137">
            <v>137</v>
          </cell>
          <cell r="B137">
            <v>37072</v>
          </cell>
          <cell r="C137">
            <v>12</v>
          </cell>
          <cell r="D137">
            <v>0.5625</v>
          </cell>
          <cell r="E137">
            <v>0.61805555555555558</v>
          </cell>
          <cell r="F137">
            <v>153</v>
          </cell>
          <cell r="G137">
            <v>153</v>
          </cell>
          <cell r="H137">
            <v>15300</v>
          </cell>
          <cell r="J137">
            <v>15280</v>
          </cell>
          <cell r="K137">
            <v>15345</v>
          </cell>
          <cell r="L137" t="str">
            <v>IZQ.</v>
          </cell>
          <cell r="M137">
            <v>145</v>
          </cell>
          <cell r="N137">
            <v>51</v>
          </cell>
          <cell r="O137">
            <v>4.97</v>
          </cell>
          <cell r="P137">
            <v>908.4</v>
          </cell>
          <cell r="Q137">
            <v>916.8</v>
          </cell>
        </row>
        <row r="138">
          <cell r="A138">
            <v>138</v>
          </cell>
          <cell r="B138">
            <v>37118</v>
          </cell>
          <cell r="C138">
            <v>8</v>
          </cell>
          <cell r="D138">
            <v>0.63541666666666663</v>
          </cell>
          <cell r="E138">
            <v>0.68055555555555547</v>
          </cell>
          <cell r="F138">
            <v>155</v>
          </cell>
          <cell r="G138">
            <v>153</v>
          </cell>
          <cell r="H138">
            <v>15400</v>
          </cell>
          <cell r="J138">
            <v>15360</v>
          </cell>
          <cell r="K138">
            <v>15460</v>
          </cell>
          <cell r="L138" t="str">
            <v>DER.</v>
          </cell>
          <cell r="M138">
            <v>145</v>
          </cell>
          <cell r="N138">
            <v>74</v>
          </cell>
          <cell r="O138">
            <v>5.12</v>
          </cell>
          <cell r="P138">
            <v>846.8</v>
          </cell>
          <cell r="Q138">
            <v>856.2</v>
          </cell>
        </row>
        <row r="139">
          <cell r="A139">
            <v>139</v>
          </cell>
          <cell r="B139">
            <v>37075</v>
          </cell>
          <cell r="C139">
            <v>5</v>
          </cell>
          <cell r="D139">
            <v>0.39930555555555558</v>
          </cell>
          <cell r="E139">
            <v>0.4375</v>
          </cell>
          <cell r="F139">
            <v>159</v>
          </cell>
          <cell r="G139">
            <v>155</v>
          </cell>
          <cell r="H139">
            <v>15500</v>
          </cell>
          <cell r="J139">
            <v>15480</v>
          </cell>
          <cell r="K139">
            <v>15540</v>
          </cell>
          <cell r="L139" t="str">
            <v>IZQ.</v>
          </cell>
          <cell r="M139">
            <v>140</v>
          </cell>
          <cell r="N139">
            <v>52</v>
          </cell>
          <cell r="O139">
            <v>5.1100000000000003</v>
          </cell>
          <cell r="P139">
            <v>962.1</v>
          </cell>
          <cell r="Q139">
            <v>975.8</v>
          </cell>
        </row>
        <row r="140">
          <cell r="A140">
            <v>140</v>
          </cell>
          <cell r="B140">
            <v>37072</v>
          </cell>
          <cell r="C140">
            <v>14</v>
          </cell>
          <cell r="D140">
            <v>0.75</v>
          </cell>
          <cell r="E140">
            <v>0.79166666666666663</v>
          </cell>
          <cell r="F140">
            <v>156</v>
          </cell>
          <cell r="G140">
            <v>150</v>
          </cell>
          <cell r="H140">
            <v>15600</v>
          </cell>
          <cell r="J140">
            <v>15600</v>
          </cell>
          <cell r="K140">
            <v>15650</v>
          </cell>
          <cell r="L140" t="str">
            <v>DER.</v>
          </cell>
          <cell r="M140">
            <v>145</v>
          </cell>
          <cell r="N140">
            <v>51</v>
          </cell>
          <cell r="O140">
            <v>5.53</v>
          </cell>
          <cell r="P140">
            <v>1054.9000000000001</v>
          </cell>
          <cell r="Q140">
            <v>1065.0999999999999</v>
          </cell>
        </row>
        <row r="141">
          <cell r="A141">
            <v>141</v>
          </cell>
          <cell r="B141">
            <v>37075</v>
          </cell>
          <cell r="C141">
            <v>7</v>
          </cell>
          <cell r="D141">
            <v>0.47222222222222227</v>
          </cell>
          <cell r="E141">
            <v>0.54513888888888895</v>
          </cell>
          <cell r="F141">
            <v>160</v>
          </cell>
          <cell r="G141">
            <v>160</v>
          </cell>
          <cell r="H141">
            <v>15700</v>
          </cell>
          <cell r="J141">
            <v>15600</v>
          </cell>
          <cell r="K141">
            <v>15720</v>
          </cell>
          <cell r="L141" t="str">
            <v>IZQ.</v>
          </cell>
          <cell r="M141">
            <v>140</v>
          </cell>
          <cell r="N141">
            <v>52</v>
          </cell>
          <cell r="O141">
            <v>5.62</v>
          </cell>
          <cell r="P141">
            <v>1049.0999999999999</v>
          </cell>
          <cell r="Q141">
            <v>1060.9000000000001</v>
          </cell>
        </row>
        <row r="142">
          <cell r="A142">
            <v>142</v>
          </cell>
          <cell r="B142">
            <v>37075</v>
          </cell>
          <cell r="C142">
            <v>11</v>
          </cell>
          <cell r="D142">
            <v>0.66666666666666663</v>
          </cell>
          <cell r="E142">
            <v>0.71527777777777779</v>
          </cell>
          <cell r="F142">
            <v>158</v>
          </cell>
          <cell r="G142">
            <v>158</v>
          </cell>
          <cell r="H142">
            <v>15800</v>
          </cell>
          <cell r="J142">
            <v>15750</v>
          </cell>
          <cell r="K142">
            <v>15890</v>
          </cell>
          <cell r="L142" t="str">
            <v>DER.</v>
          </cell>
          <cell r="M142">
            <v>145</v>
          </cell>
          <cell r="N142">
            <v>52</v>
          </cell>
          <cell r="O142">
            <v>4.21</v>
          </cell>
          <cell r="P142">
            <v>746.5</v>
          </cell>
          <cell r="Q142">
            <v>756.8</v>
          </cell>
        </row>
        <row r="143">
          <cell r="A143">
            <v>143</v>
          </cell>
          <cell r="B143">
            <v>37075</v>
          </cell>
          <cell r="C143">
            <v>9</v>
          </cell>
          <cell r="D143">
            <v>0.61944444444444446</v>
          </cell>
          <cell r="E143">
            <v>0.66666666666666663</v>
          </cell>
          <cell r="F143">
            <v>155</v>
          </cell>
          <cell r="G143">
            <v>155</v>
          </cell>
          <cell r="H143">
            <v>15850</v>
          </cell>
          <cell r="J143">
            <v>15820</v>
          </cell>
          <cell r="K143">
            <v>15883</v>
          </cell>
          <cell r="L143" t="str">
            <v>IZQ.</v>
          </cell>
          <cell r="M143">
            <v>146</v>
          </cell>
          <cell r="N143">
            <v>52</v>
          </cell>
          <cell r="O143">
            <v>4.79</v>
          </cell>
          <cell r="P143">
            <v>880.5</v>
          </cell>
          <cell r="Q143">
            <v>890.8</v>
          </cell>
        </row>
        <row r="144">
          <cell r="A144">
            <v>144</v>
          </cell>
          <cell r="B144">
            <v>37075</v>
          </cell>
          <cell r="C144">
            <v>9</v>
          </cell>
          <cell r="D144">
            <v>0.61944444444444446</v>
          </cell>
          <cell r="E144">
            <v>0.66666666666666663</v>
          </cell>
          <cell r="F144">
            <v>155</v>
          </cell>
          <cell r="G144">
            <v>155</v>
          </cell>
          <cell r="H144">
            <v>15870</v>
          </cell>
          <cell r="J144">
            <v>15820</v>
          </cell>
          <cell r="K144">
            <v>15883</v>
          </cell>
          <cell r="M144">
            <v>146</v>
          </cell>
          <cell r="N144">
            <v>52</v>
          </cell>
          <cell r="O144">
            <v>5.15</v>
          </cell>
          <cell r="P144">
            <v>950.6</v>
          </cell>
          <cell r="Q144">
            <v>961.3</v>
          </cell>
        </row>
        <row r="145">
          <cell r="A145">
            <v>145</v>
          </cell>
          <cell r="B145">
            <v>37075</v>
          </cell>
          <cell r="C145">
            <v>10</v>
          </cell>
          <cell r="D145">
            <v>0.66319444444444442</v>
          </cell>
          <cell r="E145">
            <v>0.70833333333333337</v>
          </cell>
          <cell r="F145">
            <v>150</v>
          </cell>
          <cell r="G145">
            <v>150</v>
          </cell>
          <cell r="H145">
            <v>15900</v>
          </cell>
          <cell r="J145">
            <v>15883</v>
          </cell>
          <cell r="K145">
            <v>15985</v>
          </cell>
          <cell r="M145">
            <v>145</v>
          </cell>
          <cell r="N145">
            <v>52</v>
          </cell>
          <cell r="O145">
            <v>4.82</v>
          </cell>
          <cell r="P145">
            <v>867.1</v>
          </cell>
          <cell r="Q145">
            <v>881</v>
          </cell>
        </row>
        <row r="146">
          <cell r="A146">
            <v>146</v>
          </cell>
          <cell r="B146">
            <v>37120</v>
          </cell>
          <cell r="C146">
            <v>2</v>
          </cell>
          <cell r="D146">
            <v>0.33333333333333331</v>
          </cell>
          <cell r="E146">
            <v>0.40625</v>
          </cell>
          <cell r="F146">
            <v>154</v>
          </cell>
          <cell r="G146">
            <v>150</v>
          </cell>
          <cell r="H146">
            <v>16090</v>
          </cell>
          <cell r="J146">
            <v>16080</v>
          </cell>
          <cell r="K146">
            <v>16160</v>
          </cell>
          <cell r="M146">
            <v>140</v>
          </cell>
          <cell r="N146">
            <v>76</v>
          </cell>
          <cell r="O146">
            <v>4.8899999999999997</v>
          </cell>
          <cell r="P146">
            <v>867.3</v>
          </cell>
          <cell r="Q146">
            <v>883</v>
          </cell>
        </row>
        <row r="147">
          <cell r="A147">
            <v>147</v>
          </cell>
          <cell r="B147">
            <v>37120</v>
          </cell>
          <cell r="C147">
            <v>2</v>
          </cell>
          <cell r="D147">
            <v>0.33333333333333331</v>
          </cell>
          <cell r="E147">
            <v>0.40625</v>
          </cell>
          <cell r="F147">
            <v>154</v>
          </cell>
          <cell r="G147">
            <v>150</v>
          </cell>
          <cell r="H147">
            <v>16100</v>
          </cell>
          <cell r="J147">
            <v>16080</v>
          </cell>
          <cell r="K147">
            <v>16160</v>
          </cell>
          <cell r="M147">
            <v>140</v>
          </cell>
          <cell r="N147">
            <v>76</v>
          </cell>
          <cell r="O147">
            <v>9.1</v>
          </cell>
          <cell r="P147">
            <v>1636.9</v>
          </cell>
          <cell r="Q147">
            <v>1649.2</v>
          </cell>
        </row>
        <row r="148">
          <cell r="A148">
            <v>148</v>
          </cell>
          <cell r="B148">
            <v>37076</v>
          </cell>
          <cell r="C148">
            <v>3</v>
          </cell>
          <cell r="D148">
            <v>0.2986111111111111</v>
          </cell>
          <cell r="E148">
            <v>0.33680555555555558</v>
          </cell>
          <cell r="F148">
            <v>158</v>
          </cell>
          <cell r="G148">
            <v>150</v>
          </cell>
          <cell r="H148">
            <v>16200</v>
          </cell>
          <cell r="J148">
            <v>16190</v>
          </cell>
          <cell r="K148">
            <v>16290</v>
          </cell>
          <cell r="M148">
            <v>145</v>
          </cell>
          <cell r="N148">
            <v>53</v>
          </cell>
          <cell r="O148">
            <v>5.9</v>
          </cell>
          <cell r="P148">
            <v>975.2</v>
          </cell>
          <cell r="Q148">
            <v>983.7</v>
          </cell>
        </row>
        <row r="149">
          <cell r="A149">
            <v>149</v>
          </cell>
          <cell r="B149">
            <v>37076</v>
          </cell>
          <cell r="C149">
            <v>8</v>
          </cell>
          <cell r="D149">
            <v>0.55208333333333337</v>
          </cell>
          <cell r="E149">
            <v>0.60416666666666663</v>
          </cell>
          <cell r="F149">
            <v>156</v>
          </cell>
          <cell r="G149">
            <v>150</v>
          </cell>
          <cell r="H149">
            <v>16300</v>
          </cell>
          <cell r="J149">
            <v>16280</v>
          </cell>
          <cell r="K149">
            <v>16370</v>
          </cell>
          <cell r="M149">
            <v>140</v>
          </cell>
          <cell r="N149">
            <v>53</v>
          </cell>
          <cell r="O149">
            <v>5.9</v>
          </cell>
          <cell r="P149">
            <v>1070.5</v>
          </cell>
          <cell r="Q149">
            <v>1078.4000000000001</v>
          </cell>
        </row>
        <row r="150">
          <cell r="A150">
            <v>150</v>
          </cell>
          <cell r="B150">
            <v>37076</v>
          </cell>
          <cell r="C150">
            <v>9</v>
          </cell>
          <cell r="D150">
            <v>0.58680555555555558</v>
          </cell>
          <cell r="E150">
            <v>0.62708333333333333</v>
          </cell>
          <cell r="F150">
            <v>155</v>
          </cell>
          <cell r="G150">
            <v>152</v>
          </cell>
          <cell r="H150">
            <v>16400</v>
          </cell>
          <cell r="J150">
            <v>16370</v>
          </cell>
          <cell r="K150">
            <v>16470</v>
          </cell>
          <cell r="M150">
            <v>145</v>
          </cell>
          <cell r="N150">
            <v>53</v>
          </cell>
          <cell r="O150">
            <v>4.5999999999999996</v>
          </cell>
          <cell r="P150">
            <v>832.3</v>
          </cell>
          <cell r="Q150">
            <v>838.5</v>
          </cell>
        </row>
        <row r="151">
          <cell r="A151">
            <v>151</v>
          </cell>
          <cell r="B151">
            <v>37076</v>
          </cell>
          <cell r="C151">
            <v>6</v>
          </cell>
          <cell r="D151">
            <v>0.41666666666666669</v>
          </cell>
          <cell r="E151">
            <v>0.45208333333333334</v>
          </cell>
          <cell r="F151">
            <v>162</v>
          </cell>
          <cell r="G151">
            <v>162</v>
          </cell>
          <cell r="H151">
            <v>16500</v>
          </cell>
          <cell r="J151">
            <v>16495</v>
          </cell>
          <cell r="K151">
            <v>26560</v>
          </cell>
          <cell r="M151">
            <v>145</v>
          </cell>
          <cell r="N151">
            <v>53</v>
          </cell>
          <cell r="O151">
            <v>4.9000000000000004</v>
          </cell>
          <cell r="P151">
            <v>902.2</v>
          </cell>
          <cell r="Q151">
            <v>908.5</v>
          </cell>
        </row>
        <row r="152">
          <cell r="A152">
            <v>152</v>
          </cell>
          <cell r="B152">
            <v>37076</v>
          </cell>
          <cell r="C152">
            <v>11</v>
          </cell>
          <cell r="D152">
            <v>0.64583333333333337</v>
          </cell>
          <cell r="E152">
            <v>0.6875</v>
          </cell>
          <cell r="F152">
            <v>152</v>
          </cell>
          <cell r="G152">
            <v>150</v>
          </cell>
          <cell r="H152">
            <v>16600</v>
          </cell>
          <cell r="J152">
            <v>16530</v>
          </cell>
          <cell r="K152">
            <v>16625</v>
          </cell>
          <cell r="M152">
            <v>140</v>
          </cell>
          <cell r="N152">
            <v>53</v>
          </cell>
          <cell r="O152">
            <v>5.9</v>
          </cell>
          <cell r="P152">
            <v>1054.8</v>
          </cell>
          <cell r="Q152">
            <v>1063.2</v>
          </cell>
        </row>
        <row r="153">
          <cell r="A153">
            <v>153</v>
          </cell>
          <cell r="B153">
            <v>37042</v>
          </cell>
          <cell r="C153">
            <v>3</v>
          </cell>
          <cell r="D153">
            <v>0.36805555555555558</v>
          </cell>
          <cell r="E153">
            <v>0.39583333333333331</v>
          </cell>
          <cell r="F153">
            <v>158</v>
          </cell>
          <cell r="G153">
            <v>153</v>
          </cell>
          <cell r="H153">
            <v>10320</v>
          </cell>
          <cell r="J153">
            <v>10200</v>
          </cell>
          <cell r="K153">
            <v>10305</v>
          </cell>
          <cell r="M153">
            <v>135</v>
          </cell>
          <cell r="N153">
            <v>32</v>
          </cell>
          <cell r="O153">
            <v>5.0999999999999996</v>
          </cell>
          <cell r="P153">
            <v>920.2</v>
          </cell>
          <cell r="Q153">
            <v>927.9</v>
          </cell>
        </row>
        <row r="154">
          <cell r="A154">
            <v>154</v>
          </cell>
          <cell r="B154">
            <v>37042</v>
          </cell>
          <cell r="C154">
            <v>3</v>
          </cell>
          <cell r="D154">
            <v>0.36805555555555558</v>
          </cell>
          <cell r="E154">
            <v>0.39583333333333331</v>
          </cell>
          <cell r="F154">
            <v>158</v>
          </cell>
          <cell r="G154">
            <v>153</v>
          </cell>
          <cell r="H154">
            <v>10340</v>
          </cell>
          <cell r="J154">
            <v>10200</v>
          </cell>
          <cell r="K154">
            <v>10305</v>
          </cell>
          <cell r="M154">
            <v>135</v>
          </cell>
          <cell r="N154">
            <v>32</v>
          </cell>
          <cell r="O154">
            <v>5.4</v>
          </cell>
          <cell r="P154">
            <v>959.2</v>
          </cell>
          <cell r="Q154">
            <v>966.7</v>
          </cell>
        </row>
        <row r="155">
          <cell r="A155">
            <v>155</v>
          </cell>
          <cell r="B155">
            <v>37034</v>
          </cell>
          <cell r="C155">
            <v>4</v>
          </cell>
          <cell r="D155">
            <v>0.55208333333333337</v>
          </cell>
          <cell r="E155">
            <v>0.58333333333333337</v>
          </cell>
          <cell r="F155">
            <v>155</v>
          </cell>
          <cell r="G155">
            <v>150</v>
          </cell>
          <cell r="H155">
            <v>6100</v>
          </cell>
          <cell r="J155">
            <v>6070</v>
          </cell>
          <cell r="K155">
            <v>6155</v>
          </cell>
          <cell r="M155">
            <v>135</v>
          </cell>
          <cell r="N155">
            <v>25</v>
          </cell>
          <cell r="O155">
            <v>6.17</v>
          </cell>
          <cell r="P155">
            <v>1083</v>
          </cell>
          <cell r="Q155">
            <v>1091</v>
          </cell>
        </row>
        <row r="156">
          <cell r="A156">
            <v>156</v>
          </cell>
          <cell r="B156">
            <v>37096</v>
          </cell>
          <cell r="C156">
            <v>1</v>
          </cell>
          <cell r="D156">
            <v>0.34722222222222227</v>
          </cell>
          <cell r="E156">
            <v>0.39583333333333331</v>
          </cell>
          <cell r="F156">
            <v>164</v>
          </cell>
          <cell r="G156">
            <v>164</v>
          </cell>
          <cell r="H156">
            <v>6200</v>
          </cell>
          <cell r="J156">
            <v>6130</v>
          </cell>
          <cell r="K156">
            <v>6210</v>
          </cell>
          <cell r="M156">
            <v>145</v>
          </cell>
          <cell r="N156">
            <v>58</v>
          </cell>
          <cell r="O156">
            <v>5.77</v>
          </cell>
          <cell r="P156">
            <v>1049</v>
          </cell>
          <cell r="Q156">
            <v>1055.9000000000001</v>
          </cell>
        </row>
        <row r="157">
          <cell r="A157">
            <v>157</v>
          </cell>
          <cell r="B157">
            <v>37097</v>
          </cell>
          <cell r="C157">
            <v>2</v>
          </cell>
          <cell r="D157">
            <v>0.28472222222222221</v>
          </cell>
          <cell r="E157">
            <v>0.3298611111111111</v>
          </cell>
          <cell r="F157">
            <v>160</v>
          </cell>
          <cell r="G157">
            <v>160</v>
          </cell>
          <cell r="H157">
            <v>6300</v>
          </cell>
          <cell r="J157">
            <v>6230</v>
          </cell>
          <cell r="K157">
            <v>6310</v>
          </cell>
          <cell r="M157">
            <v>150</v>
          </cell>
          <cell r="N157">
            <v>59</v>
          </cell>
          <cell r="O157">
            <v>6.55</v>
          </cell>
          <cell r="P157">
            <v>1148</v>
          </cell>
          <cell r="Q157">
            <v>1155.4000000000001</v>
          </cell>
        </row>
        <row r="158">
          <cell r="A158">
            <v>158</v>
          </cell>
          <cell r="B158">
            <v>37096</v>
          </cell>
          <cell r="C158">
            <v>4</v>
          </cell>
          <cell r="D158">
            <v>0.47222222222222227</v>
          </cell>
          <cell r="E158">
            <v>0.53125</v>
          </cell>
          <cell r="F158">
            <v>156</v>
          </cell>
          <cell r="G158">
            <v>150</v>
          </cell>
          <cell r="H158">
            <v>6400</v>
          </cell>
          <cell r="J158">
            <v>6390</v>
          </cell>
          <cell r="K158">
            <v>6470</v>
          </cell>
          <cell r="M158">
            <v>145</v>
          </cell>
          <cell r="N158">
            <v>58</v>
          </cell>
          <cell r="O158">
            <v>5.19</v>
          </cell>
          <cell r="P158">
            <v>910.5</v>
          </cell>
          <cell r="Q158">
            <v>918.4</v>
          </cell>
        </row>
        <row r="159">
          <cell r="A159">
            <v>159</v>
          </cell>
          <cell r="B159">
            <v>37097</v>
          </cell>
          <cell r="C159">
            <v>5</v>
          </cell>
          <cell r="D159">
            <v>0.51736111111111105</v>
          </cell>
          <cell r="E159">
            <v>0.56944444444444442</v>
          </cell>
          <cell r="F159">
            <v>170</v>
          </cell>
          <cell r="G159">
            <v>165</v>
          </cell>
          <cell r="H159">
            <v>6500</v>
          </cell>
          <cell r="J159">
            <v>6480</v>
          </cell>
          <cell r="K159">
            <v>6560</v>
          </cell>
          <cell r="M159">
            <v>160</v>
          </cell>
          <cell r="N159">
            <v>59</v>
          </cell>
          <cell r="O159">
            <v>5.4</v>
          </cell>
          <cell r="P159">
            <v>977.5</v>
          </cell>
          <cell r="Q159">
            <v>984.4</v>
          </cell>
        </row>
        <row r="160">
          <cell r="A160">
            <v>160</v>
          </cell>
          <cell r="B160">
            <v>37096</v>
          </cell>
          <cell r="C160">
            <v>6</v>
          </cell>
          <cell r="D160">
            <v>0.54513888888888895</v>
          </cell>
          <cell r="E160">
            <v>0.57986111111111105</v>
          </cell>
          <cell r="F160">
            <v>156</v>
          </cell>
          <cell r="G160">
            <v>150</v>
          </cell>
          <cell r="H160">
            <v>6600</v>
          </cell>
          <cell r="J160">
            <v>6560</v>
          </cell>
          <cell r="K160">
            <v>6650</v>
          </cell>
          <cell r="M160">
            <v>145</v>
          </cell>
          <cell r="N160">
            <v>58</v>
          </cell>
          <cell r="O160">
            <v>6.22</v>
          </cell>
          <cell r="P160">
            <v>1138.5</v>
          </cell>
          <cell r="Q160">
            <v>1145.5</v>
          </cell>
        </row>
        <row r="161">
          <cell r="A161">
            <v>161</v>
          </cell>
          <cell r="B161">
            <v>37097</v>
          </cell>
          <cell r="C161">
            <v>7</v>
          </cell>
          <cell r="D161">
            <v>0.63541666666666663</v>
          </cell>
          <cell r="E161">
            <v>0.66666666666666663</v>
          </cell>
          <cell r="F161">
            <v>166</v>
          </cell>
          <cell r="G161">
            <v>164</v>
          </cell>
          <cell r="H161">
            <v>6700</v>
          </cell>
          <cell r="J161">
            <v>6630</v>
          </cell>
          <cell r="K161">
            <v>6730</v>
          </cell>
          <cell r="M161">
            <v>155</v>
          </cell>
          <cell r="N161">
            <v>59</v>
          </cell>
          <cell r="O161">
            <v>5.36</v>
          </cell>
          <cell r="P161">
            <v>975.3</v>
          </cell>
          <cell r="Q161">
            <v>981.8</v>
          </cell>
        </row>
        <row r="162">
          <cell r="A162">
            <v>162</v>
          </cell>
          <cell r="B162">
            <v>37096</v>
          </cell>
          <cell r="C162">
            <v>8</v>
          </cell>
          <cell r="D162">
            <v>0.625</v>
          </cell>
          <cell r="E162">
            <v>0.66666666666666663</v>
          </cell>
          <cell r="F162">
            <v>156</v>
          </cell>
          <cell r="G162">
            <v>150</v>
          </cell>
          <cell r="H162">
            <v>6800</v>
          </cell>
          <cell r="J162">
            <v>6750</v>
          </cell>
          <cell r="K162">
            <v>6850</v>
          </cell>
          <cell r="M162">
            <v>150</v>
          </cell>
          <cell r="N162">
            <v>58</v>
          </cell>
          <cell r="O162">
            <v>5.93</v>
          </cell>
          <cell r="P162">
            <v>1107.0999999999999</v>
          </cell>
          <cell r="Q162">
            <v>1114.2</v>
          </cell>
        </row>
        <row r="163">
          <cell r="A163">
            <v>163</v>
          </cell>
          <cell r="B163">
            <v>37099</v>
          </cell>
          <cell r="C163">
            <v>1</v>
          </cell>
          <cell r="D163">
            <v>0.25347222222222221</v>
          </cell>
          <cell r="E163">
            <v>0.30208333333333331</v>
          </cell>
          <cell r="F163">
            <v>156</v>
          </cell>
          <cell r="G163">
            <v>150</v>
          </cell>
          <cell r="H163">
            <v>6900</v>
          </cell>
          <cell r="J163">
            <v>6830</v>
          </cell>
          <cell r="K163">
            <v>6930</v>
          </cell>
          <cell r="M163">
            <v>145</v>
          </cell>
          <cell r="N163">
            <v>61</v>
          </cell>
          <cell r="O163">
            <v>5.48</v>
          </cell>
          <cell r="P163">
            <v>991.7</v>
          </cell>
          <cell r="Q163">
            <v>998.7</v>
          </cell>
        </row>
        <row r="164">
          <cell r="A164">
            <v>164</v>
          </cell>
          <cell r="B164">
            <v>37099</v>
          </cell>
          <cell r="C164">
            <v>5</v>
          </cell>
          <cell r="D164">
            <v>0.39930555555555558</v>
          </cell>
          <cell r="E164">
            <v>0.44236111111111115</v>
          </cell>
          <cell r="F164">
            <v>155</v>
          </cell>
          <cell r="G164">
            <v>155</v>
          </cell>
          <cell r="H164">
            <v>7000</v>
          </cell>
          <cell r="J164">
            <v>6945</v>
          </cell>
          <cell r="K164">
            <v>7045</v>
          </cell>
          <cell r="M164">
            <v>145</v>
          </cell>
          <cell r="N164">
            <v>62</v>
          </cell>
          <cell r="O164">
            <v>6.3</v>
          </cell>
          <cell r="P164">
            <v>1186.5</v>
          </cell>
          <cell r="Q164">
            <v>1195.5</v>
          </cell>
        </row>
        <row r="165">
          <cell r="A165">
            <v>165</v>
          </cell>
          <cell r="B165">
            <v>37099</v>
          </cell>
          <cell r="C165">
            <v>3</v>
          </cell>
          <cell r="D165">
            <v>0.3125</v>
          </cell>
          <cell r="E165">
            <v>0.35416666666666669</v>
          </cell>
          <cell r="F165">
            <v>158</v>
          </cell>
          <cell r="G165">
            <v>158</v>
          </cell>
          <cell r="H165">
            <v>7100</v>
          </cell>
          <cell r="J165">
            <v>7030</v>
          </cell>
          <cell r="K165">
            <v>7100</v>
          </cell>
          <cell r="M165">
            <v>150</v>
          </cell>
          <cell r="N165">
            <v>61</v>
          </cell>
          <cell r="O165">
            <v>4.95</v>
          </cell>
          <cell r="P165">
            <v>899</v>
          </cell>
          <cell r="Q165">
            <v>905.5</v>
          </cell>
        </row>
        <row r="166">
          <cell r="A166">
            <v>166</v>
          </cell>
          <cell r="B166">
            <v>37099</v>
          </cell>
          <cell r="C166">
            <v>7</v>
          </cell>
          <cell r="D166">
            <v>0.4548611111111111</v>
          </cell>
          <cell r="E166">
            <v>0.5</v>
          </cell>
          <cell r="F166">
            <v>156</v>
          </cell>
          <cell r="G166">
            <v>155</v>
          </cell>
          <cell r="H166">
            <v>7200</v>
          </cell>
          <cell r="J166">
            <v>7145</v>
          </cell>
          <cell r="K166">
            <v>7210</v>
          </cell>
          <cell r="M166">
            <v>150</v>
          </cell>
          <cell r="N166">
            <v>62</v>
          </cell>
          <cell r="O166">
            <v>5.73</v>
          </cell>
          <cell r="P166">
            <v>1051.8</v>
          </cell>
          <cell r="Q166">
            <v>1058.5999999999999</v>
          </cell>
        </row>
        <row r="167">
          <cell r="A167">
            <v>167</v>
          </cell>
          <cell r="B167">
            <v>37078</v>
          </cell>
          <cell r="C167">
            <v>2</v>
          </cell>
          <cell r="D167">
            <v>0.41666666666666669</v>
          </cell>
          <cell r="E167">
            <v>0.4513888888888889</v>
          </cell>
          <cell r="F167">
            <v>160</v>
          </cell>
          <cell r="G167">
            <v>160</v>
          </cell>
          <cell r="H167">
            <v>7300</v>
          </cell>
          <cell r="J167">
            <v>7270</v>
          </cell>
          <cell r="K167">
            <v>7330</v>
          </cell>
          <cell r="M167">
            <v>145</v>
          </cell>
          <cell r="N167">
            <v>55</v>
          </cell>
          <cell r="O167">
            <v>5.5</v>
          </cell>
          <cell r="P167">
            <v>991</v>
          </cell>
          <cell r="Q167">
            <v>998.7</v>
          </cell>
        </row>
        <row r="168">
          <cell r="A168">
            <v>168</v>
          </cell>
          <cell r="B168">
            <v>37077</v>
          </cell>
          <cell r="C168">
            <v>2</v>
          </cell>
          <cell r="D168">
            <v>0.26041666666666669</v>
          </cell>
          <cell r="E168">
            <v>0.30208333333333331</v>
          </cell>
          <cell r="F168">
            <v>156</v>
          </cell>
          <cell r="G168">
            <v>150</v>
          </cell>
          <cell r="H168">
            <v>7400</v>
          </cell>
          <cell r="J168">
            <v>7330</v>
          </cell>
          <cell r="K168">
            <v>7400</v>
          </cell>
          <cell r="M168">
            <v>140</v>
          </cell>
          <cell r="N168">
            <v>54</v>
          </cell>
          <cell r="O168">
            <v>4.9000000000000004</v>
          </cell>
          <cell r="P168">
            <v>899.6</v>
          </cell>
          <cell r="Q168">
            <v>906.7</v>
          </cell>
        </row>
        <row r="169">
          <cell r="A169">
            <v>169</v>
          </cell>
          <cell r="B169">
            <v>37078</v>
          </cell>
          <cell r="C169">
            <v>4</v>
          </cell>
          <cell r="D169">
            <v>0.45833333333333331</v>
          </cell>
          <cell r="E169">
            <v>0.5</v>
          </cell>
          <cell r="F169">
            <v>165</v>
          </cell>
          <cell r="G169">
            <v>165</v>
          </cell>
          <cell r="H169">
            <v>7500</v>
          </cell>
          <cell r="J169">
            <v>7430</v>
          </cell>
          <cell r="K169">
            <v>7530</v>
          </cell>
          <cell r="M169">
            <v>145</v>
          </cell>
          <cell r="N169">
            <v>55</v>
          </cell>
          <cell r="O169">
            <v>6.2</v>
          </cell>
          <cell r="P169">
            <v>1108.5999999999999</v>
          </cell>
          <cell r="Q169">
            <v>1115.8</v>
          </cell>
        </row>
        <row r="170">
          <cell r="A170">
            <v>170</v>
          </cell>
          <cell r="B170">
            <v>37077</v>
          </cell>
          <cell r="C170">
            <v>5</v>
          </cell>
          <cell r="D170">
            <v>0.3263888888888889</v>
          </cell>
          <cell r="E170">
            <v>0.36875000000000002</v>
          </cell>
          <cell r="F170">
            <v>160</v>
          </cell>
          <cell r="G170">
            <v>160</v>
          </cell>
          <cell r="H170">
            <v>7600</v>
          </cell>
          <cell r="J170">
            <v>7510</v>
          </cell>
          <cell r="K170">
            <v>7610</v>
          </cell>
          <cell r="M170">
            <v>145</v>
          </cell>
          <cell r="N170">
            <v>54</v>
          </cell>
          <cell r="O170">
            <v>5.6</v>
          </cell>
          <cell r="P170">
            <v>1018.1</v>
          </cell>
          <cell r="Q170">
            <v>1025.4000000000001</v>
          </cell>
        </row>
        <row r="171">
          <cell r="A171">
            <v>171</v>
          </cell>
          <cell r="B171">
            <v>37078</v>
          </cell>
          <cell r="C171">
            <v>6</v>
          </cell>
          <cell r="D171">
            <v>0.52083333333333337</v>
          </cell>
          <cell r="E171">
            <v>0.5625</v>
          </cell>
          <cell r="F171">
            <v>156</v>
          </cell>
          <cell r="G171">
            <v>150</v>
          </cell>
          <cell r="H171">
            <v>7700</v>
          </cell>
          <cell r="J171">
            <v>7630</v>
          </cell>
          <cell r="K171">
            <v>7700</v>
          </cell>
          <cell r="M171">
            <v>140</v>
          </cell>
          <cell r="N171">
            <v>55</v>
          </cell>
          <cell r="O171">
            <v>5</v>
          </cell>
          <cell r="P171">
            <v>892</v>
          </cell>
          <cell r="Q171">
            <v>899.3</v>
          </cell>
        </row>
        <row r="172">
          <cell r="A172">
            <v>172</v>
          </cell>
          <cell r="B172">
            <v>37077</v>
          </cell>
          <cell r="C172">
            <v>9</v>
          </cell>
          <cell r="D172">
            <v>0.4513888888888889</v>
          </cell>
          <cell r="E172">
            <v>0.49305555555555558</v>
          </cell>
          <cell r="F172">
            <v>158</v>
          </cell>
          <cell r="G172">
            <v>155</v>
          </cell>
          <cell r="H172">
            <v>7800</v>
          </cell>
          <cell r="J172">
            <v>7800</v>
          </cell>
          <cell r="K172">
            <v>7900</v>
          </cell>
          <cell r="M172">
            <v>140</v>
          </cell>
          <cell r="N172">
            <v>54</v>
          </cell>
          <cell r="O172">
            <v>5.4</v>
          </cell>
          <cell r="P172">
            <v>960.5</v>
          </cell>
          <cell r="Q172">
            <v>968</v>
          </cell>
        </row>
        <row r="173">
          <cell r="A173">
            <v>173</v>
          </cell>
          <cell r="B173">
            <v>37078</v>
          </cell>
          <cell r="C173">
            <v>8</v>
          </cell>
          <cell r="D173">
            <v>0.59722222222222221</v>
          </cell>
          <cell r="E173">
            <v>0.64097222222222217</v>
          </cell>
          <cell r="F173">
            <v>162</v>
          </cell>
          <cell r="G173">
            <v>160</v>
          </cell>
          <cell r="H173">
            <v>7900</v>
          </cell>
          <cell r="J173">
            <v>7800</v>
          </cell>
          <cell r="K173">
            <v>7900</v>
          </cell>
          <cell r="M173">
            <v>145</v>
          </cell>
          <cell r="N173">
            <v>55</v>
          </cell>
          <cell r="O173">
            <v>6.1</v>
          </cell>
          <cell r="P173">
            <v>1102</v>
          </cell>
          <cell r="Q173">
            <v>1110.4000000000001</v>
          </cell>
        </row>
        <row r="174">
          <cell r="A174">
            <v>174</v>
          </cell>
          <cell r="B174">
            <v>37077</v>
          </cell>
          <cell r="C174">
            <v>11</v>
          </cell>
          <cell r="D174">
            <v>0.46875</v>
          </cell>
          <cell r="E174">
            <v>0.51388888888888895</v>
          </cell>
          <cell r="F174">
            <v>162</v>
          </cell>
          <cell r="G174">
            <v>162</v>
          </cell>
          <cell r="H174">
            <v>8000</v>
          </cell>
          <cell r="J174">
            <v>7930</v>
          </cell>
          <cell r="K174">
            <v>8030</v>
          </cell>
          <cell r="M174">
            <v>145</v>
          </cell>
          <cell r="N174">
            <v>54</v>
          </cell>
          <cell r="O174">
            <v>5.3</v>
          </cell>
          <cell r="P174">
            <v>951.5</v>
          </cell>
          <cell r="Q174">
            <v>959.8</v>
          </cell>
        </row>
        <row r="175">
          <cell r="A175">
            <v>175</v>
          </cell>
          <cell r="B175">
            <v>37086</v>
          </cell>
          <cell r="C175">
            <v>6</v>
          </cell>
          <cell r="D175">
            <v>0.59722222222222221</v>
          </cell>
          <cell r="E175">
            <v>0.63888888888888895</v>
          </cell>
          <cell r="F175">
            <v>152</v>
          </cell>
          <cell r="G175">
            <v>150</v>
          </cell>
          <cell r="H175">
            <v>8100</v>
          </cell>
          <cell r="J175">
            <v>8050</v>
          </cell>
          <cell r="K175">
            <v>8152</v>
          </cell>
          <cell r="M175">
            <v>138</v>
          </cell>
          <cell r="N175">
            <v>56</v>
          </cell>
          <cell r="O175">
            <v>5.52</v>
          </cell>
          <cell r="P175">
            <v>1019.5</v>
          </cell>
          <cell r="Q175">
            <v>1026.7</v>
          </cell>
        </row>
        <row r="176">
          <cell r="A176">
            <v>176</v>
          </cell>
          <cell r="B176">
            <v>37086</v>
          </cell>
          <cell r="C176">
            <v>3</v>
          </cell>
          <cell r="D176">
            <v>0.30902777777777779</v>
          </cell>
          <cell r="E176">
            <v>0.35069444444444398</v>
          </cell>
          <cell r="F176">
            <v>154</v>
          </cell>
          <cell r="G176">
            <v>150</v>
          </cell>
          <cell r="H176">
            <v>8200</v>
          </cell>
          <cell r="J176">
            <v>8140</v>
          </cell>
          <cell r="K176">
            <v>8230</v>
          </cell>
          <cell r="M176">
            <v>140</v>
          </cell>
          <cell r="N176">
            <v>56</v>
          </cell>
          <cell r="O176">
            <v>4.9400000000000004</v>
          </cell>
          <cell r="P176">
            <v>892.7</v>
          </cell>
          <cell r="Q176">
            <v>899.6</v>
          </cell>
        </row>
        <row r="177">
          <cell r="A177">
            <v>177</v>
          </cell>
          <cell r="B177">
            <v>37088</v>
          </cell>
          <cell r="C177">
            <v>2</v>
          </cell>
          <cell r="D177">
            <v>0.30208333333333331</v>
          </cell>
          <cell r="E177">
            <v>0.34722222222222227</v>
          </cell>
          <cell r="F177">
            <v>158</v>
          </cell>
          <cell r="G177">
            <v>156</v>
          </cell>
          <cell r="H177">
            <v>8300</v>
          </cell>
          <cell r="J177">
            <v>8250</v>
          </cell>
          <cell r="K177">
            <v>8350</v>
          </cell>
          <cell r="M177">
            <v>140</v>
          </cell>
          <cell r="N177">
            <v>57</v>
          </cell>
          <cell r="O177">
            <v>6.69</v>
          </cell>
          <cell r="P177">
            <v>1279</v>
          </cell>
          <cell r="Q177">
            <v>1289.5999999999999</v>
          </cell>
        </row>
        <row r="178">
          <cell r="A178">
            <v>178</v>
          </cell>
          <cell r="B178">
            <v>37088</v>
          </cell>
          <cell r="C178">
            <v>5</v>
          </cell>
          <cell r="D178">
            <v>0.50694444444444442</v>
          </cell>
          <cell r="E178">
            <v>0.57638888888888895</v>
          </cell>
          <cell r="F178">
            <v>160</v>
          </cell>
          <cell r="G178">
            <v>160</v>
          </cell>
          <cell r="H178">
            <v>8400</v>
          </cell>
          <cell r="J178">
            <v>8320</v>
          </cell>
          <cell r="K178">
            <v>8420</v>
          </cell>
          <cell r="M178">
            <v>140</v>
          </cell>
          <cell r="N178">
            <v>57</v>
          </cell>
          <cell r="O178">
            <v>6.19</v>
          </cell>
          <cell r="P178">
            <v>1126.0999999999999</v>
          </cell>
          <cell r="Q178">
            <v>1132.8</v>
          </cell>
        </row>
        <row r="179">
          <cell r="A179">
            <v>179</v>
          </cell>
          <cell r="B179">
            <v>37099</v>
          </cell>
          <cell r="C179">
            <v>10</v>
          </cell>
          <cell r="D179">
            <v>0.61458333333333337</v>
          </cell>
          <cell r="E179">
            <v>0.65972222222222221</v>
          </cell>
          <cell r="F179">
            <v>160</v>
          </cell>
          <cell r="G179">
            <v>158</v>
          </cell>
          <cell r="H179">
            <v>8500</v>
          </cell>
          <cell r="J179">
            <v>8500</v>
          </cell>
          <cell r="K179">
            <v>8590</v>
          </cell>
          <cell r="M179">
            <v>150</v>
          </cell>
          <cell r="N179">
            <v>62</v>
          </cell>
          <cell r="O179">
            <v>5.58</v>
          </cell>
          <cell r="P179">
            <v>1021.2</v>
          </cell>
          <cell r="Q179">
            <v>1029.9000000000001</v>
          </cell>
        </row>
        <row r="180">
          <cell r="A180">
            <v>180</v>
          </cell>
          <cell r="B180">
            <v>37100</v>
          </cell>
          <cell r="C180">
            <v>7</v>
          </cell>
          <cell r="D180">
            <v>0.2986111111111111</v>
          </cell>
          <cell r="E180">
            <v>0.35416666666666669</v>
          </cell>
          <cell r="F180">
            <v>152</v>
          </cell>
          <cell r="G180">
            <v>149</v>
          </cell>
          <cell r="H180">
            <v>16700</v>
          </cell>
          <cell r="J180">
            <v>16640</v>
          </cell>
          <cell r="K180">
            <v>16730</v>
          </cell>
          <cell r="M180">
            <v>135</v>
          </cell>
          <cell r="N180">
            <v>63</v>
          </cell>
          <cell r="O180">
            <v>5.53</v>
          </cell>
          <cell r="P180">
            <v>1061.2</v>
          </cell>
          <cell r="Q180">
            <v>1068.4000000000001</v>
          </cell>
        </row>
        <row r="181">
          <cell r="A181">
            <v>181</v>
          </cell>
          <cell r="B181">
            <v>37118</v>
          </cell>
          <cell r="C181">
            <v>4</v>
          </cell>
          <cell r="D181">
            <v>0.5</v>
          </cell>
          <cell r="E181">
            <v>0.55208333333333337</v>
          </cell>
          <cell r="F181">
            <v>155</v>
          </cell>
          <cell r="G181">
            <v>150</v>
          </cell>
          <cell r="H181">
            <v>16800</v>
          </cell>
          <cell r="J181">
            <v>16780</v>
          </cell>
          <cell r="K181">
            <v>16880</v>
          </cell>
          <cell r="M181">
            <v>140</v>
          </cell>
          <cell r="N181">
            <v>74</v>
          </cell>
          <cell r="O181">
            <v>6.05</v>
          </cell>
          <cell r="P181">
            <v>1110.9000000000001</v>
          </cell>
          <cell r="Q181">
            <v>1119</v>
          </cell>
        </row>
        <row r="182">
          <cell r="A182">
            <v>182</v>
          </cell>
          <cell r="B182">
            <v>37100</v>
          </cell>
          <cell r="C182">
            <v>4</v>
          </cell>
          <cell r="D182">
            <v>0.35069444444444442</v>
          </cell>
          <cell r="E182">
            <v>0.39444444444444443</v>
          </cell>
          <cell r="F182">
            <v>157</v>
          </cell>
          <cell r="G182">
            <v>155</v>
          </cell>
          <cell r="H182">
            <v>16900</v>
          </cell>
          <cell r="J182">
            <v>16830</v>
          </cell>
          <cell r="K182">
            <v>16900</v>
          </cell>
          <cell r="M182">
            <v>150</v>
          </cell>
          <cell r="N182">
            <v>63</v>
          </cell>
          <cell r="O182">
            <v>5.98</v>
          </cell>
          <cell r="P182">
            <v>1063.4000000000001</v>
          </cell>
          <cell r="Q182">
            <v>1070.0999999999999</v>
          </cell>
        </row>
        <row r="183">
          <cell r="A183">
            <v>183</v>
          </cell>
          <cell r="B183">
            <v>37118</v>
          </cell>
          <cell r="C183">
            <v>6</v>
          </cell>
          <cell r="D183">
            <v>0.54166666666666663</v>
          </cell>
          <cell r="E183">
            <v>0.59375</v>
          </cell>
          <cell r="F183">
            <v>153</v>
          </cell>
          <cell r="G183">
            <v>150</v>
          </cell>
          <cell r="H183">
            <v>17000</v>
          </cell>
          <cell r="J183">
            <v>16980</v>
          </cell>
          <cell r="K183">
            <v>17080</v>
          </cell>
          <cell r="M183">
            <v>140</v>
          </cell>
          <cell r="N183">
            <v>74</v>
          </cell>
          <cell r="O183">
            <v>6.25</v>
          </cell>
          <cell r="P183">
            <v>1160.7</v>
          </cell>
          <cell r="Q183">
            <v>1169.2</v>
          </cell>
        </row>
        <row r="184">
          <cell r="A184">
            <v>184</v>
          </cell>
          <cell r="B184">
            <v>37100</v>
          </cell>
          <cell r="C184">
            <v>7</v>
          </cell>
          <cell r="D184">
            <v>0.55208333333333337</v>
          </cell>
          <cell r="E184">
            <v>0.60972222222222217</v>
          </cell>
          <cell r="F184">
            <v>157</v>
          </cell>
          <cell r="G184">
            <v>157</v>
          </cell>
          <cell r="H184">
            <v>17100</v>
          </cell>
          <cell r="J184">
            <v>17050</v>
          </cell>
          <cell r="K184">
            <v>17120</v>
          </cell>
          <cell r="M184">
            <v>150</v>
          </cell>
          <cell r="N184">
            <v>64</v>
          </cell>
          <cell r="O184">
            <v>7.37</v>
          </cell>
          <cell r="P184">
            <v>1307</v>
          </cell>
          <cell r="Q184">
            <v>1313.6</v>
          </cell>
        </row>
        <row r="185">
          <cell r="A185">
            <v>185</v>
          </cell>
          <cell r="B185">
            <v>37101</v>
          </cell>
          <cell r="C185">
            <v>2</v>
          </cell>
          <cell r="D185">
            <v>0.2986111111111111</v>
          </cell>
          <cell r="E185">
            <v>0.35069444444444442</v>
          </cell>
          <cell r="F185">
            <v>150</v>
          </cell>
          <cell r="G185">
            <v>140</v>
          </cell>
          <cell r="H185">
            <v>17200</v>
          </cell>
          <cell r="J185">
            <v>17180</v>
          </cell>
          <cell r="K185">
            <v>17280</v>
          </cell>
          <cell r="M185">
            <v>135</v>
          </cell>
          <cell r="N185">
            <v>65</v>
          </cell>
          <cell r="O185">
            <v>5.93</v>
          </cell>
          <cell r="P185">
            <v>1049.5</v>
          </cell>
          <cell r="Q185">
            <v>1056.2</v>
          </cell>
        </row>
        <row r="186">
          <cell r="A186">
            <v>186</v>
          </cell>
          <cell r="B186">
            <v>37100</v>
          </cell>
          <cell r="C186">
            <v>10</v>
          </cell>
          <cell r="D186">
            <v>0.65277777777777779</v>
          </cell>
          <cell r="E186">
            <v>0.70138888888888884</v>
          </cell>
          <cell r="F186">
            <v>158</v>
          </cell>
          <cell r="G186">
            <v>158</v>
          </cell>
          <cell r="H186">
            <v>17300</v>
          </cell>
          <cell r="J186">
            <v>17250</v>
          </cell>
          <cell r="K186">
            <v>17345</v>
          </cell>
          <cell r="M186">
            <v>147</v>
          </cell>
          <cell r="N186">
            <v>64</v>
          </cell>
          <cell r="O186">
            <v>6.38</v>
          </cell>
          <cell r="P186">
            <v>1144.0999999999999</v>
          </cell>
          <cell r="Q186">
            <v>1150.9000000000001</v>
          </cell>
        </row>
        <row r="187">
          <cell r="A187">
            <v>187</v>
          </cell>
          <cell r="B187">
            <v>37101</v>
          </cell>
          <cell r="C187">
            <v>4</v>
          </cell>
          <cell r="D187">
            <v>0.375</v>
          </cell>
          <cell r="E187">
            <v>0.41666666666666669</v>
          </cell>
          <cell r="F187">
            <v>156</v>
          </cell>
          <cell r="G187">
            <v>150</v>
          </cell>
          <cell r="H187">
            <v>17400</v>
          </cell>
          <cell r="J187">
            <v>17360</v>
          </cell>
          <cell r="K187">
            <v>17400</v>
          </cell>
          <cell r="M187">
            <v>140</v>
          </cell>
          <cell r="N187">
            <v>65</v>
          </cell>
          <cell r="O187">
            <v>5.85</v>
          </cell>
          <cell r="P187">
            <v>1084.4000000000001</v>
          </cell>
          <cell r="Q187">
            <v>1090.8</v>
          </cell>
        </row>
        <row r="188">
          <cell r="A188">
            <v>188</v>
          </cell>
          <cell r="B188">
            <v>37107</v>
          </cell>
          <cell r="C188">
            <v>3</v>
          </cell>
          <cell r="D188">
            <v>0.4236111111111111</v>
          </cell>
          <cell r="E188">
            <v>0.47361111111111115</v>
          </cell>
          <cell r="F188">
            <v>161</v>
          </cell>
          <cell r="G188">
            <v>160</v>
          </cell>
          <cell r="H188">
            <v>17500</v>
          </cell>
          <cell r="J188">
            <v>17490</v>
          </cell>
          <cell r="K188">
            <v>17590</v>
          </cell>
          <cell r="M188">
            <v>140</v>
          </cell>
          <cell r="N188">
            <v>66</v>
          </cell>
          <cell r="O188">
            <v>6.2</v>
          </cell>
          <cell r="P188">
            <v>1157.7</v>
          </cell>
          <cell r="Q188">
            <v>1164.9000000000001</v>
          </cell>
        </row>
        <row r="189">
          <cell r="A189">
            <v>189</v>
          </cell>
          <cell r="B189">
            <v>37101</v>
          </cell>
          <cell r="C189">
            <v>8</v>
          </cell>
          <cell r="D189">
            <v>0.40972222222222227</v>
          </cell>
          <cell r="E189">
            <v>0.51736111111111105</v>
          </cell>
          <cell r="F189">
            <v>158</v>
          </cell>
          <cell r="G189">
            <v>158</v>
          </cell>
          <cell r="H189">
            <v>17600</v>
          </cell>
          <cell r="J189">
            <v>17580</v>
          </cell>
          <cell r="K189">
            <v>17650</v>
          </cell>
          <cell r="M189">
            <v>150</v>
          </cell>
          <cell r="N189">
            <v>65</v>
          </cell>
          <cell r="O189">
            <v>6.32</v>
          </cell>
          <cell r="P189">
            <v>1171.3</v>
          </cell>
          <cell r="Q189">
            <v>1177.5999999999999</v>
          </cell>
        </row>
        <row r="190">
          <cell r="A190">
            <v>190</v>
          </cell>
          <cell r="B190">
            <v>37107</v>
          </cell>
          <cell r="C190">
            <v>5</v>
          </cell>
          <cell r="D190">
            <v>0.4826388888888889</v>
          </cell>
          <cell r="E190">
            <v>0.53472222222222221</v>
          </cell>
          <cell r="F190">
            <v>158</v>
          </cell>
          <cell r="G190">
            <v>150</v>
          </cell>
          <cell r="H190">
            <v>17700</v>
          </cell>
          <cell r="J190">
            <v>17690</v>
          </cell>
          <cell r="K190">
            <v>17730</v>
          </cell>
          <cell r="M190">
            <v>140</v>
          </cell>
          <cell r="N190">
            <v>66</v>
          </cell>
          <cell r="O190">
            <v>5.26</v>
          </cell>
          <cell r="P190">
            <v>969</v>
          </cell>
          <cell r="Q190">
            <v>975.4</v>
          </cell>
        </row>
        <row r="191">
          <cell r="A191">
            <v>191</v>
          </cell>
          <cell r="B191">
            <v>37108</v>
          </cell>
          <cell r="C191">
            <v>1</v>
          </cell>
          <cell r="D191">
            <v>0.35069444444444442</v>
          </cell>
          <cell r="E191">
            <v>0.39583333333333331</v>
          </cell>
          <cell r="F191">
            <v>155</v>
          </cell>
          <cell r="G191">
            <v>150</v>
          </cell>
          <cell r="H191">
            <v>17800</v>
          </cell>
          <cell r="J191">
            <v>17770</v>
          </cell>
          <cell r="K191">
            <v>17810</v>
          </cell>
          <cell r="M191">
            <v>138</v>
          </cell>
          <cell r="N191">
            <v>68</v>
          </cell>
          <cell r="O191">
            <v>5.36</v>
          </cell>
          <cell r="P191">
            <v>980.7</v>
          </cell>
          <cell r="Q191">
            <v>987.4</v>
          </cell>
        </row>
        <row r="192">
          <cell r="A192">
            <v>192</v>
          </cell>
          <cell r="B192">
            <v>37107</v>
          </cell>
          <cell r="C192">
            <v>8</v>
          </cell>
          <cell r="D192">
            <v>0.60069444444444442</v>
          </cell>
          <cell r="E192">
            <v>0.65486111111111112</v>
          </cell>
          <cell r="F192">
            <v>158</v>
          </cell>
          <cell r="G192">
            <v>156</v>
          </cell>
          <cell r="H192">
            <v>17900</v>
          </cell>
          <cell r="J192">
            <v>18870</v>
          </cell>
          <cell r="K192">
            <v>18970</v>
          </cell>
          <cell r="M192">
            <v>142</v>
          </cell>
          <cell r="N192">
            <v>67</v>
          </cell>
          <cell r="O192">
            <v>5.3</v>
          </cell>
          <cell r="P192">
            <v>989.8</v>
          </cell>
          <cell r="Q192">
            <v>996.8</v>
          </cell>
        </row>
        <row r="193">
          <cell r="A193">
            <v>193</v>
          </cell>
          <cell r="B193">
            <v>37108</v>
          </cell>
          <cell r="C193">
            <v>3</v>
          </cell>
          <cell r="D193">
            <v>0.41666666666666669</v>
          </cell>
          <cell r="E193">
            <v>0.46597222222222223</v>
          </cell>
          <cell r="F193">
            <v>155</v>
          </cell>
          <cell r="G193">
            <v>152</v>
          </cell>
          <cell r="H193">
            <v>18000</v>
          </cell>
          <cell r="J193">
            <v>17910</v>
          </cell>
          <cell r="K193">
            <v>18010</v>
          </cell>
          <cell r="M193">
            <v>133</v>
          </cell>
          <cell r="N193">
            <v>68</v>
          </cell>
          <cell r="O193">
            <v>5.03</v>
          </cell>
          <cell r="P193">
            <v>869.9</v>
          </cell>
          <cell r="Q193">
            <v>875.2</v>
          </cell>
        </row>
        <row r="194">
          <cell r="A194">
            <v>194</v>
          </cell>
          <cell r="B194">
            <v>37112</v>
          </cell>
          <cell r="C194">
            <v>8</v>
          </cell>
          <cell r="D194">
            <v>0.5</v>
          </cell>
          <cell r="E194">
            <v>0.54166666666666663</v>
          </cell>
          <cell r="F194">
            <v>158</v>
          </cell>
          <cell r="G194">
            <v>154</v>
          </cell>
          <cell r="H194">
            <v>18100</v>
          </cell>
          <cell r="J194">
            <v>18090</v>
          </cell>
          <cell r="K194">
            <v>18190</v>
          </cell>
          <cell r="M194">
            <v>140</v>
          </cell>
          <cell r="N194">
            <v>71</v>
          </cell>
          <cell r="O194">
            <v>5.08</v>
          </cell>
          <cell r="P194">
            <v>939.5</v>
          </cell>
          <cell r="Q194">
            <v>946.6</v>
          </cell>
        </row>
        <row r="195">
          <cell r="A195">
            <v>195</v>
          </cell>
          <cell r="B195">
            <v>37114</v>
          </cell>
          <cell r="C195">
            <v>1</v>
          </cell>
          <cell r="D195">
            <v>0.30902777777777779</v>
          </cell>
          <cell r="E195">
            <v>0.3923611111111111</v>
          </cell>
          <cell r="F195">
            <v>158</v>
          </cell>
          <cell r="G195">
            <v>150</v>
          </cell>
          <cell r="H195">
            <v>18200</v>
          </cell>
          <cell r="J195">
            <v>18160</v>
          </cell>
          <cell r="K195">
            <v>18270</v>
          </cell>
          <cell r="M195">
            <v>140</v>
          </cell>
          <cell r="N195">
            <v>73</v>
          </cell>
          <cell r="O195">
            <v>5.65</v>
          </cell>
          <cell r="P195">
            <v>1073.5999999999999</v>
          </cell>
          <cell r="Q195">
            <v>1081.3</v>
          </cell>
        </row>
        <row r="196">
          <cell r="A196">
            <v>196</v>
          </cell>
          <cell r="B196">
            <v>37112</v>
          </cell>
          <cell r="C196">
            <v>10</v>
          </cell>
          <cell r="D196">
            <v>0.55208333333333337</v>
          </cell>
          <cell r="E196">
            <v>0.61458333333333337</v>
          </cell>
          <cell r="F196">
            <v>162</v>
          </cell>
          <cell r="G196">
            <v>160</v>
          </cell>
          <cell r="H196">
            <v>18300</v>
          </cell>
          <cell r="J196">
            <v>18300</v>
          </cell>
          <cell r="K196">
            <v>18350</v>
          </cell>
          <cell r="M196">
            <v>146</v>
          </cell>
          <cell r="N196">
            <v>71</v>
          </cell>
          <cell r="O196">
            <v>5.0999999999999996</v>
          </cell>
          <cell r="P196">
            <v>921.2</v>
          </cell>
          <cell r="Q196">
            <v>928.5</v>
          </cell>
        </row>
        <row r="197">
          <cell r="A197">
            <v>197</v>
          </cell>
          <cell r="B197">
            <v>37114</v>
          </cell>
          <cell r="C197">
            <v>3</v>
          </cell>
          <cell r="D197">
            <v>0.39583333333333331</v>
          </cell>
          <cell r="E197">
            <v>0.4375</v>
          </cell>
          <cell r="F197">
            <v>164</v>
          </cell>
          <cell r="G197">
            <v>160</v>
          </cell>
          <cell r="H197">
            <v>18400</v>
          </cell>
          <cell r="J197">
            <v>18350</v>
          </cell>
          <cell r="K197">
            <v>18430</v>
          </cell>
          <cell r="M197">
            <v>150</v>
          </cell>
          <cell r="N197">
            <v>73</v>
          </cell>
          <cell r="O197">
            <v>5.28</v>
          </cell>
          <cell r="P197">
            <v>981.2</v>
          </cell>
          <cell r="Q197">
            <v>988.5</v>
          </cell>
        </row>
        <row r="198">
          <cell r="A198">
            <v>198</v>
          </cell>
          <cell r="B198">
            <v>37112</v>
          </cell>
          <cell r="C198">
            <v>12</v>
          </cell>
          <cell r="D198">
            <v>0.64583333333333337</v>
          </cell>
          <cell r="E198">
            <v>0.69097222222222221</v>
          </cell>
          <cell r="F198">
            <v>150</v>
          </cell>
          <cell r="G198">
            <v>140</v>
          </cell>
          <cell r="H198">
            <v>18500</v>
          </cell>
          <cell r="J198">
            <v>18400</v>
          </cell>
          <cell r="K198">
            <v>18500</v>
          </cell>
          <cell r="M198">
            <v>130</v>
          </cell>
          <cell r="N198">
            <v>71</v>
          </cell>
          <cell r="O198">
            <v>5.88</v>
          </cell>
          <cell r="P198">
            <v>1074.5</v>
          </cell>
          <cell r="Q198">
            <v>1082.2</v>
          </cell>
        </row>
        <row r="199">
          <cell r="A199">
            <v>199</v>
          </cell>
          <cell r="B199">
            <v>37114</v>
          </cell>
          <cell r="C199">
            <v>6</v>
          </cell>
          <cell r="D199">
            <v>0.51041666666666663</v>
          </cell>
          <cell r="E199">
            <v>0.61805555555555558</v>
          </cell>
          <cell r="F199">
            <v>165</v>
          </cell>
          <cell r="G199">
            <v>160</v>
          </cell>
          <cell r="H199">
            <v>18600</v>
          </cell>
          <cell r="J199">
            <v>18590</v>
          </cell>
          <cell r="K199">
            <v>18690</v>
          </cell>
          <cell r="M199">
            <v>150</v>
          </cell>
          <cell r="N199">
            <v>73</v>
          </cell>
          <cell r="O199">
            <v>5.28</v>
          </cell>
          <cell r="P199">
            <v>950.2</v>
          </cell>
          <cell r="Q199">
            <v>958.6</v>
          </cell>
        </row>
        <row r="200">
          <cell r="A200">
            <v>200</v>
          </cell>
          <cell r="B200">
            <v>37114</v>
          </cell>
          <cell r="C200">
            <v>9</v>
          </cell>
          <cell r="D200">
            <v>0.18055555555555555</v>
          </cell>
          <cell r="E200">
            <v>0.74305555555555547</v>
          </cell>
          <cell r="F200">
            <v>162</v>
          </cell>
          <cell r="G200">
            <v>158</v>
          </cell>
          <cell r="H200">
            <v>18700</v>
          </cell>
          <cell r="J200">
            <v>18688</v>
          </cell>
          <cell r="K200">
            <v>18795</v>
          </cell>
          <cell r="M200">
            <v>145</v>
          </cell>
          <cell r="N200">
            <v>73</v>
          </cell>
          <cell r="O200">
            <v>5.48</v>
          </cell>
          <cell r="P200">
            <v>1014.8</v>
          </cell>
          <cell r="Q200">
            <v>1022.4</v>
          </cell>
        </row>
        <row r="201">
          <cell r="A201">
            <v>201</v>
          </cell>
          <cell r="B201">
            <v>37114</v>
          </cell>
          <cell r="C201">
            <v>8</v>
          </cell>
          <cell r="D201">
            <v>0.63888888888888895</v>
          </cell>
          <cell r="E201">
            <v>0.70277777777777783</v>
          </cell>
          <cell r="F201">
            <v>157</v>
          </cell>
          <cell r="G201">
            <v>155</v>
          </cell>
          <cell r="H201">
            <v>18800</v>
          </cell>
          <cell r="J201">
            <v>18790</v>
          </cell>
          <cell r="K201">
            <v>18820</v>
          </cell>
          <cell r="M201">
            <v>150</v>
          </cell>
          <cell r="N201">
            <v>73</v>
          </cell>
          <cell r="O201">
            <v>5.03</v>
          </cell>
          <cell r="P201">
            <v>908.7</v>
          </cell>
          <cell r="Q201">
            <v>915.8</v>
          </cell>
        </row>
        <row r="202">
          <cell r="A202">
            <v>202</v>
          </cell>
          <cell r="B202">
            <v>37111</v>
          </cell>
          <cell r="C202">
            <v>2</v>
          </cell>
          <cell r="D202">
            <v>0.41666666666666669</v>
          </cell>
          <cell r="E202">
            <v>0.45833333333333331</v>
          </cell>
          <cell r="F202">
            <v>155</v>
          </cell>
          <cell r="G202">
            <v>152</v>
          </cell>
          <cell r="H202">
            <v>18900</v>
          </cell>
          <cell r="J202">
            <v>18870</v>
          </cell>
          <cell r="K202">
            <v>18970</v>
          </cell>
          <cell r="M202">
            <v>145</v>
          </cell>
          <cell r="N202">
            <v>70</v>
          </cell>
          <cell r="O202">
            <v>5.05</v>
          </cell>
          <cell r="P202">
            <v>861.6</v>
          </cell>
          <cell r="Q202">
            <v>868.7</v>
          </cell>
        </row>
        <row r="203">
          <cell r="A203">
            <v>203</v>
          </cell>
          <cell r="B203">
            <v>37108</v>
          </cell>
          <cell r="C203">
            <v>8</v>
          </cell>
          <cell r="D203">
            <v>0.59722222222222221</v>
          </cell>
          <cell r="E203">
            <v>0.64583333333333337</v>
          </cell>
          <cell r="F203">
            <v>155</v>
          </cell>
          <cell r="G203">
            <v>150</v>
          </cell>
          <cell r="H203">
            <v>19000</v>
          </cell>
          <cell r="J203">
            <v>18920</v>
          </cell>
          <cell r="K203">
            <v>19050</v>
          </cell>
          <cell r="M203">
            <v>145</v>
          </cell>
          <cell r="N203">
            <v>69</v>
          </cell>
          <cell r="O203">
            <v>5.4</v>
          </cell>
          <cell r="P203">
            <v>999.7</v>
          </cell>
          <cell r="Q203">
            <v>1006.5</v>
          </cell>
        </row>
        <row r="204">
          <cell r="A204">
            <v>204</v>
          </cell>
          <cell r="B204">
            <v>37111</v>
          </cell>
          <cell r="C204">
            <v>4</v>
          </cell>
          <cell r="D204">
            <v>0.47222222222222227</v>
          </cell>
          <cell r="E204">
            <v>0.52777777777777779</v>
          </cell>
          <cell r="F204">
            <v>154</v>
          </cell>
          <cell r="G204">
            <v>150</v>
          </cell>
          <cell r="H204">
            <v>19100</v>
          </cell>
          <cell r="J204">
            <v>19070</v>
          </cell>
          <cell r="K204">
            <v>19110</v>
          </cell>
          <cell r="M204">
            <v>140</v>
          </cell>
          <cell r="N204">
            <v>70</v>
          </cell>
          <cell r="O204">
            <v>4.9800000000000004</v>
          </cell>
          <cell r="P204">
            <v>846.8</v>
          </cell>
          <cell r="Q204">
            <v>853.1</v>
          </cell>
        </row>
        <row r="205">
          <cell r="A205">
            <v>205</v>
          </cell>
          <cell r="B205">
            <v>37108</v>
          </cell>
          <cell r="C205">
            <v>10</v>
          </cell>
          <cell r="D205">
            <v>0.64583333333333337</v>
          </cell>
          <cell r="E205">
            <v>0.69791666666666663</v>
          </cell>
          <cell r="F205">
            <v>156</v>
          </cell>
          <cell r="G205">
            <v>155</v>
          </cell>
          <cell r="H205">
            <v>19200</v>
          </cell>
          <cell r="J205">
            <v>19100</v>
          </cell>
          <cell r="K205">
            <v>19200</v>
          </cell>
          <cell r="M205">
            <v>145</v>
          </cell>
          <cell r="N205">
            <v>69</v>
          </cell>
          <cell r="O205">
            <v>5.34</v>
          </cell>
          <cell r="P205">
            <v>961.9</v>
          </cell>
          <cell r="Q205">
            <v>970.5</v>
          </cell>
        </row>
        <row r="206">
          <cell r="A206">
            <v>206</v>
          </cell>
          <cell r="B206">
            <v>37111</v>
          </cell>
          <cell r="C206">
            <v>7</v>
          </cell>
          <cell r="D206">
            <v>0.63541666666666663</v>
          </cell>
          <cell r="E206">
            <v>0.68819444444444444</v>
          </cell>
          <cell r="F206">
            <v>152</v>
          </cell>
          <cell r="G206">
            <v>150</v>
          </cell>
          <cell r="H206">
            <v>19300</v>
          </cell>
          <cell r="J206">
            <v>19250</v>
          </cell>
          <cell r="K206">
            <v>19350</v>
          </cell>
          <cell r="M206">
            <v>125</v>
          </cell>
          <cell r="N206">
            <v>70</v>
          </cell>
          <cell r="O206">
            <v>5.49</v>
          </cell>
          <cell r="P206">
            <v>1020.8</v>
          </cell>
          <cell r="Q206">
            <v>1027.5999999999999</v>
          </cell>
        </row>
        <row r="207">
          <cell r="A207">
            <v>207</v>
          </cell>
          <cell r="B207">
            <v>37112</v>
          </cell>
          <cell r="C207">
            <v>3</v>
          </cell>
          <cell r="D207">
            <v>0.34027777777777773</v>
          </cell>
          <cell r="E207">
            <v>0.40138888888888885</v>
          </cell>
          <cell r="F207">
            <v>157</v>
          </cell>
          <cell r="G207">
            <v>155</v>
          </cell>
          <cell r="H207">
            <v>19400</v>
          </cell>
          <cell r="J207">
            <v>19380</v>
          </cell>
          <cell r="K207">
            <v>19480</v>
          </cell>
          <cell r="M207">
            <v>140</v>
          </cell>
          <cell r="N207">
            <v>71</v>
          </cell>
          <cell r="O207">
            <v>5.45</v>
          </cell>
          <cell r="P207">
            <v>1064.4000000000001</v>
          </cell>
          <cell r="Q207">
            <v>1071.5999999999999</v>
          </cell>
        </row>
        <row r="208">
          <cell r="A208">
            <v>208</v>
          </cell>
          <cell r="B208">
            <v>37112</v>
          </cell>
          <cell r="C208">
            <v>6</v>
          </cell>
          <cell r="D208">
            <v>0.41666666666666669</v>
          </cell>
          <cell r="E208">
            <v>0.47916666666666669</v>
          </cell>
          <cell r="F208">
            <v>153</v>
          </cell>
          <cell r="G208">
            <v>150</v>
          </cell>
          <cell r="H208">
            <v>19500</v>
          </cell>
          <cell r="J208">
            <v>19420</v>
          </cell>
          <cell r="K208">
            <v>19520</v>
          </cell>
          <cell r="M208">
            <v>140</v>
          </cell>
          <cell r="N208">
            <v>71</v>
          </cell>
          <cell r="O208">
            <v>5.03</v>
          </cell>
          <cell r="P208">
            <v>936.2</v>
          </cell>
          <cell r="Q208">
            <v>942.7</v>
          </cell>
        </row>
        <row r="209">
          <cell r="A209">
            <v>209</v>
          </cell>
          <cell r="B209">
            <v>37004</v>
          </cell>
          <cell r="C209">
            <v>1</v>
          </cell>
          <cell r="D209">
            <v>0.37847222222222227</v>
          </cell>
          <cell r="E209">
            <v>0.41666666666666669</v>
          </cell>
          <cell r="F209">
            <v>155</v>
          </cell>
          <cell r="G209">
            <v>152</v>
          </cell>
          <cell r="H209">
            <v>875</v>
          </cell>
          <cell r="J209">
            <v>840</v>
          </cell>
          <cell r="K209">
            <v>1910</v>
          </cell>
          <cell r="M209">
            <v>137</v>
          </cell>
          <cell r="N209">
            <v>3</v>
          </cell>
          <cell r="O209">
            <v>4.87</v>
          </cell>
          <cell r="P209">
            <v>868.2</v>
          </cell>
          <cell r="Q209">
            <v>876.9</v>
          </cell>
        </row>
        <row r="210">
          <cell r="A210">
            <v>210</v>
          </cell>
          <cell r="B210">
            <v>37004</v>
          </cell>
          <cell r="C210">
            <v>1</v>
          </cell>
          <cell r="D210">
            <v>0.37847222222222227</v>
          </cell>
          <cell r="E210">
            <v>0.41666666666666669</v>
          </cell>
          <cell r="F210">
            <v>155</v>
          </cell>
          <cell r="G210">
            <v>152</v>
          </cell>
          <cell r="H210">
            <v>975</v>
          </cell>
          <cell r="J210">
            <v>840</v>
          </cell>
          <cell r="K210">
            <v>1910</v>
          </cell>
          <cell r="M210">
            <v>137</v>
          </cell>
          <cell r="N210">
            <v>3</v>
          </cell>
          <cell r="O210">
            <v>4.9000000000000004</v>
          </cell>
          <cell r="P210">
            <v>860.2</v>
          </cell>
          <cell r="Q210">
            <v>868.5</v>
          </cell>
        </row>
        <row r="211">
          <cell r="A211">
            <v>211</v>
          </cell>
          <cell r="B211">
            <v>37004</v>
          </cell>
          <cell r="C211">
            <v>3</v>
          </cell>
          <cell r="D211">
            <v>0.45277777777777778</v>
          </cell>
          <cell r="E211">
            <v>0.4861111111111111</v>
          </cell>
          <cell r="F211">
            <v>152</v>
          </cell>
          <cell r="G211">
            <v>150</v>
          </cell>
          <cell r="H211">
            <v>1075</v>
          </cell>
          <cell r="J211">
            <v>1015</v>
          </cell>
          <cell r="K211">
            <v>1210</v>
          </cell>
          <cell r="M211">
            <v>133</v>
          </cell>
          <cell r="N211">
            <v>3</v>
          </cell>
          <cell r="O211">
            <v>5.19</v>
          </cell>
          <cell r="P211">
            <v>869.7</v>
          </cell>
          <cell r="Q211">
            <v>878.9</v>
          </cell>
        </row>
        <row r="212">
          <cell r="A212">
            <v>212</v>
          </cell>
          <cell r="B212">
            <v>37004</v>
          </cell>
          <cell r="C212">
            <v>6</v>
          </cell>
          <cell r="D212">
            <v>0.69791666666666663</v>
          </cell>
          <cell r="E212">
            <v>0.72916666666666663</v>
          </cell>
          <cell r="F212">
            <v>155</v>
          </cell>
          <cell r="G212">
            <v>150</v>
          </cell>
          <cell r="H212">
            <v>1475</v>
          </cell>
          <cell r="J212">
            <v>1445</v>
          </cell>
          <cell r="K212">
            <v>1560</v>
          </cell>
          <cell r="M212">
            <v>131</v>
          </cell>
          <cell r="N212">
            <v>3</v>
          </cell>
          <cell r="O212">
            <v>4.7</v>
          </cell>
          <cell r="P212">
            <v>810.4</v>
          </cell>
          <cell r="Q212">
            <v>819.4</v>
          </cell>
        </row>
        <row r="213">
          <cell r="A213">
            <v>213</v>
          </cell>
          <cell r="B213">
            <v>37004</v>
          </cell>
          <cell r="C213">
            <v>7</v>
          </cell>
          <cell r="D213">
            <v>0.70833333333333337</v>
          </cell>
          <cell r="E213">
            <v>0.74305555555555547</v>
          </cell>
          <cell r="F213">
            <v>152</v>
          </cell>
          <cell r="G213">
            <v>150</v>
          </cell>
          <cell r="H213">
            <v>1575</v>
          </cell>
          <cell r="J213">
            <v>1560</v>
          </cell>
          <cell r="K213">
            <v>1635</v>
          </cell>
          <cell r="M213">
            <v>137</v>
          </cell>
          <cell r="N213">
            <v>3</v>
          </cell>
          <cell r="O213">
            <v>4.6500000000000004</v>
          </cell>
          <cell r="P213">
            <v>842.6</v>
          </cell>
          <cell r="Q213">
            <v>850.1</v>
          </cell>
        </row>
        <row r="214">
          <cell r="A214">
            <v>214</v>
          </cell>
          <cell r="B214">
            <v>37009</v>
          </cell>
          <cell r="C214">
            <v>2</v>
          </cell>
          <cell r="D214">
            <v>0.47916666666666669</v>
          </cell>
          <cell r="E214">
            <v>0.50694444444444442</v>
          </cell>
          <cell r="F214">
            <v>155</v>
          </cell>
          <cell r="G214">
            <v>150</v>
          </cell>
          <cell r="H214">
            <v>3300</v>
          </cell>
          <cell r="J214">
            <v>3210</v>
          </cell>
          <cell r="K214">
            <v>3325</v>
          </cell>
          <cell r="M214">
            <v>135</v>
          </cell>
          <cell r="N214">
            <v>11</v>
          </cell>
          <cell r="O214">
            <v>5.36</v>
          </cell>
          <cell r="P214">
            <v>957.3</v>
          </cell>
          <cell r="Q214">
            <v>965.9</v>
          </cell>
        </row>
        <row r="215">
          <cell r="A215">
            <v>215</v>
          </cell>
          <cell r="B215">
            <v>37009</v>
          </cell>
          <cell r="C215">
            <v>3</v>
          </cell>
          <cell r="D215">
            <v>0.52777777777777779</v>
          </cell>
          <cell r="E215">
            <v>0.54861111111111105</v>
          </cell>
          <cell r="F215">
            <v>152</v>
          </cell>
          <cell r="G215">
            <v>150</v>
          </cell>
          <cell r="H215">
            <v>3400</v>
          </cell>
          <cell r="J215">
            <v>3325</v>
          </cell>
          <cell r="K215">
            <v>3420</v>
          </cell>
          <cell r="M215">
            <v>132</v>
          </cell>
          <cell r="N215">
            <v>11</v>
          </cell>
          <cell r="O215">
            <v>5.39</v>
          </cell>
          <cell r="P215">
            <v>977</v>
          </cell>
          <cell r="Q215">
            <v>985.5</v>
          </cell>
        </row>
        <row r="216">
          <cell r="A216">
            <v>216</v>
          </cell>
          <cell r="B216">
            <v>37072</v>
          </cell>
          <cell r="C216">
            <v>16</v>
          </cell>
          <cell r="D216">
            <v>0.79166666666666663</v>
          </cell>
          <cell r="E216">
            <v>0.88888888888888884</v>
          </cell>
          <cell r="F216">
            <v>152</v>
          </cell>
          <cell r="G216">
            <v>150</v>
          </cell>
          <cell r="H216">
            <v>15750</v>
          </cell>
          <cell r="J216">
            <v>15650</v>
          </cell>
          <cell r="K216">
            <v>15750</v>
          </cell>
          <cell r="M216">
            <v>140</v>
          </cell>
          <cell r="N216">
            <v>51</v>
          </cell>
          <cell r="O216">
            <v>5.35</v>
          </cell>
          <cell r="P216">
            <v>986</v>
          </cell>
          <cell r="Q216">
            <v>994.3</v>
          </cell>
        </row>
        <row r="217">
          <cell r="A217">
            <v>217</v>
          </cell>
          <cell r="B217">
            <v>37075</v>
          </cell>
          <cell r="C217">
            <v>10</v>
          </cell>
          <cell r="D217">
            <v>0.67361111111111116</v>
          </cell>
          <cell r="E217">
            <v>0.71527777777777779</v>
          </cell>
          <cell r="F217">
            <v>160</v>
          </cell>
          <cell r="G217">
            <v>158</v>
          </cell>
          <cell r="H217">
            <v>15850</v>
          </cell>
          <cell r="J217">
            <v>15750</v>
          </cell>
          <cell r="K217">
            <v>15890</v>
          </cell>
          <cell r="M217">
            <v>145</v>
          </cell>
          <cell r="N217">
            <v>52</v>
          </cell>
          <cell r="O217">
            <v>5.48</v>
          </cell>
          <cell r="P217">
            <v>989.7</v>
          </cell>
          <cell r="Q217">
            <v>998.2</v>
          </cell>
        </row>
        <row r="218">
          <cell r="A218">
            <v>218</v>
          </cell>
          <cell r="B218">
            <v>37120</v>
          </cell>
          <cell r="C218">
            <v>2</v>
          </cell>
          <cell r="D218">
            <v>0.33333333333333331</v>
          </cell>
          <cell r="E218">
            <v>0.40625</v>
          </cell>
          <cell r="F218">
            <v>154</v>
          </cell>
          <cell r="G218">
            <v>150</v>
          </cell>
          <cell r="H218">
            <v>16090</v>
          </cell>
          <cell r="J218">
            <v>16080</v>
          </cell>
          <cell r="K218">
            <v>16160</v>
          </cell>
          <cell r="M218">
            <v>140</v>
          </cell>
          <cell r="N218">
            <v>76</v>
          </cell>
          <cell r="O218">
            <v>4.75</v>
          </cell>
          <cell r="P218">
            <v>942</v>
          </cell>
          <cell r="Q218">
            <v>949.8</v>
          </cell>
        </row>
        <row r="219">
          <cell r="A219">
            <v>219</v>
          </cell>
        </row>
        <row r="220">
          <cell r="A220">
            <v>220</v>
          </cell>
        </row>
        <row r="221">
          <cell r="A221">
            <v>221</v>
          </cell>
        </row>
        <row r="222">
          <cell r="A222">
            <v>222</v>
          </cell>
        </row>
        <row r="223">
          <cell r="A223">
            <v>223</v>
          </cell>
        </row>
        <row r="224">
          <cell r="A224">
            <v>224</v>
          </cell>
        </row>
        <row r="225">
          <cell r="A225">
            <v>225</v>
          </cell>
        </row>
        <row r="226">
          <cell r="A226">
            <v>226</v>
          </cell>
        </row>
        <row r="227">
          <cell r="A227">
            <v>227</v>
          </cell>
        </row>
        <row r="228">
          <cell r="A228">
            <v>228</v>
          </cell>
        </row>
        <row r="229">
          <cell r="A229">
            <v>229</v>
          </cell>
        </row>
        <row r="230">
          <cell r="A230">
            <v>230</v>
          </cell>
        </row>
        <row r="231">
          <cell r="A231">
            <v>231</v>
          </cell>
        </row>
        <row r="232">
          <cell r="A232">
            <v>232</v>
          </cell>
        </row>
        <row r="233">
          <cell r="A233">
            <v>233</v>
          </cell>
        </row>
        <row r="234">
          <cell r="A234">
            <v>234</v>
          </cell>
        </row>
        <row r="235">
          <cell r="A235">
            <v>235</v>
          </cell>
        </row>
        <row r="236">
          <cell r="A236">
            <v>236</v>
          </cell>
        </row>
        <row r="237">
          <cell r="A237">
            <v>237</v>
          </cell>
        </row>
        <row r="238">
          <cell r="A238">
            <v>238</v>
          </cell>
        </row>
        <row r="239">
          <cell r="A239">
            <v>239</v>
          </cell>
        </row>
        <row r="240">
          <cell r="A240">
            <v>240</v>
          </cell>
        </row>
        <row r="241">
          <cell r="A241">
            <v>241</v>
          </cell>
        </row>
        <row r="242">
          <cell r="A242">
            <v>242</v>
          </cell>
        </row>
        <row r="243">
          <cell r="A243">
            <v>243</v>
          </cell>
        </row>
        <row r="244">
          <cell r="A244">
            <v>244</v>
          </cell>
        </row>
        <row r="245">
          <cell r="A245">
            <v>245</v>
          </cell>
        </row>
        <row r="246">
          <cell r="A246">
            <v>246</v>
          </cell>
        </row>
        <row r="247">
          <cell r="A247">
            <v>247</v>
          </cell>
        </row>
        <row r="248">
          <cell r="A248">
            <v>248</v>
          </cell>
        </row>
        <row r="249">
          <cell r="A249">
            <v>249</v>
          </cell>
        </row>
        <row r="250">
          <cell r="A250">
            <v>250</v>
          </cell>
        </row>
        <row r="251">
          <cell r="A251">
            <v>251</v>
          </cell>
        </row>
        <row r="252">
          <cell r="A252">
            <v>252</v>
          </cell>
        </row>
        <row r="253">
          <cell r="A253">
            <v>253</v>
          </cell>
        </row>
        <row r="254">
          <cell r="A254">
            <v>254</v>
          </cell>
        </row>
        <row r="255">
          <cell r="A255">
            <v>255</v>
          </cell>
        </row>
        <row r="256">
          <cell r="A256">
            <v>256</v>
          </cell>
        </row>
        <row r="257">
          <cell r="A257">
            <v>257</v>
          </cell>
        </row>
        <row r="258">
          <cell r="A258">
            <v>258</v>
          </cell>
        </row>
        <row r="259">
          <cell r="A259">
            <v>259</v>
          </cell>
        </row>
        <row r="260">
          <cell r="A260">
            <v>260</v>
          </cell>
        </row>
        <row r="261">
          <cell r="A261">
            <v>261</v>
          </cell>
        </row>
        <row r="262">
          <cell r="A262">
            <v>262</v>
          </cell>
        </row>
        <row r="263">
          <cell r="A263">
            <v>263</v>
          </cell>
        </row>
        <row r="264">
          <cell r="A264">
            <v>264</v>
          </cell>
        </row>
        <row r="265">
          <cell r="A265">
            <v>265</v>
          </cell>
        </row>
        <row r="266">
          <cell r="A266">
            <v>266</v>
          </cell>
        </row>
        <row r="267">
          <cell r="A267">
            <v>267</v>
          </cell>
        </row>
        <row r="268">
          <cell r="A268">
            <v>268</v>
          </cell>
        </row>
        <row r="269">
          <cell r="A269">
            <v>269</v>
          </cell>
        </row>
        <row r="270">
          <cell r="A270">
            <v>270</v>
          </cell>
        </row>
        <row r="271">
          <cell r="A271">
            <v>271</v>
          </cell>
        </row>
        <row r="272">
          <cell r="A272">
            <v>272</v>
          </cell>
        </row>
        <row r="273">
          <cell r="A273">
            <v>273</v>
          </cell>
        </row>
        <row r="274">
          <cell r="A274">
            <v>274</v>
          </cell>
        </row>
        <row r="275">
          <cell r="A275">
            <v>275</v>
          </cell>
        </row>
        <row r="276">
          <cell r="A276">
            <v>276</v>
          </cell>
        </row>
        <row r="277">
          <cell r="A277">
            <v>277</v>
          </cell>
        </row>
        <row r="278">
          <cell r="A278">
            <v>278</v>
          </cell>
        </row>
        <row r="279">
          <cell r="A279">
            <v>279</v>
          </cell>
        </row>
        <row r="280">
          <cell r="A280">
            <v>280</v>
          </cell>
        </row>
        <row r="281">
          <cell r="A281">
            <v>281</v>
          </cell>
        </row>
        <row r="282">
          <cell r="A282">
            <v>282</v>
          </cell>
        </row>
        <row r="283">
          <cell r="A283">
            <v>283</v>
          </cell>
        </row>
        <row r="284">
          <cell r="A284">
            <v>284</v>
          </cell>
        </row>
        <row r="285">
          <cell r="A285">
            <v>285</v>
          </cell>
        </row>
        <row r="286">
          <cell r="A286">
            <v>286</v>
          </cell>
        </row>
        <row r="287">
          <cell r="A287">
            <v>287</v>
          </cell>
        </row>
        <row r="288">
          <cell r="A288">
            <v>288</v>
          </cell>
        </row>
        <row r="289">
          <cell r="A289">
            <v>289</v>
          </cell>
        </row>
        <row r="290">
          <cell r="A290">
            <v>290</v>
          </cell>
        </row>
        <row r="291">
          <cell r="A291">
            <v>291</v>
          </cell>
        </row>
        <row r="292">
          <cell r="A292">
            <v>292</v>
          </cell>
        </row>
        <row r="293">
          <cell r="A293">
            <v>293</v>
          </cell>
        </row>
        <row r="294">
          <cell r="A294">
            <v>294</v>
          </cell>
        </row>
        <row r="295">
          <cell r="A295">
            <v>295</v>
          </cell>
        </row>
        <row r="296">
          <cell r="A296">
            <v>296</v>
          </cell>
        </row>
        <row r="297">
          <cell r="A297">
            <v>297</v>
          </cell>
        </row>
        <row r="298">
          <cell r="A298">
            <v>298</v>
          </cell>
        </row>
        <row r="299">
          <cell r="A299">
            <v>299</v>
          </cell>
        </row>
        <row r="300">
          <cell r="A300">
            <v>300</v>
          </cell>
        </row>
        <row r="301">
          <cell r="A301">
            <v>301</v>
          </cell>
        </row>
        <row r="302">
          <cell r="A302">
            <v>302</v>
          </cell>
        </row>
        <row r="303">
          <cell r="A303">
            <v>303</v>
          </cell>
        </row>
        <row r="304">
          <cell r="A304">
            <v>304</v>
          </cell>
        </row>
        <row r="305">
          <cell r="A305">
            <v>305</v>
          </cell>
        </row>
        <row r="306">
          <cell r="A306">
            <v>306</v>
          </cell>
        </row>
        <row r="307">
          <cell r="A307">
            <v>307</v>
          </cell>
        </row>
        <row r="308">
          <cell r="A308">
            <v>308</v>
          </cell>
        </row>
        <row r="309">
          <cell r="A309">
            <v>309</v>
          </cell>
        </row>
        <row r="310">
          <cell r="A310">
            <v>310</v>
          </cell>
        </row>
        <row r="311">
          <cell r="A311">
            <v>311</v>
          </cell>
        </row>
        <row r="312">
          <cell r="A312">
            <v>312</v>
          </cell>
        </row>
        <row r="313">
          <cell r="A313">
            <v>313</v>
          </cell>
        </row>
        <row r="314">
          <cell r="A314">
            <v>314</v>
          </cell>
        </row>
        <row r="315">
          <cell r="A315">
            <v>315</v>
          </cell>
        </row>
        <row r="316">
          <cell r="A316">
            <v>316</v>
          </cell>
        </row>
        <row r="317">
          <cell r="A317">
            <v>317</v>
          </cell>
        </row>
        <row r="318">
          <cell r="A318">
            <v>318</v>
          </cell>
        </row>
        <row r="319">
          <cell r="A319">
            <v>319</v>
          </cell>
        </row>
        <row r="320">
          <cell r="A320">
            <v>320</v>
          </cell>
        </row>
        <row r="321">
          <cell r="A321">
            <v>321</v>
          </cell>
        </row>
        <row r="322">
          <cell r="A322">
            <v>322</v>
          </cell>
        </row>
        <row r="323">
          <cell r="A323">
            <v>323</v>
          </cell>
        </row>
        <row r="324">
          <cell r="A324">
            <v>324</v>
          </cell>
        </row>
        <row r="325">
          <cell r="A325">
            <v>325</v>
          </cell>
        </row>
        <row r="326">
          <cell r="A326">
            <v>326</v>
          </cell>
        </row>
        <row r="327">
          <cell r="A327">
            <v>327</v>
          </cell>
        </row>
        <row r="328">
          <cell r="A328">
            <v>328</v>
          </cell>
        </row>
        <row r="329">
          <cell r="A329">
            <v>329</v>
          </cell>
        </row>
        <row r="330">
          <cell r="A330">
            <v>330</v>
          </cell>
        </row>
        <row r="331">
          <cell r="A331">
            <v>331</v>
          </cell>
        </row>
        <row r="332">
          <cell r="A332">
            <v>332</v>
          </cell>
        </row>
        <row r="333">
          <cell r="A333">
            <v>333</v>
          </cell>
        </row>
        <row r="334">
          <cell r="A334">
            <v>334</v>
          </cell>
        </row>
        <row r="335">
          <cell r="A335">
            <v>335</v>
          </cell>
        </row>
        <row r="336">
          <cell r="A336">
            <v>336</v>
          </cell>
        </row>
        <row r="337">
          <cell r="A337">
            <v>337</v>
          </cell>
        </row>
        <row r="338">
          <cell r="A338">
            <v>338</v>
          </cell>
        </row>
        <row r="339">
          <cell r="A339">
            <v>339</v>
          </cell>
        </row>
        <row r="340">
          <cell r="A340">
            <v>340</v>
          </cell>
        </row>
        <row r="341">
          <cell r="A341">
            <v>341</v>
          </cell>
        </row>
        <row r="342">
          <cell r="A342">
            <v>342</v>
          </cell>
        </row>
        <row r="343">
          <cell r="A343">
            <v>343</v>
          </cell>
        </row>
        <row r="344">
          <cell r="A344">
            <v>344</v>
          </cell>
        </row>
        <row r="345">
          <cell r="A345">
            <v>345</v>
          </cell>
        </row>
        <row r="346">
          <cell r="A346">
            <v>346</v>
          </cell>
        </row>
        <row r="347">
          <cell r="A347">
            <v>347</v>
          </cell>
        </row>
        <row r="348">
          <cell r="A348">
            <v>348</v>
          </cell>
        </row>
        <row r="349">
          <cell r="A349">
            <v>349</v>
          </cell>
        </row>
        <row r="350">
          <cell r="A350">
            <v>350</v>
          </cell>
        </row>
        <row r="351">
          <cell r="A351">
            <v>351</v>
          </cell>
        </row>
        <row r="352">
          <cell r="A352">
            <v>352</v>
          </cell>
        </row>
        <row r="353">
          <cell r="A353">
            <v>353</v>
          </cell>
        </row>
        <row r="354">
          <cell r="A354">
            <v>354</v>
          </cell>
        </row>
        <row r="355">
          <cell r="A355">
            <v>355</v>
          </cell>
        </row>
        <row r="356">
          <cell r="A356">
            <v>356</v>
          </cell>
        </row>
        <row r="357">
          <cell r="A357">
            <v>357</v>
          </cell>
        </row>
        <row r="358">
          <cell r="A358">
            <v>358</v>
          </cell>
        </row>
        <row r="359">
          <cell r="A359">
            <v>359</v>
          </cell>
        </row>
        <row r="360">
          <cell r="A360">
            <v>360</v>
          </cell>
        </row>
        <row r="361">
          <cell r="A361">
            <v>361</v>
          </cell>
        </row>
        <row r="362">
          <cell r="A362">
            <v>362</v>
          </cell>
        </row>
        <row r="363">
          <cell r="A363">
            <v>363</v>
          </cell>
        </row>
        <row r="364">
          <cell r="A364">
            <v>364</v>
          </cell>
        </row>
        <row r="365">
          <cell r="A365">
            <v>365</v>
          </cell>
        </row>
        <row r="366">
          <cell r="A366">
            <v>366</v>
          </cell>
        </row>
        <row r="367">
          <cell r="A367">
            <v>367</v>
          </cell>
        </row>
        <row r="368">
          <cell r="A368">
            <v>368</v>
          </cell>
        </row>
        <row r="369">
          <cell r="A369">
            <v>369</v>
          </cell>
        </row>
        <row r="370">
          <cell r="A370">
            <v>370</v>
          </cell>
        </row>
        <row r="371">
          <cell r="A371">
            <v>371</v>
          </cell>
        </row>
        <row r="372">
          <cell r="A372">
            <v>372</v>
          </cell>
        </row>
        <row r="373">
          <cell r="A373">
            <v>373</v>
          </cell>
        </row>
        <row r="374">
          <cell r="A374">
            <v>374</v>
          </cell>
        </row>
        <row r="375">
          <cell r="A375">
            <v>375</v>
          </cell>
        </row>
        <row r="376">
          <cell r="A376">
            <v>376</v>
          </cell>
        </row>
        <row r="377">
          <cell r="A377">
            <v>377</v>
          </cell>
        </row>
        <row r="378">
          <cell r="A378">
            <v>378</v>
          </cell>
        </row>
        <row r="379">
          <cell r="A379">
            <v>379</v>
          </cell>
        </row>
        <row r="380">
          <cell r="A380">
            <v>380</v>
          </cell>
        </row>
        <row r="381">
          <cell r="A381">
            <v>381</v>
          </cell>
        </row>
        <row r="382">
          <cell r="A382">
            <v>382</v>
          </cell>
        </row>
        <row r="383">
          <cell r="A383">
            <v>383</v>
          </cell>
        </row>
        <row r="384">
          <cell r="A384">
            <v>384</v>
          </cell>
        </row>
        <row r="385">
          <cell r="A385">
            <v>385</v>
          </cell>
        </row>
        <row r="386">
          <cell r="A386">
            <v>386</v>
          </cell>
        </row>
        <row r="387">
          <cell r="A387">
            <v>387</v>
          </cell>
        </row>
        <row r="388">
          <cell r="A388">
            <v>388</v>
          </cell>
        </row>
        <row r="389">
          <cell r="A389">
            <v>389</v>
          </cell>
        </row>
        <row r="390">
          <cell r="A390">
            <v>390</v>
          </cell>
        </row>
        <row r="391">
          <cell r="A391">
            <v>391</v>
          </cell>
        </row>
        <row r="392">
          <cell r="A392">
            <v>392</v>
          </cell>
        </row>
        <row r="393">
          <cell r="A393">
            <v>393</v>
          </cell>
        </row>
        <row r="394">
          <cell r="A394">
            <v>394</v>
          </cell>
        </row>
        <row r="395">
          <cell r="A395">
            <v>395</v>
          </cell>
        </row>
        <row r="396">
          <cell r="A396">
            <v>396</v>
          </cell>
        </row>
        <row r="397">
          <cell r="A397">
            <v>397</v>
          </cell>
        </row>
        <row r="398">
          <cell r="A398">
            <v>398</v>
          </cell>
        </row>
        <row r="399">
          <cell r="A399">
            <v>399</v>
          </cell>
        </row>
        <row r="400">
          <cell r="A400">
            <v>400</v>
          </cell>
        </row>
        <row r="401">
          <cell r="A401">
            <v>401</v>
          </cell>
        </row>
        <row r="402">
          <cell r="A402">
            <v>402</v>
          </cell>
        </row>
        <row r="403">
          <cell r="A403">
            <v>403</v>
          </cell>
        </row>
        <row r="404">
          <cell r="A404">
            <v>404</v>
          </cell>
        </row>
        <row r="405">
          <cell r="A405">
            <v>405</v>
          </cell>
        </row>
        <row r="406">
          <cell r="A406">
            <v>406</v>
          </cell>
        </row>
        <row r="407">
          <cell r="A407">
            <v>407</v>
          </cell>
        </row>
        <row r="408">
          <cell r="A408">
            <v>408</v>
          </cell>
        </row>
        <row r="409">
          <cell r="A409">
            <v>409</v>
          </cell>
        </row>
        <row r="410">
          <cell r="A410">
            <v>410</v>
          </cell>
        </row>
        <row r="411">
          <cell r="A411">
            <v>411</v>
          </cell>
        </row>
        <row r="412">
          <cell r="A412">
            <v>412</v>
          </cell>
        </row>
        <row r="413">
          <cell r="A413">
            <v>413</v>
          </cell>
        </row>
        <row r="414">
          <cell r="A414">
            <v>414</v>
          </cell>
        </row>
        <row r="415">
          <cell r="A415">
            <v>415</v>
          </cell>
        </row>
        <row r="416">
          <cell r="A416">
            <v>416</v>
          </cell>
        </row>
        <row r="417">
          <cell r="A417">
            <v>417</v>
          </cell>
        </row>
        <row r="418">
          <cell r="A418">
            <v>418</v>
          </cell>
        </row>
        <row r="419">
          <cell r="A419">
            <v>419</v>
          </cell>
        </row>
        <row r="420">
          <cell r="A420">
            <v>420</v>
          </cell>
        </row>
        <row r="421">
          <cell r="A421">
            <v>421</v>
          </cell>
        </row>
        <row r="422">
          <cell r="A422">
            <v>422</v>
          </cell>
        </row>
        <row r="423">
          <cell r="A423">
            <v>423</v>
          </cell>
        </row>
        <row r="424">
          <cell r="A424">
            <v>424</v>
          </cell>
        </row>
        <row r="425">
          <cell r="A425">
            <v>425</v>
          </cell>
        </row>
        <row r="426">
          <cell r="A426">
            <v>426</v>
          </cell>
        </row>
        <row r="427">
          <cell r="A427">
            <v>427</v>
          </cell>
        </row>
        <row r="428">
          <cell r="A428">
            <v>428</v>
          </cell>
        </row>
        <row r="429">
          <cell r="A429">
            <v>429</v>
          </cell>
        </row>
        <row r="430">
          <cell r="A430">
            <v>430</v>
          </cell>
        </row>
        <row r="431">
          <cell r="A431">
            <v>431</v>
          </cell>
        </row>
        <row r="432">
          <cell r="A432">
            <v>432</v>
          </cell>
        </row>
        <row r="433">
          <cell r="A433">
            <v>433</v>
          </cell>
        </row>
        <row r="434">
          <cell r="A434">
            <v>434</v>
          </cell>
        </row>
        <row r="435">
          <cell r="A435">
            <v>435</v>
          </cell>
        </row>
        <row r="436">
          <cell r="A436">
            <v>436</v>
          </cell>
        </row>
        <row r="437">
          <cell r="A437">
            <v>437</v>
          </cell>
        </row>
        <row r="438">
          <cell r="A438">
            <v>438</v>
          </cell>
        </row>
        <row r="439">
          <cell r="A439">
            <v>439</v>
          </cell>
        </row>
        <row r="440">
          <cell r="A440">
            <v>440</v>
          </cell>
        </row>
        <row r="441">
          <cell r="A441">
            <v>441</v>
          </cell>
        </row>
        <row r="442">
          <cell r="A442">
            <v>442</v>
          </cell>
        </row>
        <row r="443">
          <cell r="A443">
            <v>443</v>
          </cell>
        </row>
        <row r="444">
          <cell r="A444">
            <v>444</v>
          </cell>
        </row>
        <row r="445">
          <cell r="A445">
            <v>445</v>
          </cell>
        </row>
        <row r="446">
          <cell r="A446">
            <v>446</v>
          </cell>
        </row>
        <row r="447">
          <cell r="A447">
            <v>447</v>
          </cell>
        </row>
        <row r="448">
          <cell r="A448">
            <v>448</v>
          </cell>
        </row>
        <row r="449">
          <cell r="A449">
            <v>449</v>
          </cell>
        </row>
        <row r="450">
          <cell r="A450">
            <v>450</v>
          </cell>
        </row>
        <row r="451">
          <cell r="A451">
            <v>451</v>
          </cell>
        </row>
        <row r="452">
          <cell r="A452">
            <v>452</v>
          </cell>
        </row>
        <row r="453">
          <cell r="A453">
            <v>453</v>
          </cell>
        </row>
        <row r="454">
          <cell r="A454">
            <v>454</v>
          </cell>
        </row>
        <row r="455">
          <cell r="A455">
            <v>455</v>
          </cell>
        </row>
        <row r="456">
          <cell r="A456">
            <v>456</v>
          </cell>
        </row>
        <row r="457">
          <cell r="A457">
            <v>457</v>
          </cell>
        </row>
        <row r="458">
          <cell r="A458">
            <v>458</v>
          </cell>
        </row>
        <row r="459">
          <cell r="A459">
            <v>459</v>
          </cell>
        </row>
        <row r="460">
          <cell r="A460">
            <v>460</v>
          </cell>
        </row>
        <row r="461">
          <cell r="A461">
            <v>461</v>
          </cell>
        </row>
        <row r="462">
          <cell r="A462">
            <v>462</v>
          </cell>
        </row>
        <row r="463">
          <cell r="A463">
            <v>463</v>
          </cell>
        </row>
        <row r="464">
          <cell r="A464">
            <v>464</v>
          </cell>
        </row>
        <row r="465">
          <cell r="A465">
            <v>465</v>
          </cell>
        </row>
        <row r="466">
          <cell r="A466">
            <v>466</v>
          </cell>
        </row>
        <row r="467">
          <cell r="A467">
            <v>467</v>
          </cell>
        </row>
        <row r="468">
          <cell r="A468">
            <v>468</v>
          </cell>
        </row>
        <row r="469">
          <cell r="A469">
            <v>469</v>
          </cell>
        </row>
        <row r="470">
          <cell r="A470">
            <v>470</v>
          </cell>
        </row>
        <row r="471">
          <cell r="A471">
            <v>471</v>
          </cell>
        </row>
        <row r="472">
          <cell r="A472">
            <v>472</v>
          </cell>
        </row>
        <row r="473">
          <cell r="A473">
            <v>473</v>
          </cell>
        </row>
        <row r="474">
          <cell r="A474">
            <v>474</v>
          </cell>
        </row>
        <row r="475">
          <cell r="A475">
            <v>475</v>
          </cell>
        </row>
        <row r="476">
          <cell r="A476">
            <v>476</v>
          </cell>
        </row>
        <row r="477">
          <cell r="A477">
            <v>477</v>
          </cell>
        </row>
        <row r="478">
          <cell r="A478">
            <v>478</v>
          </cell>
        </row>
        <row r="479">
          <cell r="A479">
            <v>479</v>
          </cell>
        </row>
        <row r="480">
          <cell r="A480">
            <v>480</v>
          </cell>
        </row>
        <row r="481">
          <cell r="A481">
            <v>481</v>
          </cell>
        </row>
        <row r="482">
          <cell r="A482">
            <v>482</v>
          </cell>
        </row>
        <row r="483">
          <cell r="A483">
            <v>483</v>
          </cell>
        </row>
        <row r="484">
          <cell r="A484">
            <v>484</v>
          </cell>
        </row>
        <row r="485">
          <cell r="A485">
            <v>485</v>
          </cell>
        </row>
        <row r="486">
          <cell r="A486">
            <v>486</v>
          </cell>
        </row>
        <row r="487">
          <cell r="A487">
            <v>487</v>
          </cell>
        </row>
        <row r="488">
          <cell r="A488">
            <v>488</v>
          </cell>
        </row>
        <row r="489">
          <cell r="A489">
            <v>489</v>
          </cell>
        </row>
        <row r="490">
          <cell r="A490">
            <v>490</v>
          </cell>
        </row>
        <row r="491">
          <cell r="A491">
            <v>491</v>
          </cell>
        </row>
        <row r="492">
          <cell r="A492">
            <v>492</v>
          </cell>
        </row>
        <row r="493">
          <cell r="A493">
            <v>493</v>
          </cell>
        </row>
        <row r="494">
          <cell r="A494">
            <v>494</v>
          </cell>
        </row>
        <row r="495">
          <cell r="A495">
            <v>495</v>
          </cell>
        </row>
        <row r="496">
          <cell r="A496">
            <v>496</v>
          </cell>
        </row>
        <row r="497">
          <cell r="A497">
            <v>497</v>
          </cell>
        </row>
        <row r="498">
          <cell r="A498">
            <v>498</v>
          </cell>
        </row>
        <row r="499">
          <cell r="A499">
            <v>499</v>
          </cell>
        </row>
        <row r="500">
          <cell r="A500">
            <v>500</v>
          </cell>
        </row>
        <row r="501">
          <cell r="A501">
            <v>501</v>
          </cell>
        </row>
        <row r="502">
          <cell r="A502">
            <v>502</v>
          </cell>
        </row>
        <row r="503">
          <cell r="A503">
            <v>503</v>
          </cell>
        </row>
        <row r="504">
          <cell r="A504">
            <v>504</v>
          </cell>
        </row>
        <row r="505">
          <cell r="A505">
            <v>505</v>
          </cell>
        </row>
        <row r="506">
          <cell r="A506">
            <v>506</v>
          </cell>
        </row>
        <row r="507">
          <cell r="A507">
            <v>507</v>
          </cell>
        </row>
        <row r="508">
          <cell r="A508">
            <v>508</v>
          </cell>
        </row>
        <row r="509">
          <cell r="A509">
            <v>509</v>
          </cell>
        </row>
        <row r="510">
          <cell r="A510">
            <v>510</v>
          </cell>
        </row>
        <row r="511">
          <cell r="A511">
            <v>511</v>
          </cell>
        </row>
        <row r="512">
          <cell r="A512">
            <v>512</v>
          </cell>
        </row>
        <row r="513">
          <cell r="A513">
            <v>513</v>
          </cell>
        </row>
        <row r="514">
          <cell r="A514">
            <v>514</v>
          </cell>
        </row>
        <row r="515">
          <cell r="A515">
            <v>515</v>
          </cell>
        </row>
        <row r="516">
          <cell r="A516">
            <v>516</v>
          </cell>
        </row>
        <row r="517">
          <cell r="A517">
            <v>517</v>
          </cell>
        </row>
        <row r="518">
          <cell r="A518">
            <v>518</v>
          </cell>
        </row>
        <row r="519">
          <cell r="A519">
            <v>519</v>
          </cell>
        </row>
        <row r="520">
          <cell r="A520">
            <v>520</v>
          </cell>
        </row>
        <row r="521">
          <cell r="A521">
            <v>521</v>
          </cell>
        </row>
        <row r="522">
          <cell r="A522">
            <v>522</v>
          </cell>
        </row>
        <row r="523">
          <cell r="A523">
            <v>523</v>
          </cell>
        </row>
        <row r="524">
          <cell r="A524">
            <v>524</v>
          </cell>
        </row>
        <row r="525">
          <cell r="A525">
            <v>525</v>
          </cell>
        </row>
        <row r="526">
          <cell r="A526">
            <v>526</v>
          </cell>
        </row>
        <row r="527">
          <cell r="A527">
            <v>527</v>
          </cell>
        </row>
        <row r="528">
          <cell r="A528">
            <v>528</v>
          </cell>
        </row>
        <row r="529">
          <cell r="A529">
            <v>529</v>
          </cell>
        </row>
        <row r="530">
          <cell r="A530">
            <v>530</v>
          </cell>
        </row>
        <row r="531">
          <cell r="A531">
            <v>531</v>
          </cell>
        </row>
        <row r="532">
          <cell r="A532">
            <v>532</v>
          </cell>
        </row>
        <row r="533">
          <cell r="A533">
            <v>533</v>
          </cell>
        </row>
        <row r="534">
          <cell r="A534">
            <v>534</v>
          </cell>
        </row>
        <row r="535">
          <cell r="A535">
            <v>535</v>
          </cell>
        </row>
        <row r="536">
          <cell r="A536">
            <v>536</v>
          </cell>
        </row>
        <row r="537">
          <cell r="A537">
            <v>537</v>
          </cell>
        </row>
        <row r="538">
          <cell r="A538">
            <v>538</v>
          </cell>
        </row>
        <row r="539">
          <cell r="A539">
            <v>539</v>
          </cell>
        </row>
        <row r="540">
          <cell r="A540">
            <v>540</v>
          </cell>
        </row>
        <row r="541">
          <cell r="A541">
            <v>541</v>
          </cell>
        </row>
        <row r="542">
          <cell r="A542">
            <v>542</v>
          </cell>
        </row>
        <row r="543">
          <cell r="A543">
            <v>543</v>
          </cell>
        </row>
        <row r="544">
          <cell r="A544">
            <v>544</v>
          </cell>
        </row>
        <row r="545">
          <cell r="A545">
            <v>545</v>
          </cell>
        </row>
        <row r="546">
          <cell r="A546">
            <v>546</v>
          </cell>
        </row>
        <row r="547">
          <cell r="A547">
            <v>547</v>
          </cell>
        </row>
        <row r="548">
          <cell r="A548">
            <v>548</v>
          </cell>
        </row>
        <row r="549">
          <cell r="A549">
            <v>549</v>
          </cell>
        </row>
        <row r="550">
          <cell r="A550">
            <v>550</v>
          </cell>
        </row>
        <row r="551">
          <cell r="A551">
            <v>551</v>
          </cell>
        </row>
        <row r="552">
          <cell r="A552">
            <v>552</v>
          </cell>
        </row>
        <row r="553">
          <cell r="A553">
            <v>553</v>
          </cell>
        </row>
        <row r="554">
          <cell r="A554">
            <v>554</v>
          </cell>
        </row>
        <row r="555">
          <cell r="A555">
            <v>555</v>
          </cell>
        </row>
        <row r="556">
          <cell r="A556">
            <v>556</v>
          </cell>
        </row>
        <row r="557">
          <cell r="A557">
            <v>557</v>
          </cell>
        </row>
        <row r="558">
          <cell r="A558">
            <v>558</v>
          </cell>
        </row>
        <row r="559">
          <cell r="A559">
            <v>559</v>
          </cell>
        </row>
        <row r="560">
          <cell r="A560">
            <v>560</v>
          </cell>
        </row>
        <row r="561">
          <cell r="A561">
            <v>561</v>
          </cell>
        </row>
        <row r="562">
          <cell r="A562">
            <v>562</v>
          </cell>
        </row>
        <row r="563">
          <cell r="A563">
            <v>563</v>
          </cell>
        </row>
        <row r="564">
          <cell r="A564">
            <v>564</v>
          </cell>
        </row>
        <row r="565">
          <cell r="A565">
            <v>565</v>
          </cell>
        </row>
        <row r="566">
          <cell r="A566">
            <v>566</v>
          </cell>
        </row>
        <row r="567">
          <cell r="A567">
            <v>567</v>
          </cell>
        </row>
        <row r="568">
          <cell r="A568">
            <v>568</v>
          </cell>
        </row>
        <row r="569">
          <cell r="A569">
            <v>569</v>
          </cell>
        </row>
        <row r="570">
          <cell r="A570">
            <v>570</v>
          </cell>
        </row>
        <row r="571">
          <cell r="A571">
            <v>571</v>
          </cell>
        </row>
        <row r="572">
          <cell r="A572">
            <v>572</v>
          </cell>
        </row>
        <row r="573">
          <cell r="A573">
            <v>573</v>
          </cell>
        </row>
        <row r="574">
          <cell r="A574">
            <v>574</v>
          </cell>
        </row>
        <row r="575">
          <cell r="A575">
            <v>575</v>
          </cell>
        </row>
        <row r="576">
          <cell r="A576">
            <v>576</v>
          </cell>
        </row>
        <row r="577">
          <cell r="A577">
            <v>577</v>
          </cell>
        </row>
        <row r="578">
          <cell r="A578">
            <v>578</v>
          </cell>
        </row>
        <row r="579">
          <cell r="A579">
            <v>579</v>
          </cell>
        </row>
        <row r="580">
          <cell r="A580">
            <v>580</v>
          </cell>
        </row>
        <row r="581">
          <cell r="A581">
            <v>581</v>
          </cell>
        </row>
        <row r="582">
          <cell r="A582">
            <v>582</v>
          </cell>
        </row>
        <row r="583">
          <cell r="A583">
            <v>583</v>
          </cell>
        </row>
        <row r="584">
          <cell r="A584">
            <v>584</v>
          </cell>
        </row>
        <row r="585">
          <cell r="A585">
            <v>585</v>
          </cell>
        </row>
        <row r="586">
          <cell r="A586">
            <v>586</v>
          </cell>
        </row>
        <row r="587">
          <cell r="A587">
            <v>587</v>
          </cell>
        </row>
        <row r="588">
          <cell r="A588">
            <v>588</v>
          </cell>
        </row>
        <row r="589">
          <cell r="A589">
            <v>589</v>
          </cell>
        </row>
        <row r="590">
          <cell r="A590">
            <v>590</v>
          </cell>
        </row>
        <row r="591">
          <cell r="A591">
            <v>591</v>
          </cell>
        </row>
        <row r="592">
          <cell r="A592">
            <v>592</v>
          </cell>
        </row>
        <row r="593">
          <cell r="A593">
            <v>593</v>
          </cell>
        </row>
        <row r="594">
          <cell r="A594">
            <v>594</v>
          </cell>
        </row>
        <row r="595">
          <cell r="A595">
            <v>595</v>
          </cell>
        </row>
        <row r="596">
          <cell r="A596">
            <v>596</v>
          </cell>
        </row>
        <row r="597">
          <cell r="A597">
            <v>597</v>
          </cell>
        </row>
        <row r="598">
          <cell r="A598">
            <v>598</v>
          </cell>
        </row>
        <row r="599">
          <cell r="A599">
            <v>599</v>
          </cell>
        </row>
        <row r="600">
          <cell r="A600">
            <v>600</v>
          </cell>
        </row>
        <row r="601">
          <cell r="A601">
            <v>601</v>
          </cell>
        </row>
        <row r="602">
          <cell r="A602">
            <v>602</v>
          </cell>
        </row>
        <row r="603">
          <cell r="A603">
            <v>603</v>
          </cell>
        </row>
        <row r="604">
          <cell r="A604">
            <v>604</v>
          </cell>
        </row>
        <row r="605">
          <cell r="A605">
            <v>605</v>
          </cell>
        </row>
        <row r="606">
          <cell r="A606">
            <v>606</v>
          </cell>
        </row>
        <row r="607">
          <cell r="A607">
            <v>607</v>
          </cell>
        </row>
        <row r="608">
          <cell r="A608">
            <v>608</v>
          </cell>
        </row>
        <row r="609">
          <cell r="A609">
            <v>609</v>
          </cell>
        </row>
        <row r="610">
          <cell r="A610">
            <v>610</v>
          </cell>
        </row>
        <row r="611">
          <cell r="A611">
            <v>611</v>
          </cell>
        </row>
        <row r="612">
          <cell r="A612">
            <v>612</v>
          </cell>
        </row>
        <row r="613">
          <cell r="A613">
            <v>613</v>
          </cell>
        </row>
        <row r="614">
          <cell r="A614">
            <v>614</v>
          </cell>
        </row>
        <row r="615">
          <cell r="A615">
            <v>615</v>
          </cell>
        </row>
        <row r="616">
          <cell r="A616">
            <v>616</v>
          </cell>
        </row>
        <row r="617">
          <cell r="A617">
            <v>617</v>
          </cell>
        </row>
        <row r="618">
          <cell r="A618">
            <v>618</v>
          </cell>
        </row>
        <row r="619">
          <cell r="A619">
            <v>619</v>
          </cell>
        </row>
        <row r="620">
          <cell r="A620">
            <v>620</v>
          </cell>
        </row>
        <row r="621">
          <cell r="A621">
            <v>621</v>
          </cell>
        </row>
        <row r="622">
          <cell r="A622">
            <v>622</v>
          </cell>
        </row>
        <row r="623">
          <cell r="A623">
            <v>623</v>
          </cell>
        </row>
        <row r="624">
          <cell r="A624">
            <v>624</v>
          </cell>
        </row>
        <row r="625">
          <cell r="A625">
            <v>625</v>
          </cell>
        </row>
        <row r="626">
          <cell r="A626">
            <v>626</v>
          </cell>
        </row>
        <row r="627">
          <cell r="A627">
            <v>627</v>
          </cell>
        </row>
        <row r="628">
          <cell r="A628">
            <v>628</v>
          </cell>
        </row>
        <row r="629">
          <cell r="A629">
            <v>629</v>
          </cell>
        </row>
        <row r="630">
          <cell r="A630">
            <v>630</v>
          </cell>
        </row>
        <row r="631">
          <cell r="A631">
            <v>631</v>
          </cell>
        </row>
        <row r="632">
          <cell r="A632">
            <v>632</v>
          </cell>
        </row>
        <row r="633">
          <cell r="A633">
            <v>633</v>
          </cell>
        </row>
        <row r="634">
          <cell r="A634">
            <v>634</v>
          </cell>
        </row>
        <row r="635">
          <cell r="A635">
            <v>635</v>
          </cell>
        </row>
        <row r="636">
          <cell r="A636">
            <v>636</v>
          </cell>
        </row>
        <row r="637">
          <cell r="A637">
            <v>637</v>
          </cell>
        </row>
        <row r="638">
          <cell r="A638">
            <v>638</v>
          </cell>
        </row>
        <row r="639">
          <cell r="A639">
            <v>639</v>
          </cell>
        </row>
        <row r="640">
          <cell r="A640">
            <v>640</v>
          </cell>
        </row>
        <row r="641">
          <cell r="A641">
            <v>641</v>
          </cell>
        </row>
        <row r="642">
          <cell r="A642">
            <v>642</v>
          </cell>
        </row>
        <row r="643">
          <cell r="A643">
            <v>643</v>
          </cell>
        </row>
        <row r="644">
          <cell r="A644">
            <v>644</v>
          </cell>
        </row>
        <row r="645">
          <cell r="A645">
            <v>645</v>
          </cell>
        </row>
        <row r="646">
          <cell r="A646">
            <v>646</v>
          </cell>
        </row>
        <row r="647">
          <cell r="A647">
            <v>647</v>
          </cell>
        </row>
        <row r="648">
          <cell r="A648">
            <v>648</v>
          </cell>
        </row>
        <row r="649">
          <cell r="A649">
            <v>649</v>
          </cell>
        </row>
        <row r="650">
          <cell r="A650">
            <v>650</v>
          </cell>
        </row>
        <row r="651">
          <cell r="A651">
            <v>651</v>
          </cell>
        </row>
        <row r="652">
          <cell r="A652">
            <v>652</v>
          </cell>
        </row>
        <row r="653">
          <cell r="A653">
            <v>653</v>
          </cell>
        </row>
        <row r="654">
          <cell r="A654">
            <v>654</v>
          </cell>
        </row>
        <row r="655">
          <cell r="A655">
            <v>655</v>
          </cell>
        </row>
        <row r="656">
          <cell r="A656">
            <v>656</v>
          </cell>
        </row>
        <row r="657">
          <cell r="A657">
            <v>657</v>
          </cell>
        </row>
        <row r="658">
          <cell r="A658">
            <v>658</v>
          </cell>
        </row>
        <row r="659">
          <cell r="A659">
            <v>659</v>
          </cell>
        </row>
        <row r="660">
          <cell r="A660">
            <v>660</v>
          </cell>
        </row>
        <row r="661">
          <cell r="A661">
            <v>661</v>
          </cell>
        </row>
        <row r="662">
          <cell r="A662">
            <v>662</v>
          </cell>
        </row>
        <row r="663">
          <cell r="A663">
            <v>663</v>
          </cell>
        </row>
        <row r="664">
          <cell r="A664">
            <v>664</v>
          </cell>
        </row>
        <row r="665">
          <cell r="A665">
            <v>665</v>
          </cell>
        </row>
        <row r="666">
          <cell r="A666">
            <v>666</v>
          </cell>
        </row>
        <row r="667">
          <cell r="A667">
            <v>667</v>
          </cell>
        </row>
        <row r="668">
          <cell r="A668">
            <v>668</v>
          </cell>
        </row>
        <row r="669">
          <cell r="A669">
            <v>669</v>
          </cell>
        </row>
        <row r="670">
          <cell r="A670">
            <v>670</v>
          </cell>
        </row>
        <row r="671">
          <cell r="A671">
            <v>671</v>
          </cell>
        </row>
        <row r="672">
          <cell r="A672">
            <v>672</v>
          </cell>
        </row>
        <row r="673">
          <cell r="A673">
            <v>673</v>
          </cell>
        </row>
        <row r="674">
          <cell r="A674">
            <v>674</v>
          </cell>
        </row>
        <row r="675">
          <cell r="A675">
            <v>675</v>
          </cell>
        </row>
        <row r="676">
          <cell r="A676">
            <v>676</v>
          </cell>
        </row>
        <row r="677">
          <cell r="A677">
            <v>677</v>
          </cell>
        </row>
        <row r="678">
          <cell r="A678">
            <v>678</v>
          </cell>
        </row>
        <row r="679">
          <cell r="A679">
            <v>679</v>
          </cell>
        </row>
        <row r="680">
          <cell r="A680">
            <v>680</v>
          </cell>
        </row>
        <row r="681">
          <cell r="A681">
            <v>681</v>
          </cell>
        </row>
        <row r="682">
          <cell r="A682">
            <v>682</v>
          </cell>
        </row>
        <row r="683">
          <cell r="A683">
            <v>683</v>
          </cell>
        </row>
        <row r="684">
          <cell r="A684">
            <v>684</v>
          </cell>
        </row>
        <row r="685">
          <cell r="A685">
            <v>685</v>
          </cell>
        </row>
        <row r="686">
          <cell r="A686">
            <v>686</v>
          </cell>
        </row>
        <row r="687">
          <cell r="A687">
            <v>687</v>
          </cell>
        </row>
        <row r="688">
          <cell r="A688">
            <v>688</v>
          </cell>
        </row>
        <row r="689">
          <cell r="A689">
            <v>689</v>
          </cell>
        </row>
        <row r="690">
          <cell r="A690">
            <v>690</v>
          </cell>
        </row>
        <row r="691">
          <cell r="A691">
            <v>691</v>
          </cell>
        </row>
        <row r="692">
          <cell r="A692">
            <v>692</v>
          </cell>
        </row>
        <row r="693">
          <cell r="A693">
            <v>693</v>
          </cell>
        </row>
        <row r="694">
          <cell r="A694">
            <v>694</v>
          </cell>
        </row>
        <row r="695">
          <cell r="A695">
            <v>695</v>
          </cell>
        </row>
        <row r="696">
          <cell r="A696">
            <v>696</v>
          </cell>
        </row>
        <row r="697">
          <cell r="A697">
            <v>697</v>
          </cell>
        </row>
        <row r="698">
          <cell r="A698">
            <v>698</v>
          </cell>
        </row>
        <row r="699">
          <cell r="A699">
            <v>699</v>
          </cell>
        </row>
        <row r="700">
          <cell r="A700">
            <v>700</v>
          </cell>
        </row>
        <row r="701">
          <cell r="A701">
            <v>701</v>
          </cell>
        </row>
        <row r="702">
          <cell r="A702">
            <v>702</v>
          </cell>
        </row>
        <row r="703">
          <cell r="A703">
            <v>703</v>
          </cell>
        </row>
        <row r="704">
          <cell r="A704">
            <v>704</v>
          </cell>
        </row>
        <row r="705">
          <cell r="A705">
            <v>705</v>
          </cell>
        </row>
        <row r="706">
          <cell r="A706">
            <v>706</v>
          </cell>
        </row>
        <row r="707">
          <cell r="A707">
            <v>707</v>
          </cell>
        </row>
        <row r="708">
          <cell r="A708">
            <v>708</v>
          </cell>
        </row>
        <row r="709">
          <cell r="A709">
            <v>709</v>
          </cell>
        </row>
        <row r="710">
          <cell r="A710">
            <v>710</v>
          </cell>
        </row>
        <row r="711">
          <cell r="A711">
            <v>711</v>
          </cell>
        </row>
        <row r="712">
          <cell r="A712">
            <v>712</v>
          </cell>
        </row>
        <row r="713">
          <cell r="A713">
            <v>713</v>
          </cell>
        </row>
        <row r="714">
          <cell r="A714">
            <v>714</v>
          </cell>
        </row>
        <row r="715">
          <cell r="A715">
            <v>715</v>
          </cell>
        </row>
        <row r="716">
          <cell r="A716">
            <v>716</v>
          </cell>
        </row>
        <row r="717">
          <cell r="A717">
            <v>717</v>
          </cell>
        </row>
        <row r="718">
          <cell r="A718">
            <v>718</v>
          </cell>
        </row>
        <row r="719">
          <cell r="A719">
            <v>719</v>
          </cell>
        </row>
        <row r="720">
          <cell r="A720">
            <v>720</v>
          </cell>
        </row>
        <row r="721">
          <cell r="A721">
            <v>721</v>
          </cell>
        </row>
        <row r="722">
          <cell r="A722">
            <v>722</v>
          </cell>
        </row>
        <row r="723">
          <cell r="A723">
            <v>723</v>
          </cell>
        </row>
        <row r="724">
          <cell r="A724">
            <v>724</v>
          </cell>
        </row>
        <row r="725">
          <cell r="A725">
            <v>725</v>
          </cell>
        </row>
        <row r="726">
          <cell r="A726">
            <v>726</v>
          </cell>
        </row>
        <row r="727">
          <cell r="A727">
            <v>727</v>
          </cell>
        </row>
        <row r="728">
          <cell r="A728">
            <v>728</v>
          </cell>
        </row>
        <row r="729">
          <cell r="A729">
            <v>729</v>
          </cell>
        </row>
        <row r="730">
          <cell r="A730">
            <v>730</v>
          </cell>
        </row>
        <row r="731">
          <cell r="A731">
            <v>731</v>
          </cell>
        </row>
        <row r="732">
          <cell r="A732">
            <v>732</v>
          </cell>
        </row>
        <row r="733">
          <cell r="A733">
            <v>733</v>
          </cell>
        </row>
        <row r="734">
          <cell r="A734">
            <v>734</v>
          </cell>
        </row>
        <row r="735">
          <cell r="A735">
            <v>735</v>
          </cell>
        </row>
        <row r="736">
          <cell r="A736">
            <v>736</v>
          </cell>
        </row>
        <row r="737">
          <cell r="A737">
            <v>737</v>
          </cell>
        </row>
        <row r="738">
          <cell r="A738">
            <v>738</v>
          </cell>
        </row>
        <row r="739">
          <cell r="A739">
            <v>739</v>
          </cell>
        </row>
        <row r="740">
          <cell r="A740">
            <v>740</v>
          </cell>
        </row>
        <row r="741">
          <cell r="A741">
            <v>741</v>
          </cell>
        </row>
        <row r="742">
          <cell r="A742">
            <v>742</v>
          </cell>
        </row>
        <row r="743">
          <cell r="A743">
            <v>743</v>
          </cell>
        </row>
        <row r="744">
          <cell r="A744">
            <v>744</v>
          </cell>
        </row>
        <row r="745">
          <cell r="A745">
            <v>745</v>
          </cell>
        </row>
        <row r="746">
          <cell r="A746">
            <v>746</v>
          </cell>
        </row>
        <row r="747">
          <cell r="A747">
            <v>747</v>
          </cell>
        </row>
        <row r="748">
          <cell r="A748">
            <v>748</v>
          </cell>
        </row>
        <row r="749">
          <cell r="A749">
            <v>749</v>
          </cell>
        </row>
        <row r="750">
          <cell r="A750">
            <v>750</v>
          </cell>
        </row>
        <row r="751">
          <cell r="A751">
            <v>751</v>
          </cell>
        </row>
        <row r="752">
          <cell r="A752">
            <v>752</v>
          </cell>
        </row>
        <row r="753">
          <cell r="A753">
            <v>753</v>
          </cell>
        </row>
        <row r="754">
          <cell r="A754">
            <v>754</v>
          </cell>
        </row>
        <row r="755">
          <cell r="A755">
            <v>755</v>
          </cell>
        </row>
        <row r="756">
          <cell r="A756">
            <v>756</v>
          </cell>
        </row>
        <row r="757">
          <cell r="A757">
            <v>757</v>
          </cell>
        </row>
        <row r="758">
          <cell r="A758">
            <v>758</v>
          </cell>
        </row>
        <row r="759">
          <cell r="A759">
            <v>759</v>
          </cell>
        </row>
        <row r="760">
          <cell r="A760">
            <v>760</v>
          </cell>
        </row>
        <row r="761">
          <cell r="A761">
            <v>761</v>
          </cell>
        </row>
        <row r="762">
          <cell r="A762">
            <v>762</v>
          </cell>
        </row>
        <row r="763">
          <cell r="A763">
            <v>763</v>
          </cell>
        </row>
        <row r="764">
          <cell r="A764">
            <v>764</v>
          </cell>
        </row>
        <row r="765">
          <cell r="A765">
            <v>765</v>
          </cell>
        </row>
        <row r="766">
          <cell r="A766">
            <v>766</v>
          </cell>
        </row>
        <row r="767">
          <cell r="A767">
            <v>767</v>
          </cell>
        </row>
        <row r="768">
          <cell r="A768">
            <v>768</v>
          </cell>
        </row>
        <row r="769">
          <cell r="A769">
            <v>769</v>
          </cell>
        </row>
        <row r="770">
          <cell r="A770">
            <v>770</v>
          </cell>
        </row>
        <row r="771">
          <cell r="A771">
            <v>771</v>
          </cell>
        </row>
        <row r="772">
          <cell r="A772">
            <v>772</v>
          </cell>
        </row>
        <row r="773">
          <cell r="A773">
            <v>773</v>
          </cell>
        </row>
        <row r="774">
          <cell r="A774">
            <v>774</v>
          </cell>
        </row>
        <row r="775">
          <cell r="A775">
            <v>775</v>
          </cell>
        </row>
        <row r="776">
          <cell r="A776">
            <v>776</v>
          </cell>
        </row>
        <row r="777">
          <cell r="A777">
            <v>777</v>
          </cell>
        </row>
        <row r="778">
          <cell r="A778">
            <v>778</v>
          </cell>
        </row>
        <row r="779">
          <cell r="A779">
            <v>779</v>
          </cell>
        </row>
        <row r="780">
          <cell r="A780">
            <v>780</v>
          </cell>
        </row>
        <row r="781">
          <cell r="A781">
            <v>781</v>
          </cell>
        </row>
        <row r="782">
          <cell r="A782">
            <v>782</v>
          </cell>
        </row>
        <row r="783">
          <cell r="A783">
            <v>783</v>
          </cell>
        </row>
        <row r="784">
          <cell r="A784">
            <v>784</v>
          </cell>
        </row>
        <row r="785">
          <cell r="A785">
            <v>785</v>
          </cell>
        </row>
        <row r="786">
          <cell r="A786">
            <v>786</v>
          </cell>
        </row>
        <row r="787">
          <cell r="A787">
            <v>787</v>
          </cell>
        </row>
        <row r="788">
          <cell r="A788">
            <v>788</v>
          </cell>
        </row>
        <row r="789">
          <cell r="A789">
            <v>789</v>
          </cell>
        </row>
        <row r="790">
          <cell r="A790">
            <v>790</v>
          </cell>
        </row>
        <row r="791">
          <cell r="A791">
            <v>791</v>
          </cell>
        </row>
        <row r="792">
          <cell r="A792">
            <v>792</v>
          </cell>
        </row>
        <row r="793">
          <cell r="A793">
            <v>793</v>
          </cell>
        </row>
        <row r="794">
          <cell r="A794">
            <v>794</v>
          </cell>
        </row>
        <row r="795">
          <cell r="A795">
            <v>795</v>
          </cell>
        </row>
        <row r="796">
          <cell r="A796">
            <v>796</v>
          </cell>
        </row>
        <row r="797">
          <cell r="A797">
            <v>797</v>
          </cell>
        </row>
        <row r="798">
          <cell r="A798">
            <v>798</v>
          </cell>
        </row>
        <row r="799">
          <cell r="A799">
            <v>799</v>
          </cell>
        </row>
        <row r="800">
          <cell r="A800">
            <v>800</v>
          </cell>
        </row>
        <row r="801">
          <cell r="A801">
            <v>801</v>
          </cell>
        </row>
        <row r="802">
          <cell r="A802">
            <v>802</v>
          </cell>
        </row>
        <row r="803">
          <cell r="A803">
            <v>803</v>
          </cell>
        </row>
        <row r="804">
          <cell r="A804">
            <v>804</v>
          </cell>
        </row>
        <row r="805">
          <cell r="A805">
            <v>805</v>
          </cell>
        </row>
        <row r="806">
          <cell r="A806">
            <v>806</v>
          </cell>
        </row>
        <row r="807">
          <cell r="A807">
            <v>807</v>
          </cell>
        </row>
        <row r="808">
          <cell r="A808">
            <v>808</v>
          </cell>
        </row>
        <row r="809">
          <cell r="A809">
            <v>809</v>
          </cell>
        </row>
        <row r="810">
          <cell r="A810">
            <v>810</v>
          </cell>
        </row>
        <row r="811">
          <cell r="A811">
            <v>811</v>
          </cell>
        </row>
        <row r="812">
          <cell r="A812">
            <v>812</v>
          </cell>
        </row>
        <row r="813">
          <cell r="A813">
            <v>813</v>
          </cell>
        </row>
        <row r="814">
          <cell r="A814">
            <v>814</v>
          </cell>
        </row>
        <row r="815">
          <cell r="A815">
            <v>815</v>
          </cell>
        </row>
        <row r="816">
          <cell r="A816">
            <v>816</v>
          </cell>
        </row>
        <row r="817">
          <cell r="A817">
            <v>817</v>
          </cell>
        </row>
        <row r="818">
          <cell r="A818">
            <v>818</v>
          </cell>
        </row>
        <row r="819">
          <cell r="A819">
            <v>819</v>
          </cell>
        </row>
        <row r="820">
          <cell r="A820">
            <v>820</v>
          </cell>
        </row>
        <row r="821">
          <cell r="A821">
            <v>821</v>
          </cell>
        </row>
        <row r="822">
          <cell r="A822">
            <v>822</v>
          </cell>
        </row>
        <row r="823">
          <cell r="A823">
            <v>823</v>
          </cell>
        </row>
        <row r="824">
          <cell r="A824">
            <v>824</v>
          </cell>
        </row>
        <row r="825">
          <cell r="A825">
            <v>825</v>
          </cell>
        </row>
        <row r="826">
          <cell r="A826">
            <v>826</v>
          </cell>
        </row>
        <row r="827">
          <cell r="A827">
            <v>827</v>
          </cell>
        </row>
        <row r="828">
          <cell r="A828">
            <v>828</v>
          </cell>
        </row>
        <row r="829">
          <cell r="A829">
            <v>829</v>
          </cell>
        </row>
        <row r="830">
          <cell r="A830">
            <v>830</v>
          </cell>
        </row>
        <row r="1051">
          <cell r="J1051">
            <v>840</v>
          </cell>
        </row>
        <row r="1052">
          <cell r="J1052">
            <v>920</v>
          </cell>
        </row>
        <row r="1053">
          <cell r="J1053">
            <v>1910</v>
          </cell>
        </row>
        <row r="1054">
          <cell r="J1054">
            <v>1130</v>
          </cell>
        </row>
        <row r="1055">
          <cell r="J1055">
            <v>1210</v>
          </cell>
        </row>
        <row r="1056">
          <cell r="J1056">
            <v>1250</v>
          </cell>
        </row>
        <row r="1057">
          <cell r="J1057">
            <v>1210</v>
          </cell>
        </row>
        <row r="1058">
          <cell r="J1058">
            <v>1363</v>
          </cell>
        </row>
        <row r="1059">
          <cell r="J1059">
            <v>1340</v>
          </cell>
        </row>
        <row r="1060">
          <cell r="J1060">
            <v>1470</v>
          </cell>
        </row>
        <row r="1061">
          <cell r="J1061">
            <v>1445</v>
          </cell>
        </row>
        <row r="1062">
          <cell r="J1062">
            <v>1530</v>
          </cell>
        </row>
        <row r="1063">
          <cell r="J1063">
            <v>1560</v>
          </cell>
        </row>
        <row r="1064">
          <cell r="J1064">
            <v>2250</v>
          </cell>
        </row>
        <row r="1065">
          <cell r="J1065">
            <v>2585</v>
          </cell>
        </row>
        <row r="1066">
          <cell r="J1066">
            <v>2890</v>
          </cell>
        </row>
        <row r="1067">
          <cell r="J1067">
            <v>3030</v>
          </cell>
        </row>
        <row r="1068">
          <cell r="J1068">
            <v>3332</v>
          </cell>
        </row>
        <row r="1069">
          <cell r="J1069">
            <v>3420</v>
          </cell>
        </row>
        <row r="1070">
          <cell r="J1070">
            <v>3865</v>
          </cell>
        </row>
      </sheetData>
      <sheetData sheetId="5">
        <row r="5">
          <cell r="I5">
            <v>216</v>
          </cell>
        </row>
        <row r="14">
          <cell r="D14">
            <v>51</v>
          </cell>
        </row>
      </sheetData>
      <sheetData sheetId="6"/>
      <sheetData sheetId="7">
        <row r="3">
          <cell r="A3" t="str">
            <v>A</v>
          </cell>
          <cell r="C3">
            <v>0.72916666666666663</v>
          </cell>
          <cell r="D3" t="str">
            <v>N/A.</v>
          </cell>
          <cell r="E3" t="str">
            <v>mezcla prueba</v>
          </cell>
          <cell r="G3" t="str">
            <v xml:space="preserve"> calibración</v>
          </cell>
          <cell r="J3">
            <v>1512.4</v>
          </cell>
          <cell r="K3">
            <v>1433.7</v>
          </cell>
          <cell r="M3">
            <v>0</v>
          </cell>
          <cell r="N3">
            <v>127.4</v>
          </cell>
          <cell r="O3">
            <v>146.5</v>
          </cell>
          <cell r="P3">
            <v>320.8</v>
          </cell>
          <cell r="Q3">
            <v>256.60000000000002</v>
          </cell>
          <cell r="R3">
            <v>283.60000000000002</v>
          </cell>
          <cell r="S3">
            <v>162.69999999999999</v>
          </cell>
          <cell r="T3">
            <v>72</v>
          </cell>
          <cell r="U3">
            <v>65.099999999999994</v>
          </cell>
          <cell r="V3">
            <v>1434.7</v>
          </cell>
          <cell r="W3">
            <v>1167.5999999999999</v>
          </cell>
          <cell r="X3">
            <v>1175.5999999999999</v>
          </cell>
          <cell r="Y3">
            <v>677.6</v>
          </cell>
          <cell r="Z3">
            <v>1181.3</v>
          </cell>
          <cell r="AA3">
            <v>1188.9000000000001</v>
          </cell>
          <cell r="AB3">
            <v>685.7</v>
          </cell>
          <cell r="AC3">
            <v>1171.0999999999999</v>
          </cell>
          <cell r="AD3">
            <v>1177.7</v>
          </cell>
          <cell r="AE3">
            <v>675.6</v>
          </cell>
          <cell r="AF3">
            <v>290</v>
          </cell>
          <cell r="AG3">
            <v>9</v>
          </cell>
          <cell r="AH3">
            <v>320</v>
          </cell>
          <cell r="AI3">
            <v>8</v>
          </cell>
          <cell r="AJ3">
            <v>340</v>
          </cell>
          <cell r="AK3">
            <v>10</v>
          </cell>
          <cell r="AM3">
            <v>1</v>
          </cell>
          <cell r="AN3">
            <v>1</v>
          </cell>
          <cell r="AO3">
            <v>9.9869150159999993</v>
          </cell>
        </row>
        <row r="4">
          <cell r="A4">
            <v>1</v>
          </cell>
          <cell r="C4">
            <v>0.71875</v>
          </cell>
          <cell r="D4">
            <v>1</v>
          </cell>
          <cell r="E4">
            <v>11420</v>
          </cell>
          <cell r="G4" t="str">
            <v>IZQ.</v>
          </cell>
          <cell r="J4">
            <v>1418.3</v>
          </cell>
          <cell r="K4">
            <v>1343.5</v>
          </cell>
          <cell r="M4">
            <v>0</v>
          </cell>
          <cell r="N4">
            <v>84.7</v>
          </cell>
          <cell r="O4">
            <v>189.5</v>
          </cell>
          <cell r="P4">
            <v>301</v>
          </cell>
          <cell r="Q4">
            <v>224.6</v>
          </cell>
          <cell r="R4">
            <v>241.9</v>
          </cell>
          <cell r="S4">
            <v>165.3</v>
          </cell>
          <cell r="T4">
            <v>64.400000000000006</v>
          </cell>
          <cell r="U4">
            <v>72.099999999999994</v>
          </cell>
          <cell r="V4">
            <v>1343.5</v>
          </cell>
          <cell r="W4">
            <v>1173.8</v>
          </cell>
          <cell r="X4">
            <v>1175.5</v>
          </cell>
          <cell r="Y4">
            <v>675.8</v>
          </cell>
          <cell r="Z4">
            <v>1168.3</v>
          </cell>
          <cell r="AA4">
            <v>1170.5</v>
          </cell>
          <cell r="AB4">
            <v>671.2</v>
          </cell>
          <cell r="AC4">
            <v>1171</v>
          </cell>
          <cell r="AD4">
            <v>1175.0999999999999</v>
          </cell>
          <cell r="AE4">
            <v>675.4</v>
          </cell>
          <cell r="AF4">
            <v>350</v>
          </cell>
          <cell r="AG4">
            <v>8.9</v>
          </cell>
          <cell r="AH4">
            <v>335</v>
          </cell>
          <cell r="AI4">
            <v>13.2</v>
          </cell>
          <cell r="AJ4">
            <v>315</v>
          </cell>
          <cell r="AK4">
            <v>7.6</v>
          </cell>
          <cell r="AM4">
            <v>20</v>
          </cell>
          <cell r="AN4">
            <v>21</v>
          </cell>
        </row>
        <row r="5">
          <cell r="A5">
            <v>2</v>
          </cell>
          <cell r="C5">
            <v>0.43055555555555558</v>
          </cell>
          <cell r="D5">
            <v>1</v>
          </cell>
          <cell r="E5">
            <v>11335</v>
          </cell>
          <cell r="G5" t="str">
            <v>IZQ.</v>
          </cell>
          <cell r="J5">
            <v>1338</v>
          </cell>
          <cell r="K5">
            <v>1266.2</v>
          </cell>
          <cell r="M5">
            <v>0</v>
          </cell>
          <cell r="N5">
            <v>126</v>
          </cell>
          <cell r="O5">
            <v>142.1</v>
          </cell>
          <cell r="P5">
            <v>282.89999999999998</v>
          </cell>
          <cell r="Q5">
            <v>208.6</v>
          </cell>
          <cell r="R5">
            <v>226</v>
          </cell>
          <cell r="S5">
            <v>163.69999999999999</v>
          </cell>
          <cell r="T5">
            <v>55.2</v>
          </cell>
          <cell r="U5">
            <v>61.7</v>
          </cell>
          <cell r="V5">
            <v>1266.2</v>
          </cell>
          <cell r="W5">
            <v>1180</v>
          </cell>
          <cell r="X5">
            <v>1186.2</v>
          </cell>
          <cell r="Y5">
            <v>680.2</v>
          </cell>
          <cell r="Z5">
            <v>1179.5</v>
          </cell>
          <cell r="AA5">
            <v>1190</v>
          </cell>
          <cell r="AB5">
            <v>685</v>
          </cell>
          <cell r="AC5">
            <v>1179.7</v>
          </cell>
          <cell r="AD5">
            <v>1186.7</v>
          </cell>
          <cell r="AE5">
            <v>680.1</v>
          </cell>
          <cell r="AF5">
            <v>370</v>
          </cell>
          <cell r="AG5">
            <v>8.6999999999999993</v>
          </cell>
          <cell r="AH5">
            <v>410</v>
          </cell>
          <cell r="AI5">
            <v>12</v>
          </cell>
          <cell r="AJ5">
            <v>390</v>
          </cell>
          <cell r="AK5">
            <v>9</v>
          </cell>
          <cell r="AM5">
            <v>106</v>
          </cell>
          <cell r="AN5">
            <v>127</v>
          </cell>
        </row>
        <row r="6">
          <cell r="A6">
            <v>3</v>
          </cell>
          <cell r="C6">
            <v>0.35416666666666669</v>
          </cell>
          <cell r="D6">
            <v>2</v>
          </cell>
          <cell r="E6">
            <v>10935</v>
          </cell>
          <cell r="G6" t="str">
            <v>IZQ.</v>
          </cell>
          <cell r="J6">
            <v>1409.3</v>
          </cell>
          <cell r="K6">
            <v>1332.9</v>
          </cell>
          <cell r="M6">
            <v>0</v>
          </cell>
          <cell r="N6">
            <v>87.7</v>
          </cell>
          <cell r="O6">
            <v>116.4</v>
          </cell>
          <cell r="P6">
            <v>393.7</v>
          </cell>
          <cell r="Q6">
            <v>214.1</v>
          </cell>
          <cell r="R6">
            <v>249.5</v>
          </cell>
          <cell r="S6">
            <v>169.7</v>
          </cell>
          <cell r="T6">
            <v>47.9</v>
          </cell>
          <cell r="U6">
            <v>58.9</v>
          </cell>
          <cell r="V6">
            <v>1337.9000000000003</v>
          </cell>
          <cell r="W6">
            <v>1182.2</v>
          </cell>
          <cell r="X6">
            <v>1188.5999999999999</v>
          </cell>
          <cell r="Y6">
            <v>679</v>
          </cell>
          <cell r="Z6">
            <v>1176.2</v>
          </cell>
          <cell r="AA6">
            <v>1186.7</v>
          </cell>
          <cell r="AB6">
            <v>681.4</v>
          </cell>
          <cell r="AC6">
            <v>1179.2</v>
          </cell>
          <cell r="AD6">
            <v>1187.6500000000001</v>
          </cell>
          <cell r="AE6">
            <v>680.5</v>
          </cell>
          <cell r="AF6">
            <v>410</v>
          </cell>
          <cell r="AG6">
            <v>9.6999999999999993</v>
          </cell>
          <cell r="AH6">
            <v>390</v>
          </cell>
          <cell r="AI6">
            <v>8.4</v>
          </cell>
          <cell r="AJ6">
            <v>370</v>
          </cell>
          <cell r="AK6">
            <v>9.1</v>
          </cell>
          <cell r="AM6">
            <v>70</v>
          </cell>
          <cell r="AN6">
            <v>197</v>
          </cell>
        </row>
        <row r="7">
          <cell r="A7">
            <v>4</v>
          </cell>
          <cell r="C7">
            <v>0.45833333333333331</v>
          </cell>
          <cell r="D7">
            <v>3</v>
          </cell>
          <cell r="E7">
            <v>10980</v>
          </cell>
          <cell r="G7" t="str">
            <v>DER</v>
          </cell>
          <cell r="J7">
            <v>833.1</v>
          </cell>
          <cell r="K7">
            <v>786.3</v>
          </cell>
          <cell r="M7">
            <v>0</v>
          </cell>
          <cell r="N7">
            <v>31</v>
          </cell>
          <cell r="O7">
            <v>55.1</v>
          </cell>
          <cell r="P7">
            <v>174.4</v>
          </cell>
          <cell r="Q7">
            <v>148.30000000000001</v>
          </cell>
          <cell r="R7">
            <v>180</v>
          </cell>
          <cell r="S7">
            <v>119.6</v>
          </cell>
          <cell r="T7">
            <v>40.5</v>
          </cell>
          <cell r="U7">
            <v>37.4</v>
          </cell>
          <cell r="V7">
            <v>786.3</v>
          </cell>
          <cell r="W7">
            <v>1192.5</v>
          </cell>
          <cell r="X7">
            <v>1194.5</v>
          </cell>
          <cell r="Y7">
            <v>684</v>
          </cell>
          <cell r="Z7">
            <v>1172.9000000000001</v>
          </cell>
          <cell r="AA7">
            <v>1175.0999999999999</v>
          </cell>
          <cell r="AB7">
            <v>675.1</v>
          </cell>
          <cell r="AC7">
            <v>1182.7</v>
          </cell>
          <cell r="AD7">
            <v>1184.8</v>
          </cell>
          <cell r="AE7">
            <v>683.3</v>
          </cell>
          <cell r="AF7">
            <v>315</v>
          </cell>
          <cell r="AG7">
            <v>10.5</v>
          </cell>
          <cell r="AH7">
            <v>310</v>
          </cell>
          <cell r="AI7">
            <v>8.6999999999999993</v>
          </cell>
          <cell r="AJ7">
            <v>310</v>
          </cell>
          <cell r="AK7">
            <v>9.1999999999999993</v>
          </cell>
          <cell r="AM7">
            <v>86</v>
          </cell>
          <cell r="AN7">
            <v>283</v>
          </cell>
        </row>
        <row r="8">
          <cell r="A8">
            <v>5</v>
          </cell>
          <cell r="C8">
            <v>0.60416666666666663</v>
          </cell>
          <cell r="D8">
            <v>5</v>
          </cell>
          <cell r="E8">
            <v>11480</v>
          </cell>
          <cell r="G8" t="str">
            <v>DER</v>
          </cell>
          <cell r="J8">
            <v>1716.2</v>
          </cell>
          <cell r="K8">
            <v>1624.4</v>
          </cell>
          <cell r="M8">
            <v>0</v>
          </cell>
          <cell r="N8">
            <v>164.7</v>
          </cell>
          <cell r="O8">
            <v>149.30000000000001</v>
          </cell>
          <cell r="P8">
            <v>266.2</v>
          </cell>
          <cell r="Q8">
            <v>312</v>
          </cell>
          <cell r="R8">
            <v>452.9</v>
          </cell>
          <cell r="S8">
            <v>141.9</v>
          </cell>
          <cell r="T8">
            <v>51.7</v>
          </cell>
          <cell r="U8">
            <v>85.7</v>
          </cell>
          <cell r="V8">
            <v>1624.4</v>
          </cell>
          <cell r="W8">
            <v>1173.5999999999999</v>
          </cell>
          <cell r="X8">
            <v>1174</v>
          </cell>
          <cell r="Y8">
            <v>675.4</v>
          </cell>
          <cell r="Z8">
            <v>1200</v>
          </cell>
          <cell r="AA8">
            <v>1202.3</v>
          </cell>
          <cell r="AB8">
            <v>693.6</v>
          </cell>
          <cell r="AC8">
            <v>1219.7</v>
          </cell>
          <cell r="AD8">
            <v>1220.5</v>
          </cell>
          <cell r="AE8">
            <v>698.8</v>
          </cell>
          <cell r="AF8">
            <v>330</v>
          </cell>
          <cell r="AG8">
            <v>9.1999999999999993</v>
          </cell>
          <cell r="AH8">
            <v>320</v>
          </cell>
          <cell r="AI8">
            <v>11.1</v>
          </cell>
          <cell r="AJ8">
            <v>340</v>
          </cell>
          <cell r="AK8">
            <v>10.5</v>
          </cell>
          <cell r="AM8">
            <v>86</v>
          </cell>
          <cell r="AN8">
            <v>283</v>
          </cell>
        </row>
        <row r="9">
          <cell r="A9">
            <v>6</v>
          </cell>
          <cell r="C9">
            <v>0.4375</v>
          </cell>
          <cell r="D9">
            <v>4</v>
          </cell>
          <cell r="E9">
            <v>11266</v>
          </cell>
          <cell r="G9" t="str">
            <v>IZQ.</v>
          </cell>
          <cell r="J9">
            <v>1092.5</v>
          </cell>
          <cell r="K9">
            <v>1035.8</v>
          </cell>
          <cell r="M9">
            <v>0</v>
          </cell>
          <cell r="N9">
            <v>103.4</v>
          </cell>
          <cell r="O9">
            <v>91.1</v>
          </cell>
          <cell r="P9">
            <v>178.5</v>
          </cell>
          <cell r="Q9">
            <v>161.80000000000001</v>
          </cell>
          <cell r="R9">
            <v>276.5</v>
          </cell>
          <cell r="S9">
            <v>131.1</v>
          </cell>
          <cell r="T9">
            <v>42.1</v>
          </cell>
          <cell r="U9">
            <v>51.3</v>
          </cell>
          <cell r="V9">
            <v>1035.8</v>
          </cell>
          <cell r="W9">
            <v>1191.5999999999999</v>
          </cell>
          <cell r="X9">
            <v>1197.7</v>
          </cell>
          <cell r="Y9">
            <v>671.4</v>
          </cell>
          <cell r="Z9">
            <v>1188.5999999999999</v>
          </cell>
          <cell r="AA9">
            <v>1196</v>
          </cell>
          <cell r="AB9">
            <v>673.5</v>
          </cell>
          <cell r="AC9">
            <v>1174.9000000000001</v>
          </cell>
          <cell r="AD9">
            <v>1178.9000000000001</v>
          </cell>
          <cell r="AE9">
            <v>669.8</v>
          </cell>
          <cell r="AF9">
            <v>320</v>
          </cell>
          <cell r="AG9">
            <v>11</v>
          </cell>
          <cell r="AH9">
            <v>285</v>
          </cell>
          <cell r="AI9">
            <v>8.6</v>
          </cell>
          <cell r="AJ9">
            <v>425</v>
          </cell>
          <cell r="AK9">
            <v>9</v>
          </cell>
          <cell r="AM9">
            <v>68</v>
          </cell>
          <cell r="AN9">
            <v>351</v>
          </cell>
          <cell r="AO9">
            <v>9.9869150159999993</v>
          </cell>
        </row>
        <row r="10">
          <cell r="A10">
            <v>7</v>
          </cell>
          <cell r="C10">
            <v>0.41666666666666669</v>
          </cell>
          <cell r="D10">
            <v>8</v>
          </cell>
          <cell r="E10">
            <v>10644</v>
          </cell>
          <cell r="G10" t="str">
            <v>DER</v>
          </cell>
          <cell r="J10">
            <v>1399.8999999999999</v>
          </cell>
          <cell r="K10">
            <v>1326.3</v>
          </cell>
          <cell r="M10">
            <v>0</v>
          </cell>
          <cell r="N10">
            <v>86.1</v>
          </cell>
          <cell r="O10">
            <v>163.4</v>
          </cell>
          <cell r="P10">
            <v>281.10000000000002</v>
          </cell>
          <cell r="Q10">
            <v>219.4</v>
          </cell>
          <cell r="R10">
            <v>294.60000000000002</v>
          </cell>
          <cell r="S10">
            <v>161.9</v>
          </cell>
          <cell r="T10">
            <v>58.1</v>
          </cell>
          <cell r="U10">
            <v>61.7</v>
          </cell>
          <cell r="V10">
            <v>1326.3</v>
          </cell>
          <cell r="W10">
            <v>1182</v>
          </cell>
          <cell r="X10">
            <v>1183.5</v>
          </cell>
          <cell r="Y10">
            <v>675.1</v>
          </cell>
          <cell r="Z10">
            <v>1184.5999999999999</v>
          </cell>
          <cell r="AA10">
            <v>1187</v>
          </cell>
          <cell r="AB10">
            <v>680.4</v>
          </cell>
          <cell r="AC10">
            <v>1192.0999999999999</v>
          </cell>
          <cell r="AD10">
            <v>1192.8</v>
          </cell>
          <cell r="AE10">
            <v>681.1</v>
          </cell>
          <cell r="AF10">
            <v>368</v>
          </cell>
          <cell r="AG10">
            <v>10</v>
          </cell>
          <cell r="AH10">
            <v>396</v>
          </cell>
          <cell r="AI10">
            <v>9.1999999999999993</v>
          </cell>
          <cell r="AJ10">
            <v>293</v>
          </cell>
          <cell r="AK10">
            <v>7</v>
          </cell>
          <cell r="AM10">
            <v>105</v>
          </cell>
          <cell r="AN10">
            <v>456</v>
          </cell>
          <cell r="AO10">
            <v>9.9869150159999993</v>
          </cell>
        </row>
        <row r="11">
          <cell r="A11">
            <v>8</v>
          </cell>
          <cell r="C11">
            <v>0.55208333333333337</v>
          </cell>
          <cell r="D11">
            <v>6</v>
          </cell>
          <cell r="E11">
            <v>10100</v>
          </cell>
          <cell r="G11" t="str">
            <v>DER</v>
          </cell>
          <cell r="J11">
            <v>1142.5999999999999</v>
          </cell>
          <cell r="K11">
            <v>1083.2</v>
          </cell>
          <cell r="M11">
            <v>0</v>
          </cell>
          <cell r="N11">
            <v>124.1</v>
          </cell>
          <cell r="O11">
            <v>122.5</v>
          </cell>
          <cell r="P11">
            <v>220.6</v>
          </cell>
          <cell r="Q11">
            <v>182.4</v>
          </cell>
          <cell r="R11">
            <v>216.3</v>
          </cell>
          <cell r="S11">
            <v>124.6</v>
          </cell>
          <cell r="T11">
            <v>44.7</v>
          </cell>
          <cell r="U11">
            <v>48</v>
          </cell>
          <cell r="V11">
            <v>1083.2</v>
          </cell>
          <cell r="W11">
            <v>1190</v>
          </cell>
          <cell r="X11">
            <v>1193.2</v>
          </cell>
          <cell r="Y11">
            <v>685</v>
          </cell>
          <cell r="Z11">
            <v>1200.0999999999999</v>
          </cell>
          <cell r="AA11">
            <v>1201.0999999999999</v>
          </cell>
          <cell r="AB11">
            <v>689.9</v>
          </cell>
          <cell r="AC11">
            <v>1193.5999999999999</v>
          </cell>
          <cell r="AD11">
            <v>1194.5999999999999</v>
          </cell>
          <cell r="AE11">
            <v>684.6</v>
          </cell>
          <cell r="AF11">
            <v>320</v>
          </cell>
          <cell r="AG11">
            <v>12</v>
          </cell>
          <cell r="AH11">
            <v>348</v>
          </cell>
          <cell r="AI11">
            <v>10.4</v>
          </cell>
          <cell r="AJ11">
            <v>460</v>
          </cell>
          <cell r="AK11">
            <v>14</v>
          </cell>
          <cell r="AM11">
            <v>105</v>
          </cell>
          <cell r="AN11">
            <v>456</v>
          </cell>
          <cell r="AO11">
            <v>9.9869150159999993</v>
          </cell>
        </row>
        <row r="12">
          <cell r="A12">
            <v>9</v>
          </cell>
          <cell r="C12">
            <v>0.41666666666666669</v>
          </cell>
          <cell r="D12">
            <v>7</v>
          </cell>
          <cell r="E12">
            <v>10472</v>
          </cell>
          <cell r="G12" t="str">
            <v>IZQ.</v>
          </cell>
          <cell r="J12">
            <v>1195.9000000000001</v>
          </cell>
          <cell r="K12">
            <v>1132.8</v>
          </cell>
          <cell r="M12">
            <v>0</v>
          </cell>
          <cell r="N12">
            <v>78.3</v>
          </cell>
          <cell r="O12">
            <v>124.2</v>
          </cell>
          <cell r="P12">
            <v>236.1</v>
          </cell>
          <cell r="Q12">
            <v>188.9</v>
          </cell>
          <cell r="R12">
            <v>265.60000000000002</v>
          </cell>
          <cell r="S12">
            <v>142.4</v>
          </cell>
          <cell r="T12">
            <v>47.6</v>
          </cell>
          <cell r="U12">
            <v>49.7</v>
          </cell>
          <cell r="V12">
            <v>1132.8</v>
          </cell>
          <cell r="W12">
            <v>1164.4000000000001</v>
          </cell>
          <cell r="X12">
            <v>1166.0999999999999</v>
          </cell>
          <cell r="Y12">
            <v>672</v>
          </cell>
          <cell r="Z12">
            <v>1172.2</v>
          </cell>
          <cell r="AA12">
            <v>1173.5</v>
          </cell>
          <cell r="AB12">
            <v>676.3</v>
          </cell>
          <cell r="AC12">
            <v>1186.5</v>
          </cell>
          <cell r="AD12">
            <v>1187.9000000000001</v>
          </cell>
          <cell r="AE12">
            <v>683.3</v>
          </cell>
          <cell r="AF12">
            <v>335</v>
          </cell>
          <cell r="AG12">
            <v>11</v>
          </cell>
          <cell r="AH12">
            <v>370</v>
          </cell>
          <cell r="AI12">
            <v>10</v>
          </cell>
          <cell r="AJ12">
            <v>380</v>
          </cell>
          <cell r="AK12">
            <v>12</v>
          </cell>
          <cell r="AM12">
            <v>60</v>
          </cell>
          <cell r="AN12">
            <v>516</v>
          </cell>
          <cell r="AO12">
            <v>9.9869150159999993</v>
          </cell>
        </row>
        <row r="13">
          <cell r="A13">
            <v>10</v>
          </cell>
          <cell r="C13">
            <v>0.375</v>
          </cell>
          <cell r="D13">
            <v>4</v>
          </cell>
          <cell r="E13">
            <v>10150</v>
          </cell>
          <cell r="G13" t="str">
            <v>IZQ.</v>
          </cell>
          <cell r="J13">
            <v>1010.5</v>
          </cell>
          <cell r="K13">
            <v>958.5</v>
          </cell>
          <cell r="M13">
            <v>0</v>
          </cell>
          <cell r="N13">
            <v>78.099999999999994</v>
          </cell>
          <cell r="O13">
            <v>94.2</v>
          </cell>
          <cell r="P13">
            <v>183.9</v>
          </cell>
          <cell r="Q13">
            <v>152.30000000000001</v>
          </cell>
          <cell r="R13">
            <v>230.2</v>
          </cell>
          <cell r="S13">
            <v>123.7</v>
          </cell>
          <cell r="T13">
            <v>51.5</v>
          </cell>
          <cell r="U13">
            <v>44.6</v>
          </cell>
          <cell r="V13">
            <v>958.50000000000011</v>
          </cell>
          <cell r="W13">
            <v>1193.2</v>
          </cell>
          <cell r="X13">
            <v>1195.9000000000001</v>
          </cell>
          <cell r="Y13">
            <v>684.6</v>
          </cell>
          <cell r="Z13">
            <v>1196.5999999999999</v>
          </cell>
          <cell r="AA13">
            <v>1200.5</v>
          </cell>
          <cell r="AB13">
            <v>686.8</v>
          </cell>
          <cell r="AC13">
            <v>1195.3</v>
          </cell>
          <cell r="AD13">
            <v>1198.5</v>
          </cell>
          <cell r="AE13">
            <v>687.8</v>
          </cell>
          <cell r="AF13">
            <v>380</v>
          </cell>
          <cell r="AG13">
            <v>8.1999999999999993</v>
          </cell>
          <cell r="AH13">
            <v>350</v>
          </cell>
          <cell r="AI13">
            <v>7.8</v>
          </cell>
          <cell r="AJ13">
            <v>365</v>
          </cell>
          <cell r="AK13">
            <v>8.3000000000000007</v>
          </cell>
          <cell r="AO13">
            <v>9.9869150159999993</v>
          </cell>
        </row>
        <row r="14">
          <cell r="A14">
            <v>11</v>
          </cell>
          <cell r="C14">
            <v>0.63541666666666663</v>
          </cell>
          <cell r="D14">
            <v>2</v>
          </cell>
          <cell r="E14">
            <v>11480</v>
          </cell>
          <cell r="G14" t="str">
            <v>DER</v>
          </cell>
          <cell r="J14">
            <v>1163.4000000000001</v>
          </cell>
          <cell r="K14">
            <v>1102</v>
          </cell>
          <cell r="M14">
            <v>0</v>
          </cell>
          <cell r="N14">
            <v>113.6</v>
          </cell>
          <cell r="O14">
            <v>149.4</v>
          </cell>
          <cell r="P14">
            <v>214.4</v>
          </cell>
          <cell r="Q14">
            <v>189.3</v>
          </cell>
          <cell r="R14">
            <v>214.6</v>
          </cell>
          <cell r="S14">
            <v>121.4</v>
          </cell>
          <cell r="T14">
            <v>45.4</v>
          </cell>
          <cell r="U14">
            <v>53.9</v>
          </cell>
          <cell r="V14">
            <v>1102.0000000000002</v>
          </cell>
          <cell r="W14">
            <v>1194.5</v>
          </cell>
          <cell r="X14">
            <v>1201.0999999999999</v>
          </cell>
          <cell r="Y14">
            <v>687.7</v>
          </cell>
          <cell r="Z14">
            <v>1191.2</v>
          </cell>
          <cell r="AA14">
            <v>1196.8</v>
          </cell>
          <cell r="AB14">
            <v>688.8</v>
          </cell>
          <cell r="AC14">
            <v>1187.4000000000001</v>
          </cell>
          <cell r="AD14">
            <v>1193.3</v>
          </cell>
          <cell r="AE14">
            <v>683.1</v>
          </cell>
          <cell r="AF14">
            <v>410</v>
          </cell>
          <cell r="AG14">
            <v>8.1</v>
          </cell>
          <cell r="AH14">
            <v>410</v>
          </cell>
          <cell r="AI14">
            <v>10.199999999999999</v>
          </cell>
          <cell r="AJ14">
            <v>365</v>
          </cell>
          <cell r="AK14">
            <v>11.5</v>
          </cell>
          <cell r="AM14">
            <v>170</v>
          </cell>
          <cell r="AN14">
            <v>610</v>
          </cell>
          <cell r="AO14">
            <v>9.9869150159999993</v>
          </cell>
        </row>
        <row r="15">
          <cell r="A15">
            <v>12</v>
          </cell>
          <cell r="C15">
            <v>0.3611111111111111</v>
          </cell>
          <cell r="D15">
            <v>2</v>
          </cell>
          <cell r="E15">
            <v>12180</v>
          </cell>
          <cell r="G15" t="str">
            <v>DER</v>
          </cell>
          <cell r="J15">
            <v>1002.1</v>
          </cell>
          <cell r="K15">
            <v>950.6</v>
          </cell>
          <cell r="M15">
            <v>0</v>
          </cell>
          <cell r="N15">
            <v>92.1</v>
          </cell>
          <cell r="O15">
            <v>103.4</v>
          </cell>
          <cell r="P15">
            <v>186.9</v>
          </cell>
          <cell r="Q15">
            <v>134.19999999999999</v>
          </cell>
          <cell r="R15">
            <v>220.6</v>
          </cell>
          <cell r="S15">
            <v>127.4</v>
          </cell>
          <cell r="T15">
            <v>53.5</v>
          </cell>
          <cell r="U15">
            <v>32.5</v>
          </cell>
          <cell r="V15">
            <v>950.59999999999991</v>
          </cell>
          <cell r="W15">
            <v>1192.0999999999999</v>
          </cell>
          <cell r="X15">
            <v>1195.9000000000001</v>
          </cell>
          <cell r="Y15">
            <v>687.2</v>
          </cell>
          <cell r="Z15">
            <v>1190.9000000000001</v>
          </cell>
          <cell r="AA15">
            <v>1194.7</v>
          </cell>
          <cell r="AB15">
            <v>688.7</v>
          </cell>
          <cell r="AC15">
            <v>1192.0999999999999</v>
          </cell>
          <cell r="AD15">
            <v>1197.3</v>
          </cell>
          <cell r="AE15">
            <v>688.7</v>
          </cell>
          <cell r="AF15">
            <v>320</v>
          </cell>
          <cell r="AG15">
            <v>7.9</v>
          </cell>
          <cell r="AH15">
            <v>295</v>
          </cell>
          <cell r="AI15">
            <v>8.6</v>
          </cell>
          <cell r="AJ15">
            <v>290</v>
          </cell>
          <cell r="AK15">
            <v>8</v>
          </cell>
          <cell r="AM15">
            <v>140</v>
          </cell>
          <cell r="AN15">
            <v>750</v>
          </cell>
          <cell r="AO15">
            <v>9.9869150159999993</v>
          </cell>
        </row>
        <row r="16">
          <cell r="A16">
            <v>13</v>
          </cell>
          <cell r="C16">
            <v>0.51388888888888895</v>
          </cell>
          <cell r="D16">
            <v>4</v>
          </cell>
          <cell r="E16">
            <v>12860</v>
          </cell>
          <cell r="G16" t="str">
            <v>IZQ.</v>
          </cell>
          <cell r="J16">
            <v>1076.4000000000001</v>
          </cell>
          <cell r="K16">
            <v>1018.7</v>
          </cell>
          <cell r="M16">
            <v>0</v>
          </cell>
          <cell r="N16">
            <v>91.7</v>
          </cell>
          <cell r="O16">
            <v>101.6</v>
          </cell>
          <cell r="P16">
            <v>208.7</v>
          </cell>
          <cell r="Q16">
            <v>173.6</v>
          </cell>
          <cell r="R16">
            <v>228.6</v>
          </cell>
          <cell r="S16">
            <v>121.6</v>
          </cell>
          <cell r="T16">
            <v>44.6</v>
          </cell>
          <cell r="U16">
            <v>48.3</v>
          </cell>
          <cell r="V16">
            <v>1018.7</v>
          </cell>
          <cell r="W16">
            <v>1195.8</v>
          </cell>
          <cell r="X16">
            <v>1200.3</v>
          </cell>
          <cell r="Y16">
            <v>689.1</v>
          </cell>
          <cell r="Z16">
            <v>1197.2</v>
          </cell>
          <cell r="AA16">
            <v>1201.5999999999999</v>
          </cell>
          <cell r="AB16">
            <v>689.4</v>
          </cell>
          <cell r="AC16">
            <v>1195.3</v>
          </cell>
          <cell r="AD16">
            <v>1201.0999999999999</v>
          </cell>
          <cell r="AE16">
            <v>687.8</v>
          </cell>
          <cell r="AF16">
            <v>360</v>
          </cell>
          <cell r="AG16">
            <v>8.6</v>
          </cell>
          <cell r="AH16">
            <v>345</v>
          </cell>
          <cell r="AI16">
            <v>8.6</v>
          </cell>
          <cell r="AJ16">
            <v>340</v>
          </cell>
          <cell r="AK16">
            <v>9</v>
          </cell>
          <cell r="AM16">
            <v>140</v>
          </cell>
          <cell r="AN16">
            <v>750</v>
          </cell>
          <cell r="AO16">
            <v>9.9869150159999993</v>
          </cell>
        </row>
        <row r="17">
          <cell r="A17">
            <v>14</v>
          </cell>
          <cell r="C17">
            <v>0.375</v>
          </cell>
          <cell r="D17">
            <v>2</v>
          </cell>
          <cell r="E17">
            <v>12645</v>
          </cell>
          <cell r="G17" t="str">
            <v>IZQ.</v>
          </cell>
          <cell r="J17">
            <v>1149.8</v>
          </cell>
          <cell r="K17">
            <v>1087.9000000000001</v>
          </cell>
          <cell r="M17">
            <v>0</v>
          </cell>
          <cell r="N17">
            <v>99.3</v>
          </cell>
          <cell r="O17">
            <v>126.1</v>
          </cell>
          <cell r="P17">
            <v>225.8</v>
          </cell>
          <cell r="Q17">
            <v>173.3</v>
          </cell>
          <cell r="R17">
            <v>236.2</v>
          </cell>
          <cell r="S17">
            <v>132.4</v>
          </cell>
          <cell r="T17">
            <v>46.3</v>
          </cell>
          <cell r="U17">
            <v>48.5</v>
          </cell>
          <cell r="V17">
            <v>1087.9000000000001</v>
          </cell>
          <cell r="W17">
            <v>1196.5999999999999</v>
          </cell>
          <cell r="X17">
            <v>1199.5</v>
          </cell>
          <cell r="Y17">
            <v>685.2</v>
          </cell>
          <cell r="Z17">
            <v>1193.5</v>
          </cell>
          <cell r="AA17">
            <v>1195.9000000000001</v>
          </cell>
          <cell r="AB17">
            <v>683.9</v>
          </cell>
          <cell r="AC17">
            <v>1196.5</v>
          </cell>
          <cell r="AD17">
            <v>1201.0999999999999</v>
          </cell>
          <cell r="AE17">
            <v>685.6</v>
          </cell>
          <cell r="AF17">
            <v>340</v>
          </cell>
          <cell r="AG17">
            <v>7.8</v>
          </cell>
          <cell r="AH17">
            <v>400</v>
          </cell>
          <cell r="AI17">
            <v>9.5</v>
          </cell>
          <cell r="AJ17">
            <v>390</v>
          </cell>
          <cell r="AK17">
            <v>10.3</v>
          </cell>
          <cell r="AM17">
            <v>153</v>
          </cell>
          <cell r="AN17">
            <v>903</v>
          </cell>
          <cell r="AO17">
            <v>9.9869150159999993</v>
          </cell>
        </row>
        <row r="18">
          <cell r="A18">
            <v>15</v>
          </cell>
          <cell r="C18" t="str">
            <v>04:30 p.m.</v>
          </cell>
          <cell r="D18">
            <v>6</v>
          </cell>
          <cell r="E18">
            <v>12645</v>
          </cell>
          <cell r="G18" t="str">
            <v>IZQ.</v>
          </cell>
          <cell r="J18">
            <v>1110.3</v>
          </cell>
          <cell r="K18">
            <v>1052.4000000000001</v>
          </cell>
          <cell r="M18">
            <v>0</v>
          </cell>
          <cell r="N18">
            <v>72.3</v>
          </cell>
          <cell r="O18">
            <v>143.80000000000001</v>
          </cell>
          <cell r="P18">
            <v>177.8</v>
          </cell>
          <cell r="Q18">
            <v>173.4</v>
          </cell>
          <cell r="R18">
            <v>264.89999999999998</v>
          </cell>
          <cell r="S18">
            <v>143.9</v>
          </cell>
          <cell r="T18">
            <v>35.6</v>
          </cell>
          <cell r="U18">
            <v>34.5</v>
          </cell>
          <cell r="V18">
            <v>1046.2</v>
          </cell>
          <cell r="W18">
            <v>1193.9000000000001</v>
          </cell>
          <cell r="X18">
            <v>1196.8</v>
          </cell>
          <cell r="Y18">
            <v>689.1</v>
          </cell>
          <cell r="Z18">
            <v>1191.5999999999999</v>
          </cell>
          <cell r="AA18">
            <v>1195</v>
          </cell>
          <cell r="AB18">
            <v>687.4</v>
          </cell>
          <cell r="AC18">
            <v>1197.8</v>
          </cell>
          <cell r="AD18">
            <v>1200.7</v>
          </cell>
          <cell r="AE18">
            <v>688.6</v>
          </cell>
          <cell r="AF18">
            <v>254</v>
          </cell>
          <cell r="AG18">
            <v>8.6</v>
          </cell>
          <cell r="AH18">
            <v>345</v>
          </cell>
          <cell r="AI18">
            <v>10.1</v>
          </cell>
          <cell r="AJ18">
            <v>255</v>
          </cell>
          <cell r="AK18">
            <v>10.199999999999999</v>
          </cell>
          <cell r="AM18">
            <v>153</v>
          </cell>
          <cell r="AN18">
            <v>903</v>
          </cell>
          <cell r="AO18">
            <v>9.9869150159999993</v>
          </cell>
        </row>
        <row r="19">
          <cell r="A19">
            <v>16</v>
          </cell>
          <cell r="C19">
            <v>0.55208333333333337</v>
          </cell>
          <cell r="D19">
            <v>3</v>
          </cell>
          <cell r="E19">
            <v>13053</v>
          </cell>
          <cell r="G19" t="str">
            <v>IZQ.</v>
          </cell>
          <cell r="J19">
            <v>1068.5</v>
          </cell>
          <cell r="K19">
            <v>1012</v>
          </cell>
          <cell r="M19">
            <v>0</v>
          </cell>
          <cell r="N19">
            <v>65.599999999999994</v>
          </cell>
          <cell r="O19">
            <v>83.5</v>
          </cell>
          <cell r="P19">
            <v>193.2</v>
          </cell>
          <cell r="Q19">
            <v>154.30000000000001</v>
          </cell>
          <cell r="R19">
            <v>272.10000000000002</v>
          </cell>
          <cell r="S19">
            <v>155.69999999999999</v>
          </cell>
          <cell r="T19">
            <v>41.9</v>
          </cell>
          <cell r="U19">
            <v>45.7</v>
          </cell>
          <cell r="V19">
            <v>1012.0000000000001</v>
          </cell>
          <cell r="W19">
            <v>1195.5999999999999</v>
          </cell>
          <cell r="X19">
            <v>1197.3</v>
          </cell>
          <cell r="Y19">
            <v>684.9</v>
          </cell>
          <cell r="Z19">
            <v>1195.3</v>
          </cell>
          <cell r="AA19">
            <v>1198.9000000000001</v>
          </cell>
          <cell r="AB19">
            <v>687.1</v>
          </cell>
          <cell r="AC19">
            <v>1194.4000000000001</v>
          </cell>
          <cell r="AD19">
            <v>1198.7</v>
          </cell>
          <cell r="AE19">
            <v>685.6</v>
          </cell>
          <cell r="AF19">
            <v>282</v>
          </cell>
          <cell r="AG19">
            <v>9.3000000000000007</v>
          </cell>
          <cell r="AH19">
            <v>321</v>
          </cell>
          <cell r="AI19">
            <v>10.3</v>
          </cell>
          <cell r="AJ19">
            <v>275</v>
          </cell>
          <cell r="AK19">
            <v>9.6999999999999993</v>
          </cell>
          <cell r="AM19">
            <v>120</v>
          </cell>
          <cell r="AN19">
            <v>1023</v>
          </cell>
          <cell r="AO19">
            <v>9.9869150159999993</v>
          </cell>
        </row>
        <row r="20">
          <cell r="A20">
            <v>17</v>
          </cell>
          <cell r="C20">
            <v>0.375</v>
          </cell>
          <cell r="D20">
            <v>4</v>
          </cell>
          <cell r="E20">
            <v>11700</v>
          </cell>
          <cell r="G20" t="str">
            <v>IZQ.</v>
          </cell>
          <cell r="J20">
            <v>1158</v>
          </cell>
          <cell r="K20">
            <v>1095.5999999999999</v>
          </cell>
          <cell r="M20">
            <v>0</v>
          </cell>
          <cell r="N20">
            <v>133.6</v>
          </cell>
          <cell r="O20">
            <v>94.6</v>
          </cell>
          <cell r="P20">
            <v>159.69999999999999</v>
          </cell>
          <cell r="Q20">
            <v>166.3</v>
          </cell>
          <cell r="R20">
            <v>306.89999999999998</v>
          </cell>
          <cell r="S20">
            <v>145.1</v>
          </cell>
          <cell r="T20">
            <v>38.700000000000003</v>
          </cell>
          <cell r="U20">
            <v>50.7</v>
          </cell>
          <cell r="V20">
            <v>1095.6000000000001</v>
          </cell>
          <cell r="W20">
            <v>1192.8</v>
          </cell>
          <cell r="X20">
            <v>1196</v>
          </cell>
          <cell r="Y20">
            <v>682.3</v>
          </cell>
          <cell r="Z20">
            <v>1189.9000000000001</v>
          </cell>
          <cell r="AA20">
            <v>1192.5</v>
          </cell>
          <cell r="AB20">
            <v>684.5</v>
          </cell>
          <cell r="AC20">
            <v>1176.5999999999999</v>
          </cell>
          <cell r="AD20">
            <v>1180.3</v>
          </cell>
          <cell r="AE20">
            <v>686.4</v>
          </cell>
          <cell r="AF20">
            <v>260</v>
          </cell>
          <cell r="AG20">
            <v>8.5</v>
          </cell>
          <cell r="AH20">
            <v>270</v>
          </cell>
          <cell r="AI20">
            <v>8.9</v>
          </cell>
          <cell r="AJ20">
            <v>280</v>
          </cell>
          <cell r="AK20">
            <v>8.9</v>
          </cell>
          <cell r="AM20">
            <v>176</v>
          </cell>
          <cell r="AN20">
            <v>1199</v>
          </cell>
          <cell r="AO20">
            <v>9.9869150159999993</v>
          </cell>
        </row>
        <row r="21">
          <cell r="A21">
            <v>18</v>
          </cell>
          <cell r="C21">
            <v>0.59722222222222221</v>
          </cell>
          <cell r="D21">
            <v>5</v>
          </cell>
          <cell r="E21">
            <v>12184</v>
          </cell>
          <cell r="G21" t="str">
            <v>DER</v>
          </cell>
          <cell r="J21">
            <v>1068.2</v>
          </cell>
          <cell r="K21">
            <v>1011.8</v>
          </cell>
          <cell r="M21">
            <v>0</v>
          </cell>
          <cell r="N21">
            <v>94.1</v>
          </cell>
          <cell r="O21">
            <v>102.3</v>
          </cell>
          <cell r="P21">
            <v>164.6</v>
          </cell>
          <cell r="Q21">
            <v>149.30000000000001</v>
          </cell>
          <cell r="R21">
            <v>262.8</v>
          </cell>
          <cell r="S21">
            <v>137.19999999999999</v>
          </cell>
          <cell r="T21">
            <v>44.1</v>
          </cell>
          <cell r="U21">
            <v>57.4</v>
          </cell>
          <cell r="V21">
            <v>1011.8</v>
          </cell>
          <cell r="W21">
            <v>1194.7</v>
          </cell>
          <cell r="X21">
            <v>1200.0999999999999</v>
          </cell>
          <cell r="Y21">
            <v>689.3</v>
          </cell>
          <cell r="Z21">
            <v>1192.9000000000001</v>
          </cell>
          <cell r="AA21">
            <v>1197.5999999999999</v>
          </cell>
          <cell r="AB21">
            <v>686.3</v>
          </cell>
          <cell r="AC21">
            <v>1196.2</v>
          </cell>
          <cell r="AD21">
            <v>1200.0999999999999</v>
          </cell>
          <cell r="AE21">
            <v>687.8</v>
          </cell>
          <cell r="AF21">
            <v>321</v>
          </cell>
          <cell r="AG21">
            <v>9.1</v>
          </cell>
          <cell r="AH21">
            <v>365</v>
          </cell>
          <cell r="AI21">
            <v>10.1</v>
          </cell>
          <cell r="AJ21">
            <v>345</v>
          </cell>
          <cell r="AK21">
            <v>9.8000000000000007</v>
          </cell>
          <cell r="AM21">
            <v>176</v>
          </cell>
          <cell r="AN21">
            <v>1199</v>
          </cell>
          <cell r="AO21">
            <v>9.9869150159999993</v>
          </cell>
        </row>
        <row r="22">
          <cell r="A22">
            <v>19</v>
          </cell>
          <cell r="C22">
            <v>0.55208333333333337</v>
          </cell>
          <cell r="D22">
            <v>4</v>
          </cell>
          <cell r="E22">
            <v>11832</v>
          </cell>
          <cell r="G22" t="str">
            <v>IZQ.</v>
          </cell>
          <cell r="J22">
            <v>1262.7</v>
          </cell>
          <cell r="K22">
            <v>1196.7</v>
          </cell>
          <cell r="M22">
            <v>0</v>
          </cell>
          <cell r="N22">
            <v>115.9</v>
          </cell>
          <cell r="O22">
            <v>109.5</v>
          </cell>
          <cell r="P22">
            <v>194.7</v>
          </cell>
          <cell r="Q22">
            <v>189.1</v>
          </cell>
          <cell r="R22">
            <v>302.89999999999998</v>
          </cell>
          <cell r="S22">
            <v>165.1</v>
          </cell>
          <cell r="T22">
            <v>42.3</v>
          </cell>
          <cell r="U22">
            <v>77.2</v>
          </cell>
          <cell r="V22">
            <v>1196.7</v>
          </cell>
          <cell r="W22">
            <v>1191.5999999999999</v>
          </cell>
          <cell r="X22">
            <v>1198.2</v>
          </cell>
          <cell r="Y22">
            <v>691.1</v>
          </cell>
          <cell r="Z22">
            <v>1194.4000000000001</v>
          </cell>
          <cell r="AA22">
            <v>1199.9000000000001</v>
          </cell>
          <cell r="AB22">
            <v>688.5</v>
          </cell>
          <cell r="AC22">
            <v>1196.5999999999999</v>
          </cell>
          <cell r="AD22">
            <v>1201.3</v>
          </cell>
          <cell r="AE22">
            <v>689.4</v>
          </cell>
          <cell r="AF22">
            <v>345</v>
          </cell>
          <cell r="AG22">
            <v>9.6999999999999993</v>
          </cell>
          <cell r="AH22">
            <v>328</v>
          </cell>
          <cell r="AI22">
            <v>9.1999999999999993</v>
          </cell>
          <cell r="AJ22">
            <v>368</v>
          </cell>
          <cell r="AK22">
            <v>10.8</v>
          </cell>
          <cell r="AM22">
            <v>92</v>
          </cell>
          <cell r="AN22">
            <v>1291</v>
          </cell>
          <cell r="AO22">
            <v>9.9869150159999993</v>
          </cell>
        </row>
        <row r="23">
          <cell r="A23">
            <v>20</v>
          </cell>
          <cell r="C23">
            <v>0.375</v>
          </cell>
          <cell r="D23">
            <v>3</v>
          </cell>
          <cell r="E23">
            <v>11110</v>
          </cell>
          <cell r="G23" t="str">
            <v>DER</v>
          </cell>
          <cell r="J23">
            <v>1139.9000000000001</v>
          </cell>
          <cell r="K23">
            <v>1079.4000000000001</v>
          </cell>
          <cell r="M23">
            <v>0</v>
          </cell>
          <cell r="N23">
            <v>108.7</v>
          </cell>
          <cell r="O23">
            <v>124.5</v>
          </cell>
          <cell r="P23">
            <v>215.6</v>
          </cell>
          <cell r="Q23">
            <v>173.1</v>
          </cell>
          <cell r="R23">
            <v>231.8</v>
          </cell>
          <cell r="S23">
            <v>122.9</v>
          </cell>
          <cell r="T23">
            <v>42.8</v>
          </cell>
          <cell r="U23">
            <v>60</v>
          </cell>
          <cell r="V23">
            <v>1079.4000000000001</v>
          </cell>
          <cell r="W23">
            <v>1193.5999999999999</v>
          </cell>
          <cell r="X23">
            <v>1198.2</v>
          </cell>
          <cell r="Y23">
            <v>691</v>
          </cell>
          <cell r="Z23">
            <v>1194.3</v>
          </cell>
          <cell r="AA23">
            <v>1199.8</v>
          </cell>
          <cell r="AB23">
            <v>689.9</v>
          </cell>
          <cell r="AC23">
            <v>1196.4000000000001</v>
          </cell>
          <cell r="AD23">
            <v>1200.0999999999999</v>
          </cell>
          <cell r="AE23">
            <v>690.2</v>
          </cell>
          <cell r="AF23">
            <v>320</v>
          </cell>
          <cell r="AG23">
            <v>11</v>
          </cell>
          <cell r="AH23">
            <v>320</v>
          </cell>
          <cell r="AI23">
            <v>9.6999999999999993</v>
          </cell>
          <cell r="AJ23">
            <v>346</v>
          </cell>
          <cell r="AK23">
            <v>10</v>
          </cell>
          <cell r="AM23">
            <v>92</v>
          </cell>
          <cell r="AN23">
            <v>1291</v>
          </cell>
          <cell r="AO23">
            <v>9.9869150159999993</v>
          </cell>
        </row>
        <row r="24">
          <cell r="A24">
            <v>21</v>
          </cell>
          <cell r="C24">
            <v>0.375</v>
          </cell>
          <cell r="D24">
            <v>3</v>
          </cell>
          <cell r="E24">
            <v>11090</v>
          </cell>
          <cell r="G24" t="str">
            <v>IZQ.</v>
          </cell>
          <cell r="J24">
            <v>2093.6999999999998</v>
          </cell>
          <cell r="K24">
            <v>1983.2</v>
          </cell>
          <cell r="M24">
            <v>8.9</v>
          </cell>
          <cell r="N24">
            <v>219.5</v>
          </cell>
          <cell r="O24">
            <v>222</v>
          </cell>
          <cell r="P24">
            <v>421</v>
          </cell>
          <cell r="Q24">
            <v>324</v>
          </cell>
          <cell r="R24">
            <v>438.2</v>
          </cell>
          <cell r="S24">
            <v>161</v>
          </cell>
          <cell r="T24">
            <v>82.3</v>
          </cell>
          <cell r="U24">
            <v>106.3</v>
          </cell>
          <cell r="V24">
            <v>1983.2</v>
          </cell>
          <cell r="W24">
            <v>1187.5999999999999</v>
          </cell>
          <cell r="X24">
            <v>1197.2</v>
          </cell>
          <cell r="Y24">
            <v>688.8</v>
          </cell>
          <cell r="Z24">
            <v>1183.5</v>
          </cell>
          <cell r="AA24">
            <v>1192.8</v>
          </cell>
          <cell r="AB24">
            <v>686.7</v>
          </cell>
          <cell r="AC24">
            <v>1181.4000000000001</v>
          </cell>
          <cell r="AD24">
            <v>1191.9000000000001</v>
          </cell>
          <cell r="AE24">
            <v>688.2</v>
          </cell>
          <cell r="AF24">
            <v>295</v>
          </cell>
          <cell r="AG24">
            <v>11</v>
          </cell>
          <cell r="AH24">
            <v>270</v>
          </cell>
          <cell r="AI24">
            <v>10</v>
          </cell>
          <cell r="AJ24">
            <v>280</v>
          </cell>
          <cell r="AK24">
            <v>10</v>
          </cell>
          <cell r="AM24">
            <v>140</v>
          </cell>
          <cell r="AN24">
            <v>1431</v>
          </cell>
          <cell r="AO24">
            <v>9.9869150159999993</v>
          </cell>
        </row>
        <row r="25">
          <cell r="A25">
            <v>22</v>
          </cell>
          <cell r="C25">
            <v>0.375</v>
          </cell>
          <cell r="D25">
            <v>3</v>
          </cell>
          <cell r="E25">
            <v>10215</v>
          </cell>
          <cell r="G25" t="str">
            <v>IZQ.</v>
          </cell>
          <cell r="J25">
            <v>984.1</v>
          </cell>
          <cell r="K25">
            <v>932.5</v>
          </cell>
          <cell r="M25">
            <v>0</v>
          </cell>
          <cell r="N25">
            <v>95.1</v>
          </cell>
          <cell r="O25">
            <v>120.3</v>
          </cell>
          <cell r="P25">
            <v>134.5</v>
          </cell>
          <cell r="Q25">
            <v>136.9</v>
          </cell>
          <cell r="R25">
            <v>204.9</v>
          </cell>
          <cell r="S25">
            <v>133.19999999999999</v>
          </cell>
          <cell r="T25">
            <v>58.6</v>
          </cell>
          <cell r="U25">
            <v>49</v>
          </cell>
          <cell r="V25">
            <v>932.49999999999989</v>
          </cell>
          <cell r="W25">
            <v>1192.8</v>
          </cell>
          <cell r="X25">
            <v>1196.5</v>
          </cell>
          <cell r="Y25">
            <v>687.3</v>
          </cell>
          <cell r="Z25">
            <v>1195.7</v>
          </cell>
          <cell r="AA25">
            <v>1200.3</v>
          </cell>
          <cell r="AB25">
            <v>688.6</v>
          </cell>
          <cell r="AC25">
            <v>1195.0999999999999</v>
          </cell>
          <cell r="AD25">
            <v>1199.9000000000001</v>
          </cell>
          <cell r="AE25">
            <v>692.1</v>
          </cell>
          <cell r="AF25">
            <v>315</v>
          </cell>
          <cell r="AG25">
            <v>10.5</v>
          </cell>
          <cell r="AH25">
            <v>265</v>
          </cell>
          <cell r="AI25">
            <v>12.5</v>
          </cell>
          <cell r="AJ25">
            <v>280</v>
          </cell>
          <cell r="AK25">
            <v>11.3</v>
          </cell>
          <cell r="AM25">
            <v>140</v>
          </cell>
          <cell r="AN25">
            <v>1571</v>
          </cell>
          <cell r="AO25">
            <v>9.9869150159999993</v>
          </cell>
        </row>
        <row r="26">
          <cell r="A26">
            <v>23</v>
          </cell>
          <cell r="C26">
            <v>0.59722222222222221</v>
          </cell>
          <cell r="D26">
            <v>7</v>
          </cell>
          <cell r="E26">
            <v>9710</v>
          </cell>
          <cell r="G26" t="str">
            <v>DER</v>
          </cell>
          <cell r="J26">
            <v>1139.5999999999999</v>
          </cell>
          <cell r="K26">
            <v>1081.5999999999999</v>
          </cell>
          <cell r="M26">
            <v>0</v>
          </cell>
          <cell r="N26">
            <v>146.69999999999999</v>
          </cell>
          <cell r="O26">
            <v>105.8</v>
          </cell>
          <cell r="P26">
            <v>176.3</v>
          </cell>
          <cell r="Q26">
            <v>151.6</v>
          </cell>
          <cell r="R26">
            <v>241.2</v>
          </cell>
          <cell r="S26">
            <v>143.9</v>
          </cell>
          <cell r="T26">
            <v>48.3</v>
          </cell>
          <cell r="U26">
            <v>67.8</v>
          </cell>
          <cell r="V26">
            <v>1081.5999999999999</v>
          </cell>
          <cell r="W26">
            <v>1194.5</v>
          </cell>
          <cell r="X26">
            <v>1199.7</v>
          </cell>
          <cell r="Y26">
            <v>689.6</v>
          </cell>
          <cell r="Z26">
            <v>1196.4000000000001</v>
          </cell>
          <cell r="AA26">
            <v>1201.3</v>
          </cell>
          <cell r="AB26">
            <v>690.1</v>
          </cell>
          <cell r="AC26">
            <v>1195.8</v>
          </cell>
          <cell r="AD26">
            <v>1199.0999999999999</v>
          </cell>
          <cell r="AE26">
            <v>687.6</v>
          </cell>
          <cell r="AF26">
            <v>302</v>
          </cell>
          <cell r="AG26">
            <v>11</v>
          </cell>
          <cell r="AH26">
            <v>323</v>
          </cell>
          <cell r="AI26">
            <v>10</v>
          </cell>
          <cell r="AJ26">
            <v>290</v>
          </cell>
          <cell r="AK26">
            <v>9.8000000000000007</v>
          </cell>
          <cell r="AM26">
            <v>180</v>
          </cell>
          <cell r="AN26">
            <v>1751</v>
          </cell>
          <cell r="AO26">
            <v>9.9869150159999993</v>
          </cell>
        </row>
        <row r="27">
          <cell r="A27">
            <v>24</v>
          </cell>
          <cell r="C27">
            <v>0.63541666666666663</v>
          </cell>
          <cell r="D27">
            <v>5</v>
          </cell>
          <cell r="E27">
            <v>9255</v>
          </cell>
          <cell r="G27" t="str">
            <v>IZQ.</v>
          </cell>
          <cell r="J27">
            <v>2024.8</v>
          </cell>
          <cell r="K27">
            <v>1920.5</v>
          </cell>
          <cell r="M27">
            <v>0</v>
          </cell>
          <cell r="N27">
            <v>183.6</v>
          </cell>
          <cell r="O27">
            <v>175.9</v>
          </cell>
          <cell r="P27">
            <v>340.9</v>
          </cell>
          <cell r="Q27">
            <v>374.5</v>
          </cell>
          <cell r="R27">
            <v>513.4</v>
          </cell>
          <cell r="S27">
            <v>164.5</v>
          </cell>
          <cell r="T27">
            <v>62.6</v>
          </cell>
          <cell r="U27">
            <v>105.1</v>
          </cell>
          <cell r="V27">
            <v>1920.5</v>
          </cell>
          <cell r="W27">
            <v>1165.9000000000001</v>
          </cell>
          <cell r="X27">
            <v>1176.8</v>
          </cell>
          <cell r="Y27">
            <v>687.2</v>
          </cell>
          <cell r="Z27">
            <v>1161.0999999999999</v>
          </cell>
          <cell r="AA27">
            <v>1172.0999999999999</v>
          </cell>
          <cell r="AB27">
            <v>679.9</v>
          </cell>
          <cell r="AC27">
            <v>1149.5</v>
          </cell>
          <cell r="AD27">
            <v>1160.3</v>
          </cell>
          <cell r="AE27">
            <v>675.5</v>
          </cell>
          <cell r="AF27">
            <v>285</v>
          </cell>
          <cell r="AG27">
            <v>7</v>
          </cell>
          <cell r="AH27">
            <v>277</v>
          </cell>
          <cell r="AI27">
            <v>8</v>
          </cell>
          <cell r="AJ27">
            <v>295</v>
          </cell>
          <cell r="AK27">
            <v>12</v>
          </cell>
          <cell r="AM27">
            <v>170</v>
          </cell>
          <cell r="AN27">
            <v>1921</v>
          </cell>
          <cell r="AO27">
            <v>9.9869150159999993</v>
          </cell>
        </row>
        <row r="28">
          <cell r="A28">
            <v>25</v>
          </cell>
          <cell r="C28">
            <v>0.63541666666666663</v>
          </cell>
          <cell r="D28">
            <v>4</v>
          </cell>
          <cell r="E28">
            <v>9120</v>
          </cell>
          <cell r="G28" t="str">
            <v>IZQ.</v>
          </cell>
          <cell r="J28">
            <v>1146.5999999999999</v>
          </cell>
          <cell r="K28">
            <v>1085.9000000000001</v>
          </cell>
          <cell r="M28">
            <v>0</v>
          </cell>
          <cell r="N28">
            <v>106.9</v>
          </cell>
          <cell r="O28">
            <v>98.5</v>
          </cell>
          <cell r="P28">
            <v>193.2</v>
          </cell>
          <cell r="Q28">
            <v>195.2</v>
          </cell>
          <cell r="R28">
            <v>269.7</v>
          </cell>
          <cell r="S28">
            <v>128.19999999999999</v>
          </cell>
          <cell r="T28">
            <v>49.1</v>
          </cell>
          <cell r="U28">
            <v>45.1</v>
          </cell>
          <cell r="V28">
            <v>1085.8999999999999</v>
          </cell>
          <cell r="W28">
            <v>1193.5999999999999</v>
          </cell>
          <cell r="X28">
            <v>1198.8</v>
          </cell>
          <cell r="Y28">
            <v>687.8</v>
          </cell>
          <cell r="Z28">
            <v>1195.3</v>
          </cell>
          <cell r="AA28">
            <v>1198.5</v>
          </cell>
          <cell r="AB28">
            <v>689.7</v>
          </cell>
          <cell r="AC28">
            <v>1194.9000000000001</v>
          </cell>
          <cell r="AD28">
            <v>1199.7</v>
          </cell>
          <cell r="AE28">
            <v>688.5</v>
          </cell>
          <cell r="AF28">
            <v>260</v>
          </cell>
          <cell r="AG28">
            <v>9.4</v>
          </cell>
          <cell r="AH28">
            <v>270</v>
          </cell>
          <cell r="AI28">
            <v>9.6</v>
          </cell>
          <cell r="AJ28">
            <v>289</v>
          </cell>
          <cell r="AK28">
            <v>8.6</v>
          </cell>
          <cell r="AM28">
            <v>170</v>
          </cell>
          <cell r="AN28">
            <v>2091</v>
          </cell>
          <cell r="AO28">
            <v>9.9869150159999993</v>
          </cell>
        </row>
        <row r="29">
          <cell r="A29">
            <v>26</v>
          </cell>
          <cell r="C29">
            <v>0.3611111111111111</v>
          </cell>
          <cell r="D29">
            <v>3</v>
          </cell>
          <cell r="E29">
            <v>8470</v>
          </cell>
          <cell r="G29" t="str">
            <v>DER</v>
          </cell>
          <cell r="J29">
            <v>1303.2</v>
          </cell>
          <cell r="K29">
            <v>1234.5</v>
          </cell>
          <cell r="M29">
            <v>0</v>
          </cell>
          <cell r="N29">
            <v>142.30000000000001</v>
          </cell>
          <cell r="O29">
            <v>100.9</v>
          </cell>
          <cell r="P29">
            <v>213.6</v>
          </cell>
          <cell r="Q29">
            <v>233.3</v>
          </cell>
          <cell r="R29">
            <v>301.60000000000002</v>
          </cell>
          <cell r="S29">
            <v>136.19999999999999</v>
          </cell>
          <cell r="T29">
            <v>54.1</v>
          </cell>
          <cell r="U29">
            <v>52.5</v>
          </cell>
          <cell r="V29">
            <v>1234.5</v>
          </cell>
          <cell r="W29">
            <v>1195.0999999999999</v>
          </cell>
          <cell r="X29">
            <v>1200</v>
          </cell>
          <cell r="Y29">
            <v>687</v>
          </cell>
          <cell r="Z29">
            <v>1194.5999999999999</v>
          </cell>
          <cell r="AA29">
            <v>1198.0999999999999</v>
          </cell>
          <cell r="AB29">
            <v>686.1</v>
          </cell>
          <cell r="AC29">
            <v>1195.5999999999999</v>
          </cell>
          <cell r="AD29">
            <v>1200.3</v>
          </cell>
          <cell r="AE29">
            <v>687.4</v>
          </cell>
          <cell r="AF29">
            <v>273</v>
          </cell>
          <cell r="AG29">
            <v>8</v>
          </cell>
          <cell r="AH29">
            <v>285</v>
          </cell>
          <cell r="AI29">
            <v>8</v>
          </cell>
          <cell r="AJ29">
            <v>280</v>
          </cell>
          <cell r="AK29">
            <v>8</v>
          </cell>
          <cell r="AM29">
            <v>170</v>
          </cell>
          <cell r="AN29">
            <v>1781</v>
          </cell>
          <cell r="AO29">
            <v>9.9869150159999993</v>
          </cell>
        </row>
        <row r="30">
          <cell r="A30">
            <v>27</v>
          </cell>
          <cell r="C30">
            <v>0.39583333333333331</v>
          </cell>
          <cell r="D30">
            <v>3</v>
          </cell>
          <cell r="J30">
            <v>1299.9000000000001</v>
          </cell>
          <cell r="K30">
            <v>1232.8</v>
          </cell>
          <cell r="M30">
            <v>0</v>
          </cell>
          <cell r="N30">
            <v>163.6</v>
          </cell>
          <cell r="O30">
            <v>137.9</v>
          </cell>
          <cell r="P30">
            <v>201.3</v>
          </cell>
          <cell r="Q30">
            <v>185.6</v>
          </cell>
          <cell r="R30">
            <v>238.3</v>
          </cell>
          <cell r="S30">
            <v>174.3</v>
          </cell>
          <cell r="T30">
            <v>72.400000000000006</v>
          </cell>
          <cell r="U30">
            <v>59.4</v>
          </cell>
          <cell r="V30">
            <v>1232.8000000000002</v>
          </cell>
          <cell r="W30">
            <v>1189.5999999999999</v>
          </cell>
          <cell r="X30">
            <v>1195.8</v>
          </cell>
          <cell r="Y30">
            <v>684.6</v>
          </cell>
          <cell r="Z30">
            <v>1192.7</v>
          </cell>
          <cell r="AA30">
            <v>1197.9000000000001</v>
          </cell>
          <cell r="AB30">
            <v>688.4</v>
          </cell>
          <cell r="AC30">
            <v>1196.5999999999999</v>
          </cell>
          <cell r="AD30">
            <v>1200.3</v>
          </cell>
          <cell r="AE30">
            <v>689.9</v>
          </cell>
          <cell r="AF30">
            <v>320</v>
          </cell>
          <cell r="AG30">
            <v>9</v>
          </cell>
          <cell r="AH30">
            <v>325</v>
          </cell>
          <cell r="AI30">
            <v>11</v>
          </cell>
          <cell r="AJ30">
            <v>330</v>
          </cell>
          <cell r="AK30">
            <v>9</v>
          </cell>
          <cell r="AM30">
            <v>120</v>
          </cell>
          <cell r="AN30">
            <v>1901</v>
          </cell>
          <cell r="AO30">
            <v>9.9869150159999993</v>
          </cell>
        </row>
        <row r="31">
          <cell r="A31">
            <v>28</v>
          </cell>
          <cell r="C31">
            <v>0.4861111111111111</v>
          </cell>
          <cell r="D31">
            <v>3</v>
          </cell>
          <cell r="J31">
            <v>1304.5999999999999</v>
          </cell>
          <cell r="K31">
            <v>1238.9000000000001</v>
          </cell>
          <cell r="M31">
            <v>0</v>
          </cell>
          <cell r="N31">
            <v>129.9</v>
          </cell>
          <cell r="O31">
            <v>133.9</v>
          </cell>
          <cell r="P31">
            <v>216.2</v>
          </cell>
          <cell r="Q31">
            <v>198</v>
          </cell>
          <cell r="R31">
            <v>263.89999999999998</v>
          </cell>
          <cell r="S31">
            <v>151</v>
          </cell>
          <cell r="T31">
            <v>76.7</v>
          </cell>
          <cell r="U31">
            <v>59.3</v>
          </cell>
          <cell r="V31">
            <v>1228.9000000000001</v>
          </cell>
          <cell r="W31">
            <v>1197.0999999999999</v>
          </cell>
          <cell r="X31">
            <v>1201.9000000000001</v>
          </cell>
          <cell r="Y31">
            <v>694.3</v>
          </cell>
          <cell r="Z31">
            <v>1193.2</v>
          </cell>
          <cell r="AA31">
            <v>1198.0999999999999</v>
          </cell>
          <cell r="AB31">
            <v>692.2</v>
          </cell>
          <cell r="AC31">
            <v>1180.4000000000001</v>
          </cell>
          <cell r="AD31">
            <v>1184.9000000000001</v>
          </cell>
          <cell r="AE31">
            <v>687.7</v>
          </cell>
          <cell r="AF31">
            <v>340</v>
          </cell>
          <cell r="AG31">
            <v>8</v>
          </cell>
          <cell r="AH31">
            <v>340</v>
          </cell>
          <cell r="AI31">
            <v>9</v>
          </cell>
          <cell r="AJ31">
            <v>310</v>
          </cell>
          <cell r="AK31">
            <v>8</v>
          </cell>
          <cell r="AN31">
            <v>1901</v>
          </cell>
          <cell r="AO31">
            <v>9.9869150159999993</v>
          </cell>
        </row>
        <row r="32">
          <cell r="A32">
            <v>29</v>
          </cell>
          <cell r="C32">
            <v>0.35416666666666669</v>
          </cell>
          <cell r="D32">
            <v>3</v>
          </cell>
          <cell r="J32">
            <v>1364.5</v>
          </cell>
          <cell r="K32">
            <v>1293.2</v>
          </cell>
          <cell r="M32">
            <v>0</v>
          </cell>
          <cell r="N32">
            <v>142.9</v>
          </cell>
          <cell r="O32">
            <v>98.5</v>
          </cell>
          <cell r="P32">
            <v>264.3</v>
          </cell>
          <cell r="Q32">
            <v>216.3</v>
          </cell>
          <cell r="R32">
            <v>258.39999999999998</v>
          </cell>
          <cell r="S32">
            <v>185.7</v>
          </cell>
          <cell r="T32">
            <v>73.400000000000006</v>
          </cell>
          <cell r="U32">
            <v>53.7</v>
          </cell>
          <cell r="V32">
            <v>1293.2</v>
          </cell>
          <cell r="W32">
            <v>1193.3</v>
          </cell>
          <cell r="X32">
            <v>1196.4000000000001</v>
          </cell>
          <cell r="Y32">
            <v>687.6</v>
          </cell>
          <cell r="Z32">
            <v>1195.2</v>
          </cell>
          <cell r="AA32">
            <v>1199.0999999999999</v>
          </cell>
          <cell r="AB32">
            <v>684.5</v>
          </cell>
          <cell r="AC32">
            <v>1188.5999999999999</v>
          </cell>
          <cell r="AD32">
            <v>1193.9000000000001</v>
          </cell>
          <cell r="AE32">
            <v>687.5</v>
          </cell>
          <cell r="AF32">
            <v>315</v>
          </cell>
          <cell r="AG32">
            <v>8</v>
          </cell>
          <cell r="AH32">
            <v>298</v>
          </cell>
          <cell r="AI32">
            <v>9</v>
          </cell>
          <cell r="AJ32">
            <v>360</v>
          </cell>
          <cell r="AK32">
            <v>8</v>
          </cell>
          <cell r="AN32">
            <v>2009</v>
          </cell>
          <cell r="AO32">
            <v>9.9869150159999993</v>
          </cell>
        </row>
        <row r="33">
          <cell r="A33">
            <v>30</v>
          </cell>
          <cell r="C33">
            <v>0.40972222222222227</v>
          </cell>
          <cell r="D33">
            <v>3</v>
          </cell>
          <cell r="J33">
            <v>1319.7</v>
          </cell>
          <cell r="K33">
            <v>1251.9000000000001</v>
          </cell>
          <cell r="M33">
            <v>0</v>
          </cell>
          <cell r="N33">
            <v>138.1</v>
          </cell>
          <cell r="O33">
            <v>116.4</v>
          </cell>
          <cell r="P33">
            <v>242.3</v>
          </cell>
          <cell r="Q33">
            <v>194.5</v>
          </cell>
          <cell r="R33">
            <v>257.5</v>
          </cell>
          <cell r="S33">
            <v>160.5</v>
          </cell>
          <cell r="T33">
            <v>53.8</v>
          </cell>
          <cell r="U33">
            <v>88.8</v>
          </cell>
          <cell r="V33">
            <v>1251.8999999999999</v>
          </cell>
          <cell r="W33">
            <v>1193.5</v>
          </cell>
          <cell r="X33">
            <v>1198.2</v>
          </cell>
          <cell r="Y33">
            <v>687.3</v>
          </cell>
          <cell r="Z33">
            <v>1196.0999999999999</v>
          </cell>
          <cell r="AA33">
            <v>1201.0999999999999</v>
          </cell>
          <cell r="AB33">
            <v>690.4</v>
          </cell>
          <cell r="AC33">
            <v>1193.5</v>
          </cell>
          <cell r="AD33">
            <v>1199.7</v>
          </cell>
          <cell r="AE33">
            <v>689.9</v>
          </cell>
          <cell r="AF33">
            <v>350</v>
          </cell>
          <cell r="AG33">
            <v>10</v>
          </cell>
          <cell r="AH33">
            <v>365</v>
          </cell>
          <cell r="AI33">
            <v>11</v>
          </cell>
          <cell r="AJ33">
            <v>290</v>
          </cell>
          <cell r="AK33">
            <v>8</v>
          </cell>
          <cell r="AN33">
            <v>2009</v>
          </cell>
          <cell r="AO33">
            <v>9.9869150159999993</v>
          </cell>
        </row>
        <row r="34">
          <cell r="A34">
            <v>31</v>
          </cell>
          <cell r="C34">
            <v>0.47916666666666669</v>
          </cell>
          <cell r="D34">
            <v>1</v>
          </cell>
          <cell r="E34">
            <v>13990</v>
          </cell>
          <cell r="G34" t="str">
            <v>IZQ.</v>
          </cell>
          <cell r="J34">
            <v>1696.6</v>
          </cell>
          <cell r="K34">
            <v>1607.4</v>
          </cell>
          <cell r="M34">
            <v>0</v>
          </cell>
          <cell r="N34">
            <v>83.8</v>
          </cell>
          <cell r="O34">
            <v>123.2</v>
          </cell>
          <cell r="P34">
            <v>376.6</v>
          </cell>
          <cell r="Q34">
            <v>267.5</v>
          </cell>
          <cell r="R34">
            <v>461.8</v>
          </cell>
          <cell r="S34">
            <v>139</v>
          </cell>
          <cell r="T34">
            <v>50.9</v>
          </cell>
          <cell r="U34">
            <v>91</v>
          </cell>
          <cell r="V34">
            <v>1593.8000000000002</v>
          </cell>
          <cell r="W34">
            <v>1171.5999999999999</v>
          </cell>
          <cell r="X34">
            <v>1189.3</v>
          </cell>
          <cell r="Y34">
            <v>689.9</v>
          </cell>
          <cell r="Z34">
            <v>1170</v>
          </cell>
          <cell r="AA34">
            <v>1185.8</v>
          </cell>
          <cell r="AB34">
            <v>688.7</v>
          </cell>
          <cell r="AC34">
            <v>1176.0999999999999</v>
          </cell>
          <cell r="AD34">
            <v>1192.0999999999999</v>
          </cell>
          <cell r="AE34">
            <v>690</v>
          </cell>
          <cell r="AF34">
            <v>219</v>
          </cell>
          <cell r="AG34">
            <v>9</v>
          </cell>
          <cell r="AH34">
            <v>212</v>
          </cell>
          <cell r="AI34">
            <v>11</v>
          </cell>
          <cell r="AJ34">
            <v>192</v>
          </cell>
          <cell r="AK34">
            <v>8</v>
          </cell>
          <cell r="AM34">
            <v>200</v>
          </cell>
          <cell r="AN34">
            <v>2352</v>
          </cell>
          <cell r="AO34">
            <v>9.9869150159999993</v>
          </cell>
        </row>
        <row r="35">
          <cell r="A35">
            <v>32</v>
          </cell>
          <cell r="C35">
            <v>0.60416666666666663</v>
          </cell>
          <cell r="J35">
            <v>1082.5999999999999</v>
          </cell>
          <cell r="K35">
            <v>1024.2</v>
          </cell>
          <cell r="M35">
            <v>0</v>
          </cell>
          <cell r="N35">
            <v>52.5</v>
          </cell>
          <cell r="O35">
            <v>66.5</v>
          </cell>
          <cell r="P35">
            <v>209.4</v>
          </cell>
          <cell r="Q35">
            <v>140.80000000000001</v>
          </cell>
          <cell r="R35">
            <v>251.6</v>
          </cell>
          <cell r="S35">
            <v>165.7</v>
          </cell>
          <cell r="T35">
            <v>95.8</v>
          </cell>
          <cell r="U35">
            <v>41.9</v>
          </cell>
          <cell r="V35">
            <v>1024.2</v>
          </cell>
          <cell r="AM35">
            <v>200</v>
          </cell>
          <cell r="AN35">
            <v>2352</v>
          </cell>
          <cell r="AO35">
            <v>9.9869150159999993</v>
          </cell>
        </row>
        <row r="36">
          <cell r="A36">
            <v>33</v>
          </cell>
          <cell r="J36">
            <v>2532.9</v>
          </cell>
          <cell r="K36">
            <v>2400</v>
          </cell>
          <cell r="M36">
            <v>11.5</v>
          </cell>
          <cell r="N36">
            <v>286.5</v>
          </cell>
          <cell r="O36">
            <v>210.3</v>
          </cell>
          <cell r="P36">
            <v>422.7</v>
          </cell>
          <cell r="Q36">
            <v>466.7</v>
          </cell>
          <cell r="R36">
            <v>584.20000000000005</v>
          </cell>
          <cell r="S36">
            <v>209.9</v>
          </cell>
          <cell r="T36">
            <v>73.099999999999994</v>
          </cell>
          <cell r="U36">
            <v>135.1</v>
          </cell>
          <cell r="V36">
            <v>2400</v>
          </cell>
          <cell r="W36">
            <v>1175.3</v>
          </cell>
          <cell r="X36">
            <v>1192.2</v>
          </cell>
          <cell r="Y36">
            <v>666.5</v>
          </cell>
          <cell r="Z36">
            <v>1170.4000000000001</v>
          </cell>
          <cell r="AA36">
            <v>1186.4000000000001</v>
          </cell>
          <cell r="AB36">
            <v>662.7</v>
          </cell>
          <cell r="AC36">
            <v>1168.4000000000001</v>
          </cell>
          <cell r="AD36">
            <v>1186.4000000000001</v>
          </cell>
          <cell r="AE36">
            <v>658.5</v>
          </cell>
          <cell r="AF36">
            <v>210</v>
          </cell>
          <cell r="AG36">
            <v>8</v>
          </cell>
          <cell r="AH36">
            <v>195</v>
          </cell>
          <cell r="AI36">
            <v>10</v>
          </cell>
          <cell r="AJ36">
            <v>189</v>
          </cell>
          <cell r="AK36">
            <v>10</v>
          </cell>
          <cell r="AM36">
            <v>200</v>
          </cell>
          <cell r="AN36">
            <v>2552</v>
          </cell>
          <cell r="AO36">
            <v>9.9869150159999993</v>
          </cell>
        </row>
        <row r="37">
          <cell r="A37">
            <v>34</v>
          </cell>
          <cell r="J37">
            <v>2170.5</v>
          </cell>
          <cell r="K37">
            <v>2061.1</v>
          </cell>
          <cell r="M37">
            <v>23.1</v>
          </cell>
          <cell r="N37">
            <v>179.1</v>
          </cell>
          <cell r="O37">
            <v>136.19999999999999</v>
          </cell>
          <cell r="P37">
            <v>367.7</v>
          </cell>
          <cell r="Q37">
            <v>411.9</v>
          </cell>
          <cell r="R37">
            <v>553.1</v>
          </cell>
          <cell r="S37">
            <v>193.8</v>
          </cell>
          <cell r="T37">
            <v>71.599999999999994</v>
          </cell>
          <cell r="U37">
            <v>124.6</v>
          </cell>
          <cell r="V37">
            <v>2061.1</v>
          </cell>
          <cell r="W37">
            <v>1175.8</v>
          </cell>
          <cell r="X37">
            <v>1191.5</v>
          </cell>
          <cell r="Y37">
            <v>668.5</v>
          </cell>
          <cell r="Z37">
            <v>1169.4000000000001</v>
          </cell>
          <cell r="AA37">
            <v>1186.5</v>
          </cell>
          <cell r="AB37">
            <v>667.7</v>
          </cell>
          <cell r="AC37">
            <v>1169.4000000000001</v>
          </cell>
          <cell r="AD37">
            <v>1184.5999999999999</v>
          </cell>
          <cell r="AE37">
            <v>669.9</v>
          </cell>
          <cell r="AF37">
            <v>237</v>
          </cell>
          <cell r="AG37">
            <v>8</v>
          </cell>
          <cell r="AH37">
            <v>306</v>
          </cell>
          <cell r="AI37">
            <v>10</v>
          </cell>
          <cell r="AJ37">
            <v>318</v>
          </cell>
          <cell r="AK37">
            <v>10</v>
          </cell>
          <cell r="AM37">
            <v>200</v>
          </cell>
          <cell r="AN37">
            <v>2552</v>
          </cell>
          <cell r="AO37">
            <v>9.9869150159999993</v>
          </cell>
        </row>
        <row r="38">
          <cell r="A38">
            <v>35</v>
          </cell>
          <cell r="J38">
            <v>1705.1</v>
          </cell>
          <cell r="K38">
            <v>1608.9</v>
          </cell>
          <cell r="M38">
            <v>0</v>
          </cell>
          <cell r="N38">
            <v>115.8</v>
          </cell>
          <cell r="O38">
            <v>111.8</v>
          </cell>
          <cell r="P38">
            <v>306.3</v>
          </cell>
          <cell r="Q38">
            <v>325</v>
          </cell>
          <cell r="R38">
            <v>450</v>
          </cell>
          <cell r="S38">
            <v>147.9</v>
          </cell>
          <cell r="T38">
            <v>54.4</v>
          </cell>
          <cell r="U38">
            <v>97.7</v>
          </cell>
          <cell r="V38">
            <v>1608.9000000000003</v>
          </cell>
          <cell r="W38">
            <v>1171.8</v>
          </cell>
          <cell r="X38">
            <v>1181.9000000000001</v>
          </cell>
          <cell r="Y38">
            <v>672.8</v>
          </cell>
          <cell r="Z38">
            <v>1172.0999999999999</v>
          </cell>
          <cell r="AA38">
            <v>1183.4000000000001</v>
          </cell>
          <cell r="AB38">
            <v>671</v>
          </cell>
          <cell r="AC38">
            <v>1179.7</v>
          </cell>
          <cell r="AD38">
            <v>1192.5</v>
          </cell>
          <cell r="AE38">
            <v>675.2</v>
          </cell>
          <cell r="AF38">
            <v>216.8</v>
          </cell>
          <cell r="AG38">
            <v>8</v>
          </cell>
          <cell r="AH38">
            <v>212</v>
          </cell>
          <cell r="AI38">
            <v>9</v>
          </cell>
          <cell r="AJ38">
            <v>194</v>
          </cell>
          <cell r="AK38">
            <v>12</v>
          </cell>
          <cell r="AM38">
            <v>100</v>
          </cell>
          <cell r="AN38">
            <v>2652</v>
          </cell>
          <cell r="AO38">
            <v>9.9869150159999993</v>
          </cell>
        </row>
        <row r="39">
          <cell r="A39">
            <v>36</v>
          </cell>
          <cell r="J39">
            <v>1346.5</v>
          </cell>
          <cell r="K39">
            <v>1272.5</v>
          </cell>
          <cell r="M39">
            <v>0</v>
          </cell>
          <cell r="N39">
            <v>117.2</v>
          </cell>
          <cell r="O39">
            <v>112.9</v>
          </cell>
          <cell r="P39">
            <v>205.9</v>
          </cell>
          <cell r="Q39">
            <v>266.60000000000002</v>
          </cell>
          <cell r="R39">
            <v>352.4</v>
          </cell>
          <cell r="S39">
            <v>104.6</v>
          </cell>
          <cell r="T39">
            <v>40.9</v>
          </cell>
          <cell r="U39">
            <v>72</v>
          </cell>
          <cell r="V39">
            <v>1272.5</v>
          </cell>
          <cell r="W39">
            <v>1173.2</v>
          </cell>
          <cell r="X39">
            <v>1195.9000000000001</v>
          </cell>
          <cell r="Y39">
            <v>666.2</v>
          </cell>
          <cell r="Z39">
            <v>1174.2</v>
          </cell>
          <cell r="AA39">
            <v>1193.2</v>
          </cell>
          <cell r="AB39">
            <v>666.3</v>
          </cell>
          <cell r="AC39">
            <v>1174.0999999999999</v>
          </cell>
          <cell r="AD39">
            <v>1195.5999999999999</v>
          </cell>
          <cell r="AE39">
            <v>663</v>
          </cell>
          <cell r="AF39">
            <v>179</v>
          </cell>
          <cell r="AG39">
            <v>10</v>
          </cell>
          <cell r="AH39">
            <v>192</v>
          </cell>
          <cell r="AI39">
            <v>8</v>
          </cell>
          <cell r="AJ39">
            <v>228</v>
          </cell>
          <cell r="AK39">
            <v>11</v>
          </cell>
          <cell r="AM39">
            <v>198</v>
          </cell>
          <cell r="AN39">
            <v>2850</v>
          </cell>
          <cell r="AO39">
            <v>9.9869150159999993</v>
          </cell>
        </row>
        <row r="40">
          <cell r="A40">
            <v>37</v>
          </cell>
          <cell r="J40">
            <v>1810.2</v>
          </cell>
          <cell r="K40">
            <v>1711.4</v>
          </cell>
          <cell r="M40">
            <v>0</v>
          </cell>
          <cell r="N40">
            <v>161.6</v>
          </cell>
          <cell r="O40">
            <v>148.1</v>
          </cell>
          <cell r="P40">
            <v>331.5</v>
          </cell>
          <cell r="Q40">
            <v>340.7</v>
          </cell>
          <cell r="R40">
            <v>442.9</v>
          </cell>
          <cell r="S40">
            <v>143.9</v>
          </cell>
          <cell r="T40">
            <v>54.3</v>
          </cell>
          <cell r="U40">
            <v>88.4</v>
          </cell>
          <cell r="V40">
            <v>1711.4000000000003</v>
          </cell>
          <cell r="W40">
            <v>1177.5</v>
          </cell>
          <cell r="X40">
            <v>1195.4000000000001</v>
          </cell>
          <cell r="Y40">
            <v>659.2</v>
          </cell>
          <cell r="Z40">
            <v>1174.9000000000001</v>
          </cell>
          <cell r="AA40">
            <v>1190.5</v>
          </cell>
          <cell r="AB40">
            <v>658</v>
          </cell>
          <cell r="AC40">
            <v>1171.5999999999999</v>
          </cell>
          <cell r="AD40">
            <v>1187.5999999999999</v>
          </cell>
          <cell r="AE40">
            <v>660</v>
          </cell>
          <cell r="AF40">
            <v>202</v>
          </cell>
          <cell r="AG40">
            <v>9</v>
          </cell>
          <cell r="AH40">
            <v>217</v>
          </cell>
          <cell r="AI40">
            <v>8</v>
          </cell>
          <cell r="AJ40">
            <v>217</v>
          </cell>
          <cell r="AK40">
            <v>8</v>
          </cell>
          <cell r="AM40">
            <v>100</v>
          </cell>
          <cell r="AN40">
            <v>2950</v>
          </cell>
          <cell r="AO40">
            <v>9.9869150159999993</v>
          </cell>
        </row>
        <row r="41">
          <cell r="A41">
            <v>38</v>
          </cell>
          <cell r="J41">
            <v>2147.4</v>
          </cell>
          <cell r="K41">
            <v>2039.7</v>
          </cell>
          <cell r="M41">
            <v>0</v>
          </cell>
          <cell r="N41">
            <v>186.2</v>
          </cell>
          <cell r="O41">
            <v>161.30000000000001</v>
          </cell>
          <cell r="P41">
            <v>428.8</v>
          </cell>
          <cell r="Q41">
            <v>406.8</v>
          </cell>
          <cell r="R41">
            <v>492.3</v>
          </cell>
          <cell r="S41">
            <v>177.6</v>
          </cell>
          <cell r="T41">
            <v>67</v>
          </cell>
          <cell r="U41">
            <v>119.7</v>
          </cell>
          <cell r="V41">
            <v>2039.6999999999998</v>
          </cell>
          <cell r="W41">
            <v>1179.0999999999999</v>
          </cell>
          <cell r="X41">
            <v>1193</v>
          </cell>
          <cell r="Y41">
            <v>667.9</v>
          </cell>
          <cell r="Z41">
            <v>1180.0999999999999</v>
          </cell>
          <cell r="AA41">
            <v>1192.0999999999999</v>
          </cell>
          <cell r="AB41">
            <v>670</v>
          </cell>
          <cell r="AC41">
            <v>1174.5999999999999</v>
          </cell>
          <cell r="AD41">
            <v>1189</v>
          </cell>
          <cell r="AE41">
            <v>672.5</v>
          </cell>
          <cell r="AF41">
            <v>268</v>
          </cell>
          <cell r="AG41">
            <v>14</v>
          </cell>
          <cell r="AH41">
            <v>330</v>
          </cell>
          <cell r="AI41">
            <v>9</v>
          </cell>
          <cell r="AJ41">
            <v>272</v>
          </cell>
          <cell r="AK41">
            <v>10</v>
          </cell>
          <cell r="AM41">
            <v>146</v>
          </cell>
          <cell r="AN41">
            <v>3096</v>
          </cell>
          <cell r="AO41">
            <v>9.9869150159999993</v>
          </cell>
        </row>
        <row r="42">
          <cell r="A42">
            <v>39</v>
          </cell>
          <cell r="J42">
            <v>1716.2</v>
          </cell>
          <cell r="K42">
            <v>1624.4</v>
          </cell>
          <cell r="M42">
            <v>0</v>
          </cell>
          <cell r="N42">
            <v>164.7</v>
          </cell>
          <cell r="O42">
            <v>149.30000000000001</v>
          </cell>
          <cell r="P42">
            <v>266.2</v>
          </cell>
          <cell r="Q42">
            <v>312</v>
          </cell>
          <cell r="R42">
            <v>452.9</v>
          </cell>
          <cell r="S42">
            <v>141.9</v>
          </cell>
          <cell r="T42">
            <v>51.7</v>
          </cell>
          <cell r="U42">
            <v>85.7</v>
          </cell>
          <cell r="V42">
            <v>1624.4</v>
          </cell>
          <cell r="W42">
            <v>1168.5999999999999</v>
          </cell>
          <cell r="X42">
            <v>1180.8</v>
          </cell>
          <cell r="Y42">
            <v>663.1</v>
          </cell>
          <cell r="Z42">
            <v>1160.0999999999999</v>
          </cell>
          <cell r="AA42">
            <v>1170.8</v>
          </cell>
          <cell r="AB42">
            <v>654.5</v>
          </cell>
          <cell r="AC42">
            <v>1179.9000000000001</v>
          </cell>
          <cell r="AD42">
            <v>1192.0999999999999</v>
          </cell>
          <cell r="AE42">
            <v>666.6</v>
          </cell>
          <cell r="AF42">
            <v>203</v>
          </cell>
          <cell r="AG42">
            <v>8</v>
          </cell>
          <cell r="AH42">
            <v>196</v>
          </cell>
          <cell r="AI42">
            <v>9</v>
          </cell>
          <cell r="AJ42">
            <v>170</v>
          </cell>
          <cell r="AK42">
            <v>9</v>
          </cell>
          <cell r="AM42">
            <v>122</v>
          </cell>
          <cell r="AN42">
            <v>3218</v>
          </cell>
          <cell r="AO42">
            <v>9.9869150159999993</v>
          </cell>
        </row>
        <row r="43">
          <cell r="A43">
            <v>40</v>
          </cell>
          <cell r="J43">
            <v>2024.8</v>
          </cell>
          <cell r="K43">
            <v>1920.5</v>
          </cell>
          <cell r="M43">
            <v>0</v>
          </cell>
          <cell r="N43">
            <v>183.6</v>
          </cell>
          <cell r="O43">
            <v>175.9</v>
          </cell>
          <cell r="P43">
            <v>340.9</v>
          </cell>
          <cell r="Q43">
            <v>374.5</v>
          </cell>
          <cell r="R43">
            <v>513.4</v>
          </cell>
          <cell r="S43">
            <v>164.5</v>
          </cell>
          <cell r="T43">
            <v>62.6</v>
          </cell>
          <cell r="U43">
            <v>105.1</v>
          </cell>
          <cell r="V43">
            <v>1920.5</v>
          </cell>
          <cell r="W43">
            <v>1165.9000000000001</v>
          </cell>
          <cell r="X43">
            <v>1176.8</v>
          </cell>
          <cell r="Y43">
            <v>667.2</v>
          </cell>
          <cell r="Z43">
            <v>1161.0999999999999</v>
          </cell>
          <cell r="AA43">
            <v>1172.0999999999999</v>
          </cell>
          <cell r="AB43">
            <v>660.9</v>
          </cell>
          <cell r="AC43">
            <v>1149.5</v>
          </cell>
          <cell r="AD43">
            <v>1160.3</v>
          </cell>
          <cell r="AE43">
            <v>655.7</v>
          </cell>
          <cell r="AF43">
            <v>245</v>
          </cell>
          <cell r="AG43">
            <v>7</v>
          </cell>
          <cell r="AH43">
            <v>217</v>
          </cell>
          <cell r="AI43">
            <v>8</v>
          </cell>
          <cell r="AJ43">
            <v>215</v>
          </cell>
          <cell r="AK43">
            <v>12</v>
          </cell>
          <cell r="AM43">
            <v>216</v>
          </cell>
          <cell r="AN43">
            <v>3434</v>
          </cell>
          <cell r="AO43">
            <v>9.9869150159999993</v>
          </cell>
        </row>
        <row r="44">
          <cell r="A44">
            <v>41</v>
          </cell>
          <cell r="J44">
            <v>1872</v>
          </cell>
          <cell r="K44">
            <v>1770</v>
          </cell>
          <cell r="M44">
            <v>0</v>
          </cell>
          <cell r="N44">
            <v>189.5</v>
          </cell>
          <cell r="O44">
            <v>180.6</v>
          </cell>
          <cell r="P44">
            <v>307.74</v>
          </cell>
          <cell r="Q44">
            <v>330.21999999999997</v>
          </cell>
          <cell r="R44">
            <v>418.1</v>
          </cell>
          <cell r="S44">
            <v>185</v>
          </cell>
          <cell r="T44">
            <v>73.900000000000006</v>
          </cell>
          <cell r="U44">
            <v>84.9</v>
          </cell>
          <cell r="V44">
            <v>1769.96</v>
          </cell>
          <cell r="W44">
            <v>1180.3</v>
          </cell>
          <cell r="X44">
            <v>1191.0999999999999</v>
          </cell>
          <cell r="Y44">
            <v>663.7</v>
          </cell>
          <cell r="Z44">
            <v>1185.5</v>
          </cell>
          <cell r="AA44">
            <v>1197.0999999999999</v>
          </cell>
          <cell r="AB44">
            <v>668</v>
          </cell>
          <cell r="AC44">
            <v>1180.0999999999999</v>
          </cell>
          <cell r="AD44">
            <v>1192.7</v>
          </cell>
          <cell r="AE44">
            <v>661.1</v>
          </cell>
          <cell r="AF44">
            <v>211</v>
          </cell>
          <cell r="AG44">
            <v>10</v>
          </cell>
          <cell r="AH44">
            <v>190</v>
          </cell>
          <cell r="AI44">
            <v>11</v>
          </cell>
          <cell r="AJ44">
            <v>157</v>
          </cell>
          <cell r="AK44">
            <v>12</v>
          </cell>
          <cell r="AM44">
            <v>216</v>
          </cell>
          <cell r="AN44">
            <v>3434</v>
          </cell>
          <cell r="AO44">
            <v>9.9869150159999993</v>
          </cell>
        </row>
        <row r="45">
          <cell r="A45">
            <v>42</v>
          </cell>
          <cell r="J45">
            <v>1579</v>
          </cell>
          <cell r="K45">
            <v>1496</v>
          </cell>
          <cell r="M45">
            <v>0</v>
          </cell>
          <cell r="N45">
            <v>149.4</v>
          </cell>
          <cell r="O45">
            <v>125.3</v>
          </cell>
          <cell r="P45">
            <v>278.60000000000002</v>
          </cell>
          <cell r="Q45">
            <v>297.5</v>
          </cell>
          <cell r="R45">
            <v>358.1</v>
          </cell>
          <cell r="S45">
            <v>139.69999999999999</v>
          </cell>
          <cell r="T45">
            <v>67.099999999999994</v>
          </cell>
          <cell r="U45">
            <v>80.3</v>
          </cell>
          <cell r="V45">
            <v>1496</v>
          </cell>
          <cell r="W45">
            <v>1167.7</v>
          </cell>
          <cell r="X45">
            <v>1180.2</v>
          </cell>
          <cell r="Y45">
            <v>665.7</v>
          </cell>
          <cell r="Z45">
            <v>1176.5</v>
          </cell>
          <cell r="AA45">
            <v>1191.5999999999999</v>
          </cell>
          <cell r="AB45">
            <v>669.9</v>
          </cell>
          <cell r="AC45">
            <v>1171.0999999999999</v>
          </cell>
          <cell r="AD45">
            <v>1188.2</v>
          </cell>
          <cell r="AE45">
            <v>662.3</v>
          </cell>
          <cell r="AF45">
            <v>287</v>
          </cell>
          <cell r="AG45">
            <v>10</v>
          </cell>
          <cell r="AH45">
            <v>226</v>
          </cell>
          <cell r="AI45">
            <v>9</v>
          </cell>
          <cell r="AJ45">
            <v>207</v>
          </cell>
          <cell r="AK45">
            <v>14</v>
          </cell>
          <cell r="AM45">
            <v>119</v>
          </cell>
          <cell r="AN45">
            <v>3553</v>
          </cell>
          <cell r="AO45">
            <v>9.9869150159999993</v>
          </cell>
        </row>
        <row r="46">
          <cell r="A46">
            <v>43</v>
          </cell>
          <cell r="J46">
            <v>1626</v>
          </cell>
          <cell r="K46">
            <v>1537.5</v>
          </cell>
          <cell r="M46">
            <v>0</v>
          </cell>
          <cell r="N46">
            <v>162.80000000000001</v>
          </cell>
          <cell r="O46">
            <v>130.19999999999999</v>
          </cell>
          <cell r="P46">
            <v>276.89999999999998</v>
          </cell>
          <cell r="Q46">
            <v>287.7</v>
          </cell>
          <cell r="R46">
            <v>376.1</v>
          </cell>
          <cell r="S46">
            <v>157.19999999999999</v>
          </cell>
          <cell r="T46">
            <v>59.9</v>
          </cell>
          <cell r="U46">
            <v>86.7</v>
          </cell>
          <cell r="V46">
            <v>1537.5</v>
          </cell>
          <cell r="W46">
            <v>1165.9000000000001</v>
          </cell>
          <cell r="X46">
            <v>1174.5</v>
          </cell>
          <cell r="Y46">
            <v>663.8</v>
          </cell>
          <cell r="Z46">
            <v>1167.8</v>
          </cell>
          <cell r="AA46">
            <v>1176.2</v>
          </cell>
          <cell r="AB46">
            <v>664.7</v>
          </cell>
          <cell r="AC46">
            <v>1161</v>
          </cell>
          <cell r="AD46">
            <v>1169.7</v>
          </cell>
          <cell r="AE46">
            <v>661.8</v>
          </cell>
          <cell r="AF46">
            <v>197</v>
          </cell>
          <cell r="AG46">
            <v>9</v>
          </cell>
          <cell r="AH46">
            <v>216</v>
          </cell>
          <cell r="AI46">
            <v>8</v>
          </cell>
          <cell r="AJ46">
            <v>231</v>
          </cell>
          <cell r="AK46">
            <v>8</v>
          </cell>
          <cell r="AM46">
            <v>174</v>
          </cell>
          <cell r="AN46">
            <v>3727</v>
          </cell>
          <cell r="AO46">
            <v>9.9869150159999993</v>
          </cell>
        </row>
        <row r="47">
          <cell r="A47">
            <v>44</v>
          </cell>
          <cell r="J47">
            <v>1599.7</v>
          </cell>
          <cell r="K47">
            <v>1512</v>
          </cell>
          <cell r="M47">
            <v>0</v>
          </cell>
          <cell r="N47">
            <v>143.1</v>
          </cell>
          <cell r="O47">
            <v>173.9</v>
          </cell>
          <cell r="P47">
            <v>270.7</v>
          </cell>
          <cell r="Q47">
            <v>258.10000000000002</v>
          </cell>
          <cell r="R47">
            <v>387.6</v>
          </cell>
          <cell r="S47">
            <v>147.69999999999999</v>
          </cell>
          <cell r="T47">
            <v>49</v>
          </cell>
          <cell r="U47">
            <v>81.900000000000006</v>
          </cell>
          <cell r="V47">
            <v>1512.0000000000002</v>
          </cell>
          <cell r="W47">
            <v>1166.4000000000001</v>
          </cell>
          <cell r="X47">
            <v>1174.3</v>
          </cell>
          <cell r="Y47">
            <v>663</v>
          </cell>
          <cell r="Z47">
            <v>1158.5</v>
          </cell>
          <cell r="AA47">
            <v>1166.5999999999999</v>
          </cell>
          <cell r="AB47">
            <v>655</v>
          </cell>
          <cell r="AC47">
            <v>1183.9000000000001</v>
          </cell>
          <cell r="AD47">
            <v>1192.5999999999999</v>
          </cell>
          <cell r="AE47">
            <v>667.7</v>
          </cell>
          <cell r="AF47">
            <v>247</v>
          </cell>
          <cell r="AG47">
            <v>7</v>
          </cell>
          <cell r="AH47">
            <v>200</v>
          </cell>
          <cell r="AI47">
            <v>9</v>
          </cell>
          <cell r="AJ47">
            <v>201</v>
          </cell>
          <cell r="AK47">
            <v>7</v>
          </cell>
          <cell r="AM47">
            <v>174</v>
          </cell>
          <cell r="AN47">
            <v>3727</v>
          </cell>
          <cell r="AO47">
            <v>9.9869150159999993</v>
          </cell>
        </row>
        <row r="48">
          <cell r="A48">
            <v>45</v>
          </cell>
          <cell r="J48">
            <v>2135.9</v>
          </cell>
          <cell r="K48">
            <v>2024</v>
          </cell>
          <cell r="M48">
            <v>11.1</v>
          </cell>
          <cell r="N48">
            <v>292</v>
          </cell>
          <cell r="O48">
            <v>267.89999999999998</v>
          </cell>
          <cell r="P48">
            <v>318.39999999999998</v>
          </cell>
          <cell r="Q48">
            <v>332.4</v>
          </cell>
          <cell r="R48">
            <v>474.7</v>
          </cell>
          <cell r="S48">
            <v>168.8</v>
          </cell>
          <cell r="T48">
            <v>60.4</v>
          </cell>
          <cell r="U48">
            <v>98.3</v>
          </cell>
          <cell r="V48">
            <v>2024</v>
          </cell>
          <cell r="W48">
            <v>1179.0999999999999</v>
          </cell>
          <cell r="X48">
            <v>1192.4000000000001</v>
          </cell>
          <cell r="Y48">
            <v>668.7</v>
          </cell>
          <cell r="Z48">
            <v>1175.5999999999999</v>
          </cell>
          <cell r="AA48">
            <v>1187.5</v>
          </cell>
          <cell r="AB48">
            <v>665.5</v>
          </cell>
          <cell r="AC48">
            <v>1162.9000000000001</v>
          </cell>
          <cell r="AD48">
            <v>1174.3</v>
          </cell>
          <cell r="AE48">
            <v>660.4</v>
          </cell>
          <cell r="AF48">
            <v>322</v>
          </cell>
          <cell r="AG48">
            <v>11</v>
          </cell>
          <cell r="AH48">
            <v>277</v>
          </cell>
          <cell r="AI48">
            <v>13</v>
          </cell>
          <cell r="AJ48">
            <v>288</v>
          </cell>
          <cell r="AK48">
            <v>10</v>
          </cell>
          <cell r="AM48">
            <v>208</v>
          </cell>
          <cell r="AN48">
            <v>3935</v>
          </cell>
          <cell r="AO48">
            <v>9.9869150159999993</v>
          </cell>
        </row>
        <row r="49">
          <cell r="A49">
            <v>46</v>
          </cell>
          <cell r="J49">
            <v>1620.2</v>
          </cell>
          <cell r="K49">
            <v>1531.9</v>
          </cell>
          <cell r="M49">
            <v>0</v>
          </cell>
          <cell r="N49">
            <v>281.10000000000002</v>
          </cell>
          <cell r="O49">
            <v>158.4</v>
          </cell>
          <cell r="P49">
            <v>212.7</v>
          </cell>
          <cell r="Q49">
            <v>249.2</v>
          </cell>
          <cell r="R49">
            <v>377</v>
          </cell>
          <cell r="S49">
            <v>133.9</v>
          </cell>
          <cell r="T49">
            <v>47.4</v>
          </cell>
          <cell r="U49">
            <v>72.2</v>
          </cell>
          <cell r="V49">
            <v>1531.9000000000003</v>
          </cell>
          <cell r="W49">
            <v>1180.4000000000001</v>
          </cell>
          <cell r="X49">
            <v>1192.5</v>
          </cell>
          <cell r="Y49">
            <v>672.7</v>
          </cell>
          <cell r="Z49">
            <v>1162.9000000000001</v>
          </cell>
          <cell r="AA49">
            <v>1177.8</v>
          </cell>
          <cell r="AB49">
            <v>662.3</v>
          </cell>
          <cell r="AC49">
            <v>1179.7</v>
          </cell>
          <cell r="AD49">
            <v>1190.5</v>
          </cell>
          <cell r="AE49">
            <v>670.2</v>
          </cell>
          <cell r="AF49">
            <v>324</v>
          </cell>
          <cell r="AG49">
            <v>10</v>
          </cell>
          <cell r="AH49">
            <v>285</v>
          </cell>
          <cell r="AI49">
            <v>9</v>
          </cell>
          <cell r="AJ49">
            <v>344</v>
          </cell>
          <cell r="AK49">
            <v>9</v>
          </cell>
          <cell r="AM49">
            <v>208</v>
          </cell>
          <cell r="AN49">
            <v>3935</v>
          </cell>
          <cell r="AO49">
            <v>9.9869150159999993</v>
          </cell>
        </row>
        <row r="50">
          <cell r="A50">
            <v>47</v>
          </cell>
          <cell r="J50">
            <v>2341.5</v>
          </cell>
          <cell r="K50">
            <v>2222.6999999999998</v>
          </cell>
          <cell r="M50">
            <v>9.1</v>
          </cell>
          <cell r="N50">
            <v>144.30000000000001</v>
          </cell>
          <cell r="O50">
            <v>215.8</v>
          </cell>
          <cell r="P50">
            <v>469.6</v>
          </cell>
          <cell r="Q50">
            <v>414.8</v>
          </cell>
          <cell r="R50">
            <v>591.9</v>
          </cell>
          <cell r="S50">
            <v>195.6</v>
          </cell>
          <cell r="T50">
            <v>69.900000000000006</v>
          </cell>
          <cell r="U50">
            <v>111.7</v>
          </cell>
          <cell r="V50">
            <v>2222.6999999999998</v>
          </cell>
          <cell r="W50">
            <v>1177.3</v>
          </cell>
          <cell r="X50">
            <v>1190.0999999999999</v>
          </cell>
          <cell r="Y50">
            <v>666.9</v>
          </cell>
          <cell r="Z50">
            <v>1168.5</v>
          </cell>
          <cell r="AA50">
            <v>1180.23</v>
          </cell>
          <cell r="AB50">
            <v>662.6</v>
          </cell>
          <cell r="AC50">
            <v>1163</v>
          </cell>
          <cell r="AD50">
            <v>1173</v>
          </cell>
          <cell r="AE50">
            <v>663</v>
          </cell>
          <cell r="AF50">
            <v>327</v>
          </cell>
          <cell r="AG50">
            <v>10</v>
          </cell>
          <cell r="AH50">
            <v>365</v>
          </cell>
          <cell r="AI50">
            <v>8</v>
          </cell>
          <cell r="AJ50">
            <v>326</v>
          </cell>
          <cell r="AK50">
            <v>10</v>
          </cell>
          <cell r="AM50">
            <v>160</v>
          </cell>
          <cell r="AN50">
            <v>4095</v>
          </cell>
          <cell r="AO50">
            <v>9.5650197000000006</v>
          </cell>
        </row>
        <row r="51">
          <cell r="A51">
            <v>48</v>
          </cell>
          <cell r="J51">
            <v>1951.2</v>
          </cell>
          <cell r="K51">
            <v>1854.9</v>
          </cell>
          <cell r="M51">
            <v>0</v>
          </cell>
          <cell r="N51">
            <v>111.2</v>
          </cell>
          <cell r="O51">
            <v>192.9</v>
          </cell>
          <cell r="P51">
            <v>409.2</v>
          </cell>
          <cell r="Q51">
            <v>349.8</v>
          </cell>
          <cell r="R51">
            <v>473.2</v>
          </cell>
          <cell r="S51">
            <v>162.30000000000001</v>
          </cell>
          <cell r="T51">
            <v>58.5</v>
          </cell>
          <cell r="U51">
            <v>97.8</v>
          </cell>
          <cell r="V51">
            <v>1854.8999999999999</v>
          </cell>
          <cell r="W51">
            <v>1169.0999999999999</v>
          </cell>
          <cell r="X51">
            <v>1181</v>
          </cell>
          <cell r="Y51">
            <v>664</v>
          </cell>
          <cell r="Z51">
            <v>1182</v>
          </cell>
          <cell r="AA51">
            <v>1200</v>
          </cell>
          <cell r="AB51">
            <v>675.8</v>
          </cell>
          <cell r="AC51">
            <v>1176.3</v>
          </cell>
          <cell r="AD51">
            <v>1187.5</v>
          </cell>
          <cell r="AE51">
            <v>673.5</v>
          </cell>
          <cell r="AF51">
            <v>381</v>
          </cell>
          <cell r="AG51">
            <v>10</v>
          </cell>
          <cell r="AH51">
            <v>383</v>
          </cell>
          <cell r="AI51">
            <v>13</v>
          </cell>
          <cell r="AJ51">
            <v>396</v>
          </cell>
          <cell r="AK51">
            <v>11</v>
          </cell>
          <cell r="AM51">
            <v>136</v>
          </cell>
          <cell r="AN51">
            <v>4231</v>
          </cell>
          <cell r="AO51">
            <v>9.5650197000000006</v>
          </cell>
        </row>
        <row r="52">
          <cell r="A52">
            <v>49</v>
          </cell>
          <cell r="J52">
            <v>1505.2</v>
          </cell>
          <cell r="K52">
            <v>1423.8</v>
          </cell>
          <cell r="M52">
            <v>0</v>
          </cell>
          <cell r="N52">
            <v>90.5</v>
          </cell>
          <cell r="O52">
            <v>137.19999999999999</v>
          </cell>
          <cell r="P52">
            <v>311</v>
          </cell>
          <cell r="Q52">
            <v>264.89999999999998</v>
          </cell>
          <cell r="R52">
            <v>387.2</v>
          </cell>
          <cell r="S52">
            <v>125.6</v>
          </cell>
          <cell r="T52">
            <v>44.7</v>
          </cell>
          <cell r="U52">
            <v>62.7</v>
          </cell>
          <cell r="V52">
            <v>1423.8</v>
          </cell>
          <cell r="W52">
            <v>1168.2</v>
          </cell>
          <cell r="X52">
            <v>1177.2</v>
          </cell>
          <cell r="Y52">
            <v>658.4</v>
          </cell>
          <cell r="Z52">
            <v>1176.8</v>
          </cell>
          <cell r="AA52">
            <v>1187.4000000000001</v>
          </cell>
          <cell r="AB52">
            <v>663</v>
          </cell>
          <cell r="AC52">
            <v>1151.4000000000001</v>
          </cell>
          <cell r="AD52">
            <v>1162.9000000000001</v>
          </cell>
          <cell r="AE52">
            <v>650</v>
          </cell>
          <cell r="AF52">
            <v>286</v>
          </cell>
          <cell r="AG52">
            <v>13</v>
          </cell>
          <cell r="AH52">
            <v>322</v>
          </cell>
          <cell r="AI52">
            <v>13</v>
          </cell>
          <cell r="AJ52">
            <v>282</v>
          </cell>
          <cell r="AK52">
            <v>12</v>
          </cell>
          <cell r="AM52">
            <v>136</v>
          </cell>
          <cell r="AN52">
            <v>4231</v>
          </cell>
          <cell r="AO52">
            <v>9.5650197000000006</v>
          </cell>
        </row>
        <row r="53">
          <cell r="A53">
            <v>50</v>
          </cell>
          <cell r="J53">
            <v>2086</v>
          </cell>
          <cell r="K53">
            <v>1979.7</v>
          </cell>
          <cell r="M53">
            <v>10.8</v>
          </cell>
          <cell r="N53">
            <v>165.8</v>
          </cell>
          <cell r="O53">
            <v>207.6</v>
          </cell>
          <cell r="P53">
            <v>443.6</v>
          </cell>
          <cell r="Q53">
            <v>344.2</v>
          </cell>
          <cell r="R53">
            <v>478.6</v>
          </cell>
          <cell r="S53">
            <v>168</v>
          </cell>
          <cell r="T53">
            <v>60.3</v>
          </cell>
          <cell r="U53">
            <v>100.8</v>
          </cell>
          <cell r="V53">
            <v>1979.6999999999998</v>
          </cell>
          <cell r="W53">
            <v>1174.5999999999999</v>
          </cell>
          <cell r="X53">
            <v>1183.5</v>
          </cell>
          <cell r="Y53">
            <v>672.4</v>
          </cell>
          <cell r="Z53">
            <v>1173.5</v>
          </cell>
          <cell r="AA53">
            <v>1182.7</v>
          </cell>
          <cell r="AB53">
            <v>671.4</v>
          </cell>
          <cell r="AC53">
            <v>1155.0999999999999</v>
          </cell>
          <cell r="AD53">
            <v>1164.0999999999999</v>
          </cell>
          <cell r="AE53">
            <v>659.8</v>
          </cell>
          <cell r="AF53">
            <v>1155</v>
          </cell>
          <cell r="AG53">
            <v>6</v>
          </cell>
          <cell r="AH53">
            <v>945</v>
          </cell>
          <cell r="AI53">
            <v>13</v>
          </cell>
          <cell r="AJ53">
            <v>950</v>
          </cell>
          <cell r="AK53">
            <v>11</v>
          </cell>
          <cell r="AM53">
            <v>80</v>
          </cell>
          <cell r="AN53">
            <v>4311</v>
          </cell>
          <cell r="AO53">
            <v>2.6651631679490899</v>
          </cell>
        </row>
        <row r="54">
          <cell r="A54">
            <v>51</v>
          </cell>
          <cell r="J54">
            <v>1740.6</v>
          </cell>
          <cell r="K54">
            <v>1655</v>
          </cell>
          <cell r="M54">
            <v>0</v>
          </cell>
          <cell r="N54">
            <v>139.1</v>
          </cell>
          <cell r="O54">
            <v>141.80000000000001</v>
          </cell>
          <cell r="P54">
            <v>309.7</v>
          </cell>
          <cell r="Q54">
            <v>309.2</v>
          </cell>
          <cell r="R54">
            <v>451.2</v>
          </cell>
          <cell r="S54">
            <v>156</v>
          </cell>
          <cell r="T54">
            <v>55.3</v>
          </cell>
          <cell r="U54">
            <v>92.7</v>
          </cell>
          <cell r="V54">
            <v>1655</v>
          </cell>
          <cell r="W54">
            <v>1172</v>
          </cell>
          <cell r="X54">
            <v>1181.0999999999999</v>
          </cell>
          <cell r="Y54">
            <v>668.9</v>
          </cell>
          <cell r="Z54">
            <v>1157.4000000000001</v>
          </cell>
          <cell r="AA54">
            <v>1165.7</v>
          </cell>
          <cell r="AB54">
            <v>661.2</v>
          </cell>
          <cell r="AC54">
            <v>1167.5999999999999</v>
          </cell>
          <cell r="AD54">
            <v>1176.0999999999999</v>
          </cell>
          <cell r="AE54">
            <v>667.5</v>
          </cell>
          <cell r="AF54">
            <v>1099</v>
          </cell>
          <cell r="AG54">
            <v>14</v>
          </cell>
          <cell r="AH54">
            <v>1085</v>
          </cell>
          <cell r="AI54">
            <v>13</v>
          </cell>
          <cell r="AJ54">
            <v>1150</v>
          </cell>
          <cell r="AK54">
            <v>8</v>
          </cell>
          <cell r="AM54">
            <v>196</v>
          </cell>
          <cell r="AN54">
            <v>4507</v>
          </cell>
          <cell r="AO54">
            <v>2.6651631679490899</v>
          </cell>
        </row>
        <row r="55">
          <cell r="A55">
            <v>52</v>
          </cell>
          <cell r="J55">
            <v>1561</v>
          </cell>
          <cell r="K55">
            <v>1477.4</v>
          </cell>
          <cell r="M55">
            <v>0</v>
          </cell>
          <cell r="N55">
            <v>57.5</v>
          </cell>
          <cell r="O55">
            <v>126.7</v>
          </cell>
          <cell r="P55">
            <v>338.6</v>
          </cell>
          <cell r="Q55">
            <v>305.8</v>
          </cell>
          <cell r="R55">
            <v>394.8</v>
          </cell>
          <cell r="S55">
            <v>130.5</v>
          </cell>
          <cell r="T55">
            <v>49</v>
          </cell>
          <cell r="U55">
            <v>74.5</v>
          </cell>
          <cell r="V55">
            <v>1477.3999999999999</v>
          </cell>
          <cell r="W55">
            <v>1174.9000000000001</v>
          </cell>
          <cell r="X55">
            <v>1186.0999999999999</v>
          </cell>
          <cell r="Y55">
            <v>671.8</v>
          </cell>
          <cell r="Z55">
            <v>1165.2</v>
          </cell>
          <cell r="AA55">
            <v>1178.7</v>
          </cell>
          <cell r="AB55">
            <v>665</v>
          </cell>
          <cell r="AC55">
            <v>1163.7</v>
          </cell>
          <cell r="AD55">
            <v>1175.3</v>
          </cell>
          <cell r="AE55">
            <v>664.4</v>
          </cell>
          <cell r="AF55">
            <v>1077</v>
          </cell>
          <cell r="AG55">
            <v>12</v>
          </cell>
          <cell r="AH55">
            <v>795</v>
          </cell>
          <cell r="AI55">
            <v>7</v>
          </cell>
          <cell r="AJ55">
            <v>860</v>
          </cell>
          <cell r="AK55">
            <v>8</v>
          </cell>
          <cell r="AM55">
            <v>196</v>
          </cell>
          <cell r="AN55">
            <v>4507</v>
          </cell>
          <cell r="AO55">
            <v>2.6651631679490881</v>
          </cell>
        </row>
        <row r="56">
          <cell r="A56">
            <v>53</v>
          </cell>
          <cell r="J56">
            <v>1854.1</v>
          </cell>
          <cell r="K56">
            <v>1761</v>
          </cell>
          <cell r="M56">
            <v>0</v>
          </cell>
          <cell r="N56">
            <v>159.4</v>
          </cell>
          <cell r="O56">
            <v>154.69999999999999</v>
          </cell>
          <cell r="P56">
            <v>375.8</v>
          </cell>
          <cell r="Q56">
            <v>315.89999999999998</v>
          </cell>
          <cell r="R56">
            <v>445.9</v>
          </cell>
          <cell r="S56">
            <v>152.6</v>
          </cell>
          <cell r="T56">
            <v>53.8</v>
          </cell>
          <cell r="U56">
            <v>102.9</v>
          </cell>
          <cell r="V56">
            <v>1761</v>
          </cell>
          <cell r="W56">
            <v>1172.2</v>
          </cell>
          <cell r="X56">
            <v>1181.7</v>
          </cell>
          <cell r="Y56">
            <v>673.2</v>
          </cell>
          <cell r="Z56">
            <v>1168.9000000000001</v>
          </cell>
          <cell r="AA56">
            <v>1178.0999999999999</v>
          </cell>
          <cell r="AB56">
            <v>669.9</v>
          </cell>
          <cell r="AC56">
            <v>1175.2</v>
          </cell>
          <cell r="AD56">
            <v>1186.9000000000001</v>
          </cell>
          <cell r="AE56">
            <v>673.1</v>
          </cell>
          <cell r="AF56">
            <v>1330</v>
          </cell>
          <cell r="AG56">
            <v>11</v>
          </cell>
          <cell r="AH56">
            <v>1270</v>
          </cell>
          <cell r="AI56">
            <v>12</v>
          </cell>
          <cell r="AJ56">
            <v>880</v>
          </cell>
          <cell r="AK56">
            <v>12</v>
          </cell>
          <cell r="AM56">
            <v>112</v>
          </cell>
          <cell r="AN56">
            <v>4619</v>
          </cell>
          <cell r="AO56">
            <v>2.6651631679490881</v>
          </cell>
        </row>
        <row r="57">
          <cell r="A57">
            <v>54</v>
          </cell>
          <cell r="J57">
            <v>1708.5</v>
          </cell>
          <cell r="K57">
            <v>1615</v>
          </cell>
          <cell r="M57">
            <v>0</v>
          </cell>
          <cell r="N57">
            <v>137.5</v>
          </cell>
          <cell r="O57">
            <v>157.1</v>
          </cell>
          <cell r="P57">
            <v>327.39999999999998</v>
          </cell>
          <cell r="Q57">
            <v>299.2</v>
          </cell>
          <cell r="R57">
            <v>426.8</v>
          </cell>
          <cell r="S57">
            <v>131.4</v>
          </cell>
          <cell r="T57">
            <v>50.6</v>
          </cell>
          <cell r="U57">
            <v>85</v>
          </cell>
          <cell r="V57">
            <v>1615</v>
          </cell>
          <cell r="W57">
            <v>1172.5999999999999</v>
          </cell>
          <cell r="X57">
            <v>1181.4000000000001</v>
          </cell>
          <cell r="Y57">
            <v>669.8</v>
          </cell>
          <cell r="Z57">
            <v>1169.2</v>
          </cell>
          <cell r="AA57">
            <v>1177.2</v>
          </cell>
          <cell r="AB57">
            <v>668.1</v>
          </cell>
          <cell r="AC57">
            <v>1183.5</v>
          </cell>
          <cell r="AD57">
            <v>1193.2</v>
          </cell>
          <cell r="AE57">
            <v>678.2</v>
          </cell>
          <cell r="AF57">
            <v>815</v>
          </cell>
          <cell r="AG57">
            <v>13</v>
          </cell>
          <cell r="AH57">
            <v>955</v>
          </cell>
          <cell r="AI57">
            <v>14</v>
          </cell>
          <cell r="AJ57">
            <v>710</v>
          </cell>
          <cell r="AK57">
            <v>14</v>
          </cell>
          <cell r="AM57">
            <v>146</v>
          </cell>
          <cell r="AN57">
            <v>4765</v>
          </cell>
          <cell r="AO57">
            <v>2.6651631679490881</v>
          </cell>
        </row>
        <row r="58">
          <cell r="A58">
            <v>55</v>
          </cell>
          <cell r="J58">
            <v>2438.9</v>
          </cell>
          <cell r="K58">
            <v>2308.1</v>
          </cell>
          <cell r="M58">
            <v>15.9</v>
          </cell>
          <cell r="N58">
            <v>188.8</v>
          </cell>
          <cell r="O58">
            <v>212.2</v>
          </cell>
          <cell r="P58">
            <v>450.5</v>
          </cell>
          <cell r="Q58">
            <v>444.2</v>
          </cell>
          <cell r="R58">
            <v>597.70000000000005</v>
          </cell>
          <cell r="S58">
            <v>208</v>
          </cell>
          <cell r="T58">
            <v>73.3</v>
          </cell>
          <cell r="U58">
            <v>117.5</v>
          </cell>
          <cell r="V58">
            <v>2308.1000000000004</v>
          </cell>
          <cell r="W58">
            <v>1179.5999999999999</v>
          </cell>
          <cell r="X58">
            <v>1188.7</v>
          </cell>
          <cell r="Y58">
            <v>674.6</v>
          </cell>
          <cell r="Z58">
            <v>1182</v>
          </cell>
          <cell r="AA58">
            <v>1191.0999999999999</v>
          </cell>
          <cell r="AB58">
            <v>672.3</v>
          </cell>
          <cell r="AC58">
            <v>1194.7</v>
          </cell>
          <cell r="AD58">
            <v>1205.2</v>
          </cell>
          <cell r="AE58">
            <v>684.7</v>
          </cell>
          <cell r="AF58">
            <v>975</v>
          </cell>
          <cell r="AG58">
            <v>10</v>
          </cell>
          <cell r="AH58">
            <v>867</v>
          </cell>
          <cell r="AI58">
            <v>12</v>
          </cell>
          <cell r="AJ58">
            <v>910</v>
          </cell>
          <cell r="AK58">
            <v>9</v>
          </cell>
          <cell r="AM58">
            <v>218</v>
          </cell>
          <cell r="AN58">
            <v>4983</v>
          </cell>
          <cell r="AO58">
            <v>2.6651631679490881</v>
          </cell>
        </row>
        <row r="59">
          <cell r="A59">
            <v>56</v>
          </cell>
          <cell r="J59">
            <v>1803.5</v>
          </cell>
          <cell r="K59">
            <v>1703.3</v>
          </cell>
          <cell r="M59">
            <v>0</v>
          </cell>
          <cell r="N59">
            <v>152.69999999999999</v>
          </cell>
          <cell r="O59">
            <v>140.6</v>
          </cell>
          <cell r="P59">
            <v>368.1</v>
          </cell>
          <cell r="Q59">
            <v>333.2</v>
          </cell>
          <cell r="R59">
            <v>422.7</v>
          </cell>
          <cell r="S59">
            <v>149.1</v>
          </cell>
          <cell r="T59">
            <v>54.3</v>
          </cell>
          <cell r="U59">
            <v>82.6</v>
          </cell>
          <cell r="V59">
            <v>1703.2999999999997</v>
          </cell>
          <cell r="W59">
            <v>1143.5</v>
          </cell>
          <cell r="X59">
            <v>1152.4000000000001</v>
          </cell>
          <cell r="Y59">
            <v>651.5</v>
          </cell>
          <cell r="Z59">
            <v>1154.4000000000001</v>
          </cell>
          <cell r="AA59">
            <v>1162.9000000000001</v>
          </cell>
          <cell r="AB59">
            <v>656.4</v>
          </cell>
          <cell r="AC59">
            <v>1160</v>
          </cell>
          <cell r="AD59">
            <v>1170.0999999999999</v>
          </cell>
          <cell r="AE59">
            <v>656.6</v>
          </cell>
          <cell r="AF59">
            <v>1072</v>
          </cell>
          <cell r="AG59">
            <v>12</v>
          </cell>
          <cell r="AH59">
            <v>1260</v>
          </cell>
          <cell r="AI59">
            <v>12</v>
          </cell>
          <cell r="AJ59">
            <v>945</v>
          </cell>
          <cell r="AK59">
            <v>7</v>
          </cell>
          <cell r="AM59">
            <v>218</v>
          </cell>
          <cell r="AN59">
            <v>4983</v>
          </cell>
          <cell r="AO59">
            <v>2.6651631679490881</v>
          </cell>
        </row>
        <row r="60">
          <cell r="A60">
            <v>57</v>
          </cell>
          <cell r="J60">
            <v>2093.6999999999998</v>
          </cell>
          <cell r="K60">
            <v>1983.2</v>
          </cell>
          <cell r="M60">
            <v>8.9</v>
          </cell>
          <cell r="N60">
            <v>219.5</v>
          </cell>
          <cell r="O60">
            <v>222</v>
          </cell>
          <cell r="P60">
            <v>421</v>
          </cell>
          <cell r="Q60">
            <v>354</v>
          </cell>
          <cell r="R60">
            <v>438.2</v>
          </cell>
          <cell r="S60">
            <v>151</v>
          </cell>
          <cell r="T60">
            <v>62.3</v>
          </cell>
          <cell r="U60">
            <v>106.3</v>
          </cell>
          <cell r="V60">
            <v>1983.2</v>
          </cell>
          <cell r="W60">
            <v>1187.5999999999999</v>
          </cell>
          <cell r="X60">
            <v>1197.2</v>
          </cell>
          <cell r="Y60">
            <v>680.8</v>
          </cell>
          <cell r="Z60">
            <v>1183.5</v>
          </cell>
          <cell r="AA60">
            <v>1192.8</v>
          </cell>
          <cell r="AB60">
            <v>676.2</v>
          </cell>
          <cell r="AC60">
            <v>1181.4000000000001</v>
          </cell>
          <cell r="AD60">
            <v>1191.9000000000001</v>
          </cell>
          <cell r="AE60">
            <v>677.2</v>
          </cell>
          <cell r="AF60">
            <v>990</v>
          </cell>
          <cell r="AG60">
            <v>12</v>
          </cell>
          <cell r="AH60">
            <v>970</v>
          </cell>
          <cell r="AI60">
            <v>10</v>
          </cell>
          <cell r="AJ60">
            <v>960</v>
          </cell>
          <cell r="AK60">
            <v>12</v>
          </cell>
          <cell r="AM60">
            <v>176</v>
          </cell>
          <cell r="AN60">
            <v>5159</v>
          </cell>
          <cell r="AO60">
            <v>2.6651631679490881</v>
          </cell>
        </row>
        <row r="61">
          <cell r="A61">
            <v>58</v>
          </cell>
          <cell r="J61">
            <v>1703.3</v>
          </cell>
          <cell r="K61">
            <v>1614.6</v>
          </cell>
          <cell r="M61">
            <v>0</v>
          </cell>
          <cell r="N61">
            <v>119.3</v>
          </cell>
          <cell r="O61">
            <v>132.6</v>
          </cell>
          <cell r="P61">
            <v>314.7</v>
          </cell>
          <cell r="Q61">
            <v>316.3</v>
          </cell>
          <cell r="R61">
            <v>436.2</v>
          </cell>
          <cell r="S61">
            <v>146</v>
          </cell>
          <cell r="T61">
            <v>55.5</v>
          </cell>
          <cell r="U61">
            <v>94</v>
          </cell>
          <cell r="V61">
            <v>1614.6</v>
          </cell>
          <cell r="W61">
            <v>1172.5</v>
          </cell>
          <cell r="X61">
            <v>1183.8</v>
          </cell>
          <cell r="Y61">
            <v>665.8</v>
          </cell>
          <cell r="Z61">
            <v>1172.0999999999999</v>
          </cell>
          <cell r="AA61">
            <v>1183.7</v>
          </cell>
          <cell r="AB61">
            <v>669.8</v>
          </cell>
          <cell r="AC61">
            <v>1170.4000000000001</v>
          </cell>
          <cell r="AD61">
            <v>1182.5999999999999</v>
          </cell>
          <cell r="AE61">
            <v>666.4</v>
          </cell>
          <cell r="AF61">
            <v>1075</v>
          </cell>
          <cell r="AG61">
            <v>13</v>
          </cell>
          <cell r="AH61">
            <v>1025</v>
          </cell>
          <cell r="AI61">
            <v>11</v>
          </cell>
          <cell r="AJ61">
            <v>1080</v>
          </cell>
          <cell r="AK61">
            <v>10</v>
          </cell>
          <cell r="AM61">
            <v>190</v>
          </cell>
          <cell r="AN61">
            <v>5349</v>
          </cell>
          <cell r="AO61">
            <v>2.6651631679490881</v>
          </cell>
        </row>
        <row r="62">
          <cell r="A62">
            <v>59</v>
          </cell>
          <cell r="J62">
            <v>1880.3</v>
          </cell>
          <cell r="K62">
            <v>1780.2</v>
          </cell>
          <cell r="M62">
            <v>0</v>
          </cell>
          <cell r="N62">
            <v>149.80000000000001</v>
          </cell>
          <cell r="O62">
            <v>185.8</v>
          </cell>
          <cell r="P62">
            <v>340</v>
          </cell>
          <cell r="Q62">
            <v>341</v>
          </cell>
          <cell r="R62">
            <v>444.7</v>
          </cell>
          <cell r="S62">
            <v>151.80000000000001</v>
          </cell>
          <cell r="T62">
            <v>55.7</v>
          </cell>
          <cell r="U62">
            <v>111.4</v>
          </cell>
          <cell r="V62">
            <v>1780.2</v>
          </cell>
          <cell r="W62">
            <v>1182.3</v>
          </cell>
          <cell r="X62">
            <v>1194.5999999999999</v>
          </cell>
          <cell r="Y62">
            <v>676</v>
          </cell>
          <cell r="Z62">
            <v>1182.5999999999999</v>
          </cell>
          <cell r="AA62">
            <v>1193.9000000000001</v>
          </cell>
          <cell r="AB62">
            <v>674.6</v>
          </cell>
          <cell r="AC62">
            <v>1184.9000000000001</v>
          </cell>
          <cell r="AD62">
            <v>1196.4000000000001</v>
          </cell>
          <cell r="AE62">
            <v>678.7</v>
          </cell>
          <cell r="AF62">
            <v>1010</v>
          </cell>
          <cell r="AG62">
            <v>10</v>
          </cell>
          <cell r="AH62">
            <v>993</v>
          </cell>
          <cell r="AI62">
            <v>12</v>
          </cell>
          <cell r="AJ62">
            <v>1080</v>
          </cell>
          <cell r="AK62">
            <v>11</v>
          </cell>
          <cell r="AM62">
            <v>156</v>
          </cell>
          <cell r="AN62">
            <v>5505</v>
          </cell>
          <cell r="AO62">
            <v>2.6651631679490881</v>
          </cell>
        </row>
        <row r="63">
          <cell r="A63">
            <v>60</v>
          </cell>
          <cell r="J63">
            <v>1941</v>
          </cell>
          <cell r="K63">
            <v>1842.7</v>
          </cell>
          <cell r="M63">
            <v>0</v>
          </cell>
          <cell r="N63">
            <v>166.8</v>
          </cell>
          <cell r="O63">
            <v>190</v>
          </cell>
          <cell r="P63">
            <v>363.8</v>
          </cell>
          <cell r="Q63">
            <v>348.2</v>
          </cell>
          <cell r="R63">
            <v>452.3</v>
          </cell>
          <cell r="S63">
            <v>158.5</v>
          </cell>
          <cell r="T63">
            <v>60.4</v>
          </cell>
          <cell r="U63">
            <v>102.7</v>
          </cell>
          <cell r="V63">
            <v>1842.7</v>
          </cell>
          <cell r="W63">
            <v>1173.3</v>
          </cell>
          <cell r="X63">
            <v>1183.5999999999999</v>
          </cell>
          <cell r="Y63">
            <v>668.7</v>
          </cell>
          <cell r="Z63">
            <v>1170.8</v>
          </cell>
          <cell r="AA63">
            <v>1181.5999999999999</v>
          </cell>
          <cell r="AB63">
            <v>666.8</v>
          </cell>
          <cell r="AC63">
            <v>1172.0999999999999</v>
          </cell>
          <cell r="AD63">
            <v>1182.7</v>
          </cell>
          <cell r="AE63">
            <v>668.2</v>
          </cell>
          <cell r="AF63">
            <v>966</v>
          </cell>
          <cell r="AG63">
            <v>13</v>
          </cell>
          <cell r="AH63">
            <v>1074</v>
          </cell>
          <cell r="AI63">
            <v>10</v>
          </cell>
          <cell r="AJ63">
            <v>1082</v>
          </cell>
          <cell r="AK63">
            <v>10</v>
          </cell>
          <cell r="AM63">
            <v>168</v>
          </cell>
          <cell r="AN63">
            <v>5673</v>
          </cell>
          <cell r="AO63">
            <v>2.6651631679490881</v>
          </cell>
        </row>
        <row r="64">
          <cell r="A64">
            <v>61</v>
          </cell>
          <cell r="J64">
            <v>1971.1</v>
          </cell>
          <cell r="K64">
            <v>1862.7</v>
          </cell>
          <cell r="M64">
            <v>0</v>
          </cell>
          <cell r="N64">
            <v>161.80000000000001</v>
          </cell>
          <cell r="O64">
            <v>203.5</v>
          </cell>
          <cell r="P64">
            <v>391.2</v>
          </cell>
          <cell r="Q64">
            <v>345.5</v>
          </cell>
          <cell r="R64">
            <v>435.3</v>
          </cell>
          <cell r="S64">
            <v>159.4</v>
          </cell>
          <cell r="T64">
            <v>59.9</v>
          </cell>
          <cell r="U64">
            <v>106.1</v>
          </cell>
          <cell r="V64">
            <v>1862.7</v>
          </cell>
          <cell r="W64">
            <v>1188.7</v>
          </cell>
          <cell r="X64">
            <v>1198.0999999999999</v>
          </cell>
          <cell r="Y64">
            <v>685.4</v>
          </cell>
          <cell r="Z64">
            <v>1187.9000000000001</v>
          </cell>
          <cell r="AA64">
            <v>1197.3</v>
          </cell>
          <cell r="AB64">
            <v>684.9</v>
          </cell>
          <cell r="AC64">
            <v>1186.8</v>
          </cell>
          <cell r="AD64">
            <v>1197.4000000000001</v>
          </cell>
          <cell r="AE64">
            <v>685.7</v>
          </cell>
          <cell r="AF64">
            <v>1170</v>
          </cell>
          <cell r="AG64">
            <v>10</v>
          </cell>
          <cell r="AH64">
            <v>1210</v>
          </cell>
          <cell r="AI64">
            <v>15</v>
          </cell>
          <cell r="AJ64">
            <v>1210</v>
          </cell>
          <cell r="AK64">
            <v>15</v>
          </cell>
          <cell r="AM64">
            <v>86</v>
          </cell>
          <cell r="AN64">
            <v>5759</v>
          </cell>
          <cell r="AO64">
            <v>2.6651631679490881</v>
          </cell>
        </row>
        <row r="65">
          <cell r="A65">
            <v>62</v>
          </cell>
          <cell r="J65">
            <v>2543.4</v>
          </cell>
          <cell r="K65">
            <v>2400.4</v>
          </cell>
          <cell r="M65">
            <v>0</v>
          </cell>
          <cell r="N65">
            <v>284.7</v>
          </cell>
          <cell r="O65">
            <v>165.7</v>
          </cell>
          <cell r="P65">
            <v>454</v>
          </cell>
          <cell r="Q65">
            <v>460.6</v>
          </cell>
          <cell r="R65">
            <v>588.1</v>
          </cell>
          <cell r="S65">
            <v>221.1</v>
          </cell>
          <cell r="T65">
            <v>86.7</v>
          </cell>
          <cell r="U65">
            <v>139.5</v>
          </cell>
          <cell r="V65">
            <v>2400.3999999999996</v>
          </cell>
          <cell r="W65">
            <v>1191.9000000000001</v>
          </cell>
          <cell r="X65">
            <v>1203.5</v>
          </cell>
          <cell r="Y65">
            <v>691.5</v>
          </cell>
          <cell r="Z65">
            <v>1185</v>
          </cell>
          <cell r="AA65">
            <v>1194.5</v>
          </cell>
          <cell r="AB65">
            <v>683.5</v>
          </cell>
          <cell r="AC65">
            <v>1189.8</v>
          </cell>
          <cell r="AD65">
            <v>1198.3</v>
          </cell>
          <cell r="AE65">
            <v>691.2</v>
          </cell>
          <cell r="AF65">
            <v>983</v>
          </cell>
          <cell r="AG65">
            <v>10</v>
          </cell>
          <cell r="AH65">
            <v>1070</v>
          </cell>
          <cell r="AI65">
            <v>12</v>
          </cell>
          <cell r="AJ65">
            <v>1202</v>
          </cell>
          <cell r="AK65">
            <v>14</v>
          </cell>
          <cell r="AM65">
            <v>140</v>
          </cell>
          <cell r="AN65">
            <v>5899</v>
          </cell>
          <cell r="AO65">
            <v>2.6651631679490881</v>
          </cell>
        </row>
        <row r="66">
          <cell r="A66">
            <v>63</v>
          </cell>
          <cell r="J66">
            <v>1788.1</v>
          </cell>
          <cell r="K66">
            <v>1687.8</v>
          </cell>
          <cell r="M66">
            <v>9.5</v>
          </cell>
          <cell r="N66">
            <v>222.7</v>
          </cell>
          <cell r="O66">
            <v>120.6</v>
          </cell>
          <cell r="P66">
            <v>261.7</v>
          </cell>
          <cell r="Q66">
            <v>338.2</v>
          </cell>
          <cell r="R66">
            <v>434</v>
          </cell>
          <cell r="S66">
            <v>146.1</v>
          </cell>
          <cell r="T66">
            <v>56.2</v>
          </cell>
          <cell r="U66">
            <v>98.8</v>
          </cell>
          <cell r="V66">
            <v>1687.8</v>
          </cell>
          <cell r="W66">
            <v>1181.3</v>
          </cell>
          <cell r="X66">
            <v>1192</v>
          </cell>
          <cell r="Y66">
            <v>677.6</v>
          </cell>
          <cell r="Z66">
            <v>1183.5999999999999</v>
          </cell>
          <cell r="AA66">
            <v>1197.0999999999999</v>
          </cell>
          <cell r="AB66">
            <v>683.5</v>
          </cell>
          <cell r="AC66">
            <v>1184.7</v>
          </cell>
          <cell r="AD66">
            <v>1199.9000000000001</v>
          </cell>
          <cell r="AE66">
            <v>679.3</v>
          </cell>
          <cell r="AF66">
            <v>900</v>
          </cell>
          <cell r="AG66">
            <v>14</v>
          </cell>
          <cell r="AH66">
            <v>1195</v>
          </cell>
          <cell r="AI66">
            <v>15</v>
          </cell>
          <cell r="AJ66">
            <v>896</v>
          </cell>
          <cell r="AK66">
            <v>14</v>
          </cell>
          <cell r="AM66">
            <v>180</v>
          </cell>
          <cell r="AN66">
            <v>6079</v>
          </cell>
          <cell r="AO66">
            <v>2.6651631679490881</v>
          </cell>
        </row>
        <row r="67">
          <cell r="A67">
            <v>64</v>
          </cell>
          <cell r="J67">
            <v>1831.5</v>
          </cell>
          <cell r="K67">
            <v>1739.6</v>
          </cell>
          <cell r="M67">
            <v>10.1</v>
          </cell>
          <cell r="N67">
            <v>195.8</v>
          </cell>
          <cell r="O67">
            <v>182.8</v>
          </cell>
          <cell r="P67">
            <v>272.8</v>
          </cell>
          <cell r="Q67">
            <v>318.7</v>
          </cell>
          <cell r="R67">
            <v>452.8</v>
          </cell>
          <cell r="S67">
            <v>154.80000000000001</v>
          </cell>
          <cell r="T67">
            <v>57.2</v>
          </cell>
          <cell r="U67">
            <v>94.6</v>
          </cell>
          <cell r="V67">
            <v>1739.6</v>
          </cell>
          <cell r="W67">
            <v>1180.2</v>
          </cell>
          <cell r="X67">
            <v>1194.2</v>
          </cell>
          <cell r="Y67">
            <v>671.4</v>
          </cell>
          <cell r="Z67">
            <v>1177.5999999999999</v>
          </cell>
          <cell r="AA67">
            <v>1193.3</v>
          </cell>
          <cell r="AB67">
            <v>676</v>
          </cell>
          <cell r="AC67">
            <v>1180.0999999999999</v>
          </cell>
          <cell r="AD67">
            <v>1193.0999999999999</v>
          </cell>
          <cell r="AE67">
            <v>674.8</v>
          </cell>
          <cell r="AF67">
            <v>765</v>
          </cell>
          <cell r="AG67">
            <v>11</v>
          </cell>
          <cell r="AH67">
            <v>806</v>
          </cell>
          <cell r="AI67">
            <v>14</v>
          </cell>
          <cell r="AJ67">
            <v>821</v>
          </cell>
          <cell r="AK67">
            <v>9</v>
          </cell>
          <cell r="AM67">
            <v>160</v>
          </cell>
          <cell r="AN67">
            <v>6239</v>
          </cell>
          <cell r="AO67">
            <v>2.6651631679490881</v>
          </cell>
        </row>
        <row r="68">
          <cell r="A68">
            <v>65</v>
          </cell>
          <cell r="J68">
            <v>2452.8000000000002</v>
          </cell>
          <cell r="K68">
            <v>2328.6</v>
          </cell>
          <cell r="M68">
            <v>0</v>
          </cell>
          <cell r="N68">
            <v>316</v>
          </cell>
          <cell r="O68">
            <v>286.5</v>
          </cell>
          <cell r="P68">
            <v>358.3</v>
          </cell>
          <cell r="Q68">
            <v>347.6</v>
          </cell>
          <cell r="R68">
            <v>531.29999999999995</v>
          </cell>
          <cell r="S68">
            <v>247</v>
          </cell>
          <cell r="T68">
            <v>78.400000000000006</v>
          </cell>
          <cell r="U68">
            <v>113.5</v>
          </cell>
          <cell r="V68">
            <v>2278.6</v>
          </cell>
          <cell r="AM68">
            <v>160</v>
          </cell>
          <cell r="AN68">
            <v>6239</v>
          </cell>
          <cell r="AO68">
            <v>2.6651631679490881</v>
          </cell>
        </row>
        <row r="69">
          <cell r="A69">
            <v>66</v>
          </cell>
          <cell r="J69">
            <v>2447.8000000000002</v>
          </cell>
          <cell r="K69">
            <v>2323</v>
          </cell>
          <cell r="M69">
            <v>15.8</v>
          </cell>
          <cell r="N69">
            <v>344.3</v>
          </cell>
          <cell r="O69">
            <v>292.3</v>
          </cell>
          <cell r="P69">
            <v>284</v>
          </cell>
          <cell r="Q69">
            <v>389.3</v>
          </cell>
          <cell r="R69">
            <v>590.9</v>
          </cell>
          <cell r="S69">
            <v>198.5</v>
          </cell>
          <cell r="T69">
            <v>76.3</v>
          </cell>
          <cell r="U69">
            <v>131.6</v>
          </cell>
          <cell r="V69">
            <v>2323</v>
          </cell>
          <cell r="W69">
            <v>1179</v>
          </cell>
          <cell r="X69">
            <v>1191.5999999999999</v>
          </cell>
          <cell r="Y69">
            <v>666.9</v>
          </cell>
          <cell r="Z69">
            <v>1177.5</v>
          </cell>
          <cell r="AA69">
            <v>1192.2</v>
          </cell>
          <cell r="AB69">
            <v>668.3</v>
          </cell>
          <cell r="AC69">
            <v>1171</v>
          </cell>
          <cell r="AD69">
            <v>1189.2</v>
          </cell>
          <cell r="AE69">
            <v>669</v>
          </cell>
          <cell r="AF69">
            <v>785</v>
          </cell>
          <cell r="AG69">
            <v>12</v>
          </cell>
          <cell r="AH69">
            <v>780</v>
          </cell>
          <cell r="AI69">
            <v>13</v>
          </cell>
          <cell r="AJ69">
            <v>960</v>
          </cell>
          <cell r="AK69">
            <v>11</v>
          </cell>
          <cell r="AM69">
            <v>196</v>
          </cell>
          <cell r="AN69">
            <v>6435</v>
          </cell>
          <cell r="AO69">
            <v>2.6651631679490881</v>
          </cell>
        </row>
        <row r="70">
          <cell r="A70">
            <v>67</v>
          </cell>
          <cell r="J70">
            <v>2592.1</v>
          </cell>
          <cell r="K70">
            <v>2466.1</v>
          </cell>
          <cell r="M70">
            <v>30.5</v>
          </cell>
          <cell r="N70">
            <v>310.10000000000002</v>
          </cell>
          <cell r="O70">
            <v>299.3</v>
          </cell>
          <cell r="P70">
            <v>372.2</v>
          </cell>
          <cell r="Q70">
            <v>399.4</v>
          </cell>
          <cell r="R70">
            <v>610.70000000000005</v>
          </cell>
          <cell r="S70">
            <v>208.7</v>
          </cell>
          <cell r="T70">
            <v>78.599999999999994</v>
          </cell>
          <cell r="U70">
            <v>156.6</v>
          </cell>
          <cell r="V70">
            <v>2466.1</v>
          </cell>
          <cell r="W70">
            <v>1180.9000000000001</v>
          </cell>
          <cell r="X70">
            <v>1196.5999999999999</v>
          </cell>
          <cell r="Y70">
            <v>677.5</v>
          </cell>
          <cell r="Z70">
            <v>1197.2</v>
          </cell>
          <cell r="AA70">
            <v>1207.8</v>
          </cell>
          <cell r="AB70">
            <v>685.7</v>
          </cell>
          <cell r="AC70">
            <v>1205.5</v>
          </cell>
          <cell r="AD70">
            <v>1219.9000000000001</v>
          </cell>
          <cell r="AE70">
            <v>688.3</v>
          </cell>
          <cell r="AF70">
            <v>1140</v>
          </cell>
          <cell r="AG70">
            <v>14</v>
          </cell>
          <cell r="AH70">
            <v>1096</v>
          </cell>
          <cell r="AI70">
            <v>14</v>
          </cell>
          <cell r="AJ70">
            <v>940</v>
          </cell>
          <cell r="AK70">
            <v>13</v>
          </cell>
          <cell r="AM70">
            <v>196</v>
          </cell>
          <cell r="AN70">
            <v>6435</v>
          </cell>
          <cell r="AO70">
            <v>2.6651631679490881</v>
          </cell>
        </row>
        <row r="71">
          <cell r="A71">
            <v>68</v>
          </cell>
          <cell r="J71">
            <v>2167.6</v>
          </cell>
          <cell r="K71">
            <v>2045.6</v>
          </cell>
          <cell r="M71">
            <v>0</v>
          </cell>
          <cell r="N71">
            <v>265.10000000000002</v>
          </cell>
          <cell r="O71">
            <v>220.2</v>
          </cell>
          <cell r="P71">
            <v>212.3</v>
          </cell>
          <cell r="Q71">
            <v>379.1</v>
          </cell>
          <cell r="R71">
            <v>571.4</v>
          </cell>
          <cell r="S71">
            <v>202.3</v>
          </cell>
          <cell r="T71">
            <v>67</v>
          </cell>
          <cell r="U71">
            <v>128.19999999999999</v>
          </cell>
          <cell r="V71">
            <v>2045.6</v>
          </cell>
          <cell r="W71">
            <v>1182</v>
          </cell>
          <cell r="X71">
            <v>1191.9000000000001</v>
          </cell>
          <cell r="Y71">
            <v>679.4</v>
          </cell>
          <cell r="Z71">
            <v>1402.8</v>
          </cell>
          <cell r="AA71">
            <v>1417.7</v>
          </cell>
          <cell r="AB71">
            <v>806.6</v>
          </cell>
          <cell r="AC71">
            <v>1179</v>
          </cell>
          <cell r="AD71">
            <v>1189.4000000000001</v>
          </cell>
          <cell r="AE71">
            <v>675.9</v>
          </cell>
          <cell r="AF71">
            <v>1030</v>
          </cell>
          <cell r="AG71">
            <v>10</v>
          </cell>
          <cell r="AH71">
            <v>1456</v>
          </cell>
          <cell r="AI71">
            <v>14</v>
          </cell>
          <cell r="AJ71">
            <v>982</v>
          </cell>
          <cell r="AK71">
            <v>13</v>
          </cell>
          <cell r="AM71">
            <v>184</v>
          </cell>
          <cell r="AN71">
            <v>6619</v>
          </cell>
          <cell r="AO71">
            <v>2.6651631679490881</v>
          </cell>
        </row>
        <row r="72">
          <cell r="A72">
            <v>69</v>
          </cell>
          <cell r="J72">
            <v>1811.7</v>
          </cell>
          <cell r="K72">
            <v>1714.7</v>
          </cell>
          <cell r="M72">
            <v>0</v>
          </cell>
          <cell r="N72">
            <v>224.3</v>
          </cell>
          <cell r="O72">
            <v>179.1</v>
          </cell>
          <cell r="P72">
            <v>217.1</v>
          </cell>
          <cell r="Q72">
            <v>314.2</v>
          </cell>
          <cell r="R72">
            <v>454.9</v>
          </cell>
          <cell r="S72">
            <v>163.4</v>
          </cell>
          <cell r="T72">
            <v>60.8</v>
          </cell>
          <cell r="U72">
            <v>100.9</v>
          </cell>
          <cell r="V72">
            <v>1714.7</v>
          </cell>
          <cell r="W72">
            <v>1185.2</v>
          </cell>
          <cell r="X72">
            <v>1194.5</v>
          </cell>
          <cell r="Y72">
            <v>679.9</v>
          </cell>
          <cell r="Z72">
            <v>1193.0999999999999</v>
          </cell>
          <cell r="AA72">
            <v>1203.2</v>
          </cell>
          <cell r="AB72">
            <v>687.2</v>
          </cell>
          <cell r="AC72">
            <v>1183.8</v>
          </cell>
          <cell r="AD72">
            <v>1193.7</v>
          </cell>
          <cell r="AE72">
            <v>678.7</v>
          </cell>
          <cell r="AF72">
            <v>850</v>
          </cell>
          <cell r="AG72">
            <v>14</v>
          </cell>
          <cell r="AH72">
            <v>1025</v>
          </cell>
          <cell r="AI72">
            <v>13</v>
          </cell>
          <cell r="AJ72">
            <v>1080</v>
          </cell>
          <cell r="AK72">
            <v>12</v>
          </cell>
          <cell r="AM72">
            <v>184</v>
          </cell>
          <cell r="AN72">
            <v>6619</v>
          </cell>
          <cell r="AO72">
            <v>2.6651631679490881</v>
          </cell>
        </row>
        <row r="73">
          <cell r="A73">
            <v>70</v>
          </cell>
          <cell r="J73">
            <v>2403.5</v>
          </cell>
          <cell r="K73">
            <v>2269</v>
          </cell>
          <cell r="M73">
            <v>0</v>
          </cell>
          <cell r="N73">
            <v>261</v>
          </cell>
          <cell r="O73">
            <v>246.8</v>
          </cell>
          <cell r="P73">
            <v>355.5</v>
          </cell>
          <cell r="Q73">
            <v>457.9</v>
          </cell>
          <cell r="R73">
            <v>510.5</v>
          </cell>
          <cell r="S73">
            <v>221.2</v>
          </cell>
          <cell r="T73">
            <v>106.5</v>
          </cell>
          <cell r="U73">
            <v>109.6</v>
          </cell>
          <cell r="V73">
            <v>2268.9999999999995</v>
          </cell>
          <cell r="W73">
            <v>1185.5999999999999</v>
          </cell>
          <cell r="X73">
            <v>1195.8</v>
          </cell>
          <cell r="Y73">
            <v>685.9</v>
          </cell>
          <cell r="Z73">
            <v>1178.4000000000001</v>
          </cell>
          <cell r="AA73">
            <v>1188</v>
          </cell>
          <cell r="AB73">
            <v>680.9</v>
          </cell>
          <cell r="AC73">
            <v>1184.2</v>
          </cell>
          <cell r="AD73">
            <v>1196.8</v>
          </cell>
          <cell r="AE73">
            <v>683.6</v>
          </cell>
          <cell r="AF73">
            <v>1170</v>
          </cell>
          <cell r="AG73">
            <v>13</v>
          </cell>
          <cell r="AH73">
            <v>1047</v>
          </cell>
          <cell r="AI73">
            <v>11</v>
          </cell>
          <cell r="AJ73">
            <v>1047</v>
          </cell>
          <cell r="AK73">
            <v>11</v>
          </cell>
          <cell r="AM73">
            <v>160</v>
          </cell>
          <cell r="AN73">
            <v>6779</v>
          </cell>
          <cell r="AO73">
            <v>2.6651631679490881</v>
          </cell>
        </row>
        <row r="74">
          <cell r="A74">
            <v>71</v>
          </cell>
          <cell r="J74">
            <v>1863</v>
          </cell>
          <cell r="K74">
            <v>1767</v>
          </cell>
          <cell r="M74">
            <v>2.7</v>
          </cell>
          <cell r="N74">
            <v>157.80000000000001</v>
          </cell>
          <cell r="O74">
            <v>161.4</v>
          </cell>
          <cell r="P74">
            <v>355.6</v>
          </cell>
          <cell r="Q74">
            <v>340.2</v>
          </cell>
          <cell r="R74">
            <v>401.3</v>
          </cell>
          <cell r="S74">
            <v>197.2</v>
          </cell>
          <cell r="T74">
            <v>54.6</v>
          </cell>
          <cell r="U74">
            <v>96.2</v>
          </cell>
          <cell r="V74">
            <v>1767</v>
          </cell>
          <cell r="W74">
            <v>1170.4000000000001</v>
          </cell>
          <cell r="X74">
            <v>1180.9000000000001</v>
          </cell>
          <cell r="Y74">
            <v>667</v>
          </cell>
          <cell r="Z74">
            <v>1170</v>
          </cell>
          <cell r="AA74">
            <v>1180.9000000000001</v>
          </cell>
          <cell r="AB74">
            <v>665.9</v>
          </cell>
          <cell r="AC74">
            <v>1168.9000000000001</v>
          </cell>
          <cell r="AD74">
            <v>1179.5999999999999</v>
          </cell>
          <cell r="AE74">
            <v>665.4</v>
          </cell>
          <cell r="AF74">
            <v>876.9</v>
          </cell>
          <cell r="AG74">
            <v>11.5</v>
          </cell>
          <cell r="AH74">
            <v>983.7</v>
          </cell>
          <cell r="AI74">
            <v>11.3</v>
          </cell>
          <cell r="AJ74">
            <v>943.9</v>
          </cell>
          <cell r="AK74">
            <v>10</v>
          </cell>
          <cell r="AM74">
            <v>156</v>
          </cell>
          <cell r="AN74">
            <v>6935</v>
          </cell>
          <cell r="AO74">
            <v>2.6651631679490881</v>
          </cell>
        </row>
        <row r="75">
          <cell r="A75">
            <v>72</v>
          </cell>
          <cell r="J75">
            <v>1813</v>
          </cell>
          <cell r="K75">
            <v>1718.8</v>
          </cell>
          <cell r="M75">
            <v>2.8</v>
          </cell>
          <cell r="N75">
            <v>151</v>
          </cell>
          <cell r="O75">
            <v>153.1</v>
          </cell>
          <cell r="P75">
            <v>343.1</v>
          </cell>
          <cell r="Q75">
            <v>333.4</v>
          </cell>
          <cell r="R75">
            <v>392.1</v>
          </cell>
          <cell r="S75">
            <v>194.8</v>
          </cell>
          <cell r="T75">
            <v>53.5</v>
          </cell>
          <cell r="U75">
            <v>95</v>
          </cell>
          <cell r="V75">
            <v>1718.8</v>
          </cell>
          <cell r="W75">
            <v>1170.5</v>
          </cell>
          <cell r="X75">
            <v>1181.5</v>
          </cell>
          <cell r="Y75">
            <v>670</v>
          </cell>
          <cell r="Z75">
            <v>1170.4000000000001</v>
          </cell>
          <cell r="AA75">
            <v>1181.4000000000001</v>
          </cell>
          <cell r="AB75">
            <v>669.9</v>
          </cell>
          <cell r="AC75">
            <v>1169.9000000000001</v>
          </cell>
          <cell r="AD75">
            <v>1181.0999999999999</v>
          </cell>
          <cell r="AE75">
            <v>672.8</v>
          </cell>
          <cell r="AF75">
            <v>993.2</v>
          </cell>
          <cell r="AG75">
            <v>11.2</v>
          </cell>
          <cell r="AH75">
            <v>899</v>
          </cell>
          <cell r="AI75">
            <v>11</v>
          </cell>
          <cell r="AJ75">
            <v>953</v>
          </cell>
          <cell r="AK75">
            <v>10</v>
          </cell>
          <cell r="AM75">
            <v>156</v>
          </cell>
          <cell r="AN75">
            <v>6935</v>
          </cell>
          <cell r="AO75">
            <v>2.6651631679490881</v>
          </cell>
        </row>
        <row r="76">
          <cell r="A76">
            <v>73</v>
          </cell>
          <cell r="J76">
            <v>1870</v>
          </cell>
          <cell r="K76">
            <v>1771.5</v>
          </cell>
          <cell r="M76">
            <v>0</v>
          </cell>
          <cell r="N76">
            <v>161</v>
          </cell>
          <cell r="O76">
            <v>156.6</v>
          </cell>
          <cell r="P76">
            <v>349.6</v>
          </cell>
          <cell r="Q76">
            <v>342.1</v>
          </cell>
          <cell r="R76">
            <v>404.8</v>
          </cell>
          <cell r="S76">
            <v>200</v>
          </cell>
          <cell r="T76">
            <v>55.6</v>
          </cell>
          <cell r="U76">
            <v>101.8</v>
          </cell>
          <cell r="V76">
            <v>1771.5</v>
          </cell>
          <cell r="W76">
            <v>1170.3</v>
          </cell>
          <cell r="X76">
            <v>1181.9000000000001</v>
          </cell>
          <cell r="Y76">
            <v>667</v>
          </cell>
          <cell r="Z76">
            <v>1168.2</v>
          </cell>
          <cell r="AA76">
            <v>1179.5</v>
          </cell>
          <cell r="AB76">
            <v>664.7</v>
          </cell>
          <cell r="AC76">
            <v>1170.3</v>
          </cell>
          <cell r="AD76">
            <v>1182.3</v>
          </cell>
          <cell r="AE76">
            <v>665.6</v>
          </cell>
          <cell r="AF76">
            <v>922.8</v>
          </cell>
          <cell r="AG76">
            <v>11</v>
          </cell>
          <cell r="AH76">
            <v>1006</v>
          </cell>
          <cell r="AI76">
            <v>11</v>
          </cell>
          <cell r="AJ76">
            <v>975</v>
          </cell>
          <cell r="AK76">
            <v>9</v>
          </cell>
          <cell r="AM76">
            <v>180</v>
          </cell>
          <cell r="AN76">
            <v>7115</v>
          </cell>
          <cell r="AO76">
            <v>2.6651631679490881</v>
          </cell>
        </row>
        <row r="77">
          <cell r="A77">
            <v>74</v>
          </cell>
          <cell r="J77">
            <v>1885.2</v>
          </cell>
          <cell r="K77">
            <v>1786.3</v>
          </cell>
          <cell r="M77">
            <v>0</v>
          </cell>
          <cell r="N77">
            <v>159.5</v>
          </cell>
          <cell r="O77">
            <v>156.6</v>
          </cell>
          <cell r="P77">
            <v>351.1</v>
          </cell>
          <cell r="Q77">
            <v>348.1</v>
          </cell>
          <cell r="R77">
            <v>410.7</v>
          </cell>
          <cell r="S77">
            <v>202.6</v>
          </cell>
          <cell r="T77">
            <v>56.6</v>
          </cell>
          <cell r="U77">
            <v>101.1</v>
          </cell>
          <cell r="V77">
            <v>1786.2999999999997</v>
          </cell>
          <cell r="W77">
            <v>1170.8</v>
          </cell>
          <cell r="X77">
            <v>1182.5999999999999</v>
          </cell>
          <cell r="Y77">
            <v>667.3</v>
          </cell>
          <cell r="Z77">
            <v>1168.8</v>
          </cell>
          <cell r="AA77">
            <v>1180.2</v>
          </cell>
          <cell r="AB77">
            <v>671.2</v>
          </cell>
          <cell r="AC77">
            <v>1171.5999999999999</v>
          </cell>
          <cell r="AD77">
            <v>1183.5999999999999</v>
          </cell>
          <cell r="AE77">
            <v>671.3</v>
          </cell>
          <cell r="AF77">
            <v>926.5</v>
          </cell>
          <cell r="AG77">
            <v>10</v>
          </cell>
          <cell r="AH77">
            <v>1029</v>
          </cell>
          <cell r="AI77">
            <v>12</v>
          </cell>
          <cell r="AJ77">
            <v>992</v>
          </cell>
          <cell r="AK77">
            <v>10</v>
          </cell>
          <cell r="AM77">
            <v>180</v>
          </cell>
          <cell r="AN77">
            <v>7115</v>
          </cell>
          <cell r="AO77">
            <v>2.6651631679490881</v>
          </cell>
        </row>
        <row r="78">
          <cell r="A78">
            <v>75</v>
          </cell>
          <cell r="J78">
            <v>2000</v>
          </cell>
          <cell r="K78">
            <v>1894.4</v>
          </cell>
          <cell r="M78">
            <v>4.2</v>
          </cell>
          <cell r="N78">
            <v>206.4</v>
          </cell>
          <cell r="O78">
            <v>186.3</v>
          </cell>
          <cell r="P78">
            <v>338.3</v>
          </cell>
          <cell r="Q78">
            <v>354.9</v>
          </cell>
          <cell r="R78">
            <v>477.3</v>
          </cell>
          <cell r="S78">
            <v>163.1</v>
          </cell>
          <cell r="T78">
            <v>60</v>
          </cell>
          <cell r="U78">
            <v>103.9</v>
          </cell>
          <cell r="V78">
            <v>1894.3999999999999</v>
          </cell>
          <cell r="W78">
            <v>1173.5</v>
          </cell>
          <cell r="X78">
            <v>1185.3</v>
          </cell>
          <cell r="Y78">
            <v>667.6</v>
          </cell>
          <cell r="Z78">
            <v>1181.0999999999999</v>
          </cell>
          <cell r="AA78">
            <v>1193.2</v>
          </cell>
          <cell r="AB78">
            <v>672.6</v>
          </cell>
          <cell r="AC78">
            <v>1171.5999999999999</v>
          </cell>
          <cell r="AD78">
            <v>1183.7</v>
          </cell>
          <cell r="AE78">
            <v>665.9</v>
          </cell>
          <cell r="AF78">
            <v>975.9</v>
          </cell>
          <cell r="AG78">
            <v>10.8</v>
          </cell>
          <cell r="AH78">
            <v>1015</v>
          </cell>
          <cell r="AI78">
            <v>11</v>
          </cell>
          <cell r="AJ78">
            <v>998</v>
          </cell>
          <cell r="AK78">
            <v>12</v>
          </cell>
          <cell r="AM78">
            <v>128</v>
          </cell>
          <cell r="AN78">
            <v>7243</v>
          </cell>
          <cell r="AO78">
            <v>2.6651631679490881</v>
          </cell>
        </row>
        <row r="79">
          <cell r="A79">
            <v>76</v>
          </cell>
          <cell r="J79">
            <v>1941.9</v>
          </cell>
          <cell r="K79">
            <v>1840.5</v>
          </cell>
          <cell r="M79">
            <v>3.3542857142857145</v>
          </cell>
          <cell r="N79">
            <v>158.1514285714286</v>
          </cell>
          <cell r="O79">
            <v>160.64285714285717</v>
          </cell>
          <cell r="P79">
            <v>294.34000000000003</v>
          </cell>
          <cell r="Q79">
            <v>281.66285714285715</v>
          </cell>
          <cell r="R79">
            <v>389.97142857142859</v>
          </cell>
          <cell r="S79">
            <v>166.49142857142857</v>
          </cell>
          <cell r="T79">
            <v>59.285714285714285</v>
          </cell>
          <cell r="U79">
            <v>84.04285714285713</v>
          </cell>
          <cell r="V79">
            <v>1597.9428571428571</v>
          </cell>
          <cell r="W79">
            <v>1173.0999999999999</v>
          </cell>
          <cell r="X79">
            <v>1184.8</v>
          </cell>
          <cell r="Y79">
            <v>668</v>
          </cell>
          <cell r="Z79">
            <v>1180.2</v>
          </cell>
          <cell r="AA79">
            <v>1192.2</v>
          </cell>
          <cell r="AB79">
            <v>672.2</v>
          </cell>
          <cell r="AC79">
            <v>1170.4000000000001</v>
          </cell>
          <cell r="AD79">
            <v>1182.4000000000001</v>
          </cell>
          <cell r="AE79">
            <v>667</v>
          </cell>
          <cell r="AF79">
            <v>912.5</v>
          </cell>
          <cell r="AG79">
            <v>10.7</v>
          </cell>
          <cell r="AH79">
            <v>924.3</v>
          </cell>
          <cell r="AI79">
            <v>11.5</v>
          </cell>
          <cell r="AJ79">
            <v>1015</v>
          </cell>
          <cell r="AK79">
            <v>10</v>
          </cell>
          <cell r="AM79">
            <v>192</v>
          </cell>
          <cell r="AN79">
            <v>7435</v>
          </cell>
          <cell r="AO79">
            <v>2.6651631679490881</v>
          </cell>
        </row>
        <row r="80">
          <cell r="A80">
            <v>77</v>
          </cell>
          <cell r="J80">
            <v>1932.6</v>
          </cell>
          <cell r="K80">
            <v>1829</v>
          </cell>
          <cell r="M80">
            <v>3.3542857142857145</v>
          </cell>
          <cell r="N80">
            <v>156.2114285714286</v>
          </cell>
          <cell r="O80">
            <v>157.22857142857146</v>
          </cell>
          <cell r="P80">
            <v>296.6742857142857</v>
          </cell>
          <cell r="Q80">
            <v>288.0771428571428</v>
          </cell>
          <cell r="R80">
            <v>402.49142857142851</v>
          </cell>
          <cell r="S80">
            <v>165.01142857142855</v>
          </cell>
          <cell r="T80">
            <v>57.282857142857132</v>
          </cell>
          <cell r="U80">
            <v>86.82571428571427</v>
          </cell>
          <cell r="V80">
            <v>1613.1571428571428</v>
          </cell>
          <cell r="W80">
            <v>1172.5999999999999</v>
          </cell>
          <cell r="X80">
            <v>1184.2</v>
          </cell>
          <cell r="Y80">
            <v>668.1</v>
          </cell>
          <cell r="Z80">
            <v>1178.5999999999999</v>
          </cell>
          <cell r="AA80">
            <v>1190.4000000000001</v>
          </cell>
          <cell r="AB80">
            <v>671.2</v>
          </cell>
          <cell r="AC80">
            <v>1171</v>
          </cell>
          <cell r="AD80">
            <v>1182.3</v>
          </cell>
          <cell r="AE80">
            <v>667.3</v>
          </cell>
          <cell r="AF80">
            <v>969</v>
          </cell>
          <cell r="AG80">
            <v>10.6</v>
          </cell>
          <cell r="AH80">
            <v>1025</v>
          </cell>
          <cell r="AI80">
            <v>13</v>
          </cell>
          <cell r="AJ80">
            <v>993</v>
          </cell>
          <cell r="AK80">
            <v>9</v>
          </cell>
          <cell r="AM80">
            <v>32</v>
          </cell>
          <cell r="AN80">
            <v>7467</v>
          </cell>
          <cell r="AO80">
            <v>2.6651631679490881</v>
          </cell>
        </row>
        <row r="81">
          <cell r="A81">
            <v>78</v>
          </cell>
          <cell r="J81">
            <v>1905</v>
          </cell>
          <cell r="K81">
            <v>1806.4</v>
          </cell>
          <cell r="M81">
            <v>2.902857142857143</v>
          </cell>
          <cell r="N81">
            <v>149.23428571428573</v>
          </cell>
          <cell r="O81">
            <v>152.51714285714289</v>
          </cell>
          <cell r="P81">
            <v>295.72000000000003</v>
          </cell>
          <cell r="Q81">
            <v>287.9457142857143</v>
          </cell>
          <cell r="R81">
            <v>402.82</v>
          </cell>
          <cell r="S81">
            <v>161.59142857142857</v>
          </cell>
          <cell r="T81">
            <v>55.611428571428554</v>
          </cell>
          <cell r="U81">
            <v>85.457142857142856</v>
          </cell>
          <cell r="V81">
            <v>1593.8000000000002</v>
          </cell>
          <cell r="W81">
            <v>1171.5999999999999</v>
          </cell>
          <cell r="X81">
            <v>1183.7</v>
          </cell>
          <cell r="Y81">
            <v>667.7</v>
          </cell>
          <cell r="Z81">
            <v>1176.8</v>
          </cell>
          <cell r="AA81">
            <v>1189</v>
          </cell>
          <cell r="AB81">
            <v>670.6</v>
          </cell>
          <cell r="AC81">
            <v>1172</v>
          </cell>
          <cell r="AD81">
            <v>1184.0999999999999</v>
          </cell>
          <cell r="AE81">
            <v>666.4</v>
          </cell>
          <cell r="AF81">
            <v>979</v>
          </cell>
          <cell r="AG81">
            <v>11</v>
          </cell>
          <cell r="AH81">
            <v>992.9</v>
          </cell>
          <cell r="AI81">
            <v>12</v>
          </cell>
          <cell r="AJ81">
            <v>1045</v>
          </cell>
          <cell r="AK81">
            <v>12</v>
          </cell>
          <cell r="AM81">
            <v>156</v>
          </cell>
          <cell r="AN81">
            <v>7623</v>
          </cell>
          <cell r="AO81">
            <v>2.6651631679490881</v>
          </cell>
        </row>
        <row r="82">
          <cell r="A82">
            <v>79</v>
          </cell>
          <cell r="J82">
            <v>1765.9</v>
          </cell>
          <cell r="K82">
            <v>1673.2</v>
          </cell>
          <cell r="M82">
            <v>2.8600000000000003</v>
          </cell>
          <cell r="N82">
            <v>153.96</v>
          </cell>
          <cell r="O82">
            <v>154.67142857142861</v>
          </cell>
          <cell r="P82">
            <v>302.3314285714286</v>
          </cell>
          <cell r="Q82">
            <v>298.53714285714284</v>
          </cell>
          <cell r="R82">
            <v>410.71142857142848</v>
          </cell>
          <cell r="S82">
            <v>162.41714285714286</v>
          </cell>
          <cell r="T82">
            <v>57.49714285714284</v>
          </cell>
          <cell r="U82">
            <v>87.025714285714272</v>
          </cell>
          <cell r="V82">
            <v>1630.0114285714283</v>
          </cell>
          <cell r="W82">
            <v>1171.5</v>
          </cell>
          <cell r="X82">
            <v>1183.5</v>
          </cell>
          <cell r="Y82">
            <v>667.2</v>
          </cell>
          <cell r="Z82">
            <v>1176</v>
          </cell>
          <cell r="AA82">
            <v>1188.2</v>
          </cell>
          <cell r="AB82">
            <v>669.3</v>
          </cell>
          <cell r="AC82">
            <v>1170.9000000000001</v>
          </cell>
          <cell r="AD82">
            <v>1183.5</v>
          </cell>
          <cell r="AE82">
            <v>666.9</v>
          </cell>
          <cell r="AF82">
            <v>973</v>
          </cell>
          <cell r="AG82">
            <v>9</v>
          </cell>
          <cell r="AH82">
            <v>1008</v>
          </cell>
          <cell r="AI82">
            <v>9</v>
          </cell>
          <cell r="AJ82">
            <v>1059</v>
          </cell>
          <cell r="AK82">
            <v>9</v>
          </cell>
          <cell r="AM82">
            <v>152</v>
          </cell>
          <cell r="AN82">
            <v>7775</v>
          </cell>
          <cell r="AO82">
            <v>2.6651631679490881</v>
          </cell>
        </row>
        <row r="83">
          <cell r="A83">
            <v>80</v>
          </cell>
          <cell r="C83">
            <v>0.48958333333333331</v>
          </cell>
          <cell r="D83">
            <v>1</v>
          </cell>
          <cell r="E83">
            <v>82000</v>
          </cell>
          <cell r="G83" t="str">
            <v>n/a.</v>
          </cell>
          <cell r="J83">
            <v>1760</v>
          </cell>
          <cell r="K83">
            <v>1667.3</v>
          </cell>
          <cell r="M83">
            <v>0</v>
          </cell>
          <cell r="N83">
            <v>154.24718367346938</v>
          </cell>
          <cell r="O83">
            <v>155.01836734693879</v>
          </cell>
          <cell r="P83">
            <v>312.0068571428572</v>
          </cell>
          <cell r="Q83">
            <v>303.85322448979588</v>
          </cell>
          <cell r="R83">
            <v>410.0363265306122</v>
          </cell>
          <cell r="S83">
            <v>160.67118367346941</v>
          </cell>
          <cell r="T83">
            <v>54.4</v>
          </cell>
          <cell r="U83">
            <v>87.935510204081638</v>
          </cell>
          <cell r="V83">
            <v>1638.1686530612244</v>
          </cell>
          <cell r="W83">
            <v>1170.3</v>
          </cell>
          <cell r="X83">
            <v>1182.0999999999999</v>
          </cell>
          <cell r="Y83">
            <v>689.4</v>
          </cell>
          <cell r="Z83">
            <v>1168.4000000000001</v>
          </cell>
          <cell r="AA83">
            <v>1180.4000000000001</v>
          </cell>
          <cell r="AB83">
            <v>687.8</v>
          </cell>
          <cell r="AC83">
            <v>1172</v>
          </cell>
          <cell r="AD83">
            <v>1182.5999999999999</v>
          </cell>
          <cell r="AE83">
            <v>688.9</v>
          </cell>
          <cell r="AF83">
            <v>320</v>
          </cell>
          <cell r="AG83">
            <v>12</v>
          </cell>
          <cell r="AH83">
            <v>345</v>
          </cell>
          <cell r="AI83">
            <v>10</v>
          </cell>
          <cell r="AJ83">
            <v>365</v>
          </cell>
          <cell r="AK83">
            <v>10</v>
          </cell>
          <cell r="AM83">
            <v>20</v>
          </cell>
          <cell r="AN83">
            <v>20</v>
          </cell>
          <cell r="AO83">
            <v>2.6651631679490881</v>
          </cell>
        </row>
        <row r="84">
          <cell r="A84">
            <v>81</v>
          </cell>
          <cell r="J84">
            <v>1764.2</v>
          </cell>
          <cell r="K84">
            <v>1671.9</v>
          </cell>
          <cell r="M84">
            <v>2.660244897959184</v>
          </cell>
          <cell r="N84">
            <v>144.96751020408163</v>
          </cell>
          <cell r="O84">
            <v>154.07061224489797</v>
          </cell>
          <cell r="P84">
            <v>315.37469387755107</v>
          </cell>
          <cell r="Q84">
            <v>325.5</v>
          </cell>
          <cell r="R84">
            <v>399.30751020408167</v>
          </cell>
          <cell r="S84">
            <v>159.24293877551023</v>
          </cell>
          <cell r="T84">
            <v>56.747673469387742</v>
          </cell>
          <cell r="U84">
            <v>86.556244897959189</v>
          </cell>
          <cell r="V84">
            <v>1644.4274285714289</v>
          </cell>
          <cell r="W84">
            <v>1170.8</v>
          </cell>
          <cell r="X84">
            <v>1182.5</v>
          </cell>
          <cell r="Y84">
            <v>667</v>
          </cell>
          <cell r="Z84">
            <v>1168</v>
          </cell>
          <cell r="AA84">
            <v>1179.5999999999999</v>
          </cell>
          <cell r="AB84">
            <v>664.2</v>
          </cell>
          <cell r="AC84">
            <v>1170.5</v>
          </cell>
          <cell r="AD84">
            <v>1183</v>
          </cell>
          <cell r="AE84">
            <v>665.9</v>
          </cell>
          <cell r="AF84">
            <v>1024</v>
          </cell>
          <cell r="AG84">
            <v>13</v>
          </cell>
          <cell r="AH84">
            <v>1010</v>
          </cell>
          <cell r="AI84">
            <v>12</v>
          </cell>
          <cell r="AJ84">
            <v>1100</v>
          </cell>
          <cell r="AK84">
            <v>14</v>
          </cell>
          <cell r="AM84">
            <v>72</v>
          </cell>
          <cell r="AN84">
            <v>92</v>
          </cell>
          <cell r="AO84">
            <v>2.6651631679490881</v>
          </cell>
        </row>
        <row r="85">
          <cell r="A85">
            <v>82</v>
          </cell>
        </row>
        <row r="86">
          <cell r="A86">
            <v>83</v>
          </cell>
        </row>
        <row r="87">
          <cell r="A87">
            <v>84</v>
          </cell>
        </row>
        <row r="88">
          <cell r="A88">
            <v>85</v>
          </cell>
        </row>
        <row r="89">
          <cell r="A89">
            <v>86</v>
          </cell>
        </row>
        <row r="90">
          <cell r="A90">
            <v>87</v>
          </cell>
        </row>
        <row r="91">
          <cell r="A91">
            <v>88</v>
          </cell>
        </row>
        <row r="92">
          <cell r="A92">
            <v>89</v>
          </cell>
        </row>
        <row r="93">
          <cell r="A93">
            <v>90</v>
          </cell>
        </row>
        <row r="94">
          <cell r="A94">
            <v>91</v>
          </cell>
        </row>
        <row r="95">
          <cell r="A95">
            <v>92</v>
          </cell>
        </row>
        <row r="96">
          <cell r="A96">
            <v>93</v>
          </cell>
        </row>
        <row r="97">
          <cell r="A97">
            <v>94</v>
          </cell>
        </row>
        <row r="98">
          <cell r="A98">
            <v>95</v>
          </cell>
        </row>
        <row r="99">
          <cell r="A99">
            <v>96</v>
          </cell>
        </row>
        <row r="100">
          <cell r="A100">
            <v>97</v>
          </cell>
        </row>
        <row r="101">
          <cell r="A101">
            <v>98</v>
          </cell>
        </row>
        <row r="102">
          <cell r="A102">
            <v>99</v>
          </cell>
        </row>
        <row r="103">
          <cell r="A103">
            <v>100</v>
          </cell>
        </row>
        <row r="104">
          <cell r="A104">
            <v>101</v>
          </cell>
        </row>
        <row r="105">
          <cell r="A105">
            <v>102</v>
          </cell>
        </row>
        <row r="106">
          <cell r="A106">
            <v>103</v>
          </cell>
        </row>
        <row r="107">
          <cell r="A107">
            <v>104</v>
          </cell>
        </row>
        <row r="108">
          <cell r="A108">
            <v>105</v>
          </cell>
        </row>
        <row r="109">
          <cell r="A109">
            <v>106</v>
          </cell>
        </row>
        <row r="110">
          <cell r="A110">
            <v>107</v>
          </cell>
        </row>
        <row r="111">
          <cell r="A111">
            <v>108</v>
          </cell>
        </row>
        <row r="112">
          <cell r="A112">
            <v>109</v>
          </cell>
        </row>
        <row r="113">
          <cell r="A113">
            <v>110</v>
          </cell>
        </row>
        <row r="114">
          <cell r="A114">
            <v>111</v>
          </cell>
        </row>
        <row r="115">
          <cell r="A115">
            <v>112</v>
          </cell>
        </row>
        <row r="116">
          <cell r="A116">
            <v>113</v>
          </cell>
        </row>
        <row r="117">
          <cell r="A117">
            <v>114</v>
          </cell>
        </row>
        <row r="118">
          <cell r="A118">
            <v>115</v>
          </cell>
        </row>
        <row r="119">
          <cell r="A119">
            <v>116</v>
          </cell>
        </row>
        <row r="120">
          <cell r="A120">
            <v>117</v>
          </cell>
        </row>
        <row r="121">
          <cell r="A121">
            <v>118</v>
          </cell>
        </row>
        <row r="122">
          <cell r="A122">
            <v>119</v>
          </cell>
        </row>
        <row r="123">
          <cell r="A123">
            <v>120</v>
          </cell>
        </row>
        <row r="124">
          <cell r="A124">
            <v>121</v>
          </cell>
        </row>
        <row r="125">
          <cell r="A125">
            <v>122</v>
          </cell>
        </row>
        <row r="126">
          <cell r="A126">
            <v>123</v>
          </cell>
        </row>
        <row r="127">
          <cell r="A127">
            <v>124</v>
          </cell>
        </row>
        <row r="128">
          <cell r="A128">
            <v>125</v>
          </cell>
        </row>
        <row r="129">
          <cell r="A129">
            <v>126</v>
          </cell>
        </row>
        <row r="130">
          <cell r="A130">
            <v>127</v>
          </cell>
        </row>
        <row r="131">
          <cell r="A131">
            <v>128</v>
          </cell>
        </row>
        <row r="132">
          <cell r="A132">
            <v>129</v>
          </cell>
        </row>
        <row r="133">
          <cell r="A133">
            <v>130</v>
          </cell>
        </row>
        <row r="134">
          <cell r="A134">
            <v>131</v>
          </cell>
        </row>
        <row r="135">
          <cell r="A135">
            <v>132</v>
          </cell>
        </row>
        <row r="136">
          <cell r="A136">
            <v>133</v>
          </cell>
        </row>
        <row r="137">
          <cell r="A137">
            <v>134</v>
          </cell>
        </row>
        <row r="138">
          <cell r="A138">
            <v>135</v>
          </cell>
        </row>
        <row r="139">
          <cell r="A139">
            <v>136</v>
          </cell>
        </row>
        <row r="140">
          <cell r="A140">
            <v>137</v>
          </cell>
        </row>
        <row r="141">
          <cell r="A141">
            <v>138</v>
          </cell>
        </row>
        <row r="142">
          <cell r="A142">
            <v>139</v>
          </cell>
        </row>
        <row r="143">
          <cell r="A143">
            <v>140</v>
          </cell>
        </row>
        <row r="144">
          <cell r="A144">
            <v>141</v>
          </cell>
        </row>
        <row r="145">
          <cell r="A145">
            <v>142</v>
          </cell>
        </row>
        <row r="146">
          <cell r="A146">
            <v>143</v>
          </cell>
        </row>
        <row r="147">
          <cell r="A147">
            <v>144</v>
          </cell>
        </row>
        <row r="148">
          <cell r="A148">
            <v>145</v>
          </cell>
        </row>
        <row r="149">
          <cell r="A149">
            <v>146</v>
          </cell>
        </row>
        <row r="150">
          <cell r="A150">
            <v>147</v>
          </cell>
        </row>
        <row r="151">
          <cell r="A151">
            <v>148</v>
          </cell>
        </row>
        <row r="152">
          <cell r="A152">
            <v>149</v>
          </cell>
        </row>
        <row r="153">
          <cell r="A153">
            <v>150</v>
          </cell>
        </row>
        <row r="154">
          <cell r="A154">
            <v>151</v>
          </cell>
        </row>
        <row r="155">
          <cell r="A155">
            <v>152</v>
          </cell>
        </row>
        <row r="156">
          <cell r="A156">
            <v>153</v>
          </cell>
        </row>
        <row r="157">
          <cell r="A157">
            <v>154</v>
          </cell>
        </row>
        <row r="158">
          <cell r="A158">
            <v>155</v>
          </cell>
        </row>
        <row r="159">
          <cell r="A159">
            <v>156</v>
          </cell>
        </row>
        <row r="160">
          <cell r="A160">
            <v>157</v>
          </cell>
        </row>
        <row r="161">
          <cell r="A161">
            <v>158</v>
          </cell>
        </row>
        <row r="162">
          <cell r="A162">
            <v>159</v>
          </cell>
        </row>
        <row r="163">
          <cell r="A163">
            <v>160</v>
          </cell>
        </row>
        <row r="164">
          <cell r="A164">
            <v>161</v>
          </cell>
        </row>
        <row r="165">
          <cell r="A165">
            <v>162</v>
          </cell>
        </row>
        <row r="166">
          <cell r="A166">
            <v>163</v>
          </cell>
        </row>
        <row r="167">
          <cell r="A167">
            <v>164</v>
          </cell>
        </row>
        <row r="168">
          <cell r="A168">
            <v>165</v>
          </cell>
        </row>
        <row r="169">
          <cell r="A169">
            <v>166</v>
          </cell>
        </row>
        <row r="170">
          <cell r="A170">
            <v>167</v>
          </cell>
        </row>
        <row r="171">
          <cell r="A171">
            <v>168</v>
          </cell>
        </row>
        <row r="172">
          <cell r="A172">
            <v>169</v>
          </cell>
        </row>
        <row r="173">
          <cell r="A173">
            <v>170</v>
          </cell>
        </row>
        <row r="174">
          <cell r="A174">
            <v>171</v>
          </cell>
        </row>
        <row r="175">
          <cell r="A175">
            <v>172</v>
          </cell>
        </row>
        <row r="176">
          <cell r="A176">
            <v>173</v>
          </cell>
        </row>
        <row r="177">
          <cell r="A177">
            <v>174</v>
          </cell>
        </row>
        <row r="178">
          <cell r="A178">
            <v>175</v>
          </cell>
        </row>
        <row r="179">
          <cell r="A179">
            <v>176</v>
          </cell>
        </row>
        <row r="180">
          <cell r="A180">
            <v>177</v>
          </cell>
        </row>
        <row r="181">
          <cell r="A181">
            <v>178</v>
          </cell>
        </row>
        <row r="182">
          <cell r="A182">
            <v>179</v>
          </cell>
        </row>
        <row r="183">
          <cell r="A183">
            <v>180</v>
          </cell>
        </row>
        <row r="184">
          <cell r="A184">
            <v>181</v>
          </cell>
        </row>
        <row r="185">
          <cell r="A185">
            <v>182</v>
          </cell>
        </row>
        <row r="186">
          <cell r="A186">
            <v>183</v>
          </cell>
        </row>
        <row r="187">
          <cell r="A187">
            <v>184</v>
          </cell>
        </row>
        <row r="188">
          <cell r="A188">
            <v>185</v>
          </cell>
        </row>
        <row r="189">
          <cell r="A189">
            <v>186</v>
          </cell>
        </row>
        <row r="190">
          <cell r="A190">
            <v>187</v>
          </cell>
        </row>
        <row r="191">
          <cell r="A191">
            <v>188</v>
          </cell>
        </row>
        <row r="192">
          <cell r="A192">
            <v>189</v>
          </cell>
        </row>
        <row r="193">
          <cell r="A193">
            <v>190</v>
          </cell>
        </row>
        <row r="194">
          <cell r="A194">
            <v>191</v>
          </cell>
        </row>
        <row r="195">
          <cell r="A195">
            <v>192</v>
          </cell>
        </row>
        <row r="196">
          <cell r="A196">
            <v>193</v>
          </cell>
        </row>
        <row r="197">
          <cell r="A197">
            <v>194</v>
          </cell>
        </row>
        <row r="198">
          <cell r="A198">
            <v>195</v>
          </cell>
        </row>
        <row r="199">
          <cell r="A199">
            <v>196</v>
          </cell>
        </row>
        <row r="200">
          <cell r="A200">
            <v>197</v>
          </cell>
        </row>
        <row r="201">
          <cell r="A201">
            <v>198</v>
          </cell>
        </row>
        <row r="202">
          <cell r="A202">
            <v>199</v>
          </cell>
        </row>
        <row r="203">
          <cell r="A203">
            <v>200</v>
          </cell>
        </row>
        <row r="204">
          <cell r="A204">
            <v>201</v>
          </cell>
        </row>
        <row r="205">
          <cell r="A205">
            <v>202</v>
          </cell>
        </row>
        <row r="206">
          <cell r="A206">
            <v>203</v>
          </cell>
        </row>
        <row r="207">
          <cell r="A207">
            <v>204</v>
          </cell>
        </row>
        <row r="208">
          <cell r="A208">
            <v>205</v>
          </cell>
        </row>
        <row r="209">
          <cell r="A209">
            <v>206</v>
          </cell>
        </row>
        <row r="210">
          <cell r="A210">
            <v>207</v>
          </cell>
        </row>
        <row r="211">
          <cell r="A211">
            <v>208</v>
          </cell>
        </row>
        <row r="212">
          <cell r="A212">
            <v>209</v>
          </cell>
        </row>
        <row r="213">
          <cell r="A213">
            <v>210</v>
          </cell>
        </row>
        <row r="214">
          <cell r="A214">
            <v>211</v>
          </cell>
        </row>
        <row r="215">
          <cell r="A215">
            <v>212</v>
          </cell>
        </row>
        <row r="216">
          <cell r="A216">
            <v>213</v>
          </cell>
        </row>
        <row r="217">
          <cell r="A217">
            <v>214</v>
          </cell>
        </row>
        <row r="218">
          <cell r="A218">
            <v>215</v>
          </cell>
        </row>
        <row r="219">
          <cell r="A219">
            <v>216</v>
          </cell>
        </row>
        <row r="220">
          <cell r="A220">
            <v>217</v>
          </cell>
        </row>
        <row r="221">
          <cell r="A221">
            <v>218</v>
          </cell>
        </row>
        <row r="222">
          <cell r="A222">
            <v>219</v>
          </cell>
        </row>
        <row r="223">
          <cell r="A223">
            <v>220</v>
          </cell>
        </row>
        <row r="224">
          <cell r="A224">
            <v>221</v>
          </cell>
        </row>
        <row r="225">
          <cell r="A225">
            <v>222</v>
          </cell>
        </row>
        <row r="226">
          <cell r="A226">
            <v>223</v>
          </cell>
        </row>
        <row r="227">
          <cell r="A227">
            <v>224</v>
          </cell>
        </row>
        <row r="228">
          <cell r="A228">
            <v>225</v>
          </cell>
        </row>
        <row r="229">
          <cell r="A229">
            <v>226</v>
          </cell>
        </row>
        <row r="230">
          <cell r="A230">
            <v>227</v>
          </cell>
        </row>
        <row r="231">
          <cell r="A231">
            <v>228</v>
          </cell>
        </row>
        <row r="232">
          <cell r="A232">
            <v>229</v>
          </cell>
        </row>
        <row r="233">
          <cell r="A233">
            <v>230</v>
          </cell>
        </row>
        <row r="234">
          <cell r="A234">
            <v>231</v>
          </cell>
        </row>
        <row r="235">
          <cell r="A235">
            <v>232</v>
          </cell>
        </row>
        <row r="236">
          <cell r="A236">
            <v>233</v>
          </cell>
        </row>
        <row r="237">
          <cell r="A237">
            <v>234</v>
          </cell>
        </row>
        <row r="238">
          <cell r="A238">
            <v>235</v>
          </cell>
        </row>
        <row r="239">
          <cell r="A239">
            <v>236</v>
          </cell>
        </row>
        <row r="240">
          <cell r="A240">
            <v>237</v>
          </cell>
        </row>
        <row r="241">
          <cell r="A241">
            <v>238</v>
          </cell>
        </row>
        <row r="242">
          <cell r="A242">
            <v>239</v>
          </cell>
        </row>
        <row r="243">
          <cell r="A243">
            <v>240</v>
          </cell>
        </row>
        <row r="244">
          <cell r="A244">
            <v>241</v>
          </cell>
        </row>
        <row r="245">
          <cell r="A245">
            <v>242</v>
          </cell>
        </row>
        <row r="246">
          <cell r="A246">
            <v>243</v>
          </cell>
        </row>
        <row r="247">
          <cell r="A247">
            <v>244</v>
          </cell>
        </row>
        <row r="248">
          <cell r="A248">
            <v>245</v>
          </cell>
        </row>
        <row r="249">
          <cell r="A249">
            <v>246</v>
          </cell>
        </row>
        <row r="250">
          <cell r="A250">
            <v>247</v>
          </cell>
        </row>
        <row r="251">
          <cell r="A251">
            <v>248</v>
          </cell>
        </row>
        <row r="252">
          <cell r="A252">
            <v>249</v>
          </cell>
        </row>
        <row r="253">
          <cell r="A253">
            <v>250</v>
          </cell>
        </row>
        <row r="254">
          <cell r="A254">
            <v>251</v>
          </cell>
        </row>
        <row r="255">
          <cell r="A255">
            <v>252</v>
          </cell>
        </row>
        <row r="256">
          <cell r="A256">
            <v>253</v>
          </cell>
        </row>
        <row r="257">
          <cell r="A257">
            <v>254</v>
          </cell>
        </row>
        <row r="258">
          <cell r="A258">
            <v>255</v>
          </cell>
        </row>
        <row r="259">
          <cell r="A259">
            <v>256</v>
          </cell>
        </row>
        <row r="260">
          <cell r="A260">
            <v>257</v>
          </cell>
        </row>
        <row r="261">
          <cell r="A261">
            <v>258</v>
          </cell>
        </row>
        <row r="262">
          <cell r="A262">
            <v>259</v>
          </cell>
        </row>
        <row r="263">
          <cell r="A263">
            <v>260</v>
          </cell>
        </row>
        <row r="264">
          <cell r="A264">
            <v>261</v>
          </cell>
        </row>
        <row r="265">
          <cell r="A265">
            <v>262</v>
          </cell>
        </row>
        <row r="266">
          <cell r="A266">
            <v>263</v>
          </cell>
        </row>
        <row r="267">
          <cell r="A267">
            <v>264</v>
          </cell>
        </row>
        <row r="268">
          <cell r="A268">
            <v>265</v>
          </cell>
        </row>
        <row r="269">
          <cell r="A269">
            <v>266</v>
          </cell>
        </row>
        <row r="270">
          <cell r="A270">
            <v>267</v>
          </cell>
        </row>
        <row r="271">
          <cell r="A271">
            <v>268</v>
          </cell>
        </row>
        <row r="272">
          <cell r="A272">
            <v>269</v>
          </cell>
        </row>
        <row r="273">
          <cell r="A273">
            <v>270</v>
          </cell>
        </row>
        <row r="274">
          <cell r="A274">
            <v>271</v>
          </cell>
        </row>
        <row r="275">
          <cell r="A275">
            <v>272</v>
          </cell>
        </row>
        <row r="276">
          <cell r="A276">
            <v>273</v>
          </cell>
        </row>
        <row r="277">
          <cell r="A277">
            <v>274</v>
          </cell>
        </row>
        <row r="278">
          <cell r="A278">
            <v>275</v>
          </cell>
        </row>
        <row r="279">
          <cell r="A279">
            <v>276</v>
          </cell>
        </row>
        <row r="280">
          <cell r="A280">
            <v>277</v>
          </cell>
        </row>
        <row r="281">
          <cell r="A281">
            <v>278</v>
          </cell>
        </row>
        <row r="282">
          <cell r="A282">
            <v>279</v>
          </cell>
        </row>
        <row r="283">
          <cell r="A283">
            <v>280</v>
          </cell>
        </row>
        <row r="284">
          <cell r="A284">
            <v>281</v>
          </cell>
        </row>
        <row r="285">
          <cell r="A285">
            <v>282</v>
          </cell>
        </row>
        <row r="286">
          <cell r="A286">
            <v>283</v>
          </cell>
        </row>
        <row r="287">
          <cell r="A287">
            <v>284</v>
          </cell>
        </row>
        <row r="288">
          <cell r="A288">
            <v>285</v>
          </cell>
        </row>
        <row r="289">
          <cell r="A289">
            <v>286</v>
          </cell>
        </row>
        <row r="290">
          <cell r="A290">
            <v>287</v>
          </cell>
        </row>
        <row r="291">
          <cell r="A291">
            <v>288</v>
          </cell>
        </row>
        <row r="292">
          <cell r="A292">
            <v>289</v>
          </cell>
        </row>
        <row r="293">
          <cell r="A293">
            <v>290</v>
          </cell>
        </row>
        <row r="294">
          <cell r="A294">
            <v>291</v>
          </cell>
        </row>
        <row r="295">
          <cell r="A295">
            <v>292</v>
          </cell>
        </row>
        <row r="296">
          <cell r="A296">
            <v>293</v>
          </cell>
        </row>
        <row r="297">
          <cell r="A297">
            <v>294</v>
          </cell>
        </row>
        <row r="298">
          <cell r="A298">
            <v>295</v>
          </cell>
        </row>
        <row r="299">
          <cell r="A299">
            <v>296</v>
          </cell>
        </row>
        <row r="300">
          <cell r="A300">
            <v>297</v>
          </cell>
        </row>
        <row r="301">
          <cell r="A301">
            <v>298</v>
          </cell>
        </row>
        <row r="302">
          <cell r="A302">
            <v>299</v>
          </cell>
        </row>
        <row r="303">
          <cell r="A303">
            <v>300</v>
          </cell>
        </row>
        <row r="304">
          <cell r="A304">
            <v>301</v>
          </cell>
        </row>
        <row r="305">
          <cell r="A305">
            <v>302</v>
          </cell>
        </row>
        <row r="306">
          <cell r="A306">
            <v>303</v>
          </cell>
        </row>
        <row r="307">
          <cell r="A307">
            <v>304</v>
          </cell>
        </row>
        <row r="308">
          <cell r="A308">
            <v>305</v>
          </cell>
        </row>
        <row r="309">
          <cell r="A309">
            <v>306</v>
          </cell>
        </row>
        <row r="310">
          <cell r="A310">
            <v>307</v>
          </cell>
        </row>
        <row r="311">
          <cell r="A311">
            <v>308</v>
          </cell>
        </row>
        <row r="312">
          <cell r="A312">
            <v>309</v>
          </cell>
        </row>
        <row r="313">
          <cell r="A313">
            <v>310</v>
          </cell>
        </row>
        <row r="314">
          <cell r="A314">
            <v>311</v>
          </cell>
        </row>
        <row r="315">
          <cell r="A315">
            <v>312</v>
          </cell>
        </row>
        <row r="316">
          <cell r="A316">
            <v>313</v>
          </cell>
        </row>
        <row r="317">
          <cell r="A317">
            <v>314</v>
          </cell>
        </row>
        <row r="318">
          <cell r="A318">
            <v>315</v>
          </cell>
        </row>
        <row r="319">
          <cell r="A319">
            <v>316</v>
          </cell>
        </row>
        <row r="320">
          <cell r="A320">
            <v>317</v>
          </cell>
        </row>
        <row r="321">
          <cell r="A321">
            <v>318</v>
          </cell>
        </row>
        <row r="322">
          <cell r="A322">
            <v>319</v>
          </cell>
        </row>
        <row r="323">
          <cell r="A323">
            <v>320</v>
          </cell>
        </row>
        <row r="324">
          <cell r="A324">
            <v>321</v>
          </cell>
        </row>
        <row r="325">
          <cell r="A325">
            <v>322</v>
          </cell>
        </row>
        <row r="326">
          <cell r="A326">
            <v>323</v>
          </cell>
        </row>
        <row r="327">
          <cell r="A327">
            <v>324</v>
          </cell>
        </row>
        <row r="328">
          <cell r="A328">
            <v>325</v>
          </cell>
        </row>
        <row r="329">
          <cell r="A329">
            <v>326</v>
          </cell>
        </row>
        <row r="330">
          <cell r="A330">
            <v>327</v>
          </cell>
          <cell r="Z330">
            <v>0</v>
          </cell>
        </row>
        <row r="331">
          <cell r="A331">
            <v>328</v>
          </cell>
          <cell r="Z331">
            <v>0</v>
          </cell>
        </row>
        <row r="332">
          <cell r="A332">
            <v>329</v>
          </cell>
          <cell r="Z332">
            <v>0</v>
          </cell>
        </row>
        <row r="333">
          <cell r="A333">
            <v>330</v>
          </cell>
          <cell r="Z333">
            <v>0</v>
          </cell>
        </row>
        <row r="334">
          <cell r="A334">
            <v>331</v>
          </cell>
          <cell r="Z334">
            <v>0</v>
          </cell>
        </row>
        <row r="335">
          <cell r="A335">
            <v>332</v>
          </cell>
          <cell r="Z335">
            <v>0</v>
          </cell>
        </row>
        <row r="336">
          <cell r="A336">
            <v>333</v>
          </cell>
          <cell r="Z336">
            <v>0</v>
          </cell>
        </row>
        <row r="337">
          <cell r="A337">
            <v>334</v>
          </cell>
          <cell r="Z337">
            <v>0</v>
          </cell>
        </row>
        <row r="338">
          <cell r="A338">
            <v>335</v>
          </cell>
          <cell r="Z338">
            <v>0</v>
          </cell>
        </row>
        <row r="339">
          <cell r="A339">
            <v>336</v>
          </cell>
          <cell r="Z339">
            <v>0</v>
          </cell>
        </row>
        <row r="340">
          <cell r="A340">
            <v>337</v>
          </cell>
          <cell r="Z340">
            <v>0</v>
          </cell>
        </row>
        <row r="341">
          <cell r="A341">
            <v>338</v>
          </cell>
          <cell r="Z341">
            <v>0</v>
          </cell>
        </row>
        <row r="342">
          <cell r="A342">
            <v>339</v>
          </cell>
          <cell r="Z342">
            <v>0</v>
          </cell>
        </row>
        <row r="343">
          <cell r="A343">
            <v>340</v>
          </cell>
          <cell r="Z343">
            <v>0</v>
          </cell>
        </row>
        <row r="344">
          <cell r="A344">
            <v>341</v>
          </cell>
          <cell r="Z344">
            <v>0</v>
          </cell>
        </row>
        <row r="345">
          <cell r="A345">
            <v>342</v>
          </cell>
          <cell r="Z345">
            <v>0</v>
          </cell>
        </row>
        <row r="346">
          <cell r="A346">
            <v>343</v>
          </cell>
          <cell r="Z346">
            <v>0</v>
          </cell>
        </row>
        <row r="347">
          <cell r="A347">
            <v>344</v>
          </cell>
          <cell r="Z347">
            <v>0</v>
          </cell>
        </row>
        <row r="348">
          <cell r="A348">
            <v>345</v>
          </cell>
          <cell r="Z348">
            <v>0</v>
          </cell>
        </row>
        <row r="349">
          <cell r="A349">
            <v>346</v>
          </cell>
          <cell r="Z349">
            <v>0</v>
          </cell>
        </row>
        <row r="350">
          <cell r="A350">
            <v>347</v>
          </cell>
          <cell r="Z350">
            <v>0</v>
          </cell>
        </row>
        <row r="351">
          <cell r="A351">
            <v>348</v>
          </cell>
          <cell r="Z351">
            <v>0</v>
          </cell>
        </row>
        <row r="352">
          <cell r="A352">
            <v>349</v>
          </cell>
          <cell r="Z352">
            <v>0</v>
          </cell>
        </row>
        <row r="353">
          <cell r="A353">
            <v>350</v>
          </cell>
          <cell r="Z353">
            <v>0</v>
          </cell>
        </row>
        <row r="354">
          <cell r="A354">
            <v>351</v>
          </cell>
          <cell r="Z354">
            <v>0</v>
          </cell>
        </row>
        <row r="355">
          <cell r="A355">
            <v>352</v>
          </cell>
          <cell r="Z355">
            <v>0</v>
          </cell>
        </row>
        <row r="356">
          <cell r="A356">
            <v>353</v>
          </cell>
          <cell r="Z356">
            <v>0</v>
          </cell>
        </row>
        <row r="357">
          <cell r="A357">
            <v>354</v>
          </cell>
          <cell r="Z357">
            <v>0</v>
          </cell>
        </row>
        <row r="358">
          <cell r="A358">
            <v>355</v>
          </cell>
          <cell r="Z358">
            <v>0</v>
          </cell>
        </row>
        <row r="359">
          <cell r="A359">
            <v>356</v>
          </cell>
          <cell r="Z359">
            <v>0</v>
          </cell>
        </row>
        <row r="360">
          <cell r="A360">
            <v>357</v>
          </cell>
          <cell r="Z360">
            <v>0</v>
          </cell>
        </row>
        <row r="361">
          <cell r="A361">
            <v>358</v>
          </cell>
          <cell r="Z361">
            <v>0</v>
          </cell>
        </row>
        <row r="362">
          <cell r="A362">
            <v>359</v>
          </cell>
          <cell r="Z362">
            <v>0</v>
          </cell>
        </row>
        <row r="363">
          <cell r="A363">
            <v>360</v>
          </cell>
          <cell r="Z363">
            <v>0</v>
          </cell>
        </row>
        <row r="364">
          <cell r="A364">
            <v>361</v>
          </cell>
          <cell r="Z364">
            <v>0</v>
          </cell>
        </row>
        <row r="365">
          <cell r="A365">
            <v>362</v>
          </cell>
          <cell r="Z365">
            <v>0</v>
          </cell>
        </row>
        <row r="366">
          <cell r="A366">
            <v>363</v>
          </cell>
          <cell r="Z366">
            <v>0</v>
          </cell>
        </row>
        <row r="367">
          <cell r="A367">
            <v>364</v>
          </cell>
          <cell r="Z367">
            <v>0</v>
          </cell>
        </row>
        <row r="368">
          <cell r="A368">
            <v>365</v>
          </cell>
          <cell r="Z368">
            <v>0</v>
          </cell>
        </row>
        <row r="369">
          <cell r="A369">
            <v>366</v>
          </cell>
          <cell r="Z369">
            <v>0</v>
          </cell>
        </row>
        <row r="370">
          <cell r="A370">
            <v>367</v>
          </cell>
          <cell r="Z370">
            <v>0</v>
          </cell>
        </row>
        <row r="371">
          <cell r="A371">
            <v>368</v>
          </cell>
          <cell r="Z371">
            <v>0</v>
          </cell>
        </row>
        <row r="372">
          <cell r="A372">
            <v>369</v>
          </cell>
          <cell r="Z372">
            <v>0</v>
          </cell>
        </row>
        <row r="373">
          <cell r="A373">
            <v>370</v>
          </cell>
          <cell r="Z373">
            <v>0</v>
          </cell>
        </row>
        <row r="374">
          <cell r="A374">
            <v>371</v>
          </cell>
          <cell r="Z374">
            <v>0</v>
          </cell>
        </row>
        <row r="375">
          <cell r="A375">
            <v>372</v>
          </cell>
          <cell r="Z375">
            <v>0</v>
          </cell>
        </row>
        <row r="376">
          <cell r="A376">
            <v>373</v>
          </cell>
          <cell r="Z376">
            <v>0</v>
          </cell>
        </row>
        <row r="377">
          <cell r="A377">
            <v>374</v>
          </cell>
          <cell r="Z377">
            <v>0</v>
          </cell>
        </row>
        <row r="378">
          <cell r="A378">
            <v>375</v>
          </cell>
          <cell r="Z378">
            <v>0</v>
          </cell>
        </row>
        <row r="379">
          <cell r="A379">
            <v>376</v>
          </cell>
          <cell r="Z379">
            <v>0</v>
          </cell>
        </row>
        <row r="380">
          <cell r="A380">
            <v>377</v>
          </cell>
          <cell r="Z380">
            <v>0</v>
          </cell>
        </row>
        <row r="381">
          <cell r="A381">
            <v>378</v>
          </cell>
          <cell r="Z381">
            <v>0</v>
          </cell>
        </row>
        <row r="382">
          <cell r="A382">
            <v>379</v>
          </cell>
          <cell r="Z382">
            <v>0</v>
          </cell>
        </row>
        <row r="383">
          <cell r="A383">
            <v>380</v>
          </cell>
          <cell r="Z383">
            <v>0</v>
          </cell>
        </row>
        <row r="384">
          <cell r="A384">
            <v>381</v>
          </cell>
          <cell r="Z384">
            <v>0</v>
          </cell>
        </row>
        <row r="385">
          <cell r="A385">
            <v>382</v>
          </cell>
          <cell r="Z385">
            <v>0</v>
          </cell>
        </row>
        <row r="386">
          <cell r="A386">
            <v>383</v>
          </cell>
          <cell r="Z386">
            <v>0</v>
          </cell>
        </row>
        <row r="387">
          <cell r="A387">
            <v>384</v>
          </cell>
          <cell r="Z387">
            <v>0</v>
          </cell>
        </row>
        <row r="388">
          <cell r="A388">
            <v>385</v>
          </cell>
          <cell r="Z388">
            <v>0</v>
          </cell>
        </row>
        <row r="389">
          <cell r="A389">
            <v>386</v>
          </cell>
          <cell r="Z389">
            <v>0</v>
          </cell>
        </row>
        <row r="390">
          <cell r="A390">
            <v>387</v>
          </cell>
          <cell r="Z390">
            <v>0</v>
          </cell>
        </row>
        <row r="391">
          <cell r="A391">
            <v>388</v>
          </cell>
          <cell r="Z391">
            <v>0</v>
          </cell>
        </row>
        <row r="392">
          <cell r="A392">
            <v>389</v>
          </cell>
          <cell r="Z392">
            <v>0</v>
          </cell>
        </row>
        <row r="393">
          <cell r="A393">
            <v>390</v>
          </cell>
          <cell r="Z393">
            <v>0</v>
          </cell>
        </row>
        <row r="394">
          <cell r="A394">
            <v>391</v>
          </cell>
          <cell r="Z394">
            <v>0</v>
          </cell>
        </row>
        <row r="395">
          <cell r="A395">
            <v>392</v>
          </cell>
          <cell r="Z395">
            <v>0</v>
          </cell>
        </row>
        <row r="396">
          <cell r="A396">
            <v>393</v>
          </cell>
          <cell r="Z396">
            <v>0</v>
          </cell>
        </row>
        <row r="397">
          <cell r="A397">
            <v>394</v>
          </cell>
          <cell r="Z397">
            <v>0</v>
          </cell>
        </row>
        <row r="398">
          <cell r="A398">
            <v>395</v>
          </cell>
          <cell r="Z398">
            <v>0</v>
          </cell>
        </row>
        <row r="399">
          <cell r="A399">
            <v>396</v>
          </cell>
          <cell r="Z399">
            <v>0</v>
          </cell>
        </row>
        <row r="400">
          <cell r="A400">
            <v>397</v>
          </cell>
          <cell r="Z400">
            <v>0</v>
          </cell>
        </row>
        <row r="401">
          <cell r="A401">
            <v>398</v>
          </cell>
          <cell r="Z401">
            <v>0</v>
          </cell>
        </row>
        <row r="402">
          <cell r="A402">
            <v>399</v>
          </cell>
          <cell r="Z402">
            <v>0</v>
          </cell>
        </row>
        <row r="403">
          <cell r="A403">
            <v>400</v>
          </cell>
          <cell r="Z403">
            <v>0</v>
          </cell>
        </row>
        <row r="404">
          <cell r="A404">
            <v>401</v>
          </cell>
          <cell r="Z404">
            <v>0</v>
          </cell>
        </row>
        <row r="405">
          <cell r="A405">
            <v>402</v>
          </cell>
          <cell r="Z405">
            <v>0</v>
          </cell>
        </row>
        <row r="406">
          <cell r="A406">
            <v>403</v>
          </cell>
          <cell r="Z406">
            <v>0</v>
          </cell>
        </row>
        <row r="407">
          <cell r="A407">
            <v>404</v>
          </cell>
          <cell r="Z407">
            <v>0</v>
          </cell>
        </row>
        <row r="408">
          <cell r="A408">
            <v>405</v>
          </cell>
          <cell r="Z408">
            <v>0</v>
          </cell>
        </row>
        <row r="409">
          <cell r="A409">
            <v>406</v>
          </cell>
          <cell r="Z409">
            <v>0</v>
          </cell>
        </row>
        <row r="410">
          <cell r="A410">
            <v>407</v>
          </cell>
          <cell r="Z410">
            <v>0</v>
          </cell>
        </row>
        <row r="411">
          <cell r="A411">
            <v>408</v>
          </cell>
          <cell r="Z411">
            <v>0</v>
          </cell>
        </row>
        <row r="412">
          <cell r="A412">
            <v>409</v>
          </cell>
          <cell r="Z412">
            <v>0</v>
          </cell>
        </row>
        <row r="413">
          <cell r="A413">
            <v>410</v>
          </cell>
          <cell r="Z413">
            <v>0</v>
          </cell>
        </row>
        <row r="414">
          <cell r="A414">
            <v>411</v>
          </cell>
          <cell r="Z414">
            <v>0</v>
          </cell>
        </row>
        <row r="415">
          <cell r="A415">
            <v>412</v>
          </cell>
          <cell r="Z415">
            <v>0</v>
          </cell>
        </row>
        <row r="416">
          <cell r="A416">
            <v>413</v>
          </cell>
          <cell r="Z416">
            <v>0</v>
          </cell>
        </row>
        <row r="417">
          <cell r="A417">
            <v>414</v>
          </cell>
          <cell r="Z417">
            <v>0</v>
          </cell>
        </row>
        <row r="418">
          <cell r="A418">
            <v>415</v>
          </cell>
          <cell r="Z418">
            <v>0</v>
          </cell>
        </row>
        <row r="419">
          <cell r="A419">
            <v>416</v>
          </cell>
          <cell r="Z419">
            <v>0</v>
          </cell>
        </row>
        <row r="420">
          <cell r="A420">
            <v>417</v>
          </cell>
          <cell r="Z420">
            <v>0</v>
          </cell>
        </row>
        <row r="421">
          <cell r="A421">
            <v>418</v>
          </cell>
          <cell r="Z421">
            <v>0</v>
          </cell>
        </row>
        <row r="422">
          <cell r="A422">
            <v>419</v>
          </cell>
          <cell r="Z422">
            <v>0</v>
          </cell>
        </row>
        <row r="423">
          <cell r="A423">
            <v>420</v>
          </cell>
          <cell r="Z423">
            <v>0</v>
          </cell>
        </row>
        <row r="424">
          <cell r="A424">
            <v>421</v>
          </cell>
          <cell r="Z424">
            <v>0</v>
          </cell>
        </row>
        <row r="425">
          <cell r="A425">
            <v>422</v>
          </cell>
          <cell r="Z425">
            <v>0</v>
          </cell>
        </row>
        <row r="426">
          <cell r="A426">
            <v>423</v>
          </cell>
          <cell r="Z426">
            <v>0</v>
          </cell>
        </row>
        <row r="427">
          <cell r="A427">
            <v>424</v>
          </cell>
          <cell r="Z427">
            <v>0</v>
          </cell>
        </row>
        <row r="428">
          <cell r="A428">
            <v>425</v>
          </cell>
          <cell r="Z428">
            <v>0</v>
          </cell>
        </row>
        <row r="429">
          <cell r="A429">
            <v>426</v>
          </cell>
          <cell r="Z429">
            <v>0</v>
          </cell>
        </row>
        <row r="430">
          <cell r="A430">
            <v>427</v>
          </cell>
          <cell r="Z430">
            <v>0</v>
          </cell>
        </row>
        <row r="431">
          <cell r="A431">
            <v>428</v>
          </cell>
          <cell r="Z431">
            <v>0</v>
          </cell>
        </row>
        <row r="432">
          <cell r="A432">
            <v>429</v>
          </cell>
          <cell r="Z432">
            <v>0</v>
          </cell>
        </row>
        <row r="433">
          <cell r="A433">
            <v>430</v>
          </cell>
          <cell r="Z433">
            <v>0</v>
          </cell>
        </row>
        <row r="434">
          <cell r="A434">
            <v>431</v>
          </cell>
          <cell r="Z434">
            <v>0</v>
          </cell>
        </row>
        <row r="435">
          <cell r="A435">
            <v>432</v>
          </cell>
          <cell r="Z435">
            <v>0</v>
          </cell>
        </row>
        <row r="436">
          <cell r="A436">
            <v>433</v>
          </cell>
          <cell r="Z436">
            <v>0</v>
          </cell>
        </row>
        <row r="437">
          <cell r="A437">
            <v>434</v>
          </cell>
          <cell r="Z437">
            <v>0</v>
          </cell>
        </row>
        <row r="438">
          <cell r="A438">
            <v>435</v>
          </cell>
          <cell r="Z438">
            <v>0</v>
          </cell>
        </row>
        <row r="439">
          <cell r="A439">
            <v>436</v>
          </cell>
          <cell r="Z439">
            <v>0</v>
          </cell>
        </row>
        <row r="440">
          <cell r="A440">
            <v>437</v>
          </cell>
          <cell r="Z440">
            <v>0</v>
          </cell>
        </row>
        <row r="441">
          <cell r="A441">
            <v>438</v>
          </cell>
          <cell r="Z441">
            <v>0</v>
          </cell>
        </row>
        <row r="442">
          <cell r="A442">
            <v>439</v>
          </cell>
          <cell r="Z442">
            <v>0</v>
          </cell>
        </row>
        <row r="443">
          <cell r="A443">
            <v>440</v>
          </cell>
          <cell r="Z443">
            <v>0</v>
          </cell>
        </row>
        <row r="444">
          <cell r="A444">
            <v>441</v>
          </cell>
          <cell r="Z444">
            <v>0</v>
          </cell>
        </row>
        <row r="445">
          <cell r="A445">
            <v>442</v>
          </cell>
          <cell r="Z445">
            <v>0</v>
          </cell>
        </row>
        <row r="446">
          <cell r="A446">
            <v>443</v>
          </cell>
          <cell r="Z446">
            <v>0</v>
          </cell>
        </row>
        <row r="447">
          <cell r="A447">
            <v>444</v>
          </cell>
          <cell r="Z447">
            <v>0</v>
          </cell>
        </row>
        <row r="448">
          <cell r="A448">
            <v>445</v>
          </cell>
          <cell r="Z448">
            <v>0</v>
          </cell>
        </row>
        <row r="449">
          <cell r="A449">
            <v>446</v>
          </cell>
          <cell r="Z449">
            <v>0</v>
          </cell>
        </row>
        <row r="450">
          <cell r="A450">
            <v>447</v>
          </cell>
          <cell r="Z450">
            <v>0</v>
          </cell>
        </row>
        <row r="451">
          <cell r="A451">
            <v>448</v>
          </cell>
          <cell r="Z451">
            <v>0</v>
          </cell>
        </row>
        <row r="452">
          <cell r="A452">
            <v>449</v>
          </cell>
          <cell r="Z452">
            <v>0</v>
          </cell>
        </row>
        <row r="453">
          <cell r="A453">
            <v>450</v>
          </cell>
          <cell r="Z453">
            <v>0</v>
          </cell>
        </row>
        <row r="454">
          <cell r="A454">
            <v>451</v>
          </cell>
          <cell r="Z454">
            <v>0</v>
          </cell>
        </row>
        <row r="455">
          <cell r="A455">
            <v>452</v>
          </cell>
          <cell r="Z455">
            <v>0</v>
          </cell>
        </row>
        <row r="456">
          <cell r="A456">
            <v>453</v>
          </cell>
          <cell r="Z456">
            <v>0</v>
          </cell>
        </row>
        <row r="457">
          <cell r="A457">
            <v>454</v>
          </cell>
          <cell r="Z457">
            <v>0</v>
          </cell>
        </row>
        <row r="458">
          <cell r="A458">
            <v>455</v>
          </cell>
          <cell r="Z458">
            <v>0</v>
          </cell>
        </row>
        <row r="459">
          <cell r="A459">
            <v>456</v>
          </cell>
          <cell r="Z459">
            <v>0</v>
          </cell>
        </row>
        <row r="460">
          <cell r="A460">
            <v>457</v>
          </cell>
          <cell r="Z460">
            <v>0</v>
          </cell>
        </row>
        <row r="461">
          <cell r="A461">
            <v>458</v>
          </cell>
          <cell r="Z461">
            <v>0</v>
          </cell>
        </row>
        <row r="462">
          <cell r="A462">
            <v>459</v>
          </cell>
          <cell r="Z462">
            <v>0</v>
          </cell>
        </row>
        <row r="463">
          <cell r="A463">
            <v>460</v>
          </cell>
          <cell r="Z463">
            <v>0</v>
          </cell>
        </row>
        <row r="464">
          <cell r="A464">
            <v>461</v>
          </cell>
          <cell r="Z464">
            <v>0</v>
          </cell>
        </row>
        <row r="465">
          <cell r="A465">
            <v>462</v>
          </cell>
          <cell r="Z465">
            <v>0</v>
          </cell>
        </row>
        <row r="466">
          <cell r="A466">
            <v>463</v>
          </cell>
          <cell r="Z466">
            <v>0</v>
          </cell>
        </row>
        <row r="467">
          <cell r="A467">
            <v>464</v>
          </cell>
          <cell r="Z467">
            <v>0</v>
          </cell>
        </row>
        <row r="468">
          <cell r="A468">
            <v>465</v>
          </cell>
          <cell r="Z468">
            <v>0</v>
          </cell>
        </row>
        <row r="469">
          <cell r="A469">
            <v>466</v>
          </cell>
          <cell r="Z469">
            <v>0</v>
          </cell>
        </row>
        <row r="470">
          <cell r="A470">
            <v>467</v>
          </cell>
          <cell r="Z470">
            <v>0</v>
          </cell>
        </row>
        <row r="471">
          <cell r="A471">
            <v>468</v>
          </cell>
          <cell r="Z471">
            <v>0</v>
          </cell>
        </row>
        <row r="472">
          <cell r="A472">
            <v>469</v>
          </cell>
          <cell r="Z472">
            <v>0</v>
          </cell>
        </row>
        <row r="473">
          <cell r="A473">
            <v>470</v>
          </cell>
          <cell r="Z473">
            <v>0</v>
          </cell>
        </row>
        <row r="474">
          <cell r="A474">
            <v>471</v>
          </cell>
          <cell r="Z474">
            <v>0</v>
          </cell>
        </row>
        <row r="475">
          <cell r="A475">
            <v>472</v>
          </cell>
          <cell r="Z475">
            <v>0</v>
          </cell>
        </row>
        <row r="476">
          <cell r="A476">
            <v>473</v>
          </cell>
          <cell r="Z476">
            <v>0</v>
          </cell>
        </row>
        <row r="477">
          <cell r="A477">
            <v>474</v>
          </cell>
          <cell r="Z477">
            <v>0</v>
          </cell>
        </row>
        <row r="478">
          <cell r="A478">
            <v>475</v>
          </cell>
          <cell r="Z478">
            <v>0</v>
          </cell>
        </row>
        <row r="479">
          <cell r="A479">
            <v>476</v>
          </cell>
          <cell r="Z479">
            <v>0</v>
          </cell>
        </row>
        <row r="480">
          <cell r="A480">
            <v>477</v>
          </cell>
          <cell r="Z480">
            <v>0</v>
          </cell>
        </row>
        <row r="481">
          <cell r="A481">
            <v>478</v>
          </cell>
          <cell r="Z481">
            <v>0</v>
          </cell>
        </row>
        <row r="482">
          <cell r="A482">
            <v>479</v>
          </cell>
          <cell r="Z482">
            <v>0</v>
          </cell>
        </row>
        <row r="483">
          <cell r="A483">
            <v>480</v>
          </cell>
          <cell r="Z483">
            <v>0</v>
          </cell>
        </row>
        <row r="484">
          <cell r="A484">
            <v>481</v>
          </cell>
          <cell r="Z484">
            <v>0</v>
          </cell>
        </row>
        <row r="485">
          <cell r="A485">
            <v>482</v>
          </cell>
          <cell r="Z485">
            <v>0</v>
          </cell>
        </row>
        <row r="486">
          <cell r="A486">
            <v>483</v>
          </cell>
          <cell r="Z486">
            <v>0</v>
          </cell>
        </row>
        <row r="487">
          <cell r="A487">
            <v>484</v>
          </cell>
          <cell r="Z487">
            <v>0</v>
          </cell>
        </row>
        <row r="488">
          <cell r="A488">
            <v>485</v>
          </cell>
          <cell r="Z488">
            <v>0</v>
          </cell>
        </row>
        <row r="489">
          <cell r="A489">
            <v>486</v>
          </cell>
          <cell r="Z489">
            <v>0</v>
          </cell>
        </row>
        <row r="490">
          <cell r="A490">
            <v>487</v>
          </cell>
          <cell r="Z490">
            <v>0</v>
          </cell>
        </row>
        <row r="491">
          <cell r="A491">
            <v>488</v>
          </cell>
          <cell r="Z491">
            <v>0</v>
          </cell>
        </row>
        <row r="492">
          <cell r="A492">
            <v>489</v>
          </cell>
          <cell r="Z492">
            <v>0</v>
          </cell>
        </row>
        <row r="493">
          <cell r="A493">
            <v>490</v>
          </cell>
          <cell r="Z493">
            <v>0</v>
          </cell>
        </row>
        <row r="494">
          <cell r="A494">
            <v>491</v>
          </cell>
          <cell r="Z494">
            <v>0</v>
          </cell>
        </row>
        <row r="495">
          <cell r="A495">
            <v>492</v>
          </cell>
          <cell r="Z495">
            <v>0</v>
          </cell>
        </row>
        <row r="496">
          <cell r="A496">
            <v>493</v>
          </cell>
          <cell r="Z496">
            <v>0</v>
          </cell>
        </row>
        <row r="497">
          <cell r="A497">
            <v>494</v>
          </cell>
          <cell r="Z497">
            <v>0</v>
          </cell>
        </row>
        <row r="498">
          <cell r="A498">
            <v>495</v>
          </cell>
          <cell r="Z498">
            <v>0</v>
          </cell>
        </row>
        <row r="499">
          <cell r="A499">
            <v>496</v>
          </cell>
          <cell r="Z499">
            <v>0</v>
          </cell>
        </row>
        <row r="500">
          <cell r="A500">
            <v>497</v>
          </cell>
          <cell r="Z500">
            <v>0</v>
          </cell>
        </row>
        <row r="501">
          <cell r="A501">
            <v>498</v>
          </cell>
          <cell r="Z501">
            <v>0</v>
          </cell>
        </row>
        <row r="502">
          <cell r="A502">
            <v>499</v>
          </cell>
          <cell r="Z502">
            <v>0</v>
          </cell>
        </row>
        <row r="503">
          <cell r="A503">
            <v>500</v>
          </cell>
          <cell r="Z503">
            <v>0</v>
          </cell>
        </row>
        <row r="504">
          <cell r="A504">
            <v>501</v>
          </cell>
          <cell r="Z504">
            <v>0</v>
          </cell>
        </row>
        <row r="505">
          <cell r="A505">
            <v>502</v>
          </cell>
          <cell r="Z505">
            <v>0</v>
          </cell>
        </row>
        <row r="506">
          <cell r="A506">
            <v>503</v>
          </cell>
          <cell r="Z506">
            <v>0</v>
          </cell>
        </row>
        <row r="507">
          <cell r="A507">
            <v>504</v>
          </cell>
          <cell r="Z507">
            <v>0</v>
          </cell>
        </row>
        <row r="508">
          <cell r="A508">
            <v>505</v>
          </cell>
          <cell r="Z508">
            <v>0</v>
          </cell>
        </row>
        <row r="509">
          <cell r="A509">
            <v>506</v>
          </cell>
          <cell r="Z509">
            <v>0</v>
          </cell>
        </row>
        <row r="510">
          <cell r="A510">
            <v>507</v>
          </cell>
          <cell r="Z510">
            <v>0</v>
          </cell>
        </row>
        <row r="511">
          <cell r="A511">
            <v>508</v>
          </cell>
          <cell r="Z511">
            <v>0</v>
          </cell>
        </row>
        <row r="512">
          <cell r="A512">
            <v>509</v>
          </cell>
          <cell r="Z512">
            <v>0</v>
          </cell>
        </row>
        <row r="513">
          <cell r="A513">
            <v>510</v>
          </cell>
          <cell r="Z513">
            <v>0</v>
          </cell>
        </row>
        <row r="514">
          <cell r="A514">
            <v>511</v>
          </cell>
          <cell r="Z514">
            <v>0</v>
          </cell>
        </row>
        <row r="515">
          <cell r="A515">
            <v>512</v>
          </cell>
          <cell r="Z515">
            <v>0</v>
          </cell>
        </row>
        <row r="516">
          <cell r="A516">
            <v>513</v>
          </cell>
          <cell r="Z516">
            <v>0</v>
          </cell>
        </row>
        <row r="517">
          <cell r="A517">
            <v>514</v>
          </cell>
          <cell r="Z517">
            <v>0</v>
          </cell>
        </row>
        <row r="518">
          <cell r="A518">
            <v>515</v>
          </cell>
          <cell r="Z518">
            <v>0</v>
          </cell>
        </row>
        <row r="519">
          <cell r="A519">
            <v>516</v>
          </cell>
          <cell r="Z519">
            <v>0</v>
          </cell>
        </row>
        <row r="520">
          <cell r="A520">
            <v>517</v>
          </cell>
          <cell r="Z520">
            <v>0</v>
          </cell>
        </row>
        <row r="521">
          <cell r="A521">
            <v>518</v>
          </cell>
          <cell r="Z521">
            <v>0</v>
          </cell>
        </row>
        <row r="522">
          <cell r="A522">
            <v>519</v>
          </cell>
          <cell r="Z522">
            <v>0</v>
          </cell>
        </row>
        <row r="523">
          <cell r="A523">
            <v>520</v>
          </cell>
          <cell r="Z523">
            <v>0</v>
          </cell>
        </row>
        <row r="524">
          <cell r="A524">
            <v>521</v>
          </cell>
          <cell r="Z524">
            <v>0</v>
          </cell>
        </row>
        <row r="525">
          <cell r="A525">
            <v>522</v>
          </cell>
          <cell r="Z525">
            <v>0</v>
          </cell>
        </row>
        <row r="526">
          <cell r="A526">
            <v>523</v>
          </cell>
          <cell r="Z526">
            <v>0</v>
          </cell>
        </row>
        <row r="527">
          <cell r="A527">
            <v>524</v>
          </cell>
          <cell r="Z527">
            <v>0</v>
          </cell>
        </row>
        <row r="528">
          <cell r="A528">
            <v>525</v>
          </cell>
          <cell r="Z528">
            <v>0</v>
          </cell>
        </row>
        <row r="529">
          <cell r="A529">
            <v>526</v>
          </cell>
          <cell r="Z529">
            <v>0</v>
          </cell>
        </row>
        <row r="530">
          <cell r="A530">
            <v>527</v>
          </cell>
          <cell r="Z530">
            <v>0</v>
          </cell>
        </row>
        <row r="531">
          <cell r="A531">
            <v>528</v>
          </cell>
          <cell r="Z531">
            <v>0</v>
          </cell>
        </row>
        <row r="532">
          <cell r="A532">
            <v>529</v>
          </cell>
          <cell r="Z532">
            <v>0</v>
          </cell>
        </row>
        <row r="533">
          <cell r="A533">
            <v>530</v>
          </cell>
          <cell r="Z533">
            <v>0</v>
          </cell>
        </row>
        <row r="534">
          <cell r="A534">
            <v>531</v>
          </cell>
          <cell r="Z534">
            <v>0</v>
          </cell>
        </row>
        <row r="535">
          <cell r="A535">
            <v>532</v>
          </cell>
          <cell r="Z535">
            <v>0</v>
          </cell>
        </row>
        <row r="536">
          <cell r="A536">
            <v>533</v>
          </cell>
          <cell r="Z536">
            <v>0</v>
          </cell>
        </row>
        <row r="537">
          <cell r="A537">
            <v>534</v>
          </cell>
          <cell r="Z537">
            <v>0</v>
          </cell>
        </row>
        <row r="538">
          <cell r="A538">
            <v>535</v>
          </cell>
          <cell r="Z538">
            <v>0</v>
          </cell>
        </row>
        <row r="539">
          <cell r="A539">
            <v>536</v>
          </cell>
          <cell r="Z539">
            <v>0</v>
          </cell>
        </row>
        <row r="540">
          <cell r="A540">
            <v>537</v>
          </cell>
          <cell r="Z540">
            <v>0</v>
          </cell>
        </row>
        <row r="541">
          <cell r="A541">
            <v>538</v>
          </cell>
          <cell r="Z541">
            <v>0</v>
          </cell>
        </row>
        <row r="542">
          <cell r="A542">
            <v>539</v>
          </cell>
          <cell r="Z542">
            <v>0</v>
          </cell>
        </row>
        <row r="543">
          <cell r="A543">
            <v>540</v>
          </cell>
          <cell r="Z543">
            <v>0</v>
          </cell>
        </row>
        <row r="544">
          <cell r="A544">
            <v>541</v>
          </cell>
          <cell r="Z544">
            <v>0</v>
          </cell>
        </row>
        <row r="545">
          <cell r="A545">
            <v>542</v>
          </cell>
          <cell r="Z545">
            <v>0</v>
          </cell>
        </row>
        <row r="546">
          <cell r="A546">
            <v>543</v>
          </cell>
          <cell r="Z546">
            <v>0</v>
          </cell>
        </row>
        <row r="547">
          <cell r="A547">
            <v>544</v>
          </cell>
          <cell r="Z547">
            <v>0</v>
          </cell>
        </row>
        <row r="548">
          <cell r="A548">
            <v>545</v>
          </cell>
          <cell r="Z548">
            <v>0</v>
          </cell>
        </row>
        <row r="549">
          <cell r="A549">
            <v>546</v>
          </cell>
          <cell r="Z549">
            <v>0</v>
          </cell>
        </row>
        <row r="550">
          <cell r="A550">
            <v>547</v>
          </cell>
          <cell r="Z550">
            <v>0</v>
          </cell>
        </row>
        <row r="551">
          <cell r="A551">
            <v>548</v>
          </cell>
          <cell r="Z551">
            <v>0</v>
          </cell>
        </row>
        <row r="552">
          <cell r="A552">
            <v>549</v>
          </cell>
          <cell r="Z552">
            <v>0</v>
          </cell>
        </row>
        <row r="553">
          <cell r="A553">
            <v>550</v>
          </cell>
          <cell r="Z553">
            <v>0</v>
          </cell>
        </row>
        <row r="554">
          <cell r="A554">
            <v>551</v>
          </cell>
          <cell r="Z554">
            <v>0</v>
          </cell>
        </row>
        <row r="555">
          <cell r="A555">
            <v>552</v>
          </cell>
          <cell r="Z555">
            <v>0</v>
          </cell>
        </row>
        <row r="556">
          <cell r="A556">
            <v>553</v>
          </cell>
          <cell r="Z556">
            <v>0</v>
          </cell>
        </row>
        <row r="557">
          <cell r="A557">
            <v>554</v>
          </cell>
          <cell r="Z557">
            <v>0</v>
          </cell>
        </row>
        <row r="558">
          <cell r="A558">
            <v>555</v>
          </cell>
          <cell r="Z558">
            <v>0</v>
          </cell>
        </row>
        <row r="559">
          <cell r="A559">
            <v>556</v>
          </cell>
          <cell r="Z559">
            <v>0</v>
          </cell>
        </row>
        <row r="560">
          <cell r="A560">
            <v>557</v>
          </cell>
          <cell r="Z560">
            <v>0</v>
          </cell>
        </row>
        <row r="561">
          <cell r="A561">
            <v>558</v>
          </cell>
          <cell r="Z561">
            <v>0</v>
          </cell>
        </row>
        <row r="562">
          <cell r="A562">
            <v>559</v>
          </cell>
          <cell r="Z562">
            <v>0</v>
          </cell>
        </row>
        <row r="563">
          <cell r="A563">
            <v>560</v>
          </cell>
          <cell r="Z563">
            <v>0</v>
          </cell>
        </row>
        <row r="564">
          <cell r="A564">
            <v>561</v>
          </cell>
          <cell r="Z564">
            <v>0</v>
          </cell>
        </row>
        <row r="565">
          <cell r="A565">
            <v>562</v>
          </cell>
          <cell r="Z565">
            <v>0</v>
          </cell>
        </row>
        <row r="566">
          <cell r="A566">
            <v>563</v>
          </cell>
          <cell r="Z566">
            <v>0</v>
          </cell>
        </row>
        <row r="567">
          <cell r="A567">
            <v>564</v>
          </cell>
          <cell r="Z567">
            <v>0</v>
          </cell>
        </row>
        <row r="568">
          <cell r="A568">
            <v>565</v>
          </cell>
          <cell r="Z568">
            <v>0</v>
          </cell>
        </row>
        <row r="569">
          <cell r="A569">
            <v>566</v>
          </cell>
          <cell r="Z569">
            <v>0</v>
          </cell>
        </row>
        <row r="570">
          <cell r="A570">
            <v>567</v>
          </cell>
          <cell r="Z570">
            <v>0</v>
          </cell>
        </row>
        <row r="571">
          <cell r="A571">
            <v>568</v>
          </cell>
          <cell r="Z571">
            <v>0</v>
          </cell>
        </row>
        <row r="572">
          <cell r="A572">
            <v>569</v>
          </cell>
          <cell r="Z572">
            <v>0</v>
          </cell>
        </row>
        <row r="573">
          <cell r="A573">
            <v>570</v>
          </cell>
          <cell r="Z573">
            <v>0</v>
          </cell>
        </row>
        <row r="574">
          <cell r="A574">
            <v>571</v>
          </cell>
          <cell r="Z574">
            <v>0</v>
          </cell>
        </row>
        <row r="575">
          <cell r="A575">
            <v>572</v>
          </cell>
          <cell r="Z575">
            <v>0</v>
          </cell>
        </row>
        <row r="576">
          <cell r="A576">
            <v>573</v>
          </cell>
          <cell r="Z576">
            <v>0</v>
          </cell>
        </row>
        <row r="577">
          <cell r="A577">
            <v>574</v>
          </cell>
          <cell r="Z577">
            <v>0</v>
          </cell>
        </row>
        <row r="578">
          <cell r="A578">
            <v>575</v>
          </cell>
          <cell r="Z578">
            <v>0</v>
          </cell>
        </row>
        <row r="579">
          <cell r="A579">
            <v>576</v>
          </cell>
          <cell r="Z579">
            <v>0</v>
          </cell>
        </row>
        <row r="580">
          <cell r="A580">
            <v>577</v>
          </cell>
          <cell r="Z580">
            <v>0</v>
          </cell>
        </row>
        <row r="581">
          <cell r="A581">
            <v>578</v>
          </cell>
          <cell r="Z581">
            <v>0</v>
          </cell>
        </row>
        <row r="582">
          <cell r="A582">
            <v>579</v>
          </cell>
          <cell r="Z582">
            <v>0</v>
          </cell>
        </row>
        <row r="583">
          <cell r="A583">
            <v>580</v>
          </cell>
          <cell r="Z583">
            <v>0</v>
          </cell>
        </row>
        <row r="584">
          <cell r="A584">
            <v>581</v>
          </cell>
          <cell r="Z584">
            <v>0</v>
          </cell>
        </row>
        <row r="585">
          <cell r="A585">
            <v>582</v>
          </cell>
          <cell r="Z585">
            <v>0</v>
          </cell>
        </row>
        <row r="586">
          <cell r="A586">
            <v>583</v>
          </cell>
          <cell r="Z586">
            <v>0</v>
          </cell>
        </row>
        <row r="587">
          <cell r="A587">
            <v>584</v>
          </cell>
          <cell r="Z587">
            <v>0</v>
          </cell>
        </row>
        <row r="588">
          <cell r="A588">
            <v>585</v>
          </cell>
          <cell r="Z588">
            <v>0</v>
          </cell>
        </row>
        <row r="589">
          <cell r="A589">
            <v>586</v>
          </cell>
          <cell r="Z589">
            <v>0</v>
          </cell>
        </row>
        <row r="590">
          <cell r="A590">
            <v>587</v>
          </cell>
          <cell r="Z590">
            <v>0</v>
          </cell>
        </row>
        <row r="591">
          <cell r="A591">
            <v>588</v>
          </cell>
          <cell r="Z591">
            <v>0</v>
          </cell>
        </row>
        <row r="592">
          <cell r="A592">
            <v>589</v>
          </cell>
          <cell r="Z592">
            <v>0</v>
          </cell>
        </row>
        <row r="593">
          <cell r="A593">
            <v>590</v>
          </cell>
          <cell r="Z593">
            <v>0</v>
          </cell>
        </row>
        <row r="594">
          <cell r="A594">
            <v>591</v>
          </cell>
          <cell r="Z594">
            <v>0</v>
          </cell>
        </row>
        <row r="595">
          <cell r="A595">
            <v>592</v>
          </cell>
          <cell r="Z595">
            <v>0</v>
          </cell>
        </row>
        <row r="596">
          <cell r="A596">
            <v>593</v>
          </cell>
          <cell r="Z596">
            <v>0</v>
          </cell>
        </row>
        <row r="597">
          <cell r="A597">
            <v>594</v>
          </cell>
          <cell r="Z597">
            <v>0</v>
          </cell>
        </row>
        <row r="598">
          <cell r="A598">
            <v>595</v>
          </cell>
          <cell r="Z598">
            <v>0</v>
          </cell>
        </row>
        <row r="599">
          <cell r="A599">
            <v>596</v>
          </cell>
          <cell r="Z599">
            <v>0</v>
          </cell>
        </row>
        <row r="600">
          <cell r="A600">
            <v>597</v>
          </cell>
          <cell r="Z600">
            <v>0</v>
          </cell>
        </row>
        <row r="601">
          <cell r="A601">
            <v>598</v>
          </cell>
          <cell r="Z601">
            <v>0</v>
          </cell>
        </row>
        <row r="602">
          <cell r="A602">
            <v>599</v>
          </cell>
          <cell r="Z602">
            <v>0</v>
          </cell>
        </row>
        <row r="603">
          <cell r="A603">
            <v>600</v>
          </cell>
          <cell r="Z603">
            <v>0</v>
          </cell>
        </row>
        <row r="604">
          <cell r="A604">
            <v>601</v>
          </cell>
          <cell r="Z604">
            <v>0</v>
          </cell>
        </row>
        <row r="605">
          <cell r="A605">
            <v>602</v>
          </cell>
          <cell r="Z605">
            <v>0</v>
          </cell>
        </row>
        <row r="606">
          <cell r="A606">
            <v>603</v>
          </cell>
          <cell r="Z606">
            <v>0</v>
          </cell>
        </row>
        <row r="607">
          <cell r="A607">
            <v>604</v>
          </cell>
          <cell r="Z607">
            <v>0</v>
          </cell>
        </row>
        <row r="608">
          <cell r="A608">
            <v>605</v>
          </cell>
          <cell r="Z608">
            <v>0</v>
          </cell>
        </row>
        <row r="609">
          <cell r="A609">
            <v>606</v>
          </cell>
          <cell r="Z609">
            <v>0</v>
          </cell>
        </row>
        <row r="610">
          <cell r="A610">
            <v>607</v>
          </cell>
          <cell r="Z610">
            <v>0</v>
          </cell>
        </row>
        <row r="611">
          <cell r="A611">
            <v>608</v>
          </cell>
          <cell r="Z611">
            <v>0</v>
          </cell>
        </row>
        <row r="612">
          <cell r="A612">
            <v>609</v>
          </cell>
          <cell r="Z612">
            <v>0</v>
          </cell>
        </row>
        <row r="613">
          <cell r="A613">
            <v>610</v>
          </cell>
          <cell r="Z613">
            <v>0</v>
          </cell>
        </row>
        <row r="614">
          <cell r="A614">
            <v>611</v>
          </cell>
          <cell r="Z614">
            <v>0</v>
          </cell>
        </row>
        <row r="615">
          <cell r="A615">
            <v>612</v>
          </cell>
          <cell r="Z615">
            <v>0</v>
          </cell>
        </row>
        <row r="616">
          <cell r="A616">
            <v>613</v>
          </cell>
          <cell r="Z616">
            <v>0</v>
          </cell>
        </row>
        <row r="617">
          <cell r="A617">
            <v>614</v>
          </cell>
          <cell r="Z617">
            <v>0</v>
          </cell>
        </row>
        <row r="618">
          <cell r="A618">
            <v>615</v>
          </cell>
          <cell r="Z618">
            <v>0</v>
          </cell>
        </row>
        <row r="619">
          <cell r="A619">
            <v>616</v>
          </cell>
          <cell r="Z619">
            <v>0</v>
          </cell>
        </row>
        <row r="620">
          <cell r="A620">
            <v>617</v>
          </cell>
          <cell r="Z620">
            <v>0</v>
          </cell>
        </row>
        <row r="621">
          <cell r="A621">
            <v>618</v>
          </cell>
          <cell r="Z621">
            <v>0</v>
          </cell>
        </row>
        <row r="622">
          <cell r="A622">
            <v>619</v>
          </cell>
          <cell r="Z622">
            <v>0</v>
          </cell>
        </row>
        <row r="623">
          <cell r="A623">
            <v>620</v>
          </cell>
          <cell r="Z623">
            <v>0</v>
          </cell>
        </row>
        <row r="624">
          <cell r="A624">
            <v>621</v>
          </cell>
          <cell r="Z624">
            <v>0</v>
          </cell>
        </row>
        <row r="625">
          <cell r="A625">
            <v>622</v>
          </cell>
          <cell r="Z625">
            <v>0</v>
          </cell>
        </row>
        <row r="626">
          <cell r="A626">
            <v>623</v>
          </cell>
          <cell r="Z626">
            <v>0</v>
          </cell>
        </row>
        <row r="627">
          <cell r="A627">
            <v>624</v>
          </cell>
          <cell r="Z627">
            <v>0</v>
          </cell>
        </row>
        <row r="628">
          <cell r="A628">
            <v>625</v>
          </cell>
          <cell r="Z628">
            <v>0</v>
          </cell>
        </row>
        <row r="629">
          <cell r="A629">
            <v>626</v>
          </cell>
          <cell r="Z629">
            <v>0</v>
          </cell>
        </row>
        <row r="630">
          <cell r="A630">
            <v>627</v>
          </cell>
          <cell r="Z630">
            <v>0</v>
          </cell>
        </row>
        <row r="631">
          <cell r="A631">
            <v>628</v>
          </cell>
          <cell r="Z631">
            <v>0</v>
          </cell>
        </row>
        <row r="632">
          <cell r="A632">
            <v>629</v>
          </cell>
          <cell r="Z632">
            <v>0</v>
          </cell>
        </row>
        <row r="633">
          <cell r="A633">
            <v>630</v>
          </cell>
          <cell r="Z633">
            <v>0</v>
          </cell>
        </row>
        <row r="634">
          <cell r="A634">
            <v>631</v>
          </cell>
          <cell r="Z634">
            <v>0</v>
          </cell>
        </row>
        <row r="635">
          <cell r="A635">
            <v>632</v>
          </cell>
          <cell r="Z635">
            <v>0</v>
          </cell>
        </row>
        <row r="636">
          <cell r="A636">
            <v>633</v>
          </cell>
          <cell r="Z636">
            <v>0</v>
          </cell>
        </row>
        <row r="637">
          <cell r="A637">
            <v>634</v>
          </cell>
          <cell r="Z637">
            <v>0</v>
          </cell>
        </row>
        <row r="638">
          <cell r="A638">
            <v>635</v>
          </cell>
          <cell r="Z638">
            <v>0</v>
          </cell>
        </row>
        <row r="639">
          <cell r="A639">
            <v>636</v>
          </cell>
          <cell r="Z639">
            <v>0</v>
          </cell>
        </row>
        <row r="640">
          <cell r="A640">
            <v>637</v>
          </cell>
          <cell r="Z640">
            <v>0</v>
          </cell>
        </row>
        <row r="641">
          <cell r="A641">
            <v>638</v>
          </cell>
          <cell r="Z641">
            <v>0</v>
          </cell>
        </row>
        <row r="642">
          <cell r="A642">
            <v>639</v>
          </cell>
          <cell r="Z642">
            <v>0</v>
          </cell>
        </row>
        <row r="643">
          <cell r="A643">
            <v>640</v>
          </cell>
          <cell r="Z643">
            <v>0</v>
          </cell>
        </row>
        <row r="644">
          <cell r="A644">
            <v>641</v>
          </cell>
          <cell r="Z644">
            <v>0</v>
          </cell>
        </row>
        <row r="645">
          <cell r="A645">
            <v>642</v>
          </cell>
          <cell r="Z645">
            <v>0</v>
          </cell>
        </row>
        <row r="646">
          <cell r="A646">
            <v>643</v>
          </cell>
          <cell r="Z646">
            <v>0</v>
          </cell>
        </row>
        <row r="647">
          <cell r="A647">
            <v>644</v>
          </cell>
          <cell r="Z647">
            <v>0</v>
          </cell>
        </row>
        <row r="648">
          <cell r="A648">
            <v>645</v>
          </cell>
          <cell r="Z648">
            <v>0</v>
          </cell>
        </row>
        <row r="649">
          <cell r="A649">
            <v>646</v>
          </cell>
          <cell r="Z649">
            <v>0</v>
          </cell>
        </row>
        <row r="650">
          <cell r="A650">
            <v>647</v>
          </cell>
          <cell r="Z650">
            <v>0</v>
          </cell>
        </row>
        <row r="651">
          <cell r="A651">
            <v>648</v>
          </cell>
          <cell r="Z651">
            <v>0</v>
          </cell>
        </row>
        <row r="652">
          <cell r="A652">
            <v>649</v>
          </cell>
          <cell r="Z652">
            <v>0</v>
          </cell>
        </row>
        <row r="653">
          <cell r="A653">
            <v>650</v>
          </cell>
          <cell r="Z653">
            <v>0</v>
          </cell>
        </row>
        <row r="654">
          <cell r="A654">
            <v>651</v>
          </cell>
          <cell r="Z654">
            <v>0</v>
          </cell>
        </row>
        <row r="655">
          <cell r="A655">
            <v>652</v>
          </cell>
          <cell r="Z655">
            <v>0</v>
          </cell>
        </row>
        <row r="656">
          <cell r="A656">
            <v>653</v>
          </cell>
          <cell r="Z656">
            <v>0</v>
          </cell>
        </row>
        <row r="657">
          <cell r="A657">
            <v>654</v>
          </cell>
          <cell r="Z657">
            <v>0</v>
          </cell>
        </row>
        <row r="658">
          <cell r="A658">
            <v>655</v>
          </cell>
          <cell r="Z658">
            <v>0</v>
          </cell>
        </row>
        <row r="659">
          <cell r="A659">
            <v>656</v>
          </cell>
          <cell r="Z659">
            <v>0</v>
          </cell>
        </row>
        <row r="660">
          <cell r="A660">
            <v>657</v>
          </cell>
          <cell r="Z660">
            <v>0</v>
          </cell>
        </row>
        <row r="661">
          <cell r="A661">
            <v>658</v>
          </cell>
          <cell r="Z661">
            <v>0</v>
          </cell>
        </row>
        <row r="662">
          <cell r="A662">
            <v>659</v>
          </cell>
          <cell r="Z662">
            <v>0</v>
          </cell>
        </row>
        <row r="663">
          <cell r="A663">
            <v>660</v>
          </cell>
          <cell r="Z663">
            <v>0</v>
          </cell>
        </row>
        <row r="664">
          <cell r="A664">
            <v>661</v>
          </cell>
          <cell r="Z664">
            <v>0</v>
          </cell>
        </row>
        <row r="665">
          <cell r="A665">
            <v>662</v>
          </cell>
          <cell r="Z665">
            <v>0</v>
          </cell>
        </row>
        <row r="666">
          <cell r="A666">
            <v>663</v>
          </cell>
          <cell r="Z666">
            <v>0</v>
          </cell>
        </row>
        <row r="667">
          <cell r="A667">
            <v>664</v>
          </cell>
          <cell r="Z667">
            <v>0</v>
          </cell>
        </row>
        <row r="668">
          <cell r="A668">
            <v>665</v>
          </cell>
          <cell r="Z668">
            <v>0</v>
          </cell>
        </row>
        <row r="669">
          <cell r="A669">
            <v>666</v>
          </cell>
          <cell r="Z669">
            <v>0</v>
          </cell>
        </row>
        <row r="670">
          <cell r="A670">
            <v>667</v>
          </cell>
          <cell r="Z670">
            <v>0</v>
          </cell>
        </row>
        <row r="671">
          <cell r="A671">
            <v>668</v>
          </cell>
          <cell r="Z671">
            <v>0</v>
          </cell>
        </row>
        <row r="672">
          <cell r="A672">
            <v>669</v>
          </cell>
          <cell r="Z672">
            <v>0</v>
          </cell>
        </row>
        <row r="673">
          <cell r="A673">
            <v>670</v>
          </cell>
          <cell r="Z673">
            <v>0</v>
          </cell>
        </row>
        <row r="674">
          <cell r="A674">
            <v>671</v>
          </cell>
          <cell r="Z674">
            <v>0</v>
          </cell>
        </row>
        <row r="675">
          <cell r="A675">
            <v>672</v>
          </cell>
          <cell r="Z675">
            <v>0</v>
          </cell>
        </row>
        <row r="676">
          <cell r="A676">
            <v>673</v>
          </cell>
          <cell r="Z676">
            <v>0</v>
          </cell>
        </row>
        <row r="677">
          <cell r="A677">
            <v>674</v>
          </cell>
          <cell r="Z677">
            <v>0</v>
          </cell>
        </row>
        <row r="678">
          <cell r="A678">
            <v>675</v>
          </cell>
          <cell r="Z678">
            <v>0</v>
          </cell>
        </row>
        <row r="679">
          <cell r="A679">
            <v>676</v>
          </cell>
          <cell r="Z679">
            <v>0</v>
          </cell>
        </row>
        <row r="680">
          <cell r="A680">
            <v>677</v>
          </cell>
          <cell r="Z680">
            <v>0</v>
          </cell>
        </row>
        <row r="681">
          <cell r="A681">
            <v>678</v>
          </cell>
          <cell r="Z681">
            <v>0</v>
          </cell>
        </row>
        <row r="682">
          <cell r="A682">
            <v>679</v>
          </cell>
          <cell r="Z682">
            <v>0</v>
          </cell>
        </row>
        <row r="683">
          <cell r="A683">
            <v>680</v>
          </cell>
          <cell r="Z683">
            <v>0</v>
          </cell>
        </row>
        <row r="684">
          <cell r="A684">
            <v>681</v>
          </cell>
          <cell r="Z684">
            <v>0</v>
          </cell>
        </row>
        <row r="685">
          <cell r="A685">
            <v>682</v>
          </cell>
          <cell r="Z685">
            <v>0</v>
          </cell>
        </row>
        <row r="686">
          <cell r="A686">
            <v>683</v>
          </cell>
          <cell r="Z686">
            <v>0</v>
          </cell>
        </row>
        <row r="687">
          <cell r="A687">
            <v>684</v>
          </cell>
          <cell r="Z687">
            <v>0</v>
          </cell>
        </row>
        <row r="688">
          <cell r="A688">
            <v>685</v>
          </cell>
          <cell r="Z688">
            <v>0</v>
          </cell>
        </row>
        <row r="689">
          <cell r="A689">
            <v>686</v>
          </cell>
          <cell r="Z689">
            <v>0</v>
          </cell>
        </row>
        <row r="690">
          <cell r="A690">
            <v>687</v>
          </cell>
          <cell r="Z690">
            <v>0</v>
          </cell>
        </row>
        <row r="691">
          <cell r="A691">
            <v>688</v>
          </cell>
          <cell r="Z691">
            <v>0</v>
          </cell>
        </row>
        <row r="692">
          <cell r="A692">
            <v>689</v>
          </cell>
          <cell r="Z692">
            <v>0</v>
          </cell>
        </row>
        <row r="693">
          <cell r="A693">
            <v>690</v>
          </cell>
          <cell r="Z693">
            <v>0</v>
          </cell>
        </row>
        <row r="694">
          <cell r="A694">
            <v>691</v>
          </cell>
          <cell r="Z694">
            <v>0</v>
          </cell>
        </row>
        <row r="695">
          <cell r="A695">
            <v>692</v>
          </cell>
          <cell r="Z695">
            <v>0</v>
          </cell>
        </row>
        <row r="696">
          <cell r="A696">
            <v>693</v>
          </cell>
          <cell r="Z696">
            <v>0</v>
          </cell>
        </row>
        <row r="697">
          <cell r="A697">
            <v>694</v>
          </cell>
          <cell r="Z697">
            <v>0</v>
          </cell>
        </row>
        <row r="698">
          <cell r="A698">
            <v>695</v>
          </cell>
          <cell r="Z698">
            <v>0</v>
          </cell>
        </row>
        <row r="699">
          <cell r="A699">
            <v>696</v>
          </cell>
        </row>
        <row r="700">
          <cell r="A700">
            <v>697</v>
          </cell>
        </row>
        <row r="701">
          <cell r="A701">
            <v>698</v>
          </cell>
        </row>
        <row r="702">
          <cell r="A702">
            <v>699</v>
          </cell>
        </row>
        <row r="703">
          <cell r="A703">
            <v>700</v>
          </cell>
        </row>
        <row r="704">
          <cell r="A704">
            <v>701</v>
          </cell>
        </row>
        <row r="705">
          <cell r="A705">
            <v>702</v>
          </cell>
        </row>
        <row r="799">
          <cell r="AL799">
            <v>0</v>
          </cell>
        </row>
        <row r="800">
          <cell r="AL800">
            <v>0</v>
          </cell>
        </row>
        <row r="801">
          <cell r="AL801">
            <v>0</v>
          </cell>
        </row>
        <row r="802">
          <cell r="AL802">
            <v>0</v>
          </cell>
        </row>
        <row r="803">
          <cell r="AL803">
            <v>0</v>
          </cell>
        </row>
        <row r="804">
          <cell r="AL804">
            <v>0</v>
          </cell>
        </row>
        <row r="805">
          <cell r="AL805">
            <v>0</v>
          </cell>
        </row>
        <row r="806">
          <cell r="AL806">
            <v>0</v>
          </cell>
        </row>
        <row r="807">
          <cell r="AL807">
            <v>0</v>
          </cell>
        </row>
        <row r="808">
          <cell r="AL808">
            <v>0</v>
          </cell>
        </row>
        <row r="809">
          <cell r="AL809">
            <v>0</v>
          </cell>
        </row>
        <row r="810">
          <cell r="AL810">
            <v>0</v>
          </cell>
        </row>
        <row r="811">
          <cell r="AL811">
            <v>0</v>
          </cell>
        </row>
        <row r="812">
          <cell r="AL812">
            <v>0</v>
          </cell>
        </row>
        <row r="813">
          <cell r="AL813">
            <v>0</v>
          </cell>
        </row>
        <row r="814">
          <cell r="AL814">
            <v>0</v>
          </cell>
        </row>
        <row r="815">
          <cell r="AL815">
            <v>0</v>
          </cell>
        </row>
        <row r="816">
          <cell r="AL816">
            <v>0</v>
          </cell>
        </row>
        <row r="817">
          <cell r="AL817">
            <v>0</v>
          </cell>
        </row>
        <row r="818">
          <cell r="AL818">
            <v>0</v>
          </cell>
        </row>
        <row r="819">
          <cell r="AL819">
            <v>0</v>
          </cell>
        </row>
        <row r="820">
          <cell r="AL820">
            <v>0</v>
          </cell>
        </row>
        <row r="821">
          <cell r="AL821">
            <v>0</v>
          </cell>
        </row>
        <row r="822">
          <cell r="AL822">
            <v>0</v>
          </cell>
        </row>
        <row r="823">
          <cell r="AL823">
            <v>0</v>
          </cell>
        </row>
        <row r="824">
          <cell r="AL824">
            <v>0</v>
          </cell>
        </row>
        <row r="825">
          <cell r="AL825">
            <v>0</v>
          </cell>
        </row>
        <row r="826">
          <cell r="AL826">
            <v>0</v>
          </cell>
        </row>
        <row r="827">
          <cell r="AL827">
            <v>0</v>
          </cell>
        </row>
        <row r="828">
          <cell r="AL828">
            <v>0</v>
          </cell>
        </row>
        <row r="829">
          <cell r="AL829">
            <v>0</v>
          </cell>
        </row>
        <row r="830">
          <cell r="AL830">
            <v>0</v>
          </cell>
        </row>
        <row r="831">
          <cell r="AL831">
            <v>0</v>
          </cell>
        </row>
        <row r="832">
          <cell r="AL832">
            <v>0</v>
          </cell>
        </row>
        <row r="833">
          <cell r="AL833">
            <v>0</v>
          </cell>
        </row>
        <row r="834">
          <cell r="AL834">
            <v>0</v>
          </cell>
        </row>
        <row r="835">
          <cell r="AL835">
            <v>0</v>
          </cell>
        </row>
        <row r="836">
          <cell r="AL836">
            <v>0</v>
          </cell>
        </row>
        <row r="837">
          <cell r="AL837">
            <v>0</v>
          </cell>
        </row>
        <row r="838">
          <cell r="AL838">
            <v>0</v>
          </cell>
        </row>
        <row r="839">
          <cell r="AL839">
            <v>0</v>
          </cell>
        </row>
        <row r="840">
          <cell r="AL840">
            <v>0</v>
          </cell>
        </row>
        <row r="841">
          <cell r="AL841">
            <v>0</v>
          </cell>
        </row>
        <row r="842">
          <cell r="AL842">
            <v>0</v>
          </cell>
        </row>
        <row r="843">
          <cell r="AL843">
            <v>0</v>
          </cell>
        </row>
        <row r="844">
          <cell r="AL844">
            <v>0</v>
          </cell>
        </row>
        <row r="845">
          <cell r="AL845">
            <v>0</v>
          </cell>
        </row>
        <row r="846">
          <cell r="AL846">
            <v>0</v>
          </cell>
        </row>
        <row r="847">
          <cell r="AL847">
            <v>0</v>
          </cell>
        </row>
        <row r="848">
          <cell r="AL848">
            <v>0</v>
          </cell>
        </row>
        <row r="849">
          <cell r="AL849">
            <v>0</v>
          </cell>
        </row>
        <row r="850">
          <cell r="AL850">
            <v>0</v>
          </cell>
        </row>
        <row r="851">
          <cell r="AL851">
            <v>0</v>
          </cell>
        </row>
        <row r="852">
          <cell r="AL852">
            <v>0</v>
          </cell>
        </row>
        <row r="853">
          <cell r="AL853">
            <v>0</v>
          </cell>
        </row>
        <row r="854">
          <cell r="AL854">
            <v>0</v>
          </cell>
        </row>
        <row r="855">
          <cell r="AL855">
            <v>0</v>
          </cell>
        </row>
        <row r="856">
          <cell r="AL856">
            <v>0</v>
          </cell>
        </row>
        <row r="857">
          <cell r="AL857">
            <v>0</v>
          </cell>
        </row>
        <row r="858">
          <cell r="AL858">
            <v>0</v>
          </cell>
        </row>
        <row r="859">
          <cell r="AL859">
            <v>0</v>
          </cell>
        </row>
        <row r="860">
          <cell r="AL860">
            <v>0</v>
          </cell>
        </row>
        <row r="861">
          <cell r="AL861">
            <v>0</v>
          </cell>
        </row>
        <row r="862">
          <cell r="AL862">
            <v>0</v>
          </cell>
        </row>
        <row r="863">
          <cell r="AL863">
            <v>0</v>
          </cell>
        </row>
        <row r="864">
          <cell r="AL864">
            <v>0</v>
          </cell>
        </row>
        <row r="865">
          <cell r="AL865">
            <v>0</v>
          </cell>
        </row>
        <row r="866">
          <cell r="AL866">
            <v>0</v>
          </cell>
        </row>
        <row r="867">
          <cell r="AL867">
            <v>0</v>
          </cell>
        </row>
        <row r="868">
          <cell r="AL868">
            <v>0</v>
          </cell>
        </row>
        <row r="869">
          <cell r="AL869">
            <v>0</v>
          </cell>
        </row>
        <row r="870">
          <cell r="AL870">
            <v>0</v>
          </cell>
        </row>
        <row r="871">
          <cell r="AL871">
            <v>0</v>
          </cell>
        </row>
        <row r="872">
          <cell r="AL872">
            <v>0</v>
          </cell>
        </row>
        <row r="873">
          <cell r="AL873">
            <v>0</v>
          </cell>
        </row>
        <row r="874">
          <cell r="AL874">
            <v>0</v>
          </cell>
        </row>
        <row r="875">
          <cell r="AL875">
            <v>0</v>
          </cell>
        </row>
        <row r="876">
          <cell r="AL876">
            <v>0</v>
          </cell>
        </row>
        <row r="877">
          <cell r="AL877">
            <v>0</v>
          </cell>
        </row>
        <row r="878">
          <cell r="AL878">
            <v>0</v>
          </cell>
        </row>
        <row r="879">
          <cell r="AL879">
            <v>0</v>
          </cell>
        </row>
        <row r="880">
          <cell r="AL880">
            <v>0</v>
          </cell>
        </row>
        <row r="881">
          <cell r="AL881">
            <v>0</v>
          </cell>
        </row>
        <row r="882">
          <cell r="AL882">
            <v>0</v>
          </cell>
        </row>
        <row r="883">
          <cell r="AL883">
            <v>0</v>
          </cell>
        </row>
        <row r="884">
          <cell r="AL884">
            <v>0</v>
          </cell>
        </row>
        <row r="885">
          <cell r="AL885">
            <v>0</v>
          </cell>
        </row>
        <row r="886">
          <cell r="AL886">
            <v>0</v>
          </cell>
        </row>
        <row r="887">
          <cell r="AL887">
            <v>0</v>
          </cell>
        </row>
        <row r="888">
          <cell r="AL888">
            <v>0</v>
          </cell>
        </row>
        <row r="889">
          <cell r="AL889">
            <v>0</v>
          </cell>
        </row>
        <row r="890">
          <cell r="AL890">
            <v>0</v>
          </cell>
        </row>
        <row r="891">
          <cell r="AL891">
            <v>0</v>
          </cell>
        </row>
        <row r="892">
          <cell r="AL892">
            <v>0</v>
          </cell>
        </row>
        <row r="893">
          <cell r="AL893">
            <v>0</v>
          </cell>
        </row>
        <row r="894">
          <cell r="AL894">
            <v>0</v>
          </cell>
        </row>
        <row r="895">
          <cell r="AL895">
            <v>0</v>
          </cell>
        </row>
        <row r="896">
          <cell r="AL896">
            <v>0</v>
          </cell>
        </row>
        <row r="897">
          <cell r="AL897">
            <v>0</v>
          </cell>
        </row>
        <row r="898">
          <cell r="AL898">
            <v>0</v>
          </cell>
        </row>
        <row r="899">
          <cell r="AL899">
            <v>0</v>
          </cell>
        </row>
        <row r="900">
          <cell r="AL900">
            <v>0</v>
          </cell>
        </row>
        <row r="901">
          <cell r="AL901">
            <v>0</v>
          </cell>
        </row>
        <row r="902">
          <cell r="AL902">
            <v>0</v>
          </cell>
        </row>
        <row r="903">
          <cell r="AL903">
            <v>0</v>
          </cell>
        </row>
        <row r="904">
          <cell r="AL904">
            <v>0</v>
          </cell>
        </row>
        <row r="905">
          <cell r="AL905">
            <v>0</v>
          </cell>
        </row>
        <row r="906">
          <cell r="AL906">
            <v>0</v>
          </cell>
        </row>
        <row r="907">
          <cell r="AL907">
            <v>0</v>
          </cell>
        </row>
        <row r="908">
          <cell r="AL908">
            <v>0</v>
          </cell>
        </row>
        <row r="909">
          <cell r="AL909">
            <v>0</v>
          </cell>
        </row>
        <row r="910">
          <cell r="AL910">
            <v>0</v>
          </cell>
        </row>
        <row r="911">
          <cell r="AL911">
            <v>0</v>
          </cell>
        </row>
        <row r="912">
          <cell r="AL912">
            <v>0</v>
          </cell>
        </row>
        <row r="913">
          <cell r="AL913">
            <v>0</v>
          </cell>
        </row>
        <row r="914">
          <cell r="AL914">
            <v>0</v>
          </cell>
        </row>
        <row r="915">
          <cell r="AL915">
            <v>0</v>
          </cell>
        </row>
        <row r="916">
          <cell r="AL916">
            <v>0</v>
          </cell>
        </row>
        <row r="917">
          <cell r="AL917">
            <v>0</v>
          </cell>
        </row>
        <row r="918">
          <cell r="AL918">
            <v>0</v>
          </cell>
        </row>
        <row r="919">
          <cell r="AL919">
            <v>0</v>
          </cell>
        </row>
        <row r="920">
          <cell r="AL920">
            <v>0</v>
          </cell>
        </row>
        <row r="921">
          <cell r="AL921">
            <v>0</v>
          </cell>
        </row>
        <row r="922">
          <cell r="AL922">
            <v>0</v>
          </cell>
        </row>
        <row r="923">
          <cell r="AL923">
            <v>0</v>
          </cell>
        </row>
        <row r="924">
          <cell r="AL924">
            <v>0</v>
          </cell>
        </row>
        <row r="925">
          <cell r="AL925">
            <v>0</v>
          </cell>
        </row>
        <row r="926">
          <cell r="AL926">
            <v>0</v>
          </cell>
        </row>
        <row r="927">
          <cell r="AL927">
            <v>0</v>
          </cell>
        </row>
        <row r="928">
          <cell r="AL928">
            <v>0</v>
          </cell>
        </row>
        <row r="929">
          <cell r="AL929">
            <v>0</v>
          </cell>
        </row>
        <row r="930">
          <cell r="AL930">
            <v>0</v>
          </cell>
        </row>
        <row r="931">
          <cell r="AL931">
            <v>0</v>
          </cell>
        </row>
        <row r="932">
          <cell r="AL932">
            <v>0</v>
          </cell>
        </row>
        <row r="933">
          <cell r="AL933">
            <v>0</v>
          </cell>
        </row>
        <row r="934">
          <cell r="AL934">
            <v>0</v>
          </cell>
        </row>
        <row r="935">
          <cell r="AL935">
            <v>0</v>
          </cell>
        </row>
        <row r="936">
          <cell r="AL936">
            <v>0</v>
          </cell>
        </row>
        <row r="937">
          <cell r="AL937">
            <v>0</v>
          </cell>
        </row>
        <row r="938">
          <cell r="AL938">
            <v>0</v>
          </cell>
        </row>
        <row r="939">
          <cell r="AL939">
            <v>0</v>
          </cell>
        </row>
        <row r="940">
          <cell r="AL940">
            <v>0</v>
          </cell>
        </row>
        <row r="941">
          <cell r="AL941">
            <v>0</v>
          </cell>
        </row>
        <row r="942">
          <cell r="AL942">
            <v>0</v>
          </cell>
        </row>
        <row r="943">
          <cell r="AL943">
            <v>0</v>
          </cell>
        </row>
        <row r="944">
          <cell r="AL944">
            <v>0</v>
          </cell>
        </row>
        <row r="945">
          <cell r="AL945">
            <v>0</v>
          </cell>
        </row>
        <row r="946">
          <cell r="AL946">
            <v>0</v>
          </cell>
        </row>
        <row r="947">
          <cell r="AL947">
            <v>0</v>
          </cell>
        </row>
        <row r="948">
          <cell r="AL948">
            <v>0</v>
          </cell>
        </row>
        <row r="949">
          <cell r="AL949">
            <v>0</v>
          </cell>
        </row>
        <row r="950">
          <cell r="AL950">
            <v>0</v>
          </cell>
        </row>
        <row r="951">
          <cell r="AL951">
            <v>0</v>
          </cell>
        </row>
        <row r="952">
          <cell r="AL952">
            <v>0</v>
          </cell>
        </row>
        <row r="953">
          <cell r="AL953">
            <v>0</v>
          </cell>
        </row>
        <row r="954">
          <cell r="AL954">
            <v>0</v>
          </cell>
        </row>
        <row r="955">
          <cell r="AL955">
            <v>0</v>
          </cell>
        </row>
        <row r="956">
          <cell r="AL956">
            <v>0</v>
          </cell>
        </row>
        <row r="957">
          <cell r="AL957">
            <v>0</v>
          </cell>
        </row>
        <row r="958">
          <cell r="AL958">
            <v>0</v>
          </cell>
        </row>
        <row r="959">
          <cell r="AL959">
            <v>0</v>
          </cell>
        </row>
        <row r="960">
          <cell r="AL960">
            <v>0</v>
          </cell>
        </row>
        <row r="961">
          <cell r="AL961">
            <v>0</v>
          </cell>
        </row>
        <row r="962">
          <cell r="AL962">
            <v>0</v>
          </cell>
        </row>
        <row r="963">
          <cell r="AL963">
            <v>0</v>
          </cell>
        </row>
        <row r="964">
          <cell r="AL964">
            <v>0</v>
          </cell>
        </row>
        <row r="965">
          <cell r="AL965">
            <v>0</v>
          </cell>
        </row>
        <row r="966">
          <cell r="AL966">
            <v>0</v>
          </cell>
        </row>
        <row r="967">
          <cell r="AL967">
            <v>0</v>
          </cell>
        </row>
        <row r="968">
          <cell r="AL968">
            <v>0</v>
          </cell>
        </row>
        <row r="969">
          <cell r="AL969">
            <v>0</v>
          </cell>
        </row>
        <row r="970">
          <cell r="AL970">
            <v>0</v>
          </cell>
        </row>
        <row r="971">
          <cell r="AL971">
            <v>0</v>
          </cell>
        </row>
        <row r="972">
          <cell r="AL972">
            <v>0</v>
          </cell>
        </row>
        <row r="973">
          <cell r="AL973">
            <v>0</v>
          </cell>
        </row>
        <row r="974">
          <cell r="AL974">
            <v>0</v>
          </cell>
        </row>
        <row r="975">
          <cell r="AL975">
            <v>0</v>
          </cell>
        </row>
        <row r="976">
          <cell r="AL976">
            <v>0</v>
          </cell>
        </row>
        <row r="977">
          <cell r="AL977">
            <v>0</v>
          </cell>
        </row>
        <row r="978">
          <cell r="AL978">
            <v>0</v>
          </cell>
        </row>
        <row r="979">
          <cell r="AL979">
            <v>0</v>
          </cell>
        </row>
        <row r="980">
          <cell r="AL980">
            <v>0</v>
          </cell>
        </row>
        <row r="981">
          <cell r="AL981">
            <v>0</v>
          </cell>
        </row>
        <row r="982">
          <cell r="AL982">
            <v>0</v>
          </cell>
        </row>
        <row r="983">
          <cell r="AL983">
            <v>0</v>
          </cell>
        </row>
        <row r="984">
          <cell r="AL984">
            <v>0</v>
          </cell>
        </row>
        <row r="985">
          <cell r="AL985">
            <v>0</v>
          </cell>
        </row>
        <row r="986">
          <cell r="AL986">
            <v>0</v>
          </cell>
        </row>
        <row r="987">
          <cell r="AL987">
            <v>0</v>
          </cell>
        </row>
        <row r="988">
          <cell r="AL988">
            <v>0</v>
          </cell>
        </row>
        <row r="989">
          <cell r="AL989">
            <v>0</v>
          </cell>
        </row>
        <row r="990">
          <cell r="AL990">
            <v>0</v>
          </cell>
        </row>
        <row r="991">
          <cell r="AL991">
            <v>0</v>
          </cell>
        </row>
        <row r="992">
          <cell r="AL992">
            <v>0</v>
          </cell>
        </row>
        <row r="993">
          <cell r="AL993">
            <v>0</v>
          </cell>
        </row>
        <row r="994">
          <cell r="AL994">
            <v>0</v>
          </cell>
        </row>
        <row r="995">
          <cell r="AL995">
            <v>0</v>
          </cell>
        </row>
        <row r="996">
          <cell r="AL996">
            <v>0</v>
          </cell>
        </row>
        <row r="997">
          <cell r="AL997">
            <v>0</v>
          </cell>
        </row>
        <row r="998">
          <cell r="AL998">
            <v>0</v>
          </cell>
        </row>
        <row r="999">
          <cell r="AL999">
            <v>0</v>
          </cell>
        </row>
        <row r="1000">
          <cell r="AL1000">
            <v>0</v>
          </cell>
        </row>
        <row r="1001">
          <cell r="AL1001">
            <v>0</v>
          </cell>
        </row>
        <row r="1002">
          <cell r="AL1002">
            <v>0</v>
          </cell>
        </row>
        <row r="1003">
          <cell r="AL1003">
            <v>0</v>
          </cell>
        </row>
        <row r="1004">
          <cell r="AL1004">
            <v>0</v>
          </cell>
        </row>
        <row r="1005">
          <cell r="AL1005">
            <v>0</v>
          </cell>
        </row>
        <row r="1006">
          <cell r="AL1006">
            <v>0</v>
          </cell>
        </row>
        <row r="1007">
          <cell r="AL1007">
            <v>0</v>
          </cell>
        </row>
        <row r="1008">
          <cell r="AL1008">
            <v>0</v>
          </cell>
        </row>
        <row r="1009">
          <cell r="AL1009">
            <v>0</v>
          </cell>
        </row>
        <row r="1010">
          <cell r="AL1010">
            <v>0</v>
          </cell>
        </row>
        <row r="1011">
          <cell r="AL1011">
            <v>0</v>
          </cell>
        </row>
        <row r="1012">
          <cell r="AL1012">
            <v>0</v>
          </cell>
        </row>
        <row r="1013">
          <cell r="AL1013">
            <v>0</v>
          </cell>
        </row>
        <row r="1014">
          <cell r="AL1014">
            <v>0</v>
          </cell>
        </row>
        <row r="1015">
          <cell r="AL1015">
            <v>0</v>
          </cell>
        </row>
        <row r="1016">
          <cell r="AL1016">
            <v>0</v>
          </cell>
        </row>
        <row r="1017">
          <cell r="AL1017">
            <v>0</v>
          </cell>
        </row>
        <row r="1018">
          <cell r="AL1018">
            <v>0</v>
          </cell>
        </row>
        <row r="1019">
          <cell r="AL1019">
            <v>0</v>
          </cell>
        </row>
        <row r="1020">
          <cell r="AL1020">
            <v>0</v>
          </cell>
        </row>
        <row r="1021">
          <cell r="AL1021">
            <v>0</v>
          </cell>
        </row>
        <row r="1022">
          <cell r="AL1022">
            <v>0</v>
          </cell>
        </row>
        <row r="1023">
          <cell r="AL1023">
            <v>0</v>
          </cell>
        </row>
        <row r="1024">
          <cell r="AL1024">
            <v>0</v>
          </cell>
        </row>
        <row r="1025">
          <cell r="AL1025">
            <v>0</v>
          </cell>
        </row>
        <row r="1026">
          <cell r="AL1026">
            <v>0</v>
          </cell>
        </row>
        <row r="1027">
          <cell r="AL1027">
            <v>0</v>
          </cell>
        </row>
        <row r="1028">
          <cell r="AL1028">
            <v>0</v>
          </cell>
        </row>
        <row r="1029">
          <cell r="AL1029">
            <v>0</v>
          </cell>
        </row>
        <row r="1030">
          <cell r="AL1030">
            <v>0</v>
          </cell>
        </row>
        <row r="1031">
          <cell r="AL1031">
            <v>0</v>
          </cell>
        </row>
        <row r="1032">
          <cell r="AL1032">
            <v>0</v>
          </cell>
        </row>
        <row r="1033">
          <cell r="AL1033">
            <v>0</v>
          </cell>
        </row>
        <row r="1034">
          <cell r="AL1034">
            <v>0</v>
          </cell>
        </row>
        <row r="1035">
          <cell r="AL1035">
            <v>0</v>
          </cell>
        </row>
        <row r="1036">
          <cell r="AL1036">
            <v>0</v>
          </cell>
        </row>
        <row r="1037">
          <cell r="AL1037">
            <v>0</v>
          </cell>
        </row>
        <row r="1038">
          <cell r="AL1038">
            <v>0</v>
          </cell>
        </row>
        <row r="1039">
          <cell r="AL1039">
            <v>0</v>
          </cell>
        </row>
        <row r="1040">
          <cell r="AL1040">
            <v>0</v>
          </cell>
        </row>
        <row r="1041">
          <cell r="AL1041">
            <v>0</v>
          </cell>
        </row>
        <row r="1042">
          <cell r="AL1042">
            <v>0</v>
          </cell>
        </row>
        <row r="1043">
          <cell r="AL1043">
            <v>0</v>
          </cell>
        </row>
        <row r="1044">
          <cell r="AL1044">
            <v>0</v>
          </cell>
        </row>
        <row r="1045">
          <cell r="AL1045">
            <v>0</v>
          </cell>
        </row>
        <row r="1046">
          <cell r="AL1046">
            <v>0</v>
          </cell>
        </row>
        <row r="1047">
          <cell r="AL1047">
            <v>0</v>
          </cell>
        </row>
        <row r="1048">
          <cell r="AL1048">
            <v>0</v>
          </cell>
        </row>
        <row r="1049">
          <cell r="AL1049">
            <v>0</v>
          </cell>
        </row>
        <row r="1050">
          <cell r="AL1050">
            <v>0</v>
          </cell>
        </row>
        <row r="1051">
          <cell r="AL1051">
            <v>0</v>
          </cell>
        </row>
        <row r="1052">
          <cell r="AL1052">
            <v>0</v>
          </cell>
        </row>
        <row r="1053">
          <cell r="AL1053">
            <v>0</v>
          </cell>
        </row>
        <row r="1054">
          <cell r="AL1054">
            <v>0</v>
          </cell>
        </row>
        <row r="1055">
          <cell r="AL1055">
            <v>0</v>
          </cell>
        </row>
        <row r="1056">
          <cell r="AL1056">
            <v>0</v>
          </cell>
        </row>
        <row r="1057">
          <cell r="AL1057">
            <v>0</v>
          </cell>
        </row>
        <row r="1058">
          <cell r="AL1058">
            <v>0</v>
          </cell>
        </row>
        <row r="1059">
          <cell r="AL1059">
            <v>0</v>
          </cell>
        </row>
        <row r="1060">
          <cell r="AL1060">
            <v>0</v>
          </cell>
        </row>
        <row r="1061">
          <cell r="AL1061">
            <v>0</v>
          </cell>
        </row>
        <row r="1062">
          <cell r="AL1062">
            <v>0</v>
          </cell>
        </row>
        <row r="1063">
          <cell r="AL1063">
            <v>0</v>
          </cell>
        </row>
        <row r="1064">
          <cell r="AL1064">
            <v>0</v>
          </cell>
        </row>
        <row r="1065">
          <cell r="AL1065">
            <v>0</v>
          </cell>
        </row>
        <row r="1066">
          <cell r="AL1066">
            <v>0</v>
          </cell>
        </row>
        <row r="1067">
          <cell r="AL1067">
            <v>0</v>
          </cell>
        </row>
        <row r="1068">
          <cell r="AL1068">
            <v>0</v>
          </cell>
        </row>
        <row r="1069">
          <cell r="AL1069">
            <v>0</v>
          </cell>
        </row>
        <row r="1070">
          <cell r="AL1070">
            <v>0</v>
          </cell>
        </row>
        <row r="1071">
          <cell r="AL1071">
            <v>0</v>
          </cell>
        </row>
        <row r="1072">
          <cell r="AL1072">
            <v>0</v>
          </cell>
        </row>
        <row r="1073">
          <cell r="AL1073">
            <v>0</v>
          </cell>
        </row>
        <row r="1074">
          <cell r="AL1074">
            <v>0</v>
          </cell>
        </row>
        <row r="1075">
          <cell r="AL1075">
            <v>0</v>
          </cell>
        </row>
        <row r="1076">
          <cell r="AL1076">
            <v>0</v>
          </cell>
        </row>
        <row r="1077">
          <cell r="AL1077">
            <v>0</v>
          </cell>
        </row>
        <row r="1078">
          <cell r="AL1078">
            <v>0</v>
          </cell>
        </row>
        <row r="1079">
          <cell r="AL1079">
            <v>0</v>
          </cell>
        </row>
        <row r="1080">
          <cell r="AL1080">
            <v>0</v>
          </cell>
        </row>
        <row r="1081">
          <cell r="AL1081">
            <v>0</v>
          </cell>
        </row>
        <row r="1082">
          <cell r="AL1082">
            <v>0</v>
          </cell>
        </row>
        <row r="1083">
          <cell r="AL1083">
            <v>0</v>
          </cell>
        </row>
        <row r="1084">
          <cell r="AL1084">
            <v>0</v>
          </cell>
        </row>
        <row r="1085">
          <cell r="AL1085">
            <v>0</v>
          </cell>
        </row>
        <row r="1086">
          <cell r="AL1086">
            <v>0</v>
          </cell>
        </row>
        <row r="1087">
          <cell r="AL1087">
            <v>0</v>
          </cell>
        </row>
        <row r="1088">
          <cell r="AL1088">
            <v>0</v>
          </cell>
        </row>
        <row r="1089">
          <cell r="AL1089">
            <v>0</v>
          </cell>
        </row>
        <row r="1090">
          <cell r="AL1090">
            <v>0</v>
          </cell>
        </row>
        <row r="1091">
          <cell r="AL1091">
            <v>0</v>
          </cell>
        </row>
        <row r="1092">
          <cell r="AL1092">
            <v>0</v>
          </cell>
        </row>
        <row r="1093">
          <cell r="AL1093">
            <v>0</v>
          </cell>
        </row>
        <row r="1094">
          <cell r="AL1094">
            <v>0</v>
          </cell>
        </row>
        <row r="1095">
          <cell r="AL1095">
            <v>0</v>
          </cell>
        </row>
        <row r="1096">
          <cell r="AL1096">
            <v>0</v>
          </cell>
        </row>
        <row r="1097">
          <cell r="AL1097">
            <v>0</v>
          </cell>
        </row>
        <row r="1098">
          <cell r="AL1098">
            <v>0</v>
          </cell>
        </row>
        <row r="1099">
          <cell r="AL1099">
            <v>0</v>
          </cell>
        </row>
        <row r="1100">
          <cell r="AL1100">
            <v>0</v>
          </cell>
        </row>
        <row r="1101">
          <cell r="AL1101">
            <v>0</v>
          </cell>
        </row>
        <row r="1102">
          <cell r="AL1102">
            <v>0</v>
          </cell>
        </row>
        <row r="1103">
          <cell r="AL1103">
            <v>0</v>
          </cell>
        </row>
        <row r="1104">
          <cell r="AL1104">
            <v>0</v>
          </cell>
        </row>
        <row r="1105">
          <cell r="AL1105">
            <v>0</v>
          </cell>
        </row>
        <row r="1106">
          <cell r="AL1106">
            <v>0</v>
          </cell>
        </row>
        <row r="1107">
          <cell r="AL1107">
            <v>0</v>
          </cell>
        </row>
        <row r="1108">
          <cell r="AL1108">
            <v>0</v>
          </cell>
        </row>
        <row r="1109">
          <cell r="AL1109">
            <v>0</v>
          </cell>
        </row>
        <row r="1110">
          <cell r="AL1110">
            <v>0</v>
          </cell>
        </row>
        <row r="1111">
          <cell r="AL1111">
            <v>0</v>
          </cell>
        </row>
        <row r="1112">
          <cell r="AL1112">
            <v>0</v>
          </cell>
        </row>
        <row r="1113">
          <cell r="AL1113">
            <v>0</v>
          </cell>
        </row>
        <row r="1114">
          <cell r="AL1114">
            <v>0</v>
          </cell>
        </row>
        <row r="1115">
          <cell r="AL1115">
            <v>0</v>
          </cell>
        </row>
        <row r="1116">
          <cell r="AL1116">
            <v>0</v>
          </cell>
        </row>
        <row r="1117">
          <cell r="AL1117">
            <v>0</v>
          </cell>
        </row>
        <row r="1118">
          <cell r="AL1118">
            <v>0</v>
          </cell>
        </row>
        <row r="1119">
          <cell r="AL1119">
            <v>0</v>
          </cell>
        </row>
        <row r="1120">
          <cell r="AL1120">
            <v>0</v>
          </cell>
        </row>
        <row r="1121">
          <cell r="AL1121">
            <v>0</v>
          </cell>
        </row>
        <row r="1122">
          <cell r="AL1122">
            <v>0</v>
          </cell>
        </row>
        <row r="1123">
          <cell r="AL1123">
            <v>0</v>
          </cell>
        </row>
        <row r="1124">
          <cell r="AL1124">
            <v>0</v>
          </cell>
        </row>
        <row r="1125">
          <cell r="AL1125">
            <v>0</v>
          </cell>
        </row>
        <row r="1126">
          <cell r="AL1126">
            <v>0</v>
          </cell>
        </row>
        <row r="1127">
          <cell r="AL1127">
            <v>0</v>
          </cell>
        </row>
        <row r="1128">
          <cell r="AL1128">
            <v>0</v>
          </cell>
        </row>
        <row r="1129">
          <cell r="AL1129">
            <v>0</v>
          </cell>
        </row>
        <row r="1130">
          <cell r="AL1130">
            <v>0</v>
          </cell>
        </row>
        <row r="1131">
          <cell r="AL1131">
            <v>0</v>
          </cell>
        </row>
        <row r="1132">
          <cell r="AL1132">
            <v>0</v>
          </cell>
        </row>
        <row r="1133">
          <cell r="AL1133">
            <v>0</v>
          </cell>
        </row>
        <row r="1134">
          <cell r="AL1134">
            <v>0</v>
          </cell>
        </row>
        <row r="1135">
          <cell r="AL1135">
            <v>0</v>
          </cell>
        </row>
        <row r="1136">
          <cell r="AL1136">
            <v>0</v>
          </cell>
        </row>
        <row r="1137">
          <cell r="AL1137">
            <v>0</v>
          </cell>
        </row>
        <row r="1138">
          <cell r="AL1138">
            <v>0</v>
          </cell>
        </row>
        <row r="1139">
          <cell r="AL1139">
            <v>0</v>
          </cell>
        </row>
        <row r="1140">
          <cell r="AL1140">
            <v>0</v>
          </cell>
        </row>
        <row r="1141">
          <cell r="AL1141">
            <v>0</v>
          </cell>
        </row>
        <row r="1142">
          <cell r="AL1142">
            <v>0</v>
          </cell>
        </row>
        <row r="1143">
          <cell r="AL1143">
            <v>0</v>
          </cell>
        </row>
        <row r="1144">
          <cell r="AL1144">
            <v>0</v>
          </cell>
        </row>
        <row r="1145">
          <cell r="AL1145">
            <v>0</v>
          </cell>
        </row>
        <row r="1146">
          <cell r="AL1146">
            <v>0</v>
          </cell>
        </row>
        <row r="1147">
          <cell r="AL1147">
            <v>0</v>
          </cell>
        </row>
        <row r="1148">
          <cell r="AL1148">
            <v>0</v>
          </cell>
        </row>
        <row r="1149">
          <cell r="AL1149">
            <v>0</v>
          </cell>
        </row>
        <row r="1150">
          <cell r="AL1150">
            <v>0</v>
          </cell>
        </row>
        <row r="1151">
          <cell r="AL1151">
            <v>0</v>
          </cell>
        </row>
        <row r="1152">
          <cell r="AL1152">
            <v>0</v>
          </cell>
        </row>
        <row r="1153">
          <cell r="AL1153">
            <v>0</v>
          </cell>
        </row>
        <row r="1154">
          <cell r="AL1154">
            <v>0</v>
          </cell>
        </row>
        <row r="1155">
          <cell r="AL1155">
            <v>0</v>
          </cell>
        </row>
        <row r="1156">
          <cell r="AL1156">
            <v>0</v>
          </cell>
        </row>
        <row r="1157">
          <cell r="AL1157">
            <v>0</v>
          </cell>
        </row>
        <row r="1158">
          <cell r="AL1158">
            <v>0</v>
          </cell>
        </row>
        <row r="1159">
          <cell r="AL1159">
            <v>0</v>
          </cell>
        </row>
        <row r="1160">
          <cell r="AL1160">
            <v>0</v>
          </cell>
        </row>
        <row r="1161">
          <cell r="AL1161">
            <v>0</v>
          </cell>
        </row>
        <row r="1162">
          <cell r="AL1162">
            <v>0</v>
          </cell>
        </row>
        <row r="1163">
          <cell r="AL1163">
            <v>0</v>
          </cell>
        </row>
        <row r="1164">
          <cell r="AL1164">
            <v>0</v>
          </cell>
        </row>
        <row r="1165">
          <cell r="AL1165">
            <v>0</v>
          </cell>
        </row>
        <row r="1166">
          <cell r="AL1166">
            <v>0</v>
          </cell>
        </row>
        <row r="1167">
          <cell r="AL1167">
            <v>0</v>
          </cell>
        </row>
        <row r="1168">
          <cell r="AL1168">
            <v>0</v>
          </cell>
        </row>
        <row r="1169">
          <cell r="AL1169">
            <v>0</v>
          </cell>
        </row>
        <row r="1170">
          <cell r="AL1170">
            <v>0</v>
          </cell>
        </row>
        <row r="1171">
          <cell r="AL1171">
            <v>0</v>
          </cell>
        </row>
        <row r="1172">
          <cell r="AL1172">
            <v>0</v>
          </cell>
        </row>
        <row r="1173">
          <cell r="AL1173">
            <v>0</v>
          </cell>
        </row>
        <row r="1174">
          <cell r="AL1174">
            <v>0</v>
          </cell>
        </row>
        <row r="1175">
          <cell r="AL1175">
            <v>0</v>
          </cell>
        </row>
        <row r="1176">
          <cell r="AL1176">
            <v>0</v>
          </cell>
        </row>
        <row r="1177">
          <cell r="AL1177">
            <v>0</v>
          </cell>
        </row>
        <row r="1178">
          <cell r="AL1178">
            <v>0</v>
          </cell>
        </row>
        <row r="1179">
          <cell r="AL1179">
            <v>0</v>
          </cell>
        </row>
        <row r="1180">
          <cell r="AL1180">
            <v>0</v>
          </cell>
        </row>
        <row r="1181">
          <cell r="AL1181">
            <v>0</v>
          </cell>
        </row>
        <row r="1182">
          <cell r="AL1182">
            <v>0</v>
          </cell>
        </row>
        <row r="1183">
          <cell r="AL1183">
            <v>0</v>
          </cell>
        </row>
        <row r="1184">
          <cell r="AL1184">
            <v>0</v>
          </cell>
        </row>
        <row r="1185">
          <cell r="AL1185">
            <v>0</v>
          </cell>
        </row>
        <row r="1186">
          <cell r="AL1186">
            <v>0</v>
          </cell>
        </row>
        <row r="1187">
          <cell r="AL1187">
            <v>0</v>
          </cell>
        </row>
        <row r="1188">
          <cell r="AL1188">
            <v>0</v>
          </cell>
        </row>
        <row r="1189">
          <cell r="AL1189">
            <v>0</v>
          </cell>
        </row>
        <row r="1190">
          <cell r="AL1190">
            <v>0</v>
          </cell>
        </row>
        <row r="1191">
          <cell r="AL1191">
            <v>0</v>
          </cell>
        </row>
        <row r="1192">
          <cell r="AL1192">
            <v>0</v>
          </cell>
        </row>
        <row r="1193">
          <cell r="AL1193">
            <v>0</v>
          </cell>
        </row>
        <row r="1194">
          <cell r="AL1194">
            <v>0</v>
          </cell>
        </row>
        <row r="1195">
          <cell r="AL1195">
            <v>0</v>
          </cell>
        </row>
        <row r="1196">
          <cell r="AL1196">
            <v>0</v>
          </cell>
        </row>
        <row r="1197">
          <cell r="AL1197">
            <v>0</v>
          </cell>
        </row>
        <row r="1198">
          <cell r="AL1198">
            <v>0</v>
          </cell>
        </row>
        <row r="1199">
          <cell r="AL1199">
            <v>0</v>
          </cell>
        </row>
        <row r="1200">
          <cell r="AL1200">
            <v>0</v>
          </cell>
        </row>
        <row r="1201">
          <cell r="AL1201">
            <v>0</v>
          </cell>
        </row>
        <row r="1202">
          <cell r="AL1202">
            <v>0</v>
          </cell>
        </row>
        <row r="1203">
          <cell r="AL1203">
            <v>0</v>
          </cell>
        </row>
        <row r="1204">
          <cell r="AL1204">
            <v>0</v>
          </cell>
        </row>
        <row r="1205">
          <cell r="AL1205">
            <v>0</v>
          </cell>
        </row>
        <row r="1206">
          <cell r="AL1206">
            <v>0</v>
          </cell>
        </row>
        <row r="1207">
          <cell r="AL1207">
            <v>0</v>
          </cell>
        </row>
        <row r="1208">
          <cell r="AL1208">
            <v>0</v>
          </cell>
        </row>
        <row r="1209">
          <cell r="AL1209">
            <v>0</v>
          </cell>
        </row>
        <row r="1210">
          <cell r="AL1210">
            <v>0</v>
          </cell>
        </row>
        <row r="1211">
          <cell r="AL1211">
            <v>0</v>
          </cell>
        </row>
        <row r="1212">
          <cell r="AL1212">
            <v>0</v>
          </cell>
        </row>
        <row r="1213">
          <cell r="AL1213">
            <v>0</v>
          </cell>
        </row>
        <row r="1214">
          <cell r="AL1214">
            <v>0</v>
          </cell>
        </row>
        <row r="1215">
          <cell r="AL1215">
            <v>0</v>
          </cell>
        </row>
        <row r="1216">
          <cell r="AL1216">
            <v>0</v>
          </cell>
        </row>
        <row r="1217">
          <cell r="AL1217">
            <v>0</v>
          </cell>
        </row>
        <row r="1218">
          <cell r="AL1218">
            <v>0</v>
          </cell>
        </row>
        <row r="1219">
          <cell r="AL1219">
            <v>0</v>
          </cell>
        </row>
        <row r="1220">
          <cell r="AL1220">
            <v>0</v>
          </cell>
        </row>
        <row r="1221">
          <cell r="AL1221">
            <v>0</v>
          </cell>
        </row>
        <row r="1222">
          <cell r="AL1222">
            <v>0</v>
          </cell>
        </row>
        <row r="1223">
          <cell r="AL1223">
            <v>0</v>
          </cell>
        </row>
        <row r="1224">
          <cell r="AL1224">
            <v>0</v>
          </cell>
        </row>
        <row r="1225">
          <cell r="AL1225">
            <v>0</v>
          </cell>
        </row>
        <row r="1226">
          <cell r="AL1226">
            <v>0</v>
          </cell>
        </row>
        <row r="1227">
          <cell r="AL1227">
            <v>0</v>
          </cell>
        </row>
        <row r="1228">
          <cell r="AL1228">
            <v>0</v>
          </cell>
        </row>
        <row r="1229">
          <cell r="AL1229">
            <v>0</v>
          </cell>
        </row>
        <row r="1230">
          <cell r="AL1230">
            <v>0</v>
          </cell>
        </row>
        <row r="1231">
          <cell r="AL1231">
            <v>0</v>
          </cell>
        </row>
        <row r="1232">
          <cell r="AL1232">
            <v>0</v>
          </cell>
        </row>
        <row r="1233">
          <cell r="AL1233">
            <v>0</v>
          </cell>
        </row>
        <row r="1234">
          <cell r="AL1234">
            <v>0</v>
          </cell>
        </row>
        <row r="1235">
          <cell r="AL1235">
            <v>0</v>
          </cell>
        </row>
        <row r="1236">
          <cell r="AL1236">
            <v>0</v>
          </cell>
        </row>
        <row r="1237">
          <cell r="AL1237">
            <v>0</v>
          </cell>
        </row>
        <row r="1238">
          <cell r="AL1238">
            <v>0</v>
          </cell>
        </row>
        <row r="1239">
          <cell r="AL1239">
            <v>0</v>
          </cell>
        </row>
        <row r="1240">
          <cell r="AL1240">
            <v>0</v>
          </cell>
        </row>
        <row r="1241">
          <cell r="AL1241">
            <v>0</v>
          </cell>
        </row>
        <row r="1242">
          <cell r="AL1242">
            <v>0</v>
          </cell>
        </row>
        <row r="1243">
          <cell r="AL1243">
            <v>0</v>
          </cell>
        </row>
        <row r="1244">
          <cell r="AL1244">
            <v>0</v>
          </cell>
        </row>
        <row r="1245">
          <cell r="AL1245">
            <v>0</v>
          </cell>
        </row>
        <row r="1246">
          <cell r="AL1246">
            <v>0</v>
          </cell>
        </row>
        <row r="1247">
          <cell r="AL1247">
            <v>0</v>
          </cell>
        </row>
        <row r="1248">
          <cell r="AL1248">
            <v>0</v>
          </cell>
        </row>
        <row r="1249">
          <cell r="AL1249">
            <v>0</v>
          </cell>
        </row>
        <row r="1250">
          <cell r="AL1250">
            <v>0</v>
          </cell>
        </row>
        <row r="1251">
          <cell r="AL1251">
            <v>0</v>
          </cell>
        </row>
        <row r="1252">
          <cell r="AL1252">
            <v>0</v>
          </cell>
        </row>
        <row r="1253">
          <cell r="AL1253">
            <v>0</v>
          </cell>
        </row>
        <row r="1254">
          <cell r="AL1254">
            <v>0</v>
          </cell>
        </row>
        <row r="1255">
          <cell r="AL1255">
            <v>0</v>
          </cell>
        </row>
        <row r="1256">
          <cell r="AL1256">
            <v>0</v>
          </cell>
        </row>
        <row r="1257">
          <cell r="AL1257">
            <v>0</v>
          </cell>
        </row>
        <row r="1258">
          <cell r="AL1258">
            <v>0</v>
          </cell>
        </row>
        <row r="1259">
          <cell r="AL1259">
            <v>0</v>
          </cell>
        </row>
        <row r="1260">
          <cell r="AL1260">
            <v>0</v>
          </cell>
        </row>
        <row r="1261">
          <cell r="AL1261">
            <v>0</v>
          </cell>
        </row>
        <row r="1262">
          <cell r="AL1262">
            <v>0</v>
          </cell>
        </row>
        <row r="1263">
          <cell r="AL1263">
            <v>0</v>
          </cell>
        </row>
        <row r="1264">
          <cell r="AL1264">
            <v>0</v>
          </cell>
        </row>
        <row r="1265">
          <cell r="AL1265">
            <v>0</v>
          </cell>
        </row>
        <row r="1266">
          <cell r="AL1266">
            <v>0</v>
          </cell>
        </row>
        <row r="1267">
          <cell r="AL1267">
            <v>0</v>
          </cell>
        </row>
        <row r="1268">
          <cell r="AL1268">
            <v>0</v>
          </cell>
        </row>
        <row r="1269">
          <cell r="AL1269">
            <v>0</v>
          </cell>
        </row>
        <row r="1270">
          <cell r="AL1270">
            <v>0</v>
          </cell>
        </row>
        <row r="1271">
          <cell r="AL1271">
            <v>0</v>
          </cell>
        </row>
        <row r="1272">
          <cell r="AL1272">
            <v>0</v>
          </cell>
        </row>
        <row r="1273">
          <cell r="AL1273">
            <v>0</v>
          </cell>
        </row>
        <row r="1274">
          <cell r="AL1274">
            <v>0</v>
          </cell>
        </row>
        <row r="1275">
          <cell r="AL1275">
            <v>0</v>
          </cell>
        </row>
        <row r="1276">
          <cell r="AL1276">
            <v>0</v>
          </cell>
        </row>
        <row r="1277">
          <cell r="AL1277">
            <v>0</v>
          </cell>
        </row>
        <row r="1278">
          <cell r="AL1278">
            <v>0</v>
          </cell>
        </row>
        <row r="1279">
          <cell r="AL1279">
            <v>0</v>
          </cell>
        </row>
        <row r="1280">
          <cell r="AL1280">
            <v>0</v>
          </cell>
        </row>
        <row r="1281">
          <cell r="AL1281">
            <v>0</v>
          </cell>
        </row>
        <row r="1282">
          <cell r="AL1282">
            <v>0</v>
          </cell>
        </row>
        <row r="1283">
          <cell r="AL1283">
            <v>0</v>
          </cell>
        </row>
        <row r="1284">
          <cell r="AL1284">
            <v>0</v>
          </cell>
        </row>
        <row r="1285">
          <cell r="AL1285">
            <v>0</v>
          </cell>
        </row>
        <row r="1286">
          <cell r="AL1286">
            <v>0</v>
          </cell>
        </row>
        <row r="1287">
          <cell r="AL1287">
            <v>0</v>
          </cell>
        </row>
        <row r="1288">
          <cell r="AL1288">
            <v>0</v>
          </cell>
        </row>
        <row r="1289">
          <cell r="AL1289">
            <v>0</v>
          </cell>
        </row>
        <row r="1290">
          <cell r="AL1290">
            <v>0</v>
          </cell>
        </row>
        <row r="1291">
          <cell r="AL1291">
            <v>0</v>
          </cell>
        </row>
        <row r="1292">
          <cell r="AL1292">
            <v>0</v>
          </cell>
        </row>
        <row r="1293">
          <cell r="AL1293">
            <v>0</v>
          </cell>
        </row>
        <row r="1294">
          <cell r="AL1294">
            <v>0</v>
          </cell>
        </row>
        <row r="1295">
          <cell r="AL1295">
            <v>0</v>
          </cell>
        </row>
        <row r="1296">
          <cell r="AL1296">
            <v>0</v>
          </cell>
        </row>
        <row r="1297">
          <cell r="AL1297">
            <v>0</v>
          </cell>
        </row>
        <row r="1298">
          <cell r="AL1298">
            <v>0</v>
          </cell>
        </row>
        <row r="1299">
          <cell r="AL1299">
            <v>0</v>
          </cell>
        </row>
        <row r="1300">
          <cell r="AL1300">
            <v>0</v>
          </cell>
        </row>
        <row r="1301">
          <cell r="AL1301">
            <v>0</v>
          </cell>
        </row>
        <row r="1302">
          <cell r="AL1302">
            <v>0</v>
          </cell>
        </row>
        <row r="1303">
          <cell r="AL1303">
            <v>0</v>
          </cell>
        </row>
        <row r="1304">
          <cell r="AL1304">
            <v>0</v>
          </cell>
        </row>
        <row r="1305">
          <cell r="AL1305">
            <v>0</v>
          </cell>
        </row>
        <row r="1306">
          <cell r="AL1306">
            <v>0</v>
          </cell>
        </row>
        <row r="1307">
          <cell r="AL1307">
            <v>0</v>
          </cell>
        </row>
        <row r="1308">
          <cell r="AL1308">
            <v>0</v>
          </cell>
        </row>
        <row r="1309">
          <cell r="AL1309">
            <v>0</v>
          </cell>
        </row>
        <row r="1310">
          <cell r="AL1310">
            <v>0</v>
          </cell>
        </row>
        <row r="1311">
          <cell r="AL1311">
            <v>0</v>
          </cell>
        </row>
        <row r="1312">
          <cell r="AL1312">
            <v>0</v>
          </cell>
        </row>
        <row r="1313">
          <cell r="AL1313">
            <v>0</v>
          </cell>
        </row>
        <row r="1314">
          <cell r="AL1314">
            <v>0</v>
          </cell>
        </row>
        <row r="1315">
          <cell r="AL1315">
            <v>0</v>
          </cell>
        </row>
        <row r="1316">
          <cell r="AL1316">
            <v>0</v>
          </cell>
        </row>
        <row r="1317">
          <cell r="AL1317">
            <v>0</v>
          </cell>
        </row>
        <row r="1318">
          <cell r="AL1318">
            <v>0</v>
          </cell>
        </row>
        <row r="1319">
          <cell r="AL1319">
            <v>0</v>
          </cell>
        </row>
        <row r="1320">
          <cell r="AL1320">
            <v>0</v>
          </cell>
        </row>
        <row r="1321">
          <cell r="AL1321">
            <v>0</v>
          </cell>
        </row>
        <row r="1322">
          <cell r="AL1322">
            <v>0</v>
          </cell>
        </row>
        <row r="1323">
          <cell r="AL1323">
            <v>0</v>
          </cell>
        </row>
        <row r="1324">
          <cell r="AL1324">
            <v>0</v>
          </cell>
        </row>
        <row r="1325">
          <cell r="AL1325">
            <v>0</v>
          </cell>
        </row>
        <row r="1326">
          <cell r="AL1326">
            <v>0</v>
          </cell>
        </row>
        <row r="1327">
          <cell r="AL1327">
            <v>0</v>
          </cell>
        </row>
        <row r="1328">
          <cell r="AL1328">
            <v>0</v>
          </cell>
        </row>
      </sheetData>
      <sheetData sheetId="8">
        <row r="6">
          <cell r="G6">
            <v>32</v>
          </cell>
        </row>
      </sheetData>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 val="STRSUMM0"/>
      <sheetName val="steel"/>
      <sheetName val="CURVA S"/>
      <sheetName val="X.Etiquetas"/>
      <sheetName val="Quick Start Guide"/>
      <sheetName val="RFQ_MAKE"/>
      <sheetName val="Materiales Finalización TH140"/>
      <sheetName val="RFQ 24 TH120"/>
      <sheetName val="LBC COMPONENTES_TH140"/>
      <sheetName val="LB_Auxiliary_Means_TH140"/>
      <sheetName val="LBC COMPONENTES_TH120"/>
      <sheetName val="LB_Auxiliary_Means_TH120"/>
      <sheetName val="Materiales Finalización TH120"/>
      <sheetName val="LBC COMPONENTES_TH100"/>
      <sheetName val="LB_Auxiliary_Means_TH100"/>
      <sheetName val="Materiales Finalización TH100"/>
      <sheetName val="LISTA"/>
      <sheetName val="LBC COMPONENTES_TH80"/>
      <sheetName val="LB_Auxiliary_Means_TH80"/>
      <sheetName val="Materiales Finalización TH80"/>
      <sheetName val="ROM Data Aux"/>
      <sheetName val="Manufacturing Processes"/>
      <sheetName val="Concrete Tower - 120 m"/>
      <sheetName val="Listas"/>
      <sheetName val="ESTADO"/>
      <sheetName val="Hoja2"/>
      <sheetName val="GEN-TEC-02"/>
      <sheetName val="SABANA"/>
      <sheetName val="Main"/>
      <sheetName val="CorpTax"/>
      <sheetName val="Input"/>
      <sheetName val="Costos"/>
      <sheetName val="Ejercito Chichimene"/>
      <sheetName val="Alojamiento 1"/>
      <sheetName val="AD1 Cielo Raso Al 1"/>
      <sheetName val="AD34 Tomas Al 1"/>
      <sheetName val="2 Luminaria Al 1"/>
      <sheetName val="AD4 Interruptor Al 1"/>
      <sheetName val="45 Soporte Aires Al 1"/>
      <sheetName val="Baños "/>
      <sheetName val="21 Espejo B"/>
      <sheetName val="AD34 Tomas B"/>
      <sheetName val="Alojamiento 2"/>
      <sheetName val="AD1 Cielo Raso Al 2"/>
      <sheetName val="2 Luminaria Al 2"/>
      <sheetName val="AD4 Interruptor Al 2"/>
      <sheetName val="45 Soporte Aires Al 2"/>
      <sheetName val="Comando"/>
      <sheetName val="AD34 Tomas Com"/>
      <sheetName val="2 Luminaria Com"/>
      <sheetName val="Cocina"/>
      <sheetName val="AD34 Tomas C"/>
      <sheetName val="Kiosco"/>
      <sheetName val="AD34 Tomas K"/>
      <sheetName val="Sala TV"/>
      <sheetName val="AD34 Tomas Tv"/>
      <sheetName val="2 Luminaria Tv"/>
      <sheetName val="Barandas"/>
      <sheetName val="AD9 PINTURA ACE Ba"/>
      <sheetName val="Resanes Pared"/>
      <sheetName val="3 Reesane R"/>
      <sheetName val="Otros"/>
      <sheetName val="14 Ventanas"/>
      <sheetName val="24 PUERTA"/>
      <sheetName val=" AD9 PINTURA PUERTA"/>
      <sheetName val="AD32 ACOMETIDA"/>
      <sheetName val="AD31 PUNTO ELECTRICO"/>
      <sheetName val="MECANICA- AJH"/>
      <sheetName val="Hoja1"/>
    </sheet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ctores A.N."/>
      <sheetName val="SOPORTES A.N."/>
      <sheetName val="DOMI.STA.CECILIA II"/>
      <sheetName val="ACTA"/>
      <sheetName val="BALANCE FINANCIERO"/>
      <sheetName val="AVANCE"/>
      <sheetName val="E.MERCANCIA"/>
      <sheetName val="tuberia"/>
      <sheetName val="CONT INSP Y ENSAYO"/>
    </sheetNames>
    <sheetDataSet>
      <sheetData sheetId="0" refreshError="1">
        <row r="15">
          <cell r="I15">
            <v>0.54751813668079397</v>
          </cell>
        </row>
        <row r="16">
          <cell r="I16">
            <v>0.67002611682034363</v>
          </cell>
        </row>
        <row r="17">
          <cell r="I17">
            <v>0.80535562905411928</v>
          </cell>
        </row>
        <row r="18">
          <cell r="I18">
            <v>0.89811116639918487</v>
          </cell>
        </row>
        <row r="19">
          <cell r="I19">
            <v>0.9744774270287262</v>
          </cell>
        </row>
        <row r="20">
          <cell r="I20">
            <v>1.1239471251137785</v>
          </cell>
        </row>
        <row r="21">
          <cell r="I21">
            <v>1.2825432987340994</v>
          </cell>
        </row>
        <row r="22">
          <cell r="I22">
            <v>1.4530556979861888</v>
          </cell>
        </row>
        <row r="23">
          <cell r="I23">
            <v>1.6392553722877783</v>
          </cell>
        </row>
        <row r="24">
          <cell r="I24">
            <v>1.8401475946639425</v>
          </cell>
        </row>
        <row r="25">
          <cell r="I25">
            <v>2.4052561673438118</v>
          </cell>
        </row>
        <row r="28">
          <cell r="I28">
            <v>3.6230056809750879</v>
          </cell>
        </row>
        <row r="29">
          <cell r="I29">
            <v>4.2349131863889973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U"/>
      <sheetName val="PU (2)"/>
      <sheetName val="RESUMEN"/>
      <sheetName val="PRECIOS"/>
      <sheetName val="fotos"/>
    </sheetNames>
    <sheetDataSet>
      <sheetData sheetId="0"/>
      <sheetData sheetId="1">
        <row r="10">
          <cell r="F10" t="str">
            <v>ITEM: Terraplenes (con material proveniente de corte)</v>
          </cell>
        </row>
      </sheetData>
      <sheetData sheetId="2"/>
      <sheetData sheetId="3"/>
      <sheetData sheetId="4"/>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oc 0009h"/>
      <sheetName val="Proc 0009i"/>
      <sheetName val="Indice fecha"/>
      <sheetName val="Gráfico de control"/>
      <sheetName val="HIST-RES"/>
      <sheetName val="Hist(1)"/>
      <sheetName val="Hist(2)"/>
      <sheetName val="GRAFICOS"/>
      <sheetName val="UNA"/>
      <sheetName val="Proc_0009h"/>
      <sheetName val="Proc_0009i"/>
      <sheetName val="Indice_fecha"/>
      <sheetName val="Gráfico_de_control"/>
    </sheetNames>
    <sheetDataSet>
      <sheetData sheetId="0">
        <row r="2">
          <cell r="C2" t="str">
            <v>OBSERV</v>
          </cell>
        </row>
        <row r="3">
          <cell r="B3" t="str">
            <v>Grava areno limosa de color café.</v>
          </cell>
          <cell r="C3" t="str">
            <v>El material cumple con la especificacion de Base granular del I.N.V.96</v>
          </cell>
          <cell r="E3" t="str">
            <v>STOCK</v>
          </cell>
          <cell r="G3">
            <v>0</v>
          </cell>
          <cell r="H3">
            <v>0</v>
          </cell>
          <cell r="I3">
            <v>923.1</v>
          </cell>
          <cell r="M3">
            <v>726.2</v>
          </cell>
          <cell r="N3">
            <v>950.1</v>
          </cell>
        </row>
        <row r="4">
          <cell r="B4" t="str">
            <v>Grava areno limosa de color café.</v>
          </cell>
          <cell r="C4" t="str">
            <v>El material cumple con la especificacion de Base granular del I.N.V.96</v>
          </cell>
          <cell r="E4" t="str">
            <v>STOCK</v>
          </cell>
          <cell r="G4">
            <v>0</v>
          </cell>
          <cell r="I4">
            <v>392</v>
          </cell>
          <cell r="M4">
            <v>475.3</v>
          </cell>
          <cell r="N4">
            <v>981.6</v>
          </cell>
        </row>
        <row r="5">
          <cell r="B5" t="str">
            <v>Grava areno limosa de color café.</v>
          </cell>
          <cell r="C5" t="str">
            <v>El material cumple con la especificacion de Base granular del I.N.V.96</v>
          </cell>
          <cell r="E5" t="str">
            <v>STOCK</v>
          </cell>
          <cell r="G5">
            <v>0</v>
          </cell>
          <cell r="I5">
            <v>487.1</v>
          </cell>
          <cell r="M5">
            <v>480.9</v>
          </cell>
          <cell r="N5">
            <v>683.7</v>
          </cell>
        </row>
        <row r="6">
          <cell r="B6" t="str">
            <v>Grava areno limosa de color café.</v>
          </cell>
          <cell r="C6" t="str">
            <v>El material cumple con la especificacion de Base granular del I.N.V.96</v>
          </cell>
          <cell r="E6">
            <v>4900</v>
          </cell>
          <cell r="G6">
            <v>0</v>
          </cell>
          <cell r="I6">
            <v>395.1</v>
          </cell>
          <cell r="M6">
            <v>480.5</v>
          </cell>
          <cell r="N6">
            <v>665.1</v>
          </cell>
        </row>
        <row r="7">
          <cell r="B7" t="str">
            <v>Grava areno limosa de color café.</v>
          </cell>
          <cell r="C7" t="str">
            <v>El material cumple con la especificacion de Base granular del I.N.V.96</v>
          </cell>
          <cell r="E7">
            <v>4900</v>
          </cell>
          <cell r="G7">
            <v>0</v>
          </cell>
          <cell r="H7">
            <v>0</v>
          </cell>
          <cell r="I7">
            <v>246</v>
          </cell>
          <cell r="M7">
            <v>259.5</v>
          </cell>
          <cell r="N7">
            <v>409.3</v>
          </cell>
        </row>
        <row r="8">
          <cell r="B8" t="str">
            <v>Grava areno limosa de color café.</v>
          </cell>
          <cell r="C8" t="str">
            <v>El material cumple con la especificacion de Base granular del I.N.V.96</v>
          </cell>
          <cell r="E8">
            <v>5300</v>
          </cell>
          <cell r="G8">
            <v>0</v>
          </cell>
          <cell r="H8">
            <v>0</v>
          </cell>
          <cell r="I8">
            <v>387.7</v>
          </cell>
          <cell r="M8">
            <v>445.8</v>
          </cell>
          <cell r="N8">
            <v>750.2</v>
          </cell>
        </row>
        <row r="9">
          <cell r="B9" t="str">
            <v>Grava areno limosa de color café.</v>
          </cell>
          <cell r="C9" t="str">
            <v>El material cumple con la especificacion de Base granular del I.N.V.96</v>
          </cell>
          <cell r="E9">
            <v>5800</v>
          </cell>
          <cell r="G9">
            <v>0</v>
          </cell>
          <cell r="H9">
            <v>0</v>
          </cell>
          <cell r="I9">
            <v>378.5</v>
          </cell>
          <cell r="M9">
            <v>439.4</v>
          </cell>
          <cell r="N9">
            <v>732.8</v>
          </cell>
        </row>
        <row r="10">
          <cell r="B10" t="str">
            <v>Grava areno limosa de color café.</v>
          </cell>
          <cell r="C10" t="str">
            <v>El material cumple con la especificacion de Base granular del I.N.V.96</v>
          </cell>
          <cell r="E10">
            <v>4900</v>
          </cell>
          <cell r="G10">
            <v>0</v>
          </cell>
          <cell r="H10">
            <v>0</v>
          </cell>
          <cell r="I10">
            <v>369.3</v>
          </cell>
          <cell r="M10">
            <v>432.9</v>
          </cell>
          <cell r="N10">
            <v>715.3</v>
          </cell>
        </row>
        <row r="11">
          <cell r="B11" t="str">
            <v>Grava areno limosa de color café.</v>
          </cell>
          <cell r="C11" t="str">
            <v>El material cumple con la especificacion de Base granular del I.N.V.96</v>
          </cell>
          <cell r="E11">
            <v>4600</v>
          </cell>
          <cell r="G11">
            <v>0</v>
          </cell>
          <cell r="H11">
            <v>0</v>
          </cell>
          <cell r="I11">
            <v>404.5</v>
          </cell>
          <cell r="M11">
            <v>454.4</v>
          </cell>
          <cell r="N11">
            <v>738.6</v>
          </cell>
        </row>
        <row r="12">
          <cell r="B12" t="str">
            <v>Grava areno limosa de color café.</v>
          </cell>
          <cell r="C12" t="str">
            <v>El material cumple con la especificacion de Base granular del I.N.V.96</v>
          </cell>
          <cell r="E12">
            <v>4400</v>
          </cell>
          <cell r="G12">
            <v>0</v>
          </cell>
          <cell r="H12">
            <v>0</v>
          </cell>
          <cell r="I12">
            <v>348.5</v>
          </cell>
          <cell r="M12">
            <v>398.1</v>
          </cell>
          <cell r="N12">
            <v>604.29999999999995</v>
          </cell>
        </row>
        <row r="13">
          <cell r="B13" t="str">
            <v>Grava areno limosa de color café.</v>
          </cell>
          <cell r="C13" t="str">
            <v>El material cumple NO con la especicicacion de Base granular del I.N.V.96</v>
          </cell>
          <cell r="E13">
            <v>4200</v>
          </cell>
          <cell r="G13">
            <v>0</v>
          </cell>
          <cell r="H13">
            <v>0</v>
          </cell>
          <cell r="I13">
            <v>0</v>
          </cell>
          <cell r="M13">
            <v>342</v>
          </cell>
          <cell r="N13">
            <v>450</v>
          </cell>
        </row>
        <row r="14">
          <cell r="B14" t="str">
            <v>Grava areno limosa de color café.</v>
          </cell>
          <cell r="C14" t="str">
            <v>El material cumple con la especificacion de Base granular del I.N.V.96</v>
          </cell>
          <cell r="E14">
            <v>3800</v>
          </cell>
          <cell r="G14">
            <v>0</v>
          </cell>
          <cell r="H14">
            <v>0</v>
          </cell>
          <cell r="I14">
            <v>598</v>
          </cell>
          <cell r="M14">
            <v>422</v>
          </cell>
          <cell r="N14">
            <v>504</v>
          </cell>
        </row>
        <row r="15">
          <cell r="B15" t="str">
            <v>Grava areno limosa de color café.</v>
          </cell>
          <cell r="C15" t="str">
            <v>El material cumple con la especificacion de Base granular del I.N.V.96</v>
          </cell>
          <cell r="E15" t="str">
            <v>STOCK</v>
          </cell>
          <cell r="G15">
            <v>0</v>
          </cell>
          <cell r="H15">
            <v>0</v>
          </cell>
          <cell r="I15">
            <v>473.3</v>
          </cell>
          <cell r="M15">
            <v>410.1</v>
          </cell>
          <cell r="N15">
            <v>554.20000000000005</v>
          </cell>
        </row>
        <row r="16">
          <cell r="B16" t="str">
            <v>Grava areno limosa de color café.</v>
          </cell>
          <cell r="C16" t="str">
            <v>El material cumple con la especificacion de Base granular del I.N.V.96</v>
          </cell>
          <cell r="E16" t="str">
            <v>STOCK</v>
          </cell>
          <cell r="G16">
            <v>0</v>
          </cell>
          <cell r="H16">
            <v>0</v>
          </cell>
          <cell r="I16">
            <v>585.29999999999995</v>
          </cell>
          <cell r="M16">
            <v>547.29999999999995</v>
          </cell>
          <cell r="N16">
            <v>672</v>
          </cell>
        </row>
        <row r="17">
          <cell r="B17" t="str">
            <v>Grava areno limosa de color café.</v>
          </cell>
          <cell r="C17" t="str">
            <v>El material cumple con la especificacion de Base granular del I.N.V.96</v>
          </cell>
          <cell r="E17" t="str">
            <v>STOCK</v>
          </cell>
          <cell r="G17">
            <v>0</v>
          </cell>
          <cell r="H17">
            <v>0</v>
          </cell>
          <cell r="I17">
            <v>135.19999999999999</v>
          </cell>
          <cell r="M17">
            <v>459</v>
          </cell>
          <cell r="N17">
            <v>500.6</v>
          </cell>
        </row>
        <row r="18">
          <cell r="B18" t="str">
            <v>Grava areno limosa de color café.</v>
          </cell>
          <cell r="C18" t="str">
            <v>El material cumple con la especificacion de Base granular del I.N.V.96</v>
          </cell>
          <cell r="E18" t="str">
            <v>STOCK</v>
          </cell>
          <cell r="G18">
            <v>0</v>
          </cell>
          <cell r="H18">
            <v>0</v>
          </cell>
          <cell r="I18">
            <v>395</v>
          </cell>
          <cell r="M18">
            <v>324</v>
          </cell>
          <cell r="N18">
            <v>755</v>
          </cell>
        </row>
        <row r="19">
          <cell r="B19" t="str">
            <v>grava areno limosa de color café.</v>
          </cell>
          <cell r="C19" t="str">
            <v>El material cumple con la especificacion de Base granular del I.N.V.96</v>
          </cell>
          <cell r="E19">
            <v>2500</v>
          </cell>
          <cell r="G19">
            <v>0</v>
          </cell>
          <cell r="H19">
            <v>0</v>
          </cell>
          <cell r="I19">
            <v>469.8</v>
          </cell>
          <cell r="M19">
            <v>332</v>
          </cell>
          <cell r="N19">
            <v>672</v>
          </cell>
        </row>
        <row r="20">
          <cell r="B20" t="str">
            <v>Grava areno limosa de color gris de baja plasticidad.</v>
          </cell>
          <cell r="C20" t="str">
            <v>mezcla 1:1:1 material gris, material amarillo y arena del río simaña</v>
          </cell>
          <cell r="E20" t="str">
            <v>STOCK</v>
          </cell>
          <cell r="G20">
            <v>0</v>
          </cell>
          <cell r="H20">
            <v>0</v>
          </cell>
          <cell r="I20">
            <v>606</v>
          </cell>
          <cell r="M20">
            <v>530.5</v>
          </cell>
          <cell r="N20">
            <v>1080</v>
          </cell>
        </row>
        <row r="21">
          <cell r="B21" t="str">
            <v>Grava areno limosa de color gris de baja plasticidad.</v>
          </cell>
          <cell r="C21" t="str">
            <v>mezcla 1:1:1 material gris, material amarillo y arena del río simaña</v>
          </cell>
          <cell r="E21" t="str">
            <v>STOCK</v>
          </cell>
          <cell r="G21">
            <v>0</v>
          </cell>
          <cell r="H21">
            <v>0</v>
          </cell>
          <cell r="I21">
            <v>561.9</v>
          </cell>
          <cell r="M21">
            <v>294.7</v>
          </cell>
          <cell r="N21">
            <v>452.2</v>
          </cell>
        </row>
        <row r="22">
          <cell r="B22" t="str">
            <v>Grava areno limosa de color café.</v>
          </cell>
          <cell r="C22" t="str">
            <v>El material cumple con la especificacion de Base granular del I.N.V.96</v>
          </cell>
          <cell r="E22">
            <v>5020</v>
          </cell>
          <cell r="G22">
            <v>0</v>
          </cell>
          <cell r="H22">
            <v>0</v>
          </cell>
          <cell r="I22">
            <v>478.9</v>
          </cell>
          <cell r="M22">
            <v>310.5</v>
          </cell>
          <cell r="N22">
            <v>437.6</v>
          </cell>
        </row>
        <row r="23">
          <cell r="B23" t="str">
            <v>Grava areno limosa de color café.</v>
          </cell>
          <cell r="C23" t="str">
            <v>El material cumple con la especificacion de Base granular del I.N.V.96</v>
          </cell>
          <cell r="E23">
            <v>5370</v>
          </cell>
          <cell r="G23">
            <v>0</v>
          </cell>
          <cell r="H23">
            <v>0</v>
          </cell>
          <cell r="I23">
            <v>405.6</v>
          </cell>
          <cell r="M23">
            <v>290.8</v>
          </cell>
          <cell r="N23">
            <v>305.60000000000002</v>
          </cell>
        </row>
        <row r="24">
          <cell r="B24" t="str">
            <v>Grava areno limosa de color café.</v>
          </cell>
          <cell r="C24" t="str">
            <v>El material cumple con la especificacion de Base granular del I.N.V.96</v>
          </cell>
          <cell r="E24">
            <v>5770</v>
          </cell>
          <cell r="G24">
            <v>0</v>
          </cell>
          <cell r="H24">
            <v>0</v>
          </cell>
          <cell r="I24">
            <v>496.8</v>
          </cell>
          <cell r="M24">
            <v>377.3</v>
          </cell>
          <cell r="N24">
            <v>607.70000000000005</v>
          </cell>
        </row>
        <row r="25">
          <cell r="B25" t="str">
            <v>Grava areno limosa de color café oscuro de baja plasticidad.</v>
          </cell>
          <cell r="C25" t="str">
            <v>mezcla 1:1:1 material gris, material amarillo y arena del río simaña</v>
          </cell>
          <cell r="E25">
            <v>6600</v>
          </cell>
          <cell r="G25">
            <v>0</v>
          </cell>
          <cell r="H25">
            <v>0</v>
          </cell>
          <cell r="I25">
            <v>460.43333333333334</v>
          </cell>
          <cell r="M25">
            <v>326.2</v>
          </cell>
          <cell r="N25">
            <v>450.3</v>
          </cell>
        </row>
        <row r="26">
          <cell r="B26" t="str">
            <v>Grava areno limosa de color café oscuro de baja plasticidad.</v>
          </cell>
          <cell r="C26" t="str">
            <v>mezcla 1:1:1 material triturado gris, material triturado amarillo y arena del río simaña</v>
          </cell>
          <cell r="E26" t="str">
            <v>STOCK</v>
          </cell>
          <cell r="G26">
            <v>0</v>
          </cell>
          <cell r="H26">
            <v>0</v>
          </cell>
          <cell r="I26">
            <v>452</v>
          </cell>
          <cell r="M26">
            <v>385</v>
          </cell>
          <cell r="N26">
            <v>650</v>
          </cell>
        </row>
        <row r="27">
          <cell r="B27" t="str">
            <v>Grava areno limosa de color café oscuro de baja plasticidad.</v>
          </cell>
          <cell r="C27" t="str">
            <v>mezcla 1:1:1 material triturado gris, material triturado amarillo y arena del río simaña</v>
          </cell>
          <cell r="E27">
            <v>7000</v>
          </cell>
          <cell r="G27">
            <v>0</v>
          </cell>
          <cell r="H27">
            <v>0</v>
          </cell>
          <cell r="I27">
            <v>281</v>
          </cell>
          <cell r="M27">
            <v>346.2</v>
          </cell>
          <cell r="N27">
            <v>549.5</v>
          </cell>
        </row>
        <row r="28">
          <cell r="B28" t="str">
            <v>Grava areno limosa de color café oscuro de baja plasticidad.</v>
          </cell>
          <cell r="C28" t="str">
            <v>mezcla 1:1:1 material triturado gris, material triturado amarillo y arena del río simaña</v>
          </cell>
          <cell r="E28">
            <v>7400</v>
          </cell>
          <cell r="G28">
            <v>0</v>
          </cell>
          <cell r="H28">
            <v>0</v>
          </cell>
          <cell r="I28">
            <v>370</v>
          </cell>
          <cell r="M28">
            <v>412</v>
          </cell>
          <cell r="N28">
            <v>500</v>
          </cell>
        </row>
        <row r="29">
          <cell r="B29" t="str">
            <v>Grava areno limosa de color café oscuro de baja plasticidad.</v>
          </cell>
          <cell r="C29" t="str">
            <v>mezcla 1:1:1 material triturado gris, material triturado amarillo y arena del río simaña</v>
          </cell>
          <cell r="E29">
            <v>7400</v>
          </cell>
          <cell r="G29">
            <v>0</v>
          </cell>
          <cell r="H29">
            <v>0</v>
          </cell>
          <cell r="I29">
            <v>305.5</v>
          </cell>
          <cell r="M29">
            <v>238</v>
          </cell>
          <cell r="N29">
            <v>411.5</v>
          </cell>
        </row>
        <row r="30">
          <cell r="B30" t="str">
            <v>Grava areno limosa de color café oscuro de baja plasticidad.</v>
          </cell>
          <cell r="C30" t="str">
            <v>mezcla 1:1:1 material triturado gris, material triturado amarillo y arena del río simaña</v>
          </cell>
          <cell r="E30" t="str">
            <v>STOCK</v>
          </cell>
          <cell r="G30">
            <v>0</v>
          </cell>
          <cell r="H30">
            <v>0</v>
          </cell>
          <cell r="I30">
            <v>342.8</v>
          </cell>
          <cell r="M30">
            <v>265</v>
          </cell>
          <cell r="N30">
            <v>509.8</v>
          </cell>
        </row>
        <row r="31">
          <cell r="B31" t="str">
            <v>Grava areno limosa de color café oscuro de baja plasticidad.</v>
          </cell>
          <cell r="C31" t="str">
            <v>mezcla 1:1:1 material triturado gris, material triturado amarillo y arena del río simaña</v>
          </cell>
          <cell r="E31" t="str">
            <v>STOCK</v>
          </cell>
          <cell r="G31">
            <v>0</v>
          </cell>
          <cell r="H31">
            <v>0</v>
          </cell>
          <cell r="I31">
            <v>495.5</v>
          </cell>
          <cell r="M31">
            <v>217.5</v>
          </cell>
          <cell r="N31">
            <v>502</v>
          </cell>
        </row>
        <row r="32">
          <cell r="B32" t="str">
            <v>Grava areno limosa de color café oscuro de baja plasticidad.</v>
          </cell>
          <cell r="C32" t="str">
            <v>mezcla 1:1:1 material triturado gris, material triturado amarillo y arena del río simaña</v>
          </cell>
          <cell r="E32" t="str">
            <v>STOCK</v>
          </cell>
          <cell r="G32">
            <v>0</v>
          </cell>
          <cell r="H32">
            <v>0</v>
          </cell>
          <cell r="I32">
            <v>435</v>
          </cell>
          <cell r="M32">
            <v>258</v>
          </cell>
          <cell r="N32">
            <v>436.3</v>
          </cell>
        </row>
        <row r="33">
          <cell r="B33" t="str">
            <v>Grava areno limosa de color café oscuro de baja plasticidad.</v>
          </cell>
          <cell r="C33" t="str">
            <v>mezcla 1:1:1 material triturado gris, material triturado amarillo y arena del río simaña</v>
          </cell>
          <cell r="E33" t="str">
            <v>STOCK</v>
          </cell>
          <cell r="G33">
            <v>0</v>
          </cell>
          <cell r="H33">
            <v>0</v>
          </cell>
          <cell r="I33">
            <v>388</v>
          </cell>
          <cell r="M33">
            <v>405.3</v>
          </cell>
          <cell r="N33">
            <v>515</v>
          </cell>
        </row>
        <row r="34">
          <cell r="B34" t="str">
            <v>Grava areno limosa de color café oscuro de baja plasticidad.</v>
          </cell>
          <cell r="C34" t="str">
            <v>mezcla 1:1:1 material triturado gris, material triturado amarillo y arena del río simaña</v>
          </cell>
          <cell r="E34" t="str">
            <v>STOCK</v>
          </cell>
          <cell r="G34">
            <v>0</v>
          </cell>
          <cell r="H34">
            <v>0</v>
          </cell>
          <cell r="I34">
            <v>550</v>
          </cell>
          <cell r="M34">
            <v>256</v>
          </cell>
          <cell r="N34">
            <v>463</v>
          </cell>
        </row>
        <row r="35">
          <cell r="B35" t="str">
            <v>Grava areno limosa de color café oscuro de baja plasticidad.</v>
          </cell>
          <cell r="C35" t="str">
            <v>mezcla 1:1:1 material triturado gris, material triturado amarillo y arena del río simaña</v>
          </cell>
          <cell r="E35" t="str">
            <v>STOCK</v>
          </cell>
          <cell r="G35">
            <v>0</v>
          </cell>
          <cell r="H35">
            <v>0</v>
          </cell>
          <cell r="I35">
            <v>245</v>
          </cell>
          <cell r="M35">
            <v>480</v>
          </cell>
          <cell r="N35">
            <v>607.5</v>
          </cell>
        </row>
        <row r="36">
          <cell r="B36" t="str">
            <v>Grava areno limosa de color café oscuro de baja plasticidad.</v>
          </cell>
          <cell r="C36" t="str">
            <v>material mezclado con base de la floresta y arena del río simaña</v>
          </cell>
          <cell r="E36">
            <v>9800</v>
          </cell>
          <cell r="G36">
            <v>0</v>
          </cell>
          <cell r="H36">
            <v>0</v>
          </cell>
          <cell r="I36">
            <v>436</v>
          </cell>
          <cell r="M36">
            <v>320</v>
          </cell>
          <cell r="N36">
            <v>522.5</v>
          </cell>
        </row>
        <row r="37">
          <cell r="B37" t="str">
            <v>Grava areno limosa de color café oscuro de baja plasticidad.</v>
          </cell>
          <cell r="C37" t="str">
            <v>material mezclado con base de la floresta y arena del río simaña</v>
          </cell>
          <cell r="E37">
            <v>10300</v>
          </cell>
          <cell r="G37">
            <v>0</v>
          </cell>
          <cell r="H37">
            <v>0</v>
          </cell>
          <cell r="I37">
            <v>575.5</v>
          </cell>
          <cell r="M37">
            <v>342.1</v>
          </cell>
          <cell r="N37">
            <v>590.5</v>
          </cell>
        </row>
        <row r="38">
          <cell r="B38" t="str">
            <v>Grava areno limosa de color café oscuro de baja plasticidad.</v>
          </cell>
          <cell r="C38" t="str">
            <v>material mezclado con base de la floresta y arena del río simaña</v>
          </cell>
          <cell r="E38">
            <v>10300</v>
          </cell>
          <cell r="G38">
            <v>0</v>
          </cell>
          <cell r="H38">
            <v>0</v>
          </cell>
          <cell r="I38">
            <v>374</v>
          </cell>
          <cell r="M38">
            <v>273.5</v>
          </cell>
          <cell r="N38">
            <v>500.5</v>
          </cell>
        </row>
        <row r="39">
          <cell r="B39" t="str">
            <v>Grava areno limosa de color café oscuro de baja plasticidad.</v>
          </cell>
          <cell r="C39" t="str">
            <v>material mezclado con base de la floresta y arena del río simaña</v>
          </cell>
          <cell r="E39">
            <v>10800</v>
          </cell>
          <cell r="G39">
            <v>0</v>
          </cell>
          <cell r="H39">
            <v>0</v>
          </cell>
          <cell r="I39">
            <v>230.3</v>
          </cell>
          <cell r="M39">
            <v>285.5</v>
          </cell>
          <cell r="N39">
            <v>483.5</v>
          </cell>
        </row>
        <row r="40">
          <cell r="B40" t="str">
            <v>Grava areno limosa de color café oscuro de baja plasticidad.</v>
          </cell>
          <cell r="C40" t="str">
            <v>material mezclado con base de la floresta y arena del río simaña</v>
          </cell>
          <cell r="E40">
            <v>11250</v>
          </cell>
          <cell r="G40">
            <v>0</v>
          </cell>
          <cell r="H40">
            <v>0</v>
          </cell>
          <cell r="I40">
            <v>106</v>
          </cell>
          <cell r="M40">
            <v>356</v>
          </cell>
          <cell r="N40">
            <v>562</v>
          </cell>
        </row>
        <row r="41">
          <cell r="B41" t="str">
            <v>Grava areno limosa de color café oscuro de baja plasticidad.</v>
          </cell>
          <cell r="C41" t="str">
            <v>material mezclado con base de la floresta y arena del río simaña</v>
          </cell>
          <cell r="E41">
            <v>11500</v>
          </cell>
          <cell r="G41">
            <v>0</v>
          </cell>
          <cell r="H41">
            <v>0</v>
          </cell>
          <cell r="I41">
            <v>540</v>
          </cell>
          <cell r="M41">
            <v>397.5</v>
          </cell>
          <cell r="N41">
            <v>563.5</v>
          </cell>
        </row>
        <row r="42">
          <cell r="B42" t="str">
            <v>Grava areno limosa de color café oscuro de baja plasticidad.</v>
          </cell>
          <cell r="C42" t="str">
            <v>Base retirada de la vía polvillo</v>
          </cell>
          <cell r="E42">
            <v>5000</v>
          </cell>
          <cell r="G42">
            <v>0</v>
          </cell>
          <cell r="H42">
            <v>0</v>
          </cell>
          <cell r="I42">
            <v>206.5</v>
          </cell>
          <cell r="M42">
            <v>389</v>
          </cell>
          <cell r="N42">
            <v>681</v>
          </cell>
        </row>
        <row r="43">
          <cell r="B43" t="str">
            <v>Grava areno limosa de color café oscuro de baja plasticidad.</v>
          </cell>
          <cell r="C43" t="str">
            <v>material mezclado con base de la floresta y arena del río simaña</v>
          </cell>
          <cell r="E43">
            <v>5000</v>
          </cell>
          <cell r="G43">
            <v>0</v>
          </cell>
          <cell r="H43">
            <v>0</v>
          </cell>
          <cell r="I43">
            <v>274</v>
          </cell>
          <cell r="M43">
            <v>452</v>
          </cell>
          <cell r="N43">
            <v>637.4</v>
          </cell>
        </row>
        <row r="44">
          <cell r="B44" t="str">
            <v>Grava areno limosa de color café oscuro de baja plasticidad.</v>
          </cell>
          <cell r="C44" t="str">
            <v>material mezclado con base de la floresta y arena del río simaña</v>
          </cell>
          <cell r="E44">
            <v>2100</v>
          </cell>
          <cell r="G44">
            <v>0</v>
          </cell>
          <cell r="H44">
            <v>0</v>
          </cell>
          <cell r="I44">
            <v>406</v>
          </cell>
          <cell r="M44">
            <v>455</v>
          </cell>
          <cell r="N44">
            <v>697</v>
          </cell>
        </row>
        <row r="45">
          <cell r="B45" t="str">
            <v>Grava areno limosa de color café oscuro de baja plasticidad.</v>
          </cell>
          <cell r="C45" t="str">
            <v>Muestra tomada en vía con interventoría para realizacíon de proctor y caracterización</v>
          </cell>
          <cell r="E45">
            <v>10100</v>
          </cell>
          <cell r="G45">
            <v>0</v>
          </cell>
          <cell r="H45">
            <v>0</v>
          </cell>
          <cell r="I45">
            <v>527.5</v>
          </cell>
          <cell r="M45">
            <v>626.5</v>
          </cell>
          <cell r="N45">
            <v>904.5</v>
          </cell>
        </row>
        <row r="46">
          <cell r="B46" t="str">
            <v>Grava areno limosa de color café oscuro de baja plasticidad.</v>
          </cell>
          <cell r="C46" t="str">
            <v>material mezclado con base de la floresta y arena del río simaña</v>
          </cell>
          <cell r="E46">
            <v>4000</v>
          </cell>
          <cell r="G46">
            <v>0</v>
          </cell>
          <cell r="H46">
            <v>339.8</v>
          </cell>
          <cell r="I46">
            <v>583</v>
          </cell>
          <cell r="M46">
            <v>765</v>
          </cell>
          <cell r="N46">
            <v>1232</v>
          </cell>
        </row>
        <row r="47">
          <cell r="B47" t="str">
            <v>Grava areno limosa de color café oscuro de baja plasticidad.</v>
          </cell>
          <cell r="C47" t="str">
            <v>El material fue tomado de la vía para la realización de gradación, límites, y E. A.</v>
          </cell>
          <cell r="E47">
            <v>2200</v>
          </cell>
          <cell r="G47">
            <v>0</v>
          </cell>
          <cell r="H47">
            <v>0</v>
          </cell>
          <cell r="I47">
            <v>401</v>
          </cell>
          <cell r="M47">
            <v>452</v>
          </cell>
          <cell r="N47">
            <v>628</v>
          </cell>
        </row>
        <row r="48">
          <cell r="B48" t="str">
            <v>Grava areno limosa de color café oscuro de baja plasticidad.</v>
          </cell>
          <cell r="C48" t="str">
            <v>El material fue tomado de la vía para la realización de gradación, límites, y E. A.</v>
          </cell>
          <cell r="E48">
            <v>2500</v>
          </cell>
          <cell r="G48">
            <v>0</v>
          </cell>
          <cell r="H48">
            <v>0</v>
          </cell>
          <cell r="I48">
            <v>281.5</v>
          </cell>
          <cell r="M48">
            <v>467.5</v>
          </cell>
          <cell r="N48">
            <v>631.5</v>
          </cell>
        </row>
        <row r="49">
          <cell r="B49" t="str">
            <v>Grava areno limosa de color café oscuro de baja plasticidad.</v>
          </cell>
          <cell r="C49" t="str">
            <v>material mezclado con base de la floresta y arena del río simaña</v>
          </cell>
          <cell r="E49">
            <v>3600</v>
          </cell>
          <cell r="G49">
            <v>0</v>
          </cell>
          <cell r="H49">
            <v>0</v>
          </cell>
          <cell r="I49">
            <v>122.5</v>
          </cell>
          <cell r="M49">
            <v>390</v>
          </cell>
          <cell r="N49">
            <v>547</v>
          </cell>
        </row>
        <row r="50">
          <cell r="B50" t="str">
            <v>Grava areno limosa de color café oscuro de baja plasticidad.</v>
          </cell>
          <cell r="C50" t="str">
            <v>Mezcla 50% : 50% base triturada Floresta con triturado Bella Cruz</v>
          </cell>
          <cell r="E50" t="str">
            <v>STOCK</v>
          </cell>
          <cell r="G50">
            <v>0</v>
          </cell>
          <cell r="H50">
            <v>0</v>
          </cell>
          <cell r="I50">
            <v>211</v>
          </cell>
          <cell r="M50">
            <v>538.5</v>
          </cell>
          <cell r="N50">
            <v>685</v>
          </cell>
        </row>
        <row r="51">
          <cell r="B51" t="str">
            <v>Grava areno limosa de color café oscuro de baja plasticidad.</v>
          </cell>
          <cell r="C51" t="str">
            <v>Mezcla 50% : 50% base triturada Floresta con triturado Bella Cruz</v>
          </cell>
          <cell r="E51" t="str">
            <v>STOCK</v>
          </cell>
          <cell r="G51">
            <v>0</v>
          </cell>
          <cell r="H51">
            <v>0</v>
          </cell>
          <cell r="I51">
            <v>405.3</v>
          </cell>
          <cell r="M51">
            <v>493.3</v>
          </cell>
          <cell r="N51">
            <v>720.7</v>
          </cell>
        </row>
        <row r="52">
          <cell r="B52" t="str">
            <v>Grava areno limosa de color café oscuro de baja plasticidad.</v>
          </cell>
          <cell r="C52" t="str">
            <v>Mezcla 50% : 50% base triturada Floresta con triturado Bella Cruz</v>
          </cell>
          <cell r="G52">
            <v>0</v>
          </cell>
          <cell r="H52">
            <v>0</v>
          </cell>
          <cell r="I52">
            <v>337</v>
          </cell>
          <cell r="M52">
            <v>664.5</v>
          </cell>
          <cell r="N52">
            <v>721</v>
          </cell>
        </row>
        <row r="53">
          <cell r="B53" t="str">
            <v>,Grava areno limosa de color amarillo oscuro</v>
          </cell>
          <cell r="C53" t="str">
            <v>,Material retirado de la vía se debe reprocesar para que cumpla con la especificación</v>
          </cell>
          <cell r="E53">
            <v>3800</v>
          </cell>
          <cell r="G53">
            <v>0</v>
          </cell>
          <cell r="H53">
            <v>0</v>
          </cell>
          <cell r="I53">
            <v>261</v>
          </cell>
          <cell r="M53">
            <v>618</v>
          </cell>
          <cell r="N53">
            <v>1044.5</v>
          </cell>
        </row>
        <row r="54">
          <cell r="B54" t="str">
            <v>Grava areno limosa de color café oscuro de baja plasticidad.</v>
          </cell>
          <cell r="C54" t="str">
            <v>*Mezcla 1:1 (Bella Cruz y floresta : retirado de la vía)</v>
          </cell>
          <cell r="E54" t="str">
            <v>STOCK</v>
          </cell>
          <cell r="G54">
            <v>0</v>
          </cell>
          <cell r="H54">
            <v>0</v>
          </cell>
          <cell r="I54">
            <v>111</v>
          </cell>
          <cell r="M54">
            <v>436</v>
          </cell>
          <cell r="N54">
            <v>629</v>
          </cell>
        </row>
        <row r="55">
          <cell r="B55" t="str">
            <v>Grava areno limosa de color café oscuro de baja plasticidad.</v>
          </cell>
          <cell r="C55" t="str">
            <v>*Mezcla 2:1 (Bella Cruz y floresta : retirado de la vía)</v>
          </cell>
          <cell r="E55" t="str">
            <v>STOCK</v>
          </cell>
          <cell r="G55">
            <v>0</v>
          </cell>
          <cell r="H55">
            <v>0</v>
          </cell>
          <cell r="I55">
            <v>186.5</v>
          </cell>
          <cell r="M55">
            <v>460.4</v>
          </cell>
          <cell r="N55">
            <v>647</v>
          </cell>
        </row>
        <row r="56">
          <cell r="B56" t="str">
            <v>Grava areno limosa de color café oscuro de baja plasticidad.</v>
          </cell>
          <cell r="C56" t="str">
            <v>*Mezcla 2,5:1 (Bella Cruz y floresta : retirado de la vía)</v>
          </cell>
          <cell r="E56" t="str">
            <v>STOCK</v>
          </cell>
          <cell r="G56">
            <v>0</v>
          </cell>
          <cell r="H56">
            <v>0</v>
          </cell>
          <cell r="I56">
            <v>224</v>
          </cell>
          <cell r="M56">
            <v>550.29999999999995</v>
          </cell>
          <cell r="N56">
            <v>675</v>
          </cell>
        </row>
        <row r="57">
          <cell r="B57" t="str">
            <v>Grava areno limosa de color café oscuro de baja plasticidad.</v>
          </cell>
          <cell r="C57" t="str">
            <v>*Mezcla 2,5:1 (Bella Cruz y floresta : retirado de la vía)</v>
          </cell>
          <cell r="E57">
            <v>4000</v>
          </cell>
          <cell r="G57">
            <v>0</v>
          </cell>
          <cell r="H57">
            <v>0</v>
          </cell>
          <cell r="I57">
            <v>291</v>
          </cell>
          <cell r="M57">
            <v>301</v>
          </cell>
          <cell r="N57">
            <v>459</v>
          </cell>
        </row>
        <row r="58">
          <cell r="B58" t="str">
            <v>,Grava areno limosa de color amarillo oscuro</v>
          </cell>
          <cell r="C58" t="str">
            <v>Gradaciones realizadas a los apiques en conjunto con interventoria</v>
          </cell>
          <cell r="E58">
            <v>4200</v>
          </cell>
          <cell r="G58">
            <v>0</v>
          </cell>
          <cell r="H58">
            <v>0</v>
          </cell>
          <cell r="I58">
            <v>217.1</v>
          </cell>
          <cell r="M58">
            <v>303.60000000000002</v>
          </cell>
          <cell r="N58">
            <v>459.6</v>
          </cell>
        </row>
        <row r="59">
          <cell r="B59" t="str">
            <v>,Grava areno limosa de color amarillo oscuro</v>
          </cell>
          <cell r="C59" t="str">
            <v>Gradaciones realizadas a los apiques en conjunto con interventoria</v>
          </cell>
          <cell r="E59">
            <v>4300</v>
          </cell>
          <cell r="G59">
            <v>0</v>
          </cell>
          <cell r="H59">
            <v>0</v>
          </cell>
          <cell r="I59">
            <v>411.3</v>
          </cell>
          <cell r="M59">
            <v>358.8</v>
          </cell>
          <cell r="N59">
            <v>477.5</v>
          </cell>
        </row>
        <row r="60">
          <cell r="B60" t="str">
            <v>,Grava areno limosa de color amarillo oscuro</v>
          </cell>
          <cell r="C60" t="str">
            <v>Gradaciones realizadas a los apiques en conjunto con interventoria</v>
          </cell>
          <cell r="E60">
            <v>4400</v>
          </cell>
          <cell r="G60">
            <v>0</v>
          </cell>
          <cell r="H60">
            <v>0</v>
          </cell>
          <cell r="I60">
            <v>450</v>
          </cell>
          <cell r="M60">
            <v>668</v>
          </cell>
          <cell r="N60">
            <v>1027.5</v>
          </cell>
        </row>
        <row r="61">
          <cell r="B61" t="str">
            <v>,Grava areno limosa de color amarillo oscuro</v>
          </cell>
          <cell r="C61" t="str">
            <v>Gradaciones realizadas a los apiques en conjunto con interventoria</v>
          </cell>
          <cell r="E61">
            <v>4150</v>
          </cell>
          <cell r="G61">
            <v>0</v>
          </cell>
          <cell r="H61">
            <v>0</v>
          </cell>
          <cell r="I61">
            <v>310.8</v>
          </cell>
          <cell r="M61">
            <v>743.3</v>
          </cell>
          <cell r="N61">
            <v>845.9</v>
          </cell>
        </row>
        <row r="62">
          <cell r="B62" t="str">
            <v>,Grava areno limosa de color amarillo oscuro</v>
          </cell>
          <cell r="C62" t="str">
            <v>Gradaciones realizadas a los apiques en conjunto con interventoria</v>
          </cell>
          <cell r="E62">
            <v>4350</v>
          </cell>
          <cell r="G62">
            <v>0</v>
          </cell>
          <cell r="H62">
            <v>0</v>
          </cell>
          <cell r="I62">
            <v>347.3</v>
          </cell>
          <cell r="M62">
            <v>518.4</v>
          </cell>
          <cell r="N62">
            <v>702.6</v>
          </cell>
        </row>
        <row r="63">
          <cell r="B63" t="str">
            <v>,Grava areno limosa de color amarillo oscuro</v>
          </cell>
          <cell r="C63" t="str">
            <v>Gradaciones realizadas a los apiques en conjunto con interventoria</v>
          </cell>
          <cell r="E63">
            <v>4450</v>
          </cell>
          <cell r="G63">
            <v>0</v>
          </cell>
          <cell r="H63">
            <v>0</v>
          </cell>
          <cell r="I63">
            <v>314.2</v>
          </cell>
          <cell r="M63">
            <v>331.2</v>
          </cell>
          <cell r="N63">
            <v>468.6</v>
          </cell>
        </row>
        <row r="64">
          <cell r="B64" t="str">
            <v>,Grava areno limosa de color amarillo oscuro</v>
          </cell>
          <cell r="C64" t="str">
            <v>Gradaciones realizadas a los apiques en conjunto con interventoria</v>
          </cell>
          <cell r="E64">
            <v>4110</v>
          </cell>
          <cell r="G64">
            <v>0</v>
          </cell>
          <cell r="H64">
            <v>0</v>
          </cell>
          <cell r="I64">
            <v>330.8</v>
          </cell>
          <cell r="M64">
            <v>424.8</v>
          </cell>
          <cell r="N64">
            <v>585.6</v>
          </cell>
        </row>
        <row r="65">
          <cell r="B65" t="str">
            <v>Grava areno limosa de color café oscuro de baja plasticidad.</v>
          </cell>
          <cell r="C65" t="str">
            <v>gradaciones realizadas en conjunto con interventoria</v>
          </cell>
          <cell r="E65" t="str">
            <v>STOCK</v>
          </cell>
          <cell r="G65">
            <v>0</v>
          </cell>
          <cell r="H65">
            <v>0</v>
          </cell>
          <cell r="I65">
            <v>139.5</v>
          </cell>
          <cell r="M65">
            <v>521</v>
          </cell>
          <cell r="N65">
            <v>583</v>
          </cell>
        </row>
        <row r="66">
          <cell r="B66" t="str">
            <v>Grava areno limosa de color café oscuro de baja plasticidad.</v>
          </cell>
          <cell r="C66" t="str">
            <v>gradaciones realizadas en conjunto con interventoria</v>
          </cell>
          <cell r="E66" t="str">
            <v>STOCK</v>
          </cell>
          <cell r="G66">
            <v>0</v>
          </cell>
          <cell r="H66">
            <v>0</v>
          </cell>
          <cell r="I66">
            <v>145.5</v>
          </cell>
          <cell r="M66">
            <v>627</v>
          </cell>
          <cell r="N66">
            <v>937</v>
          </cell>
        </row>
        <row r="67">
          <cell r="B67" t="str">
            <v>Grava areno limosa de color café oscuro de baja plasticidad.</v>
          </cell>
          <cell r="C67" t="str">
            <v>gradaciones realizadas en conjunto con interventoria</v>
          </cell>
          <cell r="E67">
            <v>5800</v>
          </cell>
          <cell r="G67">
            <v>0</v>
          </cell>
          <cell r="H67">
            <v>0</v>
          </cell>
          <cell r="I67">
            <v>606.20000000000005</v>
          </cell>
          <cell r="M67">
            <v>835.4</v>
          </cell>
          <cell r="N67">
            <v>1373.8</v>
          </cell>
        </row>
        <row r="68">
          <cell r="B68" t="str">
            <v>Grava areno limosa de color café oscuro de baja plasticidad.</v>
          </cell>
          <cell r="C68" t="str">
            <v>gradaciones realizadas en conjunto con interventoria</v>
          </cell>
          <cell r="E68">
            <v>4550</v>
          </cell>
          <cell r="G68">
            <v>0</v>
          </cell>
          <cell r="H68">
            <v>0</v>
          </cell>
          <cell r="I68">
            <v>160</v>
          </cell>
          <cell r="M68">
            <v>385.8</v>
          </cell>
          <cell r="N68">
            <v>572.1</v>
          </cell>
        </row>
        <row r="69">
          <cell r="B69" t="str">
            <v>Grava areno limosa de color café oscuro de baja plasticidad.</v>
          </cell>
          <cell r="C69" t="str">
            <v>gradaciones realizadas en conjunto con interventoria</v>
          </cell>
          <cell r="E69">
            <v>4650</v>
          </cell>
          <cell r="G69">
            <v>0</v>
          </cell>
          <cell r="H69">
            <v>0</v>
          </cell>
          <cell r="I69">
            <v>327.8</v>
          </cell>
          <cell r="M69">
            <v>508.3</v>
          </cell>
          <cell r="N69">
            <v>801.8</v>
          </cell>
        </row>
        <row r="70">
          <cell r="B70" t="str">
            <v>Grava areno limosa de color café oscuro de baja plasticidad.</v>
          </cell>
          <cell r="C70" t="str">
            <v>gradaciones realizadas en conjunto con interventoria</v>
          </cell>
          <cell r="E70">
            <v>4750</v>
          </cell>
          <cell r="G70">
            <v>0</v>
          </cell>
          <cell r="H70">
            <v>0</v>
          </cell>
          <cell r="I70">
            <v>263.89999999999998</v>
          </cell>
          <cell r="M70">
            <v>364.2</v>
          </cell>
          <cell r="N70">
            <v>524.9</v>
          </cell>
        </row>
        <row r="71">
          <cell r="B71" t="str">
            <v>Grava areno limosa de color café oscuro de baja plasticidad.</v>
          </cell>
          <cell r="C71" t="str">
            <v>gradaciones realizadas en conjunto con interventoria</v>
          </cell>
          <cell r="E71">
            <v>4850</v>
          </cell>
          <cell r="G71">
            <v>0</v>
          </cell>
          <cell r="H71">
            <v>0</v>
          </cell>
          <cell r="I71">
            <v>360.7</v>
          </cell>
          <cell r="M71">
            <v>507.4</v>
          </cell>
          <cell r="N71">
            <v>784.6</v>
          </cell>
        </row>
        <row r="72">
          <cell r="B72" t="str">
            <v>Grava areno limosa de color café oscuro de baja plasticidad.</v>
          </cell>
          <cell r="C72" t="str">
            <v>gradaciones realizadas en conjunto con interventoria</v>
          </cell>
          <cell r="E72">
            <v>4950</v>
          </cell>
          <cell r="G72">
            <v>0</v>
          </cell>
          <cell r="H72">
            <v>0</v>
          </cell>
          <cell r="I72">
            <v>295.89999999999998</v>
          </cell>
          <cell r="M72">
            <v>436.3</v>
          </cell>
          <cell r="N72">
            <v>700</v>
          </cell>
        </row>
        <row r="73">
          <cell r="B73" t="str">
            <v>Grava areno limosa de color café oscuro de baja plasticidad.</v>
          </cell>
          <cell r="C73" t="str">
            <v>gradaciones realizadas en conjunto con interventoria</v>
          </cell>
          <cell r="E73">
            <v>4500</v>
          </cell>
          <cell r="G73">
            <v>0</v>
          </cell>
          <cell r="H73">
            <v>0</v>
          </cell>
          <cell r="I73">
            <v>281.7</v>
          </cell>
          <cell r="M73">
            <v>440.4</v>
          </cell>
          <cell r="N73">
            <v>676.7</v>
          </cell>
        </row>
        <row r="74">
          <cell r="B74" t="str">
            <v>Grava areno limosa de color café oscuro de baja plasticidad.</v>
          </cell>
          <cell r="C74" t="str">
            <v>gradaciones realizadas en conjunto con interventoria</v>
          </cell>
          <cell r="E74">
            <v>4600</v>
          </cell>
          <cell r="G74">
            <v>0</v>
          </cell>
          <cell r="H74">
            <v>0</v>
          </cell>
          <cell r="I74">
            <v>304.8</v>
          </cell>
          <cell r="M74">
            <v>474.4</v>
          </cell>
          <cell r="N74">
            <v>739.3</v>
          </cell>
        </row>
        <row r="75">
          <cell r="B75" t="str">
            <v>Grava areno limosa de color café oscuro de baja plasticidad.</v>
          </cell>
          <cell r="C75" t="str">
            <v>gradaciones realizadas en conjunto con interventoria</v>
          </cell>
          <cell r="E75">
            <v>4700</v>
          </cell>
          <cell r="G75">
            <v>0</v>
          </cell>
          <cell r="H75">
            <v>0</v>
          </cell>
          <cell r="I75">
            <v>297.39999999999998</v>
          </cell>
          <cell r="M75">
            <v>394.5</v>
          </cell>
          <cell r="N75">
            <v>555.29999999999995</v>
          </cell>
        </row>
        <row r="76">
          <cell r="B76" t="str">
            <v>Grava areno limosa de color café oscuro de baja plasticidad.</v>
          </cell>
          <cell r="C76" t="str">
            <v>gradaciones realizadas en conjunto con interventoria</v>
          </cell>
          <cell r="E76" t="str">
            <v>STOCK</v>
          </cell>
          <cell r="G76">
            <v>0</v>
          </cell>
          <cell r="H76">
            <v>0</v>
          </cell>
          <cell r="I76">
            <v>410</v>
          </cell>
          <cell r="M76">
            <v>575.20000000000005</v>
          </cell>
          <cell r="N76">
            <v>975.7</v>
          </cell>
        </row>
        <row r="77">
          <cell r="B77" t="str">
            <v>Grava areno limosa de color café oscuro de baja plasticidad.</v>
          </cell>
          <cell r="C77" t="str">
            <v>gradaciones realizadas en conjunto con interventoria</v>
          </cell>
          <cell r="E77" t="str">
            <v>STOCK</v>
          </cell>
          <cell r="G77">
            <v>0</v>
          </cell>
          <cell r="H77">
            <v>0</v>
          </cell>
          <cell r="I77">
            <v>636.5</v>
          </cell>
          <cell r="M77">
            <v>686</v>
          </cell>
          <cell r="N77">
            <v>1165</v>
          </cell>
        </row>
        <row r="78">
          <cell r="B78" t="str">
            <v>Grava areno limosa de color café oscuro de baja plasticidad.</v>
          </cell>
          <cell r="C78" t="str">
            <v>gradaciones realizadas en conjunto con interventoria</v>
          </cell>
          <cell r="E78">
            <v>13100</v>
          </cell>
          <cell r="G78">
            <v>0</v>
          </cell>
          <cell r="H78">
            <v>0</v>
          </cell>
          <cell r="I78">
            <v>121.2</v>
          </cell>
          <cell r="M78">
            <v>679.9</v>
          </cell>
          <cell r="N78">
            <v>1227.8</v>
          </cell>
        </row>
        <row r="79">
          <cell r="B79" t="str">
            <v>Grava areno limosa de color café oscuro de baja plasticidad.</v>
          </cell>
          <cell r="C79" t="str">
            <v>gradaciones realizadas en conjunto con interventoria</v>
          </cell>
          <cell r="E79">
            <v>13250</v>
          </cell>
          <cell r="G79">
            <v>0</v>
          </cell>
          <cell r="H79">
            <v>0</v>
          </cell>
          <cell r="I79">
            <v>461.5</v>
          </cell>
          <cell r="M79">
            <v>633</v>
          </cell>
          <cell r="N79">
            <v>878</v>
          </cell>
        </row>
        <row r="80">
          <cell r="B80" t="str">
            <v>Grava areno limosa de color café oscuro de baja plasticidad.</v>
          </cell>
          <cell r="C80" t="str">
            <v>gradaciones realizadas en conjunto con interventoria</v>
          </cell>
          <cell r="E80" t="str">
            <v>STOCK</v>
          </cell>
          <cell r="G80">
            <v>0</v>
          </cell>
          <cell r="H80">
            <v>0</v>
          </cell>
          <cell r="I80">
            <v>539.5</v>
          </cell>
          <cell r="M80">
            <v>720</v>
          </cell>
          <cell r="N80">
            <v>1239</v>
          </cell>
        </row>
        <row r="81">
          <cell r="B81" t="str">
            <v>Grava areno limosa de color café oscuro de baja plasticidad.</v>
          </cell>
          <cell r="C81" t="str">
            <v>gradaciones realizadas en conjunto con interventoria</v>
          </cell>
          <cell r="E81">
            <v>15000</v>
          </cell>
          <cell r="G81">
            <v>0</v>
          </cell>
          <cell r="H81">
            <v>0</v>
          </cell>
          <cell r="I81">
            <v>554.5</v>
          </cell>
          <cell r="M81">
            <v>585</v>
          </cell>
          <cell r="N81">
            <v>1048.9000000000001</v>
          </cell>
        </row>
        <row r="82">
          <cell r="B82" t="str">
            <v>Grava areno limosa de color café oscuro de baja plasticidad.</v>
          </cell>
          <cell r="C82" t="str">
            <v>gradaciones realizadas en conjunto con interventoria</v>
          </cell>
          <cell r="E82">
            <v>16350</v>
          </cell>
          <cell r="G82">
            <v>0</v>
          </cell>
          <cell r="H82">
            <v>0</v>
          </cell>
          <cell r="I82">
            <v>94.7</v>
          </cell>
          <cell r="M82">
            <v>542</v>
          </cell>
          <cell r="N82">
            <v>874.5</v>
          </cell>
        </row>
        <row r="83">
          <cell r="B83" t="str">
            <v>Grava areno limosa de color café oscuro de baja plasticidad.</v>
          </cell>
          <cell r="C83" t="str">
            <v>gradaciones realizadas en conjunto con interventoria</v>
          </cell>
          <cell r="E83">
            <v>16350</v>
          </cell>
          <cell r="G83">
            <v>0</v>
          </cell>
          <cell r="H83">
            <v>0</v>
          </cell>
          <cell r="I83">
            <v>197.8</v>
          </cell>
          <cell r="M83">
            <v>574.20000000000005</v>
          </cell>
          <cell r="N83">
            <v>1006.7</v>
          </cell>
        </row>
        <row r="84">
          <cell r="B84" t="str">
            <v>Grava areno limosa de color café oscuro de baja plasticidad.</v>
          </cell>
          <cell r="C84" t="str">
            <v>gradaciones realizadas en conjunto con interventoria</v>
          </cell>
          <cell r="E84">
            <v>15800</v>
          </cell>
          <cell r="G84">
            <v>0</v>
          </cell>
          <cell r="H84">
            <v>0</v>
          </cell>
          <cell r="I84">
            <v>225.3</v>
          </cell>
          <cell r="M84">
            <v>531</v>
          </cell>
          <cell r="N84">
            <v>938</v>
          </cell>
        </row>
        <row r="85">
          <cell r="B85" t="str">
            <v>Grava areno limosa de color café oscuro de baja plasticidad.</v>
          </cell>
          <cell r="C85" t="str">
            <v>gradaciones realizadas en conjunto con interventoria</v>
          </cell>
          <cell r="E85">
            <v>8300</v>
          </cell>
          <cell r="G85">
            <v>0</v>
          </cell>
          <cell r="H85">
            <v>0</v>
          </cell>
          <cell r="I85">
            <v>341.5</v>
          </cell>
          <cell r="M85">
            <v>555.70000000000005</v>
          </cell>
          <cell r="N85">
            <v>915</v>
          </cell>
        </row>
        <row r="86">
          <cell r="B86" t="str">
            <v>Grava areno limosa de color café oscuro de baja plasticidad.</v>
          </cell>
          <cell r="C86" t="str">
            <v>gradaciones realizadas en conjunto con interventoria</v>
          </cell>
          <cell r="E86">
            <v>18000</v>
          </cell>
          <cell r="G86">
            <v>0</v>
          </cell>
          <cell r="H86">
            <v>0</v>
          </cell>
          <cell r="I86">
            <v>400</v>
          </cell>
          <cell r="M86">
            <v>549.5</v>
          </cell>
          <cell r="N86">
            <v>988.6</v>
          </cell>
        </row>
        <row r="87">
          <cell r="B87" t="str">
            <v>Grava areno limosa de color café oscuro de baja plasticidad.</v>
          </cell>
          <cell r="C87" t="str">
            <v>gradaciones realizadas en conjunto con interventoria</v>
          </cell>
          <cell r="E87" t="str">
            <v>STOCK</v>
          </cell>
          <cell r="G87">
            <v>0</v>
          </cell>
          <cell r="H87">
            <v>0</v>
          </cell>
          <cell r="I87">
            <v>341.3</v>
          </cell>
          <cell r="M87">
            <v>681.7</v>
          </cell>
          <cell r="N87">
            <v>1095.4000000000001</v>
          </cell>
        </row>
        <row r="88">
          <cell r="B88" t="str">
            <v>Grava areno limosa de color café oscuro de baja plasticidad.</v>
          </cell>
          <cell r="C88" t="str">
            <v>gradaciones realizadas en conjunto con interventoria</v>
          </cell>
          <cell r="E88" t="str">
            <v>STOCK</v>
          </cell>
          <cell r="G88">
            <v>0</v>
          </cell>
          <cell r="H88">
            <v>0</v>
          </cell>
          <cell r="I88">
            <v>264.5</v>
          </cell>
          <cell r="M88">
            <v>564.5</v>
          </cell>
          <cell r="N88">
            <v>927</v>
          </cell>
        </row>
        <row r="89">
          <cell r="B89" t="str">
            <v>Grava areno limosa de color café oscuro de baja plasticidad.</v>
          </cell>
          <cell r="C89" t="str">
            <v>gradaciones realizadas en conjunto con interventoria</v>
          </cell>
          <cell r="E89">
            <v>18300</v>
          </cell>
          <cell r="G89">
            <v>0</v>
          </cell>
          <cell r="H89">
            <v>0</v>
          </cell>
          <cell r="I89">
            <v>248</v>
          </cell>
          <cell r="M89">
            <v>539.1</v>
          </cell>
          <cell r="N89">
            <v>943</v>
          </cell>
        </row>
        <row r="90">
          <cell r="B90" t="str">
            <v>Grava areno limosa de color café oscuro de baja plasticidad.</v>
          </cell>
          <cell r="C90" t="str">
            <v>Base granular triturada del río La Floresta.</v>
          </cell>
          <cell r="E90" t="str">
            <v>STOCK</v>
          </cell>
          <cell r="G90">
            <v>0</v>
          </cell>
          <cell r="H90">
            <v>0</v>
          </cell>
          <cell r="I90">
            <v>292.60000000000002</v>
          </cell>
          <cell r="M90">
            <v>548.70000000000005</v>
          </cell>
          <cell r="N90">
            <v>928.5</v>
          </cell>
        </row>
        <row r="91">
          <cell r="B91" t="str">
            <v>Grava areno limosa de color café oscuro de baja plasticidad.</v>
          </cell>
          <cell r="C91" t="str">
            <v>Muestra tomada en vía con interventoría en la caja del lado derecho</v>
          </cell>
          <cell r="E91">
            <v>16700</v>
          </cell>
          <cell r="G91">
            <v>0</v>
          </cell>
          <cell r="H91">
            <v>0</v>
          </cell>
          <cell r="I91">
            <v>270</v>
          </cell>
          <cell r="M91">
            <v>270.2</v>
          </cell>
          <cell r="N91">
            <v>357.2</v>
          </cell>
        </row>
      </sheetData>
      <sheetData sheetId="1">
        <row r="4">
          <cell r="G4">
            <v>1</v>
          </cell>
        </row>
      </sheetData>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MORIAS"/>
      <sheetName val="CALLE 13"/>
      <sheetName val="VOL.OCUP.ALC.PLUV"/>
      <sheetName val="VOL.OCUP.ALC.SNT"/>
      <sheetName val="VOL.OCUP.ACU"/>
      <sheetName val="Sheet1"/>
      <sheetName val="AIU"/>
      <sheetName val="CALLE_13"/>
      <sheetName val="VOL_OCUP_ALC_PLUV"/>
      <sheetName val="VOL_OCUP_ALC_SNT"/>
      <sheetName val="VOL_OCUP_ACU"/>
    </sheetNames>
    <sheetDataSet>
      <sheetData sheetId="0">
        <row r="68">
          <cell r="G68">
            <v>0.05</v>
          </cell>
        </row>
      </sheetData>
      <sheetData sheetId="1"/>
      <sheetData sheetId="2"/>
      <sheetData sheetId="3"/>
      <sheetData sheetId="4"/>
      <sheetData sheetId="5"/>
      <sheetData sheetId="6" refreshError="1"/>
      <sheetData sheetId="7"/>
      <sheetData sheetId="8"/>
      <sheetData sheetId="9"/>
      <sheetData sheetId="10"/>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CAPITULOS"/>
      <sheetName val="BASE CATEG"/>
      <sheetName val="BASE ACTIVIDADES"/>
      <sheetName val="BASE INSUMOS"/>
      <sheetName val="BASE APU"/>
      <sheetName val="PRESUPUESTO"/>
    </sheetNames>
    <sheetDataSet>
      <sheetData sheetId="0"/>
      <sheetData sheetId="1"/>
      <sheetData sheetId="2"/>
      <sheetData sheetId="3"/>
      <sheetData sheetId="4"/>
      <sheetData sheetId="5"/>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VIAS_CESAR"/>
      <sheetName val="SAN_ROQUE"/>
      <sheetName val="STA_ROS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4">
          <cell r="A4">
            <v>1</v>
          </cell>
          <cell r="B4">
            <v>36617</v>
          </cell>
          <cell r="C4">
            <v>605522620.125</v>
          </cell>
          <cell r="E4">
            <v>19698990</v>
          </cell>
          <cell r="F4">
            <v>625221610.125</v>
          </cell>
        </row>
        <row r="5">
          <cell r="A5">
            <v>2</v>
          </cell>
          <cell r="B5">
            <v>36647</v>
          </cell>
          <cell r="C5">
            <v>2242665168.7550001</v>
          </cell>
          <cell r="E5">
            <v>86319595</v>
          </cell>
          <cell r="F5">
            <v>2328984763.7550001</v>
          </cell>
        </row>
        <row r="6">
          <cell r="A6">
            <v>3</v>
          </cell>
          <cell r="B6">
            <v>36678</v>
          </cell>
          <cell r="C6">
            <v>2256938093</v>
          </cell>
          <cell r="E6">
            <v>110608140</v>
          </cell>
          <cell r="F6">
            <v>2367546233</v>
          </cell>
        </row>
        <row r="7">
          <cell r="A7">
            <v>4</v>
          </cell>
          <cell r="B7">
            <v>36708</v>
          </cell>
          <cell r="C7">
            <v>2204152801.6500001</v>
          </cell>
          <cell r="E7">
            <v>116910732</v>
          </cell>
          <cell r="F7">
            <v>2321063533.6500001</v>
          </cell>
        </row>
        <row r="8">
          <cell r="A8">
            <v>5</v>
          </cell>
          <cell r="B8">
            <v>36739</v>
          </cell>
          <cell r="C8">
            <v>2333386622</v>
          </cell>
          <cell r="E8">
            <v>242938609</v>
          </cell>
          <cell r="F8">
            <v>2576325231</v>
          </cell>
        </row>
        <row r="9">
          <cell r="A9">
            <v>6</v>
          </cell>
          <cell r="B9">
            <v>36770</v>
          </cell>
          <cell r="C9">
            <v>1958897787</v>
          </cell>
          <cell r="E9">
            <v>267620832</v>
          </cell>
          <cell r="F9">
            <v>2226518619</v>
          </cell>
        </row>
        <row r="10">
          <cell r="A10">
            <v>7</v>
          </cell>
          <cell r="B10">
            <v>36800</v>
          </cell>
          <cell r="C10">
            <v>1576030373</v>
          </cell>
          <cell r="E10">
            <v>248393639</v>
          </cell>
          <cell r="F10">
            <v>1824424012</v>
          </cell>
        </row>
        <row r="11">
          <cell r="A11">
            <v>8</v>
          </cell>
          <cell r="B11">
            <v>36831</v>
          </cell>
          <cell r="C11">
            <v>1506903684</v>
          </cell>
          <cell r="E11">
            <v>351123017</v>
          </cell>
          <cell r="F11">
            <v>1858026701</v>
          </cell>
        </row>
        <row r="12">
          <cell r="A12">
            <v>9</v>
          </cell>
          <cell r="B12">
            <v>36861</v>
          </cell>
          <cell r="C12">
            <v>1274100547</v>
          </cell>
          <cell r="D12">
            <v>91892234</v>
          </cell>
          <cell r="E12">
            <v>367588936</v>
          </cell>
          <cell r="F12">
            <v>1733581717</v>
          </cell>
        </row>
        <row r="13">
          <cell r="A13">
            <v>10</v>
          </cell>
          <cell r="B13">
            <v>36892</v>
          </cell>
          <cell r="C13">
            <v>753476712</v>
          </cell>
          <cell r="E13">
            <v>140832543</v>
          </cell>
          <cell r="F13">
            <v>894309255</v>
          </cell>
        </row>
        <row r="14">
          <cell r="A14">
            <v>11</v>
          </cell>
          <cell r="B14">
            <v>36923</v>
          </cell>
          <cell r="C14">
            <v>679477147</v>
          </cell>
          <cell r="E14">
            <v>140798942</v>
          </cell>
          <cell r="F14">
            <v>820276089</v>
          </cell>
        </row>
        <row r="15">
          <cell r="A15">
            <v>12</v>
          </cell>
          <cell r="B15">
            <v>36951</v>
          </cell>
          <cell r="C15">
            <v>295263020</v>
          </cell>
          <cell r="E15">
            <v>52375262</v>
          </cell>
          <cell r="F15">
            <v>347638282</v>
          </cell>
        </row>
        <row r="16">
          <cell r="A16">
            <v>13</v>
          </cell>
          <cell r="B16">
            <v>36982</v>
          </cell>
          <cell r="C16">
            <v>-1378245</v>
          </cell>
          <cell r="E16">
            <v>28456309</v>
          </cell>
          <cell r="F16">
            <v>27078064</v>
          </cell>
        </row>
      </sheetData>
      <sheetData sheetId="22">
        <row r="2">
          <cell r="A2" t="str">
            <v>ACTA No</v>
          </cell>
          <cell r="B2" t="str">
            <v>MES</v>
          </cell>
          <cell r="C2" t="str">
            <v>VALOR BASICO</v>
          </cell>
          <cell r="D2" t="str">
            <v>AJ_ PROVISIONAL</v>
          </cell>
          <cell r="E2" t="str">
            <v>AJ_ DEFINITIVO</v>
          </cell>
          <cell r="F2" t="str">
            <v>VR_ TOTAL</v>
          </cell>
          <cell r="G2" t="str">
            <v>VR_ ACUMULADO</v>
          </cell>
        </row>
        <row r="3">
          <cell r="A3">
            <v>1</v>
          </cell>
          <cell r="B3">
            <v>36192</v>
          </cell>
        </row>
        <row r="4">
          <cell r="A4">
            <v>2</v>
          </cell>
          <cell r="B4">
            <v>36220</v>
          </cell>
        </row>
        <row r="5">
          <cell r="A5">
            <v>3</v>
          </cell>
          <cell r="B5">
            <v>36251</v>
          </cell>
          <cell r="C5">
            <v>579764725</v>
          </cell>
          <cell r="F5">
            <v>579764725</v>
          </cell>
        </row>
        <row r="6">
          <cell r="A6">
            <v>4</v>
          </cell>
          <cell r="B6">
            <v>36281</v>
          </cell>
          <cell r="C6">
            <v>566116643</v>
          </cell>
          <cell r="F6">
            <v>566116643</v>
          </cell>
        </row>
        <row r="7">
          <cell r="A7">
            <v>5</v>
          </cell>
          <cell r="B7">
            <v>36312</v>
          </cell>
          <cell r="C7">
            <v>581651546</v>
          </cell>
          <cell r="F7">
            <v>581651546</v>
          </cell>
        </row>
        <row r="8">
          <cell r="A8">
            <v>6</v>
          </cell>
          <cell r="B8">
            <v>36342</v>
          </cell>
          <cell r="C8">
            <v>1619370374</v>
          </cell>
          <cell r="F8">
            <v>1619370374</v>
          </cell>
        </row>
        <row r="9">
          <cell r="A9">
            <v>7</v>
          </cell>
          <cell r="B9">
            <v>36373</v>
          </cell>
          <cell r="C9">
            <v>1532000000</v>
          </cell>
          <cell r="F9">
            <v>1532000000</v>
          </cell>
        </row>
        <row r="10">
          <cell r="A10">
            <v>8</v>
          </cell>
          <cell r="B10">
            <v>36404</v>
          </cell>
          <cell r="C10">
            <v>1171000000</v>
          </cell>
          <cell r="F10">
            <v>1171000000</v>
          </cell>
        </row>
        <row r="11">
          <cell r="A11">
            <v>9</v>
          </cell>
          <cell r="B11">
            <v>36434</v>
          </cell>
          <cell r="C11">
            <v>127000000</v>
          </cell>
          <cell r="F11">
            <v>127000000</v>
          </cell>
        </row>
        <row r="12">
          <cell r="A12">
            <v>10</v>
          </cell>
          <cell r="B12">
            <v>36465</v>
          </cell>
          <cell r="C12">
            <v>1088000000</v>
          </cell>
          <cell r="F12">
            <v>1088000000</v>
          </cell>
        </row>
        <row r="13">
          <cell r="A13">
            <v>11</v>
          </cell>
          <cell r="B13">
            <v>36495</v>
          </cell>
          <cell r="C13">
            <v>951000000</v>
          </cell>
          <cell r="F13">
            <v>951000000</v>
          </cell>
        </row>
        <row r="14">
          <cell r="A14">
            <v>12</v>
          </cell>
          <cell r="B14">
            <v>36526</v>
          </cell>
          <cell r="C14">
            <v>940000000</v>
          </cell>
          <cell r="F14">
            <v>940000000</v>
          </cell>
        </row>
        <row r="15">
          <cell r="A15">
            <v>13</v>
          </cell>
          <cell r="B15">
            <v>36557</v>
          </cell>
          <cell r="C15">
            <v>1121155609</v>
          </cell>
          <cell r="F15">
            <v>1121155609</v>
          </cell>
        </row>
      </sheetData>
      <sheetData sheetId="23"/>
      <sheetData sheetId="24">
        <row r="6">
          <cell r="A6" t="str">
            <v>ACTA No</v>
          </cell>
          <cell r="B6" t="str">
            <v>MES</v>
          </cell>
          <cell r="C6" t="str">
            <v>VALOR BASICO</v>
          </cell>
          <cell r="D6" t="str">
            <v>VR RETENIDO (5% DEL BASICO)</v>
          </cell>
          <cell r="E6" t="str">
            <v>AJUSTE</v>
          </cell>
          <cell r="F6" t="str">
            <v>VR TOTAL</v>
          </cell>
          <cell r="G6" t="str">
            <v>VR_ ACUMULADO</v>
          </cell>
          <cell r="H6" t="str">
            <v>AMORT ANTICIPO</v>
          </cell>
          <cell r="I6" t="str">
            <v>SALDO DE REGISTRO</v>
          </cell>
        </row>
        <row r="7">
          <cell r="A7">
            <v>1</v>
          </cell>
          <cell r="B7">
            <v>35916</v>
          </cell>
          <cell r="C7">
            <v>0</v>
          </cell>
          <cell r="E7">
            <v>0</v>
          </cell>
          <cell r="F7">
            <v>0</v>
          </cell>
          <cell r="G7">
            <v>0</v>
          </cell>
          <cell r="H7">
            <v>0</v>
          </cell>
          <cell r="I7">
            <v>6871070601</v>
          </cell>
        </row>
        <row r="8">
          <cell r="A8">
            <v>2</v>
          </cell>
          <cell r="B8">
            <v>35947</v>
          </cell>
          <cell r="C8">
            <v>0</v>
          </cell>
          <cell r="E8">
            <v>0</v>
          </cell>
          <cell r="F8">
            <v>0</v>
          </cell>
          <cell r="G8">
            <v>0</v>
          </cell>
          <cell r="H8">
            <v>0</v>
          </cell>
          <cell r="I8">
            <v>6871070601</v>
          </cell>
        </row>
        <row r="9">
          <cell r="A9">
            <v>3</v>
          </cell>
          <cell r="B9">
            <v>35977</v>
          </cell>
          <cell r="C9">
            <v>151852520</v>
          </cell>
          <cell r="E9">
            <v>10684725</v>
          </cell>
          <cell r="F9">
            <v>162537245</v>
          </cell>
          <cell r="G9">
            <v>162537245</v>
          </cell>
          <cell r="H9">
            <v>37963130</v>
          </cell>
          <cell r="I9">
            <v>6708533356</v>
          </cell>
        </row>
        <row r="10">
          <cell r="A10">
            <v>4</v>
          </cell>
          <cell r="B10">
            <v>36009</v>
          </cell>
          <cell r="C10">
            <v>369940520</v>
          </cell>
          <cell r="E10">
            <v>26029911</v>
          </cell>
          <cell r="F10">
            <v>395970431</v>
          </cell>
          <cell r="G10">
            <v>558507676</v>
          </cell>
          <cell r="H10">
            <v>92485130</v>
          </cell>
          <cell r="I10">
            <v>6150025680</v>
          </cell>
        </row>
        <row r="11">
          <cell r="A11">
            <v>5</v>
          </cell>
          <cell r="B11">
            <v>36039</v>
          </cell>
          <cell r="C11">
            <v>432485690</v>
          </cell>
          <cell r="E11">
            <v>30430731</v>
          </cell>
          <cell r="F11">
            <v>462916421</v>
          </cell>
          <cell r="G11">
            <v>1021424097</v>
          </cell>
        </row>
        <row r="12">
          <cell r="A12">
            <v>6</v>
          </cell>
          <cell r="B12">
            <v>36069</v>
          </cell>
          <cell r="C12">
            <v>486994010</v>
          </cell>
          <cell r="E12">
            <v>34266118</v>
          </cell>
          <cell r="F12">
            <v>521260128</v>
          </cell>
          <cell r="G12">
            <v>1542684225</v>
          </cell>
        </row>
        <row r="13">
          <cell r="A13">
            <v>7</v>
          </cell>
          <cell r="B13">
            <v>36100</v>
          </cell>
          <cell r="C13">
            <v>464746690</v>
          </cell>
          <cell r="E13">
            <v>32700733</v>
          </cell>
        </row>
        <row r="14">
          <cell r="A14">
            <v>8</v>
          </cell>
          <cell r="B14">
            <v>36130</v>
          </cell>
          <cell r="C14">
            <v>378571030</v>
          </cell>
          <cell r="E14">
            <v>26637206</v>
          </cell>
        </row>
        <row r="15">
          <cell r="A15">
            <v>9</v>
          </cell>
          <cell r="B15">
            <v>36161</v>
          </cell>
          <cell r="C15">
            <v>685547150</v>
          </cell>
          <cell r="E15">
            <v>48236610</v>
          </cell>
        </row>
        <row r="16">
          <cell r="A16">
            <v>10</v>
          </cell>
          <cell r="B16">
            <v>36192</v>
          </cell>
          <cell r="C16">
            <v>690089000</v>
          </cell>
          <cell r="E16">
            <v>48556391</v>
          </cell>
        </row>
        <row r="17">
          <cell r="A17">
            <v>11</v>
          </cell>
          <cell r="B17">
            <v>36220</v>
          </cell>
          <cell r="C17">
            <v>904783770</v>
          </cell>
          <cell r="E17">
            <v>63662848</v>
          </cell>
        </row>
        <row r="18">
          <cell r="A18">
            <v>12</v>
          </cell>
          <cell r="B18">
            <v>36251</v>
          </cell>
          <cell r="C18">
            <v>732753290</v>
          </cell>
          <cell r="E18">
            <v>51558353</v>
          </cell>
        </row>
        <row r="19">
          <cell r="A19">
            <v>13</v>
          </cell>
          <cell r="B19">
            <v>36281</v>
          </cell>
          <cell r="C19">
            <v>869875720</v>
          </cell>
          <cell r="E19">
            <v>61206633</v>
          </cell>
        </row>
        <row r="20">
          <cell r="A20">
            <v>14</v>
          </cell>
          <cell r="B20">
            <v>36312</v>
          </cell>
          <cell r="C20">
            <v>795649850</v>
          </cell>
          <cell r="E20">
            <v>99167804</v>
          </cell>
        </row>
        <row r="21">
          <cell r="A21">
            <v>15</v>
          </cell>
          <cell r="B21">
            <v>36342</v>
          </cell>
          <cell r="C21">
            <v>494110090</v>
          </cell>
          <cell r="E21">
            <v>61584637</v>
          </cell>
        </row>
        <row r="22">
          <cell r="A22">
            <v>16</v>
          </cell>
          <cell r="B22">
            <v>36373</v>
          </cell>
          <cell r="C22">
            <v>181945850</v>
          </cell>
          <cell r="E22">
            <v>22677273</v>
          </cell>
        </row>
        <row r="23">
          <cell r="D23" t="str">
            <v xml:space="preserve">reclamaciones </v>
          </cell>
          <cell r="E23">
            <v>420959293</v>
          </cell>
        </row>
      </sheetData>
      <sheetData sheetId="25"/>
      <sheetData sheetId="26">
        <row r="2">
          <cell r="A2" t="str">
            <v>ACTA No</v>
          </cell>
          <cell r="B2" t="str">
            <v>MES</v>
          </cell>
          <cell r="C2" t="str">
            <v>VALOR BASICO</v>
          </cell>
          <cell r="D2" t="str">
            <v>AJ_ PROVISIONAL</v>
          </cell>
          <cell r="E2" t="str">
            <v>AJ_ DEFINITIVO</v>
          </cell>
          <cell r="F2" t="str">
            <v>VR_ TOTAL</v>
          </cell>
          <cell r="G2" t="str">
            <v>VR_ ACUMULADO</v>
          </cell>
        </row>
        <row r="4">
          <cell r="A4">
            <v>1</v>
          </cell>
          <cell r="B4">
            <v>36373</v>
          </cell>
          <cell r="C4">
            <v>113441274</v>
          </cell>
          <cell r="D4">
            <v>0</v>
          </cell>
          <cell r="E4">
            <v>0</v>
          </cell>
          <cell r="F4">
            <v>113441274</v>
          </cell>
          <cell r="G4">
            <v>113441274</v>
          </cell>
        </row>
        <row r="5">
          <cell r="A5">
            <v>2</v>
          </cell>
          <cell r="B5">
            <v>36404</v>
          </cell>
          <cell r="C5">
            <v>200444195</v>
          </cell>
          <cell r="D5">
            <v>0</v>
          </cell>
          <cell r="E5">
            <v>0</v>
          </cell>
          <cell r="F5">
            <v>200444195</v>
          </cell>
          <cell r="G5">
            <v>313885469</v>
          </cell>
        </row>
        <row r="6">
          <cell r="A6">
            <v>3</v>
          </cell>
          <cell r="B6">
            <v>36434</v>
          </cell>
          <cell r="C6">
            <v>308871217</v>
          </cell>
          <cell r="D6">
            <v>0</v>
          </cell>
          <cell r="E6">
            <v>0</v>
          </cell>
          <cell r="F6">
            <v>308871217</v>
          </cell>
          <cell r="G6">
            <v>622756686</v>
          </cell>
        </row>
        <row r="7">
          <cell r="A7">
            <v>4</v>
          </cell>
          <cell r="B7">
            <v>36465</v>
          </cell>
          <cell r="C7">
            <v>487999018</v>
          </cell>
          <cell r="D7">
            <v>0</v>
          </cell>
          <cell r="E7">
            <v>0</v>
          </cell>
          <cell r="F7">
            <v>487999018</v>
          </cell>
          <cell r="G7">
            <v>1110755704</v>
          </cell>
        </row>
        <row r="8">
          <cell r="A8">
            <v>5</v>
          </cell>
          <cell r="B8">
            <v>36495</v>
          </cell>
          <cell r="C8">
            <v>153077002</v>
          </cell>
          <cell r="D8">
            <v>0</v>
          </cell>
          <cell r="E8">
            <v>0</v>
          </cell>
          <cell r="F8">
            <v>153077002</v>
          </cell>
          <cell r="G8">
            <v>1263832706</v>
          </cell>
        </row>
        <row r="9">
          <cell r="A9">
            <v>6</v>
          </cell>
          <cell r="B9">
            <v>36526</v>
          </cell>
          <cell r="C9">
            <v>297557707</v>
          </cell>
          <cell r="D9">
            <v>0</v>
          </cell>
          <cell r="E9">
            <v>0</v>
          </cell>
          <cell r="F9">
            <v>297557707</v>
          </cell>
          <cell r="G9">
            <v>1561390413</v>
          </cell>
        </row>
        <row r="10">
          <cell r="A10">
            <v>7</v>
          </cell>
          <cell r="B10">
            <v>36557</v>
          </cell>
          <cell r="C10">
            <v>141509952</v>
          </cell>
          <cell r="D10">
            <v>0</v>
          </cell>
          <cell r="E10">
            <v>0</v>
          </cell>
          <cell r="F10">
            <v>141509952</v>
          </cell>
          <cell r="G10">
            <v>1702900365</v>
          </cell>
        </row>
        <row r="11">
          <cell r="A11">
            <v>8</v>
          </cell>
          <cell r="B11">
            <v>36586</v>
          </cell>
          <cell r="C11">
            <v>196997004</v>
          </cell>
          <cell r="D11">
            <v>0</v>
          </cell>
          <cell r="E11">
            <v>0</v>
          </cell>
          <cell r="F11">
            <v>196997004</v>
          </cell>
          <cell r="G11">
            <v>1899897369</v>
          </cell>
        </row>
        <row r="15">
          <cell r="A15" t="str">
            <v>TOTAL</v>
          </cell>
          <cell r="C15">
            <v>1899897369</v>
          </cell>
          <cell r="F15">
            <v>1899897369</v>
          </cell>
        </row>
        <row r="17">
          <cell r="A17" t="str">
            <v>INVIAS</v>
          </cell>
        </row>
        <row r="18">
          <cell r="A18" t="str">
            <v>ACTA No</v>
          </cell>
          <cell r="B18" t="str">
            <v>MES</v>
          </cell>
          <cell r="C18" t="str">
            <v>VALOR BASICO</v>
          </cell>
          <cell r="D18" t="str">
            <v>AJ_ PROVISIONAL</v>
          </cell>
          <cell r="E18" t="str">
            <v>AJ_ DEFINITIVO</v>
          </cell>
          <cell r="F18" t="str">
            <v>VR_ TOTAL</v>
          </cell>
          <cell r="G18" t="str">
            <v>VR_ ACUMULADO</v>
          </cell>
        </row>
      </sheetData>
      <sheetData sheetId="27">
        <row r="1">
          <cell r="A1" t="str">
            <v>ACTA No</v>
          </cell>
          <cell r="B1" t="str">
            <v>MES</v>
          </cell>
          <cell r="C1" t="str">
            <v>VALOR BASICO</v>
          </cell>
          <cell r="D1" t="str">
            <v>AJ_ PROVISIONAL</v>
          </cell>
          <cell r="E1" t="str">
            <v>AJ_ DEFINITIVO</v>
          </cell>
          <cell r="F1" t="str">
            <v>OTROS</v>
          </cell>
          <cell r="G1" t="str">
            <v xml:space="preserve">VR_ TOTAL OBRA </v>
          </cell>
          <cell r="H1" t="str">
            <v>Otra Facturación</v>
          </cell>
          <cell r="I1" t="str">
            <v xml:space="preserve">VR_ </v>
          </cell>
          <cell r="J1" t="str">
            <v>TOTAL</v>
          </cell>
        </row>
        <row r="2">
          <cell r="A2">
            <v>1</v>
          </cell>
          <cell r="B2">
            <v>36557</v>
          </cell>
          <cell r="C2">
            <v>216893340</v>
          </cell>
          <cell r="D2">
            <v>3930540.25</v>
          </cell>
          <cell r="E2">
            <v>6927673.790000001</v>
          </cell>
          <cell r="G2">
            <v>227751554.03999999</v>
          </cell>
          <cell r="H2">
            <v>114585500</v>
          </cell>
          <cell r="I2">
            <v>227751554.03999999</v>
          </cell>
          <cell r="J2">
            <v>342337054.03999996</v>
          </cell>
        </row>
        <row r="3">
          <cell r="A3">
            <v>2</v>
          </cell>
          <cell r="B3">
            <v>36586</v>
          </cell>
          <cell r="C3">
            <v>360431002</v>
          </cell>
          <cell r="D3">
            <v>10785152.890000001</v>
          </cell>
          <cell r="E3">
            <v>667231.19999999995</v>
          </cell>
          <cell r="G3">
            <v>371883386.08999997</v>
          </cell>
          <cell r="H3">
            <v>23572500</v>
          </cell>
          <cell r="I3">
            <v>599634940.13</v>
          </cell>
          <cell r="J3">
            <v>395455886.08999997</v>
          </cell>
        </row>
        <row r="4">
          <cell r="A4">
            <v>3</v>
          </cell>
          <cell r="B4">
            <v>36617</v>
          </cell>
          <cell r="C4">
            <v>618863748</v>
          </cell>
          <cell r="D4">
            <v>24425686.260000002</v>
          </cell>
          <cell r="E4">
            <v>3135381.9699999802</v>
          </cell>
          <cell r="G4">
            <v>646424816.23000002</v>
          </cell>
          <cell r="I4">
            <v>1246059756.3600001</v>
          </cell>
          <cell r="J4">
            <v>646424816.23000002</v>
          </cell>
        </row>
        <row r="5">
          <cell r="A5">
            <v>4</v>
          </cell>
          <cell r="B5">
            <v>36647</v>
          </cell>
          <cell r="C5">
            <v>1032722527.7</v>
          </cell>
          <cell r="D5">
            <v>63704151.969999999</v>
          </cell>
          <cell r="E5">
            <v>27125380.499999985</v>
          </cell>
          <cell r="G5">
            <v>1123552060.1700001</v>
          </cell>
          <cell r="H5">
            <v>10583000</v>
          </cell>
          <cell r="I5">
            <v>2369611816.5300002</v>
          </cell>
          <cell r="J5">
            <v>1134135060.1700001</v>
          </cell>
        </row>
        <row r="6">
          <cell r="A6">
            <v>5</v>
          </cell>
          <cell r="B6">
            <v>36678</v>
          </cell>
          <cell r="C6">
            <v>1024514044.8</v>
          </cell>
          <cell r="D6">
            <v>106436306.73</v>
          </cell>
          <cell r="E6">
            <v>16225153.719999969</v>
          </cell>
          <cell r="G6">
            <v>1147175505.25</v>
          </cell>
          <cell r="I6">
            <v>3516787321.7800002</v>
          </cell>
          <cell r="J6">
            <v>1147175505.25</v>
          </cell>
        </row>
        <row r="7">
          <cell r="A7">
            <v>6</v>
          </cell>
          <cell r="B7">
            <v>36708</v>
          </cell>
          <cell r="C7">
            <v>694099626</v>
          </cell>
          <cell r="D7">
            <v>94002133.900000006</v>
          </cell>
          <cell r="G7">
            <v>788101759.89999998</v>
          </cell>
          <cell r="I7">
            <v>4304889081.6800003</v>
          </cell>
          <cell r="J7">
            <v>788101759.89999998</v>
          </cell>
        </row>
        <row r="8">
          <cell r="A8">
            <v>7</v>
          </cell>
          <cell r="B8">
            <v>36739</v>
          </cell>
          <cell r="C8">
            <v>91545610.299999997</v>
          </cell>
          <cell r="D8">
            <v>25608053.570000008</v>
          </cell>
          <cell r="G8">
            <v>117153663.87</v>
          </cell>
          <cell r="I8">
            <v>4422042745.5500002</v>
          </cell>
          <cell r="J8">
            <v>117153663.87</v>
          </cell>
        </row>
        <row r="9">
          <cell r="A9">
            <v>8</v>
          </cell>
          <cell r="B9">
            <v>36770</v>
          </cell>
          <cell r="G9">
            <v>0</v>
          </cell>
          <cell r="H9">
            <v>70000000</v>
          </cell>
          <cell r="I9">
            <v>4422042745.5500002</v>
          </cell>
          <cell r="J9">
            <v>70000000</v>
          </cell>
        </row>
        <row r="10">
          <cell r="A10">
            <v>9</v>
          </cell>
          <cell r="B10">
            <v>36800</v>
          </cell>
          <cell r="G10">
            <v>0</v>
          </cell>
          <cell r="I10">
            <v>4422042745.5500002</v>
          </cell>
          <cell r="J10">
            <v>0</v>
          </cell>
        </row>
        <row r="11">
          <cell r="A11">
            <v>10</v>
          </cell>
          <cell r="B11">
            <v>36831</v>
          </cell>
          <cell r="G11">
            <v>0</v>
          </cell>
          <cell r="I11">
            <v>4422042745.5500002</v>
          </cell>
          <cell r="J11">
            <v>0</v>
          </cell>
        </row>
        <row r="12">
          <cell r="A12">
            <v>11</v>
          </cell>
          <cell r="B12">
            <v>36861</v>
          </cell>
          <cell r="C12">
            <v>1620419050.7</v>
          </cell>
          <cell r="D12">
            <v>369805488.80000001</v>
          </cell>
          <cell r="E12">
            <v>3398302.66</v>
          </cell>
          <cell r="G12">
            <v>1993622842.1600001</v>
          </cell>
          <cell r="I12">
            <v>6415665587.71</v>
          </cell>
          <cell r="J12">
            <v>1993622842.1600001</v>
          </cell>
        </row>
        <row r="13">
          <cell r="A13">
            <v>12</v>
          </cell>
          <cell r="B13">
            <v>36892</v>
          </cell>
          <cell r="C13">
            <v>728989391</v>
          </cell>
          <cell r="D13">
            <v>229235522</v>
          </cell>
          <cell r="G13">
            <v>958224913</v>
          </cell>
          <cell r="H13">
            <v>20829026</v>
          </cell>
          <cell r="I13">
            <v>7373890500.71</v>
          </cell>
          <cell r="J13">
            <v>979053939</v>
          </cell>
        </row>
      </sheetData>
      <sheetData sheetId="28"/>
      <sheetData sheetId="29"/>
      <sheetData sheetId="30" refreshError="1"/>
      <sheetData sheetId="31" refreshError="1"/>
      <sheetData sheetId="32"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_Via_distribuidora"/>
    </sheetNames>
    <sheetDataSet>
      <sheetData sheetId="0"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Q 005"/>
      <sheetName val="AD"/>
      <sheetName val="GA"/>
      <sheetName val="Presupuesto (2)"/>
      <sheetName val="MO"/>
      <sheetName val="CONTRATISTAS"/>
      <sheetName val="F-CP-011"/>
      <sheetName val="Hoja3"/>
    </sheetNames>
    <sheetDataSet>
      <sheetData sheetId="0"/>
      <sheetData sheetId="1">
        <row r="2">
          <cell r="A2">
            <v>0</v>
          </cell>
          <cell r="B2">
            <v>0</v>
          </cell>
          <cell r="C2" t="str">
            <v>SISTEMA DE GESTIÓN HSEQ</v>
          </cell>
          <cell r="D2">
            <v>0</v>
          </cell>
          <cell r="E2">
            <v>0</v>
          </cell>
          <cell r="F2">
            <v>0</v>
          </cell>
          <cell r="G2" t="str">
            <v>F-C-073</v>
          </cell>
          <cell r="H2">
            <v>0</v>
          </cell>
        </row>
        <row r="3">
          <cell r="A3">
            <v>0</v>
          </cell>
          <cell r="B3">
            <v>0</v>
          </cell>
          <cell r="C3" t="str">
            <v>SEGUIMIENTO ASIGNACIÓN CONSECUTIVO ACTIVIDADES CONTROL DE COSTOS</v>
          </cell>
          <cell r="D3">
            <v>0</v>
          </cell>
          <cell r="E3">
            <v>0</v>
          </cell>
          <cell r="F3">
            <v>0</v>
          </cell>
          <cell r="G3" t="str">
            <v>Versión00</v>
          </cell>
          <cell r="H3" t="str">
            <v>Vigencia11/02/2014</v>
          </cell>
        </row>
        <row r="4">
          <cell r="A4" t="str">
            <v>PROYECTO</v>
          </cell>
          <cell r="B4">
            <v>0</v>
          </cell>
          <cell r="C4" t="str">
            <v>1187 JUSTICIA PENAL MILITAR</v>
          </cell>
          <cell r="D4">
            <v>0</v>
          </cell>
          <cell r="E4">
            <v>0</v>
          </cell>
          <cell r="F4" t="str">
            <v>TIPO DE ACTIVIDAD</v>
          </cell>
          <cell r="G4" t="str">
            <v>OBRAS ADICIONALES</v>
          </cell>
          <cell r="H4">
            <v>0</v>
          </cell>
        </row>
        <row r="5">
          <cell r="A5">
            <v>0</v>
          </cell>
          <cell r="B5">
            <v>0</v>
          </cell>
          <cell r="C5">
            <v>0</v>
          </cell>
          <cell r="D5">
            <v>0</v>
          </cell>
          <cell r="E5">
            <v>0</v>
          </cell>
          <cell r="F5">
            <v>0</v>
          </cell>
          <cell r="G5">
            <v>0</v>
          </cell>
          <cell r="H5">
            <v>0</v>
          </cell>
        </row>
        <row r="6">
          <cell r="A6" t="str">
            <v>ITEM</v>
          </cell>
          <cell r="B6" t="str">
            <v>ACTIVIDAD</v>
          </cell>
          <cell r="C6">
            <v>0</v>
          </cell>
          <cell r="D6">
            <v>0</v>
          </cell>
          <cell r="E6">
            <v>0</v>
          </cell>
          <cell r="F6">
            <v>0</v>
          </cell>
          <cell r="G6" t="str">
            <v>UN</v>
          </cell>
          <cell r="H6">
            <v>0</v>
          </cell>
        </row>
        <row r="7">
          <cell r="A7" t="str">
            <v>AD-001</v>
          </cell>
          <cell r="B7" t="str">
            <v xml:space="preserve">AD AL ITEM 2.07 Y 2.08 EXCAVACIÓN MANUAL PARA PREHUECOS DE PILOTES. EL VALOR CONTRACTUAL ES EL VALOR X M3 DEL ITEM 1.03 </v>
          </cell>
          <cell r="C7">
            <v>0</v>
          </cell>
          <cell r="D7">
            <v>0</v>
          </cell>
          <cell r="E7">
            <v>0</v>
          </cell>
          <cell r="F7">
            <v>0</v>
          </cell>
          <cell r="G7" t="str">
            <v>M3</v>
          </cell>
          <cell r="H7">
            <v>0</v>
          </cell>
        </row>
        <row r="8">
          <cell r="A8" t="str">
            <v>AD-002</v>
          </cell>
          <cell r="B8" t="str">
            <v>AD AL ITEM 5.18 MEZCLA MANUAL DE CONCRETO PARA VIGA GUIA. EL VALOR CONTRACTUAL DE LA MANO DE OBRA ESTÁ EN EL ANIDADO CORRESPONDIENTE AL CONCRETO DE 3000 PSI CON VALOR $283.940/M3 QUE ES EL QUE APLICA PARA EL ITEM 5.18</v>
          </cell>
          <cell r="C8">
            <v>0</v>
          </cell>
          <cell r="D8">
            <v>0</v>
          </cell>
          <cell r="E8">
            <v>0</v>
          </cell>
          <cell r="F8">
            <v>0</v>
          </cell>
          <cell r="G8" t="str">
            <v>M3</v>
          </cell>
          <cell r="H8">
            <v>0</v>
          </cell>
        </row>
        <row r="9">
          <cell r="A9" t="str">
            <v>AD-003</v>
          </cell>
          <cell r="B9" t="str">
            <v>DESCARGUE DE ACERO</v>
          </cell>
          <cell r="C9">
            <v>0</v>
          </cell>
          <cell r="D9">
            <v>0</v>
          </cell>
          <cell r="E9">
            <v>0</v>
          </cell>
          <cell r="F9">
            <v>0</v>
          </cell>
          <cell r="G9" t="str">
            <v>KG</v>
          </cell>
          <cell r="H9">
            <v>0</v>
          </cell>
        </row>
        <row r="10">
          <cell r="A10" t="str">
            <v>AD-004</v>
          </cell>
          <cell r="B10" t="str">
            <v>DESCARGUE DE CEMENTO</v>
          </cell>
          <cell r="C10">
            <v>0</v>
          </cell>
          <cell r="D10">
            <v>0</v>
          </cell>
          <cell r="E10">
            <v>0</v>
          </cell>
          <cell r="F10">
            <v>0</v>
          </cell>
          <cell r="G10" t="str">
            <v>BT</v>
          </cell>
          <cell r="H10">
            <v>0</v>
          </cell>
        </row>
        <row r="11">
          <cell r="A11" t="str">
            <v>AD-005</v>
          </cell>
          <cell r="B11" t="str">
            <v>JORNAL  DE CADENERO</v>
          </cell>
          <cell r="C11">
            <v>0</v>
          </cell>
          <cell r="D11">
            <v>0</v>
          </cell>
          <cell r="E11">
            <v>0</v>
          </cell>
          <cell r="F11">
            <v>0</v>
          </cell>
          <cell r="G11" t="str">
            <v>UN</v>
          </cell>
          <cell r="H11">
            <v>0</v>
          </cell>
        </row>
        <row r="12">
          <cell r="A12" t="str">
            <v>AD-006</v>
          </cell>
          <cell r="B12" t="str">
            <v>TERMINACIÓN DE CERRAMIENTO EN EL ÁREA DONDE LA OBRA VECINA ESTABA MANIOBRANDO Y TRASLADO DE MIXTO Y ARENA DEL LUGAR DE ACOPIO A OTRA ZONA DE LA OBRA</v>
          </cell>
          <cell r="C12">
            <v>0</v>
          </cell>
          <cell r="D12">
            <v>0</v>
          </cell>
          <cell r="E12">
            <v>0</v>
          </cell>
          <cell r="F12">
            <v>0</v>
          </cell>
          <cell r="G12" t="str">
            <v>GB</v>
          </cell>
          <cell r="H12">
            <v>0</v>
          </cell>
        </row>
        <row r="13">
          <cell r="A13">
            <v>0</v>
          </cell>
          <cell r="B13">
            <v>0</v>
          </cell>
          <cell r="C13">
            <v>0</v>
          </cell>
          <cell r="D13">
            <v>0</v>
          </cell>
          <cell r="E13">
            <v>0</v>
          </cell>
          <cell r="F13">
            <v>0</v>
          </cell>
          <cell r="G13">
            <v>0</v>
          </cell>
          <cell r="H13">
            <v>0</v>
          </cell>
        </row>
        <row r="14">
          <cell r="A14">
            <v>0</v>
          </cell>
          <cell r="B14">
            <v>0</v>
          </cell>
          <cell r="C14">
            <v>0</v>
          </cell>
          <cell r="D14">
            <v>0</v>
          </cell>
          <cell r="E14">
            <v>0</v>
          </cell>
          <cell r="F14">
            <v>0</v>
          </cell>
          <cell r="G14">
            <v>0</v>
          </cell>
          <cell r="H14">
            <v>0</v>
          </cell>
        </row>
        <row r="15">
          <cell r="A15">
            <v>0</v>
          </cell>
          <cell r="B15">
            <v>0</v>
          </cell>
          <cell r="C15">
            <v>0</v>
          </cell>
          <cell r="D15">
            <v>0</v>
          </cell>
          <cell r="E15">
            <v>0</v>
          </cell>
          <cell r="F15">
            <v>0</v>
          </cell>
          <cell r="G15">
            <v>0</v>
          </cell>
          <cell r="H15">
            <v>0</v>
          </cell>
        </row>
        <row r="16">
          <cell r="A16">
            <v>0</v>
          </cell>
          <cell r="B16">
            <v>0</v>
          </cell>
          <cell r="C16">
            <v>0</v>
          </cell>
          <cell r="D16">
            <v>0</v>
          </cell>
          <cell r="E16">
            <v>0</v>
          </cell>
          <cell r="F16">
            <v>0</v>
          </cell>
          <cell r="G16">
            <v>0</v>
          </cell>
          <cell r="H16">
            <v>0</v>
          </cell>
        </row>
        <row r="17">
          <cell r="A17">
            <v>0</v>
          </cell>
          <cell r="B17">
            <v>0</v>
          </cell>
          <cell r="C17">
            <v>0</v>
          </cell>
          <cell r="D17">
            <v>0</v>
          </cell>
          <cell r="E17">
            <v>0</v>
          </cell>
          <cell r="F17">
            <v>0</v>
          </cell>
          <cell r="G17">
            <v>0</v>
          </cell>
          <cell r="H17">
            <v>0</v>
          </cell>
        </row>
        <row r="18">
          <cell r="A18">
            <v>0</v>
          </cell>
          <cell r="B18">
            <v>0</v>
          </cell>
          <cell r="C18">
            <v>0</v>
          </cell>
          <cell r="D18">
            <v>0</v>
          </cell>
          <cell r="E18">
            <v>0</v>
          </cell>
          <cell r="F18">
            <v>0</v>
          </cell>
          <cell r="G18">
            <v>0</v>
          </cell>
          <cell r="H18">
            <v>0</v>
          </cell>
        </row>
        <row r="19">
          <cell r="A19">
            <v>0</v>
          </cell>
          <cell r="B19">
            <v>0</v>
          </cell>
          <cell r="C19">
            <v>0</v>
          </cell>
          <cell r="D19">
            <v>0</v>
          </cell>
          <cell r="E19">
            <v>0</v>
          </cell>
          <cell r="F19">
            <v>0</v>
          </cell>
          <cell r="G19">
            <v>0</v>
          </cell>
          <cell r="H19">
            <v>0</v>
          </cell>
        </row>
        <row r="20">
          <cell r="A20">
            <v>0</v>
          </cell>
          <cell r="B20">
            <v>0</v>
          </cell>
          <cell r="C20">
            <v>0</v>
          </cell>
          <cell r="D20">
            <v>0</v>
          </cell>
          <cell r="E20">
            <v>0</v>
          </cell>
          <cell r="F20">
            <v>0</v>
          </cell>
          <cell r="G20">
            <v>0</v>
          </cell>
          <cell r="H20">
            <v>0</v>
          </cell>
        </row>
        <row r="21">
          <cell r="A21">
            <v>0</v>
          </cell>
          <cell r="B21">
            <v>0</v>
          </cell>
          <cell r="C21">
            <v>0</v>
          </cell>
          <cell r="D21">
            <v>0</v>
          </cell>
          <cell r="E21">
            <v>0</v>
          </cell>
          <cell r="F21">
            <v>0</v>
          </cell>
          <cell r="G21">
            <v>0</v>
          </cell>
          <cell r="H21">
            <v>0</v>
          </cell>
        </row>
        <row r="22">
          <cell r="A22">
            <v>0</v>
          </cell>
          <cell r="B22">
            <v>0</v>
          </cell>
          <cell r="C22">
            <v>0</v>
          </cell>
          <cell r="D22">
            <v>0</v>
          </cell>
          <cell r="E22">
            <v>0</v>
          </cell>
          <cell r="F22">
            <v>0</v>
          </cell>
          <cell r="G22">
            <v>0</v>
          </cell>
          <cell r="H22">
            <v>0</v>
          </cell>
        </row>
        <row r="23">
          <cell r="A23">
            <v>0</v>
          </cell>
          <cell r="B23">
            <v>0</v>
          </cell>
          <cell r="C23">
            <v>0</v>
          </cell>
          <cell r="D23">
            <v>0</v>
          </cell>
          <cell r="E23">
            <v>0</v>
          </cell>
          <cell r="F23">
            <v>0</v>
          </cell>
          <cell r="G23">
            <v>0</v>
          </cell>
          <cell r="H23">
            <v>0</v>
          </cell>
        </row>
        <row r="24">
          <cell r="A24">
            <v>0</v>
          </cell>
          <cell r="B24">
            <v>0</v>
          </cell>
          <cell r="C24">
            <v>0</v>
          </cell>
          <cell r="D24">
            <v>0</v>
          </cell>
          <cell r="E24">
            <v>0</v>
          </cell>
          <cell r="F24">
            <v>0</v>
          </cell>
          <cell r="G24">
            <v>0</v>
          </cell>
          <cell r="H24">
            <v>0</v>
          </cell>
        </row>
        <row r="25">
          <cell r="A25">
            <v>0</v>
          </cell>
          <cell r="B25">
            <v>0</v>
          </cell>
          <cell r="C25">
            <v>0</v>
          </cell>
          <cell r="D25">
            <v>0</v>
          </cell>
          <cell r="E25">
            <v>0</v>
          </cell>
          <cell r="F25">
            <v>0</v>
          </cell>
          <cell r="G25">
            <v>0</v>
          </cell>
          <cell r="H25">
            <v>0</v>
          </cell>
        </row>
        <row r="26">
          <cell r="A26">
            <v>0</v>
          </cell>
          <cell r="B26">
            <v>0</v>
          </cell>
          <cell r="C26">
            <v>0</v>
          </cell>
          <cell r="D26">
            <v>0</v>
          </cell>
          <cell r="E26">
            <v>0</v>
          </cell>
          <cell r="F26">
            <v>0</v>
          </cell>
          <cell r="G26">
            <v>0</v>
          </cell>
          <cell r="H26">
            <v>0</v>
          </cell>
        </row>
        <row r="27">
          <cell r="A27">
            <v>0</v>
          </cell>
          <cell r="B27">
            <v>0</v>
          </cell>
          <cell r="C27">
            <v>0</v>
          </cell>
          <cell r="D27">
            <v>0</v>
          </cell>
          <cell r="E27">
            <v>0</v>
          </cell>
          <cell r="F27">
            <v>0</v>
          </cell>
          <cell r="G27">
            <v>0</v>
          </cell>
          <cell r="H27">
            <v>0</v>
          </cell>
        </row>
        <row r="28">
          <cell r="A28">
            <v>0</v>
          </cell>
          <cell r="B28">
            <v>0</v>
          </cell>
          <cell r="C28">
            <v>0</v>
          </cell>
          <cell r="D28">
            <v>0</v>
          </cell>
          <cell r="E28">
            <v>0</v>
          </cell>
          <cell r="F28">
            <v>0</v>
          </cell>
          <cell r="G28">
            <v>0</v>
          </cell>
          <cell r="H28">
            <v>0</v>
          </cell>
        </row>
        <row r="29">
          <cell r="A29">
            <v>0</v>
          </cell>
          <cell r="B29">
            <v>0</v>
          </cell>
          <cell r="C29">
            <v>0</v>
          </cell>
          <cell r="D29">
            <v>0</v>
          </cell>
          <cell r="E29">
            <v>0</v>
          </cell>
          <cell r="F29">
            <v>0</v>
          </cell>
          <cell r="G29">
            <v>0</v>
          </cell>
          <cell r="H29">
            <v>0</v>
          </cell>
        </row>
        <row r="30">
          <cell r="A30">
            <v>0</v>
          </cell>
          <cell r="B30">
            <v>0</v>
          </cell>
          <cell r="C30">
            <v>0</v>
          </cell>
          <cell r="D30">
            <v>0</v>
          </cell>
          <cell r="E30">
            <v>0</v>
          </cell>
          <cell r="F30">
            <v>0</v>
          </cell>
          <cell r="G30">
            <v>0</v>
          </cell>
          <cell r="H30">
            <v>0</v>
          </cell>
        </row>
        <row r="31">
          <cell r="A31">
            <v>0</v>
          </cell>
          <cell r="B31">
            <v>0</v>
          </cell>
          <cell r="C31">
            <v>0</v>
          </cell>
          <cell r="D31">
            <v>0</v>
          </cell>
          <cell r="E31">
            <v>0</v>
          </cell>
          <cell r="F31">
            <v>0</v>
          </cell>
          <cell r="G31">
            <v>0</v>
          </cell>
          <cell r="H31">
            <v>0</v>
          </cell>
        </row>
        <row r="32">
          <cell r="A32">
            <v>0</v>
          </cell>
          <cell r="B32">
            <v>0</v>
          </cell>
          <cell r="C32">
            <v>0</v>
          </cell>
          <cell r="D32">
            <v>0</v>
          </cell>
          <cell r="E32">
            <v>0</v>
          </cell>
          <cell r="F32">
            <v>0</v>
          </cell>
          <cell r="G32">
            <v>0</v>
          </cell>
          <cell r="H32">
            <v>0</v>
          </cell>
        </row>
        <row r="33">
          <cell r="A33">
            <v>0</v>
          </cell>
          <cell r="B33">
            <v>0</v>
          </cell>
          <cell r="C33">
            <v>0</v>
          </cell>
          <cell r="D33">
            <v>0</v>
          </cell>
          <cell r="E33">
            <v>0</v>
          </cell>
          <cell r="F33">
            <v>0</v>
          </cell>
          <cell r="G33">
            <v>0</v>
          </cell>
          <cell r="H33">
            <v>0</v>
          </cell>
        </row>
        <row r="34">
          <cell r="A34">
            <v>0</v>
          </cell>
          <cell r="B34">
            <v>0</v>
          </cell>
          <cell r="C34">
            <v>0</v>
          </cell>
          <cell r="D34">
            <v>0</v>
          </cell>
          <cell r="E34">
            <v>0</v>
          </cell>
          <cell r="F34">
            <v>0</v>
          </cell>
          <cell r="G34">
            <v>0</v>
          </cell>
          <cell r="H34">
            <v>0</v>
          </cell>
        </row>
        <row r="35">
          <cell r="A35">
            <v>0</v>
          </cell>
          <cell r="B35">
            <v>0</v>
          </cell>
          <cell r="C35">
            <v>0</v>
          </cell>
          <cell r="D35">
            <v>0</v>
          </cell>
          <cell r="E35">
            <v>0</v>
          </cell>
          <cell r="F35">
            <v>0</v>
          </cell>
          <cell r="G35">
            <v>0</v>
          </cell>
          <cell r="H35">
            <v>0</v>
          </cell>
        </row>
        <row r="36">
          <cell r="A36" t="str">
            <v>ELABORADO POR</v>
          </cell>
          <cell r="B36">
            <v>0</v>
          </cell>
          <cell r="C36">
            <v>0</v>
          </cell>
          <cell r="D36" t="str">
            <v>REVISADO POR</v>
          </cell>
          <cell r="E36">
            <v>0</v>
          </cell>
          <cell r="F36">
            <v>0</v>
          </cell>
          <cell r="G36">
            <v>0</v>
          </cell>
          <cell r="H36">
            <v>0</v>
          </cell>
        </row>
        <row r="37">
          <cell r="A37">
            <v>0</v>
          </cell>
          <cell r="B37">
            <v>0</v>
          </cell>
          <cell r="C37">
            <v>0</v>
          </cell>
          <cell r="D37">
            <v>0</v>
          </cell>
          <cell r="E37">
            <v>0</v>
          </cell>
          <cell r="F37">
            <v>0</v>
          </cell>
          <cell r="G37">
            <v>0</v>
          </cell>
          <cell r="H37">
            <v>0</v>
          </cell>
        </row>
        <row r="38">
          <cell r="A38" t="str">
            <v>Nombre</v>
          </cell>
          <cell r="B38">
            <v>0</v>
          </cell>
          <cell r="C38">
            <v>0</v>
          </cell>
          <cell r="D38" t="str">
            <v>Nombre</v>
          </cell>
          <cell r="E38">
            <v>0</v>
          </cell>
          <cell r="F38">
            <v>0</v>
          </cell>
          <cell r="G38">
            <v>0</v>
          </cell>
          <cell r="H38">
            <v>0</v>
          </cell>
        </row>
        <row r="39">
          <cell r="A39" t="str">
            <v>Cargo</v>
          </cell>
          <cell r="B39" t="str">
            <v>Director de Obra</v>
          </cell>
          <cell r="C39">
            <v>0</v>
          </cell>
          <cell r="D39" t="str">
            <v>Cargo</v>
          </cell>
          <cell r="E39" t="str">
            <v>Director Control de Costos</v>
          </cell>
          <cell r="F39">
            <v>0</v>
          </cell>
          <cell r="G39">
            <v>0</v>
          </cell>
          <cell r="H39">
            <v>0</v>
          </cell>
        </row>
        <row r="40">
          <cell r="A40">
            <v>0</v>
          </cell>
          <cell r="B40">
            <v>0</v>
          </cell>
          <cell r="C40">
            <v>0</v>
          </cell>
          <cell r="D40">
            <v>0</v>
          </cell>
          <cell r="E40">
            <v>0</v>
          </cell>
          <cell r="F40">
            <v>0</v>
          </cell>
          <cell r="G40">
            <v>0</v>
          </cell>
          <cell r="H40">
            <v>0</v>
          </cell>
        </row>
      </sheetData>
      <sheetData sheetId="2"/>
      <sheetData sheetId="3"/>
      <sheetData sheetId="4"/>
      <sheetData sheetId="5"/>
      <sheetData sheetId="6"/>
      <sheetData sheetId="7"/>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Descripcion"/>
      <sheetName val="criterio"/>
      <sheetName val="Hoja1"/>
      <sheetName val="AIU"/>
    </sheetNames>
    <sheetDataSet>
      <sheetData sheetId="0" refreshError="1"/>
      <sheetData sheetId="1" refreshError="1"/>
      <sheetData sheetId="2" refreshError="1">
        <row r="4">
          <cell r="B4" t="str">
            <v>Existe deposito subterraneo conectado a cubetos</v>
          </cell>
        </row>
        <row r="5">
          <cell r="B5" t="str">
            <v>Existe deposito pero presenta daños estrcturales</v>
          </cell>
        </row>
        <row r="6">
          <cell r="B6" t="str">
            <v>Existe deposito pero no dispone de solera de hormigón</v>
          </cell>
        </row>
        <row r="7">
          <cell r="B7" t="str">
            <v>Existe zona de recolección "Cielo abierto", sin revestimiento</v>
          </cell>
        </row>
        <row r="8">
          <cell r="B8" t="str">
            <v>No existen</v>
          </cell>
        </row>
        <row r="15">
          <cell r="B15" t="str">
            <v>Se dispone sistemas de contención (captura/retención/aglutinamiento)</v>
          </cell>
        </row>
        <row r="16">
          <cell r="B16" t="str">
            <v>No se dispone de equipos o sistemas de contención</v>
          </cell>
        </row>
        <row r="18">
          <cell r="B18" t="str">
            <v>Hay sistema automático o apoyo externo en menos de 5 min.</v>
          </cell>
        </row>
        <row r="19">
          <cell r="B19" t="str">
            <v>Hay extintores de alta capacidad "satelites"</v>
          </cell>
        </row>
        <row r="20">
          <cell r="B20" t="str">
            <v>Hay extintores manuales</v>
          </cell>
        </row>
        <row r="21">
          <cell r="B21" t="str">
            <v>No hay equipos contra incendio</v>
          </cell>
        </row>
        <row r="23">
          <cell r="B23" t="str">
            <v>No hay</v>
          </cell>
        </row>
        <row r="24">
          <cell r="B24" t="str">
            <v>Tiene y vacia a alcantarillado</v>
          </cell>
        </row>
        <row r="25">
          <cell r="B25" t="str">
            <v>Tiene y vacia a fosa séptica</v>
          </cell>
        </row>
        <row r="26">
          <cell r="B26" t="str">
            <v>Tiene y vacia al medio</v>
          </cell>
        </row>
        <row r="27">
          <cell r="B27" t="str">
            <v>Tiene pero no hay datos</v>
          </cell>
        </row>
        <row r="29">
          <cell r="B29" t="str">
            <v>Hay separación en la fuente y entrega a gestores</v>
          </cell>
        </row>
        <row r="30">
          <cell r="B30" t="str">
            <v>Se acopian y entregan a servicios publicos de aseo</v>
          </cell>
        </row>
        <row r="31">
          <cell r="B31" t="str">
            <v>Se entierran</v>
          </cell>
        </row>
        <row r="32">
          <cell r="B32" t="str">
            <v>Se queman</v>
          </cell>
        </row>
        <row r="34">
          <cell r="B34" t="str">
            <v>No hay</v>
          </cell>
        </row>
        <row r="35">
          <cell r="B35" t="str">
            <v>Pozo autorizado</v>
          </cell>
        </row>
        <row r="36">
          <cell r="B36" t="str">
            <v>Bombeo superficial autorizado</v>
          </cell>
        </row>
        <row r="37">
          <cell r="B37" t="str">
            <v>Captación no autorizada</v>
          </cell>
        </row>
        <row r="43">
          <cell r="B43" t="str">
            <v>No se realizan vertidos</v>
          </cell>
        </row>
        <row r="44">
          <cell r="B44" t="str">
            <v>Si, y sin autorización</v>
          </cell>
        </row>
        <row r="45">
          <cell r="B45" t="str">
            <v>Sí, disponiendo de autorización pero sin cumplir los requisitos</v>
          </cell>
        </row>
        <row r="46">
          <cell r="B46" t="str">
            <v>Si, disponiendo de autorización y cumpliendo requisitos</v>
          </cell>
        </row>
        <row r="47">
          <cell r="B47" t="str">
            <v>Si, pero solo agua de drenaje y/o pluvial</v>
          </cell>
        </row>
        <row r="49">
          <cell r="B49" t="str">
            <v>No hay puntos de vertido</v>
          </cell>
        </row>
        <row r="50">
          <cell r="B50" t="str">
            <v>Se vierte en un curso fluvial</v>
          </cell>
        </row>
        <row r="51">
          <cell r="B51" t="str">
            <v>Se vierte en una zona costera</v>
          </cell>
        </row>
        <row r="52">
          <cell r="B52" t="str">
            <v>Se vierte en una marisma/cuerpo de agua</v>
          </cell>
        </row>
        <row r="53">
          <cell r="B53" t="str">
            <v>Se vierte al suelo</v>
          </cell>
        </row>
        <row r="54">
          <cell r="B54" t="str">
            <v>Se vierte al alcantarillado</v>
          </cell>
        </row>
        <row r="55">
          <cell r="B55" t="str">
            <v>Se desconoce punto de vertido</v>
          </cell>
        </row>
        <row r="57">
          <cell r="B57" t="str">
            <v>Residencial</v>
          </cell>
        </row>
        <row r="58">
          <cell r="B58" t="str">
            <v>Educativo</v>
          </cell>
        </row>
        <row r="59">
          <cell r="B59" t="str">
            <v>Sanitario (hospital/geriatirco/guarderia)</v>
          </cell>
        </row>
        <row r="60">
          <cell r="B60" t="str">
            <v>Comercial</v>
          </cell>
        </row>
        <row r="61">
          <cell r="B61" t="str">
            <v>Industrial</v>
          </cell>
        </row>
        <row r="62">
          <cell r="B62" t="str">
            <v>Recreación pasiva</v>
          </cell>
        </row>
        <row r="63">
          <cell r="B63" t="str">
            <v>Recreación activa (deporte)</v>
          </cell>
        </row>
        <row r="64">
          <cell r="B64" t="str">
            <v>Almacenaje</v>
          </cell>
        </row>
        <row r="65">
          <cell r="B65" t="str">
            <v>Vía pública</v>
          </cell>
        </row>
        <row r="66">
          <cell r="B66" t="str">
            <v>ganaderia/agricultura</v>
          </cell>
        </row>
        <row r="67">
          <cell r="B67" t="str">
            <v>Zona no intervenida (Valdio)</v>
          </cell>
        </row>
        <row r="68">
          <cell r="B68" t="str">
            <v>Espacio ecológico NO-protegido</v>
          </cell>
        </row>
        <row r="69">
          <cell r="B69" t="str">
            <v>Espacio ecológico protegido</v>
          </cell>
        </row>
        <row r="70">
          <cell r="B70" t="str">
            <v>Humedal RAMSAR</v>
          </cell>
        </row>
        <row r="72">
          <cell r="B72" t="str">
            <v xml:space="preserve">No hay receptores </v>
          </cell>
        </row>
        <row r="73">
          <cell r="B73" t="str">
            <v>Existen pero estan alejados (&gt;50 m)</v>
          </cell>
        </row>
        <row r="74">
          <cell r="B74" t="str">
            <v>Existen y estan próximos (&lt;50m)</v>
          </cell>
        </row>
        <row r="75">
          <cell r="B75" t="str">
            <v>Existen y son colindantes</v>
          </cell>
        </row>
        <row r="77">
          <cell r="B77" t="str">
            <v>No hay otras fuentes de ruido</v>
          </cell>
        </row>
        <row r="78">
          <cell r="B78" t="str">
            <v>Existen pero son de escasa magnitud o puntuales</v>
          </cell>
        </row>
        <row r="79">
          <cell r="B79" t="str">
            <v>Existen pero no apantallan al ruido de la SSEE</v>
          </cell>
        </row>
        <row r="80">
          <cell r="B80" t="str">
            <v>Existen y apantallan el ruido de la SSEE</v>
          </cell>
        </row>
        <row r="82">
          <cell r="B82" t="str">
            <v>No hay otras fuentes de Cem</v>
          </cell>
        </row>
        <row r="83">
          <cell r="B83" t="str">
            <v>Existen pero son de escasa magnitud o puntuales</v>
          </cell>
        </row>
        <row r="84">
          <cell r="B84" t="str">
            <v>Existen e incrementan los Cem de la SSEE</v>
          </cell>
        </row>
        <row r="86">
          <cell r="B86" t="str">
            <v>No hay espacios de alto valor ecológico</v>
          </cell>
        </row>
        <row r="87">
          <cell r="B87" t="str">
            <v>La SSEE está en un espacio natural sin protección especial</v>
          </cell>
        </row>
        <row r="88">
          <cell r="B88" t="str">
            <v xml:space="preserve">La SSEE está en un espacios naturales protegidos </v>
          </cell>
        </row>
        <row r="89">
          <cell r="B89" t="str">
            <v>La SSEE está en un entorno donde hay un humedal RAMSAR</v>
          </cell>
        </row>
        <row r="91">
          <cell r="B91" t="str">
            <v>No hay cursos fluviales ni masas de agua próximos</v>
          </cell>
        </row>
        <row r="92">
          <cell r="B92" t="str">
            <v>Hay captaciones de agua para consumo humano proximas</v>
          </cell>
        </row>
        <row r="93">
          <cell r="B93" t="str">
            <v>Hay cursos fluviales y/o masas de agua proximas</v>
          </cell>
        </row>
        <row r="95">
          <cell r="B95" t="str">
            <v>La SSEE no colinda con comunidades indigenas</v>
          </cell>
        </row>
        <row r="96">
          <cell r="B96" t="str">
            <v>La SSEE colinda con un comunidades indigena</v>
          </cell>
        </row>
        <row r="97">
          <cell r="B97" t="str">
            <v>La SSEE se encuentra dentro de una comunidad indigena</v>
          </cell>
        </row>
        <row r="99">
          <cell r="B99" t="str">
            <v>No existe ningun plan de emergencias</v>
          </cell>
        </row>
        <row r="100">
          <cell r="B100" t="str">
            <v>Existe a nivel documental pero no implantado</v>
          </cell>
        </row>
        <row r="101">
          <cell r="B101" t="str">
            <v>Esta parcialmente implantado</v>
          </cell>
        </row>
        <row r="102">
          <cell r="B102" t="str">
            <v>Esta definido e implantado (incluye simulacros)</v>
          </cell>
        </row>
        <row r="104">
          <cell r="B104" t="str">
            <v>No hay procedimientos específicos de la SSEE</v>
          </cell>
        </row>
        <row r="105">
          <cell r="B105" t="str">
            <v>Hay procedimientos pero no documentados</v>
          </cell>
        </row>
        <row r="106">
          <cell r="B106" t="str">
            <v>Se tienen y se cumplen procedimientos de trabajo</v>
          </cell>
        </row>
        <row r="108">
          <cell r="B108" t="str">
            <v>El personal es empirico</v>
          </cell>
        </row>
        <row r="109">
          <cell r="B109" t="str">
            <v>El personal es calificados pero no se ha actualizado</v>
          </cell>
        </row>
        <row r="110">
          <cell r="B110" t="str">
            <v>El personal es calificado y recibe actualización permanente</v>
          </cell>
        </row>
        <row r="116">
          <cell r="B116" t="str">
            <v>No hay licencia</v>
          </cell>
        </row>
        <row r="117">
          <cell r="B117" t="str">
            <v>Hay licencia pero no se cumplen los controles requeridos</v>
          </cell>
        </row>
        <row r="118">
          <cell r="B118" t="str">
            <v>Hay cumplimiento parcial de los requisitos legales</v>
          </cell>
        </row>
        <row r="119">
          <cell r="B119" t="str">
            <v>Se cumplen de manera oportuna todos los requisitos</v>
          </cell>
        </row>
        <row r="121">
          <cell r="B121" t="str">
            <v>No hay denuncias ni quejas de la comunidad</v>
          </cell>
        </row>
        <row r="122">
          <cell r="B122" t="str">
            <v>Hay denuncias ocasionales (&lt;5)</v>
          </cell>
        </row>
        <row r="123">
          <cell r="B123" t="str">
            <v>Hay denuncias y quejas frecuentes y reiterativas</v>
          </cell>
        </row>
        <row r="124">
          <cell r="B124" t="str">
            <v>Hay procesos legales interpuestos por la comunidad</v>
          </cell>
        </row>
        <row r="204">
          <cell r="B204" t="str">
            <v>No se ha medido</v>
          </cell>
        </row>
        <row r="205">
          <cell r="B205" t="str">
            <v>Se midio alguna vez y No cumplio norma</v>
          </cell>
        </row>
        <row r="206">
          <cell r="B206" t="str">
            <v>Se midio alguna vez y cumplio norma</v>
          </cell>
        </row>
        <row r="207">
          <cell r="B207" t="str">
            <v>Se mide periodicamente y cumple norma</v>
          </cell>
        </row>
        <row r="209">
          <cell r="B209" t="str">
            <v>No ha ocurrido ningun derrame significativo</v>
          </cell>
        </row>
        <row r="210">
          <cell r="B210" t="str">
            <v>Han ocurrido, se ha contendio y recuperado el aceite</v>
          </cell>
        </row>
        <row r="211">
          <cell r="B211" t="str">
            <v>Han ocurrido y no tuvieron manejo</v>
          </cell>
        </row>
        <row r="212">
          <cell r="B212" t="str">
            <v>Ocurren de manera frecuente y sin manejo</v>
          </cell>
        </row>
        <row r="214">
          <cell r="B214" t="str">
            <v>No hay comunidad aledaña</v>
          </cell>
        </row>
        <row r="215">
          <cell r="B215" t="str">
            <v>Existe comunidad aledaña pero no hay relación con ella</v>
          </cell>
        </row>
        <row r="216">
          <cell r="B216" t="str">
            <v>Existe comunidad y hay relación de conflicto</v>
          </cell>
        </row>
        <row r="217">
          <cell r="B217" t="str">
            <v>Existe comunidad y hay comunicación establecida</v>
          </cell>
        </row>
        <row r="218">
          <cell r="B218" t="str">
            <v>Existe comunidad y hay relaciones mutuamete beneficiosas</v>
          </cell>
        </row>
      </sheetData>
      <sheetData sheetId="3" refreshError="1"/>
      <sheetData sheetId="4"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uente 12 m"/>
      <sheetName val="Puente 9 m"/>
      <sheetName val="Puente 6 m"/>
      <sheetName val="RESUMEN"/>
      <sheetName val="EST Y DIS"/>
      <sheetName val="INTERVENTORIA TOTAL"/>
      <sheetName val="AIU"/>
      <sheetName val="COSTOS DIRECTOS OBRA"/>
      <sheetName val="46w9"/>
      <sheetName val="presentacion"/>
    </sheetNames>
    <sheetDataSet>
      <sheetData sheetId="0" refreshError="1"/>
      <sheetData sheetId="1" refreshError="1"/>
      <sheetData sheetId="2" refreshError="1"/>
      <sheetData sheetId="3" refreshError="1"/>
      <sheetData sheetId="4" refreshError="1"/>
      <sheetData sheetId="5" refreshError="1"/>
      <sheetData sheetId="6" refreshError="1">
        <row r="121">
          <cell r="I121">
            <v>0.38901636299385434</v>
          </cell>
        </row>
      </sheetData>
      <sheetData sheetId="7" refreshError="1"/>
      <sheetData sheetId="8" refreshError="1"/>
      <sheetData sheetId="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UNIDAD_MEDIDA"/>
      <sheetName val="HERRAMIENTA"/>
      <sheetName val="MATERIALES"/>
      <sheetName val="TRANSPORTE"/>
      <sheetName val="MANO_OBRA"/>
      <sheetName val="PPTO"/>
      <sheetName val="1.0"/>
      <sheetName val="2.0"/>
      <sheetName val="3.0"/>
      <sheetName val="4.0"/>
      <sheetName val="5.0"/>
      <sheetName val="6.0"/>
      <sheetName val="7.0"/>
      <sheetName val="8.0"/>
      <sheetName val="9.0"/>
      <sheetName val="10.0"/>
      <sheetName val="AIU"/>
      <sheetName val="memorias"/>
      <sheetName val="7422cw00"/>
      <sheetName val="1_0"/>
      <sheetName val="2_0"/>
      <sheetName val="3_0"/>
      <sheetName val="4_0"/>
      <sheetName val="5_0"/>
      <sheetName val="6_0"/>
      <sheetName val="7_0"/>
      <sheetName val="8_0"/>
      <sheetName val="9_0"/>
      <sheetName val="10_0"/>
      <sheetName val="1_01"/>
      <sheetName val="2_01"/>
      <sheetName val="3_01"/>
      <sheetName val="4_01"/>
      <sheetName val="5_01"/>
      <sheetName val="6_01"/>
      <sheetName val="7_01"/>
      <sheetName val="8_01"/>
      <sheetName val="9_01"/>
      <sheetName val="10_01"/>
    </sheetNames>
    <sheetDataSet>
      <sheetData sheetId="0" refreshError="1">
        <row r="2">
          <cell r="D2" t="str">
            <v>ESTUDIOS Y DISEÑOS ACCESOS A BARRIOS</v>
          </cell>
        </row>
        <row r="3">
          <cell r="D3" t="str">
            <v>GRUPO 2 BOGOTA D.C.</v>
          </cell>
        </row>
        <row r="6">
          <cell r="D6">
            <v>39917</v>
          </cell>
        </row>
        <row r="7">
          <cell r="D7" t="str">
            <v>DIN S.A.</v>
          </cell>
        </row>
        <row r="8">
          <cell r="D8">
            <v>0.1</v>
          </cell>
        </row>
        <row r="9">
          <cell r="D9">
            <v>0.05</v>
          </cell>
        </row>
        <row r="10">
          <cell r="D10">
            <v>0.05</v>
          </cell>
        </row>
        <row r="11">
          <cell r="D11">
            <v>0.16</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refreshError="1"/>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s>
    <sheetDataSet>
      <sheetData sheetId="0"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Personal"/>
      <sheetName val="Equipo"/>
      <sheetName val="Transporte"/>
      <sheetName val="FP"/>
      <sheetName val="Jornal"/>
      <sheetName val="Cuadrillas"/>
      <sheetName val="Datos"/>
      <sheetName val="Emboquillar"/>
      <sheetName val="Acometidacobrerígido"/>
      <sheetName val="Acometidatoma"/>
      <sheetName val="Acometidahasta1&quot;"/>
      <sheetName val="Item"/>
    </sheetNames>
    <sheetDataSet>
      <sheetData sheetId="0"/>
      <sheetData sheetId="1"/>
      <sheetData sheetId="2"/>
      <sheetData sheetId="3"/>
      <sheetData sheetId="4"/>
      <sheetData sheetId="5" refreshError="1">
        <row r="12">
          <cell r="A12" t="str">
            <v>Trabajador</v>
          </cell>
          <cell r="B12" t="str">
            <v>Salario Básico Mensual</v>
          </cell>
          <cell r="D12" t="str">
            <v>Jornal</v>
          </cell>
          <cell r="E12" t="str">
            <v>Prestaciones</v>
          </cell>
          <cell r="F12" t="str">
            <v>Días no</v>
          </cell>
          <cell r="G12" t="str">
            <v>Total</v>
          </cell>
          <cell r="H12" t="str">
            <v>Jornal Real $</v>
          </cell>
        </row>
        <row r="13">
          <cell r="B13" t="str">
            <v>S.M.</v>
          </cell>
          <cell r="C13" t="str">
            <v>$</v>
          </cell>
          <cell r="D13" t="str">
            <v>Básico</v>
          </cell>
          <cell r="E13" t="str">
            <v>Sociales</v>
          </cell>
          <cell r="F13" t="str">
            <v>habiles</v>
          </cell>
          <cell r="G13" t="str">
            <v>Prestaciones</v>
          </cell>
          <cell r="H13" t="str">
            <v>Jornal Real</v>
          </cell>
          <cell r="I13" t="str">
            <v>Jornal Real</v>
          </cell>
        </row>
        <row r="14">
          <cell r="F14">
            <v>0.19</v>
          </cell>
          <cell r="H14" t="str">
            <v>día</v>
          </cell>
          <cell r="I14" t="str">
            <v>hora</v>
          </cell>
        </row>
        <row r="15">
          <cell r="B15">
            <v>1</v>
          </cell>
          <cell r="C15">
            <v>496900</v>
          </cell>
        </row>
        <row r="16">
          <cell r="A16" t="str">
            <v>Obrero</v>
          </cell>
          <cell r="B16">
            <v>1.4</v>
          </cell>
          <cell r="C16">
            <v>695660</v>
          </cell>
          <cell r="D16">
            <v>23188.666666666668</v>
          </cell>
          <cell r="E16">
            <v>39530</v>
          </cell>
          <cell r="F16">
            <v>4406</v>
          </cell>
          <cell r="G16">
            <v>43936</v>
          </cell>
          <cell r="H16">
            <v>67124.666666666672</v>
          </cell>
          <cell r="I16">
            <v>8390.5833333333339</v>
          </cell>
        </row>
        <row r="17">
          <cell r="A17" t="str">
            <v>Ayudante</v>
          </cell>
          <cell r="B17">
            <v>1.4</v>
          </cell>
          <cell r="C17">
            <v>695660</v>
          </cell>
          <cell r="D17">
            <v>23188.666666666668</v>
          </cell>
          <cell r="E17">
            <v>39530</v>
          </cell>
          <cell r="F17">
            <v>4406</v>
          </cell>
          <cell r="G17">
            <v>43936</v>
          </cell>
          <cell r="H17">
            <v>67124.666666666672</v>
          </cell>
          <cell r="I17">
            <v>8390.5833333333339</v>
          </cell>
        </row>
        <row r="18">
          <cell r="A18" t="str">
            <v>Oficial</v>
          </cell>
          <cell r="B18">
            <v>2.62</v>
          </cell>
          <cell r="C18">
            <v>1302000</v>
          </cell>
          <cell r="D18">
            <v>43400</v>
          </cell>
          <cell r="E18">
            <v>68698</v>
          </cell>
          <cell r="F18">
            <v>8246</v>
          </cell>
          <cell r="G18">
            <v>76944</v>
          </cell>
          <cell r="H18">
            <v>120344</v>
          </cell>
          <cell r="I18">
            <v>15043</v>
          </cell>
        </row>
        <row r="19">
          <cell r="A19" t="str">
            <v>Inspector</v>
          </cell>
          <cell r="B19">
            <v>3.14</v>
          </cell>
          <cell r="C19">
            <v>1560000</v>
          </cell>
          <cell r="D19">
            <v>52000</v>
          </cell>
          <cell r="E19">
            <v>82311</v>
          </cell>
          <cell r="F19">
            <v>9880</v>
          </cell>
          <cell r="G19">
            <v>92191</v>
          </cell>
          <cell r="H19">
            <v>144191</v>
          </cell>
          <cell r="I19">
            <v>18023.875</v>
          </cell>
        </row>
        <row r="20">
          <cell r="A20" t="str">
            <v>Maestro</v>
          </cell>
          <cell r="B20">
            <v>4.1500000000000004</v>
          </cell>
          <cell r="C20">
            <v>2062000</v>
          </cell>
          <cell r="D20">
            <v>68733.333333333328</v>
          </cell>
          <cell r="E20">
            <v>108798</v>
          </cell>
          <cell r="F20">
            <v>13059</v>
          </cell>
          <cell r="G20">
            <v>121857</v>
          </cell>
          <cell r="H20">
            <v>190590.33333333331</v>
          </cell>
          <cell r="I20">
            <v>23823.791666666664</v>
          </cell>
        </row>
        <row r="21">
          <cell r="A21" t="str">
            <v>Perforador</v>
          </cell>
          <cell r="B21">
            <v>4.1500000000000004</v>
          </cell>
          <cell r="C21">
            <v>2062000</v>
          </cell>
          <cell r="D21">
            <v>68733.333333333328</v>
          </cell>
          <cell r="E21">
            <v>108798</v>
          </cell>
          <cell r="F21">
            <v>13059</v>
          </cell>
          <cell r="G21">
            <v>121857</v>
          </cell>
          <cell r="H21">
            <v>190590.33333333331</v>
          </cell>
          <cell r="I21">
            <v>23823.791666666664</v>
          </cell>
        </row>
        <row r="22">
          <cell r="A22" t="str">
            <v>Cadenero</v>
          </cell>
          <cell r="B22">
            <v>2.1800000000000002</v>
          </cell>
          <cell r="C22">
            <v>1083000</v>
          </cell>
          <cell r="D22">
            <v>36100</v>
          </cell>
          <cell r="E22">
            <v>57143</v>
          </cell>
          <cell r="F22">
            <v>6859</v>
          </cell>
          <cell r="G22">
            <v>64002</v>
          </cell>
          <cell r="H22">
            <v>100102</v>
          </cell>
          <cell r="I22">
            <v>12512.75</v>
          </cell>
        </row>
        <row r="23">
          <cell r="A23" t="str">
            <v>Topógrafo</v>
          </cell>
          <cell r="B23">
            <v>3.66</v>
          </cell>
          <cell r="C23">
            <v>1819000</v>
          </cell>
          <cell r="D23">
            <v>60633.333333333336</v>
          </cell>
          <cell r="E23">
            <v>95977</v>
          </cell>
          <cell r="F23">
            <v>11520</v>
          </cell>
          <cell r="G23">
            <v>107497</v>
          </cell>
          <cell r="H23">
            <v>168130.33333333334</v>
          </cell>
          <cell r="I23">
            <v>21016.291666666668</v>
          </cell>
        </row>
        <row r="24">
          <cell r="A24" t="str">
            <v>Machinero</v>
          </cell>
          <cell r="B24">
            <v>2.97</v>
          </cell>
          <cell r="C24">
            <v>1476000</v>
          </cell>
          <cell r="D24">
            <v>49200</v>
          </cell>
          <cell r="E24">
            <v>77879</v>
          </cell>
          <cell r="F24">
            <v>9348</v>
          </cell>
          <cell r="G24">
            <v>87227</v>
          </cell>
          <cell r="H24">
            <v>136427</v>
          </cell>
          <cell r="I24">
            <v>17053.375</v>
          </cell>
        </row>
        <row r="25">
          <cell r="A25" t="str">
            <v>Polvorero</v>
          </cell>
          <cell r="B25">
            <v>2.09</v>
          </cell>
          <cell r="C25">
            <v>1039000</v>
          </cell>
          <cell r="D25">
            <v>34633.333333333336</v>
          </cell>
          <cell r="E25">
            <v>54821</v>
          </cell>
          <cell r="F25">
            <v>6580</v>
          </cell>
          <cell r="G25">
            <v>61401</v>
          </cell>
          <cell r="H25">
            <v>96034.333333333343</v>
          </cell>
          <cell r="I25">
            <v>12004.291666666668</v>
          </cell>
        </row>
      </sheetData>
      <sheetData sheetId="6" refreshError="1">
        <row r="13">
          <cell r="C13" t="str">
            <v>Descripción</v>
          </cell>
          <cell r="D13" t="str">
            <v>Jornal</v>
          </cell>
          <cell r="E13" t="str">
            <v>Prestaciones</v>
          </cell>
          <cell r="F13" t="str">
            <v>Total</v>
          </cell>
        </row>
        <row r="15">
          <cell r="C15" t="str">
            <v>Oficial</v>
          </cell>
          <cell r="D15">
            <v>43400</v>
          </cell>
          <cell r="E15">
            <v>76944</v>
          </cell>
          <cell r="F15">
            <v>120344</v>
          </cell>
        </row>
        <row r="16">
          <cell r="C16" t="str">
            <v>Ayudante</v>
          </cell>
          <cell r="D16">
            <v>92755</v>
          </cell>
          <cell r="E16">
            <v>175744</v>
          </cell>
          <cell r="F16">
            <v>268499</v>
          </cell>
        </row>
        <row r="17">
          <cell r="C17">
            <v>1</v>
          </cell>
          <cell r="D17">
            <v>136155</v>
          </cell>
          <cell r="E17">
            <v>252688</v>
          </cell>
          <cell r="F17">
            <v>388843</v>
          </cell>
        </row>
        <row r="19">
          <cell r="C19" t="str">
            <v>Machinero</v>
          </cell>
          <cell r="D19">
            <v>49200</v>
          </cell>
          <cell r="E19">
            <v>87227</v>
          </cell>
          <cell r="F19">
            <v>136427</v>
          </cell>
        </row>
        <row r="20">
          <cell r="C20" t="str">
            <v>Polvorero</v>
          </cell>
          <cell r="D20">
            <v>34633</v>
          </cell>
          <cell r="E20">
            <v>61401</v>
          </cell>
          <cell r="F20">
            <v>96034</v>
          </cell>
        </row>
        <row r="21">
          <cell r="C21">
            <v>2</v>
          </cell>
          <cell r="D21">
            <v>83833</v>
          </cell>
          <cell r="E21">
            <v>148628</v>
          </cell>
          <cell r="F21">
            <v>232461</v>
          </cell>
        </row>
        <row r="23">
          <cell r="C23" t="str">
            <v>Oficial</v>
          </cell>
          <cell r="D23">
            <v>43400</v>
          </cell>
          <cell r="E23">
            <v>76944</v>
          </cell>
          <cell r="F23">
            <v>120344</v>
          </cell>
        </row>
        <row r="24">
          <cell r="C24" t="str">
            <v>Ayudante</v>
          </cell>
          <cell r="D24">
            <v>46377</v>
          </cell>
          <cell r="E24">
            <v>87872</v>
          </cell>
          <cell r="F24">
            <v>134249</v>
          </cell>
        </row>
        <row r="25">
          <cell r="C25">
            <v>3</v>
          </cell>
          <cell r="D25">
            <v>89777</v>
          </cell>
          <cell r="E25">
            <v>164816</v>
          </cell>
          <cell r="F25">
            <v>254593</v>
          </cell>
        </row>
        <row r="27">
          <cell r="C27" t="str">
            <v>Maestro</v>
          </cell>
          <cell r="D27">
            <v>68733</v>
          </cell>
          <cell r="E27">
            <v>121857</v>
          </cell>
          <cell r="F27">
            <v>190590</v>
          </cell>
        </row>
        <row r="28">
          <cell r="C28" t="str">
            <v>Oficial</v>
          </cell>
          <cell r="D28">
            <v>43400</v>
          </cell>
          <cell r="E28">
            <v>76944</v>
          </cell>
          <cell r="F28">
            <v>120344</v>
          </cell>
        </row>
        <row r="29">
          <cell r="C29" t="str">
            <v>Obrero</v>
          </cell>
          <cell r="D29">
            <v>139132</v>
          </cell>
          <cell r="E29">
            <v>263616</v>
          </cell>
          <cell r="F29">
            <v>402748</v>
          </cell>
        </row>
        <row r="30">
          <cell r="C30">
            <v>4</v>
          </cell>
          <cell r="D30">
            <v>251265</v>
          </cell>
          <cell r="E30">
            <v>462417</v>
          </cell>
          <cell r="F30">
            <v>713682</v>
          </cell>
        </row>
        <row r="32">
          <cell r="C32" t="str">
            <v>Perforador</v>
          </cell>
          <cell r="D32">
            <v>68733</v>
          </cell>
          <cell r="E32">
            <v>121857</v>
          </cell>
          <cell r="F32">
            <v>190590</v>
          </cell>
        </row>
        <row r="33">
          <cell r="C33" t="str">
            <v>Ayudante</v>
          </cell>
          <cell r="D33">
            <v>46377</v>
          </cell>
          <cell r="E33">
            <v>87872</v>
          </cell>
          <cell r="F33">
            <v>134249</v>
          </cell>
        </row>
        <row r="34">
          <cell r="C34">
            <v>5</v>
          </cell>
          <cell r="D34">
            <v>115110</v>
          </cell>
          <cell r="E34">
            <v>209729</v>
          </cell>
          <cell r="F34">
            <v>324839</v>
          </cell>
        </row>
        <row r="36">
          <cell r="C36" t="str">
            <v>Topógrafo</v>
          </cell>
          <cell r="D36">
            <v>60633</v>
          </cell>
          <cell r="E36">
            <v>107497</v>
          </cell>
          <cell r="F36">
            <v>168130</v>
          </cell>
        </row>
        <row r="37">
          <cell r="C37" t="str">
            <v>Cadenero</v>
          </cell>
          <cell r="D37">
            <v>72200</v>
          </cell>
          <cell r="E37">
            <v>128004</v>
          </cell>
          <cell r="F37">
            <v>200204</v>
          </cell>
        </row>
        <row r="38">
          <cell r="C38" t="str">
            <v>Ayudante</v>
          </cell>
          <cell r="D38">
            <v>69566</v>
          </cell>
          <cell r="E38">
            <v>131808</v>
          </cell>
          <cell r="F38">
            <v>201374</v>
          </cell>
        </row>
        <row r="39">
          <cell r="C39">
            <v>6</v>
          </cell>
          <cell r="D39">
            <v>202399</v>
          </cell>
          <cell r="E39">
            <v>367309</v>
          </cell>
          <cell r="F39">
            <v>569708</v>
          </cell>
        </row>
        <row r="41">
          <cell r="C41" t="str">
            <v>Inspector</v>
          </cell>
          <cell r="D41">
            <v>52000</v>
          </cell>
          <cell r="E41">
            <v>92191</v>
          </cell>
          <cell r="F41">
            <v>144191</v>
          </cell>
        </row>
        <row r="42">
          <cell r="C42" t="str">
            <v>Obrero</v>
          </cell>
          <cell r="D42">
            <v>162321</v>
          </cell>
          <cell r="E42">
            <v>307552</v>
          </cell>
          <cell r="F42">
            <v>469873</v>
          </cell>
        </row>
        <row r="43">
          <cell r="C43">
            <v>7</v>
          </cell>
          <cell r="D43">
            <v>214321</v>
          </cell>
          <cell r="E43">
            <v>399743</v>
          </cell>
          <cell r="F43">
            <v>614064</v>
          </cell>
        </row>
      </sheetData>
      <sheetData sheetId="7" refreshError="1">
        <row r="8">
          <cell r="B8">
            <v>2.8888699999999998</v>
          </cell>
        </row>
        <row r="11">
          <cell r="B11">
            <v>2.25027</v>
          </cell>
        </row>
      </sheetData>
      <sheetData sheetId="8" refreshError="1"/>
      <sheetData sheetId="9" refreshError="1"/>
      <sheetData sheetId="10" refreshError="1"/>
      <sheetData sheetId="11" refreshError="1"/>
      <sheetData sheetId="12"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CONT_ADI"/>
      <sheetName val="Formulario N° 4"/>
      <sheetName val="MATERIALES"/>
      <sheetName val="EQUIPO"/>
      <sheetName val="Datos"/>
      <sheetName val="Cuadrillas"/>
      <sheetName val="Jornal"/>
      <sheetName val="\Users\USUARIO\Downloads\MANTEN"/>
      <sheetName val="INDICMICROEMP"/>
      <sheetName val="INDICE"/>
      <sheetName val="Fornato 6"/>
      <sheetName val="\G\I\MANTENIMIENTO RUTA 1001_MA"/>
      <sheetName val="\D\MANTENIMIENTO RUTA 1001_MARZ"/>
      <sheetName val="\G\D\MANTENIMIENTO RUTA 1001_MA"/>
      <sheetName val="#REF"/>
      <sheetName val="\I\I\MANTENIMIENTO RUTA 1001_MA"/>
      <sheetName val="\Users\Personal\Downloads\MANTE"/>
      <sheetName val="TOTALES"/>
      <sheetName val="M.O."/>
      <sheetName val="Concretos y morteros"/>
      <sheetName val="Datos iniciales "/>
      <sheetName val="Transporte"/>
      <sheetName val="precios-básicos2002"/>
      <sheetName val="[a  aaInformación]__cceficien_2"/>
      <sheetName val="[a  aaInformación][a  aaInforma"/>
      <sheetName val="lisprecios"/>
      <sheetName val="PERSONAL"/>
      <sheetName val="PRESTACIONES SOCIALES"/>
      <sheetName val="[a  aaInformación]__cceficien_4"/>
      <sheetName val="[a  aaInformación]__cceficien_3"/>
      <sheetName val="[a  aaInformación]//cceficiente"/>
      <sheetName val="Emboquillar"/>
      <sheetName val="Acometidacobrerígido"/>
      <sheetName val="Acometidatoma"/>
      <sheetName val="Acometidahasta1&quot;"/>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Banderas"/>
      <sheetName val="PRESUP"/>
      <sheetName val="[a  aaInformación]__cceficie_11"/>
      <sheetName val="[a  aaInformación]__cceficien_5"/>
      <sheetName val="[a  aaInformación]__cceficien_6"/>
      <sheetName val="[a  aaInformación]__cceficien_7"/>
      <sheetName val="[a  aaInformación]__cceficien_8"/>
      <sheetName val="[a  aaInformación]__cceficien_9"/>
      <sheetName val="[a  aaInformación]__cceficie_10"/>
      <sheetName val="AIU"/>
      <sheetName val="[a  aaInformación]__192_168_0_3"/>
      <sheetName val="a  aaInformaci%C3%B3n"/>
      <sheetName val="[a  aaInformación]__192_168_0_2"/>
      <sheetName val="[a  aaInformación]__192_168_0_4"/>
      <sheetName val="OCTUBRE"/>
      <sheetName val="CRA.MODI"/>
      <sheetName val="[a  aaInformación]__192_168_0_5"/>
      <sheetName val="[a  aaInformación]__192_168_0_6"/>
      <sheetName val="[a  aaInformación]__192_168_0_7"/>
      <sheetName val="[a  aaInformación]__192_168_0_8"/>
      <sheetName val="[a  aaInformación]__192_168_0_9"/>
      <sheetName val="[a  aaInformación]__192_168__10"/>
      <sheetName val="[a  aaInformación]\\192.168.0.4"/>
      <sheetName val="[a  aaInformación]__192_168__11"/>
      <sheetName val="[a  aaInformación]__192_168__12"/>
      <sheetName val="[a  aaInformación]__192_168__13"/>
      <sheetName val="[a  aaInformación]__192_168__14"/>
      <sheetName val="[a  aaInformación]__192_168__16"/>
      <sheetName val="[a  aaInformación]__192_168__15"/>
      <sheetName val="[a  aaInformación]__192_168__17"/>
      <sheetName val="[a  aaInformación]__192_168__18"/>
      <sheetName val="ITEMS"/>
      <sheetName val="[a  aaInformación]__cceficie_13"/>
      <sheetName val="\MANTENIMIENTO_RUTA_1001_MARZO_"/>
      <sheetName val="ANEXO_IX"/>
      <sheetName val="\I\MANTENIMIENTO_RUTA_1001_MARZ"/>
      <sheetName val="\F\MANTENIMIENTO_RUTA_1001_MARZ"/>
      <sheetName val="[a  aaInformación]__cceficie_12"/>
      <sheetName val="INFORME SEMANAL"/>
      <sheetName val="AVANCE SEMANAL"/>
      <sheetName val="CLIMA mes"/>
      <sheetName val="REG FOTO"/>
      <sheetName val="SISOMA"/>
      <sheetName val="[a  aaInformación]__cceficie_14"/>
      <sheetName val="[a  aaInformación]__cceficie_15"/>
      <sheetName val="[a  aaInformación]__cceficie_16"/>
      <sheetName val="[a  aaInformación]__cceficie_18"/>
      <sheetName val="[a  aaInformación]__cceficie_17"/>
      <sheetName val="[a  aaInformación]__cceficie_19"/>
      <sheetName val="[a  aaInformación]__cceficie_20"/>
      <sheetName val="[a  aaInformación]__cceficie_21"/>
      <sheetName val="[a  aaInformación]__cceficie_22"/>
      <sheetName val="[a  aaInformación]__cceficie_23"/>
      <sheetName val="[a  aaInformación]__cceficie_52"/>
      <sheetName val="[a  aaInformación]__cceficie_24"/>
      <sheetName val="[a  aaInformación]__cceficie_25"/>
      <sheetName val="[a  aaInformación]__cceficie_26"/>
      <sheetName val="[a  aaInformación]__cceficie_27"/>
      <sheetName val="[a  aaInformación]__cceficie_28"/>
      <sheetName val="[a  aaInformación]__cceficie_29"/>
      <sheetName val="[a  aaInformación]__cceficie_30"/>
      <sheetName val="[a  aaInformación]__cceficie_31"/>
      <sheetName val="[a  aaInformación]__cceficie_32"/>
      <sheetName val="[a  aaInformación]__cceficie_33"/>
      <sheetName val="[a  aaInformación]__cceficie_34"/>
      <sheetName val="[a  aaInformación]__cceficie_35"/>
      <sheetName val="[a  aaInformación]__cceficie_36"/>
      <sheetName val="[a  aaInformación]__cceficie_37"/>
      <sheetName val="[a  aaInformación]__cceficie_38"/>
      <sheetName val="[a  aaInformación]__cceficie_39"/>
      <sheetName val="[a  aaInformación]__cceficie_40"/>
      <sheetName val="[a  aaInformación]__cceficie_41"/>
      <sheetName val="[a  aaInformación]__cceficie_42"/>
      <sheetName val="[a  aaInformación]__cceficie_43"/>
      <sheetName val="[a  aaInformación]__cceficie_44"/>
      <sheetName val="[a  aaInformación]__cceficie_45"/>
      <sheetName val="[a  aaInformación]__cceficie_46"/>
      <sheetName val="[a  aaInformación]__cceficie_47"/>
      <sheetName val="[a  aaInformación]__cceficie_48"/>
      <sheetName val="[a  aaInformación]__cceficie_49"/>
      <sheetName val="[a  aaInformación]__cceficie_50"/>
      <sheetName val="[a  aaInformación]__cceficie_51"/>
      <sheetName val="[a  aaInformación]__cceficie_53"/>
      <sheetName val="PANEL"/>
      <sheetName val="HER"/>
      <sheetName val="MAT"/>
      <sheetName val="PER"/>
      <sheetName val="TRANS"/>
      <sheetName val="\Users\LENOVO\Downloads\Users\A"/>
      <sheetName val="AJIZAL 3335"/>
      <sheetName val="SABANETA 3335"/>
      <sheetName val="Datos Generales"/>
      <sheetName val="PLAN DE INVERSION ANTICIPO"/>
      <sheetName val="inv mensual"/>
      <sheetName val="borrador flujo inv"/>
      <sheetName val="social-ambiental"/>
      <sheetName val="AU"/>
      <sheetName val="Hoja 1 "/>
      <sheetName val="46W9"/>
      <sheetName val="Presentacion"/>
      <sheetName val="acer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sheetData sheetId="107"/>
      <sheetData sheetId="108"/>
      <sheetData sheetId="109"/>
      <sheetData sheetId="110" refreshError="1"/>
      <sheetData sheetId="111"/>
      <sheetData sheetId="112"/>
      <sheetData sheetId="113"/>
      <sheetData sheetId="114"/>
      <sheetData sheetId="115"/>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aración"/>
      <sheetName val="Propiedad"/>
      <sheetName val="Alquiler"/>
      <sheetName val="EquiMocoaEne02"/>
      <sheetName val="EquiMocoaFeb02"/>
      <sheetName val="EquiMocoaMar02"/>
      <sheetName val="EquiMocoaAbril02"/>
    </sheetNames>
    <sheetDataSet>
      <sheetData sheetId="0"/>
      <sheetData sheetId="1"/>
      <sheetData sheetId="2" refreshError="1">
        <row r="4">
          <cell r="A4" t="str">
            <v>ORDEN</v>
          </cell>
          <cell r="B4" t="str">
            <v>DESCRIPCION</v>
          </cell>
          <cell r="C4" t="str">
            <v>MARCA</v>
          </cell>
          <cell r="D4" t="str">
            <v>TARIFA</v>
          </cell>
        </row>
        <row r="5">
          <cell r="A5" t="str">
            <v>EQ09</v>
          </cell>
          <cell r="B5" t="str">
            <v>BULLDOZER D6H</v>
          </cell>
          <cell r="C5" t="str">
            <v>CATERPILLAR</v>
          </cell>
          <cell r="D5">
            <v>21600</v>
          </cell>
        </row>
        <row r="6">
          <cell r="A6" t="str">
            <v>EQ11</v>
          </cell>
          <cell r="B6" t="str">
            <v>BULLDOZER D9L</v>
          </cell>
          <cell r="C6" t="str">
            <v>CATERPILLAR</v>
          </cell>
          <cell r="D6">
            <v>36000</v>
          </cell>
        </row>
        <row r="7">
          <cell r="A7" t="str">
            <v>EQ11A</v>
          </cell>
          <cell r="B7" t="str">
            <v>CARGADOR 4600</v>
          </cell>
          <cell r="C7" t="str">
            <v>VOLVO</v>
          </cell>
          <cell r="D7">
            <v>27440</v>
          </cell>
        </row>
        <row r="8">
          <cell r="A8" t="str">
            <v>EQ14</v>
          </cell>
          <cell r="B8" t="str">
            <v>CARGADOR 910</v>
          </cell>
          <cell r="C8" t="str">
            <v>CATERPILLAR</v>
          </cell>
          <cell r="D8">
            <v>13333</v>
          </cell>
        </row>
        <row r="9">
          <cell r="A9" t="str">
            <v>EQ15</v>
          </cell>
          <cell r="B9" t="str">
            <v>CARGADOR 938F</v>
          </cell>
          <cell r="C9" t="str">
            <v>CATERPILLAR</v>
          </cell>
          <cell r="D9">
            <v>21253</v>
          </cell>
        </row>
        <row r="10">
          <cell r="A10" t="str">
            <v>EQ17</v>
          </cell>
          <cell r="B10" t="str">
            <v>CARGADOR 966D</v>
          </cell>
          <cell r="C10" t="str">
            <v>CATERPILLAR</v>
          </cell>
          <cell r="D10">
            <v>29136</v>
          </cell>
        </row>
        <row r="11">
          <cell r="A11" t="str">
            <v>EQ17</v>
          </cell>
          <cell r="B11" t="str">
            <v>CARGADOR 966F</v>
          </cell>
          <cell r="C11" t="str">
            <v>CATERPILLAR</v>
          </cell>
          <cell r="D11">
            <v>29136</v>
          </cell>
        </row>
        <row r="12">
          <cell r="A12" t="str">
            <v>EQ19</v>
          </cell>
          <cell r="B12" t="str">
            <v>CARGADOR 980C</v>
          </cell>
          <cell r="C12" t="str">
            <v>CATERPILLAR</v>
          </cell>
          <cell r="D12">
            <v>34568</v>
          </cell>
        </row>
        <row r="13">
          <cell r="A13" t="str">
            <v>EQ03</v>
          </cell>
          <cell r="B13" t="str">
            <v>MINICARGADOR</v>
          </cell>
          <cell r="C13" t="str">
            <v>CATERPILLAR</v>
          </cell>
          <cell r="D13">
            <v>8877</v>
          </cell>
        </row>
        <row r="14">
          <cell r="A14" t="str">
            <v>EQ22</v>
          </cell>
          <cell r="B14" t="str">
            <v>COMP.LLANTAS C530A</v>
          </cell>
          <cell r="C14" t="str">
            <v>HYSTER</v>
          </cell>
          <cell r="D14">
            <v>9760</v>
          </cell>
        </row>
        <row r="15">
          <cell r="A15" t="str">
            <v>EQ23</v>
          </cell>
          <cell r="B15" t="str">
            <v>COMP.LLANTAS PT125R</v>
          </cell>
          <cell r="C15" t="str">
            <v>INGERSOLL RAND</v>
          </cell>
          <cell r="D15">
            <v>16888</v>
          </cell>
        </row>
        <row r="16">
          <cell r="A16" t="str">
            <v>EQ24</v>
          </cell>
          <cell r="B16" t="str">
            <v>COMPACTADOR CA25</v>
          </cell>
          <cell r="C16" t="str">
            <v>DYNAPAC</v>
          </cell>
          <cell r="D16">
            <v>15304</v>
          </cell>
        </row>
        <row r="17">
          <cell r="A17" t="str">
            <v>EQ30</v>
          </cell>
          <cell r="B17" t="str">
            <v>COMPACTADOR CC21A</v>
          </cell>
          <cell r="C17" t="str">
            <v>DYNAPAC</v>
          </cell>
          <cell r="D17">
            <v>6336</v>
          </cell>
        </row>
        <row r="18">
          <cell r="A18" t="str">
            <v>EQ27</v>
          </cell>
          <cell r="B18" t="str">
            <v>COMPACTADOR DD90</v>
          </cell>
          <cell r="C18" t="str">
            <v>INGERSOLL RAND</v>
          </cell>
          <cell r="D18">
            <v>12672</v>
          </cell>
        </row>
        <row r="19">
          <cell r="A19" t="str">
            <v>EQ28</v>
          </cell>
          <cell r="B19" t="str">
            <v>COMPACTADOR SD100</v>
          </cell>
          <cell r="C19" t="str">
            <v>INGERSOLL RAND</v>
          </cell>
          <cell r="D19">
            <v>21640</v>
          </cell>
        </row>
        <row r="20">
          <cell r="A20" t="str">
            <v>EQ66</v>
          </cell>
          <cell r="B20" t="str">
            <v>COMPACTADOR CS533</v>
          </cell>
          <cell r="C20" t="str">
            <v>CATERPILLAR</v>
          </cell>
          <cell r="D20">
            <v>18216</v>
          </cell>
        </row>
        <row r="21">
          <cell r="A21" t="str">
            <v>EQ29</v>
          </cell>
          <cell r="B21" t="str">
            <v>COMPACTADOR SD70</v>
          </cell>
          <cell r="C21" t="str">
            <v>INGERSOLL RAND</v>
          </cell>
          <cell r="D21">
            <v>18472</v>
          </cell>
        </row>
        <row r="22">
          <cell r="A22" t="str">
            <v>EQ30</v>
          </cell>
          <cell r="B22" t="str">
            <v>COMPACTADOR SP48</v>
          </cell>
          <cell r="C22" t="str">
            <v>INGERSOLL RAND</v>
          </cell>
          <cell r="D22">
            <v>6336</v>
          </cell>
        </row>
        <row r="23">
          <cell r="A23" t="str">
            <v>EQ32</v>
          </cell>
          <cell r="B23" t="str">
            <v>COMPRESOR DXL-850</v>
          </cell>
          <cell r="C23" t="str">
            <v>INGERSOLL RAND</v>
          </cell>
          <cell r="D23">
            <v>4845</v>
          </cell>
        </row>
        <row r="24">
          <cell r="A24" t="str">
            <v>EQ34</v>
          </cell>
          <cell r="B24" t="str">
            <v>COMPRESOR P-300</v>
          </cell>
          <cell r="C24" t="str">
            <v>INGERSOLL RAND</v>
          </cell>
          <cell r="D24">
            <v>4053</v>
          </cell>
        </row>
        <row r="25">
          <cell r="A25" t="str">
            <v>EQ64</v>
          </cell>
          <cell r="B25" t="str">
            <v>VOLQUETA</v>
          </cell>
          <cell r="C25" t="str">
            <v>SENCILLA</v>
          </cell>
          <cell r="D25">
            <v>7227</v>
          </cell>
        </row>
        <row r="26">
          <cell r="A26" t="str">
            <v>EQ37</v>
          </cell>
          <cell r="B26" t="str">
            <v>VOLQUETA</v>
          </cell>
          <cell r="C26" t="str">
            <v xml:space="preserve">DOBLETROQUE </v>
          </cell>
          <cell r="D26">
            <v>15741</v>
          </cell>
        </row>
        <row r="27">
          <cell r="A27" t="str">
            <v>EQ38</v>
          </cell>
          <cell r="B27" t="str">
            <v>DUMPER A20</v>
          </cell>
          <cell r="C27" t="str">
            <v>VOLVO</v>
          </cell>
          <cell r="D27">
            <v>33894</v>
          </cell>
        </row>
        <row r="28">
          <cell r="A28" t="str">
            <v>EQ39</v>
          </cell>
          <cell r="B28" t="str">
            <v>DUMPER D250E</v>
          </cell>
          <cell r="C28" t="str">
            <v>CATERPILLAR</v>
          </cell>
          <cell r="D28">
            <v>45725</v>
          </cell>
        </row>
        <row r="29">
          <cell r="A29" t="str">
            <v>EQ39A</v>
          </cell>
          <cell r="B29" t="str">
            <v>DUMPER A25</v>
          </cell>
          <cell r="C29" t="str">
            <v>CATERPILLAR</v>
          </cell>
          <cell r="D29">
            <v>37805</v>
          </cell>
        </row>
        <row r="30">
          <cell r="A30" t="str">
            <v>EQ41</v>
          </cell>
          <cell r="B30" t="str">
            <v>TERMINADORA</v>
          </cell>
          <cell r="C30" t="str">
            <v>DE PAVIMENTO</v>
          </cell>
          <cell r="D30">
            <v>19008</v>
          </cell>
        </row>
        <row r="31">
          <cell r="A31" t="str">
            <v>EQ41A</v>
          </cell>
          <cell r="B31" t="str">
            <v>CARROTANQUE</v>
          </cell>
          <cell r="C31" t="str">
            <v>CHEVROLET</v>
          </cell>
          <cell r="D31">
            <v>5445</v>
          </cell>
        </row>
        <row r="32">
          <cell r="A32" t="str">
            <v>EQ64</v>
          </cell>
          <cell r="B32" t="str">
            <v>IMPRIMADOR</v>
          </cell>
          <cell r="C32" t="str">
            <v>FORD F-700</v>
          </cell>
          <cell r="D32">
            <v>7227</v>
          </cell>
        </row>
        <row r="33">
          <cell r="A33" t="str">
            <v>EQ64A</v>
          </cell>
          <cell r="B33" t="str">
            <v>IMPRIMADOR MC57</v>
          </cell>
          <cell r="C33" t="str">
            <v>ASTECNIA+CABEZOTE</v>
          </cell>
          <cell r="D33">
            <v>5643</v>
          </cell>
        </row>
        <row r="34">
          <cell r="A34" t="str">
            <v>EQ61B</v>
          </cell>
          <cell r="B34" t="str">
            <v>CAMION HORMIGONERO BM-20</v>
          </cell>
          <cell r="C34" t="str">
            <v>ASTRA</v>
          </cell>
          <cell r="D34">
            <v>7821</v>
          </cell>
        </row>
        <row r="35">
          <cell r="A35" t="str">
            <v>EQ47</v>
          </cell>
          <cell r="B35" t="str">
            <v>MOTONIVELADORA 120G</v>
          </cell>
          <cell r="C35" t="str">
            <v>CATERPILLAR</v>
          </cell>
          <cell r="D35">
            <v>21060</v>
          </cell>
        </row>
        <row r="36">
          <cell r="A36" t="str">
            <v>EQ47</v>
          </cell>
          <cell r="B36" t="str">
            <v>MOTONIVELADORA 120H</v>
          </cell>
          <cell r="C36" t="str">
            <v>CATERPILLAR</v>
          </cell>
          <cell r="D36">
            <v>21060</v>
          </cell>
        </row>
        <row r="37">
          <cell r="A37" t="str">
            <v>EQ49</v>
          </cell>
          <cell r="B37" t="str">
            <v>MOTONIVELADORA 140G</v>
          </cell>
          <cell r="C37" t="str">
            <v>CATERPILLAR</v>
          </cell>
          <cell r="D37">
            <v>28188</v>
          </cell>
        </row>
        <row r="38">
          <cell r="A38" t="str">
            <v>EQ49A</v>
          </cell>
          <cell r="B38" t="str">
            <v>MOTONIVELADORA 14G</v>
          </cell>
          <cell r="C38" t="str">
            <v>CATERPILLAR</v>
          </cell>
          <cell r="D38">
            <v>25812</v>
          </cell>
        </row>
        <row r="39">
          <cell r="A39" t="str">
            <v>EQ50</v>
          </cell>
          <cell r="B39" t="str">
            <v>MOTONIVELADORA 16G</v>
          </cell>
          <cell r="C39" t="str">
            <v>CATERPILLAR</v>
          </cell>
          <cell r="D39">
            <v>28980</v>
          </cell>
        </row>
        <row r="40">
          <cell r="A40" t="str">
            <v>EQ50A</v>
          </cell>
          <cell r="B40" t="str">
            <v>MOTONIVELADORA GD505</v>
          </cell>
          <cell r="C40" t="str">
            <v>KOMATSU</v>
          </cell>
          <cell r="D40">
            <v>16308</v>
          </cell>
        </row>
        <row r="41">
          <cell r="A41" t="str">
            <v>EQ53</v>
          </cell>
          <cell r="B41" t="str">
            <v>PLANTA ASFALTO DM-45</v>
          </cell>
          <cell r="C41" t="str">
            <v>ASTECNIA</v>
          </cell>
          <cell r="D41">
            <v>46800</v>
          </cell>
        </row>
        <row r="42">
          <cell r="A42" t="str">
            <v>EQ54</v>
          </cell>
          <cell r="B42" t="str">
            <v>PLANTA ASFALTO DM-50</v>
          </cell>
          <cell r="C42" t="str">
            <v>ASTECNIA</v>
          </cell>
          <cell r="D42">
            <v>54000</v>
          </cell>
        </row>
        <row r="43">
          <cell r="A43" t="str">
            <v>EQ55</v>
          </cell>
          <cell r="B43" t="str">
            <v>PLANTA ELECTRICA</v>
          </cell>
          <cell r="C43" t="str">
            <v>GRANDE</v>
          </cell>
          <cell r="D43">
            <v>18000</v>
          </cell>
        </row>
        <row r="44">
          <cell r="A44" t="str">
            <v>EQ53A</v>
          </cell>
          <cell r="B44" t="str">
            <v>PLANTA ELECTRICA</v>
          </cell>
          <cell r="C44" t="str">
            <v>PEQUEÑA</v>
          </cell>
          <cell r="D44">
            <v>9000</v>
          </cell>
        </row>
        <row r="45">
          <cell r="A45" t="str">
            <v>EQ56</v>
          </cell>
          <cell r="B45" t="str">
            <v>RETRO 320BL</v>
          </cell>
          <cell r="C45" t="str">
            <v>CATERPILLAR</v>
          </cell>
          <cell r="D45">
            <v>28800</v>
          </cell>
        </row>
        <row r="46">
          <cell r="A46" t="str">
            <v>EQ57</v>
          </cell>
          <cell r="B46" t="str">
            <v>RETRO 330L</v>
          </cell>
          <cell r="C46" t="str">
            <v>CATERPILLAR</v>
          </cell>
          <cell r="D46">
            <v>36000</v>
          </cell>
        </row>
        <row r="47">
          <cell r="A47" t="str">
            <v>EQ58</v>
          </cell>
          <cell r="B47" t="str">
            <v>RETRO 428B</v>
          </cell>
          <cell r="C47" t="str">
            <v>CATERPILLAR</v>
          </cell>
          <cell r="D47">
            <v>16501</v>
          </cell>
        </row>
        <row r="48">
          <cell r="A48" t="str">
            <v>EQ61A</v>
          </cell>
          <cell r="B48" t="str">
            <v>ROCK DRILL 712H</v>
          </cell>
          <cell r="C48" t="str">
            <v>ATLAS COPCO</v>
          </cell>
          <cell r="D48">
            <v>36000</v>
          </cell>
        </row>
        <row r="49">
          <cell r="A49" t="str">
            <v>EQ62A</v>
          </cell>
          <cell r="B49" t="str">
            <v>TRITURADORA PRIMARIA</v>
          </cell>
          <cell r="C49" t="str">
            <v>CLASIFICADORA  +</v>
          </cell>
          <cell r="D49">
            <v>64800</v>
          </cell>
        </row>
        <row r="50">
          <cell r="A50" t="str">
            <v>eq64</v>
          </cell>
          <cell r="B50" t="str">
            <v>VEHICULO MANTENIMIENTO</v>
          </cell>
          <cell r="C50" t="str">
            <v>GASLOINA</v>
          </cell>
          <cell r="D50">
            <v>7227</v>
          </cell>
        </row>
        <row r="51">
          <cell r="A51" t="str">
            <v>eq64</v>
          </cell>
          <cell r="B51" t="str">
            <v>VEHICULO DE MANTENIMIENTO</v>
          </cell>
          <cell r="C51" t="str">
            <v>DIESSEL</v>
          </cell>
          <cell r="D51">
            <v>7227</v>
          </cell>
        </row>
        <row r="52">
          <cell r="A52" t="str">
            <v>eq70</v>
          </cell>
          <cell r="B52" t="str">
            <v>VEHICULOS DE APOYO  ROCKYS</v>
          </cell>
          <cell r="C52" t="str">
            <v>DAIHATSU</v>
          </cell>
          <cell r="D52">
            <v>7000</v>
          </cell>
        </row>
        <row r="53">
          <cell r="A53" t="str">
            <v>eq71</v>
          </cell>
          <cell r="B53" t="str">
            <v>VEHICULOS DE APOYO  TOYOTAS</v>
          </cell>
          <cell r="C53" t="str">
            <v>TOYOTA</v>
          </cell>
          <cell r="D53">
            <v>7000</v>
          </cell>
        </row>
        <row r="54">
          <cell r="A54" t="str">
            <v>eq72</v>
          </cell>
          <cell r="B54" t="str">
            <v>CAMIÓN DE APOYO NPR</v>
          </cell>
          <cell r="C54" t="str">
            <v>CHEVROLET</v>
          </cell>
          <cell r="D54">
            <v>8000</v>
          </cell>
        </row>
        <row r="55">
          <cell r="A55" t="str">
            <v>eq73</v>
          </cell>
          <cell r="B55" t="str">
            <v>TRACTOMULA DE APOYO</v>
          </cell>
          <cell r="D55">
            <v>8000</v>
          </cell>
        </row>
        <row r="56">
          <cell r="A56" t="str">
            <v>eq74</v>
          </cell>
          <cell r="B56" t="str">
            <v>CONCRETADORA  DE UN SACO</v>
          </cell>
          <cell r="D56">
            <v>1500</v>
          </cell>
        </row>
        <row r="57">
          <cell r="A57" t="str">
            <v>eq75</v>
          </cell>
          <cell r="B57" t="str">
            <v>CONCRETADORA  DE 3 SACO</v>
          </cell>
          <cell r="C57" t="str">
            <v>SEMCO</v>
          </cell>
          <cell r="D57">
            <v>3000</v>
          </cell>
        </row>
        <row r="58">
          <cell r="A58" t="str">
            <v>eq76</v>
          </cell>
          <cell r="B58" t="str">
            <v>DOSIFICADORA DE CONCRETO</v>
          </cell>
          <cell r="D58">
            <v>5000</v>
          </cell>
        </row>
      </sheetData>
      <sheetData sheetId="3" refreshError="1"/>
      <sheetData sheetId="4" refreshError="1"/>
      <sheetData sheetId="5" refreshError="1"/>
      <sheetData sheetId="6"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MPLEMENTACION VERTICAL"/>
      <sheetName val="PRECIOS"/>
      <sheetName val="Item"/>
      <sheetName val="IMPLEMENTACION_VERTICAL"/>
    </sheetNames>
    <sheetDataSet>
      <sheetData sheetId="0"/>
      <sheetData sheetId="1">
        <row r="55">
          <cell r="D55" t="str">
            <v/>
          </cell>
        </row>
        <row r="56">
          <cell r="D56" t="str">
            <v>ADOQUIN</v>
          </cell>
        </row>
        <row r="57">
          <cell r="D57" t="str">
            <v>CONCRETO</v>
          </cell>
        </row>
        <row r="58">
          <cell r="D58" t="str">
            <v>GRANITO</v>
          </cell>
        </row>
        <row r="59">
          <cell r="D59" t="str">
            <v>LOSETA</v>
          </cell>
        </row>
        <row r="60">
          <cell r="D60" t="str">
            <v>PIEDRA</v>
          </cell>
        </row>
        <row r="61">
          <cell r="D61" t="str">
            <v>TABLETA</v>
          </cell>
        </row>
        <row r="62">
          <cell r="D62" t="str">
            <v>TIERRA</v>
          </cell>
        </row>
      </sheetData>
      <sheetData sheetId="2" refreshError="1"/>
      <sheetData sheetId="3"/>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sheetName val="Datos"/>
      <sheetName val="REPL"/>
      <sheetName val="Indice"/>
      <sheetName val="Otros REPL"/>
    </sheetNames>
    <sheetDataSet>
      <sheetData sheetId="0"/>
      <sheetData sheetId="1">
        <row r="1">
          <cell r="C1" t="str">
            <v>Si</v>
          </cell>
        </row>
        <row r="2">
          <cell r="A2" t="str">
            <v>SMMLV</v>
          </cell>
          <cell r="C2" t="str">
            <v>No</v>
          </cell>
        </row>
        <row r="3">
          <cell r="A3" t="str">
            <v>PFM en SMMLV</v>
          </cell>
        </row>
        <row r="4">
          <cell r="A4" t="str">
            <v>Cantidades de obra</v>
          </cell>
          <cell r="C4" t="str">
            <v>Iniciados despues de:</v>
          </cell>
        </row>
        <row r="5">
          <cell r="A5" t="str">
            <v>Otros (especifique en hoja anexa)</v>
          </cell>
          <cell r="C5" t="str">
            <v>Terminados antes de:</v>
          </cell>
        </row>
        <row r="6">
          <cell r="C6" t="str">
            <v>Ejecutados entre:</v>
          </cell>
        </row>
        <row r="7">
          <cell r="C7" t="str">
            <v>Terminados y liquidados antes de:</v>
          </cell>
        </row>
        <row r="8">
          <cell r="A8" t="str">
            <v>Sólo obra civil.</v>
          </cell>
          <cell r="C8" t="str">
            <v>Iniciados y terminados entre:</v>
          </cell>
        </row>
        <row r="9">
          <cell r="A9" t="str">
            <v>Obra + Estudios y Diseños.</v>
          </cell>
        </row>
        <row r="12">
          <cell r="A12" t="str">
            <v>Liquidados</v>
          </cell>
        </row>
        <row r="13">
          <cell r="A13" t="str">
            <v>Liquidados/Terminados</v>
          </cell>
        </row>
        <row r="14">
          <cell r="A14" t="str">
            <v>Vigentes/Terminados/Liquidados</v>
          </cell>
          <cell r="C14" t="str">
            <v>Uno (1)</v>
          </cell>
        </row>
        <row r="15">
          <cell r="C15" t="str">
            <v>Dos (2)</v>
          </cell>
        </row>
        <row r="16">
          <cell r="C16" t="str">
            <v>Tres (3)</v>
          </cell>
        </row>
        <row r="17">
          <cell r="A17" t="str">
            <v>Urbana</v>
          </cell>
          <cell r="C17" t="str">
            <v>Cuatro (4)</v>
          </cell>
        </row>
        <row r="18">
          <cell r="A18" t="str">
            <v>Rural</v>
          </cell>
          <cell r="C18" t="str">
            <v>Cinco (5)</v>
          </cell>
        </row>
        <row r="19">
          <cell r="A19" t="str">
            <v>Urbana o Rural</v>
          </cell>
          <cell r="C19" t="str">
            <v>Seis (6)</v>
          </cell>
        </row>
        <row r="20">
          <cell r="A20" t="str">
            <v>Aeropuertos</v>
          </cell>
          <cell r="C20" t="str">
            <v>Siete (7)</v>
          </cell>
        </row>
        <row r="21">
          <cell r="A21" t="str">
            <v>Urbana/Rural/Aeropuertos</v>
          </cell>
          <cell r="C21" t="str">
            <v>Ocho (8)</v>
          </cell>
        </row>
        <row r="22">
          <cell r="C22" t="str">
            <v>Nueve (9)</v>
          </cell>
        </row>
        <row r="23">
          <cell r="C23" t="str">
            <v>Diez (10)</v>
          </cell>
        </row>
        <row r="24">
          <cell r="A24" t="str">
            <v>Ponderación de índices según % de participación</v>
          </cell>
          <cell r="C24" t="str">
            <v>Once (11)</v>
          </cell>
        </row>
        <row r="25">
          <cell r="A25" t="str">
            <v>Sumatoria de partidas</v>
          </cell>
          <cell r="C25" t="str">
            <v>Doce (12)</v>
          </cell>
        </row>
        <row r="26">
          <cell r="A26" t="str">
            <v>Otra (especifique en hoja anexa)</v>
          </cell>
          <cell r="C26" t="str">
            <v>Trece (13)</v>
          </cell>
        </row>
        <row r="27">
          <cell r="C27" t="str">
            <v>Catorce (14)</v>
          </cell>
        </row>
        <row r="28">
          <cell r="A28" t="str">
            <v>No exige maquinaria ni equipo</v>
          </cell>
          <cell r="C28" t="str">
            <v>Quince (15)</v>
          </cell>
        </row>
        <row r="29">
          <cell r="A29" t="str">
            <v>Maquinaria debe ser PROPIA</v>
          </cell>
          <cell r="C29" t="str">
            <v>Dieciséis (16)</v>
          </cell>
        </row>
        <row r="30">
          <cell r="A30" t="str">
            <v>Maquinaria puede ser propia/carta de disponibilidad (soportada)</v>
          </cell>
          <cell r="C30" t="str">
            <v>Diecisiete (17)</v>
          </cell>
        </row>
        <row r="31">
          <cell r="C31" t="str">
            <v>Dieciocho (18)</v>
          </cell>
        </row>
        <row r="32">
          <cell r="C32" t="str">
            <v>Diecinueve (19)</v>
          </cell>
        </row>
        <row r="33">
          <cell r="A33" t="str">
            <v>No hay límite de edad para maquinaria</v>
          </cell>
          <cell r="C33" t="str">
            <v>Veinte (20)</v>
          </cell>
        </row>
        <row r="34">
          <cell r="A34">
            <v>1985</v>
          </cell>
        </row>
        <row r="35">
          <cell r="A35">
            <v>1986</v>
          </cell>
        </row>
        <row r="36">
          <cell r="A36">
            <v>1987</v>
          </cell>
        </row>
        <row r="37">
          <cell r="A37">
            <v>1988</v>
          </cell>
        </row>
        <row r="38">
          <cell r="A38">
            <v>1989</v>
          </cell>
          <cell r="C38" t="str">
            <v>Monto agotable</v>
          </cell>
        </row>
        <row r="39">
          <cell r="A39">
            <v>1990</v>
          </cell>
          <cell r="C39" t="str">
            <v>Precio global fijo</v>
          </cell>
        </row>
        <row r="40">
          <cell r="A40">
            <v>1991</v>
          </cell>
          <cell r="C40" t="str">
            <v>Precios unitarios SIN reajuste</v>
          </cell>
        </row>
        <row r="41">
          <cell r="A41">
            <v>1992</v>
          </cell>
          <cell r="C41" t="str">
            <v>Precios unitarios CON reajuste</v>
          </cell>
        </row>
        <row r="42">
          <cell r="A42">
            <v>1993</v>
          </cell>
        </row>
        <row r="43">
          <cell r="A43">
            <v>1994</v>
          </cell>
        </row>
        <row r="44">
          <cell r="A44">
            <v>1995</v>
          </cell>
          <cell r="C44" t="str">
            <v>No hay porcentaje mínimo</v>
          </cell>
        </row>
        <row r="45">
          <cell r="A45">
            <v>1996</v>
          </cell>
          <cell r="C45">
            <v>0.05</v>
          </cell>
        </row>
        <row r="46">
          <cell r="A46">
            <v>1997</v>
          </cell>
          <cell r="C46">
            <v>0.1</v>
          </cell>
        </row>
        <row r="47">
          <cell r="A47">
            <v>1998</v>
          </cell>
          <cell r="C47">
            <v>0.2</v>
          </cell>
        </row>
        <row r="48">
          <cell r="A48">
            <v>1999</v>
          </cell>
          <cell r="C48">
            <v>0.30000000000000004</v>
          </cell>
        </row>
        <row r="49">
          <cell r="A49">
            <v>2000</v>
          </cell>
          <cell r="C49">
            <v>0.4</v>
          </cell>
        </row>
        <row r="50">
          <cell r="A50">
            <v>2001</v>
          </cell>
          <cell r="C50">
            <v>0.5</v>
          </cell>
        </row>
        <row r="51">
          <cell r="A51">
            <v>2002</v>
          </cell>
          <cell r="C51">
            <v>0.6</v>
          </cell>
        </row>
        <row r="52">
          <cell r="A52">
            <v>2003</v>
          </cell>
          <cell r="C52">
            <v>0.7</v>
          </cell>
        </row>
        <row r="53">
          <cell r="A53">
            <v>2004</v>
          </cell>
          <cell r="C53">
            <v>0.79999999999999993</v>
          </cell>
        </row>
        <row r="54">
          <cell r="A54">
            <v>2005</v>
          </cell>
          <cell r="C54">
            <v>0.89999999999999991</v>
          </cell>
        </row>
        <row r="55">
          <cell r="A55">
            <v>2006</v>
          </cell>
          <cell r="C55">
            <v>0.99999999999999989</v>
          </cell>
        </row>
        <row r="56">
          <cell r="A56">
            <v>2007</v>
          </cell>
        </row>
        <row r="57">
          <cell r="A57">
            <v>2008</v>
          </cell>
        </row>
        <row r="58">
          <cell r="A58">
            <v>2009</v>
          </cell>
          <cell r="C58" t="str">
            <v>Solamente carta de compromiso</v>
          </cell>
        </row>
        <row r="59">
          <cell r="A59">
            <v>2010</v>
          </cell>
          <cell r="C59" t="str">
            <v>Carta de compromiso, cuadro de relación, y facturas/leasing</v>
          </cell>
        </row>
        <row r="60">
          <cell r="A60">
            <v>2011</v>
          </cell>
          <cell r="C60" t="str">
            <v>Carta de compromiso y facturas/leasing</v>
          </cell>
        </row>
        <row r="61">
          <cell r="A61">
            <v>2012</v>
          </cell>
        </row>
        <row r="62">
          <cell r="A62">
            <v>2013</v>
          </cell>
        </row>
        <row r="63">
          <cell r="A63">
            <v>2014</v>
          </cell>
          <cell r="C63" t="str">
            <v>Solamente públicos (primer nivel)</v>
          </cell>
        </row>
        <row r="64">
          <cell r="A64">
            <v>2015</v>
          </cell>
          <cell r="C64" t="str">
            <v>Públicos y privados (primer nivel)</v>
          </cell>
        </row>
        <row r="65">
          <cell r="A65">
            <v>2016</v>
          </cell>
          <cell r="C65" t="str">
            <v>Públicos y privados (primer nivel) en los que se haya pagado TIMBRE</v>
          </cell>
        </row>
        <row r="66">
          <cell r="A66">
            <v>2017</v>
          </cell>
          <cell r="C66" t="str">
            <v>No indica</v>
          </cell>
        </row>
        <row r="67">
          <cell r="A67">
            <v>2018</v>
          </cell>
        </row>
        <row r="68">
          <cell r="A68">
            <v>2019</v>
          </cell>
        </row>
        <row r="69">
          <cell r="A69">
            <v>2020</v>
          </cell>
        </row>
        <row r="70">
          <cell r="A70">
            <v>2021</v>
          </cell>
        </row>
        <row r="71">
          <cell r="A71">
            <v>2022</v>
          </cell>
          <cell r="C71" t="str">
            <v>Carta simple</v>
          </cell>
        </row>
        <row r="72">
          <cell r="A72">
            <v>2023</v>
          </cell>
          <cell r="C72" t="str">
            <v>Acta y Carta de Representante Legal del Banco</v>
          </cell>
        </row>
        <row r="73">
          <cell r="A73">
            <v>2024</v>
          </cell>
        </row>
        <row r="74">
          <cell r="A74">
            <v>2025</v>
          </cell>
        </row>
        <row r="77">
          <cell r="A77" t="str">
            <v>No hay límite</v>
          </cell>
        </row>
        <row r="78">
          <cell r="A78" t="str">
            <v>Según rangos (ver abajo)</v>
          </cell>
        </row>
        <row r="79">
          <cell r="A79" t="str">
            <v>Uno (1)</v>
          </cell>
        </row>
        <row r="80">
          <cell r="A80" t="str">
            <v>Dos (2)</v>
          </cell>
        </row>
        <row r="81">
          <cell r="A81" t="str">
            <v>Tres (3)</v>
          </cell>
        </row>
        <row r="82">
          <cell r="A82" t="str">
            <v>Cuatro (4)</v>
          </cell>
        </row>
        <row r="83">
          <cell r="A83" t="str">
            <v>Cinco (5)</v>
          </cell>
        </row>
        <row r="84">
          <cell r="A84" t="str">
            <v>Seis (6)</v>
          </cell>
        </row>
        <row r="85">
          <cell r="A85" t="str">
            <v>Siete (7)</v>
          </cell>
        </row>
        <row r="86">
          <cell r="A86" t="str">
            <v>Ocho (8)</v>
          </cell>
        </row>
        <row r="87">
          <cell r="A87" t="str">
            <v>Nueve (9)</v>
          </cell>
        </row>
        <row r="88">
          <cell r="A88" t="str">
            <v>Diez (10)</v>
          </cell>
        </row>
        <row r="89">
          <cell r="A89" t="str">
            <v>Once (11)</v>
          </cell>
        </row>
        <row r="90">
          <cell r="A90" t="str">
            <v>Doce (12)</v>
          </cell>
        </row>
        <row r="91">
          <cell r="A91" t="str">
            <v>Trece (13)</v>
          </cell>
        </row>
        <row r="92">
          <cell r="A92" t="str">
            <v>Catorce (14)</v>
          </cell>
        </row>
        <row r="93">
          <cell r="A93" t="str">
            <v>Quince (15)</v>
          </cell>
        </row>
      </sheetData>
      <sheetData sheetId="2"/>
      <sheetData sheetId="3"/>
      <sheetData sheetId="4"/>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BASICOS"/>
      <sheetName val="RESUMEN CIERRE "/>
      <sheetName val="PRESUPUESTO"/>
      <sheetName val="DESGLOSE DE EQUIPOS"/>
      <sheetName val="INDIRECTOS"/>
      <sheetName val="ORGANIGRAMA"/>
      <sheetName val="EQUIPO"/>
      <sheetName val="TABLA DE SALARIOS"/>
      <sheetName val="vivienda"/>
      <sheetName val="COSTO PERSONAL HH"/>
      <sheetName val="POLIZAS"/>
      <sheetName val="FLUJO DE CAJA"/>
      <sheetName val="HORARIO"/>
      <sheetName val="HORARIO 21-7"/>
      <sheetName val="CAL2_DOBLE_TURNO"/>
      <sheetName val="ANALISIS DE HORAS EXTRAS"/>
      <sheetName val="CURVA DE AVANCE"/>
      <sheetName val="IMPREVISTOS"/>
      <sheetName val="CAMP CONST"/>
      <sheetName val="CONSUMO ENERGIA"/>
      <sheetName val="Cot. CV y AP"/>
      <sheetName val="RESUMEN ALCANCE"/>
      <sheetName val="W.B.S"/>
      <sheetName val="Parametros"/>
      <sheetName val="DISEÑO GEOMETRICO_CONCOL"/>
      <sheetName val="DATOS_BASICOS"/>
      <sheetName val="RESUMEN_CIERRE_"/>
      <sheetName val="DESGLOSE_DE_EQUIPOS"/>
      <sheetName val="TABLA_DE_SALARIOS"/>
      <sheetName val="COSTO_PERSONAL_HH"/>
      <sheetName val="FLUJO_DE_CAJA"/>
      <sheetName val="HORARIO_21-7"/>
      <sheetName val="ANALISIS_DE_HORAS_EXTRAS"/>
      <sheetName val="CURVA_DE_AVANCE"/>
      <sheetName val="CAMP_CONST"/>
      <sheetName val="CONSUMO_ENERGIA"/>
      <sheetName val="Cot__CV_y_AP"/>
      <sheetName val="RESUMEN_ALCANCE"/>
      <sheetName val="W_B_S"/>
      <sheetName val="DISEÑO_GEOMETRICO_CONCOL"/>
      <sheetName val="costos oficina"/>
      <sheetName val="costos campamento"/>
      <sheetName val="MEMORIAS"/>
      <sheetName val="DATOS_BASICOS1"/>
      <sheetName val="RESUMEN_CIERRE_1"/>
      <sheetName val="DESGLOSE_DE_EQUIPOS1"/>
      <sheetName val="TABLA_DE_SALARIOS1"/>
      <sheetName val="COSTO_PERSONAL_HH1"/>
      <sheetName val="FLUJO_DE_CAJA1"/>
      <sheetName val="HORARIO_21-71"/>
      <sheetName val="ANALISIS_DE_HORAS_EXTRAS1"/>
      <sheetName val="CURVA_DE_AVANCE1"/>
      <sheetName val="CAMP_CONST1"/>
      <sheetName val="CONSUMO_ENERGIA1"/>
      <sheetName val="Cot__CV_y_AP1"/>
      <sheetName val="RESUMEN_ALCANCE1"/>
      <sheetName val="W_B_S1"/>
      <sheetName val="DISEÑO_GEOMETRICO_CONCOL1"/>
      <sheetName val="costos_oficina"/>
      <sheetName val="costos_campamento"/>
    </sheetNames>
    <sheetDataSet>
      <sheetData sheetId="0" refreshError="1">
        <row r="33">
          <cell r="D33">
            <v>1950</v>
          </cell>
        </row>
        <row r="37">
          <cell r="G37">
            <v>6</v>
          </cell>
        </row>
        <row r="44">
          <cell r="D44">
            <v>616000</v>
          </cell>
        </row>
        <row r="46">
          <cell r="D46">
            <v>72000</v>
          </cell>
        </row>
        <row r="48">
          <cell r="D48">
            <v>8008000</v>
          </cell>
        </row>
      </sheetData>
      <sheetData sheetId="1" refreshError="1">
        <row r="135">
          <cell r="G135">
            <v>222258346.09119999</v>
          </cell>
        </row>
        <row r="136">
          <cell r="G136">
            <v>994981668.30290294</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ow r="33">
          <cell r="D33">
            <v>1950</v>
          </cell>
        </row>
      </sheetData>
      <sheetData sheetId="26">
        <row r="135">
          <cell r="G135">
            <v>222258346.09119999</v>
          </cell>
        </row>
      </sheetData>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efreshError="1"/>
      <sheetData sheetId="41" refreshError="1"/>
      <sheetData sheetId="42" refreshError="1"/>
      <sheetData sheetId="43">
        <row r="33">
          <cell r="D33">
            <v>1950</v>
          </cell>
        </row>
      </sheetData>
      <sheetData sheetId="44">
        <row r="135">
          <cell r="G135">
            <v>222258346.09119999</v>
          </cell>
        </row>
      </sheetData>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sheetName val="equipos"/>
      <sheetName val="ACARREO"/>
      <sheetName val="MATERIALES"/>
      <sheetName val="CUADBASI"/>
    </sheetNames>
    <sheetDataSet>
      <sheetData sheetId="0" refreshError="1">
        <row r="6">
          <cell r="A6" t="str">
            <v>Número</v>
          </cell>
          <cell r="B6" t="str">
            <v>Descripción</v>
          </cell>
          <cell r="C6" t="str">
            <v>Unidad</v>
          </cell>
          <cell r="D6" t="str">
            <v>Cantidad</v>
          </cell>
        </row>
        <row r="7">
          <cell r="A7">
            <v>1</v>
          </cell>
          <cell r="B7" t="str">
            <v>Desmonte y limpieza</v>
          </cell>
          <cell r="C7" t="str">
            <v>Há</v>
          </cell>
          <cell r="D7">
            <v>11.69</v>
          </cell>
        </row>
        <row r="8">
          <cell r="A8">
            <v>2</v>
          </cell>
          <cell r="B8" t="str">
            <v>Excavación en material común de cortes, canales y préstamos</v>
          </cell>
          <cell r="C8" t="str">
            <v>m3</v>
          </cell>
          <cell r="D8">
            <v>115099.61</v>
          </cell>
        </row>
        <row r="9">
          <cell r="A9">
            <v>3</v>
          </cell>
          <cell r="B9" t="str">
            <v>Transporte de materiales de excavación</v>
          </cell>
          <cell r="C9" t="str">
            <v>m3-Km</v>
          </cell>
          <cell r="D9">
            <v>690597.6</v>
          </cell>
        </row>
        <row r="10">
          <cell r="A10">
            <v>4</v>
          </cell>
          <cell r="B10" t="str">
            <v>Terraplenes</v>
          </cell>
          <cell r="C10" t="str">
            <v>m3</v>
          </cell>
          <cell r="D10">
            <v>20058.3</v>
          </cell>
        </row>
        <row r="11">
          <cell r="A11">
            <v>5</v>
          </cell>
          <cell r="B11" t="str">
            <v>Excavación para reparación del pavimento existente</v>
          </cell>
          <cell r="C11" t="str">
            <v>m3</v>
          </cell>
          <cell r="D11">
            <v>585.32000000000005</v>
          </cell>
        </row>
        <row r="12">
          <cell r="A12">
            <v>6</v>
          </cell>
          <cell r="B12" t="str">
            <v>Derrumbes</v>
          </cell>
          <cell r="C12" t="str">
            <v>m3</v>
          </cell>
          <cell r="D12">
            <v>17513.86</v>
          </cell>
        </row>
        <row r="13">
          <cell r="A13">
            <v>7</v>
          </cell>
          <cell r="B13" t="str">
            <v>Demolición de estructuras</v>
          </cell>
          <cell r="C13" t="str">
            <v>m3</v>
          </cell>
          <cell r="D13">
            <v>247.32</v>
          </cell>
        </row>
        <row r="14">
          <cell r="A14">
            <v>8</v>
          </cell>
          <cell r="B14" t="str">
            <v>Sub-base granular</v>
          </cell>
          <cell r="C14" t="str">
            <v>m3</v>
          </cell>
          <cell r="D14">
            <v>25670.49</v>
          </cell>
        </row>
        <row r="15">
          <cell r="A15">
            <v>9</v>
          </cell>
          <cell r="B15" t="str">
            <v>Base granular</v>
          </cell>
          <cell r="C15" t="str">
            <v>m3</v>
          </cell>
          <cell r="D15">
            <v>23980.61</v>
          </cell>
        </row>
        <row r="16">
          <cell r="A16">
            <v>10</v>
          </cell>
          <cell r="B16" t="str">
            <v>Concreto asfáltico capa base</v>
          </cell>
          <cell r="C16" t="str">
            <v>m3</v>
          </cell>
          <cell r="D16">
            <v>5912.63</v>
          </cell>
        </row>
        <row r="17">
          <cell r="A17">
            <v>11</v>
          </cell>
          <cell r="B17" t="str">
            <v>Transporte de materiales de sub-base</v>
          </cell>
          <cell r="C17" t="str">
            <v>m3-Km</v>
          </cell>
          <cell r="D17">
            <v>420625.76</v>
          </cell>
        </row>
        <row r="18">
          <cell r="A18">
            <v>12</v>
          </cell>
          <cell r="B18" t="str">
            <v>Transporte de materiales para base</v>
          </cell>
          <cell r="C18" t="str">
            <v>m3-Km</v>
          </cell>
          <cell r="D18">
            <v>390760.77</v>
          </cell>
        </row>
        <row r="19">
          <cell r="A19">
            <v>13</v>
          </cell>
          <cell r="B19" t="str">
            <v>Transporte materiales pétreos para concreto asfáltico</v>
          </cell>
          <cell r="C19" t="str">
            <v>m3-Km</v>
          </cell>
          <cell r="D19">
            <v>220296.13</v>
          </cell>
        </row>
        <row r="20">
          <cell r="A20">
            <v>14</v>
          </cell>
          <cell r="B20" t="str">
            <v>Concreto asfáltico Capa Base</v>
          </cell>
          <cell r="C20" t="str">
            <v>m3</v>
          </cell>
          <cell r="D20">
            <v>721.54</v>
          </cell>
        </row>
        <row r="21">
          <cell r="A21">
            <v>15</v>
          </cell>
          <cell r="B21" t="str">
            <v>Concreto asfáltico para parcheo</v>
          </cell>
          <cell r="C21" t="str">
            <v>m3</v>
          </cell>
          <cell r="D21">
            <v>585.32000000000005</v>
          </cell>
        </row>
        <row r="22">
          <cell r="A22">
            <v>16</v>
          </cell>
          <cell r="B22" t="str">
            <v>Concreto asfáltico capa de rodadura</v>
          </cell>
          <cell r="C22" t="str">
            <v>m3</v>
          </cell>
          <cell r="D22">
            <v>6004.98</v>
          </cell>
        </row>
        <row r="23">
          <cell r="A23">
            <v>17</v>
          </cell>
          <cell r="B23" t="str">
            <v>Excavaciones varias sin clasificar</v>
          </cell>
          <cell r="C23" t="str">
            <v>m3</v>
          </cell>
          <cell r="D23">
            <v>10657.19</v>
          </cell>
        </row>
        <row r="24">
          <cell r="A24">
            <v>18</v>
          </cell>
          <cell r="B24" t="str">
            <v>Concreto clase D (f 'c= 210 kg/cm2)</v>
          </cell>
          <cell r="C24" t="str">
            <v>m3</v>
          </cell>
          <cell r="D24">
            <v>3816.93</v>
          </cell>
        </row>
        <row r="25">
          <cell r="A25">
            <v>19</v>
          </cell>
          <cell r="B25" t="str">
            <v>Concreto clase F (f 'c= 140 kg/cm2), para cabezales de alcantarillas</v>
          </cell>
          <cell r="C25" t="str">
            <v>m3</v>
          </cell>
          <cell r="D25">
            <v>1689.06</v>
          </cell>
        </row>
        <row r="26">
          <cell r="A26">
            <v>20</v>
          </cell>
          <cell r="B26" t="str">
            <v>Concreto clase G (f 'c= 140 kg/cm2)</v>
          </cell>
          <cell r="C26" t="str">
            <v>m3</v>
          </cell>
          <cell r="D26">
            <v>2797.09</v>
          </cell>
        </row>
        <row r="27">
          <cell r="A27">
            <v>21</v>
          </cell>
          <cell r="B27" t="str">
            <v>Acero de refuerzo</v>
          </cell>
          <cell r="C27" t="str">
            <v>Kg.</v>
          </cell>
          <cell r="D27">
            <v>373019.96</v>
          </cell>
        </row>
        <row r="28">
          <cell r="A28">
            <v>22</v>
          </cell>
          <cell r="B28" t="str">
            <v>Tubería de diámetro 0,90 m.</v>
          </cell>
          <cell r="C28" t="str">
            <v>m</v>
          </cell>
          <cell r="D28">
            <v>593.26</v>
          </cell>
        </row>
        <row r="29">
          <cell r="A29">
            <v>23</v>
          </cell>
          <cell r="B29" t="str">
            <v>Cuneta revestida en concreto</v>
          </cell>
          <cell r="C29" t="str">
            <v>m3</v>
          </cell>
          <cell r="D29">
            <v>2507.2800000000002</v>
          </cell>
        </row>
        <row r="30">
          <cell r="A30">
            <v>24</v>
          </cell>
          <cell r="B30" t="str">
            <v>Geotextil</v>
          </cell>
          <cell r="C30" t="str">
            <v>m2</v>
          </cell>
          <cell r="D30">
            <v>59577.3</v>
          </cell>
        </row>
        <row r="31">
          <cell r="A31">
            <v>25</v>
          </cell>
          <cell r="B31" t="str">
            <v>Material filtrante</v>
          </cell>
          <cell r="C31" t="str">
            <v>m3</v>
          </cell>
          <cell r="D31">
            <v>9661.9500000000007</v>
          </cell>
        </row>
        <row r="32">
          <cell r="A32">
            <v>26</v>
          </cell>
          <cell r="B32" t="str">
            <v>Cercas</v>
          </cell>
          <cell r="C32" t="str">
            <v>m</v>
          </cell>
          <cell r="D32">
            <v>4169.6099999999997</v>
          </cell>
        </row>
        <row r="33">
          <cell r="A33">
            <v>27</v>
          </cell>
          <cell r="B33" t="str">
            <v>Defensas metálicas</v>
          </cell>
          <cell r="C33" t="str">
            <v>m</v>
          </cell>
          <cell r="D33">
            <v>4084.47</v>
          </cell>
        </row>
        <row r="34">
          <cell r="A34">
            <v>28</v>
          </cell>
          <cell r="B34" t="str">
            <v>Terminales para defensas metálicas</v>
          </cell>
          <cell r="C34" t="str">
            <v>Un</v>
          </cell>
          <cell r="D34">
            <v>35</v>
          </cell>
        </row>
        <row r="35">
          <cell r="A35">
            <v>29</v>
          </cell>
          <cell r="B35" t="str">
            <v>Empradización</v>
          </cell>
          <cell r="C35" t="str">
            <v>m2</v>
          </cell>
          <cell r="D35">
            <v>41877.06</v>
          </cell>
        </row>
        <row r="36">
          <cell r="A36">
            <v>30</v>
          </cell>
          <cell r="B36" t="str">
            <v>Juntas de dilatación</v>
          </cell>
          <cell r="C36" t="str">
            <v>m</v>
          </cell>
          <cell r="D36">
            <v>30.9</v>
          </cell>
        </row>
        <row r="37">
          <cell r="A37">
            <v>31</v>
          </cell>
          <cell r="B37" t="str">
            <v>Drenes horizontales</v>
          </cell>
          <cell r="C37" t="str">
            <v>m</v>
          </cell>
          <cell r="D37">
            <v>1122.81</v>
          </cell>
        </row>
      </sheetData>
      <sheetData sheetId="1" refreshError="1">
        <row r="2">
          <cell r="A2" t="str">
            <v>EQ08</v>
          </cell>
          <cell r="B2" t="str">
            <v>BULLDOZER D6D</v>
          </cell>
          <cell r="C2" t="str">
            <v>CATERPILLAR</v>
          </cell>
          <cell r="D2" t="str">
            <v>140 HP</v>
          </cell>
          <cell r="E2">
            <v>57221.9</v>
          </cell>
        </row>
        <row r="3">
          <cell r="A3" t="str">
            <v>EQ09</v>
          </cell>
          <cell r="B3" t="str">
            <v>BULLDOZER D6H</v>
          </cell>
          <cell r="C3" t="str">
            <v>CATERPILLAR</v>
          </cell>
          <cell r="D3" t="str">
            <v>165 HP</v>
          </cell>
          <cell r="E3">
            <v>57221.9</v>
          </cell>
        </row>
        <row r="4">
          <cell r="A4" t="str">
            <v>EQ10</v>
          </cell>
          <cell r="B4" t="str">
            <v>BULLDOZER D8L</v>
          </cell>
          <cell r="C4" t="str">
            <v>CATERPILLAR</v>
          </cell>
          <cell r="D4" t="str">
            <v>335 HP</v>
          </cell>
          <cell r="E4">
            <v>79285.179999999993</v>
          </cell>
        </row>
        <row r="5">
          <cell r="A5" t="str">
            <v>EQ11</v>
          </cell>
          <cell r="B5" t="str">
            <v>BULLDOZER D9L</v>
          </cell>
          <cell r="C5" t="str">
            <v>CATERPILLAR</v>
          </cell>
          <cell r="D5" t="str">
            <v>460 HP</v>
          </cell>
          <cell r="E5">
            <v>88895.24</v>
          </cell>
        </row>
        <row r="6">
          <cell r="A6" t="str">
            <v>EQ45</v>
          </cell>
          <cell r="B6" t="str">
            <v>CAMION HORMIGONERO BM-20</v>
          </cell>
          <cell r="C6" t="str">
            <v>ASTRA</v>
          </cell>
          <cell r="D6" t="str">
            <v>7 M3 , 300 HP</v>
          </cell>
          <cell r="E6">
            <v>47132.42</v>
          </cell>
        </row>
        <row r="7">
          <cell r="A7" t="str">
            <v>EQ12</v>
          </cell>
          <cell r="B7" t="str">
            <v>CARGADOR 4500</v>
          </cell>
          <cell r="C7" t="str">
            <v>VOLVO</v>
          </cell>
          <cell r="D7" t="str">
            <v>2,48 M3, 186 HP</v>
          </cell>
          <cell r="E7">
            <v>46560.12</v>
          </cell>
        </row>
        <row r="8">
          <cell r="A8" t="str">
            <v>EQ13</v>
          </cell>
          <cell r="B8" t="str">
            <v>CARGADOR 4600</v>
          </cell>
          <cell r="C8" t="str">
            <v>VOLVO</v>
          </cell>
          <cell r="D8" t="str">
            <v>4,2 M3, 264 HP</v>
          </cell>
          <cell r="E8">
            <v>63704.19</v>
          </cell>
        </row>
        <row r="9">
          <cell r="A9" t="str">
            <v>EQ14</v>
          </cell>
          <cell r="B9" t="str">
            <v>CARGADOR 910</v>
          </cell>
          <cell r="C9" t="str">
            <v>CATERPILLAR</v>
          </cell>
          <cell r="D9" t="str">
            <v>1,0 M3, 65 HP</v>
          </cell>
          <cell r="E9">
            <v>30019.48</v>
          </cell>
        </row>
        <row r="10">
          <cell r="A10" t="str">
            <v>EQ15</v>
          </cell>
          <cell r="B10" t="str">
            <v>CARGADOR 938F</v>
          </cell>
          <cell r="C10" t="str">
            <v>CATERPILLAR</v>
          </cell>
          <cell r="D10">
            <v>0</v>
          </cell>
          <cell r="E10">
            <v>57970.74</v>
          </cell>
        </row>
        <row r="11">
          <cell r="A11" t="str">
            <v>EQ16</v>
          </cell>
          <cell r="B11" t="str">
            <v>CARGADOR 955L</v>
          </cell>
          <cell r="C11" t="str">
            <v>CATERPILLAR</v>
          </cell>
          <cell r="D11" t="str">
            <v>1,52 M3, 130 HP</v>
          </cell>
          <cell r="E11">
            <v>41948.62</v>
          </cell>
        </row>
        <row r="12">
          <cell r="A12" t="str">
            <v>EQ17</v>
          </cell>
          <cell r="B12" t="str">
            <v>CARGADOR 966D</v>
          </cell>
          <cell r="C12" t="str">
            <v>CATERPILLAR</v>
          </cell>
          <cell r="D12" t="str">
            <v>3 M3, 200 HP</v>
          </cell>
          <cell r="E12">
            <v>57061.97</v>
          </cell>
        </row>
        <row r="13">
          <cell r="A13" t="str">
            <v>EQ18</v>
          </cell>
          <cell r="B13" t="str">
            <v>CARGADOR 966F</v>
          </cell>
          <cell r="C13" t="str">
            <v>CATERPILLAR</v>
          </cell>
          <cell r="D13" t="str">
            <v>3.8 M3, 220 HP</v>
          </cell>
          <cell r="E13">
            <v>74256.97</v>
          </cell>
        </row>
        <row r="14">
          <cell r="A14" t="str">
            <v>EQ19</v>
          </cell>
          <cell r="B14" t="str">
            <v>CARGADOR 980C</v>
          </cell>
          <cell r="C14" t="str">
            <v>CATERPILLAR</v>
          </cell>
          <cell r="D14" t="str">
            <v>4,2 M3, 260 HP</v>
          </cell>
          <cell r="E14">
            <v>66728.350000000006</v>
          </cell>
        </row>
        <row r="15">
          <cell r="A15" t="str">
            <v>EQ65</v>
          </cell>
          <cell r="B15" t="str">
            <v>CARRO IMPRIMADOR</v>
          </cell>
          <cell r="C15">
            <v>0</v>
          </cell>
          <cell r="D15">
            <v>0</v>
          </cell>
          <cell r="E15">
            <v>38690.980000000003</v>
          </cell>
        </row>
        <row r="16">
          <cell r="A16" t="str">
            <v>EQ20</v>
          </cell>
          <cell r="B16" t="str">
            <v>CARROTANQUE</v>
          </cell>
          <cell r="C16" t="str">
            <v>CHEVROLET</v>
          </cell>
          <cell r="D16" t="str">
            <v>C-70, 170 HP</v>
          </cell>
          <cell r="E16">
            <v>37390.76</v>
          </cell>
        </row>
        <row r="17">
          <cell r="A17" t="str">
            <v>EQ21</v>
          </cell>
          <cell r="B17" t="str">
            <v>COMP.LLANTAS 9PC</v>
          </cell>
          <cell r="C17" t="str">
            <v>GALION</v>
          </cell>
          <cell r="D17" t="str">
            <v>60 HP</v>
          </cell>
          <cell r="E17">
            <v>32622.38</v>
          </cell>
        </row>
        <row r="18">
          <cell r="A18" t="str">
            <v>EQ22</v>
          </cell>
          <cell r="B18" t="str">
            <v>COMP.LLANTAS C530A</v>
          </cell>
          <cell r="C18" t="str">
            <v>HYSTER</v>
          </cell>
          <cell r="D18" t="str">
            <v>81 HP</v>
          </cell>
          <cell r="E18">
            <v>27206.17</v>
          </cell>
        </row>
        <row r="19">
          <cell r="A19" t="str">
            <v>EQ23</v>
          </cell>
          <cell r="B19" t="str">
            <v>COMP.LLANTAS PT125R</v>
          </cell>
          <cell r="C19" t="str">
            <v>INGERSOLL RAND</v>
          </cell>
          <cell r="D19" t="str">
            <v>76 HP</v>
          </cell>
          <cell r="E19">
            <v>34990.019999999997</v>
          </cell>
        </row>
        <row r="20">
          <cell r="A20" t="str">
            <v>EQ24</v>
          </cell>
          <cell r="B20" t="str">
            <v>COMPACTADOR CA25</v>
          </cell>
          <cell r="C20" t="str">
            <v>DYNAPAC</v>
          </cell>
          <cell r="D20" t="str">
            <v>125 HP</v>
          </cell>
          <cell r="E20">
            <v>33578.129999999997</v>
          </cell>
        </row>
        <row r="21">
          <cell r="A21" t="str">
            <v>EQ25</v>
          </cell>
          <cell r="B21" t="str">
            <v>COMPACTADOR CC21A</v>
          </cell>
          <cell r="C21" t="str">
            <v>DYNAPAC</v>
          </cell>
          <cell r="D21" t="str">
            <v>71 HP</v>
          </cell>
          <cell r="E21">
            <v>24390.720000000001</v>
          </cell>
        </row>
        <row r="22">
          <cell r="A22" t="str">
            <v>EQ66</v>
          </cell>
          <cell r="B22" t="str">
            <v>COMPACTADOR CS563</v>
          </cell>
          <cell r="C22" t="str">
            <v>CATERPILLAR</v>
          </cell>
          <cell r="D22" t="str">
            <v>145 HP</v>
          </cell>
          <cell r="E22">
            <v>35937.17</v>
          </cell>
        </row>
        <row r="23">
          <cell r="A23" t="str">
            <v>EQ26</v>
          </cell>
          <cell r="B23" t="str">
            <v>COMPACTADOR DD22</v>
          </cell>
          <cell r="C23" t="str">
            <v>INGERSOLL RAND</v>
          </cell>
          <cell r="D23" t="str">
            <v>31 HP</v>
          </cell>
          <cell r="E23">
            <v>19932.82</v>
          </cell>
        </row>
        <row r="24">
          <cell r="A24" t="str">
            <v>EQ27</v>
          </cell>
          <cell r="B24" t="str">
            <v>COMPACTADOR DD90</v>
          </cell>
          <cell r="C24" t="str">
            <v>INGERSOLL RAND</v>
          </cell>
          <cell r="D24" t="str">
            <v>82 HP</v>
          </cell>
          <cell r="E24">
            <v>34182.129999999997</v>
          </cell>
        </row>
        <row r="25">
          <cell r="A25" t="str">
            <v>EQ28</v>
          </cell>
          <cell r="B25" t="str">
            <v>COMPACTADOR SD100</v>
          </cell>
          <cell r="C25" t="str">
            <v>INGERSOLL RAND</v>
          </cell>
          <cell r="D25" t="str">
            <v>112 HP</v>
          </cell>
          <cell r="E25">
            <v>40704.04</v>
          </cell>
        </row>
        <row r="26">
          <cell r="A26" t="str">
            <v>EQ29</v>
          </cell>
          <cell r="B26" t="str">
            <v>COMPACTADOR SD70</v>
          </cell>
          <cell r="C26" t="str">
            <v>INGERSOLL RAND</v>
          </cell>
          <cell r="D26" t="str">
            <v>82 HP</v>
          </cell>
          <cell r="E26">
            <v>35708.03</v>
          </cell>
        </row>
        <row r="27">
          <cell r="A27" t="str">
            <v>EQ30</v>
          </cell>
          <cell r="B27" t="str">
            <v>COMPACTADOR SP48</v>
          </cell>
          <cell r="C27" t="str">
            <v>INGERSOLL RAND</v>
          </cell>
          <cell r="D27" t="str">
            <v>94 HP</v>
          </cell>
          <cell r="E27">
            <v>29265.63</v>
          </cell>
        </row>
        <row r="28">
          <cell r="A28" t="str">
            <v>EQ31</v>
          </cell>
          <cell r="B28" t="str">
            <v>COMPACTADOR SP700</v>
          </cell>
          <cell r="C28" t="str">
            <v>REX</v>
          </cell>
          <cell r="D28" t="str">
            <v>75 HP</v>
          </cell>
          <cell r="E28">
            <v>40807.120000000003</v>
          </cell>
        </row>
        <row r="29">
          <cell r="A29" t="str">
            <v>EQ32</v>
          </cell>
          <cell r="B29" t="str">
            <v>COMPRESOR DXL-850</v>
          </cell>
          <cell r="C29" t="str">
            <v>INGERSOLL RAND</v>
          </cell>
          <cell r="D29" t="str">
            <v>850 PCM, 280 HP</v>
          </cell>
          <cell r="E29">
            <v>42300.25</v>
          </cell>
        </row>
        <row r="30">
          <cell r="A30" t="str">
            <v>EQ01</v>
          </cell>
          <cell r="B30">
            <v>0</v>
          </cell>
          <cell r="C30">
            <v>0</v>
          </cell>
          <cell r="D30">
            <v>0</v>
          </cell>
          <cell r="E30" t="str">
            <v>ND</v>
          </cell>
        </row>
        <row r="31">
          <cell r="A31" t="str">
            <v>EQ33</v>
          </cell>
          <cell r="B31" t="str">
            <v>COMPRESOR P-100WD</v>
          </cell>
          <cell r="C31" t="str">
            <v>INGERSOLL RAND</v>
          </cell>
          <cell r="D31" t="str">
            <v>100 PCM, 50 HP</v>
          </cell>
          <cell r="E31">
            <v>17778.669999999998</v>
          </cell>
        </row>
        <row r="32">
          <cell r="A32" t="str">
            <v>EQ06</v>
          </cell>
          <cell r="B32">
            <v>0</v>
          </cell>
          <cell r="C32">
            <v>0</v>
          </cell>
          <cell r="D32">
            <v>0</v>
          </cell>
          <cell r="E32" t="str">
            <v>ND</v>
          </cell>
        </row>
        <row r="33">
          <cell r="A33" t="str">
            <v>EQ34</v>
          </cell>
          <cell r="B33" t="str">
            <v>COMPRESOR P-300</v>
          </cell>
          <cell r="C33" t="str">
            <v>INGERSOLL RAND</v>
          </cell>
          <cell r="D33" t="str">
            <v>300 PCM, 87 HP</v>
          </cell>
          <cell r="E33">
            <v>19536.98</v>
          </cell>
        </row>
        <row r="34">
          <cell r="A34" t="str">
            <v>EQ02</v>
          </cell>
          <cell r="B34">
            <v>0</v>
          </cell>
          <cell r="C34">
            <v>0</v>
          </cell>
          <cell r="D34">
            <v>0</v>
          </cell>
          <cell r="E34" t="str">
            <v>ND</v>
          </cell>
        </row>
        <row r="35">
          <cell r="A35" t="str">
            <v>EQ35</v>
          </cell>
          <cell r="B35" t="str">
            <v>COMPRESOR XA-120</v>
          </cell>
          <cell r="C35" t="str">
            <v>ATLAS COPCO</v>
          </cell>
          <cell r="D35" t="str">
            <v>252 PCM, 120 HP</v>
          </cell>
          <cell r="E35">
            <v>25420.880000000001</v>
          </cell>
        </row>
        <row r="36">
          <cell r="A36" t="str">
            <v>EQ36</v>
          </cell>
          <cell r="B36" t="str">
            <v>COMPRESOR XA-210</v>
          </cell>
          <cell r="C36" t="str">
            <v>ATLAS COPCO</v>
          </cell>
          <cell r="D36" t="str">
            <v>445 PCM, 180 HP</v>
          </cell>
          <cell r="E36">
            <v>29051</v>
          </cell>
        </row>
        <row r="37">
          <cell r="A37" t="str">
            <v>EQ37</v>
          </cell>
          <cell r="B37" t="str">
            <v>DOBLETROQUE 2674</v>
          </cell>
          <cell r="C37" t="str">
            <v>INTERNATIONAL</v>
          </cell>
          <cell r="D37" t="str">
            <v>10 M3,300 HP</v>
          </cell>
          <cell r="E37">
            <v>45119.44</v>
          </cell>
        </row>
        <row r="38">
          <cell r="A38" t="str">
            <v>EQ38</v>
          </cell>
          <cell r="B38" t="str">
            <v>DUMPER A20</v>
          </cell>
          <cell r="C38" t="str">
            <v>VOLVO</v>
          </cell>
          <cell r="D38" t="str">
            <v>12 M3, 201 HP</v>
          </cell>
          <cell r="E38">
            <v>47921.919999999998</v>
          </cell>
        </row>
        <row r="39">
          <cell r="A39" t="str">
            <v>EQ39</v>
          </cell>
          <cell r="B39" t="str">
            <v>DUMPER D250E</v>
          </cell>
          <cell r="C39" t="str">
            <v>CATERPILLAR</v>
          </cell>
          <cell r="D39" t="str">
            <v>13.7 M3, 275 HP</v>
          </cell>
          <cell r="E39">
            <v>71478.86</v>
          </cell>
        </row>
        <row r="40">
          <cell r="A40" t="str">
            <v>EQ40</v>
          </cell>
          <cell r="B40" t="str">
            <v>FINISHER 500P</v>
          </cell>
          <cell r="C40" t="str">
            <v>INGERSOLL RAND</v>
          </cell>
          <cell r="D40" t="str">
            <v>50 HP</v>
          </cell>
          <cell r="E40">
            <v>43507.25</v>
          </cell>
        </row>
        <row r="41">
          <cell r="A41" t="str">
            <v>EQ41</v>
          </cell>
          <cell r="B41" t="str">
            <v>FINISHER 780T</v>
          </cell>
          <cell r="C41" t="str">
            <v>INGERSOLL RAND</v>
          </cell>
          <cell r="D41" t="str">
            <v>78 HP</v>
          </cell>
          <cell r="E41">
            <v>31534.89</v>
          </cell>
        </row>
        <row r="42">
          <cell r="A42" t="str">
            <v>EQ04</v>
          </cell>
          <cell r="B42" t="str">
            <v>HERRAMIENTA MENOR</v>
          </cell>
          <cell r="C42" t="str">
            <v>VARIAS</v>
          </cell>
          <cell r="E42" t="e">
            <v>#N/A</v>
          </cell>
        </row>
        <row r="43">
          <cell r="A43" t="str">
            <v>EQ42</v>
          </cell>
          <cell r="B43" t="str">
            <v>IMPRIMADOR</v>
          </cell>
          <cell r="C43" t="str">
            <v>FORD F-700</v>
          </cell>
          <cell r="D43" t="str">
            <v>170 HP</v>
          </cell>
          <cell r="E43">
            <v>28012.32</v>
          </cell>
        </row>
        <row r="44">
          <cell r="A44" t="str">
            <v>EQ43</v>
          </cell>
          <cell r="B44" t="str">
            <v>IMPRIMADOR MC57</v>
          </cell>
          <cell r="C44" t="str">
            <v>ASTECNIA+CABEZOTE</v>
          </cell>
          <cell r="D44" t="str">
            <v xml:space="preserve">260 HP , </v>
          </cell>
          <cell r="E44">
            <v>31867.38</v>
          </cell>
        </row>
        <row r="45">
          <cell r="A45" t="str">
            <v>EQ44</v>
          </cell>
          <cell r="B45" t="str">
            <v>MACK RD690S</v>
          </cell>
          <cell r="C45" t="str">
            <v>MACK</v>
          </cell>
          <cell r="D45" t="str">
            <v>12 M3,300 HP</v>
          </cell>
          <cell r="E45">
            <v>44131.32</v>
          </cell>
        </row>
        <row r="46">
          <cell r="A46" t="str">
            <v>EQ03</v>
          </cell>
          <cell r="B46" t="str">
            <v>MINICARGADOR</v>
          </cell>
          <cell r="C46" t="str">
            <v>CATERPILLAR</v>
          </cell>
          <cell r="D46" t="str">
            <v>0,6 M3, 50 HP</v>
          </cell>
          <cell r="E46">
            <v>25791.18</v>
          </cell>
        </row>
        <row r="47">
          <cell r="A47" t="str">
            <v>EQ46</v>
          </cell>
          <cell r="B47" t="str">
            <v>MOTONIVELADORA 104G</v>
          </cell>
          <cell r="C47" t="str">
            <v>GALION</v>
          </cell>
          <cell r="D47" t="str">
            <v>120HP</v>
          </cell>
          <cell r="E47">
            <v>50793.87</v>
          </cell>
        </row>
        <row r="48">
          <cell r="A48" t="str">
            <v>EQ47</v>
          </cell>
          <cell r="B48" t="str">
            <v>MOTONIVELADORA 120G</v>
          </cell>
          <cell r="C48" t="str">
            <v>CATERPILLAR</v>
          </cell>
          <cell r="D48" t="str">
            <v>125HP</v>
          </cell>
          <cell r="E48">
            <v>50661.16</v>
          </cell>
        </row>
        <row r="49">
          <cell r="A49" t="str">
            <v>EQ48</v>
          </cell>
          <cell r="B49" t="str">
            <v>MOTONIVELADORA 140G</v>
          </cell>
          <cell r="C49" t="str">
            <v>CATERPILLAR</v>
          </cell>
          <cell r="D49" t="str">
            <v>150HP</v>
          </cell>
          <cell r="E49">
            <v>53886.75</v>
          </cell>
        </row>
        <row r="50">
          <cell r="A50" t="str">
            <v>EQ49</v>
          </cell>
          <cell r="B50" t="str">
            <v>MOTONIVELADORA 14G</v>
          </cell>
          <cell r="C50" t="str">
            <v>CATERPILLAR</v>
          </cell>
          <cell r="D50" t="str">
            <v>200HP</v>
          </cell>
          <cell r="E50">
            <v>66561.539999999994</v>
          </cell>
        </row>
        <row r="51">
          <cell r="A51" t="str">
            <v>EQ50</v>
          </cell>
          <cell r="B51" t="str">
            <v>MOTONIVELADORA 16G</v>
          </cell>
          <cell r="C51" t="str">
            <v>CATERPILLAR</v>
          </cell>
          <cell r="D51" t="str">
            <v>275HP</v>
          </cell>
          <cell r="E51">
            <v>73947.03</v>
          </cell>
        </row>
        <row r="52">
          <cell r="A52" t="str">
            <v>EQ51</v>
          </cell>
          <cell r="B52" t="str">
            <v>MOTONIVELADORA 720-A</v>
          </cell>
          <cell r="C52" t="str">
            <v>CHAMPION</v>
          </cell>
          <cell r="D52" t="str">
            <v>152HP</v>
          </cell>
          <cell r="E52">
            <v>34211.71</v>
          </cell>
        </row>
        <row r="53">
          <cell r="A53" t="str">
            <v>EQ52</v>
          </cell>
          <cell r="B53" t="str">
            <v>MOTONIVELADORA GD505</v>
          </cell>
          <cell r="C53" t="str">
            <v>KOMATSU</v>
          </cell>
          <cell r="D53" t="str">
            <v>130HP</v>
          </cell>
          <cell r="E53">
            <v>36377.47</v>
          </cell>
        </row>
        <row r="54">
          <cell r="A54" t="str">
            <v>EQ53</v>
          </cell>
          <cell r="B54" t="str">
            <v>PLANTA ASFALTO DM-45</v>
          </cell>
          <cell r="C54" t="str">
            <v>ASTECNIA</v>
          </cell>
          <cell r="D54" t="str">
            <v>60 TON/HR</v>
          </cell>
          <cell r="E54">
            <v>86919.98</v>
          </cell>
        </row>
        <row r="55">
          <cell r="A55" t="str">
            <v>EQ54</v>
          </cell>
          <cell r="B55" t="str">
            <v>PLANTA ASFALTO DM-50</v>
          </cell>
          <cell r="C55" t="str">
            <v>ASTECNIA</v>
          </cell>
          <cell r="D55" t="str">
            <v>100 TON/HR</v>
          </cell>
          <cell r="E55">
            <v>92427.98</v>
          </cell>
        </row>
        <row r="56">
          <cell r="A56" t="str">
            <v>EQ55</v>
          </cell>
          <cell r="B56" t="str">
            <v>PLANTA ELECTRICA</v>
          </cell>
          <cell r="C56" t="str">
            <v>CATERPILLAR CD150</v>
          </cell>
          <cell r="D56">
            <v>0</v>
          </cell>
          <cell r="E56">
            <v>49274.41</v>
          </cell>
        </row>
        <row r="57">
          <cell r="A57" t="str">
            <v>EQ56</v>
          </cell>
          <cell r="B57" t="str">
            <v>RETRO 320BL</v>
          </cell>
          <cell r="C57" t="str">
            <v>CATERPILLAR</v>
          </cell>
          <cell r="D57" t="str">
            <v>128 HP</v>
          </cell>
          <cell r="E57">
            <v>63387.26</v>
          </cell>
        </row>
        <row r="58">
          <cell r="A58" t="str">
            <v>EQ05</v>
          </cell>
          <cell r="B58">
            <v>0</v>
          </cell>
          <cell r="C58">
            <v>0</v>
          </cell>
          <cell r="D58">
            <v>0</v>
          </cell>
          <cell r="E58" t="str">
            <v>ND</v>
          </cell>
        </row>
        <row r="59">
          <cell r="A59" t="str">
            <v>EQ57</v>
          </cell>
          <cell r="B59" t="str">
            <v>RETRO 330L</v>
          </cell>
          <cell r="C59" t="str">
            <v>CATERPILLAR</v>
          </cell>
          <cell r="D59" t="str">
            <v>222 HP</v>
          </cell>
          <cell r="E59">
            <v>64753.46</v>
          </cell>
        </row>
        <row r="60">
          <cell r="A60" t="str">
            <v>EQ58</v>
          </cell>
          <cell r="B60" t="str">
            <v>RETRO 428B</v>
          </cell>
          <cell r="C60" t="str">
            <v>CATERPILLAR</v>
          </cell>
          <cell r="D60" t="str">
            <v>85 HP</v>
          </cell>
          <cell r="E60">
            <v>34951.879999999997</v>
          </cell>
        </row>
        <row r="61">
          <cell r="A61" t="str">
            <v>EQ59</v>
          </cell>
          <cell r="B61" t="str">
            <v>RETRO 646</v>
          </cell>
          <cell r="C61" t="str">
            <v>VOLVO</v>
          </cell>
          <cell r="D61" t="str">
            <v>0,7 M3, 92 HP</v>
          </cell>
          <cell r="E61">
            <v>36461.42</v>
          </cell>
        </row>
        <row r="62">
          <cell r="A62" t="str">
            <v>EQ60</v>
          </cell>
          <cell r="B62" t="str">
            <v>RETRO E200B</v>
          </cell>
          <cell r="C62" t="str">
            <v>CATERPILLAR</v>
          </cell>
          <cell r="D62" t="str">
            <v>0,8 M3,118 HP</v>
          </cell>
          <cell r="E62">
            <v>35184.879999999997</v>
          </cell>
        </row>
        <row r="63">
          <cell r="A63" t="str">
            <v>EQ61A</v>
          </cell>
          <cell r="B63" t="str">
            <v>ROCK DRILL 712H</v>
          </cell>
          <cell r="E63">
            <v>45573.05</v>
          </cell>
        </row>
        <row r="64">
          <cell r="A64" t="str">
            <v>EQ07</v>
          </cell>
          <cell r="B64">
            <v>0</v>
          </cell>
          <cell r="C64">
            <v>0</v>
          </cell>
          <cell r="D64">
            <v>0</v>
          </cell>
          <cell r="E64" t="str">
            <v>ND</v>
          </cell>
        </row>
        <row r="65">
          <cell r="A65" t="str">
            <v>EQ61</v>
          </cell>
          <cell r="B65" t="str">
            <v>TRACK DRILL LM-100-YD</v>
          </cell>
          <cell r="C65" t="str">
            <v>INGERSOLL RAND</v>
          </cell>
          <cell r="D65">
            <v>0</v>
          </cell>
          <cell r="E65">
            <v>37923.050000000003</v>
          </cell>
        </row>
        <row r="66">
          <cell r="A66" t="str">
            <v>EQ62</v>
          </cell>
          <cell r="B66" t="str">
            <v>TRITURADORA</v>
          </cell>
          <cell r="C66">
            <v>0</v>
          </cell>
          <cell r="D66" t="str">
            <v>100 TON/HR</v>
          </cell>
          <cell r="E66">
            <v>137723.26</v>
          </cell>
        </row>
        <row r="67">
          <cell r="A67" t="str">
            <v>EQ63</v>
          </cell>
          <cell r="B67" t="str">
            <v>VOLQ. SENCILLA C-70</v>
          </cell>
          <cell r="C67" t="str">
            <v>CHEVROLET</v>
          </cell>
          <cell r="D67" t="str">
            <v>5 M3, 170 HP</v>
          </cell>
          <cell r="E67">
            <v>24618.92</v>
          </cell>
        </row>
        <row r="68">
          <cell r="A68" t="str">
            <v>EQ64</v>
          </cell>
          <cell r="B68" t="str">
            <v>VOLQ. SENCILLA DT408</v>
          </cell>
          <cell r="C68" t="str">
            <v>INTERNATIONAL</v>
          </cell>
          <cell r="D68" t="str">
            <v>5 M3, 170 HP</v>
          </cell>
          <cell r="E68">
            <v>27809.98</v>
          </cell>
        </row>
        <row r="69">
          <cell r="A69" t="str">
            <v>NA</v>
          </cell>
          <cell r="B69">
            <v>0</v>
          </cell>
          <cell r="C69">
            <v>0</v>
          </cell>
          <cell r="D69">
            <v>0</v>
          </cell>
        </row>
        <row r="70">
          <cell r="A70" t="str">
            <v>EQ68</v>
          </cell>
          <cell r="B70" t="str">
            <v>MOTOBOMBA</v>
          </cell>
          <cell r="D70" t="str">
            <v>3 PUL</v>
          </cell>
          <cell r="E70">
            <v>3500</v>
          </cell>
        </row>
      </sheetData>
      <sheetData sheetId="2" refreshError="1">
        <row r="3">
          <cell r="A3" t="str">
            <v>NA</v>
          </cell>
        </row>
        <row r="4">
          <cell r="A4" t="str">
            <v>AC1</v>
          </cell>
          <cell r="B4" t="str">
            <v>GRANULAR</v>
          </cell>
          <cell r="C4">
            <v>300</v>
          </cell>
        </row>
        <row r="5">
          <cell r="A5" t="str">
            <v>AC2</v>
          </cell>
          <cell r="B5" t="str">
            <v>CONCRETO</v>
          </cell>
          <cell r="C5">
            <v>300</v>
          </cell>
        </row>
        <row r="6">
          <cell r="A6" t="str">
            <v>AC3</v>
          </cell>
          <cell r="B6" t="str">
            <v>PAVIMENTO</v>
          </cell>
          <cell r="C6">
            <v>350</v>
          </cell>
        </row>
        <row r="7">
          <cell r="A7" t="str">
            <v>AC4</v>
          </cell>
          <cell r="B7" t="str">
            <v>ESCOMBROS</v>
          </cell>
          <cell r="C7">
            <v>300</v>
          </cell>
        </row>
        <row r="8">
          <cell r="A8" t="str">
            <v>AC5</v>
          </cell>
          <cell r="B8" t="str">
            <v>EXCAVACIÓN</v>
          </cell>
          <cell r="C8">
            <v>300</v>
          </cell>
        </row>
        <row r="9">
          <cell r="A9" t="str">
            <v>AC6</v>
          </cell>
          <cell r="B9" t="str">
            <v>VARIOS - CORTO</v>
          </cell>
          <cell r="C9">
            <v>550</v>
          </cell>
        </row>
        <row r="10">
          <cell r="A10" t="str">
            <v>AC7</v>
          </cell>
          <cell r="B10" t="str">
            <v>MATERIAL PLAYA</v>
          </cell>
          <cell r="C10">
            <v>300</v>
          </cell>
        </row>
        <row r="11">
          <cell r="A11" t="str">
            <v>AC8</v>
          </cell>
          <cell r="B11" t="str">
            <v>PRESTAMO</v>
          </cell>
          <cell r="C11">
            <v>300</v>
          </cell>
        </row>
        <row r="12">
          <cell r="A12" t="str">
            <v>AC9</v>
          </cell>
          <cell r="B12" t="str">
            <v>ARBOLES</v>
          </cell>
          <cell r="C12">
            <v>750</v>
          </cell>
        </row>
        <row r="13">
          <cell r="A13" t="str">
            <v>AC10</v>
          </cell>
          <cell r="B13" t="str">
            <v>VARIOS - LARGO</v>
          </cell>
          <cell r="C13">
            <v>300</v>
          </cell>
        </row>
        <row r="14">
          <cell r="A14" t="str">
            <v>AC11</v>
          </cell>
          <cell r="B14" t="str">
            <v>DESMONTE Y LIMPIEZA</v>
          </cell>
          <cell r="C14">
            <v>300</v>
          </cell>
        </row>
        <row r="15">
          <cell r="A15" t="str">
            <v>AC12</v>
          </cell>
          <cell r="B15" t="str">
            <v>DERRUMBES</v>
          </cell>
          <cell r="C15">
            <v>300</v>
          </cell>
        </row>
      </sheetData>
      <sheetData sheetId="3" refreshError="1">
        <row r="3">
          <cell r="A3" t="str">
            <v>MA001</v>
          </cell>
          <cell r="B3" t="str">
            <v>A.C.P.M.</v>
          </cell>
          <cell r="C3" t="str">
            <v>GL</v>
          </cell>
          <cell r="D3">
            <v>2070</v>
          </cell>
        </row>
        <row r="4">
          <cell r="A4" t="str">
            <v>MA002</v>
          </cell>
          <cell r="B4" t="str">
            <v>ACEITE HIDRAULICO</v>
          </cell>
          <cell r="C4" t="str">
            <v>GL</v>
          </cell>
          <cell r="D4">
            <v>9856</v>
          </cell>
        </row>
        <row r="5">
          <cell r="A5" t="str">
            <v>MA003</v>
          </cell>
          <cell r="B5" t="str">
            <v>ACEITE MOTOR</v>
          </cell>
          <cell r="C5" t="str">
            <v>GL</v>
          </cell>
          <cell r="D5">
            <v>14467</v>
          </cell>
        </row>
        <row r="6">
          <cell r="A6" t="str">
            <v>MA004</v>
          </cell>
          <cell r="B6" t="str">
            <v>ACEITE TRANSMISION</v>
          </cell>
          <cell r="C6" t="str">
            <v>GL</v>
          </cell>
          <cell r="D6">
            <v>12281</v>
          </cell>
        </row>
        <row r="7">
          <cell r="A7" t="str">
            <v>MA005</v>
          </cell>
          <cell r="B7" t="str">
            <v>ACERO DE REFUERZO G60</v>
          </cell>
          <cell r="C7" t="str">
            <v>KG</v>
          </cell>
          <cell r="D7">
            <v>950</v>
          </cell>
        </row>
        <row r="8">
          <cell r="A8" t="str">
            <v>MA006</v>
          </cell>
          <cell r="B8" t="str">
            <v>ADITIVOS</v>
          </cell>
          <cell r="C8" t="str">
            <v>GLOBAL</v>
          </cell>
          <cell r="D8">
            <v>2800</v>
          </cell>
        </row>
        <row r="9">
          <cell r="A9" t="str">
            <v>MA007</v>
          </cell>
          <cell r="B9" t="str">
            <v>ASFALTO</v>
          </cell>
          <cell r="C9" t="str">
            <v>KG</v>
          </cell>
          <cell r="D9">
            <v>424</v>
          </cell>
        </row>
        <row r="10">
          <cell r="A10" t="str">
            <v>MA008</v>
          </cell>
          <cell r="B10" t="str">
            <v>BROCAS, VARILLAS , ANFO Y OTROS</v>
          </cell>
          <cell r="C10" t="str">
            <v>GLOBAL</v>
          </cell>
          <cell r="D10">
            <v>300</v>
          </cell>
        </row>
        <row r="11">
          <cell r="A11" t="str">
            <v>MA009</v>
          </cell>
          <cell r="B11" t="str">
            <v>CANASTA PARA GAVIONES</v>
          </cell>
          <cell r="C11" t="str">
            <v>UN</v>
          </cell>
          <cell r="D11">
            <v>28000</v>
          </cell>
        </row>
        <row r="12">
          <cell r="A12" t="str">
            <v>MA010</v>
          </cell>
          <cell r="B12" t="str">
            <v>CEMENTO</v>
          </cell>
          <cell r="C12" t="str">
            <v>BULTO</v>
          </cell>
          <cell r="D12">
            <v>14300</v>
          </cell>
        </row>
        <row r="13">
          <cell r="A13" t="str">
            <v>MA011</v>
          </cell>
          <cell r="B13" t="str">
            <v>CONCRETO DE 140 KG/CM2</v>
          </cell>
          <cell r="C13" t="str">
            <v>M3</v>
          </cell>
          <cell r="D13">
            <v>155000</v>
          </cell>
        </row>
        <row r="14">
          <cell r="A14" t="str">
            <v>MA012</v>
          </cell>
          <cell r="B14" t="str">
            <v>CONCRETO DE 175 KG/CM2</v>
          </cell>
          <cell r="C14" t="str">
            <v>M3</v>
          </cell>
          <cell r="D14">
            <v>158000</v>
          </cell>
        </row>
        <row r="15">
          <cell r="A15" t="str">
            <v>MA013</v>
          </cell>
          <cell r="B15" t="str">
            <v>CONCRETO DE 210 KG/CM2</v>
          </cell>
          <cell r="C15" t="str">
            <v>M3</v>
          </cell>
          <cell r="D15">
            <v>170000</v>
          </cell>
        </row>
        <row r="16">
          <cell r="A16" t="str">
            <v>MA014</v>
          </cell>
          <cell r="B16" t="str">
            <v>CONCRETO DE 280 KG/CM2</v>
          </cell>
          <cell r="C16" t="str">
            <v>M3</v>
          </cell>
          <cell r="D16">
            <v>180000</v>
          </cell>
        </row>
        <row r="17">
          <cell r="A17" t="str">
            <v>MA015</v>
          </cell>
          <cell r="B17" t="str">
            <v>CONCRETO DE 350 KG/CM2</v>
          </cell>
          <cell r="C17" t="str">
            <v>M3</v>
          </cell>
          <cell r="D17">
            <v>185000</v>
          </cell>
        </row>
        <row r="18">
          <cell r="A18" t="str">
            <v>MA016</v>
          </cell>
          <cell r="B18" t="str">
            <v>CORDON DETONANTE</v>
          </cell>
          <cell r="C18" t="str">
            <v>ML</v>
          </cell>
          <cell r="D18">
            <v>500</v>
          </cell>
        </row>
        <row r="19">
          <cell r="A19" t="str">
            <v>MA017</v>
          </cell>
          <cell r="B19" t="str">
            <v>CRUDO</v>
          </cell>
          <cell r="C19" t="str">
            <v>GAL</v>
          </cell>
          <cell r="D19">
            <v>390</v>
          </cell>
        </row>
        <row r="20">
          <cell r="A20" t="str">
            <v>MA018</v>
          </cell>
          <cell r="B20" t="str">
            <v>DEFENSAS METALICAS</v>
          </cell>
          <cell r="C20" t="str">
            <v>ML</v>
          </cell>
          <cell r="D20">
            <v>60000</v>
          </cell>
        </row>
        <row r="21">
          <cell r="A21" t="str">
            <v>MA019</v>
          </cell>
          <cell r="B21" t="str">
            <v>GEOTEXTIL NO TEJIDO</v>
          </cell>
          <cell r="C21" t="str">
            <v>M2</v>
          </cell>
          <cell r="D21">
            <v>1700</v>
          </cell>
        </row>
        <row r="22">
          <cell r="A22" t="str">
            <v>MA020</v>
          </cell>
          <cell r="B22" t="str">
            <v>GRAMA</v>
          </cell>
          <cell r="C22" t="str">
            <v>M2</v>
          </cell>
          <cell r="D22">
            <v>2000</v>
          </cell>
        </row>
        <row r="23">
          <cell r="A23" t="str">
            <v>MA021</v>
          </cell>
          <cell r="B23" t="str">
            <v>GRASA</v>
          </cell>
          <cell r="C23" t="str">
            <v>LB</v>
          </cell>
          <cell r="D23">
            <v>3107</v>
          </cell>
        </row>
        <row r="24">
          <cell r="A24" t="str">
            <v>MA022</v>
          </cell>
          <cell r="B24" t="str">
            <v>INDUGEL</v>
          </cell>
          <cell r="C24" t="str">
            <v>KG</v>
          </cell>
          <cell r="D24">
            <v>7000</v>
          </cell>
        </row>
        <row r="25">
          <cell r="A25" t="str">
            <v>MA023</v>
          </cell>
          <cell r="B25" t="str">
            <v>MATERIAL LIGANTE</v>
          </cell>
          <cell r="C25" t="str">
            <v>LT</v>
          </cell>
          <cell r="D25">
            <v>375</v>
          </cell>
        </row>
        <row r="26">
          <cell r="A26" t="str">
            <v>MA024</v>
          </cell>
          <cell r="B26" t="str">
            <v>MATERIAL DE PRESTAMO</v>
          </cell>
          <cell r="C26" t="str">
            <v>M3</v>
          </cell>
          <cell r="D26">
            <v>2500</v>
          </cell>
        </row>
        <row r="27">
          <cell r="A27" t="str">
            <v>MA025</v>
          </cell>
          <cell r="B27" t="str">
            <v>MATERIAL PARA FILTROS</v>
          </cell>
          <cell r="C27" t="str">
            <v>M3</v>
          </cell>
          <cell r="D27">
            <v>12760</v>
          </cell>
        </row>
        <row r="28">
          <cell r="A28" t="str">
            <v>MA026</v>
          </cell>
          <cell r="B28" t="str">
            <v>MATERIAL PARA SUB-BASE</v>
          </cell>
          <cell r="C28" t="str">
            <v>M3</v>
          </cell>
          <cell r="D28">
            <v>9280</v>
          </cell>
        </row>
        <row r="29">
          <cell r="A29" t="str">
            <v>MA027</v>
          </cell>
          <cell r="B29" t="str">
            <v>MATERIAL TRITURADO 3/4"</v>
          </cell>
          <cell r="C29" t="str">
            <v>M3</v>
          </cell>
          <cell r="D29">
            <v>14500</v>
          </cell>
        </row>
        <row r="30">
          <cell r="A30" t="str">
            <v>MA028</v>
          </cell>
          <cell r="B30" t="str">
            <v>NITRON</v>
          </cell>
          <cell r="C30" t="str">
            <v>UN</v>
          </cell>
          <cell r="D30">
            <v>400</v>
          </cell>
        </row>
        <row r="31">
          <cell r="A31" t="str">
            <v>MA028A</v>
          </cell>
          <cell r="B31" t="str">
            <v>TIERRA NEGRA</v>
          </cell>
          <cell r="C31" t="str">
            <v>M3</v>
          </cell>
          <cell r="D31">
            <v>25000</v>
          </cell>
        </row>
        <row r="32">
          <cell r="A32" t="str">
            <v>MA029</v>
          </cell>
          <cell r="B32" t="str">
            <v>RAJON PARA RELLENO</v>
          </cell>
          <cell r="C32" t="str">
            <v>M3</v>
          </cell>
          <cell r="D32">
            <v>16500</v>
          </cell>
        </row>
        <row r="33">
          <cell r="A33" t="str">
            <v>MA029A</v>
          </cell>
          <cell r="B33" t="str">
            <v>PARAL</v>
          </cell>
          <cell r="C33" t="str">
            <v>UN</v>
          </cell>
          <cell r="D33">
            <v>25000</v>
          </cell>
        </row>
        <row r="34">
          <cell r="A34" t="str">
            <v>MA030</v>
          </cell>
          <cell r="B34" t="str">
            <v>DEMARCACION VIAL</v>
          </cell>
          <cell r="C34" t="str">
            <v>ML</v>
          </cell>
          <cell r="D34">
            <v>600</v>
          </cell>
        </row>
        <row r="35">
          <cell r="A35" t="str">
            <v>MA031</v>
          </cell>
          <cell r="B35" t="str">
            <v>SEÑALES METALICAS</v>
          </cell>
          <cell r="C35" t="str">
            <v>UN</v>
          </cell>
          <cell r="D35">
            <v>88000</v>
          </cell>
        </row>
        <row r="36">
          <cell r="A36" t="str">
            <v>MA031A</v>
          </cell>
          <cell r="B36" t="str">
            <v>SEÑAL PREVENTIVA</v>
          </cell>
          <cell r="C36" t="str">
            <v>UN</v>
          </cell>
          <cell r="D36">
            <v>101925</v>
          </cell>
        </row>
        <row r="37">
          <cell r="A37" t="str">
            <v>MA031B</v>
          </cell>
          <cell r="B37" t="str">
            <v>SEÑAL REGALMETARIA</v>
          </cell>
          <cell r="C37" t="str">
            <v>UN</v>
          </cell>
          <cell r="D37">
            <v>110258</v>
          </cell>
        </row>
        <row r="38">
          <cell r="A38" t="str">
            <v>MA032</v>
          </cell>
          <cell r="B38" t="str">
            <v>TACHAS BIDIRECCIONALES</v>
          </cell>
          <cell r="C38" t="str">
            <v>UN</v>
          </cell>
          <cell r="D38">
            <v>4550</v>
          </cell>
        </row>
        <row r="39">
          <cell r="A39" t="str">
            <v>MA033</v>
          </cell>
          <cell r="B39" t="str">
            <v>TERMINALES DEFENSA METÁLICA</v>
          </cell>
          <cell r="C39" t="str">
            <v>UN</v>
          </cell>
          <cell r="D39">
            <v>20000</v>
          </cell>
        </row>
        <row r="40">
          <cell r="A40" t="str">
            <v>MA034</v>
          </cell>
          <cell r="B40" t="str">
            <v>TORNILLERIA</v>
          </cell>
          <cell r="C40" t="str">
            <v>UN</v>
          </cell>
          <cell r="D40">
            <v>750</v>
          </cell>
        </row>
        <row r="41">
          <cell r="A41" t="str">
            <v>MA040</v>
          </cell>
          <cell r="B41" t="str">
            <v>TUBERIA PERFORADA</v>
          </cell>
          <cell r="C41" t="str">
            <v>ML</v>
          </cell>
          <cell r="D41">
            <v>8542</v>
          </cell>
        </row>
        <row r="42">
          <cell r="A42" t="str">
            <v>MA041</v>
          </cell>
          <cell r="B42" t="str">
            <v>FORMALETA TUBERIA CONCRETO</v>
          </cell>
          <cell r="C42" t="str">
            <v>M2</v>
          </cell>
          <cell r="D42">
            <v>3000</v>
          </cell>
        </row>
        <row r="43">
          <cell r="A43" t="str">
            <v>MA042</v>
          </cell>
          <cell r="B43" t="str">
            <v>FORMALETA CUNETAS</v>
          </cell>
          <cell r="C43" t="str">
            <v>M2</v>
          </cell>
          <cell r="D43">
            <v>2500</v>
          </cell>
        </row>
        <row r="44">
          <cell r="A44" t="str">
            <v>MA043</v>
          </cell>
          <cell r="B44" t="str">
            <v>FORMALETA CONCRETOS</v>
          </cell>
          <cell r="C44" t="str">
            <v>M2</v>
          </cell>
          <cell r="D44">
            <v>3500</v>
          </cell>
        </row>
        <row r="45">
          <cell r="A45" t="str">
            <v>MA044</v>
          </cell>
          <cell r="B45" t="str">
            <v>CIMBRA</v>
          </cell>
          <cell r="C45" t="str">
            <v>ML</v>
          </cell>
          <cell r="D45">
            <v>2500</v>
          </cell>
        </row>
        <row r="46">
          <cell r="A46" t="str">
            <v>MA045</v>
          </cell>
          <cell r="B46" t="str">
            <v>PIEDRA</v>
          </cell>
          <cell r="C46" t="str">
            <v>M3</v>
          </cell>
          <cell r="D46">
            <v>15000</v>
          </cell>
        </row>
        <row r="47">
          <cell r="A47" t="str">
            <v>MA046</v>
          </cell>
          <cell r="B47" t="str">
            <v>ALAMBRE PARA AMARRAR</v>
          </cell>
          <cell r="C47" t="str">
            <v>KG</v>
          </cell>
          <cell r="D47">
            <v>1500</v>
          </cell>
        </row>
        <row r="48">
          <cell r="A48" t="str">
            <v>MA047</v>
          </cell>
          <cell r="B48" t="str">
            <v>TUBERIA A PRESION PVC DE 2"</v>
          </cell>
          <cell r="C48" t="str">
            <v>ML</v>
          </cell>
          <cell r="D48">
            <v>3751</v>
          </cell>
        </row>
        <row r="49">
          <cell r="A49" t="str">
            <v>MA048</v>
          </cell>
          <cell r="B49" t="str">
            <v>ARENA</v>
          </cell>
          <cell r="C49" t="str">
            <v>M3</v>
          </cell>
          <cell r="D49">
            <v>14500</v>
          </cell>
        </row>
        <row r="50">
          <cell r="A50" t="str">
            <v>MA049</v>
          </cell>
          <cell r="B50" t="str">
            <v>DISCOS METALICOS</v>
          </cell>
          <cell r="C50" t="str">
            <v>U</v>
          </cell>
          <cell r="D50">
            <v>1300000</v>
          </cell>
        </row>
        <row r="51">
          <cell r="A51" t="str">
            <v>MA050</v>
          </cell>
          <cell r="B51" t="str">
            <v>DISCOS PASTA</v>
          </cell>
          <cell r="C51" t="str">
            <v>U</v>
          </cell>
          <cell r="D51">
            <v>585000</v>
          </cell>
        </row>
        <row r="52">
          <cell r="A52" t="str">
            <v>MA051</v>
          </cell>
          <cell r="B52" t="str">
            <v>MANGUERAS Y ACCESORIOS</v>
          </cell>
          <cell r="C52" t="str">
            <v>S.G.</v>
          </cell>
          <cell r="D52">
            <v>1000</v>
          </cell>
        </row>
        <row r="53">
          <cell r="A53" t="str">
            <v>MA052</v>
          </cell>
          <cell r="B53" t="str">
            <v>VARILLA INTEGRAL</v>
          </cell>
          <cell r="C53" t="str">
            <v>UN</v>
          </cell>
          <cell r="D53">
            <v>115000</v>
          </cell>
        </row>
        <row r="54">
          <cell r="A54" t="str">
            <v>MA053</v>
          </cell>
          <cell r="B54" t="str">
            <v>PERNO DE ANCLAJE No.10</v>
          </cell>
          <cell r="C54" t="str">
            <v>UN</v>
          </cell>
          <cell r="D54">
            <v>4516</v>
          </cell>
        </row>
        <row r="55">
          <cell r="A55" t="str">
            <v>MA054</v>
          </cell>
          <cell r="B55" t="str">
            <v>PLATINA 0.15 * 0.15</v>
          </cell>
          <cell r="C55" t="str">
            <v>UN</v>
          </cell>
          <cell r="D55">
            <v>1024</v>
          </cell>
        </row>
        <row r="56">
          <cell r="A56" t="str">
            <v>MA055</v>
          </cell>
          <cell r="B56" t="str">
            <v>ARANDELA SEMIESFERICA</v>
          </cell>
          <cell r="C56" t="str">
            <v>UN</v>
          </cell>
          <cell r="D56">
            <v>2000</v>
          </cell>
        </row>
        <row r="57">
          <cell r="A57" t="str">
            <v>MA056</v>
          </cell>
          <cell r="B57" t="str">
            <v>RESINA 38 MM</v>
          </cell>
          <cell r="C57" t="str">
            <v>UN</v>
          </cell>
          <cell r="D57">
            <v>1555</v>
          </cell>
        </row>
        <row r="58">
          <cell r="A58" t="str">
            <v>MA057</v>
          </cell>
          <cell r="B58" t="str">
            <v>TUERCA</v>
          </cell>
          <cell r="C58" t="str">
            <v>UN</v>
          </cell>
          <cell r="D58">
            <v>250</v>
          </cell>
        </row>
        <row r="59">
          <cell r="A59" t="str">
            <v>MA058</v>
          </cell>
          <cell r="B59" t="str">
            <v>MALLA ELECTROSOLDADA D188 SIMESA</v>
          </cell>
          <cell r="C59" t="str">
            <v>M2</v>
          </cell>
          <cell r="D59">
            <v>2500</v>
          </cell>
        </row>
        <row r="60">
          <cell r="A60" t="str">
            <v>MA059</v>
          </cell>
          <cell r="B60" t="str">
            <v>PANELA DE APOYO</v>
          </cell>
          <cell r="C60" t="str">
            <v>UN</v>
          </cell>
          <cell r="D60">
            <v>6</v>
          </cell>
        </row>
        <row r="61">
          <cell r="A61" t="str">
            <v>MA060</v>
          </cell>
          <cell r="B61" t="str">
            <v>CURADO</v>
          </cell>
          <cell r="C61" t="str">
            <v>GLOBAL</v>
          </cell>
          <cell r="D61">
            <v>1000</v>
          </cell>
        </row>
        <row r="62">
          <cell r="A62" t="str">
            <v>MA061</v>
          </cell>
          <cell r="B62" t="str">
            <v>CONCRETO ASFALTICO</v>
          </cell>
          <cell r="C62" t="str">
            <v>M3</v>
          </cell>
          <cell r="D62">
            <v>109250</v>
          </cell>
        </row>
        <row r="63">
          <cell r="A63" t="str">
            <v>MA062</v>
          </cell>
          <cell r="B63" t="str">
            <v>TUBERIA D=10" PARA SUMIDERO</v>
          </cell>
          <cell r="C63" t="str">
            <v>ML</v>
          </cell>
          <cell r="D63">
            <v>16800</v>
          </cell>
        </row>
        <row r="64">
          <cell r="A64" t="str">
            <v>MA063</v>
          </cell>
          <cell r="B64" t="str">
            <v>SUMIDEROS TIPO B</v>
          </cell>
          <cell r="C64" t="str">
            <v>UN</v>
          </cell>
          <cell r="D64">
            <v>200000</v>
          </cell>
        </row>
        <row r="65">
          <cell r="A65" t="str">
            <v>MA064</v>
          </cell>
          <cell r="B65" t="str">
            <v>CORDONES PREFABRICADOS</v>
          </cell>
          <cell r="C65" t="str">
            <v>ML</v>
          </cell>
          <cell r="D65">
            <v>18500</v>
          </cell>
        </row>
        <row r="66">
          <cell r="A66" t="str">
            <v>MA065</v>
          </cell>
          <cell r="B66" t="str">
            <v>ANDENES EN CONCRETO</v>
          </cell>
          <cell r="C66" t="str">
            <v>M2</v>
          </cell>
          <cell r="D66">
            <v>13600</v>
          </cell>
        </row>
        <row r="67">
          <cell r="A67" t="str">
            <v>MA066</v>
          </cell>
          <cell r="B67" t="str">
            <v>BANDERA SENCILLA</v>
          </cell>
          <cell r="C67" t="str">
            <v>UN</v>
          </cell>
          <cell r="D67">
            <v>624000</v>
          </cell>
        </row>
        <row r="68">
          <cell r="A68" t="str">
            <v>MA067</v>
          </cell>
          <cell r="B68" t="str">
            <v>BANDERA SEÑAL INFORMATIVA</v>
          </cell>
          <cell r="C68" t="str">
            <v>UN</v>
          </cell>
          <cell r="D68">
            <v>224000</v>
          </cell>
        </row>
        <row r="69">
          <cell r="A69" t="str">
            <v>MA068</v>
          </cell>
          <cell r="B69" t="str">
            <v>TUBERIA DE DRENAJE PVC CALIBRE 40</v>
          </cell>
          <cell r="C69" t="str">
            <v>ML</v>
          </cell>
          <cell r="D69">
            <v>5000</v>
          </cell>
        </row>
        <row r="70">
          <cell r="A70" t="str">
            <v>MA069</v>
          </cell>
          <cell r="B70" t="str">
            <v>MATERIAL PARA BASE</v>
          </cell>
          <cell r="C70" t="str">
            <v>M3</v>
          </cell>
          <cell r="D70">
            <v>13920</v>
          </cell>
        </row>
        <row r="71">
          <cell r="A71" t="str">
            <v>MA070</v>
          </cell>
          <cell r="B71" t="str">
            <v>POSTES EN MADERA 6"</v>
          </cell>
          <cell r="C71" t="str">
            <v>ML</v>
          </cell>
          <cell r="D71">
            <v>7000</v>
          </cell>
        </row>
        <row r="72">
          <cell r="A72" t="str">
            <v>MA071</v>
          </cell>
          <cell r="B72" t="str">
            <v>TRAVESAÑOS EN MADERA 4"</v>
          </cell>
          <cell r="C72" t="str">
            <v>ML</v>
          </cell>
          <cell r="D72">
            <v>4500</v>
          </cell>
        </row>
        <row r="73">
          <cell r="A73" t="str">
            <v>MA072</v>
          </cell>
          <cell r="B73" t="str">
            <v>ARBOLES PEQUEÑOS</v>
          </cell>
          <cell r="C73" t="str">
            <v>UN</v>
          </cell>
          <cell r="D73">
            <v>5500</v>
          </cell>
        </row>
        <row r="74">
          <cell r="A74" t="str">
            <v>MA074</v>
          </cell>
          <cell r="B74" t="str">
            <v>EMULSION ASFALTICA</v>
          </cell>
          <cell r="C74" t="str">
            <v>LT</v>
          </cell>
          <cell r="D74">
            <v>515</v>
          </cell>
        </row>
        <row r="75">
          <cell r="A75" t="str">
            <v>MA075</v>
          </cell>
          <cell r="B75" t="str">
            <v>MATERIAL LLENANTE</v>
          </cell>
          <cell r="C75" t="str">
            <v>M3</v>
          </cell>
          <cell r="D75">
            <v>1500</v>
          </cell>
        </row>
        <row r="76">
          <cell r="A76" t="str">
            <v>MA076</v>
          </cell>
          <cell r="B76" t="str">
            <v>GEOTEXTIL TEJIDO</v>
          </cell>
          <cell r="C76" t="str">
            <v>M2</v>
          </cell>
          <cell r="D76">
            <v>1700</v>
          </cell>
        </row>
        <row r="77">
          <cell r="A77" t="str">
            <v>MA082</v>
          </cell>
          <cell r="B77" t="str">
            <v>CEMENTO</v>
          </cell>
          <cell r="C77" t="str">
            <v>KG</v>
          </cell>
          <cell r="D77">
            <v>317.77999999999997</v>
          </cell>
        </row>
        <row r="78">
          <cell r="A78" t="str">
            <v>MA087</v>
          </cell>
          <cell r="B78" t="str">
            <v>ALAMBRE DE PUAS</v>
          </cell>
          <cell r="C78" t="str">
            <v>ML</v>
          </cell>
          <cell r="D78">
            <v>70</v>
          </cell>
        </row>
        <row r="79">
          <cell r="A79" t="str">
            <v>MA088</v>
          </cell>
          <cell r="B79" t="str">
            <v>BLOQUES DE CONCRETO</v>
          </cell>
          <cell r="C79" t="str">
            <v>UN</v>
          </cell>
          <cell r="D79">
            <v>1100</v>
          </cell>
        </row>
        <row r="80">
          <cell r="A80" t="str">
            <v>MA089</v>
          </cell>
          <cell r="B80" t="str">
            <v>POSTES EN CONCRETO</v>
          </cell>
          <cell r="C80" t="str">
            <v>UN</v>
          </cell>
          <cell r="D80">
            <v>9000</v>
          </cell>
        </row>
        <row r="81">
          <cell r="A81" t="str">
            <v>MA090</v>
          </cell>
          <cell r="B81" t="str">
            <v>DOTACION EQUIPOS DE OFICINA</v>
          </cell>
          <cell r="C81" t="str">
            <v>MES</v>
          </cell>
          <cell r="D81">
            <v>250000</v>
          </cell>
        </row>
        <row r="82">
          <cell r="A82" t="str">
            <v>MA091</v>
          </cell>
          <cell r="B82" t="str">
            <v>CASCAJO</v>
          </cell>
          <cell r="C82" t="str">
            <v>M3</v>
          </cell>
          <cell r="D82">
            <v>8600</v>
          </cell>
        </row>
        <row r="83">
          <cell r="A83" t="str">
            <v>MA092</v>
          </cell>
          <cell r="B83" t="str">
            <v>CASCAJO PROCESADO</v>
          </cell>
          <cell r="C83" t="str">
            <v>M3</v>
          </cell>
          <cell r="D83">
            <v>10000</v>
          </cell>
        </row>
        <row r="84">
          <cell r="A84" t="str">
            <v>MA093</v>
          </cell>
          <cell r="B84" t="str">
            <v>TUBERIA EN CONCRETO DE D=0.30M</v>
          </cell>
          <cell r="C84" t="str">
            <v>ML</v>
          </cell>
          <cell r="D84">
            <v>15160</v>
          </cell>
        </row>
        <row r="85">
          <cell r="A85" t="str">
            <v>MA094</v>
          </cell>
          <cell r="B85" t="str">
            <v>TUBERIA EN CONCRETO DE D=0.90M</v>
          </cell>
          <cell r="C85" t="str">
            <v>ML</v>
          </cell>
          <cell r="D85">
            <v>185000</v>
          </cell>
        </row>
        <row r="86">
          <cell r="A86" t="str">
            <v>MA095</v>
          </cell>
          <cell r="B86" t="str">
            <v>TUBERIA EN CONCRETO DE D=1.20M</v>
          </cell>
          <cell r="C86" t="str">
            <v>ML</v>
          </cell>
          <cell r="D86">
            <v>220651</v>
          </cell>
        </row>
        <row r="87">
          <cell r="A87" t="str">
            <v>MA096</v>
          </cell>
          <cell r="B87" t="str">
            <v>TUBERIA EN CONCRETO DE D=1.50M</v>
          </cell>
          <cell r="C87" t="str">
            <v>ML</v>
          </cell>
          <cell r="D87">
            <v>288546</v>
          </cell>
        </row>
        <row r="88">
          <cell r="A88" t="str">
            <v>MA097</v>
          </cell>
          <cell r="B88" t="str">
            <v>FORMALETA POSTENSADOS</v>
          </cell>
          <cell r="C88" t="str">
            <v>M2</v>
          </cell>
          <cell r="D88">
            <v>7500</v>
          </cell>
        </row>
        <row r="89">
          <cell r="A89" t="str">
            <v>MA104</v>
          </cell>
          <cell r="B89" t="str">
            <v>ALMOHADILLAS DE NEOPRENO - REFORZADAS</v>
          </cell>
          <cell r="C89" t="str">
            <v>CM3</v>
          </cell>
          <cell r="D89">
            <v>5000</v>
          </cell>
        </row>
        <row r="90">
          <cell r="A90" t="str">
            <v>MA105</v>
          </cell>
          <cell r="B90" t="str">
            <v xml:space="preserve">JUNTAS DE EXPANSION </v>
          </cell>
          <cell r="C90" t="str">
            <v>KN</v>
          </cell>
        </row>
        <row r="91">
          <cell r="A91" t="str">
            <v>MA106</v>
          </cell>
          <cell r="B91" t="str">
            <v>BARRA DE ACERO GALVANIZADO DE D=32 mm</v>
          </cell>
          <cell r="C91" t="str">
            <v>ML</v>
          </cell>
        </row>
        <row r="92">
          <cell r="A92" t="str">
            <v>MA107</v>
          </cell>
          <cell r="B92" t="str">
            <v>TUBERIA DE PVC DE 50 mm DE DIAMETRO</v>
          </cell>
          <cell r="C92" t="str">
            <v>ML</v>
          </cell>
          <cell r="D92">
            <v>2680</v>
          </cell>
        </row>
        <row r="93">
          <cell r="A93" t="str">
            <v>MA111</v>
          </cell>
          <cell r="B93" t="str">
            <v>CINTA DE PVC TIPO SIKA 0-22</v>
          </cell>
          <cell r="C93" t="str">
            <v>ML</v>
          </cell>
        </row>
        <row r="94">
          <cell r="A94" t="str">
            <v>MA113</v>
          </cell>
          <cell r="B94" t="str">
            <v>PASAMANOS METALICOS</v>
          </cell>
          <cell r="C94" t="str">
            <v>KN</v>
          </cell>
        </row>
        <row r="95">
          <cell r="A95" t="str">
            <v>MA114</v>
          </cell>
          <cell r="B95" t="str">
            <v>GEOMALLA</v>
          </cell>
          <cell r="C95" t="str">
            <v>M2</v>
          </cell>
          <cell r="D95">
            <v>12500</v>
          </cell>
        </row>
        <row r="96">
          <cell r="A96" t="str">
            <v>MA135</v>
          </cell>
          <cell r="B96" t="str">
            <v>GEOMEMBRANA</v>
          </cell>
          <cell r="C96" t="str">
            <v>M2</v>
          </cell>
          <cell r="D96">
            <v>5600</v>
          </cell>
        </row>
        <row r="97">
          <cell r="A97" t="str">
            <v>MA136</v>
          </cell>
          <cell r="B97" t="str">
            <v>TUBERIA DE CONCRETO SIMPLE DE 0.20 M DE DIAMETRO</v>
          </cell>
          <cell r="C97" t="str">
            <v>M</v>
          </cell>
          <cell r="D97">
            <v>7656</v>
          </cell>
        </row>
        <row r="98">
          <cell r="A98" t="str">
            <v>MA137</v>
          </cell>
          <cell r="B98" t="str">
            <v xml:space="preserve">TUBERIA PERFORADA DE CONCRETO SIMPLE DE 0.30 M </v>
          </cell>
          <cell r="C98" t="str">
            <v>M</v>
          </cell>
          <cell r="D98">
            <v>16008</v>
          </cell>
        </row>
        <row r="99">
          <cell r="A99" t="str">
            <v>MA138</v>
          </cell>
          <cell r="B99" t="str">
            <v>INYECCION DE MORTERO</v>
          </cell>
          <cell r="C99" t="str">
            <v>M3</v>
          </cell>
          <cell r="D99">
            <v>103040</v>
          </cell>
        </row>
        <row r="100">
          <cell r="A100" t="str">
            <v>MA139</v>
          </cell>
          <cell r="B100" t="str">
            <v>LECHADA PARAINYECCIÓN CABLES</v>
          </cell>
          <cell r="C100" t="str">
            <v>M3</v>
          </cell>
          <cell r="D100">
            <v>103040</v>
          </cell>
        </row>
        <row r="101">
          <cell r="A101" t="str">
            <v>MA140</v>
          </cell>
          <cell r="B101" t="str">
            <v>BENTONITA</v>
          </cell>
          <cell r="C101" t="str">
            <v>KG</v>
          </cell>
        </row>
        <row r="102">
          <cell r="A102" t="str">
            <v>MA141</v>
          </cell>
          <cell r="B102" t="str">
            <v>MORTERO</v>
          </cell>
          <cell r="C102" t="str">
            <v>M3</v>
          </cell>
          <cell r="D102">
            <v>176000</v>
          </cell>
        </row>
        <row r="103">
          <cell r="A103" t="str">
            <v>MA142</v>
          </cell>
          <cell r="B103" t="str">
            <v>CONCRETO DE 240 KG/CM2</v>
          </cell>
          <cell r="C103" t="str">
            <v>M3</v>
          </cell>
          <cell r="D103">
            <v>235000</v>
          </cell>
        </row>
        <row r="104">
          <cell r="A104" t="str">
            <v>MA143</v>
          </cell>
          <cell r="B104" t="str">
            <v>FIBRAS DE ACERO</v>
          </cell>
          <cell r="C104" t="str">
            <v>KN</v>
          </cell>
          <cell r="D104">
            <v>230000</v>
          </cell>
        </row>
        <row r="105">
          <cell r="A105" t="str">
            <v>MA144</v>
          </cell>
          <cell r="B105" t="str">
            <v>PUNTAS PARA MARTILLO</v>
          </cell>
          <cell r="C105" t="str">
            <v>UN</v>
          </cell>
          <cell r="D105">
            <v>30000</v>
          </cell>
        </row>
        <row r="106">
          <cell r="A106" t="str">
            <v>MA145</v>
          </cell>
          <cell r="B106" t="str">
            <v>TUBERIAS Y ACCESORIOS PARA INYECCIONES</v>
          </cell>
          <cell r="C106" t="str">
            <v>KN</v>
          </cell>
          <cell r="D106">
            <v>3000</v>
          </cell>
        </row>
        <row r="107">
          <cell r="A107" t="str">
            <v>MA146</v>
          </cell>
          <cell r="B107" t="str">
            <v>TUBERIAS PVC</v>
          </cell>
          <cell r="C107" t="str">
            <v>KN</v>
          </cell>
          <cell r="D107">
            <v>1500</v>
          </cell>
        </row>
        <row r="108">
          <cell r="A108" t="str">
            <v>MA147</v>
          </cell>
          <cell r="B108" t="str">
            <v>ELEMENTOS METALICOS</v>
          </cell>
          <cell r="C108" t="str">
            <v>KN</v>
          </cell>
          <cell r="D108">
            <v>200000</v>
          </cell>
        </row>
        <row r="109">
          <cell r="A109" t="str">
            <v>MA148</v>
          </cell>
          <cell r="B109" t="str">
            <v>DERECHOS DE BOTADERO - CIUDAD</v>
          </cell>
          <cell r="C109" t="str">
            <v>M3</v>
          </cell>
          <cell r="D109">
            <v>1000</v>
          </cell>
        </row>
        <row r="110">
          <cell r="A110" t="str">
            <v>MA149</v>
          </cell>
          <cell r="B110" t="str">
            <v>MATERIAL SELECCIONADO TIPO B-200</v>
          </cell>
          <cell r="C110" t="str">
            <v>M3</v>
          </cell>
          <cell r="D110">
            <v>10000</v>
          </cell>
        </row>
        <row r="111">
          <cell r="A111" t="str">
            <v>MA168</v>
          </cell>
          <cell r="B111" t="str">
            <v xml:space="preserve">DERECHOS DE BOTADERO </v>
          </cell>
          <cell r="C111" t="str">
            <v>M3</v>
          </cell>
          <cell r="D111">
            <v>800</v>
          </cell>
        </row>
        <row r="112">
          <cell r="A112" t="str">
            <v>MA169</v>
          </cell>
          <cell r="B112" t="str">
            <v>MEZCLA MDC-2/MDC-3</v>
          </cell>
          <cell r="C112" t="str">
            <v>M3</v>
          </cell>
          <cell r="D112">
            <v>134560</v>
          </cell>
        </row>
        <row r="113">
          <cell r="A113" t="str">
            <v>MA169B</v>
          </cell>
          <cell r="B113" t="str">
            <v>MEZCLA ASFALTICA EN PLANTA - INCLUYE IVA</v>
          </cell>
          <cell r="C113" t="str">
            <v>M3</v>
          </cell>
          <cell r="D113">
            <v>116000</v>
          </cell>
        </row>
        <row r="114">
          <cell r="A114" t="str">
            <v>MA169A</v>
          </cell>
          <cell r="B114" t="str">
            <v>MEZCLA DENSA MAC3</v>
          </cell>
          <cell r="C114" t="str">
            <v>M3</v>
          </cell>
          <cell r="D114">
            <v>110200</v>
          </cell>
        </row>
        <row r="115">
          <cell r="A115" t="str">
            <v>MA170</v>
          </cell>
          <cell r="B115" t="str">
            <v>MEZCLA MDC-1</v>
          </cell>
          <cell r="C115" t="str">
            <v>M3</v>
          </cell>
          <cell r="D115">
            <v>133400</v>
          </cell>
        </row>
        <row r="116">
          <cell r="A116" t="str">
            <v>MA170A</v>
          </cell>
          <cell r="B116" t="str">
            <v>BASE ASFALTICA</v>
          </cell>
          <cell r="C116" t="str">
            <v>M3</v>
          </cell>
          <cell r="D116">
            <v>116000</v>
          </cell>
        </row>
        <row r="117">
          <cell r="A117" t="str">
            <v>MA170B</v>
          </cell>
          <cell r="B117" t="str">
            <v>BASE ASFALTICA CON ASF ESPUMADO</v>
          </cell>
          <cell r="C117" t="str">
            <v>M3</v>
          </cell>
          <cell r="D117">
            <v>113520</v>
          </cell>
        </row>
        <row r="118">
          <cell r="A118" t="str">
            <v>MA171</v>
          </cell>
          <cell r="B118" t="str">
            <v>MATERIAL RELLENO - RECEBO</v>
          </cell>
          <cell r="C118" t="str">
            <v>M3</v>
          </cell>
          <cell r="D118">
            <v>10925</v>
          </cell>
        </row>
        <row r="119">
          <cell r="A119" t="str">
            <v>MA172</v>
          </cell>
          <cell r="B119" t="str">
            <v>ESTRUCTURA DE CONTENCIÓN</v>
          </cell>
          <cell r="C119" t="str">
            <v>UN</v>
          </cell>
          <cell r="D119">
            <v>7500000</v>
          </cell>
        </row>
        <row r="120">
          <cell r="A120" t="str">
            <v>MA173</v>
          </cell>
          <cell r="B120" t="str">
            <v>RELLENO FLUIDO F'C=30 KG/CM2</v>
          </cell>
          <cell r="C120" t="str">
            <v>M3</v>
          </cell>
          <cell r="D120">
            <v>93700</v>
          </cell>
        </row>
        <row r="121">
          <cell r="A121" t="str">
            <v>MA174</v>
          </cell>
          <cell r="B121" t="str">
            <v>CONCRETO MR=43 KG/CM2</v>
          </cell>
          <cell r="C121" t="str">
            <v>M3</v>
          </cell>
          <cell r="D121">
            <v>183077.7</v>
          </cell>
        </row>
        <row r="122">
          <cell r="A122" t="str">
            <v>MA174A</v>
          </cell>
          <cell r="B122" t="str">
            <v>CONCRETO MR=50 KG/CM2</v>
          </cell>
          <cell r="C122" t="str">
            <v>M3</v>
          </cell>
          <cell r="D122">
            <v>249000</v>
          </cell>
        </row>
        <row r="123">
          <cell r="A123" t="str">
            <v>MA174B</v>
          </cell>
          <cell r="B123" t="str">
            <v>CONCRETO WHITETOPPING</v>
          </cell>
          <cell r="C123" t="str">
            <v>M3</v>
          </cell>
          <cell r="D123">
            <v>249000</v>
          </cell>
        </row>
        <row r="124">
          <cell r="A124" t="str">
            <v>MA175</v>
          </cell>
          <cell r="B124" t="str">
            <v>JUNTAS EXPANSIÓN ML</v>
          </cell>
          <cell r="C124" t="str">
            <v>ML</v>
          </cell>
          <cell r="D124">
            <v>8428</v>
          </cell>
        </row>
        <row r="125">
          <cell r="A125" t="str">
            <v>MA176</v>
          </cell>
          <cell r="B125" t="str">
            <v>CURADO</v>
          </cell>
          <cell r="C125" t="str">
            <v>GL</v>
          </cell>
          <cell r="D125">
            <v>1000</v>
          </cell>
        </row>
        <row r="126">
          <cell r="A126" t="str">
            <v>MA177</v>
          </cell>
          <cell r="B126" t="str">
            <v>DOVELAS</v>
          </cell>
          <cell r="C126" t="str">
            <v>ML</v>
          </cell>
          <cell r="D126">
            <v>8000</v>
          </cell>
        </row>
        <row r="127">
          <cell r="A127" t="str">
            <v>MA178</v>
          </cell>
          <cell r="B127" t="str">
            <v>ACERO DE REFUERZO G40</v>
          </cell>
          <cell r="C127" t="str">
            <v>KG</v>
          </cell>
          <cell r="D127">
            <v>950</v>
          </cell>
        </row>
        <row r="128">
          <cell r="A128" t="str">
            <v>MA179</v>
          </cell>
          <cell r="B128" t="str">
            <v>DISCO PARA CORTE</v>
          </cell>
          <cell r="C128" t="str">
            <v>ML</v>
          </cell>
          <cell r="D128">
            <v>4250</v>
          </cell>
        </row>
        <row r="129">
          <cell r="A129" t="str">
            <v>MA180</v>
          </cell>
          <cell r="B129" t="str">
            <v>SELLO PARA JUNTAS</v>
          </cell>
          <cell r="C129" t="str">
            <v>ML</v>
          </cell>
          <cell r="D129">
            <v>2600</v>
          </cell>
        </row>
        <row r="130">
          <cell r="A130" t="str">
            <v>MA181</v>
          </cell>
          <cell r="B130" t="str">
            <v>MATERIAL FRESADO Y RECICLADO CON ASFALTO ESPUMADO</v>
          </cell>
          <cell r="C130" t="str">
            <v>M3</v>
          </cell>
          <cell r="D130">
            <v>30025</v>
          </cell>
        </row>
        <row r="131">
          <cell r="A131" t="str">
            <v>MA200</v>
          </cell>
          <cell r="B131" t="str">
            <v>AGROMANTO</v>
          </cell>
          <cell r="C131" t="str">
            <v>M2</v>
          </cell>
          <cell r="D131">
            <v>2000</v>
          </cell>
        </row>
        <row r="132">
          <cell r="A132" t="str">
            <v>MA201</v>
          </cell>
          <cell r="B132" t="str">
            <v>CESPEDON</v>
          </cell>
          <cell r="C132" t="str">
            <v>M2</v>
          </cell>
          <cell r="D132">
            <v>2000</v>
          </cell>
        </row>
        <row r="133">
          <cell r="A133" t="str">
            <v>MA924</v>
          </cell>
          <cell r="B133" t="str">
            <v>GEODREN CON TUBERIA DE  4"</v>
          </cell>
          <cell r="C133" t="str">
            <v>ML</v>
          </cell>
          <cell r="D133">
            <v>18203</v>
          </cell>
        </row>
        <row r="134">
          <cell r="A134" t="str">
            <v>NA</v>
          </cell>
        </row>
      </sheetData>
      <sheetData sheetId="4" refreshError="1">
        <row r="13">
          <cell r="A13" t="str">
            <v>MO01</v>
          </cell>
          <cell r="B13" t="str">
            <v>CARGA</v>
          </cell>
          <cell r="C13">
            <v>1</v>
          </cell>
          <cell r="D13">
            <v>1</v>
          </cell>
          <cell r="E13">
            <v>8008.02</v>
          </cell>
          <cell r="F13">
            <v>4004</v>
          </cell>
        </row>
        <row r="14">
          <cell r="A14" t="str">
            <v>MO02</v>
          </cell>
          <cell r="B14" t="str">
            <v xml:space="preserve">EXCAVACIONES </v>
          </cell>
          <cell r="C14">
            <v>1</v>
          </cell>
          <cell r="D14">
            <v>3</v>
          </cell>
          <cell r="E14">
            <v>13346.7</v>
          </cell>
          <cell r="F14">
            <v>3337</v>
          </cell>
        </row>
        <row r="15">
          <cell r="A15" t="str">
            <v>MO03</v>
          </cell>
          <cell r="B15" t="str">
            <v>ELABORACION CONCRETO</v>
          </cell>
          <cell r="C15">
            <v>1</v>
          </cell>
          <cell r="D15">
            <v>3</v>
          </cell>
          <cell r="E15">
            <v>13346.7</v>
          </cell>
          <cell r="F15">
            <v>3337</v>
          </cell>
        </row>
        <row r="16">
          <cell r="A16" t="str">
            <v>MO04</v>
          </cell>
          <cell r="B16" t="str">
            <v>COLOCACIÓN CONCRETOS</v>
          </cell>
          <cell r="C16">
            <v>2</v>
          </cell>
          <cell r="D16">
            <v>8</v>
          </cell>
          <cell r="E16">
            <v>32032.080000000002</v>
          </cell>
          <cell r="F16">
            <v>3203</v>
          </cell>
        </row>
        <row r="17">
          <cell r="A17" t="str">
            <v>MO05</v>
          </cell>
          <cell r="B17" t="str">
            <v>FORMA Y DESFORMA</v>
          </cell>
          <cell r="C17">
            <v>1</v>
          </cell>
          <cell r="D17">
            <v>1</v>
          </cell>
          <cell r="E17">
            <v>8008.02</v>
          </cell>
          <cell r="F17">
            <v>4004</v>
          </cell>
        </row>
        <row r="18">
          <cell r="A18" t="str">
            <v>MO06</v>
          </cell>
          <cell r="B18" t="str">
            <v>CIMBRA</v>
          </cell>
          <cell r="C18">
            <v>1</v>
          </cell>
          <cell r="D18">
            <v>1</v>
          </cell>
          <cell r="E18">
            <v>8008.02</v>
          </cell>
          <cell r="F18">
            <v>4004</v>
          </cell>
        </row>
        <row r="19">
          <cell r="A19" t="str">
            <v>MO07</v>
          </cell>
          <cell r="B19" t="str">
            <v>APUNTALAMIENTO</v>
          </cell>
          <cell r="C19">
            <v>1</v>
          </cell>
          <cell r="D19">
            <v>1</v>
          </cell>
          <cell r="E19">
            <v>8008.02</v>
          </cell>
          <cell r="F19">
            <v>4004</v>
          </cell>
        </row>
        <row r="20">
          <cell r="A20" t="str">
            <v>MO08</v>
          </cell>
          <cell r="B20" t="str">
            <v>BARRIDO IMPRIMACION</v>
          </cell>
          <cell r="C20">
            <v>2</v>
          </cell>
          <cell r="D20">
            <v>8</v>
          </cell>
          <cell r="E20">
            <v>32032.080000000002</v>
          </cell>
          <cell r="F20">
            <v>3203</v>
          </cell>
        </row>
        <row r="21">
          <cell r="A21" t="str">
            <v>MO09</v>
          </cell>
          <cell r="B21" t="str">
            <v>COLOCACIONES VARIAS</v>
          </cell>
          <cell r="C21">
            <v>1</v>
          </cell>
          <cell r="D21">
            <v>4</v>
          </cell>
          <cell r="E21">
            <v>16016.04</v>
          </cell>
          <cell r="F21">
            <v>3203</v>
          </cell>
        </row>
        <row r="22">
          <cell r="A22" t="str">
            <v>MO10</v>
          </cell>
          <cell r="B22" t="str">
            <v>COLOCACION ASFALTO</v>
          </cell>
          <cell r="C22">
            <v>1</v>
          </cell>
          <cell r="D22">
            <v>4</v>
          </cell>
          <cell r="E22">
            <v>16016.04</v>
          </cell>
          <cell r="F22">
            <v>3203</v>
          </cell>
        </row>
        <row r="23">
          <cell r="A23" t="str">
            <v>MO11</v>
          </cell>
          <cell r="B23" t="str">
            <v>FIGURACION</v>
          </cell>
          <cell r="C23">
            <v>1</v>
          </cell>
          <cell r="D23">
            <v>4</v>
          </cell>
          <cell r="E23">
            <v>16016.04</v>
          </cell>
          <cell r="F23">
            <v>3203</v>
          </cell>
        </row>
        <row r="24">
          <cell r="A24" t="str">
            <v>MO13</v>
          </cell>
          <cell r="B24" t="str">
            <v>DEMOLICIONES</v>
          </cell>
          <cell r="C24">
            <v>1</v>
          </cell>
          <cell r="D24">
            <v>4</v>
          </cell>
          <cell r="E24">
            <v>16016.04</v>
          </cell>
          <cell r="F24">
            <v>3203</v>
          </cell>
        </row>
        <row r="25">
          <cell r="A25" t="str">
            <v>MO14</v>
          </cell>
          <cell r="B25" t="str">
            <v>LIMPIEZA Y REMOCION</v>
          </cell>
          <cell r="C25">
            <v>1</v>
          </cell>
          <cell r="D25">
            <v>10</v>
          </cell>
          <cell r="E25">
            <v>32032.080000000002</v>
          </cell>
          <cell r="F25">
            <v>2912</v>
          </cell>
        </row>
        <row r="26">
          <cell r="A26" t="str">
            <v>MO15</v>
          </cell>
          <cell r="B26" t="str">
            <v>MAMPOSTERIA</v>
          </cell>
          <cell r="C26">
            <v>1</v>
          </cell>
          <cell r="D26">
            <v>4</v>
          </cell>
          <cell r="E26">
            <v>16016.04</v>
          </cell>
          <cell r="F26">
            <v>3203</v>
          </cell>
        </row>
        <row r="27">
          <cell r="A27" t="str">
            <v>MO17</v>
          </cell>
          <cell r="B27" t="str">
            <v>EXCAVACIONES MANUALES</v>
          </cell>
          <cell r="C27">
            <v>1</v>
          </cell>
          <cell r="D27">
            <v>4</v>
          </cell>
          <cell r="E27">
            <v>16016.04</v>
          </cell>
          <cell r="F27">
            <v>3203</v>
          </cell>
        </row>
        <row r="28">
          <cell r="A28" t="str">
            <v>MO18</v>
          </cell>
          <cell r="B28" t="str">
            <v>COLOCACIÓN EMPRADIZACIÓN</v>
          </cell>
          <cell r="C28">
            <v>2</v>
          </cell>
          <cell r="D28">
            <v>8</v>
          </cell>
          <cell r="E28">
            <v>32032.080000000002</v>
          </cell>
          <cell r="F28">
            <v>3203</v>
          </cell>
        </row>
        <row r="29">
          <cell r="A29" t="str">
            <v>MO19</v>
          </cell>
          <cell r="B29" t="str">
            <v>COLOCACIÓN ELEMENTOS METÁLICOS</v>
          </cell>
          <cell r="C29">
            <v>2</v>
          </cell>
          <cell r="D29">
            <v>8</v>
          </cell>
          <cell r="E29">
            <v>32032.080000000002</v>
          </cell>
          <cell r="F29">
            <v>3203</v>
          </cell>
        </row>
        <row r="30">
          <cell r="A30" t="str">
            <v>MO20</v>
          </cell>
          <cell r="B30" t="str">
            <v>COLOCACIÓN SEÑALES</v>
          </cell>
          <cell r="C30">
            <v>2</v>
          </cell>
          <cell r="D30">
            <v>8</v>
          </cell>
          <cell r="E30">
            <v>32032.080000000002</v>
          </cell>
          <cell r="F30">
            <v>3203</v>
          </cell>
        </row>
        <row r="31">
          <cell r="A31" t="str">
            <v>MO21</v>
          </cell>
          <cell r="B31" t="str">
            <v>COLOCACIÓN TUBERIAS</v>
          </cell>
          <cell r="C31">
            <v>2</v>
          </cell>
          <cell r="D31">
            <v>8</v>
          </cell>
          <cell r="E31">
            <v>32032.080000000002</v>
          </cell>
          <cell r="F31">
            <v>3203</v>
          </cell>
        </row>
        <row r="32">
          <cell r="A32" t="str">
            <v>MO22</v>
          </cell>
          <cell r="B32" t="str">
            <v>COLOCACIÓN MATERIAL DE FILTROS</v>
          </cell>
          <cell r="C32">
            <v>2</v>
          </cell>
          <cell r="D32">
            <v>8</v>
          </cell>
          <cell r="E32">
            <v>32032.080000000002</v>
          </cell>
          <cell r="F32">
            <v>3203</v>
          </cell>
        </row>
        <row r="33">
          <cell r="A33" t="str">
            <v>MO23</v>
          </cell>
          <cell r="B33" t="str">
            <v>COLOCACIÓN GAVIONES</v>
          </cell>
          <cell r="C33">
            <v>2</v>
          </cell>
          <cell r="D33">
            <v>8</v>
          </cell>
          <cell r="E33">
            <v>32032.080000000002</v>
          </cell>
          <cell r="F33">
            <v>3203</v>
          </cell>
        </row>
        <row r="34">
          <cell r="A34" t="str">
            <v>MO24</v>
          </cell>
          <cell r="B34" t="str">
            <v>COLOCACIÓN GEOTEXTIL</v>
          </cell>
          <cell r="C34">
            <v>2</v>
          </cell>
          <cell r="D34">
            <v>8</v>
          </cell>
          <cell r="E34">
            <v>32032.080000000002</v>
          </cell>
          <cell r="F34">
            <v>3203</v>
          </cell>
        </row>
        <row r="35">
          <cell r="A35" t="str">
            <v>MO25</v>
          </cell>
          <cell r="B35" t="str">
            <v>COLOCACION  DE FORMALETA</v>
          </cell>
          <cell r="C35">
            <v>1</v>
          </cell>
          <cell r="D35">
            <v>1</v>
          </cell>
          <cell r="E35">
            <v>8008.02</v>
          </cell>
          <cell r="F35">
            <v>4004</v>
          </cell>
        </row>
        <row r="36">
          <cell r="A36" t="str">
            <v>MO26</v>
          </cell>
          <cell r="B36" t="str">
            <v>RETIROS VARIOS</v>
          </cell>
          <cell r="C36">
            <v>1</v>
          </cell>
          <cell r="D36">
            <v>4</v>
          </cell>
          <cell r="E36">
            <v>16016.04</v>
          </cell>
          <cell r="F36">
            <v>3203</v>
          </cell>
        </row>
        <row r="37">
          <cell r="A37" t="str">
            <v>MO27</v>
          </cell>
          <cell r="B37" t="str">
            <v>PREFABRICADOS</v>
          </cell>
          <cell r="C37">
            <v>1</v>
          </cell>
          <cell r="D37">
            <v>4</v>
          </cell>
          <cell r="E37">
            <v>16016.04</v>
          </cell>
          <cell r="F37">
            <v>3203</v>
          </cell>
        </row>
        <row r="38">
          <cell r="A38" t="str">
            <v>MO28</v>
          </cell>
          <cell r="B38" t="str">
            <v>SEGURIDAD</v>
          </cell>
          <cell r="C38">
            <v>1</v>
          </cell>
          <cell r="D38">
            <v>3</v>
          </cell>
          <cell r="E38">
            <v>13346.7</v>
          </cell>
          <cell r="F38">
            <v>3337</v>
          </cell>
        </row>
        <row r="39">
          <cell r="A39" t="str">
            <v>MO29</v>
          </cell>
          <cell r="B39" t="str">
            <v>SEÑALIZACION</v>
          </cell>
          <cell r="C39">
            <v>1</v>
          </cell>
          <cell r="D39">
            <v>4</v>
          </cell>
          <cell r="E39">
            <v>16016.04</v>
          </cell>
          <cell r="F39">
            <v>3203</v>
          </cell>
        </row>
        <row r="40">
          <cell r="A40" t="str">
            <v>MO30</v>
          </cell>
          <cell r="B40" t="str">
            <v>LLENOS</v>
          </cell>
          <cell r="C40">
            <v>1</v>
          </cell>
          <cell r="D40">
            <v>4</v>
          </cell>
          <cell r="E40">
            <v>16016.04</v>
          </cell>
          <cell r="F40">
            <v>3203</v>
          </cell>
        </row>
        <row r="41">
          <cell r="A41" t="str">
            <v>MO31</v>
          </cell>
          <cell r="B41" t="str">
            <v>AYUDANTES</v>
          </cell>
          <cell r="C41">
            <v>0</v>
          </cell>
          <cell r="D41">
            <v>6</v>
          </cell>
          <cell r="E41">
            <v>16016.04</v>
          </cell>
          <cell r="F41">
            <v>2669</v>
          </cell>
        </row>
        <row r="42">
          <cell r="A42" t="str">
            <v>MO32</v>
          </cell>
          <cell r="B42" t="str">
            <v>REFERENCIACIÓN DE REDES</v>
          </cell>
          <cell r="C42">
            <v>4</v>
          </cell>
          <cell r="D42">
            <v>4</v>
          </cell>
          <cell r="E42">
            <v>32032.080000000002</v>
          </cell>
          <cell r="F42">
            <v>4004</v>
          </cell>
        </row>
        <row r="43">
          <cell r="A43" t="str">
            <v>MO35</v>
          </cell>
          <cell r="B43" t="str">
            <v>MANTENIMIENTO VIAL</v>
          </cell>
          <cell r="C43">
            <v>1</v>
          </cell>
          <cell r="D43">
            <v>10</v>
          </cell>
          <cell r="E43">
            <v>32032.080000000002</v>
          </cell>
          <cell r="F43">
            <v>2912</v>
          </cell>
        </row>
        <row r="44">
          <cell r="A44" t="str">
            <v>MO33</v>
          </cell>
          <cell r="B44" t="str">
            <v>COLOCACIÓN ACERO DE REFUERZO</v>
          </cell>
          <cell r="C44">
            <v>1</v>
          </cell>
          <cell r="D44">
            <v>4</v>
          </cell>
          <cell r="E44">
            <v>16016.04</v>
          </cell>
          <cell r="F44">
            <v>3203</v>
          </cell>
        </row>
        <row r="45">
          <cell r="A45" t="str">
            <v>MO34</v>
          </cell>
          <cell r="B45" t="str">
            <v>DESMONTE Y LIMPIEZA</v>
          </cell>
          <cell r="C45">
            <v>1</v>
          </cell>
          <cell r="D45">
            <v>20</v>
          </cell>
          <cell r="E45">
            <v>58725.48</v>
          </cell>
          <cell r="F45">
            <v>2796</v>
          </cell>
        </row>
        <row r="46">
          <cell r="A46" t="str">
            <v>NA</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insumos"/>
      <sheetName val="AIU (2)"/>
      <sheetName val="Presupuesto"/>
      <sheetName val="MODELO APUS"/>
      <sheetName val="Hoja5"/>
      <sheetName val="Hoja1"/>
      <sheetName val="Presupuesto (2)"/>
    </sheetNames>
    <sheetDataSet>
      <sheetData sheetId="0"/>
      <sheetData sheetId="1"/>
      <sheetData sheetId="2"/>
      <sheetData sheetId="3">
        <row r="2">
          <cell r="H2">
            <v>1</v>
          </cell>
          <cell r="I2">
            <v>10907</v>
          </cell>
          <cell r="J2">
            <v>14179</v>
          </cell>
        </row>
        <row r="3">
          <cell r="H3" t="str">
            <v>No Item</v>
          </cell>
          <cell r="I3" t="str">
            <v>Valor total C.D.</v>
          </cell>
          <cell r="J3" t="str">
            <v>Valor Total + CI</v>
          </cell>
        </row>
        <row r="45">
          <cell r="H45">
            <v>2</v>
          </cell>
          <cell r="I45">
            <v>5417</v>
          </cell>
          <cell r="J45">
            <v>7042</v>
          </cell>
        </row>
        <row r="46">
          <cell r="H46" t="str">
            <v>No Item</v>
          </cell>
          <cell r="I46" t="str">
            <v>Valor total C.D.</v>
          </cell>
          <cell r="J46" t="str">
            <v>Valor Total + CI</v>
          </cell>
        </row>
        <row r="88">
          <cell r="H88">
            <v>3</v>
          </cell>
          <cell r="I88">
            <v>11103</v>
          </cell>
          <cell r="J88">
            <v>14434</v>
          </cell>
        </row>
        <row r="89">
          <cell r="H89" t="str">
            <v>No Item</v>
          </cell>
          <cell r="I89" t="str">
            <v>Valor total C.D.</v>
          </cell>
          <cell r="J89" t="str">
            <v>Valor Total + CI</v>
          </cell>
        </row>
        <row r="131">
          <cell r="H131">
            <v>4</v>
          </cell>
          <cell r="I131">
            <v>9140</v>
          </cell>
          <cell r="J131">
            <v>11882</v>
          </cell>
        </row>
        <row r="132">
          <cell r="H132" t="str">
            <v>No Item</v>
          </cell>
          <cell r="I132" t="str">
            <v>Valor total C.D.</v>
          </cell>
          <cell r="J132" t="str">
            <v>Valor Total + CI</v>
          </cell>
        </row>
        <row r="174">
          <cell r="H174">
            <v>5</v>
          </cell>
          <cell r="I174">
            <v>4960</v>
          </cell>
          <cell r="J174">
            <v>6448</v>
          </cell>
        </row>
        <row r="175">
          <cell r="H175" t="str">
            <v>No Item</v>
          </cell>
          <cell r="I175" t="str">
            <v>Valor total C.D.</v>
          </cell>
          <cell r="J175" t="str">
            <v>Valor Total + CI</v>
          </cell>
        </row>
        <row r="217">
          <cell r="H217">
            <v>6</v>
          </cell>
          <cell r="I217">
            <v>10148</v>
          </cell>
          <cell r="J217">
            <v>13192</v>
          </cell>
        </row>
        <row r="218">
          <cell r="H218" t="str">
            <v>No Item</v>
          </cell>
          <cell r="I218" t="str">
            <v>Valor total C.D.</v>
          </cell>
          <cell r="J218" t="str">
            <v>Valor Total + CI</v>
          </cell>
        </row>
        <row r="260">
          <cell r="H260">
            <v>7</v>
          </cell>
          <cell r="I260">
            <v>12446</v>
          </cell>
          <cell r="J260">
            <v>16180</v>
          </cell>
        </row>
        <row r="261">
          <cell r="H261" t="str">
            <v>No Item</v>
          </cell>
          <cell r="I261" t="str">
            <v>Valor total C.D.</v>
          </cell>
          <cell r="J261" t="str">
            <v>Valor Total + CI</v>
          </cell>
        </row>
        <row r="303">
          <cell r="H303">
            <v>8</v>
          </cell>
          <cell r="I303">
            <v>7704</v>
          </cell>
          <cell r="J303">
            <v>10015</v>
          </cell>
        </row>
        <row r="304">
          <cell r="H304" t="str">
            <v>No Item</v>
          </cell>
          <cell r="I304" t="str">
            <v>Valor total C.D.</v>
          </cell>
          <cell r="J304" t="str">
            <v>Valor Total + CI</v>
          </cell>
        </row>
        <row r="346">
          <cell r="H346">
            <v>9</v>
          </cell>
          <cell r="I346">
            <v>5676</v>
          </cell>
          <cell r="J346">
            <v>7379</v>
          </cell>
        </row>
        <row r="347">
          <cell r="H347" t="str">
            <v>No Item</v>
          </cell>
          <cell r="I347" t="str">
            <v>Valor total C.D.</v>
          </cell>
          <cell r="J347" t="str">
            <v>Valor Total + CI</v>
          </cell>
        </row>
        <row r="389">
          <cell r="H389">
            <v>10</v>
          </cell>
          <cell r="I389">
            <v>3564</v>
          </cell>
          <cell r="J389">
            <v>4633</v>
          </cell>
        </row>
        <row r="390">
          <cell r="H390" t="str">
            <v>No Item</v>
          </cell>
          <cell r="I390" t="str">
            <v>Valor total C.D.</v>
          </cell>
          <cell r="J390" t="str">
            <v>Valor Total + CI</v>
          </cell>
        </row>
        <row r="432">
          <cell r="H432">
            <v>11</v>
          </cell>
          <cell r="I432">
            <v>30592</v>
          </cell>
          <cell r="J432">
            <v>39770</v>
          </cell>
        </row>
        <row r="433">
          <cell r="H433" t="str">
            <v>No Item</v>
          </cell>
          <cell r="I433" t="str">
            <v>Valor total C.D.</v>
          </cell>
          <cell r="J433" t="str">
            <v>Valor Total + CI</v>
          </cell>
        </row>
        <row r="475">
          <cell r="H475">
            <v>12</v>
          </cell>
          <cell r="I475">
            <v>15090</v>
          </cell>
          <cell r="J475">
            <v>19617</v>
          </cell>
        </row>
        <row r="476">
          <cell r="H476" t="str">
            <v>No Item</v>
          </cell>
          <cell r="I476" t="str">
            <v>Valor total C.D.</v>
          </cell>
          <cell r="J476" t="str">
            <v>Valor Total + CI</v>
          </cell>
        </row>
        <row r="518">
          <cell r="H518">
            <v>13</v>
          </cell>
          <cell r="I518">
            <v>8909</v>
          </cell>
          <cell r="J518">
            <v>11582</v>
          </cell>
        </row>
        <row r="519">
          <cell r="H519" t="str">
            <v>No Item</v>
          </cell>
          <cell r="I519" t="str">
            <v>Valor total C.D.</v>
          </cell>
          <cell r="J519" t="str">
            <v>Valor Total + CI</v>
          </cell>
        </row>
        <row r="561">
          <cell r="H561">
            <v>14</v>
          </cell>
          <cell r="I561">
            <v>4149</v>
          </cell>
          <cell r="J561">
            <v>5394</v>
          </cell>
        </row>
        <row r="562">
          <cell r="H562" t="str">
            <v>No Item</v>
          </cell>
          <cell r="I562" t="str">
            <v>Valor total C.D.</v>
          </cell>
          <cell r="J562" t="str">
            <v>Valor Total + CI</v>
          </cell>
        </row>
        <row r="604">
          <cell r="H604">
            <v>15</v>
          </cell>
          <cell r="I604">
            <v>11171</v>
          </cell>
          <cell r="J604">
            <v>14522</v>
          </cell>
        </row>
        <row r="605">
          <cell r="H605" t="str">
            <v>No Item</v>
          </cell>
          <cell r="I605" t="str">
            <v>Valor total C.D.</v>
          </cell>
          <cell r="J605" t="str">
            <v>Valor Total + CI</v>
          </cell>
        </row>
        <row r="647">
          <cell r="H647">
            <v>16</v>
          </cell>
          <cell r="I647">
            <v>6693</v>
          </cell>
          <cell r="J647">
            <v>8701</v>
          </cell>
        </row>
        <row r="648">
          <cell r="H648" t="str">
            <v>No Item</v>
          </cell>
          <cell r="I648" t="str">
            <v>Valor total C.D.</v>
          </cell>
          <cell r="J648" t="str">
            <v>Valor Total + CI</v>
          </cell>
        </row>
        <row r="690">
          <cell r="H690">
            <v>17</v>
          </cell>
          <cell r="I690">
            <v>47177</v>
          </cell>
          <cell r="J690">
            <v>61330</v>
          </cell>
        </row>
        <row r="691">
          <cell r="H691" t="str">
            <v>No Item</v>
          </cell>
          <cell r="I691" t="str">
            <v>Valor total C.D.</v>
          </cell>
          <cell r="J691" t="str">
            <v>Valor Total + CI</v>
          </cell>
        </row>
        <row r="733">
          <cell r="H733">
            <v>18</v>
          </cell>
          <cell r="I733">
            <v>136773</v>
          </cell>
          <cell r="J733">
            <v>177805</v>
          </cell>
        </row>
        <row r="734">
          <cell r="H734" t="str">
            <v>No Item</v>
          </cell>
          <cell r="I734" t="str">
            <v>Valor total C.D.</v>
          </cell>
          <cell r="J734" t="str">
            <v>Valor Total + CI</v>
          </cell>
        </row>
        <row r="776">
          <cell r="H776">
            <v>19</v>
          </cell>
          <cell r="I776">
            <v>91350</v>
          </cell>
          <cell r="J776">
            <v>118755</v>
          </cell>
        </row>
        <row r="777">
          <cell r="H777" t="str">
            <v>No Item</v>
          </cell>
          <cell r="I777" t="str">
            <v>Valor total C.D.</v>
          </cell>
          <cell r="J777" t="str">
            <v>Valor Total + CI</v>
          </cell>
        </row>
        <row r="819">
          <cell r="H819">
            <v>20</v>
          </cell>
          <cell r="I819">
            <v>10883</v>
          </cell>
          <cell r="J819">
            <v>14148</v>
          </cell>
        </row>
        <row r="820">
          <cell r="H820" t="str">
            <v>No Item</v>
          </cell>
          <cell r="I820" t="str">
            <v>Valor total C.D.</v>
          </cell>
          <cell r="J820" t="str">
            <v>Valor Total + CI</v>
          </cell>
        </row>
        <row r="862">
          <cell r="H862">
            <v>21</v>
          </cell>
          <cell r="I862">
            <v>43050</v>
          </cell>
          <cell r="J862">
            <v>55965</v>
          </cell>
        </row>
        <row r="863">
          <cell r="H863" t="str">
            <v>No Item</v>
          </cell>
          <cell r="I863" t="str">
            <v>Valor total C.D.</v>
          </cell>
          <cell r="J863" t="str">
            <v>Valor Total + CI</v>
          </cell>
        </row>
        <row r="905">
          <cell r="H905">
            <v>22</v>
          </cell>
          <cell r="I905">
            <v>1700000</v>
          </cell>
          <cell r="J905">
            <v>2210000</v>
          </cell>
        </row>
        <row r="906">
          <cell r="H906" t="str">
            <v>No Item</v>
          </cell>
          <cell r="I906" t="str">
            <v>Valor total C.D.</v>
          </cell>
          <cell r="J906" t="str">
            <v>Valor Total + CI</v>
          </cell>
        </row>
        <row r="948">
          <cell r="H948">
            <v>23</v>
          </cell>
          <cell r="I948">
            <v>115514</v>
          </cell>
          <cell r="J948">
            <v>150168</v>
          </cell>
        </row>
        <row r="949">
          <cell r="H949" t="str">
            <v>No Item</v>
          </cell>
          <cell r="I949" t="str">
            <v>Valor total C.D.</v>
          </cell>
          <cell r="J949" t="str">
            <v>Valor Total + CI</v>
          </cell>
        </row>
        <row r="991">
          <cell r="H991">
            <v>24</v>
          </cell>
          <cell r="I991">
            <v>169507</v>
          </cell>
          <cell r="J991">
            <v>220359</v>
          </cell>
        </row>
        <row r="992">
          <cell r="H992" t="str">
            <v>No Item</v>
          </cell>
          <cell r="I992" t="str">
            <v>Valor total C.D.</v>
          </cell>
          <cell r="J992" t="str">
            <v>Valor Total + CI</v>
          </cell>
        </row>
        <row r="1034">
          <cell r="H1034">
            <v>25</v>
          </cell>
          <cell r="I1034">
            <v>97539</v>
          </cell>
          <cell r="J1034">
            <v>126801</v>
          </cell>
        </row>
        <row r="1035">
          <cell r="H1035" t="str">
            <v>No Item</v>
          </cell>
          <cell r="I1035" t="str">
            <v>Valor total C.D.</v>
          </cell>
          <cell r="J1035" t="str">
            <v>Valor Total + CI</v>
          </cell>
        </row>
        <row r="1077">
          <cell r="H1077">
            <v>26</v>
          </cell>
          <cell r="I1077">
            <v>287000</v>
          </cell>
          <cell r="J1077">
            <v>373100</v>
          </cell>
        </row>
        <row r="1078">
          <cell r="H1078" t="str">
            <v>No Item</v>
          </cell>
          <cell r="I1078" t="str">
            <v>Valor total C.D.</v>
          </cell>
          <cell r="J1078" t="str">
            <v>Valor Total + CI</v>
          </cell>
        </row>
        <row r="1120">
          <cell r="H1120">
            <v>27</v>
          </cell>
          <cell r="I1120">
            <v>28657</v>
          </cell>
          <cell r="J1120">
            <v>37254</v>
          </cell>
        </row>
        <row r="1121">
          <cell r="H1121" t="str">
            <v>No Item</v>
          </cell>
          <cell r="I1121" t="str">
            <v>Valor total C.D.</v>
          </cell>
          <cell r="J1121" t="str">
            <v>Valor Total + CI</v>
          </cell>
        </row>
        <row r="1163">
          <cell r="H1163">
            <v>28</v>
          </cell>
          <cell r="I1163">
            <v>500000</v>
          </cell>
          <cell r="J1163">
            <v>650000</v>
          </cell>
        </row>
        <row r="1164">
          <cell r="H1164" t="str">
            <v>No Item</v>
          </cell>
          <cell r="I1164" t="str">
            <v>Valor total C.D.</v>
          </cell>
          <cell r="J1164" t="str">
            <v>Valor Total + CI</v>
          </cell>
        </row>
        <row r="1206">
          <cell r="H1206">
            <v>29</v>
          </cell>
          <cell r="I1206">
            <v>10907</v>
          </cell>
          <cell r="J1206">
            <v>14179</v>
          </cell>
        </row>
        <row r="1207">
          <cell r="H1207" t="str">
            <v>No Item</v>
          </cell>
          <cell r="I1207" t="str">
            <v>Valor total C.D.</v>
          </cell>
          <cell r="J1207" t="str">
            <v>Valor Total + CI</v>
          </cell>
        </row>
        <row r="1249">
          <cell r="H1249">
            <v>30</v>
          </cell>
          <cell r="I1249">
            <v>5417</v>
          </cell>
          <cell r="J1249">
            <v>7042</v>
          </cell>
        </row>
        <row r="1250">
          <cell r="H1250" t="str">
            <v>No Item</v>
          </cell>
          <cell r="I1250" t="str">
            <v>Valor total C.D.</v>
          </cell>
          <cell r="J1250" t="str">
            <v>Valor Total + CI</v>
          </cell>
        </row>
        <row r="1292">
          <cell r="H1292">
            <v>31</v>
          </cell>
          <cell r="I1292">
            <v>9359</v>
          </cell>
          <cell r="J1292">
            <v>12167</v>
          </cell>
        </row>
        <row r="1293">
          <cell r="H1293" t="str">
            <v>No Item</v>
          </cell>
          <cell r="I1293" t="str">
            <v>Valor total C.D.</v>
          </cell>
          <cell r="J1293" t="str">
            <v>Valor Total + CI</v>
          </cell>
        </row>
        <row r="1335">
          <cell r="H1335">
            <v>32</v>
          </cell>
          <cell r="I1335">
            <v>9140</v>
          </cell>
          <cell r="J1335">
            <v>11882</v>
          </cell>
        </row>
        <row r="1336">
          <cell r="H1336" t="str">
            <v>No Item</v>
          </cell>
          <cell r="I1336" t="str">
            <v>Valor total C.D.</v>
          </cell>
          <cell r="J1336" t="str">
            <v>Valor Total + CI</v>
          </cell>
        </row>
        <row r="1378">
          <cell r="H1378">
            <v>33</v>
          </cell>
          <cell r="I1378">
            <v>11103</v>
          </cell>
          <cell r="J1378">
            <v>14434</v>
          </cell>
        </row>
        <row r="1379">
          <cell r="H1379" t="str">
            <v>No Item</v>
          </cell>
          <cell r="I1379" t="str">
            <v>Valor total C.D.</v>
          </cell>
          <cell r="J1379" t="str">
            <v>Valor Total + CI</v>
          </cell>
        </row>
        <row r="1421">
          <cell r="H1421">
            <v>34</v>
          </cell>
          <cell r="I1421">
            <v>4960</v>
          </cell>
          <cell r="J1421">
            <v>6448</v>
          </cell>
        </row>
        <row r="1422">
          <cell r="H1422" t="str">
            <v>No Item</v>
          </cell>
          <cell r="I1422" t="str">
            <v>Valor total C.D.</v>
          </cell>
          <cell r="J1422" t="str">
            <v>Valor Total + CI</v>
          </cell>
        </row>
        <row r="1464">
          <cell r="H1464">
            <v>35</v>
          </cell>
          <cell r="I1464">
            <v>10147</v>
          </cell>
          <cell r="J1464">
            <v>13191</v>
          </cell>
        </row>
        <row r="1465">
          <cell r="H1465" t="str">
            <v>No Item</v>
          </cell>
          <cell r="I1465" t="str">
            <v>Valor total C.D.</v>
          </cell>
          <cell r="J1465" t="str">
            <v>Valor Total + CI</v>
          </cell>
        </row>
        <row r="1507">
          <cell r="H1507">
            <v>36</v>
          </cell>
          <cell r="I1507">
            <v>12446</v>
          </cell>
          <cell r="J1507">
            <v>16180</v>
          </cell>
        </row>
        <row r="1508">
          <cell r="H1508" t="str">
            <v>No Item</v>
          </cell>
          <cell r="I1508" t="str">
            <v>Valor total C.D.</v>
          </cell>
          <cell r="J1508" t="str">
            <v>Valor Total + CI</v>
          </cell>
        </row>
        <row r="1550">
          <cell r="H1550">
            <v>37</v>
          </cell>
          <cell r="I1550">
            <v>7704</v>
          </cell>
          <cell r="J1550">
            <v>10015</v>
          </cell>
        </row>
        <row r="1551">
          <cell r="H1551" t="str">
            <v>No Item</v>
          </cell>
          <cell r="I1551" t="str">
            <v>Valor total C.D.</v>
          </cell>
          <cell r="J1551" t="str">
            <v>Valor Total + CI</v>
          </cell>
        </row>
        <row r="1593">
          <cell r="H1593">
            <v>38</v>
          </cell>
          <cell r="I1593">
            <v>5676</v>
          </cell>
          <cell r="J1593">
            <v>7379</v>
          </cell>
        </row>
        <row r="1594">
          <cell r="H1594" t="str">
            <v>No Item</v>
          </cell>
          <cell r="I1594" t="str">
            <v>Valor total C.D.</v>
          </cell>
          <cell r="J1594" t="str">
            <v>Valor Total + CI</v>
          </cell>
        </row>
        <row r="1636">
          <cell r="H1636">
            <v>39</v>
          </cell>
          <cell r="I1636">
            <v>3564</v>
          </cell>
          <cell r="J1636">
            <v>4633</v>
          </cell>
        </row>
        <row r="1637">
          <cell r="H1637" t="str">
            <v>No Item</v>
          </cell>
          <cell r="I1637" t="str">
            <v>Valor total C.D.</v>
          </cell>
          <cell r="J1637" t="str">
            <v>Valor Total + CI</v>
          </cell>
        </row>
        <row r="1679">
          <cell r="H1679">
            <v>40</v>
          </cell>
          <cell r="I1679">
            <v>15090</v>
          </cell>
          <cell r="J1679">
            <v>19617</v>
          </cell>
        </row>
        <row r="1680">
          <cell r="H1680" t="str">
            <v>No Item</v>
          </cell>
          <cell r="I1680" t="str">
            <v>Valor total C.D.</v>
          </cell>
          <cell r="J1680" t="str">
            <v>Valor Total + CI</v>
          </cell>
        </row>
        <row r="1722">
          <cell r="H1722">
            <v>41</v>
          </cell>
          <cell r="I1722">
            <v>8909</v>
          </cell>
          <cell r="J1722">
            <v>11582</v>
          </cell>
        </row>
        <row r="1723">
          <cell r="H1723" t="str">
            <v>No Item</v>
          </cell>
          <cell r="I1723" t="str">
            <v>Valor total C.D.</v>
          </cell>
          <cell r="J1723" t="str">
            <v>Valor Total + CI</v>
          </cell>
        </row>
        <row r="1765">
          <cell r="H1765">
            <v>42</v>
          </cell>
          <cell r="I1765">
            <v>4149</v>
          </cell>
          <cell r="J1765">
            <v>5394</v>
          </cell>
        </row>
        <row r="1766">
          <cell r="H1766" t="str">
            <v>No Item</v>
          </cell>
          <cell r="I1766" t="str">
            <v>Valor total C.D.</v>
          </cell>
          <cell r="J1766" t="str">
            <v>Valor Total + CI</v>
          </cell>
        </row>
        <row r="1808">
          <cell r="H1808">
            <v>43</v>
          </cell>
          <cell r="I1808">
            <v>11171</v>
          </cell>
          <cell r="J1808">
            <v>14522</v>
          </cell>
        </row>
        <row r="1809">
          <cell r="H1809" t="str">
            <v>No Item</v>
          </cell>
          <cell r="I1809" t="str">
            <v>Valor total C.D.</v>
          </cell>
          <cell r="J1809" t="str">
            <v>Valor Total + CI</v>
          </cell>
        </row>
        <row r="1851">
          <cell r="H1851">
            <v>44</v>
          </cell>
          <cell r="I1851">
            <v>6693</v>
          </cell>
          <cell r="J1851">
            <v>8701</v>
          </cell>
        </row>
        <row r="1852">
          <cell r="H1852" t="str">
            <v>No Item</v>
          </cell>
          <cell r="I1852" t="str">
            <v>Valor total C.D.</v>
          </cell>
          <cell r="J1852" t="str">
            <v>Valor Total + CI</v>
          </cell>
        </row>
        <row r="1894">
          <cell r="H1894">
            <v>45</v>
          </cell>
          <cell r="I1894">
            <v>72137</v>
          </cell>
          <cell r="J1894">
            <v>93778</v>
          </cell>
        </row>
        <row r="1895">
          <cell r="H1895" t="str">
            <v>No Item</v>
          </cell>
          <cell r="I1895" t="str">
            <v>Valor total C.D.</v>
          </cell>
          <cell r="J1895" t="str">
            <v>Valor Total + CI</v>
          </cell>
        </row>
        <row r="1937">
          <cell r="H1937">
            <v>46</v>
          </cell>
          <cell r="I1937">
            <v>30592</v>
          </cell>
          <cell r="J1937">
            <v>39770</v>
          </cell>
        </row>
        <row r="1938">
          <cell r="H1938" t="str">
            <v>No Item</v>
          </cell>
          <cell r="I1938" t="str">
            <v>Valor total C.D.</v>
          </cell>
          <cell r="J1938" t="str">
            <v>Valor Total + CI</v>
          </cell>
        </row>
        <row r="1980">
          <cell r="H1980">
            <v>47</v>
          </cell>
          <cell r="I1980">
            <v>53836</v>
          </cell>
          <cell r="J1980">
            <v>69987</v>
          </cell>
        </row>
        <row r="1981">
          <cell r="H1981" t="str">
            <v>No Item</v>
          </cell>
          <cell r="I1981" t="str">
            <v>Valor total C.D.</v>
          </cell>
          <cell r="J1981" t="str">
            <v>Valor Total + CI</v>
          </cell>
        </row>
        <row r="2023">
          <cell r="H2023">
            <v>48</v>
          </cell>
          <cell r="I2023">
            <v>47177</v>
          </cell>
          <cell r="J2023">
            <v>61330</v>
          </cell>
        </row>
        <row r="2024">
          <cell r="H2024" t="str">
            <v>No Item</v>
          </cell>
          <cell r="I2024" t="str">
            <v>Valor total C.D.</v>
          </cell>
          <cell r="J2024" t="str">
            <v>Valor Total + CI</v>
          </cell>
        </row>
        <row r="2066">
          <cell r="H2066">
            <v>49</v>
          </cell>
          <cell r="I2066">
            <v>78636</v>
          </cell>
          <cell r="J2066">
            <v>102227</v>
          </cell>
        </row>
        <row r="2067">
          <cell r="H2067" t="str">
            <v>No Item</v>
          </cell>
          <cell r="I2067" t="str">
            <v>Valor total C.D.</v>
          </cell>
          <cell r="J2067" t="str">
            <v>Valor Total + CI</v>
          </cell>
        </row>
        <row r="2109">
          <cell r="H2109">
            <v>50</v>
          </cell>
          <cell r="I2109">
            <v>136773</v>
          </cell>
          <cell r="J2109">
            <v>177805</v>
          </cell>
        </row>
        <row r="2110">
          <cell r="H2110" t="str">
            <v>No Item</v>
          </cell>
          <cell r="I2110" t="str">
            <v>Valor total C.D.</v>
          </cell>
          <cell r="J2110" t="str">
            <v>Valor Total + CI</v>
          </cell>
        </row>
        <row r="2152">
          <cell r="H2152">
            <v>51</v>
          </cell>
          <cell r="I2152">
            <v>91350</v>
          </cell>
          <cell r="J2152">
            <v>118755</v>
          </cell>
        </row>
        <row r="2153">
          <cell r="H2153" t="str">
            <v>No Item</v>
          </cell>
          <cell r="I2153" t="str">
            <v>Valor total C.D.</v>
          </cell>
          <cell r="J2153" t="str">
            <v>Valor Total + CI</v>
          </cell>
        </row>
        <row r="2195">
          <cell r="H2195">
            <v>52</v>
          </cell>
          <cell r="I2195">
            <v>43050</v>
          </cell>
          <cell r="J2195">
            <v>55965</v>
          </cell>
        </row>
        <row r="2196">
          <cell r="H2196" t="str">
            <v>No Item</v>
          </cell>
          <cell r="I2196" t="str">
            <v>Valor total C.D.</v>
          </cell>
          <cell r="J2196" t="str">
            <v>Valor Total + CI</v>
          </cell>
        </row>
        <row r="2238">
          <cell r="H2238">
            <v>53</v>
          </cell>
          <cell r="I2238">
            <v>1700000</v>
          </cell>
          <cell r="J2238">
            <v>2210000</v>
          </cell>
        </row>
        <row r="2239">
          <cell r="H2239" t="str">
            <v>No Item</v>
          </cell>
          <cell r="I2239" t="str">
            <v>Valor total C.D.</v>
          </cell>
          <cell r="J2239" t="str">
            <v>Valor Total + CI</v>
          </cell>
        </row>
        <row r="2281">
          <cell r="H2281">
            <v>54</v>
          </cell>
          <cell r="I2281">
            <v>380000</v>
          </cell>
          <cell r="J2281">
            <v>494000</v>
          </cell>
        </row>
        <row r="2282">
          <cell r="H2282" t="str">
            <v>No Item</v>
          </cell>
          <cell r="I2282" t="str">
            <v>Valor total C.D.</v>
          </cell>
          <cell r="J2282" t="str">
            <v>Valor Total + CI</v>
          </cell>
        </row>
        <row r="2324">
          <cell r="H2324">
            <v>55</v>
          </cell>
          <cell r="I2324">
            <v>97539</v>
          </cell>
          <cell r="J2324">
            <v>126801</v>
          </cell>
        </row>
        <row r="2325">
          <cell r="H2325" t="str">
            <v>No Item</v>
          </cell>
          <cell r="I2325" t="str">
            <v>Valor total C.D.</v>
          </cell>
          <cell r="J2325" t="str">
            <v>Valor Total + CI</v>
          </cell>
        </row>
        <row r="2367">
          <cell r="H2367">
            <v>56</v>
          </cell>
          <cell r="I2367">
            <v>350000</v>
          </cell>
          <cell r="J2367">
            <v>455000</v>
          </cell>
        </row>
        <row r="2368">
          <cell r="H2368" t="str">
            <v>No Item</v>
          </cell>
          <cell r="I2368" t="str">
            <v>Valor total C.D.</v>
          </cell>
          <cell r="J2368" t="str">
            <v>Valor Total + CI</v>
          </cell>
        </row>
        <row r="2410">
          <cell r="H2410">
            <v>57</v>
          </cell>
          <cell r="I2410">
            <v>28657</v>
          </cell>
          <cell r="J2410">
            <v>37254</v>
          </cell>
        </row>
        <row r="2411">
          <cell r="H2411" t="str">
            <v>No Item</v>
          </cell>
          <cell r="I2411" t="str">
            <v>Valor total C.D.</v>
          </cell>
          <cell r="J2411" t="str">
            <v>Valor Total + CI</v>
          </cell>
        </row>
        <row r="2453">
          <cell r="H2453">
            <v>58</v>
          </cell>
          <cell r="I2453">
            <v>500000</v>
          </cell>
          <cell r="J2453">
            <v>650000</v>
          </cell>
        </row>
        <row r="2454">
          <cell r="H2454" t="str">
            <v>No Item</v>
          </cell>
          <cell r="I2454" t="str">
            <v>Valor total C.D.</v>
          </cell>
          <cell r="J2454" t="str">
            <v>Valor Total + CI</v>
          </cell>
        </row>
        <row r="2496">
          <cell r="H2496">
            <v>59</v>
          </cell>
          <cell r="I2496">
            <v>10907</v>
          </cell>
          <cell r="J2496">
            <v>14179</v>
          </cell>
        </row>
        <row r="2497">
          <cell r="H2497" t="str">
            <v>No Item</v>
          </cell>
          <cell r="I2497" t="str">
            <v>Valor total C.D.</v>
          </cell>
          <cell r="J2497" t="str">
            <v>Valor Total + CI</v>
          </cell>
        </row>
        <row r="2539">
          <cell r="H2539">
            <v>60</v>
          </cell>
          <cell r="I2539">
            <v>9359</v>
          </cell>
          <cell r="J2539">
            <v>12167</v>
          </cell>
        </row>
        <row r="2540">
          <cell r="H2540" t="str">
            <v>No Item</v>
          </cell>
          <cell r="I2540" t="str">
            <v>Valor total C.D.</v>
          </cell>
          <cell r="J2540" t="str">
            <v>Valor Total + CI</v>
          </cell>
        </row>
        <row r="2582">
          <cell r="H2582">
            <v>61</v>
          </cell>
          <cell r="I2582">
            <v>9140</v>
          </cell>
          <cell r="J2582">
            <v>11882</v>
          </cell>
        </row>
        <row r="2583">
          <cell r="H2583" t="str">
            <v>No Item</v>
          </cell>
          <cell r="I2583" t="str">
            <v>Valor total C.D.</v>
          </cell>
          <cell r="J2583" t="str">
            <v>Valor Total + CI</v>
          </cell>
        </row>
        <row r="2625">
          <cell r="H2625">
            <v>62</v>
          </cell>
          <cell r="I2625">
            <v>11103</v>
          </cell>
          <cell r="J2625">
            <v>14434</v>
          </cell>
        </row>
        <row r="2626">
          <cell r="H2626" t="str">
            <v>No Item</v>
          </cell>
          <cell r="I2626" t="str">
            <v>Valor total C.D.</v>
          </cell>
          <cell r="J2626" t="str">
            <v>Valor Total + CI</v>
          </cell>
        </row>
        <row r="2668">
          <cell r="H2668">
            <v>63</v>
          </cell>
          <cell r="I2668">
            <v>15800</v>
          </cell>
          <cell r="J2668">
            <v>20540</v>
          </cell>
        </row>
        <row r="2669">
          <cell r="H2669" t="str">
            <v>No Item</v>
          </cell>
          <cell r="I2669" t="str">
            <v>Valor total C.D.</v>
          </cell>
          <cell r="J2669" t="str">
            <v>Valor Total + CI</v>
          </cell>
        </row>
        <row r="2711">
          <cell r="H2711">
            <v>64</v>
          </cell>
          <cell r="I2711">
            <v>4960</v>
          </cell>
          <cell r="J2711">
            <v>6448</v>
          </cell>
        </row>
        <row r="2712">
          <cell r="H2712" t="str">
            <v>No Item</v>
          </cell>
          <cell r="I2712" t="str">
            <v>Valor total C.D.</v>
          </cell>
          <cell r="J2712" t="str">
            <v>Valor Total + CI</v>
          </cell>
        </row>
        <row r="2754">
          <cell r="H2754">
            <v>65</v>
          </cell>
          <cell r="I2754">
            <v>10147</v>
          </cell>
          <cell r="J2754">
            <v>13191</v>
          </cell>
        </row>
        <row r="2755">
          <cell r="H2755" t="str">
            <v>No Item</v>
          </cell>
          <cell r="I2755" t="str">
            <v>Valor total C.D.</v>
          </cell>
          <cell r="J2755" t="str">
            <v>Valor Total + CI</v>
          </cell>
        </row>
        <row r="2797">
          <cell r="H2797">
            <v>66</v>
          </cell>
          <cell r="I2797">
            <v>12446</v>
          </cell>
          <cell r="J2797">
            <v>16180</v>
          </cell>
        </row>
        <row r="2798">
          <cell r="H2798" t="str">
            <v>No Item</v>
          </cell>
          <cell r="I2798" t="str">
            <v>Valor total C.D.</v>
          </cell>
          <cell r="J2798" t="str">
            <v>Valor Total + CI</v>
          </cell>
        </row>
        <row r="2840">
          <cell r="H2840">
            <v>67</v>
          </cell>
          <cell r="I2840">
            <v>7704</v>
          </cell>
          <cell r="J2840">
            <v>10015</v>
          </cell>
        </row>
        <row r="2841">
          <cell r="H2841" t="str">
            <v>No Item</v>
          </cell>
          <cell r="I2841" t="str">
            <v>Valor total C.D.</v>
          </cell>
          <cell r="J2841" t="str">
            <v>Valor Total + CI</v>
          </cell>
        </row>
        <row r="2883">
          <cell r="H2883">
            <v>68</v>
          </cell>
          <cell r="I2883">
            <v>5676</v>
          </cell>
          <cell r="J2883">
            <v>7379</v>
          </cell>
        </row>
        <row r="2884">
          <cell r="H2884" t="str">
            <v>No Item</v>
          </cell>
          <cell r="I2884" t="str">
            <v>Valor total C.D.</v>
          </cell>
          <cell r="J2884" t="str">
            <v>Valor Total + CI</v>
          </cell>
        </row>
        <row r="2926">
          <cell r="H2926">
            <v>69</v>
          </cell>
          <cell r="I2926">
            <v>8903</v>
          </cell>
          <cell r="J2926">
            <v>11574</v>
          </cell>
        </row>
        <row r="2927">
          <cell r="H2927" t="str">
            <v>No Item</v>
          </cell>
          <cell r="I2927" t="str">
            <v>Valor total C.D.</v>
          </cell>
          <cell r="J2927" t="str">
            <v>Valor Total + CI</v>
          </cell>
        </row>
        <row r="2969">
          <cell r="H2969">
            <v>70</v>
          </cell>
          <cell r="I2969">
            <v>11171</v>
          </cell>
          <cell r="J2969">
            <v>14522</v>
          </cell>
        </row>
        <row r="2970">
          <cell r="H2970" t="str">
            <v>No Item</v>
          </cell>
          <cell r="I2970" t="str">
            <v>Valor total C.D.</v>
          </cell>
          <cell r="J2970" t="str">
            <v>Valor Total + CI</v>
          </cell>
        </row>
        <row r="3012">
          <cell r="H3012">
            <v>71</v>
          </cell>
          <cell r="I3012">
            <v>15090</v>
          </cell>
          <cell r="J3012">
            <v>19617</v>
          </cell>
        </row>
        <row r="3013">
          <cell r="H3013" t="str">
            <v>No Item</v>
          </cell>
          <cell r="I3013" t="str">
            <v>Valor total C.D.</v>
          </cell>
          <cell r="J3013" t="str">
            <v>Valor Total + CI</v>
          </cell>
        </row>
        <row r="3055">
          <cell r="H3055">
            <v>72</v>
          </cell>
          <cell r="I3055">
            <v>8909</v>
          </cell>
          <cell r="J3055">
            <v>11582</v>
          </cell>
        </row>
        <row r="3056">
          <cell r="H3056" t="str">
            <v>No Item</v>
          </cell>
          <cell r="I3056" t="str">
            <v>Valor total C.D.</v>
          </cell>
          <cell r="J3056" t="str">
            <v>Valor Total + CI</v>
          </cell>
        </row>
        <row r="3098">
          <cell r="H3098">
            <v>73</v>
          </cell>
          <cell r="I3098">
            <v>4149</v>
          </cell>
          <cell r="J3098">
            <v>5394</v>
          </cell>
        </row>
        <row r="3099">
          <cell r="H3099" t="str">
            <v>No Item</v>
          </cell>
          <cell r="I3099" t="str">
            <v>Valor total C.D.</v>
          </cell>
          <cell r="J3099" t="str">
            <v>Valor Total + CI</v>
          </cell>
        </row>
        <row r="3141">
          <cell r="H3141">
            <v>74</v>
          </cell>
          <cell r="I3141">
            <v>6693</v>
          </cell>
          <cell r="J3141">
            <v>8701</v>
          </cell>
        </row>
        <row r="3142">
          <cell r="H3142" t="str">
            <v>No Item</v>
          </cell>
          <cell r="I3142" t="str">
            <v>Valor total C.D.</v>
          </cell>
          <cell r="J3142" t="str">
            <v>Valor Total + CI</v>
          </cell>
        </row>
        <row r="3184">
          <cell r="H3184">
            <v>75</v>
          </cell>
          <cell r="I3184">
            <v>30592</v>
          </cell>
          <cell r="J3184">
            <v>39770</v>
          </cell>
        </row>
        <row r="3185">
          <cell r="H3185" t="str">
            <v>No Item</v>
          </cell>
          <cell r="I3185" t="str">
            <v>Valor total C.D.</v>
          </cell>
          <cell r="J3185" t="str">
            <v>Valor Total + CI</v>
          </cell>
        </row>
        <row r="3227">
          <cell r="H3227">
            <v>76</v>
          </cell>
          <cell r="I3227">
            <v>53836</v>
          </cell>
          <cell r="J3227">
            <v>69987</v>
          </cell>
        </row>
        <row r="3228">
          <cell r="H3228" t="str">
            <v>No Item</v>
          </cell>
          <cell r="I3228" t="str">
            <v>Valor total C.D.</v>
          </cell>
          <cell r="J3228" t="str">
            <v>Valor Total + CI</v>
          </cell>
        </row>
        <row r="3270">
          <cell r="H3270">
            <v>77</v>
          </cell>
          <cell r="I3270">
            <v>47177</v>
          </cell>
          <cell r="J3270">
            <v>61330</v>
          </cell>
        </row>
        <row r="3271">
          <cell r="H3271" t="str">
            <v>No Item</v>
          </cell>
          <cell r="I3271" t="str">
            <v>Valor total C.D.</v>
          </cell>
          <cell r="J3271" t="str">
            <v>Valor Total + CI</v>
          </cell>
        </row>
        <row r="3313">
          <cell r="H3313">
            <v>78</v>
          </cell>
          <cell r="I3313">
            <v>136773</v>
          </cell>
          <cell r="J3313">
            <v>177805</v>
          </cell>
        </row>
        <row r="3314">
          <cell r="H3314" t="str">
            <v>No Item</v>
          </cell>
          <cell r="I3314" t="str">
            <v>Valor total C.D.</v>
          </cell>
          <cell r="J3314" t="str">
            <v>Valor Total + CI</v>
          </cell>
        </row>
        <row r="3356">
          <cell r="H3356">
            <v>79</v>
          </cell>
          <cell r="I3356">
            <v>91350</v>
          </cell>
          <cell r="J3356">
            <v>118755</v>
          </cell>
        </row>
        <row r="3357">
          <cell r="H3357" t="str">
            <v>No Item</v>
          </cell>
          <cell r="I3357" t="str">
            <v>Valor total C.D.</v>
          </cell>
          <cell r="J3357" t="str">
            <v>Valor Total + CI</v>
          </cell>
        </row>
        <row r="3399">
          <cell r="H3399">
            <v>80</v>
          </cell>
          <cell r="I3399">
            <v>22693</v>
          </cell>
          <cell r="J3399">
            <v>29501</v>
          </cell>
        </row>
        <row r="3400">
          <cell r="H3400" t="str">
            <v>No Item</v>
          </cell>
          <cell r="I3400" t="str">
            <v>Valor total C.D.</v>
          </cell>
          <cell r="J3400" t="str">
            <v>Valor Total + CI</v>
          </cell>
        </row>
        <row r="3442">
          <cell r="H3442">
            <v>81</v>
          </cell>
          <cell r="I3442">
            <v>12545</v>
          </cell>
          <cell r="J3442">
            <v>16309</v>
          </cell>
        </row>
        <row r="3443">
          <cell r="H3443" t="str">
            <v>No Item</v>
          </cell>
          <cell r="I3443" t="str">
            <v>Valor total C.D.</v>
          </cell>
          <cell r="J3443" t="str">
            <v>Valor Total + CI</v>
          </cell>
        </row>
        <row r="3485">
          <cell r="H3485">
            <v>82</v>
          </cell>
          <cell r="I3485">
            <v>43050</v>
          </cell>
          <cell r="J3485">
            <v>55965</v>
          </cell>
        </row>
        <row r="3486">
          <cell r="H3486" t="str">
            <v>No Item</v>
          </cell>
          <cell r="I3486" t="str">
            <v>Valor total C.D.</v>
          </cell>
          <cell r="J3486" t="str">
            <v>Valor Total + CI</v>
          </cell>
        </row>
        <row r="3528">
          <cell r="H3528">
            <v>83</v>
          </cell>
          <cell r="I3528">
            <v>1700000</v>
          </cell>
          <cell r="J3528">
            <v>2210000</v>
          </cell>
        </row>
        <row r="3529">
          <cell r="H3529" t="str">
            <v>No Item</v>
          </cell>
          <cell r="I3529" t="str">
            <v>Valor total C.D.</v>
          </cell>
          <cell r="J3529" t="str">
            <v>Valor Total + CI</v>
          </cell>
        </row>
        <row r="3571">
          <cell r="H3571">
            <v>84</v>
          </cell>
          <cell r="I3571">
            <v>380000</v>
          </cell>
          <cell r="J3571">
            <v>494000</v>
          </cell>
        </row>
        <row r="3572">
          <cell r="H3572" t="str">
            <v>No Item</v>
          </cell>
          <cell r="I3572" t="str">
            <v>Valor total C.D.</v>
          </cell>
          <cell r="J3572" t="str">
            <v>Valor Total + CI</v>
          </cell>
        </row>
        <row r="3614">
          <cell r="H3614">
            <v>85</v>
          </cell>
          <cell r="I3614">
            <v>28657</v>
          </cell>
          <cell r="J3614">
            <v>37254</v>
          </cell>
        </row>
        <row r="3615">
          <cell r="H3615" t="str">
            <v>No Item</v>
          </cell>
          <cell r="I3615" t="str">
            <v>Valor total C.D.</v>
          </cell>
          <cell r="J3615" t="str">
            <v>Valor Total + CI</v>
          </cell>
        </row>
        <row r="3657">
          <cell r="H3657">
            <v>86</v>
          </cell>
          <cell r="I3657">
            <v>34576</v>
          </cell>
          <cell r="J3657">
            <v>44949</v>
          </cell>
        </row>
        <row r="3658">
          <cell r="H3658" t="str">
            <v>No Item</v>
          </cell>
          <cell r="I3658" t="str">
            <v>Valor total C.D.</v>
          </cell>
          <cell r="J3658" t="str">
            <v>Valor Total + CI</v>
          </cell>
        </row>
        <row r="3700">
          <cell r="H3700">
            <v>87</v>
          </cell>
          <cell r="I3700">
            <v>500000</v>
          </cell>
          <cell r="J3700">
            <v>650000</v>
          </cell>
        </row>
        <row r="3701">
          <cell r="H3701" t="str">
            <v>No Item</v>
          </cell>
          <cell r="I3701" t="str">
            <v>Valor total C.D.</v>
          </cell>
          <cell r="J3701" t="str">
            <v>Valor Total + CI</v>
          </cell>
        </row>
        <row r="3743">
          <cell r="H3743">
            <v>88</v>
          </cell>
          <cell r="I3743">
            <v>10907</v>
          </cell>
          <cell r="J3743">
            <v>14179</v>
          </cell>
        </row>
        <row r="3744">
          <cell r="H3744" t="str">
            <v>No Item</v>
          </cell>
          <cell r="I3744" t="str">
            <v>Valor total C.D.</v>
          </cell>
          <cell r="J3744" t="str">
            <v>Valor Total + CI</v>
          </cell>
        </row>
        <row r="3786">
          <cell r="H3786">
            <v>89</v>
          </cell>
          <cell r="I3786">
            <v>5417</v>
          </cell>
          <cell r="J3786">
            <v>7042</v>
          </cell>
        </row>
        <row r="3787">
          <cell r="H3787" t="str">
            <v>No Item</v>
          </cell>
          <cell r="I3787" t="str">
            <v>Valor total C.D.</v>
          </cell>
          <cell r="J3787" t="str">
            <v>Valor Total + CI</v>
          </cell>
        </row>
        <row r="3829">
          <cell r="H3829">
            <v>90</v>
          </cell>
          <cell r="I3829">
            <v>4960</v>
          </cell>
          <cell r="J3829">
            <v>6448</v>
          </cell>
        </row>
        <row r="3830">
          <cell r="H3830" t="str">
            <v>No Item</v>
          </cell>
          <cell r="I3830" t="str">
            <v>Valor total C.D.</v>
          </cell>
          <cell r="J3830" t="str">
            <v>Valor Total + CI</v>
          </cell>
        </row>
        <row r="3872">
          <cell r="H3872">
            <v>91</v>
          </cell>
          <cell r="I3872">
            <v>10147</v>
          </cell>
          <cell r="J3872">
            <v>13191</v>
          </cell>
        </row>
        <row r="3873">
          <cell r="H3873" t="str">
            <v>No Item</v>
          </cell>
          <cell r="I3873" t="str">
            <v>Valor total C.D.</v>
          </cell>
          <cell r="J3873" t="str">
            <v>Valor Total + CI</v>
          </cell>
        </row>
        <row r="3915">
          <cell r="H3915">
            <v>92</v>
          </cell>
          <cell r="I3915">
            <v>12446</v>
          </cell>
          <cell r="J3915">
            <v>16180</v>
          </cell>
        </row>
        <row r="3916">
          <cell r="H3916" t="str">
            <v>No Item</v>
          </cell>
          <cell r="I3916" t="str">
            <v>Valor total C.D.</v>
          </cell>
          <cell r="J3916" t="str">
            <v>Valor Total + CI</v>
          </cell>
        </row>
        <row r="3958">
          <cell r="H3958">
            <v>93</v>
          </cell>
          <cell r="I3958">
            <v>7704</v>
          </cell>
          <cell r="J3958">
            <v>10015</v>
          </cell>
        </row>
        <row r="3959">
          <cell r="H3959" t="str">
            <v>No Item</v>
          </cell>
          <cell r="I3959" t="str">
            <v>Valor total C.D.</v>
          </cell>
          <cell r="J3959" t="str">
            <v>Valor Total + CI</v>
          </cell>
        </row>
        <row r="4001">
          <cell r="H4001">
            <v>94</v>
          </cell>
          <cell r="I4001">
            <v>5676</v>
          </cell>
          <cell r="J4001">
            <v>7379</v>
          </cell>
        </row>
        <row r="4002">
          <cell r="H4002" t="str">
            <v>No Item</v>
          </cell>
          <cell r="I4002" t="str">
            <v>Valor total C.D.</v>
          </cell>
          <cell r="J4002" t="str">
            <v>Valor Total + CI</v>
          </cell>
        </row>
        <row r="4044">
          <cell r="H4044">
            <v>95</v>
          </cell>
          <cell r="I4044">
            <v>15090</v>
          </cell>
          <cell r="J4044">
            <v>19617</v>
          </cell>
        </row>
        <row r="4045">
          <cell r="H4045" t="str">
            <v>No Item</v>
          </cell>
          <cell r="I4045" t="str">
            <v>Valor total C.D.</v>
          </cell>
          <cell r="J4045" t="str">
            <v>Valor Total + CI</v>
          </cell>
        </row>
        <row r="4087">
          <cell r="H4087">
            <v>96</v>
          </cell>
          <cell r="I4087">
            <v>8909</v>
          </cell>
          <cell r="J4087">
            <v>11582</v>
          </cell>
        </row>
        <row r="4088">
          <cell r="H4088" t="str">
            <v>No Item</v>
          </cell>
          <cell r="I4088" t="str">
            <v>Valor total C.D.</v>
          </cell>
          <cell r="J4088" t="str">
            <v>Valor Total + CI</v>
          </cell>
        </row>
        <row r="4130">
          <cell r="H4130">
            <v>97</v>
          </cell>
          <cell r="I4130">
            <v>4149</v>
          </cell>
          <cell r="J4130">
            <v>5394</v>
          </cell>
        </row>
        <row r="4131">
          <cell r="H4131" t="str">
            <v>No Item</v>
          </cell>
          <cell r="I4131" t="str">
            <v>Valor total C.D.</v>
          </cell>
          <cell r="J4131" t="str">
            <v>Valor Total + CI</v>
          </cell>
        </row>
        <row r="4173">
          <cell r="H4173">
            <v>98</v>
          </cell>
          <cell r="I4173">
            <v>6693</v>
          </cell>
          <cell r="J4173">
            <v>8701</v>
          </cell>
        </row>
        <row r="4174">
          <cell r="H4174" t="str">
            <v>No Item</v>
          </cell>
          <cell r="I4174" t="str">
            <v>Valor total C.D.</v>
          </cell>
          <cell r="J4174" t="str">
            <v>Valor Total + CI</v>
          </cell>
        </row>
        <row r="4216">
          <cell r="H4216">
            <v>99</v>
          </cell>
          <cell r="I4216">
            <v>77848</v>
          </cell>
          <cell r="J4216">
            <v>101202</v>
          </cell>
        </row>
        <row r="4217">
          <cell r="H4217" t="str">
            <v>No Item</v>
          </cell>
          <cell r="I4217" t="str">
            <v>Valor total C.D.</v>
          </cell>
          <cell r="J4217" t="str">
            <v>Valor Total + CI</v>
          </cell>
        </row>
        <row r="4259">
          <cell r="H4259">
            <v>100</v>
          </cell>
          <cell r="I4259">
            <v>30592</v>
          </cell>
          <cell r="J4259">
            <v>39770</v>
          </cell>
        </row>
        <row r="4260">
          <cell r="H4260" t="str">
            <v>No Item</v>
          </cell>
          <cell r="I4260" t="str">
            <v>Valor total C.D.</v>
          </cell>
          <cell r="J4260" t="str">
            <v>Valor Total + CI</v>
          </cell>
        </row>
        <row r="4302">
          <cell r="H4302">
            <v>101</v>
          </cell>
          <cell r="I4302">
            <v>15090</v>
          </cell>
          <cell r="J4302">
            <v>19617</v>
          </cell>
        </row>
        <row r="4303">
          <cell r="H4303" t="str">
            <v>No Item</v>
          </cell>
          <cell r="I4303" t="str">
            <v>Valor total C.D.</v>
          </cell>
          <cell r="J4303" t="str">
            <v>Valor Total + CI</v>
          </cell>
        </row>
        <row r="4345">
          <cell r="H4345">
            <v>102</v>
          </cell>
          <cell r="I4345">
            <v>27357</v>
          </cell>
          <cell r="J4345">
            <v>35564</v>
          </cell>
        </row>
        <row r="4346">
          <cell r="H4346" t="str">
            <v>No Item</v>
          </cell>
          <cell r="I4346" t="str">
            <v>Valor total C.D.</v>
          </cell>
          <cell r="J4346" t="str">
            <v>Valor Total + CI</v>
          </cell>
        </row>
        <row r="4388">
          <cell r="H4388">
            <v>103</v>
          </cell>
          <cell r="I4388">
            <v>53836</v>
          </cell>
          <cell r="J4388">
            <v>69987</v>
          </cell>
        </row>
        <row r="4389">
          <cell r="H4389" t="str">
            <v>No Item</v>
          </cell>
          <cell r="I4389" t="str">
            <v>Valor total C.D.</v>
          </cell>
          <cell r="J4389" t="str">
            <v>Valor Total + CI</v>
          </cell>
        </row>
        <row r="4431">
          <cell r="H4431">
            <v>104</v>
          </cell>
          <cell r="I4431">
            <v>47177</v>
          </cell>
          <cell r="J4431">
            <v>61330</v>
          </cell>
        </row>
        <row r="4432">
          <cell r="H4432" t="str">
            <v>No Item</v>
          </cell>
          <cell r="I4432" t="str">
            <v>Valor total C.D.</v>
          </cell>
          <cell r="J4432" t="str">
            <v>Valor Total + CI</v>
          </cell>
        </row>
        <row r="4474">
          <cell r="H4474">
            <v>105</v>
          </cell>
          <cell r="I4474">
            <v>78636</v>
          </cell>
          <cell r="J4474">
            <v>102227</v>
          </cell>
        </row>
        <row r="4475">
          <cell r="H4475" t="str">
            <v>No Item</v>
          </cell>
          <cell r="I4475" t="str">
            <v>Valor total C.D.</v>
          </cell>
          <cell r="J4475" t="str">
            <v>Valor Total + CI</v>
          </cell>
        </row>
        <row r="4517">
          <cell r="H4517">
            <v>106</v>
          </cell>
          <cell r="I4517">
            <v>136773</v>
          </cell>
          <cell r="J4517">
            <v>177805</v>
          </cell>
        </row>
        <row r="4518">
          <cell r="H4518" t="str">
            <v>No Item</v>
          </cell>
          <cell r="I4518" t="str">
            <v>Valor total C.D.</v>
          </cell>
          <cell r="J4518" t="str">
            <v>Valor Total + CI</v>
          </cell>
        </row>
        <row r="4560">
          <cell r="H4560">
            <v>107</v>
          </cell>
          <cell r="I4560">
            <v>91350</v>
          </cell>
          <cell r="J4560">
            <v>118755</v>
          </cell>
        </row>
        <row r="4561">
          <cell r="H4561" t="str">
            <v>No Item</v>
          </cell>
          <cell r="I4561" t="str">
            <v>Valor total C.D.</v>
          </cell>
          <cell r="J4561" t="str">
            <v>Valor Total + CI</v>
          </cell>
        </row>
        <row r="4603">
          <cell r="H4603">
            <v>108</v>
          </cell>
          <cell r="I4603">
            <v>12545</v>
          </cell>
          <cell r="J4603">
            <v>16309</v>
          </cell>
        </row>
        <row r="4604">
          <cell r="H4604" t="str">
            <v>No Item</v>
          </cell>
          <cell r="I4604" t="str">
            <v>Valor total C.D.</v>
          </cell>
          <cell r="J4604" t="str">
            <v>Valor Total + CI</v>
          </cell>
        </row>
        <row r="4646">
          <cell r="H4646">
            <v>109</v>
          </cell>
          <cell r="I4646">
            <v>1700000</v>
          </cell>
          <cell r="J4646">
            <v>2210000</v>
          </cell>
        </row>
        <row r="4647">
          <cell r="H4647" t="str">
            <v>No Item</v>
          </cell>
          <cell r="I4647" t="str">
            <v>Valor total C.D.</v>
          </cell>
          <cell r="J4647" t="str">
            <v>Valor Total + CI</v>
          </cell>
        </row>
        <row r="4689">
          <cell r="H4689">
            <v>110</v>
          </cell>
          <cell r="I4689">
            <v>380000</v>
          </cell>
          <cell r="J4689">
            <v>494000</v>
          </cell>
        </row>
        <row r="4690">
          <cell r="H4690" t="str">
            <v>No Item</v>
          </cell>
          <cell r="I4690" t="str">
            <v>Valor total C.D.</v>
          </cell>
          <cell r="J4690" t="str">
            <v>Valor Total + CI</v>
          </cell>
        </row>
        <row r="4732">
          <cell r="H4732">
            <v>111</v>
          </cell>
          <cell r="I4732">
            <v>350000</v>
          </cell>
          <cell r="J4732">
            <v>455000</v>
          </cell>
        </row>
        <row r="4733">
          <cell r="H4733" t="str">
            <v>No Item</v>
          </cell>
          <cell r="I4733" t="str">
            <v>Valor total C.D.</v>
          </cell>
          <cell r="J4733" t="str">
            <v>Valor Total + CI</v>
          </cell>
        </row>
        <row r="4775">
          <cell r="H4775">
            <v>112</v>
          </cell>
          <cell r="I4775">
            <v>41727</v>
          </cell>
          <cell r="J4775">
            <v>54245</v>
          </cell>
        </row>
        <row r="4776">
          <cell r="H4776" t="str">
            <v>No Item</v>
          </cell>
          <cell r="I4776" t="str">
            <v>Valor total C.D.</v>
          </cell>
          <cell r="J4776" t="str">
            <v>Valor Total + CI</v>
          </cell>
        </row>
        <row r="4818">
          <cell r="H4818">
            <v>113</v>
          </cell>
          <cell r="I4818">
            <v>500000</v>
          </cell>
          <cell r="J4818">
            <v>650000</v>
          </cell>
        </row>
        <row r="4819">
          <cell r="H4819" t="str">
            <v>No Item</v>
          </cell>
          <cell r="I4819" t="str">
            <v>Valor total C.D.</v>
          </cell>
          <cell r="J4819" t="str">
            <v>Valor Total + CI</v>
          </cell>
        </row>
        <row r="4861">
          <cell r="H4861">
            <v>114</v>
          </cell>
          <cell r="I4861">
            <v>10907</v>
          </cell>
          <cell r="J4861">
            <v>14179</v>
          </cell>
        </row>
        <row r="4862">
          <cell r="H4862" t="str">
            <v>No Item</v>
          </cell>
          <cell r="I4862" t="str">
            <v>Valor total C.D.</v>
          </cell>
          <cell r="J4862" t="str">
            <v>Valor Total + CI</v>
          </cell>
        </row>
        <row r="4904">
          <cell r="H4904">
            <v>115</v>
          </cell>
          <cell r="I4904">
            <v>9359</v>
          </cell>
          <cell r="J4904">
            <v>12167</v>
          </cell>
        </row>
        <row r="4905">
          <cell r="H4905" t="str">
            <v>No Item</v>
          </cell>
          <cell r="I4905" t="str">
            <v>Valor total C.D.</v>
          </cell>
          <cell r="J4905" t="str">
            <v>Valor Total + CI</v>
          </cell>
        </row>
        <row r="4947">
          <cell r="H4947">
            <v>116</v>
          </cell>
          <cell r="I4947">
            <v>9140</v>
          </cell>
          <cell r="J4947">
            <v>11882</v>
          </cell>
        </row>
        <row r="4948">
          <cell r="H4948" t="str">
            <v>No Item</v>
          </cell>
          <cell r="I4948" t="str">
            <v>Valor total C.D.</v>
          </cell>
          <cell r="J4948" t="str">
            <v>Valor Total + CI</v>
          </cell>
        </row>
        <row r="4990">
          <cell r="H4990">
            <v>117</v>
          </cell>
          <cell r="I4990">
            <v>11103</v>
          </cell>
          <cell r="J4990">
            <v>14434</v>
          </cell>
        </row>
        <row r="4991">
          <cell r="H4991" t="str">
            <v>No Item</v>
          </cell>
          <cell r="I4991" t="str">
            <v>Valor total C.D.</v>
          </cell>
          <cell r="J4991" t="str">
            <v>Valor Total + CI</v>
          </cell>
        </row>
        <row r="5033">
          <cell r="H5033">
            <v>118</v>
          </cell>
          <cell r="I5033">
            <v>4960</v>
          </cell>
          <cell r="J5033">
            <v>6448</v>
          </cell>
        </row>
        <row r="5034">
          <cell r="H5034" t="str">
            <v>No Item</v>
          </cell>
          <cell r="I5034" t="str">
            <v>Valor total C.D.</v>
          </cell>
          <cell r="J5034" t="str">
            <v>Valor Total + CI</v>
          </cell>
        </row>
        <row r="5076">
          <cell r="H5076">
            <v>119</v>
          </cell>
          <cell r="I5076">
            <v>10147</v>
          </cell>
          <cell r="J5076">
            <v>13191</v>
          </cell>
        </row>
        <row r="5077">
          <cell r="H5077" t="str">
            <v>No Item</v>
          </cell>
          <cell r="I5077" t="str">
            <v>Valor total C.D.</v>
          </cell>
          <cell r="J5077" t="str">
            <v>Valor Total + CI</v>
          </cell>
        </row>
        <row r="5119">
          <cell r="H5119">
            <v>120</v>
          </cell>
          <cell r="I5119">
            <v>12446</v>
          </cell>
          <cell r="J5119">
            <v>16180</v>
          </cell>
        </row>
        <row r="5120">
          <cell r="H5120" t="str">
            <v>No Item</v>
          </cell>
          <cell r="I5120" t="str">
            <v>Valor total C.D.</v>
          </cell>
          <cell r="J5120" t="str">
            <v>Valor Total + CI</v>
          </cell>
        </row>
        <row r="5162">
          <cell r="H5162">
            <v>121</v>
          </cell>
          <cell r="I5162">
            <v>7704</v>
          </cell>
          <cell r="J5162">
            <v>10015</v>
          </cell>
        </row>
        <row r="5163">
          <cell r="H5163" t="str">
            <v>No Item</v>
          </cell>
          <cell r="I5163" t="str">
            <v>Valor total C.D.</v>
          </cell>
          <cell r="J5163" t="str">
            <v>Valor Total + CI</v>
          </cell>
        </row>
        <row r="5205">
          <cell r="H5205">
            <v>122</v>
          </cell>
          <cell r="I5205">
            <v>5676</v>
          </cell>
          <cell r="J5205">
            <v>7379</v>
          </cell>
        </row>
        <row r="5206">
          <cell r="H5206" t="str">
            <v>No Item</v>
          </cell>
          <cell r="I5206" t="str">
            <v>Valor total C.D.</v>
          </cell>
          <cell r="J5206" t="str">
            <v>Valor Total + CI</v>
          </cell>
        </row>
        <row r="5248">
          <cell r="H5248">
            <v>123</v>
          </cell>
          <cell r="I5248">
            <v>8903</v>
          </cell>
          <cell r="J5248">
            <v>11574</v>
          </cell>
        </row>
        <row r="5249">
          <cell r="H5249" t="str">
            <v>No Item</v>
          </cell>
          <cell r="I5249" t="str">
            <v>Valor total C.D.</v>
          </cell>
          <cell r="J5249" t="str">
            <v>Valor Total + CI</v>
          </cell>
        </row>
        <row r="5291">
          <cell r="H5291">
            <v>124</v>
          </cell>
          <cell r="I5291">
            <v>11171</v>
          </cell>
          <cell r="J5291">
            <v>14522</v>
          </cell>
        </row>
        <row r="5292">
          <cell r="H5292" t="str">
            <v>No Item</v>
          </cell>
          <cell r="I5292" t="str">
            <v>Valor total C.D.</v>
          </cell>
          <cell r="J5292" t="str">
            <v>Valor Total + CI</v>
          </cell>
        </row>
        <row r="5334">
          <cell r="H5334">
            <v>125</v>
          </cell>
          <cell r="I5334">
            <v>15090</v>
          </cell>
          <cell r="J5334">
            <v>19617</v>
          </cell>
        </row>
        <row r="5335">
          <cell r="H5335" t="str">
            <v>No Item</v>
          </cell>
          <cell r="I5335" t="str">
            <v>Valor total C.D.</v>
          </cell>
          <cell r="J5335" t="str">
            <v>Valor Total + CI</v>
          </cell>
        </row>
        <row r="5377">
          <cell r="H5377">
            <v>126</v>
          </cell>
          <cell r="I5377">
            <v>8909</v>
          </cell>
          <cell r="J5377">
            <v>11582</v>
          </cell>
        </row>
        <row r="5378">
          <cell r="H5378" t="str">
            <v>No Item</v>
          </cell>
          <cell r="I5378" t="str">
            <v>Valor total C.D.</v>
          </cell>
          <cell r="J5378" t="str">
            <v>Valor Total + CI</v>
          </cell>
        </row>
        <row r="5420">
          <cell r="H5420">
            <v>127</v>
          </cell>
          <cell r="I5420">
            <v>4149</v>
          </cell>
          <cell r="J5420">
            <v>5394</v>
          </cell>
        </row>
        <row r="5421">
          <cell r="H5421" t="str">
            <v>No Item</v>
          </cell>
          <cell r="I5421" t="str">
            <v>Valor total C.D.</v>
          </cell>
          <cell r="J5421" t="str">
            <v>Valor Total + CI</v>
          </cell>
        </row>
        <row r="5463">
          <cell r="H5463">
            <v>128</v>
          </cell>
          <cell r="I5463">
            <v>6693</v>
          </cell>
          <cell r="J5463">
            <v>8701</v>
          </cell>
        </row>
        <row r="5464">
          <cell r="H5464" t="str">
            <v>No Item</v>
          </cell>
          <cell r="I5464" t="str">
            <v>Valor total C.D.</v>
          </cell>
          <cell r="J5464" t="str">
            <v>Valor Total + CI</v>
          </cell>
        </row>
        <row r="5506">
          <cell r="H5506">
            <v>129</v>
          </cell>
          <cell r="I5506">
            <v>30592</v>
          </cell>
          <cell r="J5506">
            <v>39770</v>
          </cell>
        </row>
        <row r="5507">
          <cell r="H5507" t="str">
            <v>No Item</v>
          </cell>
          <cell r="I5507" t="str">
            <v>Valor total C.D.</v>
          </cell>
          <cell r="J5507" t="str">
            <v>Valor Total + CI</v>
          </cell>
        </row>
        <row r="5549">
          <cell r="H5549">
            <v>130</v>
          </cell>
          <cell r="I5549">
            <v>53836</v>
          </cell>
          <cell r="J5549">
            <v>69987</v>
          </cell>
        </row>
        <row r="5550">
          <cell r="H5550" t="str">
            <v>No Item</v>
          </cell>
          <cell r="I5550" t="str">
            <v>Valor total C.D.</v>
          </cell>
          <cell r="J5550" t="str">
            <v>Valor Total + CI</v>
          </cell>
        </row>
        <row r="5592">
          <cell r="H5592">
            <v>131</v>
          </cell>
          <cell r="I5592">
            <v>47177</v>
          </cell>
          <cell r="J5592">
            <v>61330</v>
          </cell>
        </row>
        <row r="5593">
          <cell r="H5593" t="str">
            <v>No Item</v>
          </cell>
          <cell r="I5593" t="str">
            <v>Valor total C.D.</v>
          </cell>
          <cell r="J5593" t="str">
            <v>Valor Total + CI</v>
          </cell>
        </row>
        <row r="5635">
          <cell r="H5635">
            <v>132</v>
          </cell>
          <cell r="I5635">
            <v>136773</v>
          </cell>
          <cell r="J5635">
            <v>177805</v>
          </cell>
        </row>
        <row r="5636">
          <cell r="H5636" t="str">
            <v>No Item</v>
          </cell>
          <cell r="I5636" t="str">
            <v>Valor total C.D.</v>
          </cell>
          <cell r="J5636" t="str">
            <v>Valor Total + CI</v>
          </cell>
        </row>
        <row r="5678">
          <cell r="H5678">
            <v>133</v>
          </cell>
          <cell r="I5678">
            <v>91350</v>
          </cell>
          <cell r="J5678">
            <v>118755</v>
          </cell>
        </row>
        <row r="5679">
          <cell r="H5679" t="str">
            <v>No Item</v>
          </cell>
          <cell r="I5679" t="str">
            <v>Valor total C.D.</v>
          </cell>
          <cell r="J5679" t="str">
            <v>Valor Total + CI</v>
          </cell>
        </row>
        <row r="5721">
          <cell r="H5721">
            <v>134</v>
          </cell>
          <cell r="I5721">
            <v>12545</v>
          </cell>
          <cell r="J5721">
            <v>16309</v>
          </cell>
        </row>
        <row r="5722">
          <cell r="H5722" t="str">
            <v>No Item</v>
          </cell>
          <cell r="I5722" t="str">
            <v>Valor total C.D.</v>
          </cell>
          <cell r="J5722" t="str">
            <v>Valor Total + CI</v>
          </cell>
        </row>
        <row r="5764">
          <cell r="H5764">
            <v>135</v>
          </cell>
          <cell r="I5764">
            <v>43050</v>
          </cell>
          <cell r="J5764">
            <v>55965</v>
          </cell>
        </row>
        <row r="5765">
          <cell r="H5765" t="str">
            <v>No Item</v>
          </cell>
          <cell r="I5765" t="str">
            <v>Valor total C.D.</v>
          </cell>
          <cell r="J5765" t="str">
            <v>Valor Total + CI</v>
          </cell>
        </row>
        <row r="5807">
          <cell r="H5807">
            <v>136</v>
          </cell>
          <cell r="I5807">
            <v>1700000</v>
          </cell>
          <cell r="J5807">
            <v>2210000</v>
          </cell>
        </row>
        <row r="5808">
          <cell r="H5808" t="str">
            <v>No Item</v>
          </cell>
          <cell r="I5808" t="str">
            <v>Valor total C.D.</v>
          </cell>
          <cell r="J5808" t="str">
            <v>Valor Total + CI</v>
          </cell>
        </row>
        <row r="5850">
          <cell r="H5850">
            <v>137</v>
          </cell>
          <cell r="I5850">
            <v>380000</v>
          </cell>
          <cell r="J5850">
            <v>494000</v>
          </cell>
        </row>
        <row r="5851">
          <cell r="H5851" t="str">
            <v>No Item</v>
          </cell>
          <cell r="I5851" t="str">
            <v>Valor total C.D.</v>
          </cell>
          <cell r="J5851" t="str">
            <v>Valor Total + CI</v>
          </cell>
        </row>
        <row r="5893">
          <cell r="H5893">
            <v>138</v>
          </cell>
          <cell r="I5893">
            <v>28657</v>
          </cell>
          <cell r="J5893">
            <v>37254</v>
          </cell>
        </row>
        <row r="5894">
          <cell r="H5894" t="str">
            <v>No Item</v>
          </cell>
          <cell r="I5894" t="str">
            <v>Valor total C.D.</v>
          </cell>
          <cell r="J5894" t="str">
            <v>Valor Total + CI</v>
          </cell>
        </row>
        <row r="5936">
          <cell r="H5936">
            <v>139</v>
          </cell>
          <cell r="I5936">
            <v>34576</v>
          </cell>
          <cell r="J5936">
            <v>44949</v>
          </cell>
        </row>
        <row r="5937">
          <cell r="H5937" t="str">
            <v>No Item</v>
          </cell>
          <cell r="I5937" t="str">
            <v>Valor total C.D.</v>
          </cell>
          <cell r="J5937" t="str">
            <v>Valor Total + CI</v>
          </cell>
        </row>
        <row r="5979">
          <cell r="H5979">
            <v>140</v>
          </cell>
          <cell r="I5979">
            <v>500000</v>
          </cell>
          <cell r="J5979">
            <v>650000</v>
          </cell>
        </row>
        <row r="5980">
          <cell r="H5980" t="str">
            <v>No Item</v>
          </cell>
          <cell r="I5980" t="str">
            <v>Valor total C.D.</v>
          </cell>
          <cell r="J5980" t="str">
            <v>Valor Total + CI</v>
          </cell>
        </row>
        <row r="6022">
          <cell r="H6022">
            <v>141</v>
          </cell>
          <cell r="I6022">
            <v>1821847</v>
          </cell>
          <cell r="J6022">
            <v>2368401</v>
          </cell>
        </row>
        <row r="6023">
          <cell r="H6023" t="str">
            <v>No Item</v>
          </cell>
          <cell r="I6023" t="str">
            <v>Valor total C.D.</v>
          </cell>
          <cell r="J6023" t="str">
            <v>Valor Total + CI</v>
          </cell>
        </row>
        <row r="6065">
          <cell r="H6065">
            <v>142</v>
          </cell>
          <cell r="I6065">
            <v>41929</v>
          </cell>
          <cell r="J6065">
            <v>54508</v>
          </cell>
        </row>
        <row r="6066">
          <cell r="H6066" t="str">
            <v>No Item</v>
          </cell>
          <cell r="I6066" t="str">
            <v>Valor total C.D.</v>
          </cell>
          <cell r="J6066" t="str">
            <v>Valor Total + CI</v>
          </cell>
        </row>
        <row r="6108">
          <cell r="H6108">
            <v>143</v>
          </cell>
          <cell r="I6108">
            <v>2612.9899999999998</v>
          </cell>
          <cell r="J6108">
            <v>3397</v>
          </cell>
        </row>
        <row r="6109">
          <cell r="H6109" t="str">
            <v>No Item</v>
          </cell>
          <cell r="I6109" t="str">
            <v>Valor total C.D.</v>
          </cell>
          <cell r="J6109" t="str">
            <v>Valor Total + CI</v>
          </cell>
        </row>
        <row r="6151">
          <cell r="H6151">
            <v>144</v>
          </cell>
          <cell r="I6151">
            <v>4641</v>
          </cell>
          <cell r="J6151">
            <v>6033</v>
          </cell>
        </row>
        <row r="6152">
          <cell r="H6152" t="str">
            <v>No Item</v>
          </cell>
          <cell r="I6152" t="str">
            <v>Valor total C.D.</v>
          </cell>
          <cell r="J6152" t="str">
            <v>Valor Total + CI</v>
          </cell>
        </row>
        <row r="6194">
          <cell r="H6194">
            <v>145</v>
          </cell>
          <cell r="I6194">
            <v>3161</v>
          </cell>
          <cell r="J6194">
            <v>4109</v>
          </cell>
        </row>
        <row r="6195">
          <cell r="H6195" t="str">
            <v>No Item</v>
          </cell>
          <cell r="I6195" t="str">
            <v>Valor total C.D.</v>
          </cell>
          <cell r="J6195" t="str">
            <v>Valor Total + CI</v>
          </cell>
        </row>
        <row r="6237">
          <cell r="H6237">
            <v>146</v>
          </cell>
          <cell r="I6237">
            <v>148285</v>
          </cell>
          <cell r="J6237">
            <v>192771</v>
          </cell>
        </row>
        <row r="6238">
          <cell r="H6238" t="str">
            <v>No Item</v>
          </cell>
          <cell r="I6238" t="str">
            <v>Valor total C.D.</v>
          </cell>
          <cell r="J6238" t="str">
            <v>Valor Total + CI</v>
          </cell>
        </row>
        <row r="6280">
          <cell r="H6280">
            <v>147</v>
          </cell>
          <cell r="I6280">
            <v>191366</v>
          </cell>
          <cell r="J6280">
            <v>248776</v>
          </cell>
        </row>
        <row r="6281">
          <cell r="H6281" t="str">
            <v>No Item</v>
          </cell>
          <cell r="I6281" t="str">
            <v>Valor total C.D.</v>
          </cell>
          <cell r="J6281" t="str">
            <v>Valor Total + CI</v>
          </cell>
        </row>
        <row r="6323">
          <cell r="H6323">
            <v>148</v>
          </cell>
          <cell r="I6323">
            <v>392778</v>
          </cell>
          <cell r="J6323">
            <v>510611</v>
          </cell>
        </row>
        <row r="6324">
          <cell r="H6324" t="str">
            <v>No Item</v>
          </cell>
          <cell r="I6324" t="str">
            <v>Valor total C.D.</v>
          </cell>
          <cell r="J6324" t="str">
            <v>Valor Total + CI</v>
          </cell>
        </row>
        <row r="6339">
          <cell r="H6339">
            <v>27500</v>
          </cell>
        </row>
        <row r="6367">
          <cell r="H6367">
            <v>149</v>
          </cell>
          <cell r="I6367">
            <v>308682</v>
          </cell>
          <cell r="J6367">
            <v>401287</v>
          </cell>
        </row>
        <row r="6368">
          <cell r="H6368" t="str">
            <v>No Item</v>
          </cell>
          <cell r="I6368" t="str">
            <v>Valor total C.D.</v>
          </cell>
          <cell r="J6368" t="str">
            <v>Valor Total + CI</v>
          </cell>
        </row>
        <row r="6410">
          <cell r="H6410">
            <v>150</v>
          </cell>
          <cell r="I6410">
            <v>480855</v>
          </cell>
          <cell r="J6410">
            <v>625112</v>
          </cell>
        </row>
        <row r="6411">
          <cell r="H6411" t="str">
            <v>No Item</v>
          </cell>
          <cell r="I6411" t="str">
            <v>Valor total C.D.</v>
          </cell>
          <cell r="J6411" t="str">
            <v>Valor Total + CI</v>
          </cell>
        </row>
        <row r="6453">
          <cell r="H6453">
            <v>151</v>
          </cell>
          <cell r="I6453">
            <v>41545</v>
          </cell>
          <cell r="J6453">
            <v>54009</v>
          </cell>
        </row>
        <row r="6454">
          <cell r="H6454" t="str">
            <v>No Item</v>
          </cell>
          <cell r="I6454" t="str">
            <v>Valor total C.D.</v>
          </cell>
          <cell r="J6454" t="str">
            <v>Valor Total + CI</v>
          </cell>
        </row>
        <row r="6496">
          <cell r="H6496">
            <v>152</v>
          </cell>
          <cell r="I6496">
            <v>14375</v>
          </cell>
          <cell r="J6496">
            <v>18688</v>
          </cell>
        </row>
        <row r="6497">
          <cell r="H6497" t="str">
            <v>No Item</v>
          </cell>
          <cell r="I6497" t="str">
            <v>Valor total C.D.</v>
          </cell>
          <cell r="J6497" t="str">
            <v>Valor Total + CI</v>
          </cell>
        </row>
        <row r="6539">
          <cell r="H6539">
            <v>153</v>
          </cell>
          <cell r="I6539">
            <v>500969</v>
          </cell>
          <cell r="J6539">
            <v>651260</v>
          </cell>
        </row>
        <row r="6540">
          <cell r="H6540" t="str">
            <v>No Item</v>
          </cell>
          <cell r="I6540" t="str">
            <v>Valor total C.D.</v>
          </cell>
          <cell r="J6540" t="str">
            <v>Valor Total + CI</v>
          </cell>
        </row>
        <row r="6582">
          <cell r="H6582">
            <v>154</v>
          </cell>
          <cell r="I6582">
            <v>516495</v>
          </cell>
          <cell r="J6582">
            <v>671444</v>
          </cell>
        </row>
        <row r="6583">
          <cell r="H6583" t="str">
            <v>No Item</v>
          </cell>
          <cell r="I6583" t="str">
            <v>Valor total C.D.</v>
          </cell>
          <cell r="J6583" t="str">
            <v>Valor Total + CI</v>
          </cell>
        </row>
        <row r="6625">
          <cell r="H6625">
            <v>155</v>
          </cell>
          <cell r="I6625">
            <v>112549</v>
          </cell>
          <cell r="J6625">
            <v>146314</v>
          </cell>
        </row>
        <row r="6626">
          <cell r="H6626" t="str">
            <v>No Item</v>
          </cell>
          <cell r="I6626" t="str">
            <v>Valor total C.D.</v>
          </cell>
          <cell r="J6626" t="str">
            <v>Valor Total + CI</v>
          </cell>
        </row>
        <row r="6668">
          <cell r="H6668">
            <v>156</v>
          </cell>
          <cell r="I6668">
            <v>185274</v>
          </cell>
          <cell r="J6668">
            <v>240856</v>
          </cell>
        </row>
        <row r="6669">
          <cell r="H6669" t="str">
            <v>No Item</v>
          </cell>
          <cell r="I6669" t="str">
            <v>Valor total C.D.</v>
          </cell>
          <cell r="J6669" t="str">
            <v>Valor Total + CI</v>
          </cell>
        </row>
        <row r="6711">
          <cell r="H6711">
            <v>157</v>
          </cell>
          <cell r="I6711">
            <v>670620</v>
          </cell>
          <cell r="J6711">
            <v>871806</v>
          </cell>
        </row>
        <row r="6712">
          <cell r="H6712" t="str">
            <v>No Item</v>
          </cell>
          <cell r="I6712" t="str">
            <v>Valor total C.D.</v>
          </cell>
          <cell r="J6712" t="str">
            <v>Valor Total + CI</v>
          </cell>
        </row>
        <row r="6758">
          <cell r="H6758">
            <v>158</v>
          </cell>
          <cell r="I6758">
            <v>798583</v>
          </cell>
          <cell r="J6758">
            <v>1038158</v>
          </cell>
        </row>
        <row r="6759">
          <cell r="H6759" t="str">
            <v>No Item</v>
          </cell>
          <cell r="I6759" t="str">
            <v>Valor total C.D.</v>
          </cell>
          <cell r="J6759" t="str">
            <v>Valor Total + CI</v>
          </cell>
        </row>
        <row r="6805">
          <cell r="H6805">
            <v>159</v>
          </cell>
          <cell r="I6805">
            <v>4825</v>
          </cell>
          <cell r="J6805">
            <v>6273</v>
          </cell>
        </row>
        <row r="6806">
          <cell r="H6806" t="str">
            <v>No Item</v>
          </cell>
          <cell r="I6806" t="str">
            <v>Valor total C.D.</v>
          </cell>
          <cell r="J6806" t="str">
            <v>Valor Total + CI</v>
          </cell>
        </row>
        <row r="6848">
          <cell r="H6848">
            <v>160</v>
          </cell>
          <cell r="I6848">
            <v>584710</v>
          </cell>
          <cell r="J6848">
            <v>760123</v>
          </cell>
        </row>
        <row r="6849">
          <cell r="H6849" t="str">
            <v>No Item</v>
          </cell>
          <cell r="I6849" t="str">
            <v>Valor total C.D.</v>
          </cell>
          <cell r="J6849" t="str">
            <v>Valor Total + CI</v>
          </cell>
        </row>
        <row r="6891">
          <cell r="H6891">
            <v>161</v>
          </cell>
          <cell r="I6891">
            <v>47162</v>
          </cell>
          <cell r="J6891">
            <v>61311</v>
          </cell>
        </row>
        <row r="6892">
          <cell r="H6892" t="str">
            <v>No Item</v>
          </cell>
          <cell r="I6892" t="str">
            <v>Valor total C.D.</v>
          </cell>
          <cell r="J6892" t="str">
            <v>Valor Total + CI</v>
          </cell>
        </row>
        <row r="6934">
          <cell r="H6934">
            <v>162</v>
          </cell>
          <cell r="I6934">
            <v>590144</v>
          </cell>
          <cell r="J6934">
            <v>767187</v>
          </cell>
        </row>
        <row r="6935">
          <cell r="H6935" t="str">
            <v>No Item</v>
          </cell>
          <cell r="I6935" t="str">
            <v>Valor total C.D.</v>
          </cell>
          <cell r="J6935" t="str">
            <v>Valor Total + CI</v>
          </cell>
        </row>
        <row r="6977">
          <cell r="H6977">
            <v>163</v>
          </cell>
          <cell r="I6977">
            <v>4527</v>
          </cell>
          <cell r="J6977">
            <v>5885</v>
          </cell>
        </row>
        <row r="6978">
          <cell r="H6978" t="str">
            <v>No Item</v>
          </cell>
          <cell r="I6978" t="str">
            <v>Valor total C.D.</v>
          </cell>
          <cell r="J6978" t="str">
            <v>Valor Total + CI</v>
          </cell>
        </row>
        <row r="7020">
          <cell r="H7020">
            <v>164</v>
          </cell>
          <cell r="I7020">
            <v>37700</v>
          </cell>
          <cell r="J7020">
            <v>49010</v>
          </cell>
        </row>
        <row r="7021">
          <cell r="H7021" t="str">
            <v>No Item</v>
          </cell>
          <cell r="I7021" t="str">
            <v>Valor total C.D.</v>
          </cell>
          <cell r="J7021" t="str">
            <v>Valor Total + CI</v>
          </cell>
        </row>
        <row r="7063">
          <cell r="H7063">
            <v>165</v>
          </cell>
          <cell r="I7063">
            <v>8016</v>
          </cell>
          <cell r="J7063">
            <v>10421</v>
          </cell>
        </row>
        <row r="7064">
          <cell r="H7064" t="str">
            <v>No Item</v>
          </cell>
          <cell r="I7064" t="str">
            <v>Valor total C.D.</v>
          </cell>
          <cell r="J7064" t="str">
            <v>Valor Total + CI</v>
          </cell>
        </row>
        <row r="7106">
          <cell r="H7106">
            <v>166</v>
          </cell>
          <cell r="I7106">
            <v>58878</v>
          </cell>
          <cell r="J7106">
            <v>76541</v>
          </cell>
        </row>
        <row r="7107">
          <cell r="H7107" t="str">
            <v>No Item</v>
          </cell>
          <cell r="I7107" t="str">
            <v>Valor total C.D.</v>
          </cell>
          <cell r="J7107" t="str">
            <v>Valor Total + CI</v>
          </cell>
        </row>
        <row r="7149">
          <cell r="H7149">
            <v>167</v>
          </cell>
          <cell r="I7149">
            <v>312500</v>
          </cell>
          <cell r="J7149">
            <v>406250</v>
          </cell>
        </row>
        <row r="7150">
          <cell r="H7150" t="str">
            <v>No Item</v>
          </cell>
          <cell r="I7150" t="str">
            <v>Valor total C.D.</v>
          </cell>
          <cell r="J7150" t="str">
            <v>Valor Total + CI</v>
          </cell>
        </row>
        <row r="7192">
          <cell r="H7192">
            <v>168</v>
          </cell>
          <cell r="I7192">
            <v>13955</v>
          </cell>
          <cell r="J7192">
            <v>18142</v>
          </cell>
        </row>
        <row r="7193">
          <cell r="H7193" t="str">
            <v>No Item</v>
          </cell>
          <cell r="I7193" t="str">
            <v>Valor total C.D.</v>
          </cell>
          <cell r="J7193" t="str">
            <v>Valor Total + CI</v>
          </cell>
        </row>
        <row r="7235">
          <cell r="H7235">
            <v>169</v>
          </cell>
          <cell r="I7235">
            <v>45933</v>
          </cell>
          <cell r="J7235">
            <v>59713</v>
          </cell>
        </row>
        <row r="7236">
          <cell r="H7236" t="str">
            <v>No Item</v>
          </cell>
          <cell r="I7236" t="str">
            <v>Valor total C.D.</v>
          </cell>
          <cell r="J7236" t="str">
            <v>Valor Total + CI</v>
          </cell>
        </row>
        <row r="7278">
          <cell r="H7278">
            <v>170</v>
          </cell>
          <cell r="I7278">
            <v>30276</v>
          </cell>
          <cell r="J7278">
            <v>39359</v>
          </cell>
        </row>
        <row r="7279">
          <cell r="H7279" t="str">
            <v>No Item</v>
          </cell>
          <cell r="I7279" t="str">
            <v>Valor total C.D.</v>
          </cell>
          <cell r="J7279" t="str">
            <v>Valor Total + CI</v>
          </cell>
        </row>
        <row r="7321">
          <cell r="H7321">
            <v>171</v>
          </cell>
          <cell r="I7321">
            <v>10654</v>
          </cell>
          <cell r="J7321">
            <v>13850</v>
          </cell>
        </row>
        <row r="7322">
          <cell r="H7322" t="str">
            <v>No Item</v>
          </cell>
          <cell r="I7322" t="str">
            <v>Valor total C.D.</v>
          </cell>
          <cell r="J7322" t="str">
            <v>Valor Total + CI</v>
          </cell>
        </row>
        <row r="7364">
          <cell r="H7364">
            <v>172</v>
          </cell>
          <cell r="I7364">
            <v>190160</v>
          </cell>
          <cell r="J7364">
            <v>247208</v>
          </cell>
        </row>
        <row r="7365">
          <cell r="H7365" t="str">
            <v>No Item</v>
          </cell>
          <cell r="I7365" t="str">
            <v>Valor total C.D.</v>
          </cell>
          <cell r="J7365" t="str">
            <v>Valor Total + CI</v>
          </cell>
        </row>
        <row r="7407">
          <cell r="H7407">
            <v>173</v>
          </cell>
          <cell r="I7407">
            <v>149181</v>
          </cell>
          <cell r="J7407">
            <v>193935</v>
          </cell>
        </row>
        <row r="7408">
          <cell r="H7408" t="str">
            <v>No Item</v>
          </cell>
          <cell r="I7408" t="str">
            <v>Valor total C.D.</v>
          </cell>
          <cell r="J7408" t="str">
            <v>Valor Total + CI</v>
          </cell>
        </row>
        <row r="7450">
          <cell r="H7450">
            <v>174</v>
          </cell>
          <cell r="I7450">
            <v>652314</v>
          </cell>
          <cell r="J7450">
            <v>848008</v>
          </cell>
        </row>
        <row r="7451">
          <cell r="H7451" t="str">
            <v>No Item</v>
          </cell>
          <cell r="I7451" t="str">
            <v>Valor total C.D.</v>
          </cell>
          <cell r="J7451" t="str">
            <v>Valor Total + CI</v>
          </cell>
        </row>
        <row r="7493">
          <cell r="H7493">
            <v>175</v>
          </cell>
          <cell r="I7493">
            <v>617101</v>
          </cell>
          <cell r="J7493">
            <v>802231</v>
          </cell>
        </row>
        <row r="7494">
          <cell r="H7494" t="str">
            <v>No Item</v>
          </cell>
          <cell r="I7494" t="str">
            <v>Valor total C.D.</v>
          </cell>
          <cell r="J7494" t="str">
            <v>Valor Total + CI</v>
          </cell>
        </row>
        <row r="7536">
          <cell r="H7536">
            <v>176</v>
          </cell>
          <cell r="I7536">
            <v>323458</v>
          </cell>
          <cell r="J7536">
            <v>420495</v>
          </cell>
        </row>
        <row r="7537">
          <cell r="H7537" t="str">
            <v>No Item</v>
          </cell>
          <cell r="I7537" t="str">
            <v>Valor total C.D.</v>
          </cell>
          <cell r="J7537" t="str">
            <v>Valor Total + CI</v>
          </cell>
        </row>
        <row r="7579">
          <cell r="H7579">
            <v>177</v>
          </cell>
          <cell r="I7579">
            <v>297744</v>
          </cell>
          <cell r="J7579">
            <v>387067</v>
          </cell>
        </row>
        <row r="7580">
          <cell r="H7580" t="str">
            <v>No Item</v>
          </cell>
          <cell r="I7580" t="str">
            <v>Valor total C.D.</v>
          </cell>
          <cell r="J7580" t="str">
            <v>Valor Total + CI</v>
          </cell>
        </row>
        <row r="7622">
          <cell r="H7622">
            <v>178</v>
          </cell>
          <cell r="I7622">
            <v>734345</v>
          </cell>
          <cell r="J7622">
            <v>954649</v>
          </cell>
        </row>
        <row r="7623">
          <cell r="H7623" t="str">
            <v>No Item</v>
          </cell>
          <cell r="I7623" t="str">
            <v>Valor total C.D.</v>
          </cell>
          <cell r="J7623" t="str">
            <v>Valor Total + CI</v>
          </cell>
        </row>
        <row r="7665">
          <cell r="H7665">
            <v>179</v>
          </cell>
          <cell r="I7665">
            <v>400000</v>
          </cell>
          <cell r="J7665">
            <v>520000</v>
          </cell>
        </row>
        <row r="7666">
          <cell r="H7666" t="str">
            <v>No Item</v>
          </cell>
          <cell r="I7666" t="str">
            <v>Valor total C.D.</v>
          </cell>
          <cell r="J7666" t="str">
            <v>Valor Total + CI</v>
          </cell>
        </row>
        <row r="7708">
          <cell r="H7708">
            <v>180</v>
          </cell>
          <cell r="I7708">
            <v>3107</v>
          </cell>
          <cell r="J7708">
            <v>4039</v>
          </cell>
        </row>
        <row r="7709">
          <cell r="H7709" t="str">
            <v>No Item</v>
          </cell>
          <cell r="I7709" t="str">
            <v>Valor total C.D.</v>
          </cell>
          <cell r="J7709" t="str">
            <v>Valor Total + CI</v>
          </cell>
        </row>
        <row r="7751">
          <cell r="H7751">
            <v>181</v>
          </cell>
          <cell r="I7751">
            <v>3245</v>
          </cell>
          <cell r="J7751">
            <v>4219</v>
          </cell>
        </row>
        <row r="7752">
          <cell r="H7752" t="str">
            <v>No Item</v>
          </cell>
          <cell r="I7752" t="str">
            <v>Valor total C.D.</v>
          </cell>
          <cell r="J7752" t="str">
            <v>Valor Total + CI</v>
          </cell>
        </row>
        <row r="7794">
          <cell r="H7794">
            <v>182</v>
          </cell>
          <cell r="I7794">
            <v>2392.89</v>
          </cell>
          <cell r="J7794">
            <v>3111</v>
          </cell>
        </row>
        <row r="7795">
          <cell r="H7795" t="str">
            <v>No Item</v>
          </cell>
          <cell r="I7795" t="str">
            <v>Valor total C.D.</v>
          </cell>
          <cell r="J7795" t="str">
            <v>Valor Total + CI</v>
          </cell>
        </row>
        <row r="7837">
          <cell r="H7837">
            <v>183</v>
          </cell>
          <cell r="I7837">
            <v>1226.99</v>
          </cell>
          <cell r="J7837">
            <v>1595</v>
          </cell>
        </row>
        <row r="7838">
          <cell r="H7838" t="str">
            <v>No Item</v>
          </cell>
          <cell r="I7838" t="str">
            <v>Valor total C.D.</v>
          </cell>
          <cell r="J7838" t="str">
            <v>Valor Total + CI</v>
          </cell>
        </row>
        <row r="7880">
          <cell r="H7880">
            <v>184</v>
          </cell>
          <cell r="I7880">
            <v>16325.4</v>
          </cell>
          <cell r="J7880">
            <v>21223</v>
          </cell>
        </row>
        <row r="7881">
          <cell r="H7881" t="str">
            <v>No Item</v>
          </cell>
          <cell r="I7881" t="str">
            <v>Valor total C.D.</v>
          </cell>
          <cell r="J7881" t="str">
            <v>Valor Total + CI</v>
          </cell>
        </row>
        <row r="7923">
          <cell r="H7923">
            <v>185</v>
          </cell>
          <cell r="I7923">
            <v>1559392.8</v>
          </cell>
          <cell r="J7923">
            <v>2027211</v>
          </cell>
        </row>
        <row r="7924">
          <cell r="H7924" t="str">
            <v>No Item</v>
          </cell>
          <cell r="I7924" t="str">
            <v>Valor total C.D.</v>
          </cell>
          <cell r="J7924" t="str">
            <v>Valor Total + CI</v>
          </cell>
        </row>
        <row r="7966">
          <cell r="H7966">
            <v>186</v>
          </cell>
          <cell r="I7966">
            <v>18321.45</v>
          </cell>
          <cell r="J7966">
            <v>23818</v>
          </cell>
        </row>
        <row r="7967">
          <cell r="H7967" t="str">
            <v>No Item</v>
          </cell>
          <cell r="I7967" t="str">
            <v>Valor total C.D.</v>
          </cell>
          <cell r="J7967" t="str">
            <v>Valor Total + CI</v>
          </cell>
        </row>
        <row r="8009">
          <cell r="H8009">
            <v>187</v>
          </cell>
          <cell r="I8009">
            <v>20716.5</v>
          </cell>
          <cell r="J8009">
            <v>26931</v>
          </cell>
        </row>
        <row r="8010">
          <cell r="H8010" t="str">
            <v>No Item</v>
          </cell>
          <cell r="I8010" t="str">
            <v>Valor total C.D.</v>
          </cell>
          <cell r="J8010" t="str">
            <v>Valor Total + CI</v>
          </cell>
        </row>
        <row r="8052">
          <cell r="H8052">
            <v>188</v>
          </cell>
          <cell r="I8052">
            <v>95162.55</v>
          </cell>
          <cell r="J8052">
            <v>123711</v>
          </cell>
        </row>
        <row r="8053">
          <cell r="H8053" t="str">
            <v>No Item</v>
          </cell>
          <cell r="I8053" t="str">
            <v>Valor total C.D.</v>
          </cell>
          <cell r="J8053" t="str">
            <v>Valor Total + CI</v>
          </cell>
        </row>
        <row r="8095">
          <cell r="H8095">
            <v>189</v>
          </cell>
          <cell r="I8095">
            <v>59867.85</v>
          </cell>
          <cell r="J8095">
            <v>77828</v>
          </cell>
        </row>
        <row r="8096">
          <cell r="H8096" t="str">
            <v>No Item</v>
          </cell>
          <cell r="I8096" t="str">
            <v>Valor total C.D.</v>
          </cell>
          <cell r="J8096" t="str">
            <v>Valor Total + CI</v>
          </cell>
        </row>
        <row r="8138">
          <cell r="H8138">
            <v>190</v>
          </cell>
          <cell r="I8138">
            <v>59867.85</v>
          </cell>
          <cell r="J8138">
            <v>77828</v>
          </cell>
        </row>
        <row r="8139">
          <cell r="H8139" t="str">
            <v>No Item</v>
          </cell>
          <cell r="I8139" t="str">
            <v>Valor total C.D.</v>
          </cell>
          <cell r="J8139" t="str">
            <v>Valor Total + CI</v>
          </cell>
        </row>
        <row r="8181">
          <cell r="H8181">
            <v>191</v>
          </cell>
          <cell r="I8181">
            <v>5767.65</v>
          </cell>
          <cell r="J8181">
            <v>7498</v>
          </cell>
        </row>
        <row r="8182">
          <cell r="H8182" t="str">
            <v>No Item</v>
          </cell>
          <cell r="I8182" t="str">
            <v>Valor total C.D.</v>
          </cell>
          <cell r="J8182" t="str">
            <v>Valor Total + CI</v>
          </cell>
        </row>
        <row r="8224">
          <cell r="H8224">
            <v>192</v>
          </cell>
          <cell r="I8224">
            <v>285794.25</v>
          </cell>
          <cell r="J8224">
            <v>371533</v>
          </cell>
        </row>
        <row r="8225">
          <cell r="H8225" t="str">
            <v>No Item</v>
          </cell>
          <cell r="I8225" t="str">
            <v>Valor total C.D.</v>
          </cell>
          <cell r="J8225" t="str">
            <v>Valor Total + CI</v>
          </cell>
        </row>
        <row r="8267">
          <cell r="H8267">
            <v>193</v>
          </cell>
          <cell r="I8267">
            <v>518654.85</v>
          </cell>
          <cell r="J8267">
            <v>674251</v>
          </cell>
        </row>
        <row r="8268">
          <cell r="H8268" t="str">
            <v>No Item</v>
          </cell>
          <cell r="I8268" t="str">
            <v>Valor total C.D.</v>
          </cell>
          <cell r="J8268" t="str">
            <v>Valor Total + CI</v>
          </cell>
        </row>
        <row r="8310">
          <cell r="H8310">
            <v>194</v>
          </cell>
          <cell r="I8310">
            <v>554052.44999999995</v>
          </cell>
          <cell r="J8310">
            <v>720268</v>
          </cell>
        </row>
        <row r="8311">
          <cell r="H8311" t="str">
            <v>No Item</v>
          </cell>
          <cell r="I8311" t="str">
            <v>Valor total C.D.</v>
          </cell>
          <cell r="J8311" t="str">
            <v>Valor Total + CI</v>
          </cell>
        </row>
        <row r="8353">
          <cell r="H8353">
            <v>195</v>
          </cell>
          <cell r="I8353">
            <v>60900</v>
          </cell>
          <cell r="J8353">
            <v>79170</v>
          </cell>
        </row>
        <row r="8354">
          <cell r="H8354" t="str">
            <v>No Item</v>
          </cell>
          <cell r="I8354" t="str">
            <v>Valor total C.D.</v>
          </cell>
          <cell r="J8354" t="str">
            <v>Valor Total + CI</v>
          </cell>
        </row>
        <row r="8396">
          <cell r="H8396">
            <v>196</v>
          </cell>
          <cell r="I8396">
            <v>667036.5</v>
          </cell>
          <cell r="J8396">
            <v>867147</v>
          </cell>
        </row>
        <row r="8397">
          <cell r="H8397" t="str">
            <v>No Item</v>
          </cell>
          <cell r="I8397" t="str">
            <v>Valor total C.D.</v>
          </cell>
          <cell r="J8397" t="str">
            <v>Valor Total + CI</v>
          </cell>
        </row>
        <row r="8439">
          <cell r="H8439">
            <v>197</v>
          </cell>
          <cell r="I8439">
            <v>707854.35</v>
          </cell>
          <cell r="J8439">
            <v>920211</v>
          </cell>
        </row>
        <row r="8440">
          <cell r="H8440" t="str">
            <v>No Item</v>
          </cell>
          <cell r="I8440" t="str">
            <v>Valor total C.D.</v>
          </cell>
          <cell r="J8440" t="str">
            <v>Valor Total + CI</v>
          </cell>
        </row>
        <row r="8482">
          <cell r="H8482">
            <v>198</v>
          </cell>
          <cell r="I8482">
            <v>3381</v>
          </cell>
          <cell r="J8482">
            <v>4395</v>
          </cell>
        </row>
        <row r="8483">
          <cell r="H8483" t="str">
            <v>No Item</v>
          </cell>
          <cell r="I8483" t="str">
            <v>Valor total C.D.</v>
          </cell>
          <cell r="J8483" t="str">
            <v>Valor Total + CI</v>
          </cell>
        </row>
        <row r="8525">
          <cell r="H8525">
            <v>199</v>
          </cell>
          <cell r="I8525">
            <v>4680.8999999999996</v>
          </cell>
          <cell r="J8525">
            <v>6085</v>
          </cell>
        </row>
        <row r="8526">
          <cell r="H8526" t="str">
            <v>No Item</v>
          </cell>
          <cell r="I8526" t="str">
            <v>Valor total C.D.</v>
          </cell>
          <cell r="J8526" t="str">
            <v>Valor Total + CI</v>
          </cell>
        </row>
        <row r="8568">
          <cell r="H8568">
            <v>200</v>
          </cell>
          <cell r="I8568">
            <v>8528.1</v>
          </cell>
          <cell r="J8568">
            <v>11087</v>
          </cell>
        </row>
        <row r="8569">
          <cell r="H8569" t="str">
            <v>No Item</v>
          </cell>
          <cell r="I8569" t="str">
            <v>Valor total C.D.</v>
          </cell>
          <cell r="J8569" t="str">
            <v>Valor Total + CI</v>
          </cell>
        </row>
        <row r="8611">
          <cell r="H8611">
            <v>201</v>
          </cell>
          <cell r="I8611">
            <v>165000</v>
          </cell>
          <cell r="J8611">
            <v>214500</v>
          </cell>
        </row>
        <row r="8612">
          <cell r="H8612" t="str">
            <v>No Item</v>
          </cell>
          <cell r="I8612" t="str">
            <v>Valor total C.D.</v>
          </cell>
          <cell r="J8612" t="str">
            <v>Valor Total + CI</v>
          </cell>
        </row>
        <row r="8654">
          <cell r="H8654">
            <v>202</v>
          </cell>
          <cell r="I8654">
            <v>20716.5</v>
          </cell>
          <cell r="J8654">
            <v>26931</v>
          </cell>
        </row>
        <row r="8655">
          <cell r="H8655" t="str">
            <v>No Item</v>
          </cell>
          <cell r="I8655" t="str">
            <v>Valor total C.D.</v>
          </cell>
          <cell r="J8655" t="str">
            <v>Valor Total + CI</v>
          </cell>
        </row>
        <row r="8697">
          <cell r="H8697">
            <v>203</v>
          </cell>
          <cell r="I8697">
            <v>67354.350000000006</v>
          </cell>
          <cell r="J8697">
            <v>87561</v>
          </cell>
        </row>
        <row r="8698">
          <cell r="H8698" t="str">
            <v>No Item</v>
          </cell>
          <cell r="I8698" t="str">
            <v>Valor total C.D.</v>
          </cell>
          <cell r="J8698" t="str">
            <v>Valor Total + CI</v>
          </cell>
        </row>
        <row r="8740">
          <cell r="H8740">
            <v>204</v>
          </cell>
          <cell r="I8740">
            <v>63087.15</v>
          </cell>
          <cell r="J8740">
            <v>82013</v>
          </cell>
        </row>
        <row r="8741">
          <cell r="H8741" t="str">
            <v>No Item</v>
          </cell>
          <cell r="I8741" t="str">
            <v>Valor total C.D.</v>
          </cell>
          <cell r="J8741" t="str">
            <v>Valor Total + CI</v>
          </cell>
        </row>
        <row r="8783">
          <cell r="H8783">
            <v>205</v>
          </cell>
          <cell r="I8783">
            <v>50832.6</v>
          </cell>
          <cell r="J8783">
            <v>66082</v>
          </cell>
        </row>
        <row r="8784">
          <cell r="H8784" t="str">
            <v>No Item</v>
          </cell>
          <cell r="I8784" t="str">
            <v>Valor total C.D.</v>
          </cell>
          <cell r="J8784" t="str">
            <v>Valor Total + CI</v>
          </cell>
        </row>
        <row r="8826">
          <cell r="H8826">
            <v>206</v>
          </cell>
          <cell r="I8826">
            <v>65895.899999999994</v>
          </cell>
          <cell r="J8826">
            <v>85665</v>
          </cell>
        </row>
        <row r="8827">
          <cell r="H8827" t="str">
            <v>No Item</v>
          </cell>
          <cell r="I8827" t="str">
            <v>Valor total C.D.</v>
          </cell>
          <cell r="J8827" t="str">
            <v>Valor Total + CI</v>
          </cell>
        </row>
        <row r="8869">
          <cell r="H8869">
            <v>207</v>
          </cell>
          <cell r="I8869">
            <v>35383.949999999997</v>
          </cell>
          <cell r="J8869">
            <v>45999</v>
          </cell>
        </row>
        <row r="8870">
          <cell r="H8870" t="str">
            <v>No Item</v>
          </cell>
          <cell r="I8870" t="str">
            <v>Valor total C.D.</v>
          </cell>
          <cell r="J8870" t="str">
            <v>Valor Total + CI</v>
          </cell>
        </row>
        <row r="8912">
          <cell r="H8912">
            <v>208</v>
          </cell>
          <cell r="I8912">
            <v>26158.65</v>
          </cell>
          <cell r="J8912">
            <v>34006</v>
          </cell>
        </row>
        <row r="8913">
          <cell r="H8913" t="str">
            <v>No Item</v>
          </cell>
          <cell r="I8913" t="str">
            <v>Valor total C.D.</v>
          </cell>
          <cell r="J8913" t="str">
            <v>Valor Total + CI</v>
          </cell>
        </row>
        <row r="8955">
          <cell r="H8955">
            <v>209</v>
          </cell>
          <cell r="I8955">
            <v>18889.5</v>
          </cell>
          <cell r="J8955">
            <v>24556</v>
          </cell>
        </row>
        <row r="8956">
          <cell r="H8956" t="str">
            <v>No Item</v>
          </cell>
          <cell r="I8956" t="str">
            <v>Valor total C.D.</v>
          </cell>
          <cell r="J8956" t="str">
            <v>Valor Total + CI</v>
          </cell>
        </row>
        <row r="8998">
          <cell r="H8998">
            <v>210</v>
          </cell>
          <cell r="I8998">
            <v>186377.1</v>
          </cell>
          <cell r="J8998">
            <v>242290</v>
          </cell>
        </row>
        <row r="8999">
          <cell r="H8999" t="str">
            <v>No Item</v>
          </cell>
          <cell r="I8999" t="str">
            <v>Valor total C.D.</v>
          </cell>
          <cell r="J8999" t="str">
            <v>Valor Total + CI</v>
          </cell>
        </row>
        <row r="9041">
          <cell r="H9041">
            <v>211</v>
          </cell>
          <cell r="I9041">
            <v>209824.65</v>
          </cell>
          <cell r="J9041">
            <v>272772</v>
          </cell>
        </row>
        <row r="9042">
          <cell r="H9042" t="str">
            <v>No Item</v>
          </cell>
          <cell r="I9042" t="str">
            <v>Valor total C.D.</v>
          </cell>
          <cell r="J9042" t="str">
            <v>Valor Total + CI</v>
          </cell>
        </row>
        <row r="9084">
          <cell r="H9084">
            <v>212</v>
          </cell>
          <cell r="I9084">
            <v>277844.7</v>
          </cell>
          <cell r="J9084">
            <v>361198</v>
          </cell>
        </row>
        <row r="9085">
          <cell r="H9085" t="str">
            <v>No Item</v>
          </cell>
          <cell r="I9085" t="str">
            <v>Valor total C.D.</v>
          </cell>
          <cell r="J9085" t="str">
            <v>Valor Total + CI</v>
          </cell>
        </row>
        <row r="9127">
          <cell r="H9127">
            <v>213</v>
          </cell>
          <cell r="I9127">
            <v>465942.75</v>
          </cell>
          <cell r="J9127">
            <v>605726</v>
          </cell>
        </row>
        <row r="9128">
          <cell r="H9128" t="str">
            <v>No Item</v>
          </cell>
          <cell r="I9128" t="str">
            <v>Valor total C.D.</v>
          </cell>
          <cell r="J9128" t="str">
            <v>Valor Total + CI</v>
          </cell>
        </row>
        <row r="9170">
          <cell r="H9170">
            <v>214</v>
          </cell>
          <cell r="I9170">
            <v>16675.05</v>
          </cell>
          <cell r="J9170">
            <v>21678</v>
          </cell>
        </row>
        <row r="9171">
          <cell r="H9171" t="str">
            <v>No Item</v>
          </cell>
          <cell r="I9171" t="str">
            <v>Valor total C.D.</v>
          </cell>
          <cell r="J9171" t="str">
            <v>Valor Total + CI</v>
          </cell>
        </row>
        <row r="9213">
          <cell r="H9213">
            <v>215</v>
          </cell>
          <cell r="I9213">
            <v>13214.25</v>
          </cell>
          <cell r="J9213">
            <v>17179</v>
          </cell>
        </row>
        <row r="9214">
          <cell r="H9214" t="str">
            <v>No Item</v>
          </cell>
          <cell r="I9214" t="str">
            <v>Valor total C.D.</v>
          </cell>
          <cell r="J9214" t="str">
            <v>Valor Total + CI</v>
          </cell>
        </row>
        <row r="9256">
          <cell r="H9256">
            <v>216</v>
          </cell>
          <cell r="I9256">
            <v>271377.09999999998</v>
          </cell>
          <cell r="J9256">
            <v>352790</v>
          </cell>
        </row>
        <row r="9257">
          <cell r="H9257" t="str">
            <v>No Item</v>
          </cell>
          <cell r="I9257" t="str">
            <v>Valor total C.D.</v>
          </cell>
          <cell r="J9257" t="str">
            <v>Valor Total + CI</v>
          </cell>
        </row>
        <row r="9299">
          <cell r="H9299">
            <v>217</v>
          </cell>
          <cell r="I9299">
            <v>79079.7</v>
          </cell>
          <cell r="J9299">
            <v>102804</v>
          </cell>
        </row>
        <row r="9300">
          <cell r="H9300" t="str">
            <v>No Item</v>
          </cell>
          <cell r="I9300" t="str">
            <v>Valor total C.D.</v>
          </cell>
          <cell r="J9300" t="str">
            <v>Valor Total + CI</v>
          </cell>
        </row>
        <row r="9342">
          <cell r="H9342">
            <v>218</v>
          </cell>
          <cell r="I9342">
            <v>67313.399999999994</v>
          </cell>
          <cell r="J9342">
            <v>87507</v>
          </cell>
        </row>
        <row r="9343">
          <cell r="H9343" t="str">
            <v>No Item</v>
          </cell>
          <cell r="I9343" t="str">
            <v>Valor total C.D.</v>
          </cell>
          <cell r="J9343" t="str">
            <v>Valor Total + CI</v>
          </cell>
        </row>
        <row r="9385">
          <cell r="H9385">
            <v>219</v>
          </cell>
          <cell r="I9385">
            <v>16311.75</v>
          </cell>
          <cell r="J9385">
            <v>21205</v>
          </cell>
        </row>
        <row r="9386">
          <cell r="H9386" t="str">
            <v>No Item</v>
          </cell>
          <cell r="I9386" t="str">
            <v>Valor total C.D.</v>
          </cell>
          <cell r="J9386" t="str">
            <v>Valor Total + CI</v>
          </cell>
        </row>
        <row r="9428">
          <cell r="H9428">
            <v>220</v>
          </cell>
          <cell r="I9428">
            <v>20716.5</v>
          </cell>
          <cell r="J9428">
            <v>26931</v>
          </cell>
        </row>
        <row r="9429">
          <cell r="H9429" t="str">
            <v>No Item</v>
          </cell>
          <cell r="I9429" t="str">
            <v>Valor total C.D.</v>
          </cell>
          <cell r="J9429" t="str">
            <v>Valor Total + CI</v>
          </cell>
        </row>
        <row r="9471">
          <cell r="H9471">
            <v>221</v>
          </cell>
          <cell r="I9471">
            <v>47941.95</v>
          </cell>
          <cell r="J9471">
            <v>62325</v>
          </cell>
        </row>
        <row r="9472">
          <cell r="H9472" t="str">
            <v>No Item</v>
          </cell>
          <cell r="I9472" t="str">
            <v>Valor total C.D.</v>
          </cell>
          <cell r="J9472" t="str">
            <v>Valor Total + CI</v>
          </cell>
        </row>
        <row r="9514">
          <cell r="H9514">
            <v>222</v>
          </cell>
          <cell r="I9514">
            <v>65145.15</v>
          </cell>
          <cell r="J9514">
            <v>84689</v>
          </cell>
        </row>
        <row r="9515">
          <cell r="H9515" t="str">
            <v>No Item</v>
          </cell>
          <cell r="I9515" t="str">
            <v>Valor total C.D.</v>
          </cell>
          <cell r="J9515" t="str">
            <v>Valor Total + CI</v>
          </cell>
        </row>
        <row r="9557">
          <cell r="H9557">
            <v>223</v>
          </cell>
          <cell r="I9557">
            <v>6426</v>
          </cell>
          <cell r="J9557">
            <v>8354</v>
          </cell>
        </row>
        <row r="9558">
          <cell r="H9558" t="str">
            <v>No Item</v>
          </cell>
          <cell r="I9558" t="str">
            <v>Valor total C.D.</v>
          </cell>
          <cell r="J9558" t="str">
            <v>Valor Total + CI</v>
          </cell>
        </row>
        <row r="9600">
          <cell r="H9600">
            <v>224</v>
          </cell>
          <cell r="I9600">
            <v>8009.4</v>
          </cell>
          <cell r="J9600">
            <v>10412</v>
          </cell>
        </row>
        <row r="9601">
          <cell r="H9601" t="str">
            <v>No Item</v>
          </cell>
          <cell r="I9601" t="str">
            <v>Valor total C.D.</v>
          </cell>
          <cell r="J9601" t="str">
            <v>Valor Total + CI</v>
          </cell>
        </row>
        <row r="9643">
          <cell r="H9643">
            <v>225</v>
          </cell>
          <cell r="I9643">
            <v>10654.35</v>
          </cell>
          <cell r="J9643">
            <v>13851</v>
          </cell>
        </row>
        <row r="9644">
          <cell r="H9644" t="str">
            <v>No Item</v>
          </cell>
          <cell r="I9644" t="str">
            <v>Valor total C.D.</v>
          </cell>
          <cell r="J9644" t="str">
            <v>Valor Total + CI</v>
          </cell>
        </row>
        <row r="9686">
          <cell r="H9686">
            <v>226</v>
          </cell>
          <cell r="I9686">
            <v>14525</v>
          </cell>
          <cell r="J9686">
            <v>18883</v>
          </cell>
        </row>
        <row r="9687">
          <cell r="H9687" t="str">
            <v>No Item</v>
          </cell>
          <cell r="I9687" t="str">
            <v>Valor total C.D.</v>
          </cell>
          <cell r="J9687" t="str">
            <v>Valor Total + CI</v>
          </cell>
        </row>
        <row r="9729">
          <cell r="H9729">
            <v>227</v>
          </cell>
          <cell r="I9729">
            <v>17154.900000000001</v>
          </cell>
          <cell r="J9729">
            <v>22301</v>
          </cell>
        </row>
        <row r="9730">
          <cell r="H9730" t="str">
            <v>No Item</v>
          </cell>
          <cell r="I9730" t="str">
            <v>Valor total C.D.</v>
          </cell>
          <cell r="J9730" t="str">
            <v>Valor Total + CI</v>
          </cell>
        </row>
        <row r="9772">
          <cell r="H9772">
            <v>228</v>
          </cell>
          <cell r="I9772">
            <v>9546.6</v>
          </cell>
          <cell r="J9772">
            <v>12411</v>
          </cell>
        </row>
        <row r="9773">
          <cell r="H9773" t="str">
            <v>No Item</v>
          </cell>
          <cell r="I9773" t="str">
            <v>Valor total C.D.</v>
          </cell>
          <cell r="J9773" t="str">
            <v>Valor Total + CI</v>
          </cell>
        </row>
        <row r="9815">
          <cell r="H9815">
            <v>229</v>
          </cell>
          <cell r="I9815">
            <v>13339.2</v>
          </cell>
          <cell r="J9815">
            <v>17341</v>
          </cell>
        </row>
        <row r="9816">
          <cell r="H9816" t="str">
            <v>No Item</v>
          </cell>
          <cell r="I9816" t="str">
            <v>Valor total C.D.</v>
          </cell>
          <cell r="J9816" t="str">
            <v>Valor Total + CI</v>
          </cell>
        </row>
        <row r="9858">
          <cell r="H9858">
            <v>230</v>
          </cell>
          <cell r="I9858">
            <v>20249.25</v>
          </cell>
          <cell r="J9858">
            <v>26324</v>
          </cell>
        </row>
        <row r="9859">
          <cell r="H9859" t="str">
            <v>No Item</v>
          </cell>
          <cell r="I9859" t="str">
            <v>Valor total C.D.</v>
          </cell>
          <cell r="J9859" t="str">
            <v>Valor Total + CI</v>
          </cell>
        </row>
        <row r="9901">
          <cell r="H9901">
            <v>231</v>
          </cell>
          <cell r="I9901">
            <v>79079.7</v>
          </cell>
          <cell r="J9901">
            <v>102804</v>
          </cell>
        </row>
        <row r="9902">
          <cell r="H9902" t="str">
            <v>No Item</v>
          </cell>
          <cell r="I9902" t="str">
            <v>Valor total C.D.</v>
          </cell>
          <cell r="J9902" t="str">
            <v>Valor Total + CI</v>
          </cell>
        </row>
        <row r="9944">
          <cell r="H9944">
            <v>232</v>
          </cell>
          <cell r="I9944">
            <v>67313.399999999994</v>
          </cell>
          <cell r="J9944">
            <v>87507</v>
          </cell>
        </row>
        <row r="9945">
          <cell r="H9945" t="str">
            <v>No Item</v>
          </cell>
          <cell r="I9945" t="str">
            <v>Valor total C.D.</v>
          </cell>
          <cell r="J9945" t="str">
            <v>Valor Total + CI</v>
          </cell>
        </row>
        <row r="9987">
          <cell r="H9987">
            <v>233</v>
          </cell>
          <cell r="I9987">
            <v>24621.45</v>
          </cell>
          <cell r="J9987">
            <v>32008</v>
          </cell>
        </row>
        <row r="9988">
          <cell r="H9988" t="str">
            <v>No Item</v>
          </cell>
          <cell r="I9988" t="str">
            <v>Valor total C.D.</v>
          </cell>
          <cell r="J9988" t="str">
            <v>Valor Total + CI</v>
          </cell>
        </row>
        <row r="10030">
          <cell r="H10030">
            <v>234</v>
          </cell>
          <cell r="I10030">
            <v>49340.55</v>
          </cell>
          <cell r="J10030">
            <v>64143</v>
          </cell>
        </row>
        <row r="10031">
          <cell r="H10031" t="str">
            <v>No Item</v>
          </cell>
          <cell r="I10031" t="str">
            <v>Valor total C.D.</v>
          </cell>
          <cell r="J10031" t="str">
            <v>Valor Total + CI</v>
          </cell>
        </row>
        <row r="10073">
          <cell r="H10073">
            <v>235</v>
          </cell>
          <cell r="I10073">
            <v>60388.65</v>
          </cell>
          <cell r="J10073">
            <v>78505</v>
          </cell>
        </row>
        <row r="10074">
          <cell r="H10074" t="str">
            <v>No Item</v>
          </cell>
          <cell r="I10074" t="str">
            <v>Valor total C.D.</v>
          </cell>
          <cell r="J10074" t="str">
            <v>Valor Total + CI</v>
          </cell>
        </row>
        <row r="10116">
          <cell r="H10116">
            <v>236</v>
          </cell>
          <cell r="I10116">
            <v>112313.25</v>
          </cell>
          <cell r="J10116">
            <v>146007</v>
          </cell>
        </row>
        <row r="10117">
          <cell r="H10117" t="str">
            <v>No Item</v>
          </cell>
          <cell r="I10117" t="str">
            <v>Valor total C.D.</v>
          </cell>
          <cell r="J10117" t="str">
            <v>Valor Total + CI</v>
          </cell>
        </row>
        <row r="10159">
          <cell r="H10159">
            <v>237</v>
          </cell>
          <cell r="I10159">
            <v>186377.1</v>
          </cell>
          <cell r="J10159">
            <v>242290</v>
          </cell>
        </row>
        <row r="10160">
          <cell r="H10160" t="str">
            <v>No Item</v>
          </cell>
          <cell r="I10160" t="str">
            <v>Valor total C.D.</v>
          </cell>
          <cell r="J10160" t="str">
            <v>Valor Total + CI</v>
          </cell>
        </row>
        <row r="10202">
          <cell r="H10202">
            <v>238</v>
          </cell>
          <cell r="I10202">
            <v>13500</v>
          </cell>
          <cell r="J10202">
            <v>17550</v>
          </cell>
        </row>
        <row r="10203">
          <cell r="H10203" t="str">
            <v>No Item</v>
          </cell>
          <cell r="I10203" t="str">
            <v>Valor total C.D.</v>
          </cell>
          <cell r="J10203" t="str">
            <v>Valor Total + CI</v>
          </cell>
        </row>
        <row r="10245">
          <cell r="H10245">
            <v>239</v>
          </cell>
          <cell r="I10245">
            <v>41592.65</v>
          </cell>
          <cell r="J10245">
            <v>54070</v>
          </cell>
        </row>
        <row r="10246">
          <cell r="H10246" t="str">
            <v>No Item</v>
          </cell>
          <cell r="I10246" t="str">
            <v>Valor total C.D.</v>
          </cell>
          <cell r="J10246" t="str">
            <v>Valor Total + CI</v>
          </cell>
        </row>
        <row r="10288">
          <cell r="H10288">
            <v>240</v>
          </cell>
          <cell r="I10288">
            <v>26454.75</v>
          </cell>
          <cell r="J10288">
            <v>34391</v>
          </cell>
        </row>
        <row r="10289">
          <cell r="H10289" t="str">
            <v>No Item</v>
          </cell>
          <cell r="I10289" t="str">
            <v>Valor total C.D.</v>
          </cell>
          <cell r="J10289" t="str">
            <v>Valor Total + CI</v>
          </cell>
        </row>
        <row r="10331">
          <cell r="H10331">
            <v>241</v>
          </cell>
          <cell r="I10331">
            <v>26540</v>
          </cell>
          <cell r="J10331">
            <v>34502</v>
          </cell>
        </row>
        <row r="10332">
          <cell r="H10332" t="str">
            <v>No Item</v>
          </cell>
          <cell r="I10332" t="str">
            <v>Valor total C.D.</v>
          </cell>
          <cell r="J10332" t="str">
            <v>Valor Total + CI</v>
          </cell>
        </row>
        <row r="10374">
          <cell r="H10374">
            <v>242</v>
          </cell>
          <cell r="I10374">
            <v>36921.15</v>
          </cell>
          <cell r="J10374">
            <v>47997</v>
          </cell>
        </row>
        <row r="10375">
          <cell r="H10375" t="str">
            <v>No Item</v>
          </cell>
          <cell r="I10375" t="str">
            <v>Valor total C.D.</v>
          </cell>
          <cell r="J10375" t="str">
            <v>Valor Total + CI</v>
          </cell>
        </row>
        <row r="10417">
          <cell r="H10417">
            <v>243</v>
          </cell>
          <cell r="I10417">
            <v>52099.95</v>
          </cell>
          <cell r="J10417">
            <v>67730</v>
          </cell>
        </row>
        <row r="10418">
          <cell r="H10418" t="str">
            <v>No Item</v>
          </cell>
          <cell r="I10418" t="str">
            <v>Valor total C.D.</v>
          </cell>
          <cell r="J10418" t="str">
            <v>Valor Total + CI</v>
          </cell>
        </row>
        <row r="10460">
          <cell r="H10460">
            <v>244</v>
          </cell>
          <cell r="I10460">
            <v>186377.1</v>
          </cell>
          <cell r="J10460">
            <v>242290</v>
          </cell>
        </row>
        <row r="10461">
          <cell r="H10461" t="str">
            <v>No Item</v>
          </cell>
          <cell r="I10461" t="str">
            <v>Valor total C.D.</v>
          </cell>
          <cell r="J10461" t="str">
            <v>Valor Total + CI</v>
          </cell>
        </row>
        <row r="10503">
          <cell r="H10503">
            <v>245</v>
          </cell>
          <cell r="I10503">
            <v>209824.65</v>
          </cell>
          <cell r="J10503">
            <v>272772</v>
          </cell>
        </row>
        <row r="10504">
          <cell r="H10504" t="str">
            <v>No Item</v>
          </cell>
          <cell r="I10504" t="str">
            <v>Valor total C.D.</v>
          </cell>
          <cell r="J10504" t="str">
            <v>Valor Total + CI</v>
          </cell>
        </row>
        <row r="10546">
          <cell r="H10546">
            <v>246</v>
          </cell>
          <cell r="I10546">
            <v>79079.7</v>
          </cell>
          <cell r="J10546">
            <v>102804</v>
          </cell>
        </row>
        <row r="10547">
          <cell r="H10547" t="str">
            <v>No Item</v>
          </cell>
          <cell r="I10547" t="str">
            <v>Valor total C.D.</v>
          </cell>
          <cell r="J10547" t="str">
            <v>Valor Total + CI</v>
          </cell>
        </row>
        <row r="10589">
          <cell r="H10589">
            <v>247</v>
          </cell>
          <cell r="I10589">
            <v>67313.399999999994</v>
          </cell>
          <cell r="J10589">
            <v>87507</v>
          </cell>
        </row>
        <row r="10590">
          <cell r="H10590" t="str">
            <v>No Item</v>
          </cell>
          <cell r="I10590" t="str">
            <v>Valor total C.D.</v>
          </cell>
          <cell r="J10590" t="str">
            <v>Valor Total + CI</v>
          </cell>
        </row>
        <row r="10632">
          <cell r="H10632">
            <v>248</v>
          </cell>
          <cell r="I10632">
            <v>78364</v>
          </cell>
          <cell r="J10632">
            <v>101873</v>
          </cell>
        </row>
        <row r="10633">
          <cell r="H10633" t="str">
            <v>No Item</v>
          </cell>
          <cell r="I10633" t="str">
            <v>Valor total C.D.</v>
          </cell>
          <cell r="J10633" t="str">
            <v>Valor Total + CI</v>
          </cell>
        </row>
        <row r="10675">
          <cell r="H10675">
            <v>249</v>
          </cell>
          <cell r="I10675">
            <v>62373</v>
          </cell>
          <cell r="J10675">
            <v>81085</v>
          </cell>
        </row>
        <row r="10676">
          <cell r="H10676" t="str">
            <v>No Item</v>
          </cell>
          <cell r="I10676" t="str">
            <v>Valor total C.D.</v>
          </cell>
          <cell r="J10676" t="str">
            <v>Valor Total + CI</v>
          </cell>
        </row>
        <row r="10718">
          <cell r="H10718">
            <v>250</v>
          </cell>
          <cell r="I10718">
            <v>27100</v>
          </cell>
          <cell r="J10718">
            <v>35230</v>
          </cell>
        </row>
        <row r="10719">
          <cell r="H10719" t="str">
            <v>No Item</v>
          </cell>
          <cell r="I10719" t="str">
            <v>Valor total C.D.</v>
          </cell>
          <cell r="J10719" t="str">
            <v>Valor Total + CI</v>
          </cell>
        </row>
        <row r="10761">
          <cell r="H10761">
            <v>251</v>
          </cell>
          <cell r="I10761">
            <v>45500</v>
          </cell>
          <cell r="J10761">
            <v>59150</v>
          </cell>
        </row>
        <row r="10762">
          <cell r="H10762" t="str">
            <v>No Item</v>
          </cell>
          <cell r="I10762" t="str">
            <v>Valor total C.D.</v>
          </cell>
          <cell r="J10762" t="str">
            <v>Valor Total + CI</v>
          </cell>
        </row>
        <row r="10804">
          <cell r="H10804">
            <v>252</v>
          </cell>
          <cell r="I10804">
            <v>41900</v>
          </cell>
          <cell r="J10804">
            <v>54470</v>
          </cell>
        </row>
        <row r="10805">
          <cell r="H10805" t="str">
            <v>No Item</v>
          </cell>
          <cell r="I10805" t="str">
            <v>Valor total C.D.</v>
          </cell>
          <cell r="J10805" t="str">
            <v>Valor Total + CI</v>
          </cell>
        </row>
        <row r="10847">
          <cell r="H10847">
            <v>253</v>
          </cell>
          <cell r="I10847">
            <v>1059394.95</v>
          </cell>
          <cell r="J10847">
            <v>1377213</v>
          </cell>
        </row>
        <row r="10848">
          <cell r="H10848" t="str">
            <v>No Item</v>
          </cell>
          <cell r="I10848" t="str">
            <v>Valor total C.D.</v>
          </cell>
          <cell r="J10848" t="str">
            <v>Valor Total + CI</v>
          </cell>
        </row>
        <row r="10890">
          <cell r="H10890">
            <v>254</v>
          </cell>
          <cell r="I10890">
            <v>1200000</v>
          </cell>
          <cell r="J10890">
            <v>1560000</v>
          </cell>
        </row>
        <row r="10891">
          <cell r="H10891" t="str">
            <v>No Item</v>
          </cell>
          <cell r="I10891" t="str">
            <v>Valor total C.D.</v>
          </cell>
          <cell r="J10891" t="str">
            <v>Valor Total + CI</v>
          </cell>
        </row>
        <row r="10933">
          <cell r="H10933">
            <v>255</v>
          </cell>
          <cell r="I10933">
            <v>5484063</v>
          </cell>
          <cell r="J10933">
            <v>7129282</v>
          </cell>
        </row>
        <row r="10934">
          <cell r="H10934" t="str">
            <v>No Item</v>
          </cell>
          <cell r="I10934" t="str">
            <v>Valor total C.D.</v>
          </cell>
          <cell r="J10934" t="str">
            <v>Valor Total + CI</v>
          </cell>
        </row>
        <row r="10976">
          <cell r="H10976">
            <v>256</v>
          </cell>
          <cell r="I10976">
            <v>121351</v>
          </cell>
          <cell r="J10976">
            <v>157756</v>
          </cell>
        </row>
        <row r="10977">
          <cell r="H10977" t="str">
            <v>No Item</v>
          </cell>
          <cell r="I10977" t="str">
            <v>Valor total C.D.</v>
          </cell>
          <cell r="J10977" t="str">
            <v>Valor Total + CI</v>
          </cell>
        </row>
        <row r="11019">
          <cell r="H11019">
            <v>257</v>
          </cell>
          <cell r="I11019">
            <v>4975029</v>
          </cell>
          <cell r="J11019">
            <v>6467538</v>
          </cell>
        </row>
        <row r="11020">
          <cell r="H11020" t="str">
            <v>No Item</v>
          </cell>
          <cell r="I11020" t="str">
            <v>Valor total C.D.</v>
          </cell>
          <cell r="J11020" t="str">
            <v>Valor Total + CI</v>
          </cell>
        </row>
        <row r="11062">
          <cell r="H11062">
            <v>258</v>
          </cell>
          <cell r="I11062">
            <v>771101</v>
          </cell>
          <cell r="J11062">
            <v>1002431</v>
          </cell>
        </row>
        <row r="11063">
          <cell r="H11063" t="str">
            <v>No Item</v>
          </cell>
          <cell r="I11063" t="str">
            <v>Valor total C.D.</v>
          </cell>
          <cell r="J11063" t="str">
            <v>Valor Total + CI</v>
          </cell>
        </row>
        <row r="11105">
          <cell r="H11105">
            <v>259</v>
          </cell>
          <cell r="I11105">
            <v>724301</v>
          </cell>
          <cell r="J11105">
            <v>941591</v>
          </cell>
        </row>
        <row r="11106">
          <cell r="H11106" t="str">
            <v>No Item</v>
          </cell>
          <cell r="I11106" t="str">
            <v>Valor total C.D.</v>
          </cell>
          <cell r="J11106" t="str">
            <v>Valor Total + CI</v>
          </cell>
        </row>
        <row r="11148">
          <cell r="H11148">
            <v>260</v>
          </cell>
          <cell r="I11148">
            <v>85000</v>
          </cell>
          <cell r="J11148">
            <v>110500</v>
          </cell>
        </row>
        <row r="11149">
          <cell r="H11149" t="str">
            <v>No Item</v>
          </cell>
          <cell r="I11149" t="str">
            <v>Valor total C.D.</v>
          </cell>
          <cell r="J11149" t="str">
            <v>Valor Total + CI</v>
          </cell>
        </row>
        <row r="11191">
          <cell r="H11191">
            <v>261</v>
          </cell>
          <cell r="I11191">
            <v>96000</v>
          </cell>
          <cell r="J11191">
            <v>124800</v>
          </cell>
        </row>
        <row r="11192">
          <cell r="H11192" t="str">
            <v>No Item</v>
          </cell>
          <cell r="I11192" t="str">
            <v>Valor total C.D.</v>
          </cell>
          <cell r="J11192" t="str">
            <v>Valor Total + CI</v>
          </cell>
        </row>
        <row r="11234">
          <cell r="H11234">
            <v>262</v>
          </cell>
          <cell r="I11234">
            <v>160000</v>
          </cell>
          <cell r="J11234">
            <v>208000</v>
          </cell>
        </row>
        <row r="11235">
          <cell r="H11235" t="str">
            <v>No Item</v>
          </cell>
          <cell r="I11235" t="str">
            <v>Valor total C.D.</v>
          </cell>
          <cell r="J11235" t="str">
            <v>Valor Total + CI</v>
          </cell>
        </row>
        <row r="11277">
          <cell r="H11277">
            <v>263</v>
          </cell>
          <cell r="I11277">
            <v>65000</v>
          </cell>
          <cell r="J11277">
            <v>84500</v>
          </cell>
        </row>
        <row r="11278">
          <cell r="H11278" t="str">
            <v>No Item</v>
          </cell>
          <cell r="I11278" t="str">
            <v>Valor total C.D.</v>
          </cell>
          <cell r="J11278" t="str">
            <v>Valor Total + CI</v>
          </cell>
        </row>
        <row r="11320">
          <cell r="H11320">
            <v>264</v>
          </cell>
          <cell r="I11320">
            <v>180000</v>
          </cell>
          <cell r="J11320">
            <v>234000</v>
          </cell>
        </row>
        <row r="11321">
          <cell r="H11321" t="str">
            <v>No Item</v>
          </cell>
          <cell r="I11321" t="str">
            <v>Valor total C.D.</v>
          </cell>
          <cell r="J11321" t="str">
            <v>Valor Total + CI</v>
          </cell>
        </row>
        <row r="11363">
          <cell r="H11363">
            <v>265</v>
          </cell>
          <cell r="I11363">
            <v>28340.6</v>
          </cell>
          <cell r="J11363">
            <v>36843</v>
          </cell>
        </row>
        <row r="11364">
          <cell r="H11364" t="str">
            <v>No Item</v>
          </cell>
          <cell r="I11364" t="str">
            <v>Valor total C.D.</v>
          </cell>
          <cell r="J11364" t="str">
            <v>Valor Total + CI</v>
          </cell>
        </row>
        <row r="11406">
          <cell r="H11406">
            <v>266</v>
          </cell>
          <cell r="I11406">
            <v>36042.300000000003</v>
          </cell>
          <cell r="J11406">
            <v>46855</v>
          </cell>
        </row>
        <row r="11407">
          <cell r="H11407" t="str">
            <v>No Item</v>
          </cell>
          <cell r="I11407" t="str">
            <v>Valor total C.D.</v>
          </cell>
          <cell r="J11407" t="str">
            <v>Valor Total + CI</v>
          </cell>
        </row>
        <row r="11449">
          <cell r="H11449">
            <v>267</v>
          </cell>
          <cell r="I11449">
            <v>45350</v>
          </cell>
          <cell r="J11449">
            <v>58955</v>
          </cell>
        </row>
        <row r="11450">
          <cell r="H11450" t="str">
            <v>No Item</v>
          </cell>
          <cell r="I11450" t="str">
            <v>Valor total C.D.</v>
          </cell>
          <cell r="J11450" t="str">
            <v>Valor Total + CI</v>
          </cell>
        </row>
        <row r="11492">
          <cell r="H11492">
            <v>268</v>
          </cell>
          <cell r="I11492">
            <v>45350</v>
          </cell>
          <cell r="J11492">
            <v>58955</v>
          </cell>
        </row>
        <row r="11493">
          <cell r="H11493" t="str">
            <v>No Item</v>
          </cell>
          <cell r="I11493" t="str">
            <v>Valor total C.D.</v>
          </cell>
          <cell r="J11493" t="str">
            <v>Valor Total + CI</v>
          </cell>
        </row>
        <row r="11535">
          <cell r="H11535">
            <v>269</v>
          </cell>
          <cell r="I11535">
            <v>17182.2</v>
          </cell>
          <cell r="J11535">
            <v>22337</v>
          </cell>
        </row>
        <row r="11536">
          <cell r="H11536" t="str">
            <v>No Item</v>
          </cell>
          <cell r="I11536" t="str">
            <v>Valor total C.D.</v>
          </cell>
          <cell r="J11536" t="str">
            <v>Valor Total + CI</v>
          </cell>
        </row>
        <row r="11578">
          <cell r="H11578">
            <v>270</v>
          </cell>
          <cell r="I11578">
            <v>5450</v>
          </cell>
          <cell r="J11578">
            <v>7085</v>
          </cell>
        </row>
        <row r="11579">
          <cell r="H11579" t="str">
            <v>No Item</v>
          </cell>
          <cell r="I11579" t="str">
            <v>Valor total C.D.</v>
          </cell>
          <cell r="J11579" t="str">
            <v>Valor Total + CI</v>
          </cell>
        </row>
        <row r="11621">
          <cell r="H11621">
            <v>271</v>
          </cell>
          <cell r="I11621">
            <v>45000</v>
          </cell>
          <cell r="J11621">
            <v>58500</v>
          </cell>
        </row>
        <row r="11622">
          <cell r="H11622" t="str">
            <v>No Item</v>
          </cell>
          <cell r="I11622" t="str">
            <v>Valor total C.D.</v>
          </cell>
          <cell r="J11622" t="str">
            <v>Valor Total + CI</v>
          </cell>
        </row>
        <row r="11664">
          <cell r="H11664">
            <v>272</v>
          </cell>
          <cell r="I11664">
            <v>54058.25</v>
          </cell>
          <cell r="J11664">
            <v>70276</v>
          </cell>
        </row>
        <row r="11665">
          <cell r="H11665" t="str">
            <v>No Item</v>
          </cell>
          <cell r="I11665" t="str">
            <v>Valor total C.D.</v>
          </cell>
          <cell r="J11665" t="str">
            <v>Valor Total + CI</v>
          </cell>
        </row>
        <row r="11707">
          <cell r="H11707">
            <v>273</v>
          </cell>
          <cell r="I11707">
            <v>14749.71</v>
          </cell>
          <cell r="J11707">
            <v>19175</v>
          </cell>
        </row>
        <row r="11708">
          <cell r="H11708" t="str">
            <v>No Item</v>
          </cell>
          <cell r="I11708" t="str">
            <v>Valor total C.D.</v>
          </cell>
          <cell r="J11708" t="str">
            <v>Valor Total + CI</v>
          </cell>
        </row>
        <row r="11750">
          <cell r="H11750">
            <v>274</v>
          </cell>
          <cell r="I11750">
            <v>36896</v>
          </cell>
          <cell r="J11750">
            <v>47965</v>
          </cell>
        </row>
        <row r="11751">
          <cell r="H11751" t="str">
            <v>No Item</v>
          </cell>
          <cell r="I11751" t="str">
            <v>Valor total C.D.</v>
          </cell>
          <cell r="J11751" t="str">
            <v>Valor Total + CI</v>
          </cell>
        </row>
        <row r="11793">
          <cell r="H11793">
            <v>275</v>
          </cell>
          <cell r="I11793">
            <v>36896</v>
          </cell>
          <cell r="J11793">
            <v>47965</v>
          </cell>
        </row>
        <row r="11794">
          <cell r="H11794" t="str">
            <v>No Item</v>
          </cell>
          <cell r="I11794" t="str">
            <v>Valor total C.D.</v>
          </cell>
          <cell r="J11794" t="str">
            <v>Valor Total + CI</v>
          </cell>
        </row>
        <row r="11836">
          <cell r="H11836">
            <v>276</v>
          </cell>
          <cell r="I11836">
            <v>8487.15</v>
          </cell>
          <cell r="J11836">
            <v>11033</v>
          </cell>
        </row>
        <row r="11837">
          <cell r="H11837" t="str">
            <v>No Item</v>
          </cell>
          <cell r="I11837" t="str">
            <v>Valor total C.D.</v>
          </cell>
          <cell r="J11837" t="str">
            <v>Valor Total + CI</v>
          </cell>
        </row>
        <row r="11879">
          <cell r="H11879">
            <v>277</v>
          </cell>
          <cell r="I11879">
            <v>50822.1</v>
          </cell>
          <cell r="J11879">
            <v>66069</v>
          </cell>
        </row>
        <row r="11880">
          <cell r="H11880" t="str">
            <v>No Item</v>
          </cell>
          <cell r="I11880" t="str">
            <v>Valor total C.D.</v>
          </cell>
          <cell r="J11880" t="str">
            <v>Valor Total + CI</v>
          </cell>
        </row>
        <row r="11922">
          <cell r="H11922">
            <v>278</v>
          </cell>
          <cell r="I11922">
            <v>105000</v>
          </cell>
          <cell r="J11922">
            <v>136500</v>
          </cell>
        </row>
        <row r="11923">
          <cell r="H11923" t="str">
            <v>No Item</v>
          </cell>
          <cell r="I11923" t="str">
            <v>Valor total C.D.</v>
          </cell>
          <cell r="J11923" t="str">
            <v>Valor Total + CI</v>
          </cell>
        </row>
        <row r="11965">
          <cell r="H11965">
            <v>279</v>
          </cell>
          <cell r="I11965">
            <v>14550</v>
          </cell>
          <cell r="J11965">
            <v>18915</v>
          </cell>
        </row>
        <row r="11966">
          <cell r="H11966" t="str">
            <v>No Item</v>
          </cell>
          <cell r="I11966" t="str">
            <v>Valor total C.D.</v>
          </cell>
          <cell r="J11966" t="str">
            <v>Valor Total + CI</v>
          </cell>
        </row>
        <row r="12008">
          <cell r="H12008">
            <v>280</v>
          </cell>
          <cell r="I12008">
            <v>350000</v>
          </cell>
          <cell r="J12008">
            <v>455000</v>
          </cell>
        </row>
        <row r="12009">
          <cell r="H12009" t="str">
            <v>No Item</v>
          </cell>
          <cell r="I12009" t="str">
            <v>Valor total C.D.</v>
          </cell>
          <cell r="J12009" t="str">
            <v>Valor Total + CI</v>
          </cell>
        </row>
        <row r="12051">
          <cell r="H12051">
            <v>281</v>
          </cell>
          <cell r="I12051">
            <v>350000</v>
          </cell>
          <cell r="J12051">
            <v>455000</v>
          </cell>
        </row>
        <row r="12052">
          <cell r="H12052" t="str">
            <v>No Item</v>
          </cell>
          <cell r="I12052" t="str">
            <v>Valor total C.D.</v>
          </cell>
          <cell r="J12052" t="str">
            <v>Valor Total + CI</v>
          </cell>
        </row>
        <row r="12094">
          <cell r="H12094">
            <v>282</v>
          </cell>
          <cell r="I12094">
            <v>300000</v>
          </cell>
          <cell r="J12094">
            <v>390000</v>
          </cell>
        </row>
        <row r="12095">
          <cell r="H12095" t="str">
            <v>No Item</v>
          </cell>
          <cell r="I12095" t="str">
            <v>Valor total C.D.</v>
          </cell>
          <cell r="J12095" t="str">
            <v>Valor Total + CI</v>
          </cell>
        </row>
        <row r="12137">
          <cell r="H12137">
            <v>283</v>
          </cell>
          <cell r="I12137">
            <v>280333</v>
          </cell>
          <cell r="J12137">
            <v>364433</v>
          </cell>
        </row>
        <row r="12138">
          <cell r="H12138" t="str">
            <v>No Item</v>
          </cell>
          <cell r="I12138" t="str">
            <v>Valor total C.D.</v>
          </cell>
          <cell r="J12138" t="str">
            <v>Valor Total + CI</v>
          </cell>
        </row>
        <row r="12180">
          <cell r="H12180">
            <v>284</v>
          </cell>
          <cell r="I12180">
            <v>300000</v>
          </cell>
          <cell r="J12180">
            <v>390000</v>
          </cell>
        </row>
        <row r="12181">
          <cell r="H12181" t="str">
            <v>No Item</v>
          </cell>
          <cell r="I12181" t="str">
            <v>Valor total C.D.</v>
          </cell>
          <cell r="J12181" t="str">
            <v>Valor Total + CI</v>
          </cell>
        </row>
        <row r="12223">
          <cell r="H12223">
            <v>285</v>
          </cell>
          <cell r="I12223">
            <v>250000</v>
          </cell>
          <cell r="J12223">
            <v>325000</v>
          </cell>
        </row>
        <row r="12224">
          <cell r="H12224" t="str">
            <v>No Item</v>
          </cell>
          <cell r="I12224" t="str">
            <v>Valor total C.D.</v>
          </cell>
          <cell r="J12224" t="str">
            <v>Valor Total + CI</v>
          </cell>
        </row>
        <row r="12266">
          <cell r="H12266">
            <v>286</v>
          </cell>
          <cell r="I12266">
            <v>250000</v>
          </cell>
          <cell r="J12266">
            <v>325000</v>
          </cell>
        </row>
        <row r="12267">
          <cell r="H12267" t="str">
            <v>No Item</v>
          </cell>
          <cell r="I12267" t="str">
            <v>Valor total C.D.</v>
          </cell>
          <cell r="J12267" t="str">
            <v>Valor Total + CI</v>
          </cell>
        </row>
        <row r="12309">
          <cell r="H12309">
            <v>287</v>
          </cell>
          <cell r="I12309">
            <v>250000</v>
          </cell>
          <cell r="J12309">
            <v>325000</v>
          </cell>
        </row>
        <row r="12310">
          <cell r="H12310" t="str">
            <v>No Item</v>
          </cell>
          <cell r="I12310" t="str">
            <v>Valor total C.D.</v>
          </cell>
          <cell r="J12310" t="str">
            <v>Valor Total + CI</v>
          </cell>
        </row>
        <row r="12352">
          <cell r="H12352">
            <v>288</v>
          </cell>
          <cell r="I12352">
            <v>250000</v>
          </cell>
          <cell r="J12352">
            <v>325000</v>
          </cell>
        </row>
        <row r="12353">
          <cell r="H12353" t="str">
            <v>No Item</v>
          </cell>
          <cell r="I12353" t="str">
            <v>Valor total C.D.</v>
          </cell>
          <cell r="J12353" t="str">
            <v>Valor Total + CI</v>
          </cell>
        </row>
        <row r="12395">
          <cell r="H12395">
            <v>289</v>
          </cell>
          <cell r="I12395">
            <v>208018.7</v>
          </cell>
          <cell r="J12395">
            <v>270424</v>
          </cell>
        </row>
        <row r="12396">
          <cell r="H12396" t="str">
            <v>No Item</v>
          </cell>
          <cell r="I12396" t="str">
            <v>Valor total C.D.</v>
          </cell>
          <cell r="J12396" t="str">
            <v>Valor Total + CI</v>
          </cell>
        </row>
        <row r="12438">
          <cell r="H12438">
            <v>290</v>
          </cell>
          <cell r="I12438">
            <v>208018.7</v>
          </cell>
          <cell r="J12438">
            <v>270424</v>
          </cell>
        </row>
        <row r="12439">
          <cell r="H12439" t="str">
            <v>No Item</v>
          </cell>
          <cell r="I12439" t="str">
            <v>Valor total C.D.</v>
          </cell>
          <cell r="J12439" t="str">
            <v>Valor Total + CI</v>
          </cell>
        </row>
        <row r="12481">
          <cell r="H12481">
            <v>291</v>
          </cell>
          <cell r="I12481">
            <v>208018.7</v>
          </cell>
          <cell r="J12481">
            <v>270424</v>
          </cell>
        </row>
        <row r="12482">
          <cell r="H12482" t="str">
            <v>No Item</v>
          </cell>
          <cell r="I12482" t="str">
            <v>Valor total C.D.</v>
          </cell>
          <cell r="J12482" t="str">
            <v>Valor Total + CI</v>
          </cell>
        </row>
        <row r="12524">
          <cell r="H12524">
            <v>292</v>
          </cell>
          <cell r="I12524">
            <v>329999.96999999997</v>
          </cell>
          <cell r="J12524">
            <v>429000</v>
          </cell>
        </row>
        <row r="12525">
          <cell r="H12525" t="str">
            <v>No Item</v>
          </cell>
          <cell r="I12525" t="str">
            <v>Valor total C.D.</v>
          </cell>
          <cell r="J12525" t="str">
            <v>Valor Total + CI</v>
          </cell>
        </row>
        <row r="12567">
          <cell r="H12567">
            <v>293</v>
          </cell>
          <cell r="I12567">
            <v>329999.96999999997</v>
          </cell>
          <cell r="J12567">
            <v>429000</v>
          </cell>
        </row>
        <row r="12568">
          <cell r="H12568" t="str">
            <v>No Item</v>
          </cell>
          <cell r="I12568" t="str">
            <v>Valor total C.D.</v>
          </cell>
          <cell r="J12568" t="str">
            <v>Valor Total + CI</v>
          </cell>
        </row>
        <row r="12610">
          <cell r="H12610">
            <v>294</v>
          </cell>
          <cell r="I12610">
            <v>190000</v>
          </cell>
          <cell r="J12610">
            <v>247000</v>
          </cell>
        </row>
        <row r="12611">
          <cell r="H12611" t="str">
            <v>No Item</v>
          </cell>
          <cell r="I12611" t="str">
            <v>Valor total C.D.</v>
          </cell>
          <cell r="J12611" t="str">
            <v>Valor Total + CI</v>
          </cell>
        </row>
        <row r="12653">
          <cell r="H12653">
            <v>295</v>
          </cell>
          <cell r="I12653">
            <v>190000</v>
          </cell>
          <cell r="J12653">
            <v>247000</v>
          </cell>
        </row>
        <row r="12654">
          <cell r="H12654" t="str">
            <v>No Item</v>
          </cell>
          <cell r="I12654" t="str">
            <v>Valor total C.D.</v>
          </cell>
          <cell r="J12654" t="str">
            <v>Valor Total + CI</v>
          </cell>
        </row>
        <row r="12696">
          <cell r="H12696">
            <v>296</v>
          </cell>
          <cell r="I12696">
            <v>24076.5</v>
          </cell>
          <cell r="J12696">
            <v>31299</v>
          </cell>
        </row>
        <row r="12697">
          <cell r="H12697" t="str">
            <v>No Item</v>
          </cell>
          <cell r="I12697" t="str">
            <v>Valor total C.D.</v>
          </cell>
          <cell r="J12697" t="str">
            <v>Valor Total + CI</v>
          </cell>
        </row>
        <row r="12739">
          <cell r="H12739">
            <v>297</v>
          </cell>
          <cell r="I12739">
            <v>35604.449999999997</v>
          </cell>
          <cell r="J12739">
            <v>46286</v>
          </cell>
        </row>
        <row r="12740">
          <cell r="H12740" t="str">
            <v>No Item</v>
          </cell>
          <cell r="I12740" t="str">
            <v>Valor total C.D.</v>
          </cell>
          <cell r="J12740" t="str">
            <v>Valor Total + CI</v>
          </cell>
        </row>
        <row r="12782">
          <cell r="H12782">
            <v>298</v>
          </cell>
          <cell r="I12782">
            <v>43945.65</v>
          </cell>
          <cell r="J12782">
            <v>57129</v>
          </cell>
        </row>
        <row r="12783">
          <cell r="H12783" t="str">
            <v>No Item</v>
          </cell>
          <cell r="I12783" t="str">
            <v>Valor total C.D.</v>
          </cell>
          <cell r="J12783" t="str">
            <v>Valor Total + CI</v>
          </cell>
        </row>
        <row r="12825">
          <cell r="H12825">
            <v>299</v>
          </cell>
          <cell r="I12825">
            <v>12141.15</v>
          </cell>
          <cell r="J12825">
            <v>15783</v>
          </cell>
        </row>
        <row r="12826">
          <cell r="H12826" t="str">
            <v>No Item</v>
          </cell>
          <cell r="I12826" t="str">
            <v>Valor total C.D.</v>
          </cell>
          <cell r="J12826" t="str">
            <v>Valor Total + CI</v>
          </cell>
        </row>
        <row r="12868">
          <cell r="H12868">
            <v>300</v>
          </cell>
          <cell r="I12868">
            <v>18921</v>
          </cell>
          <cell r="J12868">
            <v>24597</v>
          </cell>
        </row>
        <row r="12869">
          <cell r="H12869" t="str">
            <v>No Item</v>
          </cell>
          <cell r="I12869" t="str">
            <v>Valor total C.D.</v>
          </cell>
          <cell r="J12869" t="str">
            <v>Valor Total + CI</v>
          </cell>
        </row>
        <row r="12911">
          <cell r="H12911">
            <v>301</v>
          </cell>
          <cell r="I12911">
            <v>28309.05</v>
          </cell>
          <cell r="J12911">
            <v>36802</v>
          </cell>
        </row>
        <row r="12912">
          <cell r="H12912" t="str">
            <v>No Item</v>
          </cell>
          <cell r="I12912" t="str">
            <v>Valor total C.D.</v>
          </cell>
          <cell r="J12912" t="str">
            <v>Valor Total + CI</v>
          </cell>
        </row>
        <row r="12954">
          <cell r="H12954">
            <v>302</v>
          </cell>
          <cell r="I12954">
            <v>26914.65</v>
          </cell>
          <cell r="J12954">
            <v>34989</v>
          </cell>
        </row>
        <row r="12955">
          <cell r="H12955" t="str">
            <v>No Item</v>
          </cell>
          <cell r="I12955" t="str">
            <v>Valor total C.D.</v>
          </cell>
          <cell r="J12955" t="str">
            <v>Valor Total + CI</v>
          </cell>
        </row>
        <row r="12997">
          <cell r="H12997">
            <v>303</v>
          </cell>
          <cell r="I12997">
            <v>186377.1</v>
          </cell>
          <cell r="J12997">
            <v>242290</v>
          </cell>
        </row>
        <row r="12998">
          <cell r="H12998" t="str">
            <v>No Item</v>
          </cell>
          <cell r="I12998" t="str">
            <v>Valor total C.D.</v>
          </cell>
          <cell r="J12998" t="str">
            <v>Valor Total + CI</v>
          </cell>
        </row>
        <row r="13040">
          <cell r="H13040">
            <v>304</v>
          </cell>
          <cell r="I13040">
            <v>150000</v>
          </cell>
          <cell r="J13040">
            <v>195000</v>
          </cell>
        </row>
        <row r="13041">
          <cell r="H13041" t="str">
            <v>No Item</v>
          </cell>
          <cell r="I13041" t="str">
            <v>Valor total C.D.</v>
          </cell>
          <cell r="J13041" t="str">
            <v>Valor Total + CI</v>
          </cell>
        </row>
        <row r="13083">
          <cell r="H13083">
            <v>305</v>
          </cell>
          <cell r="I13083">
            <v>195000</v>
          </cell>
          <cell r="J13083">
            <v>253500</v>
          </cell>
        </row>
        <row r="13084">
          <cell r="H13084" t="str">
            <v>No Item</v>
          </cell>
          <cell r="I13084" t="str">
            <v>Valor total C.D.</v>
          </cell>
          <cell r="J13084" t="str">
            <v>Valor Total + CI</v>
          </cell>
        </row>
        <row r="13126">
          <cell r="H13126">
            <v>306</v>
          </cell>
          <cell r="I13126">
            <v>279698</v>
          </cell>
          <cell r="J13126">
            <v>363607</v>
          </cell>
        </row>
        <row r="13127">
          <cell r="H13127" t="str">
            <v>No Item</v>
          </cell>
          <cell r="I13127" t="str">
            <v>Valor total C.D.</v>
          </cell>
          <cell r="J13127" t="str">
            <v>Valor Total + CI</v>
          </cell>
        </row>
        <row r="13169">
          <cell r="H13169">
            <v>307</v>
          </cell>
          <cell r="I13169">
            <v>215302</v>
          </cell>
          <cell r="J13169">
            <v>279893</v>
          </cell>
        </row>
        <row r="13170">
          <cell r="H13170" t="str">
            <v>No Item</v>
          </cell>
          <cell r="I13170" t="str">
            <v>Valor total C.D.</v>
          </cell>
          <cell r="J13170" t="str">
            <v>Valor Total + CI</v>
          </cell>
        </row>
        <row r="13212">
          <cell r="H13212">
            <v>308</v>
          </cell>
          <cell r="I13212">
            <v>384927</v>
          </cell>
          <cell r="J13212">
            <v>500405</v>
          </cell>
        </row>
        <row r="13213">
          <cell r="H13213" t="str">
            <v>No Item</v>
          </cell>
          <cell r="I13213" t="str">
            <v>Valor total C.D.</v>
          </cell>
          <cell r="J13213" t="str">
            <v>Valor Total + CI</v>
          </cell>
        </row>
        <row r="13255">
          <cell r="H13255">
            <v>309</v>
          </cell>
          <cell r="I13255">
            <v>7535</v>
          </cell>
          <cell r="J13255">
            <v>9796</v>
          </cell>
        </row>
        <row r="13256">
          <cell r="H13256" t="str">
            <v>No Item</v>
          </cell>
          <cell r="I13256" t="str">
            <v>Valor total C.D.</v>
          </cell>
          <cell r="J13256" t="str">
            <v>Valor Total + CI</v>
          </cell>
        </row>
        <row r="13298">
          <cell r="H13298">
            <v>310</v>
          </cell>
          <cell r="I13298">
            <v>47664.75</v>
          </cell>
          <cell r="J13298">
            <v>61964</v>
          </cell>
        </row>
        <row r="13299">
          <cell r="H13299" t="str">
            <v>No Item</v>
          </cell>
          <cell r="I13299" t="str">
            <v>Valor total C.D.</v>
          </cell>
          <cell r="J13299" t="str">
            <v>Valor Total + CI</v>
          </cell>
        </row>
        <row r="13341">
          <cell r="H13341">
            <v>311</v>
          </cell>
          <cell r="I13341">
            <v>4670.8999999999996</v>
          </cell>
          <cell r="J13341">
            <v>6072</v>
          </cell>
        </row>
        <row r="13342">
          <cell r="H13342" t="str">
            <v>No Item</v>
          </cell>
          <cell r="I13342" t="str">
            <v>Valor total C.D.</v>
          </cell>
          <cell r="J13342" t="str">
            <v>Valor Total + CI</v>
          </cell>
        </row>
        <row r="13384">
          <cell r="H13384">
            <v>312</v>
          </cell>
          <cell r="I13384">
            <v>17816</v>
          </cell>
          <cell r="J13384">
            <v>23161</v>
          </cell>
        </row>
        <row r="13385">
          <cell r="H13385" t="str">
            <v>No Item</v>
          </cell>
          <cell r="I13385" t="str">
            <v>Valor total C.D.</v>
          </cell>
          <cell r="J13385" t="str">
            <v>Valor Total + CI</v>
          </cell>
        </row>
        <row r="13427">
          <cell r="H13427">
            <v>313</v>
          </cell>
          <cell r="I13427">
            <v>8649</v>
          </cell>
          <cell r="J13427">
            <v>11244</v>
          </cell>
        </row>
        <row r="13428">
          <cell r="H13428" t="str">
            <v>No Item</v>
          </cell>
          <cell r="I13428" t="str">
            <v>Valor total C.D.</v>
          </cell>
          <cell r="J13428" t="str">
            <v>Valor Total + CI</v>
          </cell>
        </row>
        <row r="13470">
          <cell r="H13470">
            <v>314</v>
          </cell>
          <cell r="I13470">
            <v>0</v>
          </cell>
          <cell r="J13470">
            <v>0</v>
          </cell>
        </row>
        <row r="13471">
          <cell r="H13471" t="str">
            <v>No Item</v>
          </cell>
          <cell r="I13471" t="str">
            <v>Valor total C.D.</v>
          </cell>
          <cell r="J13471" t="str">
            <v>Valor Total + CI</v>
          </cell>
        </row>
        <row r="13513">
          <cell r="H13513">
            <v>315</v>
          </cell>
          <cell r="I13513">
            <v>35830</v>
          </cell>
          <cell r="J13513">
            <v>46579</v>
          </cell>
        </row>
        <row r="13514">
          <cell r="H13514" t="str">
            <v>No Item</v>
          </cell>
          <cell r="I13514" t="str">
            <v>Valor total C.D.</v>
          </cell>
          <cell r="J13514" t="str">
            <v>Valor Total + CI</v>
          </cell>
        </row>
        <row r="13556">
          <cell r="H13556">
            <v>316</v>
          </cell>
          <cell r="I13556">
            <v>248923</v>
          </cell>
          <cell r="J13556">
            <v>323600</v>
          </cell>
        </row>
        <row r="13557">
          <cell r="H13557" t="str">
            <v>No Item</v>
          </cell>
          <cell r="I13557" t="str">
            <v>Valor total C.D.</v>
          </cell>
          <cell r="J13557" t="str">
            <v>Valor Total + CI</v>
          </cell>
        </row>
        <row r="13599">
          <cell r="H13599">
            <v>317</v>
          </cell>
          <cell r="I13599">
            <v>552905</v>
          </cell>
          <cell r="J13599">
            <v>718777</v>
          </cell>
        </row>
        <row r="13600">
          <cell r="H13600" t="str">
            <v>No Item</v>
          </cell>
          <cell r="I13600" t="str">
            <v>Valor total C.D.</v>
          </cell>
          <cell r="J13600" t="str">
            <v>Valor Total + CI</v>
          </cell>
        </row>
        <row r="13642">
          <cell r="H13642">
            <v>318</v>
          </cell>
          <cell r="I13642">
            <v>3380</v>
          </cell>
          <cell r="J13642">
            <v>4394</v>
          </cell>
        </row>
        <row r="13643">
          <cell r="H13643" t="str">
            <v>No Item</v>
          </cell>
          <cell r="I13643" t="str">
            <v>Valor total C.D.</v>
          </cell>
          <cell r="J13643" t="str">
            <v>Valor Total + CI</v>
          </cell>
        </row>
        <row r="13685">
          <cell r="H13685">
            <v>319</v>
          </cell>
          <cell r="I13685">
            <v>717341</v>
          </cell>
          <cell r="J13685">
            <v>932543</v>
          </cell>
        </row>
        <row r="13686">
          <cell r="H13686" t="str">
            <v>No Item</v>
          </cell>
          <cell r="I13686" t="str">
            <v>Valor total C.D.</v>
          </cell>
          <cell r="J13686" t="str">
            <v>Valor Total + CI</v>
          </cell>
        </row>
        <row r="13728">
          <cell r="H13728">
            <v>320</v>
          </cell>
          <cell r="I13728">
            <v>749619</v>
          </cell>
          <cell r="J13728">
            <v>974505</v>
          </cell>
        </row>
        <row r="13729">
          <cell r="H13729" t="str">
            <v>No Item</v>
          </cell>
          <cell r="I13729" t="str">
            <v>Valor total C.D.</v>
          </cell>
          <cell r="J13729" t="str">
            <v>Valor Total + CI</v>
          </cell>
        </row>
        <row r="13771">
          <cell r="H13771">
            <v>321</v>
          </cell>
          <cell r="I13771">
            <v>835681</v>
          </cell>
          <cell r="J13771">
            <v>1086385</v>
          </cell>
        </row>
        <row r="13772">
          <cell r="H13772" t="str">
            <v>No Item</v>
          </cell>
          <cell r="I13772" t="str">
            <v>Valor total C.D.</v>
          </cell>
          <cell r="J13772" t="str">
            <v>Valor Total + CI</v>
          </cell>
        </row>
        <row r="13814">
          <cell r="H13814">
            <v>322</v>
          </cell>
          <cell r="I13814">
            <v>101674</v>
          </cell>
          <cell r="J13814">
            <v>132176</v>
          </cell>
        </row>
        <row r="13815">
          <cell r="H13815" t="str">
            <v>No Item</v>
          </cell>
          <cell r="I13815" t="str">
            <v>Valor total C.D.</v>
          </cell>
          <cell r="J13815" t="str">
            <v>Valor Total + CI</v>
          </cell>
        </row>
        <row r="13857">
          <cell r="H13857">
            <v>323</v>
          </cell>
          <cell r="I13857">
            <v>20116</v>
          </cell>
          <cell r="J13857">
            <v>26151</v>
          </cell>
        </row>
        <row r="13858">
          <cell r="H13858" t="str">
            <v>No Item</v>
          </cell>
          <cell r="I13858" t="str">
            <v>Valor total C.D.</v>
          </cell>
          <cell r="J13858" t="str">
            <v>Valor Total + CI</v>
          </cell>
        </row>
        <row r="13900">
          <cell r="H13900">
            <v>324</v>
          </cell>
          <cell r="I13900">
            <v>3380</v>
          </cell>
          <cell r="J13900">
            <v>4394</v>
          </cell>
        </row>
        <row r="13901">
          <cell r="H13901" t="str">
            <v>No Item</v>
          </cell>
          <cell r="I13901" t="str">
            <v>Valor total C.D.</v>
          </cell>
          <cell r="J13901" t="str">
            <v>Valor Total + CI</v>
          </cell>
        </row>
        <row r="13943">
          <cell r="H13943">
            <v>325</v>
          </cell>
          <cell r="I13943">
            <v>61725</v>
          </cell>
          <cell r="J13943" t="e">
            <v>#REF!</v>
          </cell>
        </row>
        <row r="13944">
          <cell r="H13944" t="str">
            <v>No Item</v>
          </cell>
          <cell r="I13944" t="str">
            <v>Valor total C.D.</v>
          </cell>
          <cell r="J13944" t="str">
            <v>Valor Total + CI</v>
          </cell>
        </row>
        <row r="13989">
          <cell r="H13989">
            <v>326</v>
          </cell>
          <cell r="I13989">
            <v>27357</v>
          </cell>
          <cell r="J13989">
            <v>35564</v>
          </cell>
        </row>
        <row r="13990">
          <cell r="H13990" t="str">
            <v>No Item</v>
          </cell>
          <cell r="I13990" t="str">
            <v>Valor total C.D.</v>
          </cell>
          <cell r="J13990" t="str">
            <v>Valor Total + CI</v>
          </cell>
        </row>
        <row r="14032">
          <cell r="H14032">
            <v>327</v>
          </cell>
          <cell r="I14032">
            <v>53836</v>
          </cell>
          <cell r="J14032">
            <v>69987</v>
          </cell>
        </row>
        <row r="14033">
          <cell r="H14033" t="str">
            <v>No Item</v>
          </cell>
          <cell r="I14033" t="str">
            <v>Valor total C.D.</v>
          </cell>
          <cell r="J14033" t="str">
            <v>Valor Total + CI</v>
          </cell>
        </row>
        <row r="14075">
          <cell r="H14075">
            <v>328</v>
          </cell>
          <cell r="I14075">
            <v>109343</v>
          </cell>
          <cell r="J14075">
            <v>142146</v>
          </cell>
        </row>
        <row r="14076">
          <cell r="H14076" t="str">
            <v>No Item</v>
          </cell>
          <cell r="I14076" t="str">
            <v>Valor total C.D.</v>
          </cell>
          <cell r="J14076" t="str">
            <v>Valor Total + CI</v>
          </cell>
        </row>
        <row r="14118">
          <cell r="H14118">
            <v>329</v>
          </cell>
          <cell r="I14118">
            <v>8235</v>
          </cell>
          <cell r="J14118">
            <v>10706</v>
          </cell>
        </row>
        <row r="14119">
          <cell r="H14119" t="str">
            <v>No Item</v>
          </cell>
          <cell r="I14119" t="str">
            <v>Valor total C.D.</v>
          </cell>
          <cell r="J14119" t="str">
            <v>Valor Total + CI</v>
          </cell>
        </row>
        <row r="14161">
          <cell r="H14161">
            <v>330</v>
          </cell>
          <cell r="I14161">
            <v>25289</v>
          </cell>
          <cell r="J14161">
            <v>32876</v>
          </cell>
        </row>
        <row r="14162">
          <cell r="H14162" t="str">
            <v>No Item</v>
          </cell>
          <cell r="I14162" t="str">
            <v>Valor total C.D.</v>
          </cell>
          <cell r="J14162" t="str">
            <v>Valor Total + CI</v>
          </cell>
        </row>
        <row r="14204">
          <cell r="H14204">
            <v>331</v>
          </cell>
          <cell r="I14204">
            <v>4149</v>
          </cell>
          <cell r="J14204">
            <v>5394</v>
          </cell>
        </row>
        <row r="14205">
          <cell r="H14205" t="str">
            <v>No Item</v>
          </cell>
          <cell r="I14205" t="str">
            <v>Valor total C.D.</v>
          </cell>
          <cell r="J14205" t="str">
            <v>Valor Total + CI</v>
          </cell>
        </row>
        <row r="14247">
          <cell r="H14247">
            <v>332</v>
          </cell>
          <cell r="I14247">
            <v>8389</v>
          </cell>
          <cell r="J14247">
            <v>10906</v>
          </cell>
        </row>
        <row r="14248">
          <cell r="H14248" t="str">
            <v>No Item</v>
          </cell>
          <cell r="I14248" t="str">
            <v>Valor total C.D.</v>
          </cell>
          <cell r="J14248" t="str">
            <v>Valor Total + CI</v>
          </cell>
        </row>
        <row r="14290">
          <cell r="H14290">
            <v>333</v>
          </cell>
          <cell r="I14290">
            <v>3564</v>
          </cell>
          <cell r="J14290">
            <v>4633</v>
          </cell>
        </row>
        <row r="14291">
          <cell r="H14291" t="str">
            <v>No Item</v>
          </cell>
          <cell r="I14291" t="str">
            <v>Valor total C.D.</v>
          </cell>
          <cell r="J14291" t="str">
            <v>Valor Total + CI</v>
          </cell>
        </row>
        <row r="14333">
          <cell r="H14333">
            <v>334</v>
          </cell>
          <cell r="I14333">
            <v>5676</v>
          </cell>
          <cell r="J14333">
            <v>7379</v>
          </cell>
        </row>
        <row r="14334">
          <cell r="H14334" t="str">
            <v>No Item</v>
          </cell>
          <cell r="I14334" t="str">
            <v>Valor total C.D.</v>
          </cell>
          <cell r="J14334" t="str">
            <v>Valor Total + CI</v>
          </cell>
        </row>
        <row r="14376">
          <cell r="H14376">
            <v>335</v>
          </cell>
          <cell r="I14376">
            <v>14833</v>
          </cell>
          <cell r="J14376">
            <v>19283</v>
          </cell>
        </row>
        <row r="14377">
          <cell r="H14377" t="str">
            <v>No Item</v>
          </cell>
          <cell r="I14377" t="str">
            <v>Valor total C.D.</v>
          </cell>
          <cell r="J14377" t="str">
            <v>Valor Total + CI</v>
          </cell>
        </row>
        <row r="14419">
          <cell r="H14419">
            <v>336</v>
          </cell>
          <cell r="I14419">
            <v>7762</v>
          </cell>
          <cell r="J14419">
            <v>10091</v>
          </cell>
        </row>
        <row r="14420">
          <cell r="H14420" t="str">
            <v>No Item</v>
          </cell>
          <cell r="I14420" t="str">
            <v>Valor total C.D.</v>
          </cell>
          <cell r="J14420" t="str">
            <v>Valor Total + CI</v>
          </cell>
        </row>
        <row r="14462">
          <cell r="H14462">
            <v>337</v>
          </cell>
          <cell r="I14462">
            <v>14155</v>
          </cell>
          <cell r="J14462">
            <v>18402</v>
          </cell>
        </row>
        <row r="14463">
          <cell r="H14463" t="str">
            <v>No Item</v>
          </cell>
          <cell r="I14463" t="str">
            <v>Valor total C.D.</v>
          </cell>
          <cell r="J14463" t="str">
            <v>Valor Total + CI</v>
          </cell>
        </row>
        <row r="14505">
          <cell r="H14505">
            <v>338</v>
          </cell>
          <cell r="I14505">
            <v>115514</v>
          </cell>
          <cell r="J14505">
            <v>150168</v>
          </cell>
        </row>
        <row r="14506">
          <cell r="H14506" t="str">
            <v>No Item</v>
          </cell>
          <cell r="I14506" t="str">
            <v>Valor total C.D.</v>
          </cell>
          <cell r="J14506" t="str">
            <v>Valor Total + CI</v>
          </cell>
        </row>
        <row r="14548">
          <cell r="H14548">
            <v>339</v>
          </cell>
          <cell r="I14548">
            <v>169507</v>
          </cell>
          <cell r="J14548">
            <v>220359</v>
          </cell>
        </row>
        <row r="14549">
          <cell r="H14549" t="str">
            <v>No Item</v>
          </cell>
          <cell r="I14549" t="str">
            <v>Valor total C.D.</v>
          </cell>
          <cell r="J14549" t="str">
            <v>Valor Total + CI</v>
          </cell>
        </row>
        <row r="14591">
          <cell r="H14591">
            <v>340</v>
          </cell>
          <cell r="I14591">
            <v>97896</v>
          </cell>
          <cell r="J14591">
            <v>127265</v>
          </cell>
        </row>
        <row r="14592">
          <cell r="H14592" t="str">
            <v>No Item</v>
          </cell>
          <cell r="I14592" t="str">
            <v>Valor total C.D.</v>
          </cell>
          <cell r="J14592" t="str">
            <v>Valor Total + CI</v>
          </cell>
        </row>
        <row r="14634">
          <cell r="H14634">
            <v>341</v>
          </cell>
          <cell r="I14634">
            <v>336979</v>
          </cell>
          <cell r="J14634">
            <v>438073</v>
          </cell>
        </row>
        <row r="14635">
          <cell r="H14635" t="str">
            <v>No Item</v>
          </cell>
          <cell r="I14635" t="str">
            <v>Valor total C.D.</v>
          </cell>
          <cell r="J14635" t="str">
            <v>Valor Total + CI</v>
          </cell>
        </row>
        <row r="14677">
          <cell r="H14677">
            <v>342</v>
          </cell>
          <cell r="I14677">
            <v>12027</v>
          </cell>
          <cell r="J14677">
            <v>15635</v>
          </cell>
        </row>
        <row r="14678">
          <cell r="H14678" t="str">
            <v>No Item</v>
          </cell>
          <cell r="I14678" t="str">
            <v>Valor total C.D.</v>
          </cell>
          <cell r="J14678" t="str">
            <v>Valor Total + CI</v>
          </cell>
        </row>
        <row r="14720">
          <cell r="H14720">
            <v>343</v>
          </cell>
          <cell r="I14720">
            <v>9200</v>
          </cell>
          <cell r="J14720">
            <v>11960</v>
          </cell>
        </row>
        <row r="14721">
          <cell r="H14721" t="str">
            <v>No Item</v>
          </cell>
          <cell r="I14721" t="str">
            <v>Valor total C.D.</v>
          </cell>
          <cell r="J14721" t="str">
            <v>Valor Total + CI</v>
          </cell>
        </row>
        <row r="14763">
          <cell r="H14763">
            <v>344</v>
          </cell>
          <cell r="I14763">
            <v>40640</v>
          </cell>
          <cell r="J14763">
            <v>52832</v>
          </cell>
        </row>
        <row r="14764">
          <cell r="H14764" t="str">
            <v>No Item</v>
          </cell>
          <cell r="I14764" t="str">
            <v>Valor total C.D.</v>
          </cell>
          <cell r="J14764" t="str">
            <v>Valor Total + CI</v>
          </cell>
        </row>
        <row r="14806">
          <cell r="H14806">
            <v>345</v>
          </cell>
          <cell r="I14806">
            <v>6407</v>
          </cell>
          <cell r="J14806">
            <v>8329</v>
          </cell>
        </row>
        <row r="14807">
          <cell r="H14807" t="str">
            <v>No Item</v>
          </cell>
          <cell r="I14807" t="str">
            <v>Valor total C.D.</v>
          </cell>
          <cell r="J14807" t="str">
            <v>Valor Total + CI</v>
          </cell>
        </row>
        <row r="14849">
          <cell r="H14849">
            <v>346</v>
          </cell>
          <cell r="I14849">
            <v>43600</v>
          </cell>
          <cell r="J14849">
            <v>56680</v>
          </cell>
        </row>
        <row r="14850">
          <cell r="H14850" t="str">
            <v>No Item</v>
          </cell>
          <cell r="I14850" t="str">
            <v>Valor total C.D.</v>
          </cell>
          <cell r="J14850" t="str">
            <v>Valor Total + CI</v>
          </cell>
        </row>
        <row r="14892">
          <cell r="H14892">
            <v>347</v>
          </cell>
          <cell r="I14892">
            <v>293949</v>
          </cell>
          <cell r="J14892">
            <v>382134</v>
          </cell>
        </row>
        <row r="14893">
          <cell r="H14893" t="str">
            <v>No Item</v>
          </cell>
          <cell r="I14893" t="str">
            <v>Valor total C.D.</v>
          </cell>
          <cell r="J14893" t="str">
            <v>Valor Total + CI</v>
          </cell>
        </row>
        <row r="14935">
          <cell r="H14935">
            <v>348</v>
          </cell>
          <cell r="I14935">
            <v>66584</v>
          </cell>
          <cell r="J14935">
            <v>86559</v>
          </cell>
        </row>
        <row r="14936">
          <cell r="H14936" t="str">
            <v>No Item</v>
          </cell>
          <cell r="I14936" t="str">
            <v>Valor total C.D.</v>
          </cell>
          <cell r="J14936" t="str">
            <v>Valor Total + CI</v>
          </cell>
        </row>
        <row r="14978">
          <cell r="H14978">
            <v>349</v>
          </cell>
          <cell r="I14978">
            <v>71226</v>
          </cell>
          <cell r="J14978">
            <v>92594</v>
          </cell>
        </row>
        <row r="14979">
          <cell r="H14979" t="str">
            <v>No Item</v>
          </cell>
          <cell r="I14979" t="str">
            <v>Valor total C.D.</v>
          </cell>
          <cell r="J14979" t="str">
            <v>Valor Total + CI</v>
          </cell>
        </row>
        <row r="15021">
          <cell r="H15021">
            <v>350</v>
          </cell>
          <cell r="I15021">
            <v>38146</v>
          </cell>
          <cell r="J15021">
            <v>49590</v>
          </cell>
        </row>
        <row r="15022">
          <cell r="H15022" t="str">
            <v>No Item</v>
          </cell>
          <cell r="I15022" t="str">
            <v>Valor total C.D.</v>
          </cell>
          <cell r="J15022" t="str">
            <v>Valor Total + CI</v>
          </cell>
        </row>
        <row r="15064">
          <cell r="H15064">
            <v>351</v>
          </cell>
          <cell r="I15064">
            <v>55011</v>
          </cell>
          <cell r="J15064">
            <v>71514</v>
          </cell>
        </row>
        <row r="15065">
          <cell r="H15065" t="str">
            <v>No Item</v>
          </cell>
          <cell r="I15065" t="str">
            <v>Valor total C.D.</v>
          </cell>
          <cell r="J15065" t="str">
            <v>Valor Total + CI</v>
          </cell>
        </row>
        <row r="15107">
          <cell r="H15107">
            <v>352</v>
          </cell>
          <cell r="I15107">
            <v>160000</v>
          </cell>
          <cell r="J15107">
            <v>208000</v>
          </cell>
        </row>
        <row r="15108">
          <cell r="H15108" t="str">
            <v>No Item</v>
          </cell>
          <cell r="I15108" t="str">
            <v>Valor total C.D.</v>
          </cell>
          <cell r="J15108" t="str">
            <v>Valor Total + CI</v>
          </cell>
        </row>
        <row r="15150">
          <cell r="H15150">
            <v>353</v>
          </cell>
          <cell r="I15150">
            <v>2834</v>
          </cell>
          <cell r="J15150">
            <v>3684</v>
          </cell>
        </row>
        <row r="15151">
          <cell r="H15151" t="str">
            <v>No Item</v>
          </cell>
          <cell r="I15151" t="str">
            <v>Valor total C.D.</v>
          </cell>
          <cell r="J15151" t="str">
            <v>Valor Total + CI</v>
          </cell>
        </row>
        <row r="15193">
          <cell r="H15193">
            <v>354</v>
          </cell>
          <cell r="I15193">
            <v>3742</v>
          </cell>
          <cell r="J15193">
            <v>4865</v>
          </cell>
        </row>
        <row r="15194">
          <cell r="H15194" t="str">
            <v>No Item</v>
          </cell>
          <cell r="I15194" t="str">
            <v>Valor total C.D.</v>
          </cell>
          <cell r="J15194" t="str">
            <v>Valor Total + CI</v>
          </cell>
        </row>
        <row r="15236">
          <cell r="H15236">
            <v>355</v>
          </cell>
          <cell r="I15236">
            <v>83944</v>
          </cell>
          <cell r="J15236">
            <v>109127</v>
          </cell>
        </row>
        <row r="15237">
          <cell r="H15237" t="str">
            <v>No Item</v>
          </cell>
          <cell r="I15237" t="str">
            <v>Valor total C.D.</v>
          </cell>
          <cell r="J15237" t="str">
            <v>Valor Total + CI</v>
          </cell>
        </row>
        <row r="15279">
          <cell r="H15279">
            <v>356</v>
          </cell>
          <cell r="I15279">
            <v>160000</v>
          </cell>
          <cell r="J15279">
            <v>208000</v>
          </cell>
        </row>
        <row r="15280">
          <cell r="H15280" t="str">
            <v>No Item</v>
          </cell>
          <cell r="I15280" t="str">
            <v>Valor total C.D.</v>
          </cell>
          <cell r="J15280" t="str">
            <v>Valor Total + CI</v>
          </cell>
        </row>
        <row r="15322">
          <cell r="H15322">
            <v>357</v>
          </cell>
          <cell r="I15322">
            <v>34576</v>
          </cell>
          <cell r="J15322">
            <v>44949</v>
          </cell>
        </row>
        <row r="15323">
          <cell r="H15323" t="str">
            <v>No Item</v>
          </cell>
          <cell r="I15323" t="str">
            <v>Valor total C.D.</v>
          </cell>
          <cell r="J15323" t="str">
            <v>Valor Total + CI</v>
          </cell>
        </row>
        <row r="15365">
          <cell r="H15365">
            <v>358</v>
          </cell>
          <cell r="I15365">
            <v>97539</v>
          </cell>
          <cell r="J15365">
            <v>126801</v>
          </cell>
        </row>
        <row r="15366">
          <cell r="H15366" t="str">
            <v>No Item</v>
          </cell>
          <cell r="I15366" t="str">
            <v>Valor total C.D.</v>
          </cell>
          <cell r="J15366" t="str">
            <v>Valor Total + CI</v>
          </cell>
        </row>
        <row r="15408">
          <cell r="H15408">
            <v>359</v>
          </cell>
          <cell r="I15408">
            <v>1210</v>
          </cell>
          <cell r="J15408">
            <v>1573</v>
          </cell>
        </row>
        <row r="15409">
          <cell r="H15409" t="str">
            <v>No Item</v>
          </cell>
          <cell r="I15409" t="str">
            <v>Valor total C.D.</v>
          </cell>
          <cell r="J15409" t="str">
            <v>Valor Total + CI</v>
          </cell>
        </row>
        <row r="15451">
          <cell r="H15451">
            <v>360</v>
          </cell>
          <cell r="I15451">
            <v>500000</v>
          </cell>
          <cell r="J15451">
            <v>650000</v>
          </cell>
        </row>
        <row r="15452">
          <cell r="H15452" t="str">
            <v>No Item</v>
          </cell>
          <cell r="I15452" t="str">
            <v>Valor total C.D.</v>
          </cell>
          <cell r="J15452" t="str">
            <v>Valor Total + CI</v>
          </cell>
        </row>
        <row r="15494">
          <cell r="H15494">
            <v>361</v>
          </cell>
          <cell r="I15494">
            <v>37677</v>
          </cell>
          <cell r="J15494">
            <v>11303.1</v>
          </cell>
        </row>
        <row r="15495">
          <cell r="H15495" t="str">
            <v>No Item</v>
          </cell>
          <cell r="I15495" t="str">
            <v>Valor total C.D.</v>
          </cell>
          <cell r="J15495" t="str">
            <v>Valor Total + CI</v>
          </cell>
        </row>
        <row r="15537">
          <cell r="H15537">
            <v>362</v>
          </cell>
          <cell r="I15537">
            <v>10907</v>
          </cell>
          <cell r="J15537">
            <v>14179</v>
          </cell>
        </row>
        <row r="15538">
          <cell r="H15538" t="str">
            <v>No Item</v>
          </cell>
          <cell r="I15538" t="str">
            <v>Valor total C.D.</v>
          </cell>
          <cell r="J15538" t="str">
            <v>Valor Total + CI</v>
          </cell>
        </row>
        <row r="15580">
          <cell r="H15580">
            <v>363</v>
          </cell>
          <cell r="I15580">
            <v>7180</v>
          </cell>
          <cell r="J15580">
            <v>9334</v>
          </cell>
        </row>
        <row r="15581">
          <cell r="H15581" t="str">
            <v>No Item</v>
          </cell>
          <cell r="I15581" t="str">
            <v>Valor total C.D.</v>
          </cell>
          <cell r="J15581" t="str">
            <v>Valor Total + CI</v>
          </cell>
        </row>
        <row r="15623">
          <cell r="H15623">
            <v>364</v>
          </cell>
          <cell r="I15623">
            <v>7427</v>
          </cell>
          <cell r="J15623">
            <v>9655</v>
          </cell>
        </row>
        <row r="15624">
          <cell r="H15624" t="str">
            <v>No Item</v>
          </cell>
          <cell r="I15624" t="str">
            <v>Valor total C.D.</v>
          </cell>
          <cell r="J15624" t="str">
            <v>Valor Total + CI</v>
          </cell>
        </row>
        <row r="15666">
          <cell r="H15666">
            <v>365</v>
          </cell>
          <cell r="I15666">
            <v>11806</v>
          </cell>
          <cell r="J15666">
            <v>15348</v>
          </cell>
        </row>
        <row r="15667">
          <cell r="H15667" t="str">
            <v>No Item</v>
          </cell>
          <cell r="I15667" t="str">
            <v>Valor total C.D.</v>
          </cell>
          <cell r="J15667" t="str">
            <v>Valor Total + CI</v>
          </cell>
        </row>
        <row r="15709">
          <cell r="H15709">
            <v>366</v>
          </cell>
          <cell r="I15709">
            <v>7048</v>
          </cell>
          <cell r="J15709">
            <v>9162</v>
          </cell>
        </row>
        <row r="15710">
          <cell r="H15710" t="str">
            <v>No Item</v>
          </cell>
          <cell r="I15710" t="str">
            <v>Valor total C.D.</v>
          </cell>
          <cell r="J15710" t="str">
            <v>Valor Total + CI</v>
          </cell>
        </row>
        <row r="15752">
          <cell r="H15752">
            <v>367</v>
          </cell>
          <cell r="I15752">
            <v>65824</v>
          </cell>
          <cell r="J15752">
            <v>85571</v>
          </cell>
        </row>
        <row r="15753">
          <cell r="H15753" t="str">
            <v>No Item</v>
          </cell>
          <cell r="I15753" t="str">
            <v>Valor total C.D.</v>
          </cell>
          <cell r="J15753" t="str">
            <v>Valor Total + CI</v>
          </cell>
        </row>
        <row r="15795">
          <cell r="H15795">
            <v>368</v>
          </cell>
          <cell r="I15795">
            <v>35830</v>
          </cell>
          <cell r="J15795">
            <v>46579</v>
          </cell>
        </row>
        <row r="15796">
          <cell r="H15796" t="str">
            <v>No Item</v>
          </cell>
          <cell r="I15796" t="str">
            <v>Valor total C.D.</v>
          </cell>
          <cell r="J15796" t="str">
            <v>Valor Total + CI</v>
          </cell>
        </row>
        <row r="15838">
          <cell r="H15838">
            <v>369</v>
          </cell>
          <cell r="I15838">
            <v>61725</v>
          </cell>
          <cell r="J15838">
            <v>80243</v>
          </cell>
        </row>
        <row r="15839">
          <cell r="H15839" t="str">
            <v>No Item</v>
          </cell>
          <cell r="I15839" t="str">
            <v>Valor total C.D.</v>
          </cell>
          <cell r="J15839" t="str">
            <v>Valor Total + CI</v>
          </cell>
        </row>
        <row r="15881">
          <cell r="H15881">
            <v>370</v>
          </cell>
          <cell r="I15881">
            <v>1210</v>
          </cell>
          <cell r="J15881">
            <v>1573</v>
          </cell>
        </row>
        <row r="15882">
          <cell r="H15882" t="str">
            <v>No Item</v>
          </cell>
          <cell r="I15882" t="str">
            <v>Valor total C.D.</v>
          </cell>
          <cell r="J15882" t="str">
            <v>Valor Total + CI</v>
          </cell>
        </row>
        <row r="15924">
          <cell r="H15924">
            <v>371</v>
          </cell>
          <cell r="I15924">
            <v>3500000</v>
          </cell>
          <cell r="J15924">
            <v>4550000</v>
          </cell>
        </row>
        <row r="15925">
          <cell r="H15925" t="str">
            <v>No Item</v>
          </cell>
          <cell r="I15925" t="str">
            <v>Valor total C.D.</v>
          </cell>
          <cell r="J15925" t="str">
            <v>Valor Total + CI</v>
          </cell>
        </row>
        <row r="15967">
          <cell r="H15967">
            <v>372</v>
          </cell>
          <cell r="I15967">
            <v>593353</v>
          </cell>
          <cell r="J15967">
            <v>771359</v>
          </cell>
        </row>
        <row r="15968">
          <cell r="H15968" t="str">
            <v>No Item</v>
          </cell>
          <cell r="I15968" t="str">
            <v>Valor total C.D.</v>
          </cell>
          <cell r="J15968" t="str">
            <v>Valor Total + CI</v>
          </cell>
        </row>
        <row r="16010">
          <cell r="H16010">
            <v>373</v>
          </cell>
          <cell r="I16010">
            <v>169626.32</v>
          </cell>
          <cell r="J16010">
            <v>220514</v>
          </cell>
        </row>
        <row r="16011">
          <cell r="H16011" t="str">
            <v>No Item</v>
          </cell>
          <cell r="I16011" t="str">
            <v>Valor total C.D.</v>
          </cell>
          <cell r="J16011" t="str">
            <v>Valor Total + CI</v>
          </cell>
        </row>
        <row r="16053">
          <cell r="H16053">
            <v>374</v>
          </cell>
          <cell r="I16053">
            <v>553125</v>
          </cell>
          <cell r="J16053">
            <v>719063</v>
          </cell>
        </row>
        <row r="16054">
          <cell r="H16054" t="str">
            <v>No Item</v>
          </cell>
          <cell r="I16054" t="str">
            <v>Valor total C.D.</v>
          </cell>
          <cell r="J16054" t="str">
            <v>Valor Total + CI</v>
          </cell>
        </row>
        <row r="16096">
          <cell r="H16096">
            <v>375</v>
          </cell>
          <cell r="I16096">
            <v>20116</v>
          </cell>
          <cell r="J16096">
            <v>26151</v>
          </cell>
        </row>
        <row r="16097">
          <cell r="H16097" t="str">
            <v>No Item</v>
          </cell>
          <cell r="I16097" t="str">
            <v>Valor total C.D.</v>
          </cell>
          <cell r="J16097" t="str">
            <v>Valor Total + CI</v>
          </cell>
        </row>
        <row r="16139">
          <cell r="H16139">
            <v>376</v>
          </cell>
          <cell r="I16139">
            <v>107818</v>
          </cell>
          <cell r="J16139">
            <v>140163</v>
          </cell>
        </row>
        <row r="16140">
          <cell r="H16140" t="str">
            <v>No Item</v>
          </cell>
          <cell r="I16140" t="str">
            <v>Valor total C.D.</v>
          </cell>
          <cell r="J16140" t="str">
            <v>Valor Total + CI</v>
          </cell>
        </row>
        <row r="16182">
          <cell r="H16182">
            <v>377</v>
          </cell>
          <cell r="I16182">
            <v>292354.52</v>
          </cell>
          <cell r="J16182">
            <v>380061</v>
          </cell>
        </row>
        <row r="16183">
          <cell r="H16183" t="str">
            <v>No Item</v>
          </cell>
          <cell r="I16183" t="str">
            <v>Valor total C.D.</v>
          </cell>
          <cell r="J16183" t="str">
            <v>Valor Total + CI</v>
          </cell>
        </row>
        <row r="16225">
          <cell r="H16225">
            <v>378</v>
          </cell>
          <cell r="I16225">
            <v>156162</v>
          </cell>
          <cell r="J16225">
            <v>203011</v>
          </cell>
        </row>
        <row r="16226">
          <cell r="H16226" t="str">
            <v>No Item</v>
          </cell>
          <cell r="I16226" t="str">
            <v>Valor total C.D.</v>
          </cell>
          <cell r="J16226" t="str">
            <v>Valor Total + CI</v>
          </cell>
        </row>
        <row r="16268">
          <cell r="H16268">
            <v>379</v>
          </cell>
          <cell r="I16268">
            <v>3380</v>
          </cell>
          <cell r="J16268">
            <v>4394</v>
          </cell>
        </row>
        <row r="16269">
          <cell r="H16269" t="str">
            <v>No Item</v>
          </cell>
          <cell r="I16269" t="str">
            <v>Valor total C.D.</v>
          </cell>
          <cell r="J16269" t="str">
            <v>Valor Total + CI</v>
          </cell>
        </row>
        <row r="16311">
          <cell r="H16311">
            <v>380</v>
          </cell>
          <cell r="I16311">
            <v>74331</v>
          </cell>
          <cell r="J16311">
            <v>96630</v>
          </cell>
        </row>
        <row r="16312">
          <cell r="H16312" t="str">
            <v>No Item</v>
          </cell>
          <cell r="I16312" t="str">
            <v>Valor total C.D.</v>
          </cell>
          <cell r="J16312" t="str">
            <v>Valor Total + CI</v>
          </cell>
        </row>
        <row r="16354">
          <cell r="H16354">
            <v>381</v>
          </cell>
          <cell r="I16354">
            <v>25942</v>
          </cell>
          <cell r="J16354">
            <v>33725</v>
          </cell>
        </row>
        <row r="16355">
          <cell r="H16355" t="str">
            <v>No Item</v>
          </cell>
          <cell r="I16355" t="str">
            <v>Valor total C.D.</v>
          </cell>
          <cell r="J16355" t="str">
            <v>Valor Total + CI</v>
          </cell>
        </row>
        <row r="16397">
          <cell r="H16397">
            <v>382</v>
          </cell>
          <cell r="I16397">
            <v>8389</v>
          </cell>
          <cell r="J16397">
            <v>10906</v>
          </cell>
        </row>
        <row r="16398">
          <cell r="H16398" t="str">
            <v>No Item</v>
          </cell>
          <cell r="I16398" t="str">
            <v>Valor total C.D.</v>
          </cell>
          <cell r="J16398" t="str">
            <v>Valor Total + CI</v>
          </cell>
        </row>
        <row r="16440">
          <cell r="H16440">
            <v>383</v>
          </cell>
          <cell r="I16440">
            <v>4149</v>
          </cell>
          <cell r="J16440">
            <v>5394</v>
          </cell>
        </row>
        <row r="16441">
          <cell r="H16441" t="str">
            <v>No Item</v>
          </cell>
          <cell r="I16441" t="str">
            <v>Valor total C.D.</v>
          </cell>
          <cell r="J16441" t="str">
            <v>Valor Total + CI</v>
          </cell>
        </row>
        <row r="16483">
          <cell r="H16483">
            <v>384</v>
          </cell>
          <cell r="I16483">
            <v>6693</v>
          </cell>
          <cell r="J16483">
            <v>8701</v>
          </cell>
        </row>
        <row r="16484">
          <cell r="H16484" t="str">
            <v>No Item</v>
          </cell>
          <cell r="I16484" t="str">
            <v>Valor total C.D.</v>
          </cell>
          <cell r="J16484" t="str">
            <v>Valor Total + CI</v>
          </cell>
        </row>
        <row r="16526">
          <cell r="H16526">
            <v>385</v>
          </cell>
          <cell r="I16526">
            <v>27357</v>
          </cell>
          <cell r="J16526">
            <v>35564</v>
          </cell>
        </row>
        <row r="16527">
          <cell r="H16527" t="str">
            <v>No Item</v>
          </cell>
          <cell r="I16527" t="str">
            <v>Valor total C.D.</v>
          </cell>
          <cell r="J16527" t="str">
            <v>Valor Total + CI</v>
          </cell>
        </row>
        <row r="16569">
          <cell r="H16569">
            <v>386</v>
          </cell>
          <cell r="I16569">
            <v>51601</v>
          </cell>
          <cell r="J16569">
            <v>67081</v>
          </cell>
        </row>
        <row r="16570">
          <cell r="H16570" t="str">
            <v>No Item</v>
          </cell>
          <cell r="I16570" t="str">
            <v>Valor total C.D.</v>
          </cell>
          <cell r="J16570" t="str">
            <v>Valor Total + CI</v>
          </cell>
        </row>
        <row r="16612">
          <cell r="H16612">
            <v>387</v>
          </cell>
          <cell r="I16612">
            <v>45985</v>
          </cell>
          <cell r="J16612">
            <v>59781</v>
          </cell>
        </row>
        <row r="16613">
          <cell r="H16613" t="str">
            <v>No Item</v>
          </cell>
          <cell r="I16613" t="str">
            <v>Valor total C.D.</v>
          </cell>
          <cell r="J16613" t="str">
            <v>Valor Total + CI</v>
          </cell>
        </row>
        <row r="16655">
          <cell r="H16655">
            <v>388</v>
          </cell>
          <cell r="I16655">
            <v>39388</v>
          </cell>
          <cell r="J16655">
            <v>51204</v>
          </cell>
        </row>
        <row r="16656">
          <cell r="H16656" t="str">
            <v>No Item</v>
          </cell>
          <cell r="I16656" t="str">
            <v>Valor total C.D.</v>
          </cell>
          <cell r="J16656" t="str">
            <v>Valor Total + CI</v>
          </cell>
        </row>
        <row r="16698">
          <cell r="H16698">
            <v>389</v>
          </cell>
          <cell r="I16698">
            <v>24000</v>
          </cell>
          <cell r="J16698">
            <v>31200</v>
          </cell>
        </row>
        <row r="16699">
          <cell r="H16699" t="str">
            <v>No Item</v>
          </cell>
          <cell r="I16699" t="str">
            <v>Valor total C.D.</v>
          </cell>
          <cell r="J16699" t="str">
            <v>Valor Total + CI</v>
          </cell>
        </row>
        <row r="16741">
          <cell r="H16741">
            <v>390</v>
          </cell>
          <cell r="I16741">
            <v>8929</v>
          </cell>
          <cell r="J16741">
            <v>11608</v>
          </cell>
        </row>
        <row r="16742">
          <cell r="H16742" t="str">
            <v>No Item</v>
          </cell>
          <cell r="I16742" t="str">
            <v>Valor total C.D.</v>
          </cell>
          <cell r="J16742" t="str">
            <v>Valor Total + CI</v>
          </cell>
        </row>
        <row r="16784">
          <cell r="H16784">
            <v>391</v>
          </cell>
          <cell r="I16784">
            <v>27000</v>
          </cell>
          <cell r="J16784">
            <v>35100</v>
          </cell>
        </row>
        <row r="16785">
          <cell r="H16785" t="str">
            <v>No Item</v>
          </cell>
          <cell r="I16785" t="str">
            <v>Valor total C.D.</v>
          </cell>
          <cell r="J16785" t="str">
            <v>Valor Total + CI</v>
          </cell>
        </row>
        <row r="16827">
          <cell r="H16827">
            <v>392</v>
          </cell>
          <cell r="I16827">
            <v>60615</v>
          </cell>
          <cell r="J16827">
            <v>78800</v>
          </cell>
        </row>
        <row r="16828">
          <cell r="H16828" t="str">
            <v>No Item</v>
          </cell>
          <cell r="I16828" t="str">
            <v>Valor total C.D.</v>
          </cell>
          <cell r="J16828" t="str">
            <v>Valor Total + CI</v>
          </cell>
        </row>
        <row r="16870">
          <cell r="H16870">
            <v>393</v>
          </cell>
          <cell r="I16870">
            <v>43600</v>
          </cell>
          <cell r="J16870">
            <v>56680</v>
          </cell>
        </row>
        <row r="16871">
          <cell r="H16871" t="str">
            <v>No Item</v>
          </cell>
          <cell r="I16871" t="str">
            <v>Valor total C.D.</v>
          </cell>
          <cell r="J16871" t="str">
            <v>Valor Total + CI</v>
          </cell>
        </row>
        <row r="16913">
          <cell r="H16913">
            <v>394</v>
          </cell>
          <cell r="I16913">
            <v>7380.76</v>
          </cell>
          <cell r="J16913">
            <v>9595</v>
          </cell>
        </row>
        <row r="16914">
          <cell r="H16914" t="str">
            <v>No Item</v>
          </cell>
          <cell r="I16914" t="str">
            <v>Valor total C.D.</v>
          </cell>
          <cell r="J16914" t="str">
            <v>Valor Total + CI</v>
          </cell>
        </row>
        <row r="16956">
          <cell r="H16956">
            <v>395</v>
          </cell>
          <cell r="I16956">
            <v>222245</v>
          </cell>
          <cell r="J16956">
            <v>288919</v>
          </cell>
        </row>
        <row r="16957">
          <cell r="H16957" t="str">
            <v>No Item</v>
          </cell>
          <cell r="I16957" t="str">
            <v>Valor total C.D.</v>
          </cell>
          <cell r="J16957" t="str">
            <v>Valor Total + CI</v>
          </cell>
        </row>
        <row r="16999">
          <cell r="H16999">
            <v>396</v>
          </cell>
          <cell r="I16999">
            <v>7762</v>
          </cell>
          <cell r="J16999">
            <v>10091</v>
          </cell>
        </row>
        <row r="17000">
          <cell r="H17000" t="str">
            <v>No Item</v>
          </cell>
          <cell r="I17000" t="str">
            <v>Valor total C.D.</v>
          </cell>
          <cell r="J17000" t="str">
            <v>Valor Total + CI</v>
          </cell>
        </row>
        <row r="17042">
          <cell r="H17042">
            <v>397</v>
          </cell>
          <cell r="I17042">
            <v>17000</v>
          </cell>
          <cell r="J17042">
            <v>22100</v>
          </cell>
        </row>
        <row r="17043">
          <cell r="H17043" t="str">
            <v>No Item</v>
          </cell>
          <cell r="I17043" t="str">
            <v>Valor total C.D.</v>
          </cell>
          <cell r="J17043" t="str">
            <v>Valor Total + CI</v>
          </cell>
        </row>
        <row r="17085">
          <cell r="H17085">
            <v>398</v>
          </cell>
          <cell r="I17085">
            <v>215000</v>
          </cell>
          <cell r="J17085">
            <v>279500</v>
          </cell>
        </row>
        <row r="17086">
          <cell r="H17086" t="str">
            <v>No Item</v>
          </cell>
          <cell r="I17086" t="str">
            <v>Valor total C.D.</v>
          </cell>
          <cell r="J17086" t="str">
            <v>Valor Total + CI</v>
          </cell>
        </row>
        <row r="17128">
          <cell r="H17128">
            <v>399</v>
          </cell>
          <cell r="I17128">
            <v>8500</v>
          </cell>
          <cell r="J17128">
            <v>11050</v>
          </cell>
        </row>
        <row r="17129">
          <cell r="H17129" t="str">
            <v>No Item</v>
          </cell>
          <cell r="I17129" t="str">
            <v>Valor total C.D.</v>
          </cell>
          <cell r="J17129" t="str">
            <v>Valor Total + CI</v>
          </cell>
        </row>
        <row r="17171">
          <cell r="H17171">
            <v>400</v>
          </cell>
          <cell r="I17171">
            <v>35800</v>
          </cell>
          <cell r="J17171">
            <v>46540</v>
          </cell>
        </row>
        <row r="17172">
          <cell r="H17172" t="str">
            <v>No Item</v>
          </cell>
          <cell r="I17172" t="str">
            <v>Valor total C.D.</v>
          </cell>
          <cell r="J17172" t="str">
            <v>Valor Total + CI</v>
          </cell>
        </row>
        <row r="17214">
          <cell r="H17214">
            <v>401</v>
          </cell>
          <cell r="I17214">
            <v>40800</v>
          </cell>
          <cell r="J17214">
            <v>53040</v>
          </cell>
        </row>
        <row r="17215">
          <cell r="H17215" t="str">
            <v>No Item</v>
          </cell>
          <cell r="I17215" t="str">
            <v>Valor total C.D.</v>
          </cell>
          <cell r="J17215" t="str">
            <v>Valor Total + CI</v>
          </cell>
        </row>
        <row r="17257">
          <cell r="H17257">
            <v>402</v>
          </cell>
          <cell r="I17257">
            <v>34576</v>
          </cell>
          <cell r="J17257">
            <v>44949</v>
          </cell>
        </row>
        <row r="17258">
          <cell r="H17258" t="str">
            <v>No Item</v>
          </cell>
          <cell r="I17258" t="str">
            <v>Valor total C.D.</v>
          </cell>
          <cell r="J17258" t="str">
            <v>Valor Total + CI</v>
          </cell>
        </row>
        <row r="17300">
          <cell r="H17300">
            <v>403</v>
          </cell>
          <cell r="I17300">
            <v>37677</v>
          </cell>
          <cell r="J17300">
            <v>48980</v>
          </cell>
        </row>
        <row r="17301">
          <cell r="H17301" t="str">
            <v>No Item</v>
          </cell>
          <cell r="I17301" t="str">
            <v>Valor total C.D.</v>
          </cell>
          <cell r="J17301" t="str">
            <v>Valor Total + CI</v>
          </cell>
        </row>
        <row r="17344">
          <cell r="H17344">
            <v>404</v>
          </cell>
          <cell r="I17344">
            <v>10907</v>
          </cell>
          <cell r="J17344">
            <v>14179</v>
          </cell>
        </row>
        <row r="17345">
          <cell r="H17345" t="str">
            <v>No Item</v>
          </cell>
          <cell r="I17345" t="str">
            <v>Valor total C.D.</v>
          </cell>
          <cell r="J17345" t="str">
            <v>Valor Total + CI</v>
          </cell>
        </row>
        <row r="17387">
          <cell r="H17387">
            <v>405</v>
          </cell>
          <cell r="I17387">
            <v>7180</v>
          </cell>
          <cell r="J17387">
            <v>9334</v>
          </cell>
        </row>
        <row r="17388">
          <cell r="H17388" t="str">
            <v>No Item</v>
          </cell>
          <cell r="I17388" t="str">
            <v>Valor total C.D.</v>
          </cell>
          <cell r="J17388" t="str">
            <v>Valor Total + CI</v>
          </cell>
        </row>
        <row r="17430">
          <cell r="H17430">
            <v>406</v>
          </cell>
          <cell r="I17430">
            <v>7427</v>
          </cell>
          <cell r="J17430">
            <v>9655</v>
          </cell>
        </row>
        <row r="17431">
          <cell r="H17431" t="str">
            <v>No Item</v>
          </cell>
          <cell r="I17431" t="str">
            <v>Valor total C.D.</v>
          </cell>
          <cell r="J17431" t="str">
            <v>Valor Total + CI</v>
          </cell>
        </row>
        <row r="17473">
          <cell r="H17473">
            <v>407</v>
          </cell>
          <cell r="I17473">
            <v>11806</v>
          </cell>
          <cell r="J17473">
            <v>15348</v>
          </cell>
        </row>
        <row r="17474">
          <cell r="H17474" t="str">
            <v>No Item</v>
          </cell>
          <cell r="I17474" t="str">
            <v>Valor total C.D.</v>
          </cell>
          <cell r="J17474" t="str">
            <v>Valor Total + CI</v>
          </cell>
        </row>
        <row r="17516">
          <cell r="H17516">
            <v>408</v>
          </cell>
          <cell r="I17516">
            <v>7048</v>
          </cell>
          <cell r="J17516">
            <v>9162</v>
          </cell>
        </row>
        <row r="17517">
          <cell r="H17517" t="str">
            <v>No Item</v>
          </cell>
          <cell r="I17517" t="str">
            <v>Valor total C.D.</v>
          </cell>
          <cell r="J17517" t="str">
            <v>Valor Total + CI</v>
          </cell>
        </row>
        <row r="17559">
          <cell r="H17559">
            <v>409</v>
          </cell>
          <cell r="I17559">
            <v>65824</v>
          </cell>
          <cell r="J17559">
            <v>85571</v>
          </cell>
        </row>
        <row r="17560">
          <cell r="H17560" t="str">
            <v>No Item</v>
          </cell>
          <cell r="I17560" t="str">
            <v>Valor total C.D.</v>
          </cell>
          <cell r="J17560" t="str">
            <v>Valor Total + CI</v>
          </cell>
        </row>
        <row r="17602">
          <cell r="H17602">
            <v>410</v>
          </cell>
          <cell r="I17602">
            <v>35830</v>
          </cell>
          <cell r="J17602">
            <v>46579</v>
          </cell>
        </row>
        <row r="17603">
          <cell r="H17603" t="str">
            <v>No Item</v>
          </cell>
          <cell r="I17603" t="str">
            <v>Valor total C.D.</v>
          </cell>
          <cell r="J17603" t="str">
            <v>Valor Total + CI</v>
          </cell>
        </row>
        <row r="17645">
          <cell r="H17645">
            <v>411</v>
          </cell>
          <cell r="I17645">
            <v>61725</v>
          </cell>
          <cell r="J17645">
            <v>80243</v>
          </cell>
        </row>
        <row r="17646">
          <cell r="H17646" t="str">
            <v>No Item</v>
          </cell>
          <cell r="I17646" t="str">
            <v>Valor total C.D.</v>
          </cell>
          <cell r="J17646" t="str">
            <v>Valor Total + CI</v>
          </cell>
        </row>
        <row r="17692">
          <cell r="H17692">
            <v>412</v>
          </cell>
          <cell r="I17692">
            <v>1210</v>
          </cell>
          <cell r="J17692">
            <v>1573</v>
          </cell>
        </row>
        <row r="17693">
          <cell r="H17693" t="str">
            <v>No Item</v>
          </cell>
          <cell r="I17693" t="str">
            <v>Valor total C.D.</v>
          </cell>
          <cell r="J17693" t="str">
            <v>Valor Total + CI</v>
          </cell>
        </row>
        <row r="17735">
          <cell r="H17735">
            <v>413</v>
          </cell>
          <cell r="I17735">
            <v>3500000</v>
          </cell>
          <cell r="J17735">
            <v>4550000</v>
          </cell>
        </row>
        <row r="17736">
          <cell r="H17736" t="str">
            <v>No Item</v>
          </cell>
          <cell r="I17736" t="str">
            <v>Valor total C.D.</v>
          </cell>
          <cell r="J17736" t="str">
            <v>Valor Total + CI</v>
          </cell>
        </row>
        <row r="17778">
          <cell r="H17778">
            <v>414</v>
          </cell>
          <cell r="I17778">
            <v>593353</v>
          </cell>
          <cell r="J17778">
            <v>771359</v>
          </cell>
        </row>
        <row r="17779">
          <cell r="H17779" t="str">
            <v>No Item</v>
          </cell>
          <cell r="I17779" t="str">
            <v>Valor total C.D.</v>
          </cell>
          <cell r="J17779" t="str">
            <v>Valor Total + CI</v>
          </cell>
        </row>
        <row r="17821">
          <cell r="H17821">
            <v>415</v>
          </cell>
          <cell r="I17821">
            <v>169626.32</v>
          </cell>
          <cell r="J17821">
            <v>220514</v>
          </cell>
        </row>
        <row r="17822">
          <cell r="H17822" t="str">
            <v>No Item</v>
          </cell>
          <cell r="I17822" t="str">
            <v>Valor total C.D.</v>
          </cell>
          <cell r="J17822" t="str">
            <v>Valor Total + CI</v>
          </cell>
        </row>
        <row r="17864">
          <cell r="H17864">
            <v>416</v>
          </cell>
          <cell r="I17864">
            <v>553125</v>
          </cell>
          <cell r="J17864">
            <v>719063</v>
          </cell>
        </row>
        <row r="17865">
          <cell r="H17865" t="str">
            <v>No Item</v>
          </cell>
          <cell r="I17865" t="str">
            <v>Valor total C.D.</v>
          </cell>
          <cell r="J17865" t="str">
            <v>Valor Total + CI</v>
          </cell>
        </row>
        <row r="17907">
          <cell r="H17907">
            <v>417</v>
          </cell>
          <cell r="I17907">
            <v>164093</v>
          </cell>
          <cell r="J17907">
            <v>213321</v>
          </cell>
        </row>
        <row r="17908">
          <cell r="H17908" t="str">
            <v>No Item</v>
          </cell>
          <cell r="I17908" t="str">
            <v>Valor total C.D.</v>
          </cell>
          <cell r="J17908" t="str">
            <v>Valor Total + CI</v>
          </cell>
        </row>
        <row r="17950">
          <cell r="H17950">
            <v>418</v>
          </cell>
          <cell r="I17950">
            <v>217968</v>
          </cell>
          <cell r="J17950">
            <v>283358</v>
          </cell>
        </row>
        <row r="17951">
          <cell r="H17951" t="str">
            <v>No Item</v>
          </cell>
          <cell r="I17951" t="str">
            <v>Valor total C.D.</v>
          </cell>
          <cell r="J17951" t="str">
            <v>Valor Total + CI</v>
          </cell>
        </row>
        <row r="17993">
          <cell r="H17993">
            <v>419</v>
          </cell>
          <cell r="I17993">
            <v>222068</v>
          </cell>
          <cell r="J17993">
            <v>288688</v>
          </cell>
        </row>
        <row r="17994">
          <cell r="H17994" t="str">
            <v>No Item</v>
          </cell>
          <cell r="I17994" t="str">
            <v>Valor total C.D.</v>
          </cell>
          <cell r="J17994" t="str">
            <v>Valor Total + CI</v>
          </cell>
        </row>
        <row r="18036">
          <cell r="H18036">
            <v>420</v>
          </cell>
          <cell r="I18036">
            <v>20116</v>
          </cell>
          <cell r="J18036">
            <v>26151</v>
          </cell>
        </row>
        <row r="18037">
          <cell r="H18037" t="str">
            <v>No Item</v>
          </cell>
          <cell r="I18037" t="str">
            <v>Valor total C.D.</v>
          </cell>
          <cell r="J18037" t="str">
            <v>Valor Total + CI</v>
          </cell>
        </row>
        <row r="18079">
          <cell r="H18079">
            <v>421</v>
          </cell>
          <cell r="I18079">
            <v>107818</v>
          </cell>
          <cell r="J18079">
            <v>140163</v>
          </cell>
        </row>
        <row r="18080">
          <cell r="H18080" t="str">
            <v>No Item</v>
          </cell>
          <cell r="I18080" t="str">
            <v>Valor total C.D.</v>
          </cell>
          <cell r="J18080" t="str">
            <v>Valor Total + CI</v>
          </cell>
        </row>
        <row r="18122">
          <cell r="H18122">
            <v>422</v>
          </cell>
          <cell r="I18122">
            <v>292354.52</v>
          </cell>
          <cell r="J18122">
            <v>380061</v>
          </cell>
        </row>
        <row r="18123">
          <cell r="H18123" t="str">
            <v>No Item</v>
          </cell>
          <cell r="I18123" t="str">
            <v>Valor total C.D.</v>
          </cell>
          <cell r="J18123" t="str">
            <v>Valor Total + CI</v>
          </cell>
        </row>
        <row r="18165">
          <cell r="H18165">
            <v>423</v>
          </cell>
          <cell r="I18165">
            <v>156162</v>
          </cell>
          <cell r="J18165">
            <v>203011</v>
          </cell>
        </row>
        <row r="18166">
          <cell r="H18166" t="str">
            <v>No Item</v>
          </cell>
          <cell r="I18166" t="str">
            <v>Valor total C.D.</v>
          </cell>
          <cell r="J18166" t="str">
            <v>Valor Total + CI</v>
          </cell>
        </row>
        <row r="18208">
          <cell r="H18208">
            <v>424</v>
          </cell>
          <cell r="I18208">
            <v>3380</v>
          </cell>
          <cell r="J18208">
            <v>4394</v>
          </cell>
        </row>
        <row r="18209">
          <cell r="H18209" t="str">
            <v>No Item</v>
          </cell>
          <cell r="I18209" t="str">
            <v>Valor total C.D.</v>
          </cell>
          <cell r="J18209" t="str">
            <v>Valor Total + CI</v>
          </cell>
        </row>
        <row r="18251">
          <cell r="H18251">
            <v>425</v>
          </cell>
          <cell r="I18251">
            <v>74331</v>
          </cell>
          <cell r="J18251">
            <v>96630</v>
          </cell>
        </row>
        <row r="18252">
          <cell r="H18252" t="str">
            <v>No Item</v>
          </cell>
          <cell r="I18252" t="str">
            <v>Valor total C.D.</v>
          </cell>
          <cell r="J18252" t="str">
            <v>Valor Total + CI</v>
          </cell>
        </row>
        <row r="18294">
          <cell r="H18294">
            <v>426</v>
          </cell>
          <cell r="I18294">
            <v>25942</v>
          </cell>
          <cell r="J18294">
            <v>33725</v>
          </cell>
        </row>
        <row r="18295">
          <cell r="H18295" t="str">
            <v>No Item</v>
          </cell>
          <cell r="I18295" t="str">
            <v>Valor total C.D.</v>
          </cell>
          <cell r="J18295" t="str">
            <v>Valor Total + CI</v>
          </cell>
        </row>
        <row r="18337">
          <cell r="H18337">
            <v>427</v>
          </cell>
          <cell r="I18337">
            <v>8389</v>
          </cell>
          <cell r="J18337">
            <v>10906</v>
          </cell>
        </row>
        <row r="18338">
          <cell r="H18338" t="str">
            <v>No Item</v>
          </cell>
          <cell r="I18338" t="str">
            <v>Valor total C.D.</v>
          </cell>
          <cell r="J18338" t="str">
            <v>Valor Total + CI</v>
          </cell>
        </row>
        <row r="18380">
          <cell r="H18380">
            <v>428</v>
          </cell>
          <cell r="I18380">
            <v>4149</v>
          </cell>
          <cell r="J18380">
            <v>5394</v>
          </cell>
        </row>
        <row r="18381">
          <cell r="H18381" t="str">
            <v>No Item</v>
          </cell>
          <cell r="I18381" t="str">
            <v>Valor total C.D.</v>
          </cell>
          <cell r="J18381" t="str">
            <v>Valor Total + CI</v>
          </cell>
        </row>
        <row r="18423">
          <cell r="H18423">
            <v>429</v>
          </cell>
          <cell r="I18423">
            <v>6693</v>
          </cell>
          <cell r="J18423">
            <v>8701</v>
          </cell>
        </row>
        <row r="18424">
          <cell r="H18424" t="str">
            <v>No Item</v>
          </cell>
          <cell r="I18424" t="str">
            <v>Valor total C.D.</v>
          </cell>
          <cell r="J18424" t="str">
            <v>Valor Total + CI</v>
          </cell>
        </row>
        <row r="18466">
          <cell r="H18466">
            <v>430</v>
          </cell>
          <cell r="I18466">
            <v>27357</v>
          </cell>
          <cell r="J18466">
            <v>35564</v>
          </cell>
        </row>
        <row r="18467">
          <cell r="H18467" t="str">
            <v>No Item</v>
          </cell>
          <cell r="I18467" t="str">
            <v>Valor total C.D.</v>
          </cell>
          <cell r="J18467" t="str">
            <v>Valor Total + CI</v>
          </cell>
        </row>
        <row r="18509">
          <cell r="H18509">
            <v>431</v>
          </cell>
          <cell r="I18509">
            <v>51601</v>
          </cell>
          <cell r="J18509">
            <v>67081</v>
          </cell>
        </row>
        <row r="18510">
          <cell r="H18510" t="str">
            <v>No Item</v>
          </cell>
          <cell r="I18510" t="str">
            <v>Valor total C.D.</v>
          </cell>
          <cell r="J18510" t="str">
            <v>Valor Total + CI</v>
          </cell>
        </row>
        <row r="18552">
          <cell r="H18552">
            <v>432</v>
          </cell>
          <cell r="I18552">
            <v>45985</v>
          </cell>
          <cell r="J18552">
            <v>59781</v>
          </cell>
        </row>
        <row r="18553">
          <cell r="H18553" t="str">
            <v>No Item</v>
          </cell>
          <cell r="I18553" t="str">
            <v>Valor total C.D.</v>
          </cell>
          <cell r="J18553" t="str">
            <v>Valor Total + CI</v>
          </cell>
        </row>
        <row r="18595">
          <cell r="H18595">
            <v>433</v>
          </cell>
          <cell r="I18595">
            <v>39388</v>
          </cell>
          <cell r="J18595">
            <v>51204</v>
          </cell>
        </row>
        <row r="18596">
          <cell r="H18596" t="str">
            <v>No Item</v>
          </cell>
          <cell r="I18596" t="str">
            <v>Valor total C.D.</v>
          </cell>
          <cell r="J18596" t="str">
            <v>Valor Total + CI</v>
          </cell>
        </row>
        <row r="18638">
          <cell r="H18638">
            <v>434</v>
          </cell>
          <cell r="I18638">
            <v>24000</v>
          </cell>
          <cell r="J18638">
            <v>31200</v>
          </cell>
        </row>
        <row r="18639">
          <cell r="H18639" t="str">
            <v>No Item</v>
          </cell>
          <cell r="I18639" t="str">
            <v>Valor total C.D.</v>
          </cell>
          <cell r="J18639" t="str">
            <v>Valor Total + CI</v>
          </cell>
        </row>
        <row r="18681">
          <cell r="H18681">
            <v>435</v>
          </cell>
          <cell r="I18681">
            <v>8929</v>
          </cell>
          <cell r="J18681">
            <v>11608</v>
          </cell>
        </row>
        <row r="18682">
          <cell r="H18682" t="str">
            <v>No Item</v>
          </cell>
          <cell r="I18682" t="str">
            <v>Valor total C.D.</v>
          </cell>
          <cell r="J18682" t="str">
            <v>Valor Total + CI</v>
          </cell>
        </row>
        <row r="18724">
          <cell r="H18724">
            <v>436</v>
          </cell>
          <cell r="I18724">
            <v>26990</v>
          </cell>
          <cell r="J18724">
            <v>35087</v>
          </cell>
        </row>
        <row r="18725">
          <cell r="H18725" t="str">
            <v>No Item</v>
          </cell>
          <cell r="I18725" t="str">
            <v>Valor total C.D.</v>
          </cell>
          <cell r="J18725" t="str">
            <v>Valor Total + CI</v>
          </cell>
        </row>
        <row r="18767">
          <cell r="H18767">
            <v>437</v>
          </cell>
          <cell r="I18767">
            <v>60615</v>
          </cell>
          <cell r="J18767">
            <v>78800</v>
          </cell>
        </row>
        <row r="18768">
          <cell r="H18768" t="str">
            <v>No Item</v>
          </cell>
          <cell r="I18768" t="str">
            <v>Valor total C.D.</v>
          </cell>
          <cell r="J18768" t="str">
            <v>Valor Total + CI</v>
          </cell>
        </row>
        <row r="18810">
          <cell r="H18810">
            <v>438</v>
          </cell>
          <cell r="I18810">
            <v>43600</v>
          </cell>
          <cell r="J18810">
            <v>56680</v>
          </cell>
        </row>
        <row r="18811">
          <cell r="H18811" t="str">
            <v>No Item</v>
          </cell>
          <cell r="I18811" t="str">
            <v>Valor total C.D.</v>
          </cell>
          <cell r="J18811" t="str">
            <v>Valor Total + CI</v>
          </cell>
        </row>
        <row r="18853">
          <cell r="H18853">
            <v>439</v>
          </cell>
          <cell r="I18853">
            <v>7380.76</v>
          </cell>
          <cell r="J18853">
            <v>9595</v>
          </cell>
        </row>
        <row r="18854">
          <cell r="H18854" t="str">
            <v>No Item</v>
          </cell>
          <cell r="I18854" t="str">
            <v>Valor total C.D.</v>
          </cell>
          <cell r="J18854" t="str">
            <v>Valor Total + CI</v>
          </cell>
        </row>
        <row r="18896">
          <cell r="H18896">
            <v>440</v>
          </cell>
          <cell r="I18896">
            <v>222245</v>
          </cell>
          <cell r="J18896">
            <v>288919</v>
          </cell>
        </row>
        <row r="18897">
          <cell r="H18897" t="str">
            <v>No Item</v>
          </cell>
          <cell r="I18897" t="str">
            <v>Valor total C.D.</v>
          </cell>
          <cell r="J18897" t="str">
            <v>Valor Total + CI</v>
          </cell>
        </row>
        <row r="18939">
          <cell r="H18939">
            <v>441</v>
          </cell>
          <cell r="I18939">
            <v>7762</v>
          </cell>
          <cell r="J18939">
            <v>10091</v>
          </cell>
        </row>
        <row r="18940">
          <cell r="H18940" t="str">
            <v>No Item</v>
          </cell>
          <cell r="I18940" t="str">
            <v>Valor total C.D.</v>
          </cell>
          <cell r="J18940" t="str">
            <v>Valor Total + CI</v>
          </cell>
        </row>
        <row r="18982">
          <cell r="H18982">
            <v>442</v>
          </cell>
          <cell r="I18982">
            <v>17000</v>
          </cell>
          <cell r="J18982">
            <v>22100</v>
          </cell>
        </row>
        <row r="18983">
          <cell r="H18983" t="str">
            <v>No Item</v>
          </cell>
          <cell r="I18983" t="str">
            <v>Valor total C.D.</v>
          </cell>
          <cell r="J18983" t="str">
            <v>Valor Total + CI</v>
          </cell>
        </row>
        <row r="19025">
          <cell r="H19025">
            <v>443</v>
          </cell>
          <cell r="I19025">
            <v>215000</v>
          </cell>
          <cell r="J19025">
            <v>279500</v>
          </cell>
        </row>
        <row r="19026">
          <cell r="H19026" t="str">
            <v>No Item</v>
          </cell>
          <cell r="I19026" t="str">
            <v>Valor total C.D.</v>
          </cell>
          <cell r="J19026" t="str">
            <v>Valor Total + CI</v>
          </cell>
        </row>
        <row r="19068">
          <cell r="H19068">
            <v>444</v>
          </cell>
          <cell r="I19068">
            <v>8500</v>
          </cell>
          <cell r="J19068">
            <v>11050</v>
          </cell>
        </row>
        <row r="19069">
          <cell r="H19069" t="str">
            <v>No Item</v>
          </cell>
          <cell r="I19069" t="str">
            <v>Valor total C.D.</v>
          </cell>
          <cell r="J19069" t="str">
            <v>Valor Total + CI</v>
          </cell>
        </row>
        <row r="19111">
          <cell r="H19111">
            <v>445</v>
          </cell>
          <cell r="I19111">
            <v>35800</v>
          </cell>
          <cell r="J19111">
            <v>46540</v>
          </cell>
        </row>
        <row r="19112">
          <cell r="H19112" t="str">
            <v>No Item</v>
          </cell>
          <cell r="I19112" t="str">
            <v>Valor total C.D.</v>
          </cell>
          <cell r="J19112" t="str">
            <v>Valor Total + CI</v>
          </cell>
        </row>
        <row r="19154">
          <cell r="H19154">
            <v>446</v>
          </cell>
          <cell r="I19154">
            <v>40800</v>
          </cell>
          <cell r="J19154">
            <v>53040</v>
          </cell>
        </row>
        <row r="19155">
          <cell r="H19155" t="str">
            <v>No Item</v>
          </cell>
          <cell r="I19155" t="str">
            <v>Valor total C.D.</v>
          </cell>
          <cell r="J19155" t="str">
            <v>Valor Total + CI</v>
          </cell>
        </row>
        <row r="19196">
          <cell r="H19196">
            <v>447</v>
          </cell>
          <cell r="I19196">
            <v>34576</v>
          </cell>
          <cell r="J19196">
            <v>44949</v>
          </cell>
        </row>
        <row r="19197">
          <cell r="H19197" t="str">
            <v>No Item</v>
          </cell>
          <cell r="I19197" t="str">
            <v>Valor total C.D.</v>
          </cell>
          <cell r="J19197" t="str">
            <v>Valor Total + CI</v>
          </cell>
        </row>
      </sheetData>
      <sheetData sheetId="4"/>
      <sheetData sheetId="5"/>
      <sheetData sheetId="6"/>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ARIO"/>
      <sheetName val="PRODUCCION"/>
      <sheetName val="Prod. x Nivel"/>
      <sheetName val="CRONOG."/>
      <sheetName val="CALIDAD"/>
      <sheetName val="CIVILES"/>
      <sheetName val="BASE DATOS"/>
      <sheetName val="Prod__x_Nivel"/>
      <sheetName val="CRONOG_"/>
      <sheetName val="BASE_DATOS"/>
    </sheetNames>
    <sheetDataSet>
      <sheetData sheetId="0"/>
      <sheetData sheetId="1"/>
      <sheetData sheetId="2"/>
      <sheetData sheetId="3"/>
      <sheetData sheetId="4"/>
      <sheetData sheetId="5"/>
      <sheetData sheetId="6"/>
      <sheetData sheetId="7" refreshError="1"/>
      <sheetData sheetId="8" refreshError="1"/>
      <sheetData sheetId="9"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delo"/>
      <sheetName val="precios"/>
      <sheetName val="LISTA"/>
      <sheetName val="Programacion"/>
      <sheetName val="PUC"/>
      <sheetName val="PAGOS"/>
      <sheetName val="Flujo Caja"/>
      <sheetName val="TOTALE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AIU"/>
      <sheetName val="SALARIO"/>
      <sheetName val="EQP"/>
      <sheetName val="EQUIPO"/>
      <sheetName val="Poliza"/>
      <sheetName val="Anexo 1"/>
      <sheetName val="Anexo 2"/>
      <sheetName val="RESUMEN CUENTAS"/>
    </sheetNames>
    <sheetDataSet>
      <sheetData sheetId="0" refreshError="1"/>
      <sheetData sheetId="1" refreshError="1"/>
      <sheetData sheetId="2" refreshError="1">
        <row r="10">
          <cell r="C10" t="str">
            <v>DESMONTE Y LIMPIEZA EN BOSQUE</v>
          </cell>
          <cell r="D10" t="str">
            <v>Preparacion de Terrenos</v>
          </cell>
          <cell r="E10" t="str">
            <v>4.1.30.05</v>
          </cell>
          <cell r="F10" t="str">
            <v>Ha</v>
          </cell>
          <cell r="G10">
            <v>1</v>
          </cell>
          <cell r="H10">
            <v>1077928</v>
          </cell>
          <cell r="I10">
            <v>1077928</v>
          </cell>
          <cell r="J10">
            <v>6.8754419026218039E-2</v>
          </cell>
          <cell r="K10">
            <v>0.20502306509482318</v>
          </cell>
          <cell r="L10">
            <v>2.3849006542647811E-2</v>
          </cell>
          <cell r="M10">
            <v>0.48240721198781922</v>
          </cell>
          <cell r="N10">
            <v>0.28872071637470981</v>
          </cell>
          <cell r="O10">
            <v>1</v>
          </cell>
          <cell r="P10">
            <v>1</v>
          </cell>
          <cell r="Q10">
            <v>0.5</v>
          </cell>
        </row>
        <row r="11">
          <cell r="C11" t="str">
            <v>DESMONTE Y LIMPIEZA EN ZONAS NO BOSCOSAS</v>
          </cell>
          <cell r="F11" t="str">
            <v>Ha</v>
          </cell>
          <cell r="G11">
            <v>2</v>
          </cell>
          <cell r="H11">
            <v>882741</v>
          </cell>
          <cell r="I11">
            <v>1765482</v>
          </cell>
          <cell r="J11">
            <v>0.11260927372815761</v>
          </cell>
          <cell r="K11">
            <v>0.17265973691734321</v>
          </cell>
          <cell r="L11">
            <v>2.6729250743071649E-2</v>
          </cell>
          <cell r="M11">
            <v>0.58907439654152394</v>
          </cell>
          <cell r="N11">
            <v>0.21153661579806124</v>
          </cell>
          <cell r="O11">
            <v>1</v>
          </cell>
          <cell r="P11">
            <v>1.45</v>
          </cell>
          <cell r="Q11">
            <v>0.20689655165188015</v>
          </cell>
        </row>
        <row r="12">
          <cell r="C12" t="str">
            <v>DEMOLICIONES EN CONCRETO CICLOPEO</v>
          </cell>
          <cell r="F12" t="str">
            <v>M3</v>
          </cell>
          <cell r="G12">
            <v>3</v>
          </cell>
          <cell r="H12">
            <v>40308</v>
          </cell>
          <cell r="I12">
            <v>120924</v>
          </cell>
          <cell r="J12">
            <v>7.7130006515522282E-3</v>
          </cell>
          <cell r="K12">
            <v>0.58053280010320585</v>
          </cell>
          <cell r="L12">
            <v>1.4384312713668322E-2</v>
          </cell>
          <cell r="M12">
            <v>0.16125911113977939</v>
          </cell>
          <cell r="N12">
            <v>0.24382377604334646</v>
          </cell>
          <cell r="O12">
            <v>1</v>
          </cell>
          <cell r="P12">
            <v>2</v>
          </cell>
          <cell r="Q12">
            <v>0.19999999999708962</v>
          </cell>
        </row>
        <row r="13">
          <cell r="C13" t="str">
            <v>DEMOLICIONES DE MAMPOSTERIA</v>
          </cell>
          <cell r="F13" t="str">
            <v>M3</v>
          </cell>
          <cell r="G13">
            <v>4</v>
          </cell>
          <cell r="H13">
            <v>33552</v>
          </cell>
          <cell r="I13">
            <v>134208</v>
          </cell>
          <cell r="J13">
            <v>8.5603055757626396E-3</v>
          </cell>
          <cell r="K13">
            <v>0.37195606269009474</v>
          </cell>
          <cell r="L13">
            <v>1.5866250799124352E-2</v>
          </cell>
          <cell r="M13">
            <v>0.19372711598442435</v>
          </cell>
          <cell r="N13">
            <v>0.41845057052635659</v>
          </cell>
          <cell r="O13">
            <v>1</v>
          </cell>
          <cell r="P13">
            <v>0.875</v>
          </cell>
          <cell r="Q13">
            <v>-0.34999999999854481</v>
          </cell>
        </row>
        <row r="14">
          <cell r="C14" t="str">
            <v>DEMOLICIONES DE CONCRETO REFORZADO</v>
          </cell>
          <cell r="F14" t="str">
            <v>M3</v>
          </cell>
          <cell r="G14">
            <v>5</v>
          </cell>
          <cell r="H14">
            <v>74209</v>
          </cell>
          <cell r="I14">
            <v>371045</v>
          </cell>
          <cell r="J14">
            <v>2.3666685908134005E-2</v>
          </cell>
          <cell r="K14">
            <v>0.63064956905612779</v>
          </cell>
          <cell r="L14">
            <v>1.6887394015836311E-2</v>
          </cell>
          <cell r="M14">
            <v>8.7590217924462199E-2</v>
          </cell>
          <cell r="N14">
            <v>0.26487281900357368</v>
          </cell>
          <cell r="O14">
            <v>1</v>
          </cell>
          <cell r="P14">
            <v>1</v>
          </cell>
          <cell r="Q14">
            <v>-0.19999999999708962</v>
          </cell>
        </row>
        <row r="15">
          <cell r="C15" t="str">
            <v>DEMOLICION EN CONCRETO SIMPLE</v>
          </cell>
          <cell r="F15" t="str">
            <v>M3</v>
          </cell>
          <cell r="G15">
            <v>5</v>
          </cell>
          <cell r="H15">
            <v>50713</v>
          </cell>
          <cell r="I15">
            <v>253565</v>
          </cell>
          <cell r="J15">
            <v>1.6173356903599292E-2</v>
          </cell>
          <cell r="K15">
            <v>0.46142014867982567</v>
          </cell>
          <cell r="L15">
            <v>2.2814662906946937E-2</v>
          </cell>
          <cell r="M15">
            <v>0.12817226352217381</v>
          </cell>
          <cell r="N15">
            <v>0.38759292489105357</v>
          </cell>
          <cell r="O15">
            <v>1</v>
          </cell>
          <cell r="P15">
            <v>2</v>
          </cell>
          <cell r="Q15">
            <v>0</v>
          </cell>
        </row>
        <row r="16">
          <cell r="C16" t="str">
            <v>EXCAVACION SIN CLASIFICAR DE LA EXPLANEACION, CANALES Y PRESTAMOS</v>
          </cell>
          <cell r="F16" t="str">
            <v>M3</v>
          </cell>
          <cell r="G16">
            <v>4</v>
          </cell>
          <cell r="H16">
            <v>7396</v>
          </cell>
          <cell r="I16">
            <v>29584</v>
          </cell>
          <cell r="J16">
            <v>1.8869819992352315E-3</v>
          </cell>
          <cell r="K16">
            <v>0.63468504974954354</v>
          </cell>
          <cell r="L16">
            <v>4.6312479860955151E-2</v>
          </cell>
          <cell r="M16">
            <v>0.26363840528057958</v>
          </cell>
          <cell r="N16">
            <v>5.5364065108921716E-2</v>
          </cell>
          <cell r="O16">
            <v>0.99999999999999989</v>
          </cell>
          <cell r="P16">
            <v>18</v>
          </cell>
          <cell r="Q16">
            <v>-0.49444444444452529</v>
          </cell>
        </row>
        <row r="17">
          <cell r="C17" t="str">
            <v>EXCAVACION EN ROCA DE LA EXPLANEACION, CANALES Y PRESTAMOS</v>
          </cell>
          <cell r="F17" t="str">
            <v>M3</v>
          </cell>
          <cell r="G17">
            <v>3</v>
          </cell>
          <cell r="H17">
            <v>18775</v>
          </cell>
          <cell r="I17">
            <v>56325</v>
          </cell>
          <cell r="J17">
            <v>3.5926264571026368E-3</v>
          </cell>
          <cell r="K17">
            <v>0.32697338052008001</v>
          </cell>
          <cell r="L17">
            <v>0.3510540083089706</v>
          </cell>
          <cell r="M17">
            <v>0.10386213263579012</v>
          </cell>
          <cell r="N17">
            <v>0.21811047853515925</v>
          </cell>
          <cell r="O17">
            <v>1</v>
          </cell>
          <cell r="P17">
            <v>18</v>
          </cell>
          <cell r="Q17">
            <v>0.11111111110949423</v>
          </cell>
        </row>
        <row r="18">
          <cell r="C18" t="str">
            <v>EXCAVACION EN MATERIAL COMUN DE LA EXPLANEACION, CANALES Y PRESTAMOS</v>
          </cell>
          <cell r="F18" t="str">
            <v>M3</v>
          </cell>
          <cell r="G18">
            <v>2</v>
          </cell>
          <cell r="H18">
            <v>4930</v>
          </cell>
          <cell r="I18">
            <v>9860</v>
          </cell>
          <cell r="J18">
            <v>6.2890895458556594E-4</v>
          </cell>
          <cell r="K18">
            <v>0.57127790472842321</v>
          </cell>
          <cell r="L18">
            <v>0</v>
          </cell>
          <cell r="M18">
            <v>0.39550008788890845</v>
          </cell>
          <cell r="N18">
            <v>3.3222007382668312E-2</v>
          </cell>
          <cell r="O18">
            <v>1</v>
          </cell>
          <cell r="P18">
            <v>22.5</v>
          </cell>
          <cell r="Q18">
            <v>-0.46666666666624224</v>
          </cell>
        </row>
        <row r="19">
          <cell r="C19" t="str">
            <v>REMOCION DE DERRUMBES</v>
          </cell>
          <cell r="F19" t="str">
            <v>M3</v>
          </cell>
          <cell r="G19">
            <v>1</v>
          </cell>
          <cell r="H19">
            <v>2853</v>
          </cell>
          <cell r="I19">
            <v>2853</v>
          </cell>
          <cell r="J19">
            <v>1.819753800641602E-4</v>
          </cell>
          <cell r="K19">
            <v>0.60757032626526519</v>
          </cell>
          <cell r="L19">
            <v>4.5567774469894894E-3</v>
          </cell>
          <cell r="M19">
            <v>0.31897442128926423</v>
          </cell>
          <cell r="N19">
            <v>6.8898474998481077E-2</v>
          </cell>
          <cell r="O19">
            <v>1</v>
          </cell>
          <cell r="P19">
            <v>18.75</v>
          </cell>
          <cell r="Q19">
            <v>0.10666666666656965</v>
          </cell>
        </row>
        <row r="20">
          <cell r="C20" t="str">
            <v>TERRAPLENES</v>
          </cell>
          <cell r="F20" t="str">
            <v>M3</v>
          </cell>
          <cell r="G20">
            <v>1</v>
          </cell>
          <cell r="H20">
            <v>5126</v>
          </cell>
          <cell r="I20">
            <v>5126</v>
          </cell>
          <cell r="J20">
            <v>3.2695611574093414E-4</v>
          </cell>
          <cell r="K20">
            <v>0.3761909190048271</v>
          </cell>
          <cell r="L20">
            <v>0.60942928878781988</v>
          </cell>
          <cell r="M20">
            <v>0</v>
          </cell>
          <cell r="N20">
            <v>1.4379792207353054E-2</v>
          </cell>
          <cell r="O20">
            <v>1</v>
          </cell>
          <cell r="P20">
            <v>50</v>
          </cell>
          <cell r="Q20">
            <v>5.6666666666387755E-2</v>
          </cell>
        </row>
        <row r="21">
          <cell r="C21" t="str">
            <v>PEDRAPLEN COMPACTO (Incluye material)</v>
          </cell>
          <cell r="F21" t="str">
            <v>M3</v>
          </cell>
          <cell r="G21">
            <v>1</v>
          </cell>
          <cell r="H21">
            <v>37406</v>
          </cell>
          <cell r="I21">
            <v>37406</v>
          </cell>
          <cell r="J21">
            <v>2.385899427507878E-3</v>
          </cell>
          <cell r="K21">
            <v>5.3289527796860324E-2</v>
          </cell>
          <cell r="L21">
            <v>0.9388282559611868</v>
          </cell>
          <cell r="M21">
            <v>0</v>
          </cell>
          <cell r="N21">
            <v>7.8822162419529933E-3</v>
          </cell>
          <cell r="O21">
            <v>1.0000000000000002</v>
          </cell>
          <cell r="P21">
            <v>12.5</v>
          </cell>
          <cell r="Q21">
            <v>0.27666666667209938</v>
          </cell>
        </row>
        <row r="22">
          <cell r="C22" t="str">
            <v>PEDRAPLEN SUELTO (Incluye material)</v>
          </cell>
          <cell r="F22" t="str">
            <v>M3</v>
          </cell>
          <cell r="G22">
            <v>1</v>
          </cell>
          <cell r="H22">
            <v>33240</v>
          </cell>
          <cell r="I22">
            <v>33240</v>
          </cell>
          <cell r="J22">
            <v>2.1201758266150314E-3</v>
          </cell>
          <cell r="K22">
            <v>4.4324449757584372E-2</v>
          </cell>
          <cell r="L22">
            <v>0.94976214718063912</v>
          </cell>
          <cell r="M22">
            <v>0</v>
          </cell>
          <cell r="N22">
            <v>5.9134030617765503E-3</v>
          </cell>
          <cell r="O22">
            <v>1</v>
          </cell>
          <cell r="P22">
            <v>18.75</v>
          </cell>
          <cell r="Q22">
            <v>0.25666666666802485</v>
          </cell>
        </row>
        <row r="23">
          <cell r="C23" t="str">
            <v>CONFORMACION DE LA CALZADA EXISTENTE</v>
          </cell>
          <cell r="F23" t="str">
            <v>M2</v>
          </cell>
          <cell r="G23">
            <v>1</v>
          </cell>
          <cell r="H23">
            <v>299</v>
          </cell>
          <cell r="I23">
            <v>299</v>
          </cell>
          <cell r="J23">
            <v>1.9071377020393937E-5</v>
          </cell>
          <cell r="K23">
            <v>0.94305810102160392</v>
          </cell>
          <cell r="L23">
            <v>2.1733549228395454E-3</v>
          </cell>
          <cell r="M23">
            <v>0</v>
          </cell>
          <cell r="N23">
            <v>5.4768544055556541E-2</v>
          </cell>
          <cell r="O23">
            <v>1</v>
          </cell>
          <cell r="P23">
            <v>225</v>
          </cell>
          <cell r="Q23">
            <v>-7.6783625730968197E-2</v>
          </cell>
        </row>
        <row r="24">
          <cell r="C24" t="str">
            <v>AFIRMADO</v>
          </cell>
          <cell r="F24" t="str">
            <v>M3</v>
          </cell>
          <cell r="G24">
            <v>1</v>
          </cell>
          <cell r="H24">
            <v>40915</v>
          </cell>
          <cell r="I24">
            <v>40915</v>
          </cell>
          <cell r="J24">
            <v>2.6097170260515647E-3</v>
          </cell>
          <cell r="K24">
            <v>6.8085878988697737E-2</v>
          </cell>
          <cell r="L24">
            <v>0.39411738005537655</v>
          </cell>
          <cell r="M24">
            <v>0.5337932912713903</v>
          </cell>
          <cell r="N24">
            <v>4.0034496845354275E-3</v>
          </cell>
          <cell r="O24">
            <v>1</v>
          </cell>
          <cell r="P24">
            <v>22.5</v>
          </cell>
          <cell r="Q24">
            <v>0.28571428571740398</v>
          </cell>
        </row>
        <row r="25">
          <cell r="C25" t="str">
            <v>SUBBASE GRANULAR DE CBR &gt;= 30%</v>
          </cell>
          <cell r="F25" t="str">
            <v>M3</v>
          </cell>
          <cell r="G25">
            <v>1</v>
          </cell>
          <cell r="H25">
            <v>53198</v>
          </cell>
          <cell r="I25">
            <v>53198</v>
          </cell>
          <cell r="J25">
            <v>3.3931742967589183E-3</v>
          </cell>
          <cell r="K25">
            <v>5.2364611297490329E-2</v>
          </cell>
          <cell r="L25">
            <v>0.53401779698589291</v>
          </cell>
          <cell r="M25">
            <v>0.41053855257232424</v>
          </cell>
          <cell r="N25">
            <v>3.0790391442924317E-3</v>
          </cell>
          <cell r="O25">
            <v>0.99999999999999989</v>
          </cell>
          <cell r="P25">
            <v>22.5</v>
          </cell>
          <cell r="Q25">
            <v>-0.41428571428696159</v>
          </cell>
        </row>
        <row r="26">
          <cell r="C26" t="str">
            <v>BASE GRANULAR</v>
          </cell>
          <cell r="F26" t="str">
            <v>M3</v>
          </cell>
          <cell r="G26">
            <v>1</v>
          </cell>
          <cell r="H26">
            <v>72060</v>
          </cell>
          <cell r="I26">
            <v>72060</v>
          </cell>
          <cell r="J26">
            <v>4.5962656457845721E-3</v>
          </cell>
          <cell r="K26">
            <v>3.8658199661869612E-2</v>
          </cell>
          <cell r="L26">
            <v>0.65598841284895471</v>
          </cell>
          <cell r="M26">
            <v>0.30308028534905773</v>
          </cell>
          <cell r="N26">
            <v>2.2731021401179333E-3</v>
          </cell>
          <cell r="O26">
            <v>0.99999999999999989</v>
          </cell>
          <cell r="P26">
            <v>22.5</v>
          </cell>
          <cell r="Q26">
            <v>-0.11428571428405121</v>
          </cell>
        </row>
        <row r="27">
          <cell r="C27" t="str">
            <v>BASE GRANULAR PARA BACHEO</v>
          </cell>
          <cell r="F27" t="str">
            <v>M3</v>
          </cell>
          <cell r="G27">
            <v>1</v>
          </cell>
          <cell r="H27">
            <v>77014</v>
          </cell>
          <cell r="I27">
            <v>77014</v>
          </cell>
          <cell r="J27">
            <v>4.9122509359485573E-3</v>
          </cell>
          <cell r="K27">
            <v>0.13785342523561683</v>
          </cell>
          <cell r="L27">
            <v>0.55942045294696863</v>
          </cell>
          <cell r="M27">
            <v>0.28358418905612603</v>
          </cell>
          <cell r="N27">
            <v>1.9141932761288508E-2</v>
          </cell>
          <cell r="O27">
            <v>1</v>
          </cell>
          <cell r="P27">
            <v>2.5</v>
          </cell>
          <cell r="Q27">
            <v>-0.16666666665696539</v>
          </cell>
        </row>
        <row r="28">
          <cell r="C28" t="str">
            <v>BASE ESTABILIZADA CON CEMENTO</v>
          </cell>
          <cell r="F28" t="str">
            <v>M3</v>
          </cell>
          <cell r="G28">
            <v>1</v>
          </cell>
          <cell r="H28">
            <v>38295</v>
          </cell>
          <cell r="I28">
            <v>38295</v>
          </cell>
          <cell r="J28">
            <v>2.4426032876119926E-3</v>
          </cell>
          <cell r="K28">
            <v>0.82362668938442996</v>
          </cell>
          <cell r="L28">
            <v>5.2788085459957923E-3</v>
          </cell>
          <cell r="M28">
            <v>0</v>
          </cell>
          <cell r="N28">
            <v>0.17109450206957422</v>
          </cell>
          <cell r="O28">
            <v>1</v>
          </cell>
          <cell r="P28">
            <v>0.5625</v>
          </cell>
          <cell r="Q28">
            <v>0.37380952380772214</v>
          </cell>
        </row>
        <row r="29">
          <cell r="C29" t="str">
            <v>CEMENTO (Para estabilizacion de base)</v>
          </cell>
          <cell r="F29" t="str">
            <v>KG</v>
          </cell>
          <cell r="G29">
            <v>1</v>
          </cell>
          <cell r="H29">
            <v>580</v>
          </cell>
          <cell r="I29">
            <v>580</v>
          </cell>
          <cell r="J29">
            <v>3.6994644387386229E-5</v>
          </cell>
          <cell r="K29">
            <v>0</v>
          </cell>
          <cell r="L29">
            <v>0.9641255605381166</v>
          </cell>
          <cell r="M29">
            <v>3.5874439461883408E-2</v>
          </cell>
          <cell r="N29">
            <v>0</v>
          </cell>
          <cell r="O29">
            <v>1</v>
          </cell>
          <cell r="P29">
            <v>0</v>
          </cell>
          <cell r="Q29">
            <v>0.20000000000004547</v>
          </cell>
        </row>
        <row r="30">
          <cell r="C30" t="str">
            <v>CAL HIDRATADA (Para estabilizacion de base)</v>
          </cell>
          <cell r="F30" t="str">
            <v>KG</v>
          </cell>
          <cell r="G30">
            <v>1</v>
          </cell>
          <cell r="H30">
            <v>464</v>
          </cell>
          <cell r="I30">
            <v>464</v>
          </cell>
          <cell r="J30">
            <v>2.9595715509908982E-5</v>
          </cell>
          <cell r="K30">
            <v>0</v>
          </cell>
          <cell r="L30">
            <v>0.9551820728291317</v>
          </cell>
          <cell r="M30">
            <v>4.4817927170868348E-2</v>
          </cell>
          <cell r="N30">
            <v>0</v>
          </cell>
          <cell r="O30">
            <v>1</v>
          </cell>
          <cell r="P30">
            <v>0</v>
          </cell>
          <cell r="Q30">
            <v>-0.10000000000002274</v>
          </cell>
        </row>
        <row r="31">
          <cell r="C31" t="str">
            <v>BASE EXISTENTE ESTABILIZADA CON CAL HIDRATADA</v>
          </cell>
          <cell r="F31" t="str">
            <v>M3</v>
          </cell>
          <cell r="G31">
            <v>1</v>
          </cell>
          <cell r="H31">
            <v>29179</v>
          </cell>
          <cell r="I31">
            <v>29179</v>
          </cell>
          <cell r="J31">
            <v>1.8611495320336945E-3</v>
          </cell>
          <cell r="K31">
            <v>0.78708585176054768</v>
          </cell>
          <cell r="L31">
            <v>1.0826143130819608E-2</v>
          </cell>
          <cell r="M31">
            <v>0</v>
          </cell>
          <cell r="N31">
            <v>0.2020880051086327</v>
          </cell>
          <cell r="O31">
            <v>1</v>
          </cell>
          <cell r="P31">
            <v>0.625</v>
          </cell>
          <cell r="Q31">
            <v>-0.36666666666860692</v>
          </cell>
        </row>
        <row r="32">
          <cell r="C32" t="str">
            <v>EXCAVACION PARA REPARACION DE PAVIMENTO EXISTENTE (Con cortadora)</v>
          </cell>
          <cell r="F32" t="str">
            <v>M3</v>
          </cell>
          <cell r="G32">
            <v>1</v>
          </cell>
          <cell r="H32">
            <v>35112</v>
          </cell>
          <cell r="I32">
            <v>35112</v>
          </cell>
          <cell r="J32">
            <v>2.2395792305688021E-3</v>
          </cell>
          <cell r="K32">
            <v>0.52715182529216653</v>
          </cell>
          <cell r="L32">
            <v>2.8508511755767E-3</v>
          </cell>
          <cell r="M32">
            <v>0.15550097321327455</v>
          </cell>
          <cell r="N32">
            <v>0.31449635031898227</v>
          </cell>
          <cell r="O32">
            <v>1</v>
          </cell>
          <cell r="P32">
            <v>0.33374999999999999</v>
          </cell>
          <cell r="Q32">
            <v>-0.32043873728980543</v>
          </cell>
        </row>
        <row r="33">
          <cell r="C33" t="str">
            <v>IMPRIMACION</v>
          </cell>
          <cell r="F33" t="str">
            <v>M2</v>
          </cell>
          <cell r="G33">
            <v>1</v>
          </cell>
          <cell r="H33">
            <v>1052</v>
          </cell>
          <cell r="I33">
            <v>1052</v>
          </cell>
          <cell r="J33">
            <v>6.7100630854362609E-5</v>
          </cell>
          <cell r="K33">
            <v>0.15447832669076531</v>
          </cell>
          <cell r="L33">
            <v>0.82800383106250197</v>
          </cell>
          <cell r="M33">
            <v>0</v>
          </cell>
          <cell r="N33">
            <v>1.7517842246732786E-2</v>
          </cell>
          <cell r="O33">
            <v>1</v>
          </cell>
          <cell r="P33">
            <v>200</v>
          </cell>
          <cell r="Q33">
            <v>7.2499999999990905E-2</v>
          </cell>
        </row>
        <row r="34">
          <cell r="C34" t="str">
            <v>RIEGO DE LIGA CON EMULSION ASFALTICA CRR-1</v>
          </cell>
          <cell r="F34" t="str">
            <v>M2</v>
          </cell>
          <cell r="G34">
            <v>1</v>
          </cell>
          <cell r="H34">
            <v>844</v>
          </cell>
          <cell r="I34">
            <v>844</v>
          </cell>
          <cell r="J34">
            <v>5.3833585970610309E-5</v>
          </cell>
          <cell r="K34">
            <v>0.19255208533908424</v>
          </cell>
          <cell r="L34">
            <v>0.78561250818346373</v>
          </cell>
          <cell r="M34">
            <v>0</v>
          </cell>
          <cell r="N34">
            <v>2.1835406477452152E-2</v>
          </cell>
          <cell r="O34">
            <v>1.0000000000000002</v>
          </cell>
          <cell r="P34">
            <v>200</v>
          </cell>
          <cell r="Q34">
            <v>7.2499999999990905E-2</v>
          </cell>
        </row>
        <row r="35">
          <cell r="C35" t="str">
            <v>RIEGO DE LIGA CON EMULSION ASFALTICA CRR-2</v>
          </cell>
          <cell r="F35" t="str">
            <v>M2</v>
          </cell>
          <cell r="G35">
            <v>1</v>
          </cell>
          <cell r="H35">
            <v>844</v>
          </cell>
          <cell r="I35">
            <v>844</v>
          </cell>
          <cell r="J35">
            <v>5.3833585970610309E-5</v>
          </cell>
          <cell r="K35">
            <v>0.19255208533908424</v>
          </cell>
          <cell r="L35">
            <v>0.78561250818346373</v>
          </cell>
          <cell r="M35">
            <v>0</v>
          </cell>
          <cell r="N35">
            <v>2.1835406477452152E-2</v>
          </cell>
          <cell r="O35">
            <v>1.0000000000000002</v>
          </cell>
          <cell r="P35">
            <v>200</v>
          </cell>
          <cell r="Q35">
            <v>7.2499999999990905E-2</v>
          </cell>
        </row>
        <row r="36">
          <cell r="C36" t="str">
            <v>TRATAMIENTO SUPRFICIAL DOBLE CON EMULSION CRR2</v>
          </cell>
          <cell r="F36" t="str">
            <v>M2</v>
          </cell>
          <cell r="G36">
            <v>1</v>
          </cell>
          <cell r="H36">
            <v>9119</v>
          </cell>
          <cell r="I36">
            <v>9119</v>
          </cell>
          <cell r="J36">
            <v>5.8164510718719835E-4</v>
          </cell>
          <cell r="K36">
            <v>0.38491695773041557</v>
          </cell>
          <cell r="L36">
            <v>0.39952954594055173</v>
          </cell>
          <cell r="M36">
            <v>0.1437023308860218</v>
          </cell>
          <cell r="N36">
            <v>7.18511654430109E-2</v>
          </cell>
          <cell r="O36">
            <v>1</v>
          </cell>
          <cell r="P36">
            <v>5.625</v>
          </cell>
          <cell r="Q36">
            <v>0.1499999999996362</v>
          </cell>
        </row>
        <row r="37">
          <cell r="C37" t="str">
            <v>TRATAMIENTO SUPERFICIAL DOBLE CON EMULSION CRR2m</v>
          </cell>
          <cell r="F37" t="str">
            <v>M2</v>
          </cell>
          <cell r="G37">
            <v>1</v>
          </cell>
          <cell r="H37">
            <v>10250</v>
          </cell>
          <cell r="I37">
            <v>10250</v>
          </cell>
          <cell r="J37">
            <v>6.5378466374260149E-4</v>
          </cell>
          <cell r="K37">
            <v>0.34244403576637705</v>
          </cell>
          <cell r="L37">
            <v>0.46578730420445175</v>
          </cell>
          <cell r="M37">
            <v>0.12784577335278077</v>
          </cell>
          <cell r="N37">
            <v>6.3922886676390386E-2</v>
          </cell>
          <cell r="O37">
            <v>0.99999999999999989</v>
          </cell>
          <cell r="P37">
            <v>5.625</v>
          </cell>
          <cell r="Q37">
            <v>0.1499999999996362</v>
          </cell>
        </row>
        <row r="38">
          <cell r="C38" t="str">
            <v>SELLO DE FISURAS MENORES A 20 mm DE ANCHO</v>
          </cell>
          <cell r="F38" t="str">
            <v>M</v>
          </cell>
          <cell r="G38">
            <v>1</v>
          </cell>
          <cell r="H38">
            <v>4377</v>
          </cell>
          <cell r="I38">
            <v>4377</v>
          </cell>
          <cell r="J38">
            <v>2.7918199738549921E-4</v>
          </cell>
          <cell r="K38">
            <v>9.4042645865093338E-2</v>
          </cell>
          <cell r="L38">
            <v>0.77124868835257088</v>
          </cell>
          <cell r="M38">
            <v>0</v>
          </cell>
          <cell r="N38">
            <v>0.13470866578233584</v>
          </cell>
          <cell r="O38">
            <v>1</v>
          </cell>
          <cell r="P38">
            <v>6.25</v>
          </cell>
          <cell r="Q38">
            <v>-0.44666666666671517</v>
          </cell>
        </row>
        <row r="39">
          <cell r="C39" t="str">
            <v>SELLLO DE FISURAS MAYORES A 20 mm DE ANCHO</v>
          </cell>
          <cell r="F39" t="str">
            <v>M</v>
          </cell>
          <cell r="G39">
            <v>1</v>
          </cell>
          <cell r="H39">
            <v>4508</v>
          </cell>
          <cell r="I39">
            <v>4508</v>
          </cell>
          <cell r="J39">
            <v>2.875376843074778E-4</v>
          </cell>
          <cell r="K39">
            <v>6.0083579793821423E-2</v>
          </cell>
          <cell r="L39">
            <v>0.74753586636280867</v>
          </cell>
          <cell r="M39">
            <v>0</v>
          </cell>
          <cell r="N39">
            <v>0.19238055384336986</v>
          </cell>
          <cell r="O39">
            <v>0.99999999999999989</v>
          </cell>
          <cell r="P39">
            <v>4.25</v>
          </cell>
          <cell r="Q39">
            <v>0.39019607843147242</v>
          </cell>
        </row>
        <row r="40">
          <cell r="C40" t="str">
            <v>LECHADA ASFALTICA CON EMULSION CRL-1h, TIPO LA-2</v>
          </cell>
          <cell r="F40" t="str">
            <v>M2</v>
          </cell>
          <cell r="G40">
            <v>1</v>
          </cell>
          <cell r="H40">
            <v>4216</v>
          </cell>
          <cell r="I40">
            <v>4216</v>
          </cell>
          <cell r="J40">
            <v>2.6891279437451783E-4</v>
          </cell>
          <cell r="K40">
            <v>0.25694522955486809</v>
          </cell>
          <cell r="L40">
            <v>0.4426138524312157</v>
          </cell>
          <cell r="M40">
            <v>0.2072006331130456</v>
          </cell>
          <cell r="N40">
            <v>9.324028490087051E-2</v>
          </cell>
          <cell r="O40">
            <v>0.99999999999999989</v>
          </cell>
          <cell r="P40">
            <v>9.375</v>
          </cell>
          <cell r="Q40">
            <v>-0.20333333333383052</v>
          </cell>
        </row>
        <row r="41">
          <cell r="C41" t="str">
            <v>MEZCLA DENSA EN CALIENTE tipo MDC-0</v>
          </cell>
          <cell r="F41" t="str">
            <v>M3</v>
          </cell>
          <cell r="G41">
            <v>1</v>
          </cell>
          <cell r="H41">
            <v>287295</v>
          </cell>
          <cell r="I41">
            <v>287295</v>
          </cell>
          <cell r="J41">
            <v>1.8324786826334701E-2</v>
          </cell>
          <cell r="K41">
            <v>9.0172560919584144E-2</v>
          </cell>
          <cell r="L41">
            <v>0.62915836722555474</v>
          </cell>
          <cell r="M41">
            <v>0.17419430741402214</v>
          </cell>
          <cell r="N41">
            <v>0.10647476444083899</v>
          </cell>
          <cell r="O41">
            <v>1</v>
          </cell>
          <cell r="P41">
            <v>2.5</v>
          </cell>
          <cell r="Q41">
            <v>0.16388888889923692</v>
          </cell>
        </row>
        <row r="42">
          <cell r="C42" t="str">
            <v>MEZCLA DENSA EN CALIENTE tipo MDC-1</v>
          </cell>
          <cell r="F42" t="str">
            <v>M3</v>
          </cell>
          <cell r="G42">
            <v>1</v>
          </cell>
          <cell r="H42">
            <v>295395</v>
          </cell>
          <cell r="I42">
            <v>295395</v>
          </cell>
          <cell r="J42">
            <v>1.884143617036544E-2</v>
          </cell>
          <cell r="K42">
            <v>8.7699953203872194E-2</v>
          </cell>
          <cell r="L42">
            <v>0.67715830636158392</v>
          </cell>
          <cell r="M42">
            <v>0.13158660388715923</v>
          </cell>
          <cell r="N42">
            <v>0.10355513654738463</v>
          </cell>
          <cell r="O42">
            <v>1</v>
          </cell>
          <cell r="P42">
            <v>2.5</v>
          </cell>
          <cell r="Q42">
            <v>0.18888888886431232</v>
          </cell>
        </row>
        <row r="43">
          <cell r="C43" t="str">
            <v>MEZCLA DENSA EN CALIENTE tipo MDC-2</v>
          </cell>
          <cell r="F43" t="str">
            <v>M3</v>
          </cell>
          <cell r="G43">
            <v>1</v>
          </cell>
          <cell r="H43">
            <v>305577</v>
          </cell>
          <cell r="I43">
            <v>305577</v>
          </cell>
          <cell r="J43">
            <v>1.9490883530972967E-2</v>
          </cell>
          <cell r="K43">
            <v>8.4777669557111718E-2</v>
          </cell>
          <cell r="L43">
            <v>0.68791583777803567</v>
          </cell>
          <cell r="M43">
            <v>0.12720195638594237</v>
          </cell>
          <cell r="N43">
            <v>0.10010453627891026</v>
          </cell>
          <cell r="O43">
            <v>1</v>
          </cell>
          <cell r="P43">
            <v>2.5</v>
          </cell>
          <cell r="Q43">
            <v>-6.1111111135687679E-2</v>
          </cell>
        </row>
        <row r="44">
          <cell r="C44" t="str">
            <v>MEZCLA DENSA EN CALIENTE tipo MDC-3</v>
          </cell>
          <cell r="F44" t="str">
            <v>M3</v>
          </cell>
          <cell r="G44">
            <v>1</v>
          </cell>
          <cell r="H44">
            <v>317768</v>
          </cell>
          <cell r="I44">
            <v>317768</v>
          </cell>
          <cell r="J44">
            <v>2.0268472685674048E-2</v>
          </cell>
          <cell r="K44">
            <v>8.1525117440943151E-2</v>
          </cell>
          <cell r="L44">
            <v>0.69988915584115985</v>
          </cell>
          <cell r="M44">
            <v>0.12232176807001842</v>
          </cell>
          <cell r="N44">
            <v>9.6263958647878539E-2</v>
          </cell>
          <cell r="O44">
            <v>0.99999999999999989</v>
          </cell>
          <cell r="P44">
            <v>2.5</v>
          </cell>
          <cell r="Q44">
            <v>-0.46111111110076308</v>
          </cell>
        </row>
        <row r="45">
          <cell r="C45" t="str">
            <v>MEZCLA DENSA EN CALIENTE PARA BACHEO</v>
          </cell>
          <cell r="F45" t="str">
            <v>M3</v>
          </cell>
          <cell r="G45">
            <v>1</v>
          </cell>
          <cell r="H45">
            <v>329909</v>
          </cell>
          <cell r="I45">
            <v>329909</v>
          </cell>
          <cell r="J45">
            <v>2.1042872646893456E-2</v>
          </cell>
          <cell r="K45">
            <v>7.4146705397210258E-2</v>
          </cell>
          <cell r="L45">
            <v>0.63812927008512099</v>
          </cell>
          <cell r="M45">
            <v>0.13318823608994015</v>
          </cell>
          <cell r="N45">
            <v>0.15453578842772864</v>
          </cell>
          <cell r="O45">
            <v>1</v>
          </cell>
          <cell r="P45">
            <v>1.5</v>
          </cell>
          <cell r="Q45">
            <v>-1.6666666662786156E-2</v>
          </cell>
        </row>
        <row r="46">
          <cell r="C46" t="str">
            <v>MEZCLA ABIERTA EN CALIENTE TIPO MAC-1</v>
          </cell>
          <cell r="F46" t="str">
            <v>M3</v>
          </cell>
          <cell r="G46">
            <v>1</v>
          </cell>
          <cell r="H46">
            <v>270577</v>
          </cell>
          <cell r="I46">
            <v>270577</v>
          </cell>
          <cell r="J46">
            <v>1.725844809380311E-2</v>
          </cell>
          <cell r="K46">
            <v>9.5743894291480502E-2</v>
          </cell>
          <cell r="L46">
            <v>0.61163292319428531</v>
          </cell>
          <cell r="M46">
            <v>0.17956984913463481</v>
          </cell>
          <cell r="N46">
            <v>0.11305333337959932</v>
          </cell>
          <cell r="O46">
            <v>0.99999999999999989</v>
          </cell>
          <cell r="P46">
            <v>2.5</v>
          </cell>
          <cell r="Q46">
            <v>-0.16111111111240461</v>
          </cell>
        </row>
        <row r="47">
          <cell r="C47" t="str">
            <v>MEZCLA ABIERTA EN CALIENTE TIPO MAC-2</v>
          </cell>
          <cell r="F47" t="str">
            <v>M3</v>
          </cell>
          <cell r="G47">
            <v>1</v>
          </cell>
          <cell r="H47">
            <v>275936</v>
          </cell>
          <cell r="I47">
            <v>275936</v>
          </cell>
          <cell r="J47">
            <v>1.7600265851168632E-2</v>
          </cell>
          <cell r="K47">
            <v>9.3884351857716652E-2</v>
          </cell>
          <cell r="L47">
            <v>0.5621133846578259</v>
          </cell>
          <cell r="M47">
            <v>0.1592395864796064</v>
          </cell>
          <cell r="N47">
            <v>0.18476267700485099</v>
          </cell>
          <cell r="O47">
            <v>0.99999999999999978</v>
          </cell>
          <cell r="P47">
            <v>1.5</v>
          </cell>
          <cell r="Q47">
            <v>-0.41111111111240461</v>
          </cell>
        </row>
        <row r="48">
          <cell r="C48" t="str">
            <v>MEZCLA ABIERTA EN CALIENTE TIPO MAC-3</v>
          </cell>
          <cell r="F48" t="str">
            <v>M3</v>
          </cell>
          <cell r="G48">
            <v>1</v>
          </cell>
          <cell r="H48">
            <v>288787</v>
          </cell>
          <cell r="I48">
            <v>288787</v>
          </cell>
          <cell r="J48">
            <v>1.8419952359827772E-2</v>
          </cell>
          <cell r="K48">
            <v>8.9706666453257991E-2</v>
          </cell>
          <cell r="L48">
            <v>0.58159855428966423</v>
          </cell>
          <cell r="M48">
            <v>0.15215371025972169</v>
          </cell>
          <cell r="N48">
            <v>0.17654106899735605</v>
          </cell>
          <cell r="O48">
            <v>1</v>
          </cell>
          <cell r="P48">
            <v>1.5</v>
          </cell>
          <cell r="Q48">
            <v>8.8888888887595385E-2</v>
          </cell>
        </row>
        <row r="49">
          <cell r="C49" t="str">
            <v>MEZCLA DISCONTINUA EN CALIENTE TIPO M-1</v>
          </cell>
          <cell r="F49" t="str">
            <v>M3</v>
          </cell>
          <cell r="G49">
            <v>1</v>
          </cell>
          <cell r="H49">
            <v>336912</v>
          </cell>
          <cell r="I49">
            <v>336912</v>
          </cell>
          <cell r="J49">
            <v>2.1489551085936327E-2</v>
          </cell>
          <cell r="K49">
            <v>7.6892752509732709E-2</v>
          </cell>
          <cell r="L49">
            <v>0.71694185068657912</v>
          </cell>
          <cell r="M49">
            <v>0.1153712835258939</v>
          </cell>
          <cell r="N49">
            <v>9.07941132777942E-2</v>
          </cell>
          <cell r="O49">
            <v>0.99999999999999989</v>
          </cell>
          <cell r="P49">
            <v>2.5</v>
          </cell>
          <cell r="Q49">
            <v>-0.26111111114732921</v>
          </cell>
        </row>
        <row r="50">
          <cell r="C50" t="str">
            <v>MEZCLA DISCONTINUA EN CALIENTE TIPO M-2</v>
          </cell>
          <cell r="F50" t="str">
            <v>M3</v>
          </cell>
          <cell r="G50">
            <v>1</v>
          </cell>
          <cell r="H50">
            <v>340642</v>
          </cell>
          <cell r="I50">
            <v>340642</v>
          </cell>
          <cell r="J50">
            <v>2.1727464919668999E-2</v>
          </cell>
          <cell r="K50">
            <v>7.6050778683011258E-2</v>
          </cell>
          <cell r="L50">
            <v>0.72004133074657506</v>
          </cell>
          <cell r="M50">
            <v>0.11410797069193382</v>
          </cell>
          <cell r="N50">
            <v>8.9799919878479892E-2</v>
          </cell>
          <cell r="O50">
            <v>1</v>
          </cell>
          <cell r="P50">
            <v>2.5</v>
          </cell>
          <cell r="Q50">
            <v>-0.28611111111240461</v>
          </cell>
        </row>
        <row r="51">
          <cell r="C51" t="str">
            <v>MEZCLA DISCONTINUA EN CALIENTE TIPO F-1</v>
          </cell>
          <cell r="F51" t="str">
            <v>M3</v>
          </cell>
          <cell r="G51">
            <v>1</v>
          </cell>
          <cell r="H51">
            <v>348610</v>
          </cell>
          <cell r="I51">
            <v>348610</v>
          </cell>
          <cell r="J51">
            <v>2.2235694792908128E-2</v>
          </cell>
          <cell r="K51">
            <v>7.431254884335739E-2</v>
          </cell>
          <cell r="L51">
            <v>0.7264401148378522</v>
          </cell>
          <cell r="M51">
            <v>0.11149989904514901</v>
          </cell>
          <cell r="N51">
            <v>8.7747437273641427E-2</v>
          </cell>
          <cell r="O51">
            <v>1</v>
          </cell>
          <cell r="P51">
            <v>2.5</v>
          </cell>
          <cell r="Q51">
            <v>-0.18111111113103107</v>
          </cell>
        </row>
        <row r="52">
          <cell r="C52" t="str">
            <v>MEZCLA DISCONTINUA EN CALIENTE TIPO F-2</v>
          </cell>
          <cell r="F52" t="str">
            <v>M3</v>
          </cell>
          <cell r="G52">
            <v>1</v>
          </cell>
          <cell r="H52">
            <v>356590</v>
          </cell>
          <cell r="I52">
            <v>356590</v>
          </cell>
          <cell r="J52">
            <v>2.2744690072582854E-2</v>
          </cell>
          <cell r="K52">
            <v>7.2649538807076752E-2</v>
          </cell>
          <cell r="L52">
            <v>0.73256199925211685</v>
          </cell>
          <cell r="M52">
            <v>0.10900468855859689</v>
          </cell>
          <cell r="N52">
            <v>8.5783773382209508E-2</v>
          </cell>
          <cell r="O52">
            <v>1</v>
          </cell>
          <cell r="P52">
            <v>2.5</v>
          </cell>
          <cell r="Q52">
            <v>-0.16611111111706123</v>
          </cell>
        </row>
        <row r="53">
          <cell r="C53" t="str">
            <v>MEZCLA DRENANTE</v>
          </cell>
          <cell r="F53" t="str">
            <v>M3</v>
          </cell>
          <cell r="G53">
            <v>1</v>
          </cell>
          <cell r="H53">
            <v>337857</v>
          </cell>
          <cell r="I53">
            <v>337857</v>
          </cell>
          <cell r="J53">
            <v>2.1549826842739914E-2</v>
          </cell>
          <cell r="K53">
            <v>7.6677805291816017E-2</v>
          </cell>
          <cell r="L53">
            <v>0.71773311591922728</v>
          </cell>
          <cell r="M53">
            <v>0.11504877281308999</v>
          </cell>
          <cell r="N53">
            <v>9.0540305975866694E-2</v>
          </cell>
          <cell r="O53">
            <v>1</v>
          </cell>
          <cell r="P53">
            <v>2.5</v>
          </cell>
          <cell r="Q53">
            <v>0.28888888889923692</v>
          </cell>
        </row>
        <row r="54">
          <cell r="C54" t="str">
            <v>MEZCLA DENSA EN CALIENTE TIPO MDC-0 con asfalto modificado con polimeros</v>
          </cell>
          <cell r="F54" t="str">
            <v>M3</v>
          </cell>
          <cell r="G54">
            <v>1</v>
          </cell>
          <cell r="H54">
            <v>324953</v>
          </cell>
          <cell r="I54">
            <v>324953</v>
          </cell>
          <cell r="J54">
            <v>2.0726759788990204E-2</v>
          </cell>
          <cell r="K54">
            <v>7.9722582304898315E-2</v>
          </cell>
          <cell r="L54">
            <v>0</v>
          </cell>
          <cell r="M54">
            <v>0</v>
          </cell>
          <cell r="N54">
            <v>0</v>
          </cell>
          <cell r="O54">
            <v>7.9722582304898315E-2</v>
          </cell>
          <cell r="P54">
            <v>2.5</v>
          </cell>
          <cell r="Q54">
            <v>-0.23611111112404615</v>
          </cell>
        </row>
        <row r="55">
          <cell r="C55" t="str">
            <v>MEZCLA DENSA EN CALIENTE tipo MDC-1 con asfalto modificado con polimeros</v>
          </cell>
          <cell r="F55" t="str">
            <v>M3</v>
          </cell>
          <cell r="G55">
            <v>1</v>
          </cell>
          <cell r="H55">
            <v>333066</v>
          </cell>
          <cell r="I55">
            <v>333066</v>
          </cell>
          <cell r="J55">
            <v>2.1244238323326177E-2</v>
          </cell>
          <cell r="K55">
            <v>7.7780815959140243E-2</v>
          </cell>
          <cell r="L55">
            <v>0</v>
          </cell>
          <cell r="M55">
            <v>0</v>
          </cell>
          <cell r="N55">
            <v>0</v>
          </cell>
          <cell r="O55">
            <v>7.7780815959140243E-2</v>
          </cell>
          <cell r="P55">
            <v>2.5</v>
          </cell>
          <cell r="Q55">
            <v>0.43888888886431232</v>
          </cell>
        </row>
        <row r="56">
          <cell r="C56" t="str">
            <v>MEZCLA DENSA EN CALIENTE tipo MDC-2 con asfalto modificado con polimeros</v>
          </cell>
          <cell r="F56" t="str">
            <v>M3</v>
          </cell>
          <cell r="G56">
            <v>1</v>
          </cell>
          <cell r="H56">
            <v>343264</v>
          </cell>
          <cell r="I56">
            <v>343264</v>
          </cell>
          <cell r="J56">
            <v>2.189470622584784E-2</v>
          </cell>
          <cell r="K56">
            <v>7.5469962523598555E-2</v>
          </cell>
          <cell r="L56">
            <v>0.72217943533782214</v>
          </cell>
          <cell r="M56">
            <v>0.11323650356900125</v>
          </cell>
          <cell r="N56">
            <v>8.9114098569578054E-2</v>
          </cell>
          <cell r="O56">
            <v>1</v>
          </cell>
          <cell r="P56">
            <v>2.5</v>
          </cell>
          <cell r="Q56">
            <v>0.13388888887129724</v>
          </cell>
        </row>
        <row r="57">
          <cell r="C57" t="str">
            <v>MEZCLA DENSA EN CALIENTE tipo MDC-3 con asfalto modificado con polimeros</v>
          </cell>
          <cell r="F57" t="str">
            <v>M3</v>
          </cell>
          <cell r="G57">
            <v>1</v>
          </cell>
          <cell r="H57">
            <v>355466</v>
          </cell>
          <cell r="I57">
            <v>355466</v>
          </cell>
          <cell r="J57">
            <v>2.2672997003114884E-2</v>
          </cell>
          <cell r="K57">
            <v>7.2879215835078989E-2</v>
          </cell>
          <cell r="L57">
            <v>0.7317165105374569</v>
          </cell>
          <cell r="M57">
            <v>0.10934930014619323</v>
          </cell>
          <cell r="N57">
            <v>8.6054973481270891E-2</v>
          </cell>
          <cell r="O57">
            <v>1</v>
          </cell>
          <cell r="P57">
            <v>2.5</v>
          </cell>
          <cell r="Q57">
            <v>-0.3811111111426726</v>
          </cell>
        </row>
        <row r="58">
          <cell r="C58" t="str">
            <v>FRESADO DE PAVIMENTO ASFALTICO</v>
          </cell>
          <cell r="F58" t="str">
            <v>M3</v>
          </cell>
          <cell r="G58">
            <v>1</v>
          </cell>
          <cell r="H58">
            <v>30952</v>
          </cell>
          <cell r="I58">
            <v>30952</v>
          </cell>
          <cell r="J58">
            <v>1.9742383328937561E-3</v>
          </cell>
          <cell r="K58">
            <v>0.33338373465384791</v>
          </cell>
          <cell r="L58">
            <v>3.3600880343064986E-4</v>
          </cell>
          <cell r="M58">
            <v>0.66151733175409189</v>
          </cell>
          <cell r="N58">
            <v>4.7629247886294621E-3</v>
          </cell>
          <cell r="O58">
            <v>0.99999999999999989</v>
          </cell>
          <cell r="P58">
            <v>25</v>
          </cell>
          <cell r="Q58">
            <v>0.43000000000029104</v>
          </cell>
        </row>
        <row r="59">
          <cell r="C59" t="str">
            <v>PAVIMENTO ASFALTICO RECICLADO EN FRIO EN EL LUGAR CON EMULSION ASFALTICA</v>
          </cell>
          <cell r="F59" t="str">
            <v>M3</v>
          </cell>
          <cell r="G59">
            <v>1</v>
          </cell>
          <cell r="H59">
            <v>132638</v>
          </cell>
          <cell r="I59">
            <v>132638</v>
          </cell>
          <cell r="J59">
            <v>8.4601649004381625E-3</v>
          </cell>
          <cell r="K59">
            <v>0.23779325987956321</v>
          </cell>
          <cell r="L59">
            <v>0.70663452529441206</v>
          </cell>
          <cell r="M59">
            <v>0</v>
          </cell>
          <cell r="N59">
            <v>5.5572214826024709E-2</v>
          </cell>
          <cell r="O59">
            <v>1</v>
          </cell>
          <cell r="P59">
            <v>0.5</v>
          </cell>
          <cell r="Q59">
            <v>-0.22619047618354671</v>
          </cell>
        </row>
        <row r="60">
          <cell r="C60" t="str">
            <v>PAVIMENTO DE CONCRETO HIDRAULICO MR 50</v>
          </cell>
          <cell r="F60" t="str">
            <v>M3</v>
          </cell>
          <cell r="G60">
            <v>1</v>
          </cell>
          <cell r="H60">
            <v>551532</v>
          </cell>
          <cell r="I60">
            <v>551532</v>
          </cell>
          <cell r="J60">
            <v>3.5178845186661901E-2</v>
          </cell>
          <cell r="K60">
            <v>1.3454950899446771E-2</v>
          </cell>
          <cell r="L60">
            <v>0.89662040703956747</v>
          </cell>
          <cell r="M60">
            <v>5.7701114981335525E-2</v>
          </cell>
          <cell r="N60">
            <v>3.2223527079650247E-2</v>
          </cell>
          <cell r="O60">
            <v>1</v>
          </cell>
          <cell r="P60">
            <v>3.75</v>
          </cell>
          <cell r="Q60">
            <v>0.19666666665580124</v>
          </cell>
        </row>
        <row r="61">
          <cell r="C61" t="str">
            <v>PAVIMENTO DE ADOQUINES DE CONCRETO</v>
          </cell>
          <cell r="F61" t="str">
            <v>M2</v>
          </cell>
          <cell r="G61">
            <v>1</v>
          </cell>
          <cell r="H61">
            <v>44679</v>
          </cell>
          <cell r="I61">
            <v>44679</v>
          </cell>
          <cell r="J61">
            <v>2.8497995113517748E-3</v>
          </cell>
          <cell r="K61">
            <v>5.8192821915416734E-2</v>
          </cell>
          <cell r="L61">
            <v>0.67528405371197464</v>
          </cell>
          <cell r="M61">
            <v>4.6554257532333387E-2</v>
          </cell>
          <cell r="N61">
            <v>0.21996886684027525</v>
          </cell>
          <cell r="O61">
            <v>1</v>
          </cell>
          <cell r="P61">
            <v>1.25</v>
          </cell>
          <cell r="Q61">
            <v>-5.0000000002910383E-2</v>
          </cell>
        </row>
        <row r="62">
          <cell r="C62" t="str">
            <v>EXCAVACION VARIAS SIN CLASIFICAR</v>
          </cell>
          <cell r="F62" t="str">
            <v>M3</v>
          </cell>
          <cell r="G62">
            <v>1</v>
          </cell>
          <cell r="H62">
            <v>21828</v>
          </cell>
          <cell r="I62">
            <v>21828</v>
          </cell>
          <cell r="J62">
            <v>1.3922743063583907E-3</v>
          </cell>
          <cell r="K62">
            <v>0.15881839116969743</v>
          </cell>
          <cell r="L62">
            <v>3.6567934566822835E-2</v>
          </cell>
          <cell r="M62">
            <v>3.2756293178750097E-2</v>
          </cell>
          <cell r="N62">
            <v>0.77185738108472957</v>
          </cell>
          <cell r="O62">
            <v>0.99999999999999989</v>
          </cell>
          <cell r="P62">
            <v>0.21875</v>
          </cell>
          <cell r="Q62">
            <v>0.13333333333139308</v>
          </cell>
        </row>
        <row r="63">
          <cell r="C63" t="str">
            <v>EXCAVACION VARIAS EN ROCA EN SECO</v>
          </cell>
          <cell r="F63" t="str">
            <v>M3</v>
          </cell>
          <cell r="G63">
            <v>1</v>
          </cell>
          <cell r="H63">
            <v>32451</v>
          </cell>
          <cell r="I63">
            <v>32451</v>
          </cell>
          <cell r="J63">
            <v>2.0698503534742597E-3</v>
          </cell>
          <cell r="K63">
            <v>0.28709963306066483</v>
          </cell>
          <cell r="L63">
            <v>5.7286391899081506E-3</v>
          </cell>
          <cell r="M63">
            <v>2.4036248349264967E-2</v>
          </cell>
          <cell r="N63">
            <v>0.68313547940016206</v>
          </cell>
          <cell r="O63">
            <v>1</v>
          </cell>
          <cell r="P63">
            <v>0.16625000000000001</v>
          </cell>
          <cell r="Q63">
            <v>1.2280701761483215E-2</v>
          </cell>
        </row>
        <row r="64">
          <cell r="C64" t="str">
            <v>EXCAVACION VARIAS EN ROCA BAJO AGUA</v>
          </cell>
          <cell r="F64" t="str">
            <v>M3</v>
          </cell>
          <cell r="G64">
            <v>1</v>
          </cell>
          <cell r="H64">
            <v>43338</v>
          </cell>
          <cell r="I64">
            <v>43338</v>
          </cell>
          <cell r="J64">
            <v>2.7642653421733523E-3</v>
          </cell>
          <cell r="K64">
            <v>0.28997100289971001</v>
          </cell>
          <cell r="L64">
            <v>1.1698830116988301E-2</v>
          </cell>
          <cell r="M64">
            <v>1.7998200179982004E-2</v>
          </cell>
          <cell r="N64">
            <v>0.68033196680331975</v>
          </cell>
          <cell r="O64">
            <v>1</v>
          </cell>
          <cell r="P64">
            <v>0.125</v>
          </cell>
          <cell r="Q64">
            <v>0.33333333333575865</v>
          </cell>
        </row>
        <row r="65">
          <cell r="C65" t="str">
            <v>EXCAVACION VARIAS EN MATERIAL COMUN EN SECO</v>
          </cell>
          <cell r="F65" t="str">
            <v>M3</v>
          </cell>
          <cell r="G65">
            <v>1</v>
          </cell>
          <cell r="H65">
            <v>16208</v>
          </cell>
          <cell r="I65">
            <v>16208</v>
          </cell>
          <cell r="J65">
            <v>1.0338089590185449E-3</v>
          </cell>
          <cell r="K65">
            <v>0.21388658663743551</v>
          </cell>
          <cell r="L65">
            <v>1.4357137128037859E-2</v>
          </cell>
          <cell r="M65">
            <v>4.4114108493971071E-2</v>
          </cell>
          <cell r="N65">
            <v>0.72764216774055557</v>
          </cell>
          <cell r="O65">
            <v>1</v>
          </cell>
          <cell r="P65">
            <v>0.3125</v>
          </cell>
          <cell r="Q65">
            <v>3.3333333334667259E-2</v>
          </cell>
        </row>
        <row r="66">
          <cell r="C66">
            <v>0</v>
          </cell>
          <cell r="F66">
            <v>0</v>
          </cell>
          <cell r="G66">
            <v>1</v>
          </cell>
          <cell r="H66">
            <v>0</v>
          </cell>
          <cell r="I66">
            <v>0</v>
          </cell>
          <cell r="J66" t="str">
            <v/>
          </cell>
          <cell r="K66">
            <v>0</v>
          </cell>
          <cell r="L66">
            <v>0</v>
          </cell>
          <cell r="M66">
            <v>0</v>
          </cell>
          <cell r="N66">
            <v>0</v>
          </cell>
          <cell r="O66">
            <v>0</v>
          </cell>
          <cell r="P66">
            <v>0</v>
          </cell>
          <cell r="Q66">
            <v>0</v>
          </cell>
        </row>
        <row r="67">
          <cell r="C67" t="str">
            <v>EXCAVACION VARIAS EN MATERIAL COMUN BAJO AGUA</v>
          </cell>
          <cell r="F67" t="str">
            <v>M3</v>
          </cell>
          <cell r="G67">
            <v>1</v>
          </cell>
          <cell r="H67">
            <v>25127</v>
          </cell>
          <cell r="I67">
            <v>25127</v>
          </cell>
          <cell r="J67">
            <v>1.6026972922790583E-3</v>
          </cell>
          <cell r="K67">
            <v>0.26730346094579771</v>
          </cell>
          <cell r="L67">
            <v>1.402049766122152E-2</v>
          </cell>
          <cell r="M67">
            <v>2.8454884552294599E-2</v>
          </cell>
          <cell r="N67">
            <v>0.69022115684068619</v>
          </cell>
          <cell r="O67">
            <v>1</v>
          </cell>
          <cell r="P67">
            <v>0.21249999999999999</v>
          </cell>
          <cell r="Q67">
            <v>-0.49607843137346208</v>
          </cell>
        </row>
        <row r="68">
          <cell r="C68" t="str">
            <v>RELLENOS PARA ESTRUCTURAS (Con material seleccionado y/o adecuado)</v>
          </cell>
          <cell r="F68" t="str">
            <v>M3</v>
          </cell>
          <cell r="G68">
            <v>1</v>
          </cell>
          <cell r="H68">
            <v>32845</v>
          </cell>
          <cell r="I68">
            <v>32845</v>
          </cell>
          <cell r="J68">
            <v>2.094981198109829E-3</v>
          </cell>
          <cell r="K68">
            <v>0.10554507434331173</v>
          </cell>
          <cell r="L68">
            <v>0.27939100492103908</v>
          </cell>
          <cell r="M68">
            <v>0.41558373022678996</v>
          </cell>
          <cell r="N68">
            <v>0.19948019050885918</v>
          </cell>
          <cell r="O68">
            <v>1</v>
          </cell>
          <cell r="P68">
            <v>0.5625</v>
          </cell>
          <cell r="Q68">
            <v>-0.36666666666860692</v>
          </cell>
        </row>
        <row r="69">
          <cell r="C69" t="str">
            <v>CONCRETO CLASE A</v>
          </cell>
          <cell r="F69" t="str">
            <v>M3</v>
          </cell>
          <cell r="G69">
            <v>1</v>
          </cell>
          <cell r="H69">
            <v>756104</v>
          </cell>
          <cell r="I69">
            <v>756104</v>
          </cell>
          <cell r="J69">
            <v>4.8227238965310823E-2</v>
          </cell>
          <cell r="K69">
            <v>0.1247748955268151</v>
          </cell>
          <cell r="L69">
            <v>0.68284395292960409</v>
          </cell>
          <cell r="M69">
            <v>4.2089421451722508E-2</v>
          </cell>
          <cell r="N69">
            <v>0.15029173009185839</v>
          </cell>
          <cell r="O69">
            <v>1.0000000000000002</v>
          </cell>
          <cell r="P69">
            <v>0.5</v>
          </cell>
          <cell r="Q69">
            <v>-0.47714285715483129</v>
          </cell>
        </row>
        <row r="70">
          <cell r="C70" t="str">
            <v>CONCRETO CLASE B</v>
          </cell>
          <cell r="F70" t="str">
            <v>M3</v>
          </cell>
          <cell r="G70">
            <v>1</v>
          </cell>
          <cell r="H70">
            <v>604941</v>
          </cell>
          <cell r="I70">
            <v>604941</v>
          </cell>
          <cell r="J70">
            <v>3.8585477879913468E-2</v>
          </cell>
          <cell r="K70">
            <v>0.10888115657575927</v>
          </cell>
          <cell r="L70">
            <v>0.73189626920865958</v>
          </cell>
          <cell r="M70">
            <v>5.260679038765631E-2</v>
          </cell>
          <cell r="N70">
            <v>0.10661578382792479</v>
          </cell>
          <cell r="O70">
            <v>0.99999999999999989</v>
          </cell>
          <cell r="P70">
            <v>0.5</v>
          </cell>
          <cell r="Q70">
            <v>8.3333333255723119E-2</v>
          </cell>
        </row>
        <row r="71">
          <cell r="C71" t="str">
            <v>CONCRETO CLASE C</v>
          </cell>
          <cell r="F71" t="str">
            <v>M3</v>
          </cell>
          <cell r="G71">
            <v>1</v>
          </cell>
          <cell r="H71">
            <v>491304</v>
          </cell>
          <cell r="I71">
            <v>491304</v>
          </cell>
          <cell r="J71">
            <v>3.133727028638001E-2</v>
          </cell>
          <cell r="K71">
            <v>3.4473850516028463E-2</v>
          </cell>
          <cell r="L71">
            <v>0.80812073248576499</v>
          </cell>
          <cell r="M71">
            <v>6.4774550706432427E-2</v>
          </cell>
          <cell r="N71">
            <v>9.2630866291774153E-2</v>
          </cell>
          <cell r="O71">
            <v>1</v>
          </cell>
          <cell r="P71">
            <v>0.75</v>
          </cell>
          <cell r="Q71">
            <v>-6.3909774413332343E-2</v>
          </cell>
        </row>
        <row r="72">
          <cell r="C72" t="str">
            <v>CONCRETO CLASE D</v>
          </cell>
          <cell r="F72" t="str">
            <v>M3</v>
          </cell>
          <cell r="G72">
            <v>1</v>
          </cell>
          <cell r="H72">
            <v>378120</v>
          </cell>
          <cell r="I72">
            <v>378120</v>
          </cell>
          <cell r="J72">
            <v>2.4117956785790484E-2</v>
          </cell>
          <cell r="K72">
            <v>7.9075436247148551E-2</v>
          </cell>
          <cell r="L72">
            <v>0.75522714419061998</v>
          </cell>
          <cell r="M72">
            <v>0</v>
          </cell>
          <cell r="N72">
            <v>0.1656974195622315</v>
          </cell>
          <cell r="O72">
            <v>1</v>
          </cell>
          <cell r="P72">
            <v>0.75</v>
          </cell>
          <cell r="Q72">
            <v>4.9999999988358468E-2</v>
          </cell>
        </row>
        <row r="73">
          <cell r="C73" t="str">
            <v>CONCRETO CLASE E</v>
          </cell>
          <cell r="F73" t="str">
            <v>M3</v>
          </cell>
          <cell r="G73">
            <v>1</v>
          </cell>
          <cell r="H73">
            <v>306368</v>
          </cell>
          <cell r="I73">
            <v>306368</v>
          </cell>
          <cell r="J73">
            <v>1.9541336571853009E-2</v>
          </cell>
          <cell r="K73">
            <v>8.4960841522618874E-2</v>
          </cell>
          <cell r="L73">
            <v>0.75865394206579884</v>
          </cell>
          <cell r="M73">
            <v>0</v>
          </cell>
          <cell r="N73">
            <v>0.15638521641158235</v>
          </cell>
          <cell r="O73">
            <v>1</v>
          </cell>
          <cell r="P73">
            <v>0.75</v>
          </cell>
          <cell r="Q73">
            <v>-0.47330827068071812</v>
          </cell>
        </row>
        <row r="74">
          <cell r="C74" t="str">
            <v>CONCRETO CLASE F</v>
          </cell>
          <cell r="F74" t="str">
            <v>M3</v>
          </cell>
          <cell r="G74">
            <v>1</v>
          </cell>
          <cell r="H74">
            <v>281414</v>
          </cell>
          <cell r="I74">
            <v>281414</v>
          </cell>
          <cell r="J74">
            <v>1.794967388902053E-2</v>
          </cell>
          <cell r="K74">
            <v>4.0651908791899186E-2</v>
          </cell>
          <cell r="L74">
            <v>0.78909512546657301</v>
          </cell>
          <cell r="M74">
            <v>0</v>
          </cell>
          <cell r="N74">
            <v>0.17025296574152776</v>
          </cell>
          <cell r="O74">
            <v>1</v>
          </cell>
          <cell r="P74">
            <v>0.75</v>
          </cell>
          <cell r="Q74">
            <v>0.40000000002328306</v>
          </cell>
        </row>
        <row r="75">
          <cell r="C75" t="str">
            <v>CONCRETO CLASE G</v>
          </cell>
          <cell r="F75" t="str">
            <v>M3</v>
          </cell>
          <cell r="G75">
            <v>1</v>
          </cell>
          <cell r="H75">
            <v>262068</v>
          </cell>
          <cell r="I75">
            <v>262068</v>
          </cell>
          <cell r="J75">
            <v>1.6715711147092301E-2</v>
          </cell>
          <cell r="K75">
            <v>9.9210778258950055E-2</v>
          </cell>
          <cell r="L75">
            <v>0.71796856010436971</v>
          </cell>
          <cell r="M75">
            <v>0</v>
          </cell>
          <cell r="N75">
            <v>0.1828206616366802</v>
          </cell>
          <cell r="O75">
            <v>1</v>
          </cell>
          <cell r="P75">
            <v>0.75</v>
          </cell>
          <cell r="Q75">
            <v>-0.29999999998835847</v>
          </cell>
        </row>
        <row r="76">
          <cell r="C76" t="str">
            <v>FABRICACION Y COLOCACION DE BARANDA METALICA</v>
          </cell>
          <cell r="F76" t="str">
            <v>KG</v>
          </cell>
          <cell r="G76">
            <v>1</v>
          </cell>
          <cell r="H76">
            <v>4169</v>
          </cell>
          <cell r="I76">
            <v>4169</v>
          </cell>
          <cell r="J76">
            <v>2.6591495250174687E-4</v>
          </cell>
          <cell r="K76">
            <v>0</v>
          </cell>
          <cell r="L76">
            <v>0.94032532811519398</v>
          </cell>
          <cell r="M76">
            <v>0</v>
          </cell>
          <cell r="N76">
            <v>5.9674671884805935E-2</v>
          </cell>
          <cell r="O76">
            <v>0.99999999999999989</v>
          </cell>
          <cell r="P76">
            <v>100</v>
          </cell>
          <cell r="Q76">
            <v>0.20874999999978172</v>
          </cell>
        </row>
        <row r="77">
          <cell r="C77" t="str">
            <v>ACERO DE REFUERZO GRADO 37</v>
          </cell>
          <cell r="F77" t="str">
            <v>KG</v>
          </cell>
          <cell r="G77">
            <v>1</v>
          </cell>
          <cell r="H77">
            <v>3094</v>
          </cell>
          <cell r="I77">
            <v>3094</v>
          </cell>
          <cell r="J77">
            <v>1.9734729264581552E-4</v>
          </cell>
          <cell r="K77">
            <v>0</v>
          </cell>
          <cell r="L77">
            <v>0.9382404839929418</v>
          </cell>
          <cell r="M77">
            <v>0</v>
          </cell>
          <cell r="N77">
            <v>6.1759516007058236E-2</v>
          </cell>
          <cell r="O77">
            <v>1</v>
          </cell>
          <cell r="P77">
            <v>45</v>
          </cell>
          <cell r="Q77">
            <v>-0.25999999999976353</v>
          </cell>
        </row>
        <row r="78">
          <cell r="C78" t="str">
            <v>ACERO DE REFUERZO GRADO 40</v>
          </cell>
          <cell r="F78" t="str">
            <v>KG</v>
          </cell>
          <cell r="G78">
            <v>1</v>
          </cell>
          <cell r="H78">
            <v>3094</v>
          </cell>
          <cell r="I78">
            <v>3094</v>
          </cell>
          <cell r="J78">
            <v>1.9734729264581552E-4</v>
          </cell>
          <cell r="K78">
            <v>0</v>
          </cell>
          <cell r="L78">
            <v>0.9382404839929418</v>
          </cell>
          <cell r="M78">
            <v>0</v>
          </cell>
          <cell r="N78">
            <v>6.1759516007058236E-2</v>
          </cell>
          <cell r="O78">
            <v>1</v>
          </cell>
          <cell r="P78">
            <v>45</v>
          </cell>
          <cell r="Q78">
            <v>-0.25999999999976353</v>
          </cell>
        </row>
        <row r="79">
          <cell r="C79" t="str">
            <v>ACERO DE REFUERZO GRADO 60</v>
          </cell>
          <cell r="F79" t="str">
            <v>KG</v>
          </cell>
          <cell r="G79">
            <v>1</v>
          </cell>
          <cell r="H79">
            <v>3094</v>
          </cell>
          <cell r="I79">
            <v>3094</v>
          </cell>
          <cell r="J79">
            <v>1.9734729264581552E-4</v>
          </cell>
          <cell r="K79">
            <v>0</v>
          </cell>
          <cell r="L79">
            <v>0.9382404839929418</v>
          </cell>
          <cell r="M79">
            <v>0</v>
          </cell>
          <cell r="N79">
            <v>6.1759516007058236E-2</v>
          </cell>
          <cell r="O79">
            <v>1</v>
          </cell>
          <cell r="P79">
            <v>45</v>
          </cell>
          <cell r="Q79">
            <v>-0.25999999999976353</v>
          </cell>
        </row>
        <row r="80">
          <cell r="C80" t="str">
            <v>TUBERIA DE CONCRETO SIMPLE DE DIAMETRO 600 mm</v>
          </cell>
          <cell r="F80" t="str">
            <v>M</v>
          </cell>
          <cell r="G80">
            <v>1</v>
          </cell>
          <cell r="H80">
            <v>224276</v>
          </cell>
          <cell r="I80">
            <v>224276</v>
          </cell>
          <cell r="J80">
            <v>1.4305191145905921E-2</v>
          </cell>
          <cell r="K80">
            <v>6.4404729625724785E-2</v>
          </cell>
          <cell r="L80">
            <v>0.73700972704631529</v>
          </cell>
          <cell r="M80">
            <v>0.13041957749209271</v>
          </cell>
          <cell r="N80">
            <v>6.8165965835867121E-2</v>
          </cell>
          <cell r="O80">
            <v>0.99999999999999978</v>
          </cell>
          <cell r="P80">
            <v>0.5625</v>
          </cell>
          <cell r="Q80">
            <v>-0.14444444444961846</v>
          </cell>
        </row>
        <row r="81">
          <cell r="C81" t="str">
            <v>TUBERIA DE CONCRETO SIMPLE DE DIAMETRO 750 mm</v>
          </cell>
          <cell r="F81" t="str">
            <v>M</v>
          </cell>
          <cell r="G81">
            <v>1</v>
          </cell>
          <cell r="H81">
            <v>269193</v>
          </cell>
          <cell r="I81">
            <v>269193</v>
          </cell>
          <cell r="J81">
            <v>1.7170171218230449E-2</v>
          </cell>
          <cell r="K81">
            <v>6.4390049161802534E-2</v>
          </cell>
          <cell r="L81">
            <v>0.73163676285466839</v>
          </cell>
          <cell r="M81">
            <v>0.13582275995067722</v>
          </cell>
          <cell r="N81">
            <v>6.8150428032851804E-2</v>
          </cell>
          <cell r="O81">
            <v>1</v>
          </cell>
          <cell r="P81">
            <v>0.46875</v>
          </cell>
          <cell r="Q81">
            <v>0.26666666666278616</v>
          </cell>
        </row>
        <row r="82">
          <cell r="C82" t="str">
            <v>TUBERIA DE CONCRETO REFORZADO DE 900 mm DIAMETRO INTERIOR</v>
          </cell>
          <cell r="F82" t="str">
            <v>M</v>
          </cell>
          <cell r="G82">
            <v>1</v>
          </cell>
          <cell r="H82">
            <v>324734</v>
          </cell>
          <cell r="I82">
            <v>324734</v>
          </cell>
          <cell r="J82">
            <v>2.0712791121540484E-2</v>
          </cell>
          <cell r="K82">
            <v>6.6721333679394659E-2</v>
          </cell>
          <cell r="L82">
            <v>0.72755010605355996</v>
          </cell>
          <cell r="M82">
            <v>0.13511070070077416</v>
          </cell>
          <cell r="N82">
            <v>7.0617859566271299E-2</v>
          </cell>
          <cell r="O82">
            <v>1</v>
          </cell>
          <cell r="P82">
            <v>0.375</v>
          </cell>
          <cell r="Q82">
            <v>0.28333333332557231</v>
          </cell>
        </row>
        <row r="83">
          <cell r="C83" t="str">
            <v>CUNETAS EN CONCRETO CLASE F</v>
          </cell>
          <cell r="F83" t="str">
            <v>M3</v>
          </cell>
          <cell r="G83">
            <v>1</v>
          </cell>
          <cell r="H83">
            <v>309552</v>
          </cell>
          <cell r="I83">
            <v>309552</v>
          </cell>
          <cell r="J83">
            <v>1.9744424412765832E-2</v>
          </cell>
          <cell r="K83">
            <v>3.6956622164734144E-2</v>
          </cell>
          <cell r="L83">
            <v>0.74741408635250739</v>
          </cell>
          <cell r="M83">
            <v>0</v>
          </cell>
          <cell r="N83">
            <v>0.21562929148275847</v>
          </cell>
          <cell r="O83">
            <v>1</v>
          </cell>
          <cell r="P83">
            <v>0.75</v>
          </cell>
          <cell r="Q83">
            <v>-9.9999999976716936E-2</v>
          </cell>
        </row>
        <row r="84">
          <cell r="C84" t="str">
            <v>GEOTEXTIL</v>
          </cell>
          <cell r="F84" t="str">
            <v>M2</v>
          </cell>
          <cell r="G84">
            <v>1</v>
          </cell>
          <cell r="H84">
            <v>3090</v>
          </cell>
          <cell r="I84">
            <v>3090</v>
          </cell>
          <cell r="J84">
            <v>1.970921571672818E-4</v>
          </cell>
          <cell r="K84">
            <v>0</v>
          </cell>
          <cell r="L84">
            <v>0.94037227889367969</v>
          </cell>
          <cell r="M84">
            <v>0</v>
          </cell>
          <cell r="N84">
            <v>5.9627721106320329E-2</v>
          </cell>
          <cell r="O84">
            <v>1</v>
          </cell>
          <cell r="P84">
            <v>20</v>
          </cell>
          <cell r="Q84">
            <v>-0.4250000000001819</v>
          </cell>
        </row>
        <row r="85">
          <cell r="C85" t="str">
            <v>MATERIAL DRENANTE</v>
          </cell>
          <cell r="F85" t="str">
            <v>M3</v>
          </cell>
          <cell r="G85">
            <v>1</v>
          </cell>
          <cell r="H85">
            <v>62863</v>
          </cell>
          <cell r="I85">
            <v>62863</v>
          </cell>
          <cell r="J85">
            <v>4.0096453967659665E-3</v>
          </cell>
          <cell r="K85">
            <v>0</v>
          </cell>
          <cell r="L85">
            <v>0.51360741169658375</v>
          </cell>
          <cell r="M85">
            <v>0.38216560509554143</v>
          </cell>
          <cell r="N85">
            <v>0.10422698320787492</v>
          </cell>
          <cell r="O85">
            <v>1</v>
          </cell>
          <cell r="P85">
            <v>0.5625</v>
          </cell>
          <cell r="Q85">
            <v>0.19999999999708962</v>
          </cell>
        </row>
        <row r="86">
          <cell r="C86" t="str">
            <v>GEOTEXTIL PARA SEPARACION DE SUELOS DE SUBRASANTES Y CAPAS GRANULARES</v>
          </cell>
          <cell r="F86" t="str">
            <v>M2</v>
          </cell>
          <cell r="G86">
            <v>1</v>
          </cell>
          <cell r="H86">
            <v>3464</v>
          </cell>
          <cell r="I86">
            <v>3464</v>
          </cell>
          <cell r="J86">
            <v>2.2094732441018259E-4</v>
          </cell>
          <cell r="K86">
            <v>0</v>
          </cell>
          <cell r="L86">
            <v>0.94679553345219103</v>
          </cell>
          <cell r="M86">
            <v>0</v>
          </cell>
          <cell r="N86">
            <v>5.320446654780895E-2</v>
          </cell>
          <cell r="O86">
            <v>1</v>
          </cell>
          <cell r="P86">
            <v>20</v>
          </cell>
          <cell r="Q86">
            <v>0.47499999999990905</v>
          </cell>
        </row>
        <row r="87">
          <cell r="C87" t="str">
            <v>GEOTEXTIL PARA PAVIMENTACION Y REPAVIMENTACION</v>
          </cell>
          <cell r="F87" t="str">
            <v>M2</v>
          </cell>
          <cell r="G87">
            <v>1</v>
          </cell>
          <cell r="H87">
            <v>3164</v>
          </cell>
          <cell r="I87">
            <v>3164</v>
          </cell>
          <cell r="J87">
            <v>2.0181216352015523E-4</v>
          </cell>
          <cell r="K87">
            <v>0</v>
          </cell>
          <cell r="L87">
            <v>0.9417565485362096</v>
          </cell>
          <cell r="M87">
            <v>0</v>
          </cell>
          <cell r="N87">
            <v>5.8243451463790445E-2</v>
          </cell>
          <cell r="O87">
            <v>1</v>
          </cell>
          <cell r="P87">
            <v>20</v>
          </cell>
          <cell r="Q87">
            <v>0.125</v>
          </cell>
        </row>
        <row r="88">
          <cell r="C88" t="str">
            <v>GEOTEXTIL PARA ESTABILIZACION DE SUELOS DE SUBRASANTE Y CAPAS GRANULARES</v>
          </cell>
          <cell r="F88" t="str">
            <v>M2</v>
          </cell>
          <cell r="G88">
            <v>1</v>
          </cell>
          <cell r="H88">
            <v>3164</v>
          </cell>
          <cell r="I88">
            <v>3164</v>
          </cell>
          <cell r="J88">
            <v>2.0181216352015523E-4</v>
          </cell>
          <cell r="K88">
            <v>0</v>
          </cell>
          <cell r="L88">
            <v>0.9417565485362096</v>
          </cell>
          <cell r="M88">
            <v>0</v>
          </cell>
          <cell r="N88">
            <v>5.8243451463790445E-2</v>
          </cell>
          <cell r="O88">
            <v>1</v>
          </cell>
          <cell r="P88">
            <v>20</v>
          </cell>
          <cell r="Q88">
            <v>0.125</v>
          </cell>
        </row>
        <row r="89">
          <cell r="C89" t="str">
            <v>GAVIONES</v>
          </cell>
          <cell r="F89" t="str">
            <v>M3</v>
          </cell>
          <cell r="G89">
            <v>1</v>
          </cell>
          <cell r="H89">
            <v>107044</v>
          </cell>
          <cell r="I89">
            <v>107044</v>
          </cell>
          <cell r="J89">
            <v>6.8276805410402959E-3</v>
          </cell>
          <cell r="K89">
            <v>0</v>
          </cell>
          <cell r="L89">
            <v>0.72996180888439932</v>
          </cell>
          <cell r="M89">
            <v>0</v>
          </cell>
          <cell r="N89">
            <v>0.27003819111560062</v>
          </cell>
          <cell r="O89">
            <v>1</v>
          </cell>
          <cell r="P89">
            <v>0.42499999999999999</v>
          </cell>
          <cell r="Q89">
            <v>0.31764705882233102</v>
          </cell>
        </row>
        <row r="90">
          <cell r="C90" t="str">
            <v>DRENES HORIZONTALES TUBERIA 2"</v>
          </cell>
          <cell r="F90" t="str">
            <v>M</v>
          </cell>
          <cell r="G90">
            <v>1</v>
          </cell>
          <cell r="H90">
            <v>99973</v>
          </cell>
          <cell r="I90">
            <v>99973</v>
          </cell>
          <cell r="J90">
            <v>6.376664798862351E-3</v>
          </cell>
          <cell r="K90">
            <v>0.78021174946880589</v>
          </cell>
          <cell r="L90">
            <v>3.628244705613104E-2</v>
          </cell>
          <cell r="M90">
            <v>0</v>
          </cell>
          <cell r="N90">
            <v>0.18350580347506315</v>
          </cell>
          <cell r="O90">
            <v>1</v>
          </cell>
          <cell r="P90">
            <v>0.9375</v>
          </cell>
          <cell r="Q90">
            <v>99973</v>
          </cell>
        </row>
        <row r="91">
          <cell r="C91" t="str">
            <v>TACHA REFLECTIVA</v>
          </cell>
          <cell r="F91" t="str">
            <v>UN</v>
          </cell>
          <cell r="G91">
            <v>1</v>
          </cell>
          <cell r="H91">
            <v>6296</v>
          </cell>
          <cell r="I91">
            <v>6296</v>
          </cell>
          <cell r="J91">
            <v>4.0158324321204085E-4</v>
          </cell>
          <cell r="K91">
            <v>0</v>
          </cell>
          <cell r="L91">
            <v>0.9604897424051988</v>
          </cell>
          <cell r="M91">
            <v>0</v>
          </cell>
          <cell r="N91">
            <v>3.9510257594801132E-2</v>
          </cell>
          <cell r="O91">
            <v>0.99999999999999989</v>
          </cell>
          <cell r="P91">
            <v>100</v>
          </cell>
          <cell r="Q91">
            <v>0</v>
          </cell>
        </row>
        <row r="92">
          <cell r="C92" t="str">
            <v>LINEA DE DEMARCACION CON PINTURA EN FRIO</v>
          </cell>
          <cell r="F92" t="str">
            <v>M</v>
          </cell>
          <cell r="G92">
            <v>1</v>
          </cell>
          <cell r="H92">
            <v>920</v>
          </cell>
          <cell r="I92">
            <v>920</v>
          </cell>
          <cell r="J92">
            <v>5.8681160062750573E-5</v>
          </cell>
          <cell r="K92">
            <v>0.18841084869666794</v>
          </cell>
          <cell r="L92">
            <v>0.75105274561709257</v>
          </cell>
          <cell r="M92">
            <v>0</v>
          </cell>
          <cell r="N92">
            <v>6.05364056862394E-2</v>
          </cell>
          <cell r="O92">
            <v>0.99999999999999989</v>
          </cell>
          <cell r="P92">
            <v>468.75</v>
          </cell>
          <cell r="Q92">
            <v>0</v>
          </cell>
        </row>
        <row r="93">
          <cell r="C93" t="str">
            <v>LINEA DE DEMARCACION CON RESINA TERMOPLASTICA</v>
          </cell>
          <cell r="F93" t="str">
            <v>M</v>
          </cell>
          <cell r="G93">
            <v>1</v>
          </cell>
          <cell r="H93">
            <v>4804</v>
          </cell>
          <cell r="I93">
            <v>4804</v>
          </cell>
          <cell r="J93">
            <v>3.0641770971897144E-4</v>
          </cell>
          <cell r="K93">
            <v>6.7652773493102114E-2</v>
          </cell>
          <cell r="L93">
            <v>0.92075424724111987</v>
          </cell>
          <cell r="M93">
            <v>0</v>
          </cell>
          <cell r="N93">
            <v>1.1592979265777978E-2</v>
          </cell>
          <cell r="O93">
            <v>0.99999999999999989</v>
          </cell>
          <cell r="P93">
            <v>468.75</v>
          </cell>
          <cell r="Q93">
            <v>0</v>
          </cell>
        </row>
        <row r="94">
          <cell r="C94" t="str">
            <v>MARCA CON PINTURA EN FRIO</v>
          </cell>
          <cell r="F94" t="str">
            <v>M2</v>
          </cell>
          <cell r="G94">
            <v>1</v>
          </cell>
          <cell r="H94">
            <v>16548</v>
          </cell>
          <cell r="I94">
            <v>16548</v>
          </cell>
          <cell r="J94">
            <v>1.0554954746939092E-3</v>
          </cell>
          <cell r="K94">
            <v>0.25531747746332267</v>
          </cell>
          <cell r="L94">
            <v>0.42916903980988669</v>
          </cell>
          <cell r="M94">
            <v>0</v>
          </cell>
          <cell r="N94">
            <v>0.31551348272679064</v>
          </cell>
          <cell r="O94">
            <v>1</v>
          </cell>
          <cell r="P94">
            <v>5</v>
          </cell>
          <cell r="Q94">
            <v>0</v>
          </cell>
        </row>
        <row r="95">
          <cell r="C95" t="str">
            <v>MARCA VIAL CON RESINA TERMOPLASTICA</v>
          </cell>
          <cell r="F95" t="str">
            <v>M2</v>
          </cell>
          <cell r="G95">
            <v>1</v>
          </cell>
          <cell r="H95">
            <v>58246</v>
          </cell>
          <cell r="I95">
            <v>58246</v>
          </cell>
          <cell r="J95">
            <v>3.7151552706684455E-3</v>
          </cell>
          <cell r="K95">
            <v>7.2537356738720443E-2</v>
          </cell>
          <cell r="L95">
            <v>0.74818377618319587</v>
          </cell>
          <cell r="M95">
            <v>0</v>
          </cell>
          <cell r="N95">
            <v>0.17927886707808369</v>
          </cell>
          <cell r="O95">
            <v>1</v>
          </cell>
          <cell r="P95">
            <v>2.5</v>
          </cell>
          <cell r="Q95">
            <v>0</v>
          </cell>
        </row>
        <row r="96">
          <cell r="C96" t="str">
            <v>SEÑAL VERTICAL DE TRANSITO</v>
          </cell>
          <cell r="F96" t="str">
            <v>UN</v>
          </cell>
          <cell r="G96">
            <v>1</v>
          </cell>
          <cell r="H96">
            <v>178554</v>
          </cell>
          <cell r="I96">
            <v>178554</v>
          </cell>
          <cell r="J96">
            <v>1.1388865058526484E-2</v>
          </cell>
          <cell r="K96">
            <v>0</v>
          </cell>
          <cell r="L96">
            <v>0.83538342611065675</v>
          </cell>
          <cell r="M96">
            <v>7.1350836979901092E-2</v>
          </cell>
          <cell r="N96">
            <v>9.3265736909442135E-2</v>
          </cell>
          <cell r="O96">
            <v>1</v>
          </cell>
          <cell r="P96">
            <v>1.125</v>
          </cell>
          <cell r="Q96">
            <v>0</v>
          </cell>
        </row>
        <row r="97">
          <cell r="C97" t="str">
            <v>POSTE DE KILOMETRAJE</v>
          </cell>
          <cell r="F97" t="str">
            <v>UN</v>
          </cell>
          <cell r="G97">
            <v>1</v>
          </cell>
          <cell r="H97">
            <v>77434</v>
          </cell>
          <cell r="I97">
            <v>77434</v>
          </cell>
          <cell r="J97">
            <v>4.9390401611945954E-3</v>
          </cell>
          <cell r="K97">
            <v>0</v>
          </cell>
          <cell r="L97">
            <v>0.81667061753797365</v>
          </cell>
          <cell r="M97">
            <v>0</v>
          </cell>
          <cell r="N97">
            <v>0.18332938246202632</v>
          </cell>
          <cell r="O97">
            <v>1</v>
          </cell>
          <cell r="P97">
            <v>1.125</v>
          </cell>
          <cell r="Q97">
            <v>0</v>
          </cell>
        </row>
        <row r="98">
          <cell r="C98" t="str">
            <v>DEFENSA METALICA (Incluye amortiguadores)</v>
          </cell>
          <cell r="F98" t="str">
            <v>M</v>
          </cell>
          <cell r="G98">
            <v>1</v>
          </cell>
          <cell r="H98">
            <v>101611</v>
          </cell>
          <cell r="I98">
            <v>101611</v>
          </cell>
          <cell r="J98">
            <v>6.4811427773219001E-3</v>
          </cell>
          <cell r="K98">
            <v>0</v>
          </cell>
          <cell r="L98">
            <v>0.78997579655287031</v>
          </cell>
          <cell r="M98">
            <v>0</v>
          </cell>
          <cell r="N98">
            <v>0.21002420344712971</v>
          </cell>
          <cell r="O98">
            <v>1</v>
          </cell>
          <cell r="P98">
            <v>1.09375</v>
          </cell>
          <cell r="Q98">
            <v>0</v>
          </cell>
        </row>
        <row r="99">
          <cell r="C99" t="str">
            <v>SECCION FINAL</v>
          </cell>
          <cell r="F99" t="str">
            <v>UN</v>
          </cell>
          <cell r="G99">
            <v>1</v>
          </cell>
          <cell r="H99">
            <v>33865</v>
          </cell>
          <cell r="I99">
            <v>33865</v>
          </cell>
          <cell r="J99">
            <v>2.1600407451359219E-3</v>
          </cell>
          <cell r="K99">
            <v>0</v>
          </cell>
          <cell r="L99">
            <v>0.84245681381957771</v>
          </cell>
          <cell r="M99">
            <v>0</v>
          </cell>
          <cell r="N99">
            <v>0.15754318618042226</v>
          </cell>
          <cell r="O99">
            <v>1</v>
          </cell>
          <cell r="P99">
            <v>4.375</v>
          </cell>
          <cell r="Q99">
            <v>0</v>
          </cell>
        </row>
        <row r="100">
          <cell r="C100" t="str">
            <v>CAPTAFAROS</v>
          </cell>
          <cell r="F100" t="str">
            <v>UN</v>
          </cell>
          <cell r="G100">
            <v>1</v>
          </cell>
          <cell r="H100">
            <v>9670</v>
          </cell>
          <cell r="I100">
            <v>9670</v>
          </cell>
          <cell r="J100">
            <v>6.1679001935521522E-4</v>
          </cell>
          <cell r="K100">
            <v>0</v>
          </cell>
          <cell r="L100">
            <v>0.74591651542649728</v>
          </cell>
          <cell r="M100">
            <v>0</v>
          </cell>
          <cell r="N100">
            <v>0.25408348457350272</v>
          </cell>
          <cell r="O100">
            <v>1</v>
          </cell>
          <cell r="P100">
            <v>1.5</v>
          </cell>
          <cell r="Q100">
            <v>0</v>
          </cell>
        </row>
        <row r="101">
          <cell r="C101" t="str">
            <v>CERCA DE ALAMBRE DE PUAS CON POSTES DE CONCRETO</v>
          </cell>
          <cell r="F101" t="str">
            <v>M</v>
          </cell>
          <cell r="G101">
            <v>1</v>
          </cell>
          <cell r="H101">
            <v>14029</v>
          </cell>
          <cell r="I101">
            <v>14029</v>
          </cell>
          <cell r="J101">
            <v>8.9482390708731281E-4</v>
          </cell>
          <cell r="K101">
            <v>0</v>
          </cell>
          <cell r="L101">
            <v>0.85989362293593286</v>
          </cell>
          <cell r="M101">
            <v>0</v>
          </cell>
          <cell r="N101">
            <v>0.14010637706406717</v>
          </cell>
          <cell r="O101">
            <v>1</v>
          </cell>
          <cell r="P101">
            <v>6.25</v>
          </cell>
          <cell r="Q101">
            <v>0</v>
          </cell>
        </row>
        <row r="102">
          <cell r="C102" t="str">
            <v>EMPRADIZACION DE TALUDES CON BLOQUES DE CESPED</v>
          </cell>
          <cell r="F102" t="str">
            <v>M2</v>
          </cell>
          <cell r="G102">
            <v>1</v>
          </cell>
          <cell r="H102">
            <v>4351</v>
          </cell>
          <cell r="I102">
            <v>4351</v>
          </cell>
          <cell r="J102">
            <v>2.7752361677503014E-4</v>
          </cell>
          <cell r="K102">
            <v>0</v>
          </cell>
          <cell r="L102">
            <v>0.69883477741260835</v>
          </cell>
          <cell r="M102">
            <v>0</v>
          </cell>
          <cell r="N102">
            <v>0.3011652225873917</v>
          </cell>
          <cell r="O102">
            <v>1</v>
          </cell>
          <cell r="P102">
            <v>2.8125</v>
          </cell>
          <cell r="Q102">
            <v>0</v>
          </cell>
        </row>
        <row r="103">
          <cell r="C103" t="str">
            <v>EMPRADIZACION DE TALUDES CON TIERRA ORGANICA Y SEMILLAS</v>
          </cell>
          <cell r="F103" t="str">
            <v>M2</v>
          </cell>
          <cell r="G103">
            <v>1</v>
          </cell>
          <cell r="H103">
            <v>5802</v>
          </cell>
          <cell r="I103">
            <v>5802</v>
          </cell>
          <cell r="J103">
            <v>3.7007401161312915E-4</v>
          </cell>
          <cell r="K103">
            <v>0</v>
          </cell>
          <cell r="L103">
            <v>0.77414295317051307</v>
          </cell>
          <cell r="M103">
            <v>0</v>
          </cell>
          <cell r="N103">
            <v>0.2258570468294869</v>
          </cell>
          <cell r="O103">
            <v>1</v>
          </cell>
          <cell r="P103">
            <v>2.8125</v>
          </cell>
          <cell r="Q103">
            <v>0</v>
          </cell>
        </row>
        <row r="104">
          <cell r="C104" t="str">
            <v>TRANSPORTE DE MATERIALES PROVENIENTES DE EXPLANACION, CANALES Y PRESTAMOS PARA DISTANCIAS MAYORES A MIL (1000) METROS</v>
          </cell>
          <cell r="F104" t="str">
            <v>M3-KM</v>
          </cell>
          <cell r="G104">
            <v>1</v>
          </cell>
          <cell r="H104">
            <v>822</v>
          </cell>
          <cell r="I104">
            <v>822</v>
          </cell>
          <cell r="J104">
            <v>5.2430340838674969E-5</v>
          </cell>
          <cell r="K104">
            <v>0</v>
          </cell>
          <cell r="L104">
            <v>0</v>
          </cell>
          <cell r="M104">
            <v>1</v>
          </cell>
          <cell r="N104">
            <v>0</v>
          </cell>
          <cell r="O104">
            <v>1</v>
          </cell>
          <cell r="P104">
            <v>0</v>
          </cell>
          <cell r="Q104">
            <v>0</v>
          </cell>
        </row>
        <row r="105">
          <cell r="C105" t="str">
            <v>TRANSPORTE DE MATERIALES PROVENIENTES DE DERRUMBES (SUELTO) PARA DISTANCIAS MAYORES A MIL (1000) METROS</v>
          </cell>
          <cell r="F105" t="str">
            <v>M3-KM</v>
          </cell>
          <cell r="G105">
            <v>1</v>
          </cell>
          <cell r="H105">
            <v>632</v>
          </cell>
          <cell r="I105">
            <v>632</v>
          </cell>
          <cell r="J105">
            <v>4.0311405608324306E-5</v>
          </cell>
          <cell r="K105">
            <v>0</v>
          </cell>
          <cell r="L105">
            <v>0</v>
          </cell>
          <cell r="M105">
            <v>1</v>
          </cell>
          <cell r="N105">
            <v>0</v>
          </cell>
          <cell r="O105">
            <v>1</v>
          </cell>
          <cell r="P105">
            <v>0</v>
          </cell>
          <cell r="Q105">
            <v>0</v>
          </cell>
        </row>
        <row r="106">
          <cell r="C106">
            <v>0</v>
          </cell>
          <cell r="F106">
            <v>0</v>
          </cell>
          <cell r="G106">
            <v>1</v>
          </cell>
          <cell r="H106">
            <v>0</v>
          </cell>
          <cell r="I106">
            <v>0</v>
          </cell>
          <cell r="J106" t="str">
            <v/>
          </cell>
          <cell r="K106">
            <v>0</v>
          </cell>
          <cell r="L106">
            <v>0</v>
          </cell>
          <cell r="M106">
            <v>0</v>
          </cell>
          <cell r="N106">
            <v>0</v>
          </cell>
          <cell r="O106">
            <v>0</v>
          </cell>
          <cell r="P106">
            <v>0</v>
          </cell>
          <cell r="Q106">
            <v>0</v>
          </cell>
        </row>
        <row r="107">
          <cell r="C107">
            <v>0</v>
          </cell>
          <cell r="F107">
            <v>0</v>
          </cell>
          <cell r="G107">
            <v>1</v>
          </cell>
          <cell r="H107">
            <v>0</v>
          </cell>
          <cell r="I107">
            <v>0</v>
          </cell>
          <cell r="J107" t="str">
            <v/>
          </cell>
          <cell r="K107">
            <v>0</v>
          </cell>
          <cell r="L107">
            <v>0</v>
          </cell>
          <cell r="M107">
            <v>0</v>
          </cell>
          <cell r="N107">
            <v>0</v>
          </cell>
          <cell r="O107">
            <v>0</v>
          </cell>
          <cell r="P107">
            <v>0</v>
          </cell>
          <cell r="Q107">
            <v>0</v>
          </cell>
        </row>
        <row r="108">
          <cell r="C108">
            <v>0</v>
          </cell>
          <cell r="F108">
            <v>0</v>
          </cell>
          <cell r="G108">
            <v>1</v>
          </cell>
          <cell r="H108">
            <v>0</v>
          </cell>
          <cell r="I108">
            <v>0</v>
          </cell>
          <cell r="J108" t="str">
            <v/>
          </cell>
          <cell r="K108">
            <v>0</v>
          </cell>
          <cell r="L108">
            <v>0</v>
          </cell>
          <cell r="M108">
            <v>0</v>
          </cell>
          <cell r="N108">
            <v>0</v>
          </cell>
          <cell r="O108">
            <v>0</v>
          </cell>
          <cell r="P108">
            <v>0</v>
          </cell>
          <cell r="Q108">
            <v>0</v>
          </cell>
        </row>
        <row r="109">
          <cell r="C109">
            <v>0</v>
          </cell>
          <cell r="F109">
            <v>0</v>
          </cell>
          <cell r="G109">
            <v>1</v>
          </cell>
          <cell r="H109">
            <v>0</v>
          </cell>
          <cell r="I109">
            <v>0</v>
          </cell>
          <cell r="J109" t="str">
            <v/>
          </cell>
          <cell r="K109">
            <v>0</v>
          </cell>
          <cell r="L109">
            <v>0</v>
          </cell>
          <cell r="M109">
            <v>0</v>
          </cell>
          <cell r="N109">
            <v>0</v>
          </cell>
          <cell r="O109">
            <v>0</v>
          </cell>
          <cell r="P109">
            <v>0</v>
          </cell>
          <cell r="Q109">
            <v>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delo"/>
      <sheetName val="precios"/>
      <sheetName val="LISTA"/>
      <sheetName val="Programacion"/>
      <sheetName val="PUC"/>
      <sheetName val="PAGOS"/>
      <sheetName val="Flujo Caja"/>
      <sheetName val="TOTALE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AIU"/>
      <sheetName val="SALARIO"/>
      <sheetName val="EQP"/>
      <sheetName val="EQUIPO"/>
      <sheetName val="Poliza"/>
      <sheetName val="Anexo 1"/>
      <sheetName val="Anexo 2"/>
      <sheetName val="RESUMEN CUENTAS"/>
      <sheetName val="Itemes Renovación"/>
      <sheetName val="Acta ejec y deduc"/>
      <sheetName val="todos"/>
    </sheetNames>
    <sheetDataSet>
      <sheetData sheetId="0" refreshError="1"/>
      <sheetData sheetId="1" refreshError="1"/>
      <sheetData sheetId="2" refreshError="1">
        <row r="10">
          <cell r="C10" t="str">
            <v>DESMONTE Y LIMPIEZA EN BOSQUE</v>
          </cell>
          <cell r="D10" t="str">
            <v>Preparacion de Terrenos</v>
          </cell>
          <cell r="E10" t="str">
            <v>4.1.30.05</v>
          </cell>
          <cell r="F10" t="str">
            <v>Ha</v>
          </cell>
          <cell r="G10">
            <v>1</v>
          </cell>
          <cell r="H10">
            <v>1077928</v>
          </cell>
          <cell r="I10">
            <v>1077928</v>
          </cell>
          <cell r="J10">
            <v>6.8754419026218039E-2</v>
          </cell>
          <cell r="K10">
            <v>0.20502306509482318</v>
          </cell>
          <cell r="L10">
            <v>2.3849006542647811E-2</v>
          </cell>
          <cell r="M10">
            <v>0.48240721198781922</v>
          </cell>
          <cell r="N10">
            <v>0.28872071637470981</v>
          </cell>
          <cell r="O10">
            <v>1</v>
          </cell>
          <cell r="P10">
            <v>1</v>
          </cell>
          <cell r="Q10">
            <v>0.5</v>
          </cell>
        </row>
        <row r="11">
          <cell r="C11" t="str">
            <v>DESMONTE Y LIMPIEZA EN ZONAS NO BOSCOSAS</v>
          </cell>
          <cell r="F11" t="str">
            <v>Ha</v>
          </cell>
          <cell r="G11">
            <v>2</v>
          </cell>
          <cell r="H11">
            <v>882741</v>
          </cell>
          <cell r="I11">
            <v>1765482</v>
          </cell>
          <cell r="J11">
            <v>0.11260927372815761</v>
          </cell>
          <cell r="K11">
            <v>0.17265973691734321</v>
          </cell>
          <cell r="L11">
            <v>2.6729250743071649E-2</v>
          </cell>
          <cell r="M11">
            <v>0.58907439654152394</v>
          </cell>
          <cell r="N11">
            <v>0.21153661579806124</v>
          </cell>
          <cell r="O11">
            <v>1</v>
          </cell>
          <cell r="P11">
            <v>1.45</v>
          </cell>
          <cell r="Q11">
            <v>0.20689655165188015</v>
          </cell>
        </row>
        <row r="12">
          <cell r="C12" t="str">
            <v>DEMOLICIONES EN CONCRETO CICLOPEO</v>
          </cell>
          <cell r="F12" t="str">
            <v>M3</v>
          </cell>
          <cell r="G12">
            <v>3</v>
          </cell>
          <cell r="H12">
            <v>40308</v>
          </cell>
          <cell r="I12">
            <v>120924</v>
          </cell>
          <cell r="J12">
            <v>7.7130006515522282E-3</v>
          </cell>
          <cell r="K12">
            <v>0.58053280010320585</v>
          </cell>
          <cell r="L12">
            <v>1.4384312713668322E-2</v>
          </cell>
          <cell r="M12">
            <v>0.16125911113977939</v>
          </cell>
          <cell r="N12">
            <v>0.24382377604334646</v>
          </cell>
          <cell r="O12">
            <v>1</v>
          </cell>
          <cell r="P12">
            <v>2</v>
          </cell>
          <cell r="Q12">
            <v>0.19999999999708962</v>
          </cell>
        </row>
        <row r="13">
          <cell r="C13" t="str">
            <v>DEMOLICIONES DE MAMPOSTERIA</v>
          </cell>
          <cell r="F13" t="str">
            <v>M3</v>
          </cell>
          <cell r="G13">
            <v>4</v>
          </cell>
          <cell r="H13">
            <v>33552</v>
          </cell>
          <cell r="I13">
            <v>134208</v>
          </cell>
          <cell r="J13">
            <v>8.5603055757626396E-3</v>
          </cell>
          <cell r="K13">
            <v>0.37195606269009474</v>
          </cell>
          <cell r="L13">
            <v>1.5866250799124352E-2</v>
          </cell>
          <cell r="M13">
            <v>0.19372711598442435</v>
          </cell>
          <cell r="N13">
            <v>0.41845057052635659</v>
          </cell>
          <cell r="O13">
            <v>1</v>
          </cell>
          <cell r="P13">
            <v>0.875</v>
          </cell>
          <cell r="Q13">
            <v>-0.34999999999854481</v>
          </cell>
        </row>
        <row r="14">
          <cell r="C14" t="str">
            <v>DEMOLICIONES DE CONCRETO REFORZADO</v>
          </cell>
          <cell r="F14" t="str">
            <v>M3</v>
          </cell>
          <cell r="G14">
            <v>5</v>
          </cell>
          <cell r="H14">
            <v>74209</v>
          </cell>
          <cell r="I14">
            <v>371045</v>
          </cell>
          <cell r="J14">
            <v>2.3666685908134005E-2</v>
          </cell>
          <cell r="K14">
            <v>0.63064956905612779</v>
          </cell>
          <cell r="L14">
            <v>1.6887394015836311E-2</v>
          </cell>
          <cell r="M14">
            <v>8.7590217924462199E-2</v>
          </cell>
          <cell r="N14">
            <v>0.26487281900357368</v>
          </cell>
          <cell r="O14">
            <v>1</v>
          </cell>
          <cell r="P14">
            <v>1</v>
          </cell>
          <cell r="Q14">
            <v>-0.19999999999708962</v>
          </cell>
        </row>
        <row r="15">
          <cell r="C15" t="str">
            <v>DEMOLICION EN CONCRETO SIMPLE</v>
          </cell>
          <cell r="F15" t="str">
            <v>M3</v>
          </cell>
          <cell r="G15">
            <v>5</v>
          </cell>
          <cell r="H15">
            <v>50713</v>
          </cell>
          <cell r="I15">
            <v>253565</v>
          </cell>
          <cell r="J15">
            <v>1.6173356903599292E-2</v>
          </cell>
          <cell r="K15">
            <v>0.46142014867982567</v>
          </cell>
          <cell r="L15">
            <v>2.2814662906946937E-2</v>
          </cell>
          <cell r="M15">
            <v>0.12817226352217381</v>
          </cell>
          <cell r="N15">
            <v>0.38759292489105357</v>
          </cell>
          <cell r="O15">
            <v>1</v>
          </cell>
          <cell r="P15">
            <v>2</v>
          </cell>
          <cell r="Q15">
            <v>0</v>
          </cell>
        </row>
        <row r="16">
          <cell r="C16" t="str">
            <v>EXCAVACION SIN CLASIFICAR DE LA EXPLANEACION, CANALES Y PRESTAMOS</v>
          </cell>
          <cell r="F16" t="str">
            <v>M3</v>
          </cell>
          <cell r="G16">
            <v>4</v>
          </cell>
          <cell r="H16">
            <v>7396</v>
          </cell>
          <cell r="I16">
            <v>29584</v>
          </cell>
          <cell r="J16">
            <v>1.8869819992352315E-3</v>
          </cell>
          <cell r="K16">
            <v>0.63468504974954354</v>
          </cell>
          <cell r="L16">
            <v>4.6312479860955151E-2</v>
          </cell>
          <cell r="M16">
            <v>0.26363840528057958</v>
          </cell>
          <cell r="N16">
            <v>5.5364065108921716E-2</v>
          </cell>
          <cell r="O16">
            <v>0.99999999999999989</v>
          </cell>
          <cell r="P16">
            <v>18</v>
          </cell>
          <cell r="Q16">
            <v>-0.49444444444452529</v>
          </cell>
        </row>
        <row r="17">
          <cell r="C17" t="str">
            <v>EXCAVACION EN ROCA DE LA EXPLANEACION, CANALES Y PRESTAMOS</v>
          </cell>
          <cell r="F17" t="str">
            <v>M3</v>
          </cell>
          <cell r="G17">
            <v>3</v>
          </cell>
          <cell r="H17">
            <v>18775</v>
          </cell>
          <cell r="I17">
            <v>56325</v>
          </cell>
          <cell r="J17">
            <v>3.5926264571026368E-3</v>
          </cell>
          <cell r="K17">
            <v>0.32697338052008001</v>
          </cell>
          <cell r="L17">
            <v>0.3510540083089706</v>
          </cell>
          <cell r="M17">
            <v>0.10386213263579012</v>
          </cell>
          <cell r="N17">
            <v>0.21811047853515925</v>
          </cell>
          <cell r="O17">
            <v>1</v>
          </cell>
          <cell r="P17">
            <v>18</v>
          </cell>
          <cell r="Q17">
            <v>0.11111111110949423</v>
          </cell>
        </row>
        <row r="18">
          <cell r="C18" t="str">
            <v>EXCAVACION EN MATERIAL COMUN DE LA EXPLANEACION, CANALES Y PRESTAMOS</v>
          </cell>
          <cell r="F18" t="str">
            <v>M3</v>
          </cell>
          <cell r="G18">
            <v>2</v>
          </cell>
          <cell r="H18">
            <v>4930</v>
          </cell>
          <cell r="I18">
            <v>9860</v>
          </cell>
          <cell r="J18">
            <v>6.2890895458556594E-4</v>
          </cell>
          <cell r="K18">
            <v>0.57127790472842321</v>
          </cell>
          <cell r="L18">
            <v>0</v>
          </cell>
          <cell r="M18">
            <v>0.39550008788890845</v>
          </cell>
          <cell r="N18">
            <v>3.3222007382668312E-2</v>
          </cell>
          <cell r="O18">
            <v>1</v>
          </cell>
          <cell r="P18">
            <v>22.5</v>
          </cell>
          <cell r="Q18">
            <v>-0.46666666666624224</v>
          </cell>
        </row>
        <row r="19">
          <cell r="C19" t="str">
            <v>REMOCION DE DERRUMBES</v>
          </cell>
          <cell r="F19" t="str">
            <v>M3</v>
          </cell>
          <cell r="G19">
            <v>1</v>
          </cell>
          <cell r="H19">
            <v>2853</v>
          </cell>
          <cell r="I19">
            <v>2853</v>
          </cell>
          <cell r="J19">
            <v>1.819753800641602E-4</v>
          </cell>
          <cell r="K19">
            <v>0.60757032626526519</v>
          </cell>
          <cell r="L19">
            <v>4.5567774469894894E-3</v>
          </cell>
          <cell r="M19">
            <v>0.31897442128926423</v>
          </cell>
          <cell r="N19">
            <v>6.8898474998481077E-2</v>
          </cell>
          <cell r="O19">
            <v>1</v>
          </cell>
          <cell r="P19">
            <v>18.75</v>
          </cell>
          <cell r="Q19">
            <v>0.10666666666656965</v>
          </cell>
        </row>
        <row r="20">
          <cell r="C20" t="str">
            <v>TERRAPLENES</v>
          </cell>
          <cell r="F20" t="str">
            <v>M3</v>
          </cell>
          <cell r="G20">
            <v>1</v>
          </cell>
          <cell r="H20">
            <v>5126</v>
          </cell>
          <cell r="I20">
            <v>5126</v>
          </cell>
          <cell r="J20">
            <v>3.2695611574093414E-4</v>
          </cell>
          <cell r="K20">
            <v>0.3761909190048271</v>
          </cell>
          <cell r="L20">
            <v>0.60942928878781988</v>
          </cell>
          <cell r="M20">
            <v>0</v>
          </cell>
          <cell r="N20">
            <v>1.4379792207353054E-2</v>
          </cell>
          <cell r="O20">
            <v>1</v>
          </cell>
          <cell r="P20">
            <v>50</v>
          </cell>
          <cell r="Q20">
            <v>5.6666666666387755E-2</v>
          </cell>
        </row>
        <row r="21">
          <cell r="C21" t="str">
            <v>PEDRAPLEN COMPACTO (Incluye material)</v>
          </cell>
          <cell r="F21" t="str">
            <v>M3</v>
          </cell>
          <cell r="G21">
            <v>1</v>
          </cell>
          <cell r="H21">
            <v>37406</v>
          </cell>
          <cell r="I21">
            <v>37406</v>
          </cell>
          <cell r="J21">
            <v>2.385899427507878E-3</v>
          </cell>
          <cell r="K21">
            <v>5.3289527796860324E-2</v>
          </cell>
          <cell r="L21">
            <v>0.9388282559611868</v>
          </cell>
          <cell r="M21">
            <v>0</v>
          </cell>
          <cell r="N21">
            <v>7.8822162419529933E-3</v>
          </cell>
          <cell r="O21">
            <v>1.0000000000000002</v>
          </cell>
          <cell r="P21">
            <v>12.5</v>
          </cell>
          <cell r="Q21">
            <v>0.27666666667209938</v>
          </cell>
        </row>
        <row r="22">
          <cell r="C22" t="str">
            <v>PEDRAPLEN SUELTO (Incluye material)</v>
          </cell>
          <cell r="F22" t="str">
            <v>M3</v>
          </cell>
          <cell r="G22">
            <v>1</v>
          </cell>
          <cell r="H22">
            <v>33240</v>
          </cell>
          <cell r="I22">
            <v>33240</v>
          </cell>
          <cell r="J22">
            <v>2.1201758266150314E-3</v>
          </cell>
          <cell r="K22">
            <v>4.4324449757584372E-2</v>
          </cell>
          <cell r="L22">
            <v>0.94976214718063912</v>
          </cell>
          <cell r="M22">
            <v>0</v>
          </cell>
          <cell r="N22">
            <v>5.9134030617765503E-3</v>
          </cell>
          <cell r="O22">
            <v>1</v>
          </cell>
          <cell r="P22">
            <v>18.75</v>
          </cell>
          <cell r="Q22">
            <v>0.25666666666802485</v>
          </cell>
        </row>
        <row r="23">
          <cell r="C23" t="str">
            <v>CONFORMACION DE LA CALZADA EXISTENTE</v>
          </cell>
          <cell r="F23" t="str">
            <v>M2</v>
          </cell>
          <cell r="G23">
            <v>1</v>
          </cell>
          <cell r="H23">
            <v>299</v>
          </cell>
          <cell r="I23">
            <v>299</v>
          </cell>
          <cell r="J23">
            <v>1.9071377020393937E-5</v>
          </cell>
          <cell r="K23">
            <v>0.94305810102160392</v>
          </cell>
          <cell r="L23">
            <v>2.1733549228395454E-3</v>
          </cell>
          <cell r="M23">
            <v>0</v>
          </cell>
          <cell r="N23">
            <v>5.4768544055556541E-2</v>
          </cell>
          <cell r="O23">
            <v>1</v>
          </cell>
          <cell r="P23">
            <v>225</v>
          </cell>
          <cell r="Q23">
            <v>-7.6783625730968197E-2</v>
          </cell>
        </row>
        <row r="24">
          <cell r="C24" t="str">
            <v>AFIRMADO</v>
          </cell>
          <cell r="F24" t="str">
            <v>M3</v>
          </cell>
          <cell r="G24">
            <v>1</v>
          </cell>
          <cell r="H24">
            <v>40915</v>
          </cell>
          <cell r="I24">
            <v>40915</v>
          </cell>
          <cell r="J24">
            <v>2.6097170260515647E-3</v>
          </cell>
          <cell r="K24">
            <v>6.8085878988697737E-2</v>
          </cell>
          <cell r="L24">
            <v>0.39411738005537655</v>
          </cell>
          <cell r="M24">
            <v>0.5337932912713903</v>
          </cell>
          <cell r="N24">
            <v>4.0034496845354275E-3</v>
          </cell>
          <cell r="O24">
            <v>1</v>
          </cell>
          <cell r="P24">
            <v>22.5</v>
          </cell>
          <cell r="Q24">
            <v>0.28571428571740398</v>
          </cell>
        </row>
        <row r="25">
          <cell r="C25" t="str">
            <v>SUBBASE GRANULAR DE CBR &gt;= 30%</v>
          </cell>
          <cell r="F25" t="str">
            <v>M3</v>
          </cell>
          <cell r="G25">
            <v>1</v>
          </cell>
          <cell r="H25">
            <v>53198</v>
          </cell>
          <cell r="I25">
            <v>53198</v>
          </cell>
          <cell r="J25">
            <v>3.3931742967589183E-3</v>
          </cell>
          <cell r="K25">
            <v>5.2364611297490329E-2</v>
          </cell>
          <cell r="L25">
            <v>0.53401779698589291</v>
          </cell>
          <cell r="M25">
            <v>0.41053855257232424</v>
          </cell>
          <cell r="N25">
            <v>3.0790391442924317E-3</v>
          </cell>
          <cell r="O25">
            <v>0.99999999999999989</v>
          </cell>
          <cell r="P25">
            <v>22.5</v>
          </cell>
          <cell r="Q25">
            <v>-0.41428571428696159</v>
          </cell>
        </row>
        <row r="26">
          <cell r="C26" t="str">
            <v>BASE GRANULAR</v>
          </cell>
          <cell r="F26" t="str">
            <v>M3</v>
          </cell>
          <cell r="G26">
            <v>1</v>
          </cell>
          <cell r="H26">
            <v>72060</v>
          </cell>
          <cell r="I26">
            <v>72060</v>
          </cell>
          <cell r="J26">
            <v>4.5962656457845721E-3</v>
          </cell>
          <cell r="K26">
            <v>3.8658199661869612E-2</v>
          </cell>
          <cell r="L26">
            <v>0.65598841284895471</v>
          </cell>
          <cell r="M26">
            <v>0.30308028534905773</v>
          </cell>
          <cell r="N26">
            <v>2.2731021401179333E-3</v>
          </cell>
          <cell r="O26">
            <v>0.99999999999999989</v>
          </cell>
          <cell r="P26">
            <v>22.5</v>
          </cell>
          <cell r="Q26">
            <v>-0.11428571428405121</v>
          </cell>
        </row>
        <row r="27">
          <cell r="C27" t="str">
            <v>BASE GRANULAR PARA BACHEO</v>
          </cell>
          <cell r="F27" t="str">
            <v>M3</v>
          </cell>
          <cell r="G27">
            <v>1</v>
          </cell>
          <cell r="H27">
            <v>77014</v>
          </cell>
          <cell r="I27">
            <v>77014</v>
          </cell>
          <cell r="J27">
            <v>4.9122509359485573E-3</v>
          </cell>
          <cell r="K27">
            <v>0.13785342523561683</v>
          </cell>
          <cell r="L27">
            <v>0.55942045294696863</v>
          </cell>
          <cell r="M27">
            <v>0.28358418905612603</v>
          </cell>
          <cell r="N27">
            <v>1.9141932761288508E-2</v>
          </cell>
          <cell r="O27">
            <v>1</v>
          </cell>
          <cell r="P27">
            <v>2.5</v>
          </cell>
          <cell r="Q27">
            <v>-0.16666666665696539</v>
          </cell>
        </row>
        <row r="28">
          <cell r="C28" t="str">
            <v>BASE ESTABILIZADA CON CEMENTO</v>
          </cell>
          <cell r="F28" t="str">
            <v>M3</v>
          </cell>
          <cell r="G28">
            <v>1</v>
          </cell>
          <cell r="H28">
            <v>38295</v>
          </cell>
          <cell r="I28">
            <v>38295</v>
          </cell>
          <cell r="J28">
            <v>2.4426032876119926E-3</v>
          </cell>
          <cell r="K28">
            <v>0.82362668938442996</v>
          </cell>
          <cell r="L28">
            <v>5.2788085459957923E-3</v>
          </cell>
          <cell r="M28">
            <v>0</v>
          </cell>
          <cell r="N28">
            <v>0.17109450206957422</v>
          </cell>
          <cell r="O28">
            <v>1</v>
          </cell>
          <cell r="P28">
            <v>0.5625</v>
          </cell>
          <cell r="Q28">
            <v>0.37380952380772214</v>
          </cell>
        </row>
        <row r="29">
          <cell r="C29" t="str">
            <v>CEMENTO (Para estabilizacion de base)</v>
          </cell>
          <cell r="F29" t="str">
            <v>KG</v>
          </cell>
          <cell r="G29">
            <v>1</v>
          </cell>
          <cell r="H29">
            <v>580</v>
          </cell>
          <cell r="I29">
            <v>580</v>
          </cell>
          <cell r="J29">
            <v>3.6994644387386229E-5</v>
          </cell>
          <cell r="K29">
            <v>0</v>
          </cell>
          <cell r="L29">
            <v>0.9641255605381166</v>
          </cell>
          <cell r="M29">
            <v>3.5874439461883408E-2</v>
          </cell>
          <cell r="N29">
            <v>0</v>
          </cell>
          <cell r="O29">
            <v>1</v>
          </cell>
          <cell r="P29">
            <v>0</v>
          </cell>
          <cell r="Q29">
            <v>0.20000000000004547</v>
          </cell>
        </row>
        <row r="30">
          <cell r="C30" t="str">
            <v>CAL HIDRATADA (Para estabilizacion de base)</v>
          </cell>
          <cell r="F30" t="str">
            <v>KG</v>
          </cell>
          <cell r="G30">
            <v>1</v>
          </cell>
          <cell r="H30">
            <v>464</v>
          </cell>
          <cell r="I30">
            <v>464</v>
          </cell>
          <cell r="J30">
            <v>2.9595715509908982E-5</v>
          </cell>
          <cell r="K30">
            <v>0</v>
          </cell>
          <cell r="L30">
            <v>0.9551820728291317</v>
          </cell>
          <cell r="M30">
            <v>4.4817927170868348E-2</v>
          </cell>
          <cell r="N30">
            <v>0</v>
          </cell>
          <cell r="O30">
            <v>1</v>
          </cell>
          <cell r="P30">
            <v>0</v>
          </cell>
          <cell r="Q30">
            <v>-0.10000000000002274</v>
          </cell>
        </row>
        <row r="31">
          <cell r="C31" t="str">
            <v>BASE EXISTENTE ESTABILIZADA CON CAL HIDRATADA</v>
          </cell>
          <cell r="F31" t="str">
            <v>M3</v>
          </cell>
          <cell r="G31">
            <v>1</v>
          </cell>
          <cell r="H31">
            <v>29179</v>
          </cell>
          <cell r="I31">
            <v>29179</v>
          </cell>
          <cell r="J31">
            <v>1.8611495320336945E-3</v>
          </cell>
          <cell r="K31">
            <v>0.78708585176054768</v>
          </cell>
          <cell r="L31">
            <v>1.0826143130819608E-2</v>
          </cell>
          <cell r="M31">
            <v>0</v>
          </cell>
          <cell r="N31">
            <v>0.2020880051086327</v>
          </cell>
          <cell r="O31">
            <v>1</v>
          </cell>
          <cell r="P31">
            <v>0.625</v>
          </cell>
          <cell r="Q31">
            <v>-0.36666666666860692</v>
          </cell>
        </row>
        <row r="32">
          <cell r="C32" t="str">
            <v>EXCAVACION PARA REPARACION DE PAVIMENTO EXISTENTE (Con cortadora)</v>
          </cell>
          <cell r="F32" t="str">
            <v>M3</v>
          </cell>
          <cell r="G32">
            <v>1</v>
          </cell>
          <cell r="H32">
            <v>35112</v>
          </cell>
          <cell r="I32">
            <v>35112</v>
          </cell>
          <cell r="J32">
            <v>2.2395792305688021E-3</v>
          </cell>
          <cell r="K32">
            <v>0.52715182529216653</v>
          </cell>
          <cell r="L32">
            <v>2.8508511755767E-3</v>
          </cell>
          <cell r="M32">
            <v>0.15550097321327455</v>
          </cell>
          <cell r="N32">
            <v>0.31449635031898227</v>
          </cell>
          <cell r="O32">
            <v>1</v>
          </cell>
          <cell r="P32">
            <v>0.33374999999999999</v>
          </cell>
          <cell r="Q32">
            <v>-0.32043873728980543</v>
          </cell>
        </row>
        <row r="33">
          <cell r="C33" t="str">
            <v>IMPRIMACION</v>
          </cell>
          <cell r="F33" t="str">
            <v>M2</v>
          </cell>
          <cell r="G33">
            <v>1</v>
          </cell>
          <cell r="H33">
            <v>1052</v>
          </cell>
          <cell r="I33">
            <v>1052</v>
          </cell>
          <cell r="J33">
            <v>6.7100630854362609E-5</v>
          </cell>
          <cell r="K33">
            <v>0.15447832669076531</v>
          </cell>
          <cell r="L33">
            <v>0.82800383106250197</v>
          </cell>
          <cell r="M33">
            <v>0</v>
          </cell>
          <cell r="N33">
            <v>1.7517842246732786E-2</v>
          </cell>
          <cell r="O33">
            <v>1</v>
          </cell>
          <cell r="P33">
            <v>200</v>
          </cell>
          <cell r="Q33">
            <v>7.2499999999990905E-2</v>
          </cell>
        </row>
        <row r="34">
          <cell r="C34" t="str">
            <v>RIEGO DE LIGA CON EMULSION ASFALTICA CRR-1</v>
          </cell>
          <cell r="F34" t="str">
            <v>M2</v>
          </cell>
          <cell r="G34">
            <v>1</v>
          </cell>
          <cell r="H34">
            <v>844</v>
          </cell>
          <cell r="I34">
            <v>844</v>
          </cell>
          <cell r="J34">
            <v>5.3833585970610309E-5</v>
          </cell>
          <cell r="K34">
            <v>0.19255208533908424</v>
          </cell>
          <cell r="L34">
            <v>0.78561250818346373</v>
          </cell>
          <cell r="M34">
            <v>0</v>
          </cell>
          <cell r="N34">
            <v>2.1835406477452152E-2</v>
          </cell>
          <cell r="O34">
            <v>1.0000000000000002</v>
          </cell>
          <cell r="P34">
            <v>200</v>
          </cell>
          <cell r="Q34">
            <v>7.2499999999990905E-2</v>
          </cell>
        </row>
        <row r="35">
          <cell r="C35" t="str">
            <v>RIEGO DE LIGA CON EMULSION ASFALTICA CRR-2</v>
          </cell>
          <cell r="F35" t="str">
            <v>M2</v>
          </cell>
          <cell r="G35">
            <v>1</v>
          </cell>
          <cell r="H35">
            <v>844</v>
          </cell>
          <cell r="I35">
            <v>844</v>
          </cell>
          <cell r="J35">
            <v>5.3833585970610309E-5</v>
          </cell>
          <cell r="K35">
            <v>0.19255208533908424</v>
          </cell>
          <cell r="L35">
            <v>0.78561250818346373</v>
          </cell>
          <cell r="M35">
            <v>0</v>
          </cell>
          <cell r="N35">
            <v>2.1835406477452152E-2</v>
          </cell>
          <cell r="O35">
            <v>1.0000000000000002</v>
          </cell>
          <cell r="P35">
            <v>200</v>
          </cell>
          <cell r="Q35">
            <v>7.2499999999990905E-2</v>
          </cell>
        </row>
        <row r="36">
          <cell r="C36" t="str">
            <v>TRATAMIENTO SUPRFICIAL DOBLE CON EMULSION CRR2</v>
          </cell>
          <cell r="F36" t="str">
            <v>M2</v>
          </cell>
          <cell r="G36">
            <v>1</v>
          </cell>
          <cell r="H36">
            <v>9119</v>
          </cell>
          <cell r="I36">
            <v>9119</v>
          </cell>
          <cell r="J36">
            <v>5.8164510718719835E-4</v>
          </cell>
          <cell r="K36">
            <v>0.38491695773041557</v>
          </cell>
          <cell r="L36">
            <v>0.39952954594055173</v>
          </cell>
          <cell r="M36">
            <v>0.1437023308860218</v>
          </cell>
          <cell r="N36">
            <v>7.18511654430109E-2</v>
          </cell>
          <cell r="O36">
            <v>1</v>
          </cell>
          <cell r="P36">
            <v>5.625</v>
          </cell>
          <cell r="Q36">
            <v>0.1499999999996362</v>
          </cell>
        </row>
        <row r="37">
          <cell r="C37" t="str">
            <v>TRATAMIENTO SUPERFICIAL DOBLE CON EMULSION CRR2m</v>
          </cell>
          <cell r="F37" t="str">
            <v>M2</v>
          </cell>
          <cell r="G37">
            <v>1</v>
          </cell>
          <cell r="H37">
            <v>10250</v>
          </cell>
          <cell r="I37">
            <v>10250</v>
          </cell>
          <cell r="J37">
            <v>6.5378466374260149E-4</v>
          </cell>
          <cell r="K37">
            <v>0.34244403576637705</v>
          </cell>
          <cell r="L37">
            <v>0.46578730420445175</v>
          </cell>
          <cell r="M37">
            <v>0.12784577335278077</v>
          </cell>
          <cell r="N37">
            <v>6.3922886676390386E-2</v>
          </cell>
          <cell r="O37">
            <v>0.99999999999999989</v>
          </cell>
          <cell r="P37">
            <v>5.625</v>
          </cell>
          <cell r="Q37">
            <v>0.1499999999996362</v>
          </cell>
        </row>
        <row r="38">
          <cell r="C38" t="str">
            <v>SELLO DE FISURAS MENORES A 20 mm DE ANCHO</v>
          </cell>
          <cell r="F38" t="str">
            <v>M</v>
          </cell>
          <cell r="G38">
            <v>1</v>
          </cell>
          <cell r="H38">
            <v>4377</v>
          </cell>
          <cell r="I38">
            <v>4377</v>
          </cell>
          <cell r="J38">
            <v>2.7918199738549921E-4</v>
          </cell>
          <cell r="K38">
            <v>9.4042645865093338E-2</v>
          </cell>
          <cell r="L38">
            <v>0.77124868835257088</v>
          </cell>
          <cell r="M38">
            <v>0</v>
          </cell>
          <cell r="N38">
            <v>0.13470866578233584</v>
          </cell>
          <cell r="O38">
            <v>1</v>
          </cell>
          <cell r="P38">
            <v>6.25</v>
          </cell>
          <cell r="Q38">
            <v>-0.44666666666671517</v>
          </cell>
        </row>
        <row r="39">
          <cell r="C39" t="str">
            <v>SELLLO DE FISURAS MAYORES A 20 mm DE ANCHO</v>
          </cell>
          <cell r="F39" t="str">
            <v>M</v>
          </cell>
          <cell r="G39">
            <v>1</v>
          </cell>
          <cell r="H39">
            <v>4508</v>
          </cell>
          <cell r="I39">
            <v>4508</v>
          </cell>
          <cell r="J39">
            <v>2.875376843074778E-4</v>
          </cell>
          <cell r="K39">
            <v>6.0083579793821423E-2</v>
          </cell>
          <cell r="L39">
            <v>0.74753586636280867</v>
          </cell>
          <cell r="M39">
            <v>0</v>
          </cell>
          <cell r="N39">
            <v>0.19238055384336986</v>
          </cell>
          <cell r="O39">
            <v>0.99999999999999989</v>
          </cell>
          <cell r="P39">
            <v>4.25</v>
          </cell>
          <cell r="Q39">
            <v>0.39019607843147242</v>
          </cell>
        </row>
        <row r="40">
          <cell r="C40" t="str">
            <v>LECHADA ASFALTICA CON EMULSION CRL-1h, TIPO LA-2</v>
          </cell>
          <cell r="F40" t="str">
            <v>M2</v>
          </cell>
          <cell r="G40">
            <v>1</v>
          </cell>
          <cell r="H40">
            <v>4216</v>
          </cell>
          <cell r="I40">
            <v>4216</v>
          </cell>
          <cell r="J40">
            <v>2.6891279437451783E-4</v>
          </cell>
          <cell r="K40">
            <v>0.25694522955486809</v>
          </cell>
          <cell r="L40">
            <v>0.4426138524312157</v>
          </cell>
          <cell r="M40">
            <v>0.2072006331130456</v>
          </cell>
          <cell r="N40">
            <v>9.324028490087051E-2</v>
          </cell>
          <cell r="O40">
            <v>0.99999999999999989</v>
          </cell>
          <cell r="P40">
            <v>9.375</v>
          </cell>
          <cell r="Q40">
            <v>-0.20333333333383052</v>
          </cell>
        </row>
        <row r="41">
          <cell r="C41" t="str">
            <v>MEZCLA DENSA EN CALIENTE tipo MDC-0</v>
          </cell>
          <cell r="F41" t="str">
            <v>M3</v>
          </cell>
          <cell r="G41">
            <v>1</v>
          </cell>
          <cell r="H41">
            <v>287295</v>
          </cell>
          <cell r="I41">
            <v>287295</v>
          </cell>
          <cell r="J41">
            <v>1.8324786826334701E-2</v>
          </cell>
          <cell r="K41">
            <v>9.0172560919584144E-2</v>
          </cell>
          <cell r="L41">
            <v>0.62915836722555474</v>
          </cell>
          <cell r="M41">
            <v>0.17419430741402214</v>
          </cell>
          <cell r="N41">
            <v>0.10647476444083899</v>
          </cell>
          <cell r="O41">
            <v>1</v>
          </cell>
          <cell r="P41">
            <v>2.5</v>
          </cell>
          <cell r="Q41">
            <v>0.16388888889923692</v>
          </cell>
        </row>
        <row r="42">
          <cell r="C42" t="str">
            <v>MEZCLA DENSA EN CALIENTE tipo MDC-1</v>
          </cell>
          <cell r="F42" t="str">
            <v>M3</v>
          </cell>
          <cell r="G42">
            <v>1</v>
          </cell>
          <cell r="H42">
            <v>295395</v>
          </cell>
          <cell r="I42">
            <v>295395</v>
          </cell>
          <cell r="J42">
            <v>1.884143617036544E-2</v>
          </cell>
          <cell r="K42">
            <v>8.7699953203872194E-2</v>
          </cell>
          <cell r="L42">
            <v>0.67715830636158392</v>
          </cell>
          <cell r="M42">
            <v>0.13158660388715923</v>
          </cell>
          <cell r="N42">
            <v>0.10355513654738463</v>
          </cell>
          <cell r="O42">
            <v>1</v>
          </cell>
          <cell r="P42">
            <v>2.5</v>
          </cell>
          <cell r="Q42">
            <v>0.18888888886431232</v>
          </cell>
        </row>
        <row r="43">
          <cell r="C43" t="str">
            <v>MEZCLA DENSA EN CALIENTE tipo MDC-2</v>
          </cell>
          <cell r="F43" t="str">
            <v>M3</v>
          </cell>
          <cell r="G43">
            <v>1</v>
          </cell>
          <cell r="H43">
            <v>305577</v>
          </cell>
          <cell r="I43">
            <v>305577</v>
          </cell>
          <cell r="J43">
            <v>1.9490883530972967E-2</v>
          </cell>
          <cell r="K43">
            <v>8.4777669557111718E-2</v>
          </cell>
          <cell r="L43">
            <v>0.68791583777803567</v>
          </cell>
          <cell r="M43">
            <v>0.12720195638594237</v>
          </cell>
          <cell r="N43">
            <v>0.10010453627891026</v>
          </cell>
          <cell r="O43">
            <v>1</v>
          </cell>
          <cell r="P43">
            <v>2.5</v>
          </cell>
          <cell r="Q43">
            <v>-6.1111111135687679E-2</v>
          </cell>
        </row>
        <row r="44">
          <cell r="C44" t="str">
            <v>MEZCLA DENSA EN CALIENTE tipo MDC-3</v>
          </cell>
          <cell r="F44" t="str">
            <v>M3</v>
          </cell>
          <cell r="G44">
            <v>1</v>
          </cell>
          <cell r="H44">
            <v>317768</v>
          </cell>
          <cell r="I44">
            <v>317768</v>
          </cell>
          <cell r="J44">
            <v>2.0268472685674048E-2</v>
          </cell>
          <cell r="K44">
            <v>8.1525117440943151E-2</v>
          </cell>
          <cell r="L44">
            <v>0.69988915584115985</v>
          </cell>
          <cell r="M44">
            <v>0.12232176807001842</v>
          </cell>
          <cell r="N44">
            <v>9.6263958647878539E-2</v>
          </cell>
          <cell r="O44">
            <v>0.99999999999999989</v>
          </cell>
          <cell r="P44">
            <v>2.5</v>
          </cell>
          <cell r="Q44">
            <v>-0.46111111110076308</v>
          </cell>
        </row>
        <row r="45">
          <cell r="C45" t="str">
            <v>MEZCLA DENSA EN CALIENTE PARA BACHEO</v>
          </cell>
          <cell r="F45" t="str">
            <v>M3</v>
          </cell>
          <cell r="G45">
            <v>1</v>
          </cell>
          <cell r="H45">
            <v>329909</v>
          </cell>
          <cell r="I45">
            <v>329909</v>
          </cell>
          <cell r="J45">
            <v>2.1042872646893456E-2</v>
          </cell>
          <cell r="K45">
            <v>7.4146705397210258E-2</v>
          </cell>
          <cell r="L45">
            <v>0.63812927008512099</v>
          </cell>
          <cell r="M45">
            <v>0.13318823608994015</v>
          </cell>
          <cell r="N45">
            <v>0.15453578842772864</v>
          </cell>
          <cell r="O45">
            <v>1</v>
          </cell>
          <cell r="P45">
            <v>1.5</v>
          </cell>
          <cell r="Q45">
            <v>-1.6666666662786156E-2</v>
          </cell>
        </row>
        <row r="46">
          <cell r="C46" t="str">
            <v>MEZCLA ABIERTA EN CALIENTE TIPO MAC-1</v>
          </cell>
          <cell r="F46" t="str">
            <v>M3</v>
          </cell>
          <cell r="G46">
            <v>1</v>
          </cell>
          <cell r="H46">
            <v>270577</v>
          </cell>
          <cell r="I46">
            <v>270577</v>
          </cell>
          <cell r="J46">
            <v>1.725844809380311E-2</v>
          </cell>
          <cell r="K46">
            <v>9.5743894291480502E-2</v>
          </cell>
          <cell r="L46">
            <v>0.61163292319428531</v>
          </cell>
          <cell r="M46">
            <v>0.17956984913463481</v>
          </cell>
          <cell r="N46">
            <v>0.11305333337959932</v>
          </cell>
          <cell r="O46">
            <v>0.99999999999999989</v>
          </cell>
          <cell r="P46">
            <v>2.5</v>
          </cell>
          <cell r="Q46">
            <v>-0.16111111111240461</v>
          </cell>
        </row>
        <row r="47">
          <cell r="C47" t="str">
            <v>MEZCLA ABIERTA EN CALIENTE TIPO MAC-2</v>
          </cell>
          <cell r="F47" t="str">
            <v>M3</v>
          </cell>
          <cell r="G47">
            <v>1</v>
          </cell>
          <cell r="H47">
            <v>275936</v>
          </cell>
          <cell r="I47">
            <v>275936</v>
          </cell>
          <cell r="J47">
            <v>1.7600265851168632E-2</v>
          </cell>
          <cell r="K47">
            <v>9.3884351857716652E-2</v>
          </cell>
          <cell r="L47">
            <v>0.5621133846578259</v>
          </cell>
          <cell r="M47">
            <v>0.1592395864796064</v>
          </cell>
          <cell r="N47">
            <v>0.18476267700485099</v>
          </cell>
          <cell r="O47">
            <v>0.99999999999999978</v>
          </cell>
          <cell r="P47">
            <v>1.5</v>
          </cell>
          <cell r="Q47">
            <v>-0.41111111111240461</v>
          </cell>
        </row>
        <row r="48">
          <cell r="C48" t="str">
            <v>MEZCLA ABIERTA EN CALIENTE TIPO MAC-3</v>
          </cell>
          <cell r="F48" t="str">
            <v>M3</v>
          </cell>
          <cell r="G48">
            <v>1</v>
          </cell>
          <cell r="H48">
            <v>288787</v>
          </cell>
          <cell r="I48">
            <v>288787</v>
          </cell>
          <cell r="J48">
            <v>1.8419952359827772E-2</v>
          </cell>
          <cell r="K48">
            <v>8.9706666453257991E-2</v>
          </cell>
          <cell r="L48">
            <v>0.58159855428966423</v>
          </cell>
          <cell r="M48">
            <v>0.15215371025972169</v>
          </cell>
          <cell r="N48">
            <v>0.17654106899735605</v>
          </cell>
          <cell r="O48">
            <v>1</v>
          </cell>
          <cell r="P48">
            <v>1.5</v>
          </cell>
          <cell r="Q48">
            <v>8.8888888887595385E-2</v>
          </cell>
        </row>
        <row r="49">
          <cell r="C49" t="str">
            <v>MEZCLA DISCONTINUA EN CALIENTE TIPO M-1</v>
          </cell>
          <cell r="F49" t="str">
            <v>M3</v>
          </cell>
          <cell r="G49">
            <v>1</v>
          </cell>
          <cell r="H49">
            <v>336912</v>
          </cell>
          <cell r="I49">
            <v>336912</v>
          </cell>
          <cell r="J49">
            <v>2.1489551085936327E-2</v>
          </cell>
          <cell r="K49">
            <v>7.6892752509732709E-2</v>
          </cell>
          <cell r="L49">
            <v>0.71694185068657912</v>
          </cell>
          <cell r="M49">
            <v>0.1153712835258939</v>
          </cell>
          <cell r="N49">
            <v>9.07941132777942E-2</v>
          </cell>
          <cell r="O49">
            <v>0.99999999999999989</v>
          </cell>
          <cell r="P49">
            <v>2.5</v>
          </cell>
          <cell r="Q49">
            <v>-0.26111111114732921</v>
          </cell>
        </row>
        <row r="50">
          <cell r="C50" t="str">
            <v>MEZCLA DISCONTINUA EN CALIENTE TIPO M-2</v>
          </cell>
          <cell r="F50" t="str">
            <v>M3</v>
          </cell>
          <cell r="G50">
            <v>1</v>
          </cell>
          <cell r="H50">
            <v>340642</v>
          </cell>
          <cell r="I50">
            <v>340642</v>
          </cell>
          <cell r="J50">
            <v>2.1727464919668999E-2</v>
          </cell>
          <cell r="K50">
            <v>7.6050778683011258E-2</v>
          </cell>
          <cell r="L50">
            <v>0.72004133074657506</v>
          </cell>
          <cell r="M50">
            <v>0.11410797069193382</v>
          </cell>
          <cell r="N50">
            <v>8.9799919878479892E-2</v>
          </cell>
          <cell r="O50">
            <v>1</v>
          </cell>
          <cell r="P50">
            <v>2.5</v>
          </cell>
          <cell r="Q50">
            <v>-0.28611111111240461</v>
          </cell>
        </row>
        <row r="51">
          <cell r="C51" t="str">
            <v>MEZCLA DISCONTINUA EN CALIENTE TIPO F-1</v>
          </cell>
          <cell r="F51" t="str">
            <v>M3</v>
          </cell>
          <cell r="G51">
            <v>1</v>
          </cell>
          <cell r="H51">
            <v>348610</v>
          </cell>
          <cell r="I51">
            <v>348610</v>
          </cell>
          <cell r="J51">
            <v>2.2235694792908128E-2</v>
          </cell>
          <cell r="K51">
            <v>7.431254884335739E-2</v>
          </cell>
          <cell r="L51">
            <v>0.7264401148378522</v>
          </cell>
          <cell r="M51">
            <v>0.11149989904514901</v>
          </cell>
          <cell r="N51">
            <v>8.7747437273641427E-2</v>
          </cell>
          <cell r="O51">
            <v>1</v>
          </cell>
          <cell r="P51">
            <v>2.5</v>
          </cell>
          <cell r="Q51">
            <v>-0.18111111113103107</v>
          </cell>
        </row>
        <row r="52">
          <cell r="C52" t="str">
            <v>MEZCLA DISCONTINUA EN CALIENTE TIPO F-2</v>
          </cell>
          <cell r="F52" t="str">
            <v>M3</v>
          </cell>
          <cell r="G52">
            <v>1</v>
          </cell>
          <cell r="H52">
            <v>356590</v>
          </cell>
          <cell r="I52">
            <v>356590</v>
          </cell>
          <cell r="J52">
            <v>2.2744690072582854E-2</v>
          </cell>
          <cell r="K52">
            <v>7.2649538807076752E-2</v>
          </cell>
          <cell r="L52">
            <v>0.73256199925211685</v>
          </cell>
          <cell r="M52">
            <v>0.10900468855859689</v>
          </cell>
          <cell r="N52">
            <v>8.5783773382209508E-2</v>
          </cell>
          <cell r="O52">
            <v>1</v>
          </cell>
          <cell r="P52">
            <v>2.5</v>
          </cell>
          <cell r="Q52">
            <v>-0.16611111111706123</v>
          </cell>
        </row>
        <row r="53">
          <cell r="C53" t="str">
            <v>MEZCLA DRENANTE</v>
          </cell>
          <cell r="F53" t="str">
            <v>M3</v>
          </cell>
          <cell r="G53">
            <v>1</v>
          </cell>
          <cell r="H53">
            <v>337857</v>
          </cell>
          <cell r="I53">
            <v>337857</v>
          </cell>
          <cell r="J53">
            <v>2.1549826842739914E-2</v>
          </cell>
          <cell r="K53">
            <v>7.6677805291816017E-2</v>
          </cell>
          <cell r="L53">
            <v>0.71773311591922728</v>
          </cell>
          <cell r="M53">
            <v>0.11504877281308999</v>
          </cell>
          <cell r="N53">
            <v>9.0540305975866694E-2</v>
          </cell>
          <cell r="O53">
            <v>1</v>
          </cell>
          <cell r="P53">
            <v>2.5</v>
          </cell>
          <cell r="Q53">
            <v>0.28888888889923692</v>
          </cell>
        </row>
        <row r="54">
          <cell r="C54" t="str">
            <v>MEZCLA DENSA EN CALIENTE TIPO MDC-0 con asfalto modificado con polimeros</v>
          </cell>
          <cell r="F54" t="str">
            <v>M3</v>
          </cell>
          <cell r="G54">
            <v>1</v>
          </cell>
          <cell r="H54">
            <v>324953</v>
          </cell>
          <cell r="I54">
            <v>324953</v>
          </cell>
          <cell r="J54">
            <v>2.0726759788990204E-2</v>
          </cell>
          <cell r="K54">
            <v>7.9722582304898315E-2</v>
          </cell>
          <cell r="L54">
            <v>0</v>
          </cell>
          <cell r="M54">
            <v>0</v>
          </cell>
          <cell r="N54">
            <v>0</v>
          </cell>
          <cell r="O54">
            <v>7.9722582304898315E-2</v>
          </cell>
          <cell r="P54">
            <v>2.5</v>
          </cell>
          <cell r="Q54">
            <v>-0.23611111112404615</v>
          </cell>
        </row>
        <row r="55">
          <cell r="C55" t="str">
            <v>MEZCLA DENSA EN CALIENTE tipo MDC-1 con asfalto modificado con polimeros</v>
          </cell>
          <cell r="F55" t="str">
            <v>M3</v>
          </cell>
          <cell r="G55">
            <v>1</v>
          </cell>
          <cell r="H55">
            <v>333066</v>
          </cell>
          <cell r="I55">
            <v>333066</v>
          </cell>
          <cell r="J55">
            <v>2.1244238323326177E-2</v>
          </cell>
          <cell r="K55">
            <v>7.7780815959140243E-2</v>
          </cell>
          <cell r="L55">
            <v>0</v>
          </cell>
          <cell r="M55">
            <v>0</v>
          </cell>
          <cell r="N55">
            <v>0</v>
          </cell>
          <cell r="O55">
            <v>7.7780815959140243E-2</v>
          </cell>
          <cell r="P55">
            <v>2.5</v>
          </cell>
          <cell r="Q55">
            <v>0.43888888886431232</v>
          </cell>
        </row>
        <row r="56">
          <cell r="C56" t="str">
            <v>MEZCLA DENSA EN CALIENTE tipo MDC-2 con asfalto modificado con polimeros</v>
          </cell>
          <cell r="F56" t="str">
            <v>M3</v>
          </cell>
          <cell r="G56">
            <v>1</v>
          </cell>
          <cell r="H56">
            <v>343264</v>
          </cell>
          <cell r="I56">
            <v>343264</v>
          </cell>
          <cell r="J56">
            <v>2.189470622584784E-2</v>
          </cell>
          <cell r="K56">
            <v>7.5469962523598555E-2</v>
          </cell>
          <cell r="L56">
            <v>0.72217943533782214</v>
          </cell>
          <cell r="M56">
            <v>0.11323650356900125</v>
          </cell>
          <cell r="N56">
            <v>8.9114098569578054E-2</v>
          </cell>
          <cell r="O56">
            <v>1</v>
          </cell>
          <cell r="P56">
            <v>2.5</v>
          </cell>
          <cell r="Q56">
            <v>0.13388888887129724</v>
          </cell>
        </row>
        <row r="57">
          <cell r="C57" t="str">
            <v>MEZCLA DENSA EN CALIENTE tipo MDC-3 con asfalto modificado con polimeros</v>
          </cell>
          <cell r="F57" t="str">
            <v>M3</v>
          </cell>
          <cell r="G57">
            <v>1</v>
          </cell>
          <cell r="H57">
            <v>355466</v>
          </cell>
          <cell r="I57">
            <v>355466</v>
          </cell>
          <cell r="J57">
            <v>2.2672997003114884E-2</v>
          </cell>
          <cell r="K57">
            <v>7.2879215835078989E-2</v>
          </cell>
          <cell r="L57">
            <v>0.7317165105374569</v>
          </cell>
          <cell r="M57">
            <v>0.10934930014619323</v>
          </cell>
          <cell r="N57">
            <v>8.6054973481270891E-2</v>
          </cell>
          <cell r="O57">
            <v>1</v>
          </cell>
          <cell r="P57">
            <v>2.5</v>
          </cell>
          <cell r="Q57">
            <v>-0.3811111111426726</v>
          </cell>
        </row>
        <row r="58">
          <cell r="C58" t="str">
            <v>FRESADO DE PAVIMENTO ASFALTICO</v>
          </cell>
          <cell r="F58" t="str">
            <v>M3</v>
          </cell>
          <cell r="G58">
            <v>1</v>
          </cell>
          <cell r="H58">
            <v>30952</v>
          </cell>
          <cell r="I58">
            <v>30952</v>
          </cell>
          <cell r="J58">
            <v>1.9742383328937561E-3</v>
          </cell>
          <cell r="K58">
            <v>0.33338373465384791</v>
          </cell>
          <cell r="L58">
            <v>3.3600880343064986E-4</v>
          </cell>
          <cell r="M58">
            <v>0.66151733175409189</v>
          </cell>
          <cell r="N58">
            <v>4.7629247886294621E-3</v>
          </cell>
          <cell r="O58">
            <v>0.99999999999999989</v>
          </cell>
          <cell r="P58">
            <v>25</v>
          </cell>
          <cell r="Q58">
            <v>0.43000000000029104</v>
          </cell>
        </row>
        <row r="59">
          <cell r="C59" t="str">
            <v>PAVIMENTO ASFALTICO RECICLADO EN FRIO EN EL LUGAR CON EMULSION ASFALTICA</v>
          </cell>
          <cell r="F59" t="str">
            <v>M3</v>
          </cell>
          <cell r="G59">
            <v>1</v>
          </cell>
          <cell r="H59">
            <v>132638</v>
          </cell>
          <cell r="I59">
            <v>132638</v>
          </cell>
          <cell r="J59">
            <v>8.4601649004381625E-3</v>
          </cell>
          <cell r="K59">
            <v>0.23779325987956321</v>
          </cell>
          <cell r="L59">
            <v>0.70663452529441206</v>
          </cell>
          <cell r="M59">
            <v>0</v>
          </cell>
          <cell r="N59">
            <v>5.5572214826024709E-2</v>
          </cell>
          <cell r="O59">
            <v>1</v>
          </cell>
          <cell r="P59">
            <v>0.5</v>
          </cell>
          <cell r="Q59">
            <v>-0.22619047618354671</v>
          </cell>
        </row>
        <row r="60">
          <cell r="C60" t="str">
            <v>PAVIMENTO DE CONCRETO HIDRAULICO MR 50</v>
          </cell>
          <cell r="F60" t="str">
            <v>M3</v>
          </cell>
          <cell r="G60">
            <v>1</v>
          </cell>
          <cell r="H60">
            <v>551532</v>
          </cell>
          <cell r="I60">
            <v>551532</v>
          </cell>
          <cell r="J60">
            <v>3.5178845186661901E-2</v>
          </cell>
          <cell r="K60">
            <v>1.3454950899446771E-2</v>
          </cell>
          <cell r="L60">
            <v>0.89662040703956747</v>
          </cell>
          <cell r="M60">
            <v>5.7701114981335525E-2</v>
          </cell>
          <cell r="N60">
            <v>3.2223527079650247E-2</v>
          </cell>
          <cell r="O60">
            <v>1</v>
          </cell>
          <cell r="P60">
            <v>3.75</v>
          </cell>
          <cell r="Q60">
            <v>0.19666666665580124</v>
          </cell>
        </row>
        <row r="61">
          <cell r="C61" t="str">
            <v>PAVIMENTO DE ADOQUINES DE CONCRETO</v>
          </cell>
          <cell r="F61" t="str">
            <v>M2</v>
          </cell>
          <cell r="G61">
            <v>1</v>
          </cell>
          <cell r="H61">
            <v>44679</v>
          </cell>
          <cell r="I61">
            <v>44679</v>
          </cell>
          <cell r="J61">
            <v>2.8497995113517748E-3</v>
          </cell>
          <cell r="K61">
            <v>5.8192821915416734E-2</v>
          </cell>
          <cell r="L61">
            <v>0.67528405371197464</v>
          </cell>
          <cell r="M61">
            <v>4.6554257532333387E-2</v>
          </cell>
          <cell r="N61">
            <v>0.21996886684027525</v>
          </cell>
          <cell r="O61">
            <v>1</v>
          </cell>
          <cell r="P61">
            <v>1.25</v>
          </cell>
          <cell r="Q61">
            <v>-5.0000000002910383E-2</v>
          </cell>
        </row>
        <row r="62">
          <cell r="C62" t="str">
            <v>EXCAVACION VARIAS SIN CLASIFICAR</v>
          </cell>
          <cell r="F62" t="str">
            <v>M3</v>
          </cell>
          <cell r="G62">
            <v>1</v>
          </cell>
          <cell r="H62">
            <v>21828</v>
          </cell>
          <cell r="I62">
            <v>21828</v>
          </cell>
          <cell r="J62">
            <v>1.3922743063583907E-3</v>
          </cell>
          <cell r="K62">
            <v>0.15881839116969743</v>
          </cell>
          <cell r="L62">
            <v>3.6567934566822835E-2</v>
          </cell>
          <cell r="M62">
            <v>3.2756293178750097E-2</v>
          </cell>
          <cell r="N62">
            <v>0.77185738108472957</v>
          </cell>
          <cell r="O62">
            <v>0.99999999999999989</v>
          </cell>
          <cell r="P62">
            <v>0.21875</v>
          </cell>
          <cell r="Q62">
            <v>0.13333333333139308</v>
          </cell>
        </row>
        <row r="63">
          <cell r="C63" t="str">
            <v>EXCAVACION VARIAS EN ROCA EN SECO</v>
          </cell>
          <cell r="F63" t="str">
            <v>M3</v>
          </cell>
          <cell r="G63">
            <v>1</v>
          </cell>
          <cell r="H63">
            <v>32451</v>
          </cell>
          <cell r="I63">
            <v>32451</v>
          </cell>
          <cell r="J63">
            <v>2.0698503534742597E-3</v>
          </cell>
          <cell r="K63">
            <v>0.28709963306066483</v>
          </cell>
          <cell r="L63">
            <v>5.7286391899081506E-3</v>
          </cell>
          <cell r="M63">
            <v>2.4036248349264967E-2</v>
          </cell>
          <cell r="N63">
            <v>0.68313547940016206</v>
          </cell>
          <cell r="O63">
            <v>1</v>
          </cell>
          <cell r="P63">
            <v>0.16625000000000001</v>
          </cell>
          <cell r="Q63">
            <v>1.2280701761483215E-2</v>
          </cell>
        </row>
        <row r="64">
          <cell r="C64" t="str">
            <v>EXCAVACION VARIAS EN ROCA BAJO AGUA</v>
          </cell>
          <cell r="F64" t="str">
            <v>M3</v>
          </cell>
          <cell r="G64">
            <v>1</v>
          </cell>
          <cell r="H64">
            <v>43338</v>
          </cell>
          <cell r="I64">
            <v>43338</v>
          </cell>
          <cell r="J64">
            <v>2.7642653421733523E-3</v>
          </cell>
          <cell r="K64">
            <v>0.28997100289971001</v>
          </cell>
          <cell r="L64">
            <v>1.1698830116988301E-2</v>
          </cell>
          <cell r="M64">
            <v>1.7998200179982004E-2</v>
          </cell>
          <cell r="N64">
            <v>0.68033196680331975</v>
          </cell>
          <cell r="O64">
            <v>1</v>
          </cell>
          <cell r="P64">
            <v>0.125</v>
          </cell>
          <cell r="Q64">
            <v>0.33333333333575865</v>
          </cell>
        </row>
        <row r="65">
          <cell r="C65" t="str">
            <v>EXCAVACION VARIAS EN MATERIAL COMUN EN SECO</v>
          </cell>
          <cell r="F65" t="str">
            <v>M3</v>
          </cell>
          <cell r="G65">
            <v>1</v>
          </cell>
          <cell r="H65">
            <v>16208</v>
          </cell>
          <cell r="I65">
            <v>16208</v>
          </cell>
          <cell r="J65">
            <v>1.0338089590185449E-3</v>
          </cell>
          <cell r="K65">
            <v>0.21388658663743551</v>
          </cell>
          <cell r="L65">
            <v>1.4357137128037859E-2</v>
          </cell>
          <cell r="M65">
            <v>4.4114108493971071E-2</v>
          </cell>
          <cell r="N65">
            <v>0.72764216774055557</v>
          </cell>
          <cell r="O65">
            <v>1</v>
          </cell>
          <cell r="P65">
            <v>0.3125</v>
          </cell>
          <cell r="Q65">
            <v>3.3333333334667259E-2</v>
          </cell>
        </row>
        <row r="66">
          <cell r="C66">
            <v>0</v>
          </cell>
          <cell r="F66">
            <v>0</v>
          </cell>
          <cell r="G66">
            <v>1</v>
          </cell>
          <cell r="H66">
            <v>0</v>
          </cell>
          <cell r="I66">
            <v>0</v>
          </cell>
          <cell r="J66" t="str">
            <v/>
          </cell>
          <cell r="K66">
            <v>0</v>
          </cell>
          <cell r="L66">
            <v>0</v>
          </cell>
          <cell r="M66">
            <v>0</v>
          </cell>
          <cell r="N66">
            <v>0</v>
          </cell>
          <cell r="O66">
            <v>0</v>
          </cell>
          <cell r="P66">
            <v>0</v>
          </cell>
          <cell r="Q66">
            <v>0</v>
          </cell>
        </row>
        <row r="67">
          <cell r="C67" t="str">
            <v>EXCAVACION VARIAS EN MATERIAL COMUN BAJO AGUA</v>
          </cell>
          <cell r="F67" t="str">
            <v>M3</v>
          </cell>
          <cell r="G67">
            <v>1</v>
          </cell>
          <cell r="H67">
            <v>25127</v>
          </cell>
          <cell r="I67">
            <v>25127</v>
          </cell>
          <cell r="J67">
            <v>1.6026972922790583E-3</v>
          </cell>
          <cell r="K67">
            <v>0.26730346094579771</v>
          </cell>
          <cell r="L67">
            <v>1.402049766122152E-2</v>
          </cell>
          <cell r="M67">
            <v>2.8454884552294599E-2</v>
          </cell>
          <cell r="N67">
            <v>0.69022115684068619</v>
          </cell>
          <cell r="O67">
            <v>1</v>
          </cell>
          <cell r="P67">
            <v>0.21249999999999999</v>
          </cell>
          <cell r="Q67">
            <v>-0.49607843137346208</v>
          </cell>
        </row>
        <row r="68">
          <cell r="C68" t="str">
            <v>RELLENOS PARA ESTRUCTURAS (Con material seleccionado y/o adecuado)</v>
          </cell>
          <cell r="F68" t="str">
            <v>M3</v>
          </cell>
          <cell r="G68">
            <v>1</v>
          </cell>
          <cell r="H68">
            <v>32845</v>
          </cell>
          <cell r="I68">
            <v>32845</v>
          </cell>
          <cell r="J68">
            <v>2.094981198109829E-3</v>
          </cell>
          <cell r="K68">
            <v>0.10554507434331173</v>
          </cell>
          <cell r="L68">
            <v>0.27939100492103908</v>
          </cell>
          <cell r="M68">
            <v>0.41558373022678996</v>
          </cell>
          <cell r="N68">
            <v>0.19948019050885918</v>
          </cell>
          <cell r="O68">
            <v>1</v>
          </cell>
          <cell r="P68">
            <v>0.5625</v>
          </cell>
          <cell r="Q68">
            <v>-0.36666666666860692</v>
          </cell>
        </row>
        <row r="69">
          <cell r="C69" t="str">
            <v>CONCRETO CLASE A</v>
          </cell>
          <cell r="F69" t="str">
            <v>M3</v>
          </cell>
          <cell r="G69">
            <v>1</v>
          </cell>
          <cell r="H69">
            <v>756104</v>
          </cell>
          <cell r="I69">
            <v>756104</v>
          </cell>
          <cell r="J69">
            <v>4.8227238965310823E-2</v>
          </cell>
          <cell r="K69">
            <v>0.1247748955268151</v>
          </cell>
          <cell r="L69">
            <v>0.68284395292960409</v>
          </cell>
          <cell r="M69">
            <v>4.2089421451722508E-2</v>
          </cell>
          <cell r="N69">
            <v>0.15029173009185839</v>
          </cell>
          <cell r="O69">
            <v>1.0000000000000002</v>
          </cell>
          <cell r="P69">
            <v>0.5</v>
          </cell>
          <cell r="Q69">
            <v>-0.47714285715483129</v>
          </cell>
        </row>
        <row r="70">
          <cell r="C70" t="str">
            <v>CONCRETO CLASE B</v>
          </cell>
          <cell r="F70" t="str">
            <v>M3</v>
          </cell>
          <cell r="G70">
            <v>1</v>
          </cell>
          <cell r="H70">
            <v>604941</v>
          </cell>
          <cell r="I70">
            <v>604941</v>
          </cell>
          <cell r="J70">
            <v>3.8585477879913468E-2</v>
          </cell>
          <cell r="K70">
            <v>0.10888115657575927</v>
          </cell>
          <cell r="L70">
            <v>0.73189626920865958</v>
          </cell>
          <cell r="M70">
            <v>5.260679038765631E-2</v>
          </cell>
          <cell r="N70">
            <v>0.10661578382792479</v>
          </cell>
          <cell r="O70">
            <v>0.99999999999999989</v>
          </cell>
          <cell r="P70">
            <v>0.5</v>
          </cell>
          <cell r="Q70">
            <v>8.3333333255723119E-2</v>
          </cell>
        </row>
        <row r="71">
          <cell r="C71" t="str">
            <v>CONCRETO CLASE C</v>
          </cell>
          <cell r="F71" t="str">
            <v>M3</v>
          </cell>
          <cell r="G71">
            <v>1</v>
          </cell>
          <cell r="H71">
            <v>491304</v>
          </cell>
          <cell r="I71">
            <v>491304</v>
          </cell>
          <cell r="J71">
            <v>3.133727028638001E-2</v>
          </cell>
          <cell r="K71">
            <v>3.4473850516028463E-2</v>
          </cell>
          <cell r="L71">
            <v>0.80812073248576499</v>
          </cell>
          <cell r="M71">
            <v>6.4774550706432427E-2</v>
          </cell>
          <cell r="N71">
            <v>9.2630866291774153E-2</v>
          </cell>
          <cell r="O71">
            <v>1</v>
          </cell>
          <cell r="P71">
            <v>0.75</v>
          </cell>
          <cell r="Q71">
            <v>-6.3909774413332343E-2</v>
          </cell>
        </row>
        <row r="72">
          <cell r="C72" t="str">
            <v>CONCRETO CLASE D</v>
          </cell>
          <cell r="F72" t="str">
            <v>M3</v>
          </cell>
          <cell r="G72">
            <v>1</v>
          </cell>
          <cell r="H72">
            <v>378120</v>
          </cell>
          <cell r="I72">
            <v>378120</v>
          </cell>
          <cell r="J72">
            <v>2.4117956785790484E-2</v>
          </cell>
          <cell r="K72">
            <v>7.9075436247148551E-2</v>
          </cell>
          <cell r="L72">
            <v>0.75522714419061998</v>
          </cell>
          <cell r="M72">
            <v>0</v>
          </cell>
          <cell r="N72">
            <v>0.1656974195622315</v>
          </cell>
          <cell r="O72">
            <v>1</v>
          </cell>
          <cell r="P72">
            <v>0.75</v>
          </cell>
          <cell r="Q72">
            <v>4.9999999988358468E-2</v>
          </cell>
        </row>
        <row r="73">
          <cell r="C73" t="str">
            <v>CONCRETO CLASE E</v>
          </cell>
          <cell r="F73" t="str">
            <v>M3</v>
          </cell>
          <cell r="G73">
            <v>1</v>
          </cell>
          <cell r="H73">
            <v>306368</v>
          </cell>
          <cell r="I73">
            <v>306368</v>
          </cell>
          <cell r="J73">
            <v>1.9541336571853009E-2</v>
          </cell>
          <cell r="K73">
            <v>8.4960841522618874E-2</v>
          </cell>
          <cell r="L73">
            <v>0.75865394206579884</v>
          </cell>
          <cell r="M73">
            <v>0</v>
          </cell>
          <cell r="N73">
            <v>0.15638521641158235</v>
          </cell>
          <cell r="O73">
            <v>1</v>
          </cell>
          <cell r="P73">
            <v>0.75</v>
          </cell>
          <cell r="Q73">
            <v>-0.47330827068071812</v>
          </cell>
        </row>
        <row r="74">
          <cell r="C74" t="str">
            <v>CONCRETO CLASE F</v>
          </cell>
          <cell r="F74" t="str">
            <v>M3</v>
          </cell>
          <cell r="G74">
            <v>1</v>
          </cell>
          <cell r="H74">
            <v>281414</v>
          </cell>
          <cell r="I74">
            <v>281414</v>
          </cell>
          <cell r="J74">
            <v>1.794967388902053E-2</v>
          </cell>
          <cell r="K74">
            <v>4.0651908791899186E-2</v>
          </cell>
          <cell r="L74">
            <v>0.78909512546657301</v>
          </cell>
          <cell r="M74">
            <v>0</v>
          </cell>
          <cell r="N74">
            <v>0.17025296574152776</v>
          </cell>
          <cell r="O74">
            <v>1</v>
          </cell>
          <cell r="P74">
            <v>0.75</v>
          </cell>
          <cell r="Q74">
            <v>0.40000000002328306</v>
          </cell>
        </row>
        <row r="75">
          <cell r="C75" t="str">
            <v>CONCRETO CLASE G</v>
          </cell>
          <cell r="F75" t="str">
            <v>M3</v>
          </cell>
          <cell r="G75">
            <v>1</v>
          </cell>
          <cell r="H75">
            <v>262068</v>
          </cell>
          <cell r="I75">
            <v>262068</v>
          </cell>
          <cell r="J75">
            <v>1.6715711147092301E-2</v>
          </cell>
          <cell r="K75">
            <v>9.9210778258950055E-2</v>
          </cell>
          <cell r="L75">
            <v>0.71796856010436971</v>
          </cell>
          <cell r="M75">
            <v>0</v>
          </cell>
          <cell r="N75">
            <v>0.1828206616366802</v>
          </cell>
          <cell r="O75">
            <v>1</v>
          </cell>
          <cell r="P75">
            <v>0.75</v>
          </cell>
          <cell r="Q75">
            <v>-0.29999999998835847</v>
          </cell>
        </row>
        <row r="76">
          <cell r="C76" t="str">
            <v>FABRICACION Y COLOCACION DE BARANDA METALICA</v>
          </cell>
          <cell r="F76" t="str">
            <v>KG</v>
          </cell>
          <cell r="G76">
            <v>1</v>
          </cell>
          <cell r="H76">
            <v>4169</v>
          </cell>
          <cell r="I76">
            <v>4169</v>
          </cell>
          <cell r="J76">
            <v>2.6591495250174687E-4</v>
          </cell>
          <cell r="K76">
            <v>0</v>
          </cell>
          <cell r="L76">
            <v>0.94032532811519398</v>
          </cell>
          <cell r="M76">
            <v>0</v>
          </cell>
          <cell r="N76">
            <v>5.9674671884805935E-2</v>
          </cell>
          <cell r="O76">
            <v>0.99999999999999989</v>
          </cell>
          <cell r="P76">
            <v>100</v>
          </cell>
          <cell r="Q76">
            <v>0.20874999999978172</v>
          </cell>
        </row>
        <row r="77">
          <cell r="C77" t="str">
            <v>ACERO DE REFUERZO GRADO 37</v>
          </cell>
          <cell r="F77" t="str">
            <v>KG</v>
          </cell>
          <cell r="G77">
            <v>1</v>
          </cell>
          <cell r="H77">
            <v>3094</v>
          </cell>
          <cell r="I77">
            <v>3094</v>
          </cell>
          <cell r="J77">
            <v>1.9734729264581552E-4</v>
          </cell>
          <cell r="K77">
            <v>0</v>
          </cell>
          <cell r="L77">
            <v>0.9382404839929418</v>
          </cell>
          <cell r="M77">
            <v>0</v>
          </cell>
          <cell r="N77">
            <v>6.1759516007058236E-2</v>
          </cell>
          <cell r="O77">
            <v>1</v>
          </cell>
          <cell r="P77">
            <v>45</v>
          </cell>
          <cell r="Q77">
            <v>-0.25999999999976353</v>
          </cell>
        </row>
        <row r="78">
          <cell r="C78" t="str">
            <v>ACERO DE REFUERZO GRADO 40</v>
          </cell>
          <cell r="F78" t="str">
            <v>KG</v>
          </cell>
          <cell r="G78">
            <v>1</v>
          </cell>
          <cell r="H78">
            <v>3094</v>
          </cell>
          <cell r="I78">
            <v>3094</v>
          </cell>
          <cell r="J78">
            <v>1.9734729264581552E-4</v>
          </cell>
          <cell r="K78">
            <v>0</v>
          </cell>
          <cell r="L78">
            <v>0.9382404839929418</v>
          </cell>
          <cell r="M78">
            <v>0</v>
          </cell>
          <cell r="N78">
            <v>6.1759516007058236E-2</v>
          </cell>
          <cell r="O78">
            <v>1</v>
          </cell>
          <cell r="P78">
            <v>45</v>
          </cell>
          <cell r="Q78">
            <v>-0.25999999999976353</v>
          </cell>
        </row>
        <row r="79">
          <cell r="C79" t="str">
            <v>ACERO DE REFUERZO GRADO 60</v>
          </cell>
          <cell r="F79" t="str">
            <v>KG</v>
          </cell>
          <cell r="G79">
            <v>1</v>
          </cell>
          <cell r="H79">
            <v>3094</v>
          </cell>
          <cell r="I79">
            <v>3094</v>
          </cell>
          <cell r="J79">
            <v>1.9734729264581552E-4</v>
          </cell>
          <cell r="K79">
            <v>0</v>
          </cell>
          <cell r="L79">
            <v>0.9382404839929418</v>
          </cell>
          <cell r="M79">
            <v>0</v>
          </cell>
          <cell r="N79">
            <v>6.1759516007058236E-2</v>
          </cell>
          <cell r="O79">
            <v>1</v>
          </cell>
          <cell r="P79">
            <v>45</v>
          </cell>
          <cell r="Q79">
            <v>-0.25999999999976353</v>
          </cell>
        </row>
        <row r="80">
          <cell r="C80" t="str">
            <v>TUBERIA DE CONCRETO SIMPLE DE DIAMETRO 600 mm</v>
          </cell>
          <cell r="F80" t="str">
            <v>M</v>
          </cell>
          <cell r="G80">
            <v>1</v>
          </cell>
          <cell r="H80">
            <v>224276</v>
          </cell>
          <cell r="I80">
            <v>224276</v>
          </cell>
          <cell r="J80">
            <v>1.4305191145905921E-2</v>
          </cell>
          <cell r="K80">
            <v>6.4404729625724785E-2</v>
          </cell>
          <cell r="L80">
            <v>0.73700972704631529</v>
          </cell>
          <cell r="M80">
            <v>0.13041957749209271</v>
          </cell>
          <cell r="N80">
            <v>6.8165965835867121E-2</v>
          </cell>
          <cell r="O80">
            <v>0.99999999999999978</v>
          </cell>
          <cell r="P80">
            <v>0.5625</v>
          </cell>
          <cell r="Q80">
            <v>-0.14444444444961846</v>
          </cell>
        </row>
        <row r="81">
          <cell r="C81" t="str">
            <v>TUBERIA DE CONCRETO SIMPLE DE DIAMETRO 750 mm</v>
          </cell>
          <cell r="F81" t="str">
            <v>M</v>
          </cell>
          <cell r="G81">
            <v>1</v>
          </cell>
          <cell r="H81">
            <v>269193</v>
          </cell>
          <cell r="I81">
            <v>269193</v>
          </cell>
          <cell r="J81">
            <v>1.7170171218230449E-2</v>
          </cell>
          <cell r="K81">
            <v>6.4390049161802534E-2</v>
          </cell>
          <cell r="L81">
            <v>0.73163676285466839</v>
          </cell>
          <cell r="M81">
            <v>0.13582275995067722</v>
          </cell>
          <cell r="N81">
            <v>6.8150428032851804E-2</v>
          </cell>
          <cell r="O81">
            <v>1</v>
          </cell>
          <cell r="P81">
            <v>0.46875</v>
          </cell>
          <cell r="Q81">
            <v>0.26666666666278616</v>
          </cell>
        </row>
        <row r="82">
          <cell r="C82" t="str">
            <v>TUBERIA DE CONCRETO REFORZADO DE 900 mm DIAMETRO INTERIOR</v>
          </cell>
          <cell r="F82" t="str">
            <v>M</v>
          </cell>
          <cell r="G82">
            <v>1</v>
          </cell>
          <cell r="H82">
            <v>324734</v>
          </cell>
          <cell r="I82">
            <v>324734</v>
          </cell>
          <cell r="J82">
            <v>2.0712791121540484E-2</v>
          </cell>
          <cell r="K82">
            <v>6.6721333679394659E-2</v>
          </cell>
          <cell r="L82">
            <v>0.72755010605355996</v>
          </cell>
          <cell r="M82">
            <v>0.13511070070077416</v>
          </cell>
          <cell r="N82">
            <v>7.0617859566271299E-2</v>
          </cell>
          <cell r="O82">
            <v>1</v>
          </cell>
          <cell r="P82">
            <v>0.375</v>
          </cell>
          <cell r="Q82">
            <v>0.28333333332557231</v>
          </cell>
        </row>
        <row r="83">
          <cell r="C83" t="str">
            <v>CUNETAS EN CONCRETO CLASE F</v>
          </cell>
          <cell r="F83" t="str">
            <v>M3</v>
          </cell>
          <cell r="G83">
            <v>1</v>
          </cell>
          <cell r="H83">
            <v>309552</v>
          </cell>
          <cell r="I83">
            <v>309552</v>
          </cell>
          <cell r="J83">
            <v>1.9744424412765832E-2</v>
          </cell>
          <cell r="K83">
            <v>3.6956622164734144E-2</v>
          </cell>
          <cell r="L83">
            <v>0.74741408635250739</v>
          </cell>
          <cell r="M83">
            <v>0</v>
          </cell>
          <cell r="N83">
            <v>0.21562929148275847</v>
          </cell>
          <cell r="O83">
            <v>1</v>
          </cell>
          <cell r="P83">
            <v>0.75</v>
          </cell>
          <cell r="Q83">
            <v>-9.9999999976716936E-2</v>
          </cell>
        </row>
        <row r="84">
          <cell r="C84" t="str">
            <v>GEOTEXTIL</v>
          </cell>
          <cell r="F84" t="str">
            <v>M2</v>
          </cell>
          <cell r="G84">
            <v>1</v>
          </cell>
          <cell r="H84">
            <v>3090</v>
          </cell>
          <cell r="I84">
            <v>3090</v>
          </cell>
          <cell r="J84">
            <v>1.970921571672818E-4</v>
          </cell>
          <cell r="K84">
            <v>0</v>
          </cell>
          <cell r="L84">
            <v>0.94037227889367969</v>
          </cell>
          <cell r="M84">
            <v>0</v>
          </cell>
          <cell r="N84">
            <v>5.9627721106320329E-2</v>
          </cell>
          <cell r="O84">
            <v>1</v>
          </cell>
          <cell r="P84">
            <v>20</v>
          </cell>
          <cell r="Q84">
            <v>-0.4250000000001819</v>
          </cell>
        </row>
        <row r="85">
          <cell r="C85" t="str">
            <v>MATERIAL DRENANTE</v>
          </cell>
          <cell r="F85" t="str">
            <v>M3</v>
          </cell>
          <cell r="G85">
            <v>1</v>
          </cell>
          <cell r="H85">
            <v>62863</v>
          </cell>
          <cell r="I85">
            <v>62863</v>
          </cell>
          <cell r="J85">
            <v>4.0096453967659665E-3</v>
          </cell>
          <cell r="K85">
            <v>0</v>
          </cell>
          <cell r="L85">
            <v>0.51360741169658375</v>
          </cell>
          <cell r="M85">
            <v>0.38216560509554143</v>
          </cell>
          <cell r="N85">
            <v>0.10422698320787492</v>
          </cell>
          <cell r="O85">
            <v>1</v>
          </cell>
          <cell r="P85">
            <v>0.5625</v>
          </cell>
          <cell r="Q85">
            <v>0.19999999999708962</v>
          </cell>
        </row>
        <row r="86">
          <cell r="C86" t="str">
            <v>GEOTEXTIL PARA SEPARACION DE SUELOS DE SUBRASANTES Y CAPAS GRANULARES</v>
          </cell>
          <cell r="F86" t="str">
            <v>M2</v>
          </cell>
          <cell r="G86">
            <v>1</v>
          </cell>
          <cell r="H86">
            <v>3464</v>
          </cell>
          <cell r="I86">
            <v>3464</v>
          </cell>
          <cell r="J86">
            <v>2.2094732441018259E-4</v>
          </cell>
          <cell r="K86">
            <v>0</v>
          </cell>
          <cell r="L86">
            <v>0.94679553345219103</v>
          </cell>
          <cell r="M86">
            <v>0</v>
          </cell>
          <cell r="N86">
            <v>5.320446654780895E-2</v>
          </cell>
          <cell r="O86">
            <v>1</v>
          </cell>
          <cell r="P86">
            <v>20</v>
          </cell>
          <cell r="Q86">
            <v>0.47499999999990905</v>
          </cell>
        </row>
        <row r="87">
          <cell r="C87" t="str">
            <v>GEOTEXTIL PARA PAVIMENTACION Y REPAVIMENTACION</v>
          </cell>
          <cell r="F87" t="str">
            <v>M2</v>
          </cell>
          <cell r="G87">
            <v>1</v>
          </cell>
          <cell r="H87">
            <v>3164</v>
          </cell>
          <cell r="I87">
            <v>3164</v>
          </cell>
          <cell r="J87">
            <v>2.0181216352015523E-4</v>
          </cell>
          <cell r="K87">
            <v>0</v>
          </cell>
          <cell r="L87">
            <v>0.9417565485362096</v>
          </cell>
          <cell r="M87">
            <v>0</v>
          </cell>
          <cell r="N87">
            <v>5.8243451463790445E-2</v>
          </cell>
          <cell r="O87">
            <v>1</v>
          </cell>
          <cell r="P87">
            <v>20</v>
          </cell>
          <cell r="Q87">
            <v>0.125</v>
          </cell>
        </row>
        <row r="88">
          <cell r="C88" t="str">
            <v>GEOTEXTIL PARA ESTABILIZACION DE SUELOS DE SUBRASANTE Y CAPAS GRANULARES</v>
          </cell>
          <cell r="F88" t="str">
            <v>M2</v>
          </cell>
          <cell r="G88">
            <v>1</v>
          </cell>
          <cell r="H88">
            <v>3164</v>
          </cell>
          <cell r="I88">
            <v>3164</v>
          </cell>
          <cell r="J88">
            <v>2.0181216352015523E-4</v>
          </cell>
          <cell r="K88">
            <v>0</v>
          </cell>
          <cell r="L88">
            <v>0.9417565485362096</v>
          </cell>
          <cell r="M88">
            <v>0</v>
          </cell>
          <cell r="N88">
            <v>5.8243451463790445E-2</v>
          </cell>
          <cell r="O88">
            <v>1</v>
          </cell>
          <cell r="P88">
            <v>20</v>
          </cell>
          <cell r="Q88">
            <v>0.125</v>
          </cell>
        </row>
        <row r="89">
          <cell r="C89" t="str">
            <v>GAVIONES</v>
          </cell>
          <cell r="F89" t="str">
            <v>M3</v>
          </cell>
          <cell r="G89">
            <v>1</v>
          </cell>
          <cell r="H89">
            <v>107044</v>
          </cell>
          <cell r="I89">
            <v>107044</v>
          </cell>
          <cell r="J89">
            <v>6.8276805410402959E-3</v>
          </cell>
          <cell r="K89">
            <v>0</v>
          </cell>
          <cell r="L89">
            <v>0.72996180888439932</v>
          </cell>
          <cell r="M89">
            <v>0</v>
          </cell>
          <cell r="N89">
            <v>0.27003819111560062</v>
          </cell>
          <cell r="O89">
            <v>1</v>
          </cell>
          <cell r="P89">
            <v>0.42499999999999999</v>
          </cell>
          <cell r="Q89">
            <v>0.31764705882233102</v>
          </cell>
        </row>
        <row r="90">
          <cell r="C90" t="str">
            <v>DRENES HORIZONTALES TUBERIA 2"</v>
          </cell>
          <cell r="F90" t="str">
            <v>M</v>
          </cell>
          <cell r="G90">
            <v>1</v>
          </cell>
          <cell r="H90">
            <v>99973</v>
          </cell>
          <cell r="I90">
            <v>99973</v>
          </cell>
          <cell r="J90">
            <v>6.376664798862351E-3</v>
          </cell>
          <cell r="K90">
            <v>0.78021174946880589</v>
          </cell>
          <cell r="L90">
            <v>3.628244705613104E-2</v>
          </cell>
          <cell r="M90">
            <v>0</v>
          </cell>
          <cell r="N90">
            <v>0.18350580347506315</v>
          </cell>
          <cell r="O90">
            <v>1</v>
          </cell>
          <cell r="P90">
            <v>0.9375</v>
          </cell>
          <cell r="Q90">
            <v>99973</v>
          </cell>
        </row>
        <row r="91">
          <cell r="C91" t="str">
            <v>TACHA REFLECTIVA</v>
          </cell>
          <cell r="F91" t="str">
            <v>UN</v>
          </cell>
          <cell r="G91">
            <v>1</v>
          </cell>
          <cell r="H91">
            <v>6296</v>
          </cell>
          <cell r="I91">
            <v>6296</v>
          </cell>
          <cell r="J91">
            <v>4.0158324321204085E-4</v>
          </cell>
          <cell r="K91">
            <v>0</v>
          </cell>
          <cell r="L91">
            <v>0.9604897424051988</v>
          </cell>
          <cell r="M91">
            <v>0</v>
          </cell>
          <cell r="N91">
            <v>3.9510257594801132E-2</v>
          </cell>
          <cell r="O91">
            <v>0.99999999999999989</v>
          </cell>
          <cell r="P91">
            <v>100</v>
          </cell>
          <cell r="Q91">
            <v>0</v>
          </cell>
        </row>
        <row r="92">
          <cell r="C92" t="str">
            <v>LINEA DE DEMARCACION CON PINTURA EN FRIO</v>
          </cell>
          <cell r="F92" t="str">
            <v>M</v>
          </cell>
          <cell r="G92">
            <v>1</v>
          </cell>
          <cell r="H92">
            <v>920</v>
          </cell>
          <cell r="I92">
            <v>920</v>
          </cell>
          <cell r="J92">
            <v>5.8681160062750573E-5</v>
          </cell>
          <cell r="K92">
            <v>0.18841084869666794</v>
          </cell>
          <cell r="L92">
            <v>0.75105274561709257</v>
          </cell>
          <cell r="M92">
            <v>0</v>
          </cell>
          <cell r="N92">
            <v>6.05364056862394E-2</v>
          </cell>
          <cell r="O92">
            <v>0.99999999999999989</v>
          </cell>
          <cell r="P92">
            <v>468.75</v>
          </cell>
          <cell r="Q92">
            <v>0</v>
          </cell>
        </row>
        <row r="93">
          <cell r="C93" t="str">
            <v>LINEA DE DEMARCACION CON RESINA TERMOPLASTICA</v>
          </cell>
          <cell r="F93" t="str">
            <v>M</v>
          </cell>
          <cell r="G93">
            <v>1</v>
          </cell>
          <cell r="H93">
            <v>4804</v>
          </cell>
          <cell r="I93">
            <v>4804</v>
          </cell>
          <cell r="J93">
            <v>3.0641770971897144E-4</v>
          </cell>
          <cell r="K93">
            <v>6.7652773493102114E-2</v>
          </cell>
          <cell r="L93">
            <v>0.92075424724111987</v>
          </cell>
          <cell r="M93">
            <v>0</v>
          </cell>
          <cell r="N93">
            <v>1.1592979265777978E-2</v>
          </cell>
          <cell r="O93">
            <v>0.99999999999999989</v>
          </cell>
          <cell r="P93">
            <v>468.75</v>
          </cell>
          <cell r="Q93">
            <v>0</v>
          </cell>
        </row>
        <row r="94">
          <cell r="C94" t="str">
            <v>MARCA CON PINTURA EN FRIO</v>
          </cell>
          <cell r="F94" t="str">
            <v>M2</v>
          </cell>
          <cell r="G94">
            <v>1</v>
          </cell>
          <cell r="H94">
            <v>16548</v>
          </cell>
          <cell r="I94">
            <v>16548</v>
          </cell>
          <cell r="J94">
            <v>1.0554954746939092E-3</v>
          </cell>
          <cell r="K94">
            <v>0.25531747746332267</v>
          </cell>
          <cell r="L94">
            <v>0.42916903980988669</v>
          </cell>
          <cell r="M94">
            <v>0</v>
          </cell>
          <cell r="N94">
            <v>0.31551348272679064</v>
          </cell>
          <cell r="O94">
            <v>1</v>
          </cell>
          <cell r="P94">
            <v>5</v>
          </cell>
          <cell r="Q94">
            <v>0</v>
          </cell>
        </row>
        <row r="95">
          <cell r="C95" t="str">
            <v>MARCA VIAL CON RESINA TERMOPLASTICA</v>
          </cell>
          <cell r="F95" t="str">
            <v>M2</v>
          </cell>
          <cell r="G95">
            <v>1</v>
          </cell>
          <cell r="H95">
            <v>58246</v>
          </cell>
          <cell r="I95">
            <v>58246</v>
          </cell>
          <cell r="J95">
            <v>3.7151552706684455E-3</v>
          </cell>
          <cell r="K95">
            <v>7.2537356738720443E-2</v>
          </cell>
          <cell r="L95">
            <v>0.74818377618319587</v>
          </cell>
          <cell r="M95">
            <v>0</v>
          </cell>
          <cell r="N95">
            <v>0.17927886707808369</v>
          </cell>
          <cell r="O95">
            <v>1</v>
          </cell>
          <cell r="P95">
            <v>2.5</v>
          </cell>
          <cell r="Q95">
            <v>0</v>
          </cell>
        </row>
        <row r="96">
          <cell r="C96" t="str">
            <v>SEÑAL VERTICAL DE TRANSITO</v>
          </cell>
          <cell r="F96" t="str">
            <v>UN</v>
          </cell>
          <cell r="G96">
            <v>1</v>
          </cell>
          <cell r="H96">
            <v>178554</v>
          </cell>
          <cell r="I96">
            <v>178554</v>
          </cell>
          <cell r="J96">
            <v>1.1388865058526484E-2</v>
          </cell>
          <cell r="K96">
            <v>0</v>
          </cell>
          <cell r="L96">
            <v>0.83538342611065675</v>
          </cell>
          <cell r="M96">
            <v>7.1350836979901092E-2</v>
          </cell>
          <cell r="N96">
            <v>9.3265736909442135E-2</v>
          </cell>
          <cell r="O96">
            <v>1</v>
          </cell>
          <cell r="P96">
            <v>1.125</v>
          </cell>
          <cell r="Q96">
            <v>0</v>
          </cell>
        </row>
        <row r="97">
          <cell r="C97" t="str">
            <v>POSTE DE KILOMETRAJE</v>
          </cell>
          <cell r="F97" t="str">
            <v>UN</v>
          </cell>
          <cell r="G97">
            <v>1</v>
          </cell>
          <cell r="H97">
            <v>77434</v>
          </cell>
          <cell r="I97">
            <v>77434</v>
          </cell>
          <cell r="J97">
            <v>4.9390401611945954E-3</v>
          </cell>
          <cell r="K97">
            <v>0</v>
          </cell>
          <cell r="L97">
            <v>0.81667061753797365</v>
          </cell>
          <cell r="M97">
            <v>0</v>
          </cell>
          <cell r="N97">
            <v>0.18332938246202632</v>
          </cell>
          <cell r="O97">
            <v>1</v>
          </cell>
          <cell r="P97">
            <v>1.125</v>
          </cell>
          <cell r="Q97">
            <v>0</v>
          </cell>
        </row>
        <row r="98">
          <cell r="C98" t="str">
            <v>DEFENSA METALICA (Incluye amortiguadores)</v>
          </cell>
          <cell r="F98" t="str">
            <v>M</v>
          </cell>
          <cell r="G98">
            <v>1</v>
          </cell>
          <cell r="H98">
            <v>101611</v>
          </cell>
          <cell r="I98">
            <v>101611</v>
          </cell>
          <cell r="J98">
            <v>6.4811427773219001E-3</v>
          </cell>
          <cell r="K98">
            <v>0</v>
          </cell>
          <cell r="L98">
            <v>0.78997579655287031</v>
          </cell>
          <cell r="M98">
            <v>0</v>
          </cell>
          <cell r="N98">
            <v>0.21002420344712971</v>
          </cell>
          <cell r="O98">
            <v>1</v>
          </cell>
          <cell r="P98">
            <v>1.09375</v>
          </cell>
          <cell r="Q98">
            <v>0</v>
          </cell>
        </row>
        <row r="99">
          <cell r="C99" t="str">
            <v>SECCION FINAL</v>
          </cell>
          <cell r="F99" t="str">
            <v>UN</v>
          </cell>
          <cell r="G99">
            <v>1</v>
          </cell>
          <cell r="H99">
            <v>33865</v>
          </cell>
          <cell r="I99">
            <v>33865</v>
          </cell>
          <cell r="J99">
            <v>2.1600407451359219E-3</v>
          </cell>
          <cell r="K99">
            <v>0</v>
          </cell>
          <cell r="L99">
            <v>0.84245681381957771</v>
          </cell>
          <cell r="M99">
            <v>0</v>
          </cell>
          <cell r="N99">
            <v>0.15754318618042226</v>
          </cell>
          <cell r="O99">
            <v>1</v>
          </cell>
          <cell r="P99">
            <v>4.375</v>
          </cell>
          <cell r="Q99">
            <v>0</v>
          </cell>
        </row>
        <row r="100">
          <cell r="C100" t="str">
            <v>CAPTAFAROS</v>
          </cell>
          <cell r="F100" t="str">
            <v>UN</v>
          </cell>
          <cell r="G100">
            <v>1</v>
          </cell>
          <cell r="H100">
            <v>9670</v>
          </cell>
          <cell r="I100">
            <v>9670</v>
          </cell>
          <cell r="J100">
            <v>6.1679001935521522E-4</v>
          </cell>
          <cell r="K100">
            <v>0</v>
          </cell>
          <cell r="L100">
            <v>0.74591651542649728</v>
          </cell>
          <cell r="M100">
            <v>0</v>
          </cell>
          <cell r="N100">
            <v>0.25408348457350272</v>
          </cell>
          <cell r="O100">
            <v>1</v>
          </cell>
          <cell r="P100">
            <v>1.5</v>
          </cell>
          <cell r="Q100">
            <v>0</v>
          </cell>
        </row>
        <row r="101">
          <cell r="C101" t="str">
            <v>CERCA DE ALAMBRE DE PUAS CON POSTES DE CONCRETO</v>
          </cell>
          <cell r="F101" t="str">
            <v>M</v>
          </cell>
          <cell r="G101">
            <v>1</v>
          </cell>
          <cell r="H101">
            <v>14029</v>
          </cell>
          <cell r="I101">
            <v>14029</v>
          </cell>
          <cell r="J101">
            <v>8.9482390708731281E-4</v>
          </cell>
          <cell r="K101">
            <v>0</v>
          </cell>
          <cell r="L101">
            <v>0.85989362293593286</v>
          </cell>
          <cell r="M101">
            <v>0</v>
          </cell>
          <cell r="N101">
            <v>0.14010637706406717</v>
          </cell>
          <cell r="O101">
            <v>1</v>
          </cell>
          <cell r="P101">
            <v>6.25</v>
          </cell>
          <cell r="Q101">
            <v>0</v>
          </cell>
        </row>
        <row r="102">
          <cell r="C102" t="str">
            <v>EMPRADIZACION DE TALUDES CON BLOQUES DE CESPED</v>
          </cell>
          <cell r="F102" t="str">
            <v>M2</v>
          </cell>
          <cell r="G102">
            <v>1</v>
          </cell>
          <cell r="H102">
            <v>4351</v>
          </cell>
          <cell r="I102">
            <v>4351</v>
          </cell>
          <cell r="J102">
            <v>2.7752361677503014E-4</v>
          </cell>
          <cell r="K102">
            <v>0</v>
          </cell>
          <cell r="L102">
            <v>0.69883477741260835</v>
          </cell>
          <cell r="M102">
            <v>0</v>
          </cell>
          <cell r="N102">
            <v>0.3011652225873917</v>
          </cell>
          <cell r="O102">
            <v>1</v>
          </cell>
          <cell r="P102">
            <v>2.8125</v>
          </cell>
          <cell r="Q102">
            <v>0</v>
          </cell>
        </row>
        <row r="103">
          <cell r="C103" t="str">
            <v>EMPRADIZACION DE TALUDES CON TIERRA ORGANICA Y SEMILLAS</v>
          </cell>
          <cell r="F103" t="str">
            <v>M2</v>
          </cell>
          <cell r="G103">
            <v>1</v>
          </cell>
          <cell r="H103">
            <v>5802</v>
          </cell>
          <cell r="I103">
            <v>5802</v>
          </cell>
          <cell r="J103">
            <v>3.7007401161312915E-4</v>
          </cell>
          <cell r="K103">
            <v>0</v>
          </cell>
          <cell r="L103">
            <v>0.77414295317051307</v>
          </cell>
          <cell r="M103">
            <v>0</v>
          </cell>
          <cell r="N103">
            <v>0.2258570468294869</v>
          </cell>
          <cell r="O103">
            <v>1</v>
          </cell>
          <cell r="P103">
            <v>2.8125</v>
          </cell>
          <cell r="Q103">
            <v>0</v>
          </cell>
        </row>
        <row r="104">
          <cell r="C104" t="str">
            <v>TRANSPORTE DE MATERIALES PROVENIENTES DE EXPLANACION, CANALES Y PRESTAMOS PARA DISTANCIAS MAYORES A MIL (1000) METROS</v>
          </cell>
          <cell r="F104" t="str">
            <v>M3-KM</v>
          </cell>
          <cell r="G104">
            <v>1</v>
          </cell>
          <cell r="H104">
            <v>822</v>
          </cell>
          <cell r="I104">
            <v>822</v>
          </cell>
          <cell r="J104">
            <v>5.2430340838674969E-5</v>
          </cell>
          <cell r="K104">
            <v>0</v>
          </cell>
          <cell r="L104">
            <v>0</v>
          </cell>
          <cell r="M104">
            <v>1</v>
          </cell>
          <cell r="N104">
            <v>0</v>
          </cell>
          <cell r="O104">
            <v>1</v>
          </cell>
          <cell r="P104">
            <v>0</v>
          </cell>
          <cell r="Q104">
            <v>0</v>
          </cell>
        </row>
        <row r="105">
          <cell r="C105" t="str">
            <v>TRANSPORTE DE MATERIALES PROVENIENTES DE DERRUMBES (SUELTO) PARA DISTANCIAS MAYORES A MIL (1000) METROS</v>
          </cell>
          <cell r="F105" t="str">
            <v>M3-KM</v>
          </cell>
          <cell r="G105">
            <v>1</v>
          </cell>
          <cell r="H105">
            <v>632</v>
          </cell>
          <cell r="I105">
            <v>632</v>
          </cell>
          <cell r="J105">
            <v>4.0311405608324306E-5</v>
          </cell>
          <cell r="K105">
            <v>0</v>
          </cell>
          <cell r="L105">
            <v>0</v>
          </cell>
          <cell r="M105">
            <v>1</v>
          </cell>
          <cell r="N105">
            <v>0</v>
          </cell>
          <cell r="O105">
            <v>1</v>
          </cell>
          <cell r="P105">
            <v>0</v>
          </cell>
          <cell r="Q105">
            <v>0</v>
          </cell>
        </row>
        <row r="106">
          <cell r="C106">
            <v>0</v>
          </cell>
          <cell r="F106">
            <v>0</v>
          </cell>
          <cell r="G106">
            <v>1</v>
          </cell>
          <cell r="H106">
            <v>0</v>
          </cell>
          <cell r="I106">
            <v>0</v>
          </cell>
          <cell r="J106" t="str">
            <v/>
          </cell>
          <cell r="K106">
            <v>0</v>
          </cell>
          <cell r="L106">
            <v>0</v>
          </cell>
          <cell r="M106">
            <v>0</v>
          </cell>
          <cell r="N106">
            <v>0</v>
          </cell>
          <cell r="O106">
            <v>0</v>
          </cell>
          <cell r="P106">
            <v>0</v>
          </cell>
          <cell r="Q106">
            <v>0</v>
          </cell>
        </row>
        <row r="107">
          <cell r="C107">
            <v>0</v>
          </cell>
          <cell r="F107">
            <v>0</v>
          </cell>
          <cell r="G107">
            <v>1</v>
          </cell>
          <cell r="H107">
            <v>0</v>
          </cell>
          <cell r="I107">
            <v>0</v>
          </cell>
          <cell r="J107" t="str">
            <v/>
          </cell>
          <cell r="K107">
            <v>0</v>
          </cell>
          <cell r="L107">
            <v>0</v>
          </cell>
          <cell r="M107">
            <v>0</v>
          </cell>
          <cell r="N107">
            <v>0</v>
          </cell>
          <cell r="O107">
            <v>0</v>
          </cell>
          <cell r="P107">
            <v>0</v>
          </cell>
          <cell r="Q107">
            <v>0</v>
          </cell>
        </row>
        <row r="108">
          <cell r="C108">
            <v>0</v>
          </cell>
          <cell r="F108">
            <v>0</v>
          </cell>
          <cell r="G108">
            <v>1</v>
          </cell>
          <cell r="H108">
            <v>0</v>
          </cell>
          <cell r="I108">
            <v>0</v>
          </cell>
          <cell r="J108" t="str">
            <v/>
          </cell>
          <cell r="K108">
            <v>0</v>
          </cell>
          <cell r="L108">
            <v>0</v>
          </cell>
          <cell r="M108">
            <v>0</v>
          </cell>
          <cell r="N108">
            <v>0</v>
          </cell>
          <cell r="O108">
            <v>0</v>
          </cell>
          <cell r="P108">
            <v>0</v>
          </cell>
          <cell r="Q108">
            <v>0</v>
          </cell>
        </row>
        <row r="109">
          <cell r="C109">
            <v>0</v>
          </cell>
          <cell r="F109">
            <v>0</v>
          </cell>
          <cell r="G109">
            <v>1</v>
          </cell>
          <cell r="H109">
            <v>0</v>
          </cell>
          <cell r="I109">
            <v>0</v>
          </cell>
          <cell r="J109" t="str">
            <v/>
          </cell>
          <cell r="K109">
            <v>0</v>
          </cell>
          <cell r="L109">
            <v>0</v>
          </cell>
          <cell r="M109">
            <v>0</v>
          </cell>
          <cell r="N109">
            <v>0</v>
          </cell>
          <cell r="O109">
            <v>0</v>
          </cell>
          <cell r="P109">
            <v>0</v>
          </cell>
          <cell r="Q109">
            <v>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ARIO"/>
      <sheetName val="EQUIPOS"/>
      <sheetName val="PRODUCC"/>
      <sheetName val="Grono-Pala"/>
      <sheetName val="CALIDAD"/>
      <sheetName val="BD_831"/>
      <sheetName val="BD_OREG1"/>
      <sheetName val="BD_OREG2"/>
      <sheetName val="BD100-45"/>
      <sheetName val="BD100_45"/>
      <sheetName val="CUADRO PLANO V1"/>
      <sheetName val="CUADRO_PLANO_V1"/>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sheetData sheetId="9"/>
      <sheetData sheetId="10" refreshError="1"/>
      <sheetData sheetId="1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ARIO"/>
      <sheetName val="PRODUCCION"/>
      <sheetName val="Prod. x Nivel"/>
      <sheetName val="CRONOG."/>
      <sheetName val="CIVILES"/>
      <sheetName val="BD-831"/>
      <sheetName val="BD100-45-P1"/>
      <sheetName val="ANEXO"/>
      <sheetName val="BD100_45_P1"/>
      <sheetName val="Prod__x_Nivel"/>
      <sheetName val="CRONOG_"/>
    </sheetNames>
    <sheetDataSet>
      <sheetData sheetId="0"/>
      <sheetData sheetId="1"/>
      <sheetData sheetId="2"/>
      <sheetData sheetId="3"/>
      <sheetData sheetId="4"/>
      <sheetData sheetId="5"/>
      <sheetData sheetId="6"/>
      <sheetData sheetId="7" refreshError="1"/>
      <sheetData sheetId="8"/>
      <sheetData sheetId="9" refreshError="1"/>
      <sheetData sheetId="10"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IDEROS (2)"/>
      <sheetName val="FACTORES"/>
      <sheetName val="SUMA TUBERIA"/>
      <sheetName val="TUBERIA"/>
      <sheetName val="TUB SUMID"/>
      <sheetName val="SUMIDEROS"/>
      <sheetName val="PAVIMENTO"/>
      <sheetName val="RESUMEN"/>
      <sheetName val="VILLA SAGRARI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Q 004"/>
      <sheetName val="GA"/>
      <sheetName val="Presupuesto (2)"/>
      <sheetName val="MO"/>
      <sheetName val="CONTRATISTAS"/>
      <sheetName val="F-CP-011"/>
      <sheetName val="Hoja3"/>
      <sheetName val="REQ 002"/>
    </sheetNames>
    <sheetDataSet>
      <sheetData sheetId="0"/>
      <sheetData sheetId="1">
        <row r="2">
          <cell r="A2">
            <v>0</v>
          </cell>
          <cell r="B2">
            <v>0</v>
          </cell>
          <cell r="C2" t="str">
            <v>SISTEMA DE GESTIÓN HSEQ</v>
          </cell>
          <cell r="D2">
            <v>0</v>
          </cell>
          <cell r="E2">
            <v>0</v>
          </cell>
          <cell r="F2">
            <v>0</v>
          </cell>
          <cell r="G2" t="str">
            <v>F-C-073</v>
          </cell>
          <cell r="H2">
            <v>0</v>
          </cell>
        </row>
        <row r="3">
          <cell r="A3">
            <v>0</v>
          </cell>
          <cell r="B3">
            <v>0</v>
          </cell>
          <cell r="C3" t="str">
            <v>SEGUIMIENTO ASIGNACIÓN CONSECUTIVO ACTIVIDADES CONTROL DE COSTOS</v>
          </cell>
          <cell r="D3">
            <v>0</v>
          </cell>
          <cell r="E3">
            <v>0</v>
          </cell>
          <cell r="F3">
            <v>0</v>
          </cell>
          <cell r="G3" t="str">
            <v>Versión00</v>
          </cell>
          <cell r="H3" t="str">
            <v>Vigencia11/02/2014</v>
          </cell>
        </row>
        <row r="4">
          <cell r="A4" t="str">
            <v>PROYECTO</v>
          </cell>
          <cell r="B4">
            <v>0</v>
          </cell>
          <cell r="C4" t="str">
            <v>1187 JUSTICIA PENAL MILITAR</v>
          </cell>
          <cell r="D4">
            <v>0</v>
          </cell>
          <cell r="E4">
            <v>0</v>
          </cell>
          <cell r="F4" t="str">
            <v>TIPO DE ACTIVIDAD</v>
          </cell>
          <cell r="G4" t="str">
            <v>GASTOS ADMINISTRATIVOS</v>
          </cell>
          <cell r="H4">
            <v>0</v>
          </cell>
        </row>
        <row r="5">
          <cell r="A5">
            <v>0</v>
          </cell>
          <cell r="B5">
            <v>0</v>
          </cell>
          <cell r="C5">
            <v>0</v>
          </cell>
          <cell r="D5">
            <v>0</v>
          </cell>
          <cell r="E5">
            <v>0</v>
          </cell>
          <cell r="F5">
            <v>0</v>
          </cell>
          <cell r="G5">
            <v>0</v>
          </cell>
          <cell r="H5">
            <v>0</v>
          </cell>
        </row>
        <row r="6">
          <cell r="A6" t="str">
            <v>ITEM</v>
          </cell>
          <cell r="B6" t="str">
            <v>ACTIVIDAD</v>
          </cell>
          <cell r="C6">
            <v>0</v>
          </cell>
          <cell r="D6">
            <v>0</v>
          </cell>
          <cell r="E6">
            <v>0</v>
          </cell>
          <cell r="F6">
            <v>0</v>
          </cell>
          <cell r="G6" t="str">
            <v>UN</v>
          </cell>
          <cell r="H6">
            <v>0</v>
          </cell>
        </row>
        <row r="7">
          <cell r="A7" t="str">
            <v>GA-001</v>
          </cell>
          <cell r="B7" t="str">
            <v xml:space="preserve">CAMPAMENTO  </v>
          </cell>
          <cell r="C7">
            <v>0</v>
          </cell>
          <cell r="D7">
            <v>0</v>
          </cell>
          <cell r="E7">
            <v>0</v>
          </cell>
          <cell r="F7">
            <v>0</v>
          </cell>
          <cell r="G7" t="str">
            <v>GL</v>
          </cell>
          <cell r="H7">
            <v>0</v>
          </cell>
        </row>
        <row r="8">
          <cell r="A8" t="str">
            <v>GA-002</v>
          </cell>
          <cell r="B8" t="str">
            <v>CERRAMIENTO EN LONA NEGRA CON ESTRUCTURA EN CERCO</v>
          </cell>
          <cell r="C8">
            <v>0</v>
          </cell>
          <cell r="D8">
            <v>0</v>
          </cell>
          <cell r="E8">
            <v>0</v>
          </cell>
          <cell r="F8">
            <v>0</v>
          </cell>
          <cell r="G8" t="str">
            <v>GL</v>
          </cell>
          <cell r="H8">
            <v>0</v>
          </cell>
        </row>
        <row r="9">
          <cell r="A9" t="str">
            <v>GA-003</v>
          </cell>
          <cell r="B9" t="str">
            <v>DOTACIÓN PARA PERSONAL</v>
          </cell>
          <cell r="C9">
            <v>0</v>
          </cell>
          <cell r="D9">
            <v>0</v>
          </cell>
          <cell r="E9">
            <v>0</v>
          </cell>
          <cell r="F9">
            <v>0</v>
          </cell>
          <cell r="G9" t="str">
            <v>GL</v>
          </cell>
          <cell r="H9">
            <v>0</v>
          </cell>
        </row>
        <row r="10">
          <cell r="A10" t="str">
            <v>GA-004</v>
          </cell>
          <cell r="B10" t="str">
            <v>BURRO PARA EL HIERRO</v>
          </cell>
          <cell r="C10">
            <v>0</v>
          </cell>
          <cell r="D10">
            <v>0</v>
          </cell>
          <cell r="E10">
            <v>0</v>
          </cell>
          <cell r="F10">
            <v>0</v>
          </cell>
          <cell r="G10" t="str">
            <v>UN</v>
          </cell>
          <cell r="H10">
            <v>0</v>
          </cell>
        </row>
        <row r="11">
          <cell r="A11" t="str">
            <v>GA-005</v>
          </cell>
          <cell r="B11" t="str">
            <v>PLACA PARA PLANTA DE MEZCLAS</v>
          </cell>
          <cell r="C11">
            <v>0</v>
          </cell>
          <cell r="D11">
            <v>0</v>
          </cell>
          <cell r="E11">
            <v>0</v>
          </cell>
          <cell r="F11">
            <v>0</v>
          </cell>
          <cell r="G11" t="str">
            <v>M2</v>
          </cell>
          <cell r="H11">
            <v>0</v>
          </cell>
        </row>
        <row r="12">
          <cell r="A12" t="str">
            <v>GA-006</v>
          </cell>
          <cell r="B12" t="str">
            <v>CABLE DE MEDIA TENSIÓN A TRANSFORMADOR</v>
          </cell>
          <cell r="C12">
            <v>0</v>
          </cell>
          <cell r="D12">
            <v>0</v>
          </cell>
          <cell r="E12">
            <v>0</v>
          </cell>
          <cell r="F12">
            <v>0</v>
          </cell>
          <cell r="G12" t="str">
            <v>ML</v>
          </cell>
          <cell r="H12">
            <v>0</v>
          </cell>
        </row>
        <row r="13">
          <cell r="A13" t="str">
            <v>GA-007</v>
          </cell>
          <cell r="B13" t="str">
            <v>INSTALACIÓN DE POSTES</v>
          </cell>
          <cell r="C13">
            <v>0</v>
          </cell>
          <cell r="D13">
            <v>0</v>
          </cell>
          <cell r="E13">
            <v>0</v>
          </cell>
          <cell r="F13">
            <v>0</v>
          </cell>
          <cell r="G13" t="str">
            <v>UND.</v>
          </cell>
          <cell r="H13">
            <v>0</v>
          </cell>
        </row>
        <row r="14">
          <cell r="A14" t="str">
            <v>GA-008</v>
          </cell>
          <cell r="B14" t="str">
            <v>SUMINISTRO DE POSTES</v>
          </cell>
          <cell r="C14">
            <v>0</v>
          </cell>
          <cell r="D14">
            <v>0</v>
          </cell>
          <cell r="E14">
            <v>0</v>
          </cell>
          <cell r="F14">
            <v>0</v>
          </cell>
          <cell r="G14" t="str">
            <v>UND.</v>
          </cell>
          <cell r="H14">
            <v>0</v>
          </cell>
        </row>
        <row r="15">
          <cell r="A15" t="str">
            <v>GA-009</v>
          </cell>
          <cell r="B15" t="str">
            <v>INSTALACIÓN DE TRANSFORMADOR</v>
          </cell>
          <cell r="C15">
            <v>0</v>
          </cell>
          <cell r="D15">
            <v>0</v>
          </cell>
          <cell r="E15">
            <v>0</v>
          </cell>
          <cell r="F15">
            <v>0</v>
          </cell>
          <cell r="G15" t="str">
            <v>UND.</v>
          </cell>
          <cell r="H15">
            <v>0</v>
          </cell>
        </row>
        <row r="16">
          <cell r="A16" t="str">
            <v>GA-010</v>
          </cell>
          <cell r="B16" t="str">
            <v>ACOMETIDA DE TRANSFORMADOR A TABLERO CABLE 2/O</v>
          </cell>
          <cell r="C16">
            <v>0</v>
          </cell>
          <cell r="D16">
            <v>0</v>
          </cell>
          <cell r="E16">
            <v>0</v>
          </cell>
          <cell r="F16">
            <v>0</v>
          </cell>
          <cell r="G16" t="str">
            <v>ML</v>
          </cell>
          <cell r="H16">
            <v>0</v>
          </cell>
        </row>
        <row r="17">
          <cell r="A17" t="str">
            <v>GA-011</v>
          </cell>
          <cell r="B17" t="str">
            <v>SUMINISTRO E INSTALACIÓN DE TABLERO DE 30 CIRCUITOS ACOMETIDAS</v>
          </cell>
          <cell r="C17">
            <v>0</v>
          </cell>
          <cell r="D17">
            <v>0</v>
          </cell>
          <cell r="E17">
            <v>0</v>
          </cell>
          <cell r="F17">
            <v>0</v>
          </cell>
          <cell r="G17" t="str">
            <v>UND.</v>
          </cell>
          <cell r="H17">
            <v>0</v>
          </cell>
        </row>
        <row r="18">
          <cell r="A18" t="str">
            <v>GA-012</v>
          </cell>
          <cell r="B18" t="str">
            <v>SISTEMA DE PUESTA A TIERRA PARA TRANSFORMADOR Y TABLEROS</v>
          </cell>
          <cell r="C18">
            <v>0</v>
          </cell>
          <cell r="D18">
            <v>0</v>
          </cell>
          <cell r="E18">
            <v>0</v>
          </cell>
          <cell r="F18">
            <v>0</v>
          </cell>
          <cell r="G18" t="str">
            <v>UND.</v>
          </cell>
          <cell r="H18">
            <v>0</v>
          </cell>
        </row>
        <row r="19">
          <cell r="A19" t="str">
            <v>GA-013</v>
          </cell>
          <cell r="B19" t="str">
            <v>HERRAJES PARA VESTIDA DEESTRUCTURA EN H PARA MONTAJE DE TRANSFORMADOR Y BARRAJES AEREOS</v>
          </cell>
          <cell r="C19">
            <v>0</v>
          </cell>
          <cell r="D19">
            <v>0</v>
          </cell>
          <cell r="E19">
            <v>0</v>
          </cell>
          <cell r="F19">
            <v>0</v>
          </cell>
          <cell r="G19" t="str">
            <v>UND.</v>
          </cell>
          <cell r="H19">
            <v>0</v>
          </cell>
        </row>
        <row r="20">
          <cell r="A20" t="str">
            <v>GA-014</v>
          </cell>
          <cell r="B20" t="str">
            <v>CORTA CIRCUITOS DE 15 KV PARA SECCIONAMIENTO EN ESTRUCTURA</v>
          </cell>
          <cell r="C20">
            <v>0</v>
          </cell>
          <cell r="D20">
            <v>0</v>
          </cell>
          <cell r="E20">
            <v>0</v>
          </cell>
          <cell r="F20">
            <v>0</v>
          </cell>
          <cell r="G20" t="str">
            <v>UND.</v>
          </cell>
          <cell r="H20">
            <v>0</v>
          </cell>
        </row>
        <row r="21">
          <cell r="A21" t="str">
            <v>GA-015</v>
          </cell>
          <cell r="B21" t="str">
            <v>PARARRAYOS DE 12 KV, PARA PROTECCIÓN DE  TRANSFORMADOR</v>
          </cell>
          <cell r="C21">
            <v>0</v>
          </cell>
          <cell r="D21">
            <v>0</v>
          </cell>
          <cell r="E21">
            <v>0</v>
          </cell>
          <cell r="F21">
            <v>0</v>
          </cell>
          <cell r="G21" t="str">
            <v>UND.</v>
          </cell>
          <cell r="H21">
            <v>0</v>
          </cell>
        </row>
        <row r="22">
          <cell r="A22" t="str">
            <v>GA-016</v>
          </cell>
          <cell r="B22" t="str">
            <v>HERRAJES PARA ARRANQUE DE ACOMETIDA EN MT</v>
          </cell>
          <cell r="C22">
            <v>0</v>
          </cell>
          <cell r="D22">
            <v>0</v>
          </cell>
          <cell r="E22">
            <v>0</v>
          </cell>
          <cell r="F22">
            <v>0</v>
          </cell>
          <cell r="G22" t="str">
            <v>UND.</v>
          </cell>
          <cell r="H22">
            <v>0</v>
          </cell>
        </row>
        <row r="23">
          <cell r="A23" t="str">
            <v>GA-017</v>
          </cell>
          <cell r="B23" t="str">
            <v>CANALIZACIÓN BAJANTES DE ACOMETIDAS</v>
          </cell>
          <cell r="C23">
            <v>0</v>
          </cell>
          <cell r="D23">
            <v>0</v>
          </cell>
          <cell r="E23">
            <v>0</v>
          </cell>
          <cell r="F23">
            <v>0</v>
          </cell>
          <cell r="G23" t="str">
            <v>ML</v>
          </cell>
          <cell r="H23">
            <v>0</v>
          </cell>
        </row>
        <row r="24">
          <cell r="A24" t="str">
            <v>GA-018</v>
          </cell>
          <cell r="B24" t="str">
            <v>TABLERO CON BREAKER TOTALIZADOR INDUSTRIAL 30X45</v>
          </cell>
          <cell r="C24">
            <v>0</v>
          </cell>
          <cell r="D24">
            <v>0</v>
          </cell>
          <cell r="E24">
            <v>0</v>
          </cell>
          <cell r="F24">
            <v>0</v>
          </cell>
          <cell r="G24" t="str">
            <v>UND.</v>
          </cell>
          <cell r="H24">
            <v>0</v>
          </cell>
        </row>
        <row r="25">
          <cell r="A25" t="str">
            <v>GA-019</v>
          </cell>
          <cell r="B25" t="str">
            <v>TABLERO MÓVIL CON:</v>
          </cell>
          <cell r="C25">
            <v>0</v>
          </cell>
          <cell r="D25">
            <v>0</v>
          </cell>
          <cell r="E25">
            <v>0</v>
          </cell>
          <cell r="F25">
            <v>0</v>
          </cell>
          <cell r="G25" t="str">
            <v>UND.</v>
          </cell>
          <cell r="H25">
            <v>0</v>
          </cell>
        </row>
        <row r="26">
          <cell r="A26" t="str">
            <v>GA-020</v>
          </cell>
          <cell r="B26" t="str">
            <v>50 MTS DE CABLE ENCAUCHETADO DE 4 X 8</v>
          </cell>
          <cell r="C26">
            <v>0</v>
          </cell>
          <cell r="D26">
            <v>0</v>
          </cell>
          <cell r="E26">
            <v>0</v>
          </cell>
          <cell r="F26">
            <v>0</v>
          </cell>
          <cell r="G26" t="str">
            <v>ML</v>
          </cell>
          <cell r="H26">
            <v>0</v>
          </cell>
        </row>
        <row r="27">
          <cell r="A27" t="str">
            <v>GA-021</v>
          </cell>
          <cell r="B27" t="str">
            <v>TABLERO MÓVIL CON:</v>
          </cell>
          <cell r="C27">
            <v>0</v>
          </cell>
          <cell r="D27">
            <v>0</v>
          </cell>
          <cell r="E27">
            <v>0</v>
          </cell>
          <cell r="F27">
            <v>0</v>
          </cell>
          <cell r="G27" t="str">
            <v>UND.</v>
          </cell>
          <cell r="H27">
            <v>0</v>
          </cell>
        </row>
        <row r="28">
          <cell r="A28" t="str">
            <v>GA-022</v>
          </cell>
          <cell r="B28" t="str">
            <v>50 MTS DE CABLE ENCAUCHETADO DE 4 X 8</v>
          </cell>
          <cell r="C28">
            <v>0</v>
          </cell>
          <cell r="D28">
            <v>0</v>
          </cell>
          <cell r="E28">
            <v>0</v>
          </cell>
          <cell r="F28">
            <v>0</v>
          </cell>
          <cell r="G28" t="str">
            <v>ML</v>
          </cell>
          <cell r="H28">
            <v>0</v>
          </cell>
        </row>
        <row r="29">
          <cell r="A29" t="str">
            <v>GA-023</v>
          </cell>
          <cell r="B29" t="str">
            <v>SALIDA CON BREAKES TOTALIZADOR INDUSTRIAL</v>
          </cell>
          <cell r="C29">
            <v>0</v>
          </cell>
          <cell r="D29">
            <v>0</v>
          </cell>
          <cell r="E29">
            <v>0</v>
          </cell>
          <cell r="F29">
            <v>0</v>
          </cell>
          <cell r="G29" t="str">
            <v>UND.</v>
          </cell>
          <cell r="H29">
            <v>0</v>
          </cell>
        </row>
        <row r="30">
          <cell r="A30" t="str">
            <v>GA-024</v>
          </cell>
          <cell r="B30" t="str">
            <v>PTO DE ILUMINACIÓN</v>
          </cell>
          <cell r="C30">
            <v>0</v>
          </cell>
          <cell r="D30">
            <v>0</v>
          </cell>
          <cell r="E30">
            <v>0</v>
          </cell>
          <cell r="F30">
            <v>0</v>
          </cell>
          <cell r="G30" t="str">
            <v>UND.</v>
          </cell>
          <cell r="H30">
            <v>0</v>
          </cell>
        </row>
        <row r="31">
          <cell r="A31" t="str">
            <v>GA-025</v>
          </cell>
          <cell r="B31" t="str">
            <v>TOMA</v>
          </cell>
          <cell r="C31">
            <v>0</v>
          </cell>
          <cell r="D31">
            <v>0</v>
          </cell>
          <cell r="E31">
            <v>0</v>
          </cell>
          <cell r="F31">
            <v>0</v>
          </cell>
          <cell r="G31" t="str">
            <v>UND.</v>
          </cell>
          <cell r="H31">
            <v>0</v>
          </cell>
        </row>
        <row r="32">
          <cell r="A32" t="str">
            <v>GA-026</v>
          </cell>
          <cell r="B32" t="str">
            <v xml:space="preserve">MANO DE OBRA PTO DE ILUMINACIÓN PARA REFLECTOR </v>
          </cell>
          <cell r="C32">
            <v>0</v>
          </cell>
          <cell r="D32">
            <v>0</v>
          </cell>
          <cell r="E32">
            <v>0</v>
          </cell>
          <cell r="F32">
            <v>0</v>
          </cell>
          <cell r="G32" t="str">
            <v>UND.</v>
          </cell>
          <cell r="H32">
            <v>0</v>
          </cell>
        </row>
        <row r="33">
          <cell r="A33" t="str">
            <v>GA-027</v>
          </cell>
          <cell r="B33" t="str">
            <v>PARA APROVACIÓN DE PROVISIONAL DE OBRA</v>
          </cell>
          <cell r="C33">
            <v>0</v>
          </cell>
          <cell r="D33">
            <v>0</v>
          </cell>
          <cell r="E33">
            <v>0</v>
          </cell>
          <cell r="F33">
            <v>0</v>
          </cell>
          <cell r="G33" t="str">
            <v>UND.</v>
          </cell>
          <cell r="H33">
            <v>0</v>
          </cell>
        </row>
        <row r="34">
          <cell r="A34">
            <v>0</v>
          </cell>
          <cell r="B34">
            <v>0</v>
          </cell>
          <cell r="C34">
            <v>0</v>
          </cell>
          <cell r="D34">
            <v>0</v>
          </cell>
          <cell r="E34">
            <v>0</v>
          </cell>
          <cell r="F34">
            <v>0</v>
          </cell>
          <cell r="G34">
            <v>0</v>
          </cell>
          <cell r="H34">
            <v>0</v>
          </cell>
        </row>
        <row r="35">
          <cell r="A35">
            <v>0</v>
          </cell>
          <cell r="B35">
            <v>0</v>
          </cell>
          <cell r="C35">
            <v>0</v>
          </cell>
          <cell r="D35">
            <v>0</v>
          </cell>
          <cell r="E35">
            <v>0</v>
          </cell>
          <cell r="F35">
            <v>0</v>
          </cell>
          <cell r="G35">
            <v>0</v>
          </cell>
          <cell r="H35">
            <v>0</v>
          </cell>
        </row>
        <row r="36">
          <cell r="A36" t="str">
            <v>ELABORADO POR</v>
          </cell>
          <cell r="B36">
            <v>0</v>
          </cell>
          <cell r="C36">
            <v>0</v>
          </cell>
          <cell r="D36" t="str">
            <v>REVISADO POR</v>
          </cell>
          <cell r="E36">
            <v>0</v>
          </cell>
          <cell r="F36">
            <v>0</v>
          </cell>
          <cell r="G36">
            <v>0</v>
          </cell>
          <cell r="H36">
            <v>0</v>
          </cell>
        </row>
        <row r="37">
          <cell r="A37">
            <v>0</v>
          </cell>
          <cell r="B37">
            <v>0</v>
          </cell>
          <cell r="C37">
            <v>0</v>
          </cell>
          <cell r="D37">
            <v>0</v>
          </cell>
          <cell r="E37">
            <v>0</v>
          </cell>
          <cell r="F37">
            <v>0</v>
          </cell>
          <cell r="G37">
            <v>0</v>
          </cell>
          <cell r="H37">
            <v>0</v>
          </cell>
        </row>
        <row r="38">
          <cell r="A38" t="str">
            <v>Nombre</v>
          </cell>
          <cell r="B38">
            <v>0</v>
          </cell>
          <cell r="C38">
            <v>0</v>
          </cell>
          <cell r="D38" t="str">
            <v>Nombre</v>
          </cell>
          <cell r="E38">
            <v>0</v>
          </cell>
          <cell r="F38">
            <v>0</v>
          </cell>
          <cell r="G38">
            <v>0</v>
          </cell>
          <cell r="H38">
            <v>0</v>
          </cell>
        </row>
        <row r="39">
          <cell r="A39" t="str">
            <v>Cargo</v>
          </cell>
          <cell r="B39" t="str">
            <v>Director de Obra</v>
          </cell>
          <cell r="C39">
            <v>0</v>
          </cell>
          <cell r="D39" t="str">
            <v>Cargo</v>
          </cell>
          <cell r="E39" t="str">
            <v>Director Control de Costos</v>
          </cell>
          <cell r="F39">
            <v>0</v>
          </cell>
          <cell r="G39">
            <v>0</v>
          </cell>
          <cell r="H39">
            <v>0</v>
          </cell>
        </row>
        <row r="40">
          <cell r="A40">
            <v>0</v>
          </cell>
          <cell r="B40">
            <v>0</v>
          </cell>
          <cell r="C40">
            <v>0</v>
          </cell>
          <cell r="D40">
            <v>0</v>
          </cell>
          <cell r="E40">
            <v>0</v>
          </cell>
          <cell r="F40">
            <v>0</v>
          </cell>
          <cell r="G40">
            <v>0</v>
          </cell>
          <cell r="H40">
            <v>0</v>
          </cell>
        </row>
      </sheetData>
      <sheetData sheetId="2">
        <row r="1">
          <cell r="A1" t="str">
            <v>FUERZAS MILITARES DE COLOMBIAEJÉRCITO NACIONAL</v>
          </cell>
          <cell r="B1">
            <v>0</v>
          </cell>
          <cell r="C1">
            <v>0</v>
          </cell>
          <cell r="D1" t="str">
            <v>PRESUPUESTO DETALLADO DE CANTIDADES</v>
          </cell>
          <cell r="E1">
            <v>0</v>
          </cell>
          <cell r="F1">
            <v>0</v>
          </cell>
          <cell r="G1">
            <v>0</v>
          </cell>
        </row>
        <row r="2">
          <cell r="A2" t="str">
            <v>Código:</v>
          </cell>
          <cell r="B2" t="str">
            <v>DI- FT -09</v>
          </cell>
          <cell r="C2" t="str">
            <v>Versión: 0</v>
          </cell>
          <cell r="D2" t="str">
            <v>Fecha de Emisión</v>
          </cell>
          <cell r="E2">
            <v>0</v>
          </cell>
          <cell r="F2">
            <v>39995</v>
          </cell>
          <cell r="G2">
            <v>0</v>
          </cell>
        </row>
        <row r="3">
          <cell r="A3" t="str">
            <v>ZONA :</v>
          </cell>
          <cell r="B3" t="str">
            <v>CENTRO</v>
          </cell>
          <cell r="C3">
            <v>5</v>
          </cell>
          <cell r="D3" t="str">
            <v>CIUDAD</v>
          </cell>
          <cell r="E3" t="str">
            <v>BOGOTA</v>
          </cell>
          <cell r="F3">
            <v>0</v>
          </cell>
          <cell r="G3" t="str">
            <v>Cundinamarca</v>
          </cell>
        </row>
        <row r="4">
          <cell r="A4" t="str">
            <v xml:space="preserve">OBRA: </v>
          </cell>
          <cell r="B4">
            <v>0</v>
          </cell>
          <cell r="C4" t="str">
            <v>Palacio de la Justicia Penal Militar y Policial (5 Pisos 2 Sotanos)</v>
          </cell>
          <cell r="D4" t="str">
            <v>AREA CONSTRUCCION (m2):</v>
          </cell>
          <cell r="E4">
            <v>0</v>
          </cell>
          <cell r="F4">
            <v>9970</v>
          </cell>
          <cell r="G4">
            <v>0</v>
          </cell>
        </row>
        <row r="5">
          <cell r="A5" t="str">
            <v xml:space="preserve">UNIDAD : </v>
          </cell>
          <cell r="B5">
            <v>0</v>
          </cell>
          <cell r="C5" t="str">
            <v>BR13 CANTON CALDAS</v>
          </cell>
          <cell r="D5">
            <v>0</v>
          </cell>
          <cell r="E5">
            <v>0</v>
          </cell>
          <cell r="F5">
            <v>0</v>
          </cell>
          <cell r="G5">
            <v>0</v>
          </cell>
        </row>
        <row r="6">
          <cell r="A6" t="str">
            <v xml:space="preserve">FUNCIONARIO ENCARGADO : </v>
          </cell>
          <cell r="B6">
            <v>0</v>
          </cell>
          <cell r="C6" t="str">
            <v>JUAN CAMILO TELLEZ CORTES</v>
          </cell>
          <cell r="D6" t="str">
            <v>FECHA BASE DE DATOS</v>
          </cell>
          <cell r="E6">
            <v>0</v>
          </cell>
          <cell r="F6">
            <v>41509</v>
          </cell>
          <cell r="G6">
            <v>0</v>
          </cell>
        </row>
        <row r="7">
          <cell r="A7">
            <v>0</v>
          </cell>
          <cell r="B7">
            <v>0</v>
          </cell>
          <cell r="C7">
            <v>0</v>
          </cell>
          <cell r="D7">
            <v>0</v>
          </cell>
          <cell r="E7">
            <v>0</v>
          </cell>
          <cell r="F7">
            <v>0</v>
          </cell>
          <cell r="G7">
            <v>0</v>
          </cell>
        </row>
        <row r="8">
          <cell r="A8" t="str">
            <v>ITEM</v>
          </cell>
          <cell r="B8" t="str">
            <v>Cod.</v>
          </cell>
          <cell r="C8" t="str">
            <v>ACTIVIDADES</v>
          </cell>
          <cell r="D8" t="str">
            <v>Unidad</v>
          </cell>
          <cell r="E8" t="str">
            <v>Cantidad</v>
          </cell>
          <cell r="F8" t="str">
            <v>Valor Unitario</v>
          </cell>
          <cell r="G8" t="str">
            <v>VALOR TOTAL</v>
          </cell>
        </row>
        <row r="9">
          <cell r="A9">
            <v>0</v>
          </cell>
          <cell r="B9">
            <v>0</v>
          </cell>
          <cell r="C9">
            <v>0</v>
          </cell>
          <cell r="D9">
            <v>0</v>
          </cell>
          <cell r="E9">
            <v>0</v>
          </cell>
          <cell r="F9">
            <v>0</v>
          </cell>
          <cell r="G9">
            <v>0</v>
          </cell>
        </row>
        <row r="10">
          <cell r="A10">
            <v>1</v>
          </cell>
          <cell r="B10" t="str">
            <v>P-1</v>
          </cell>
          <cell r="C10" t="str">
            <v>PRELIMINARES</v>
          </cell>
          <cell r="D10">
            <v>0</v>
          </cell>
          <cell r="E10">
            <v>0</v>
          </cell>
          <cell r="F10">
            <v>0</v>
          </cell>
          <cell r="G10">
            <v>0</v>
          </cell>
        </row>
        <row r="11">
          <cell r="A11">
            <v>0</v>
          </cell>
          <cell r="B11">
            <v>0</v>
          </cell>
          <cell r="C11" t="str">
            <v xml:space="preserve">LOCALIZACION Y REPLANTEO </v>
          </cell>
          <cell r="D11">
            <v>0</v>
          </cell>
          <cell r="E11">
            <v>0</v>
          </cell>
          <cell r="F11">
            <v>0</v>
          </cell>
          <cell r="G11">
            <v>0</v>
          </cell>
        </row>
        <row r="12">
          <cell r="A12">
            <v>1.01</v>
          </cell>
          <cell r="B12" t="str">
            <v>P-1.1</v>
          </cell>
          <cell r="C12" t="str">
            <v>LOCALIZACIÓN Y REPLANTEO EDIFICIO</v>
          </cell>
          <cell r="D12" t="str">
            <v>m2</v>
          </cell>
          <cell r="E12">
            <v>11480</v>
          </cell>
          <cell r="F12">
            <v>1683</v>
          </cell>
          <cell r="G12">
            <v>19320840</v>
          </cell>
        </row>
        <row r="13">
          <cell r="A13">
            <v>1.02</v>
          </cell>
          <cell r="B13" t="str">
            <v>H-7.214</v>
          </cell>
          <cell r="C13" t="str">
            <v>LOCALIZACIÓN Y REPLANTEO DE REDES PARA INFRAESTRUCTURA HIDRÁULICA</v>
          </cell>
          <cell r="D13" t="str">
            <v>m</v>
          </cell>
          <cell r="E13">
            <v>444</v>
          </cell>
          <cell r="F13">
            <v>1185</v>
          </cell>
          <cell r="G13">
            <v>526140</v>
          </cell>
        </row>
        <row r="14">
          <cell r="A14">
            <v>0</v>
          </cell>
          <cell r="B14">
            <v>0</v>
          </cell>
          <cell r="C14" t="str">
            <v xml:space="preserve">DESCAPOTES, EXCAVACIONES Y CONFORMACIONES </v>
          </cell>
          <cell r="D14">
            <v>0</v>
          </cell>
          <cell r="E14">
            <v>0</v>
          </cell>
          <cell r="F14">
            <v>0</v>
          </cell>
          <cell r="G14">
            <v>0</v>
          </cell>
        </row>
        <row r="15">
          <cell r="A15">
            <v>1.03</v>
          </cell>
          <cell r="B15" t="str">
            <v>P-1.5</v>
          </cell>
          <cell r="C15" t="str">
            <v>EXCAVACIÓN MANUAL DE MATERIAL HETEROGENEO (Incluye cargue y retiro del material excavado a botadero.)</v>
          </cell>
          <cell r="D15" t="str">
            <v>m3</v>
          </cell>
          <cell r="E15">
            <v>339.98</v>
          </cell>
          <cell r="F15">
            <v>40342</v>
          </cell>
          <cell r="G15">
            <v>13715473</v>
          </cell>
        </row>
        <row r="16">
          <cell r="A16">
            <v>1.04</v>
          </cell>
          <cell r="B16" t="str">
            <v>P-1.6</v>
          </cell>
          <cell r="C16" t="str">
            <v>EXCAVACIÓN MANUAL PARA REDES HIDROSANITARIAS INFRAESTRUCTURA h=2.00 m. como máximo (Incluye cargue y retiro de material excavado).</v>
          </cell>
          <cell r="D16" t="str">
            <v>m3</v>
          </cell>
          <cell r="E16">
            <v>100</v>
          </cell>
          <cell r="F16">
            <v>37874</v>
          </cell>
          <cell r="G16">
            <v>3787400</v>
          </cell>
        </row>
        <row r="17">
          <cell r="A17">
            <v>1.05</v>
          </cell>
          <cell r="B17" t="str">
            <v>P-1.52</v>
          </cell>
          <cell r="C17" t="str">
            <v>EXCAVACIÓN MECANICA PARA REDES HIDROSANITARIAS INFRAESTRUCTURA  MAYOR 2.00 m. (Incluye cargue y retiro de material excavado).</v>
          </cell>
          <cell r="D17" t="str">
            <v>m3</v>
          </cell>
          <cell r="E17">
            <v>3108</v>
          </cell>
          <cell r="F17">
            <v>29621</v>
          </cell>
          <cell r="G17">
            <v>92062068</v>
          </cell>
        </row>
        <row r="18">
          <cell r="A18">
            <v>1.06</v>
          </cell>
          <cell r="B18" t="str">
            <v>P-1.8</v>
          </cell>
          <cell r="C18" t="str">
            <v>*963.+</v>
          </cell>
          <cell r="D18" t="str">
            <v>m3</v>
          </cell>
          <cell r="E18">
            <v>14318.01</v>
          </cell>
          <cell r="F18">
            <v>28912</v>
          </cell>
          <cell r="G18">
            <v>413962305</v>
          </cell>
        </row>
        <row r="19">
          <cell r="A19">
            <v>1.07</v>
          </cell>
          <cell r="B19" t="str">
            <v>P-1.16</v>
          </cell>
          <cell r="C19" t="str">
            <v xml:space="preserve">8512-0 </v>
          </cell>
          <cell r="D19" t="str">
            <v>m</v>
          </cell>
          <cell r="E19">
            <v>666</v>
          </cell>
          <cell r="F19">
            <v>35291</v>
          </cell>
          <cell r="G19">
            <v>23503806</v>
          </cell>
        </row>
        <row r="20">
          <cell r="A20">
            <v>0</v>
          </cell>
          <cell r="B20">
            <v>0</v>
          </cell>
          <cell r="C20" t="str">
            <v>.</v>
          </cell>
          <cell r="D20">
            <v>0</v>
          </cell>
          <cell r="E20">
            <v>0</v>
          </cell>
          <cell r="F20">
            <v>0</v>
          </cell>
          <cell r="G20">
            <v>0</v>
          </cell>
        </row>
        <row r="21">
          <cell r="A21">
            <v>1.08</v>
          </cell>
          <cell r="B21" t="str">
            <v>P-1.17</v>
          </cell>
          <cell r="C21" t="str">
            <v>DEMOLICIÓN DE CONCRETO MASIVO ZAPATAS, VIGAS, COLUMNAS, PLACAS. (Incluye cargue y retiro de escombros).</v>
          </cell>
          <cell r="D21" t="str">
            <v>m3</v>
          </cell>
          <cell r="E21">
            <v>247.08</v>
          </cell>
          <cell r="F21">
            <v>75513</v>
          </cell>
          <cell r="G21">
            <v>18657752</v>
          </cell>
        </row>
        <row r="22">
          <cell r="A22">
            <v>1.0900000000000001</v>
          </cell>
          <cell r="B22" t="str">
            <v>P-1.18</v>
          </cell>
          <cell r="C22" t="str">
            <v>DEMOLICIÓN DE CABEZA DE PILOTES (Incluye cargue y retiro de escombros).</v>
          </cell>
          <cell r="D22" t="str">
            <v>m3</v>
          </cell>
          <cell r="E22">
            <v>166.53</v>
          </cell>
          <cell r="F22">
            <v>71468</v>
          </cell>
          <cell r="G22">
            <v>11901566</v>
          </cell>
        </row>
        <row r="23">
          <cell r="A23">
            <v>1.1000000000000001</v>
          </cell>
          <cell r="B23" t="str">
            <v>P-1.59</v>
          </cell>
          <cell r="C23" t="str">
            <v>DEMOLICIÓN DE TRAMO DE PANTALLA PRE-EXCAVADA (Incluye cargue y retiro de escombros).</v>
          </cell>
          <cell r="D23" t="str">
            <v>m3</v>
          </cell>
          <cell r="E23">
            <v>55.44</v>
          </cell>
          <cell r="F23">
            <v>71468</v>
          </cell>
          <cell r="G23">
            <v>3962186</v>
          </cell>
        </row>
        <row r="24">
          <cell r="A24">
            <v>1.1100000000000001</v>
          </cell>
          <cell r="B24" t="str">
            <v>P-1.112</v>
          </cell>
          <cell r="C24" t="str">
            <v>DEMOLICIÓN PAVIMENTO ASFALTICO CON ESPESOR VARIABLE ENTRE 0.15 Y 0.20 m. (Incluye cargue y retiro de escombros).</v>
          </cell>
          <cell r="D24" t="str">
            <v>m2</v>
          </cell>
          <cell r="E24">
            <v>3259.8</v>
          </cell>
          <cell r="F24">
            <v>22682</v>
          </cell>
          <cell r="G24">
            <v>73938784</v>
          </cell>
        </row>
        <row r="25">
          <cell r="A25">
            <v>0</v>
          </cell>
          <cell r="B25">
            <v>0</v>
          </cell>
          <cell r="C25" t="str">
            <v>Total  PRELIMINARES</v>
          </cell>
          <cell r="D25">
            <v>0</v>
          </cell>
          <cell r="E25">
            <v>0</v>
          </cell>
          <cell r="F25">
            <v>0</v>
          </cell>
          <cell r="G25">
            <v>675338320</v>
          </cell>
        </row>
        <row r="26">
          <cell r="A26">
            <v>0</v>
          </cell>
          <cell r="B26">
            <v>0</v>
          </cell>
          <cell r="C26">
            <v>0</v>
          </cell>
          <cell r="D26">
            <v>0</v>
          </cell>
          <cell r="E26">
            <v>0</v>
          </cell>
          <cell r="F26">
            <v>0</v>
          </cell>
          <cell r="G26">
            <v>0</v>
          </cell>
        </row>
        <row r="27">
          <cell r="A27">
            <v>2</v>
          </cell>
          <cell r="B27" t="str">
            <v>C-2</v>
          </cell>
          <cell r="C27" t="str">
            <v>CIMIENTOS</v>
          </cell>
          <cell r="D27">
            <v>0</v>
          </cell>
          <cell r="E27">
            <v>0</v>
          </cell>
          <cell r="F27">
            <v>0</v>
          </cell>
          <cell r="G27">
            <v>0</v>
          </cell>
        </row>
        <row r="28">
          <cell r="A28">
            <v>2.0099999999999998</v>
          </cell>
          <cell r="B28" t="str">
            <v>C-2.1</v>
          </cell>
          <cell r="C28" t="str">
            <v>BASE CONCRETO DE LIMPIEZA 2.000 PSI</v>
          </cell>
          <cell r="D28" t="str">
            <v>m3</v>
          </cell>
          <cell r="E28">
            <v>107.78</v>
          </cell>
          <cell r="F28">
            <v>307478</v>
          </cell>
          <cell r="G28">
            <v>33139979</v>
          </cell>
        </row>
        <row r="29">
          <cell r="A29">
            <v>2.02</v>
          </cell>
          <cell r="B29" t="str">
            <v>C-2.9</v>
          </cell>
          <cell r="C29" t="str">
            <v>VIGA CIMENTACIÓN CONCRETO 4.000 psi  - SIN FORMALETA  (Sin refuerzo)</v>
          </cell>
          <cell r="D29" t="str">
            <v>m3</v>
          </cell>
          <cell r="E29">
            <v>497.98</v>
          </cell>
          <cell r="F29">
            <v>501107</v>
          </cell>
          <cell r="G29">
            <v>249541264</v>
          </cell>
        </row>
        <row r="30">
          <cell r="A30">
            <v>2.0299999999999998</v>
          </cell>
          <cell r="B30" t="str">
            <v>EC-5.222</v>
          </cell>
          <cell r="C30" t="str">
            <v xml:space="preserve">LOSA DE CONTRAPISO ALIGERADA CONCRETO 4.000 PSI CON CASETON DE ICOPOR O SIMILAR h=1,00 m. Torta superior 6cm. e inferior de 15cm, viguetas  de e= 0.15 m armada en ambos sentidos. (Sin refuerzo).  </v>
          </cell>
          <cell r="D30" t="str">
            <v>m2</v>
          </cell>
          <cell r="E30">
            <v>1667.75</v>
          </cell>
          <cell r="F30">
            <v>396883</v>
          </cell>
          <cell r="G30">
            <v>661901623</v>
          </cell>
        </row>
        <row r="31">
          <cell r="A31">
            <v>2.04</v>
          </cell>
          <cell r="B31" t="str">
            <v>C-2.39</v>
          </cell>
          <cell r="C31" t="str">
            <v>BARRETES EN CONCRETO 3.000 PSI (Sin refuerzo). Subcontrato a todo costo, incluye manejo de refuerzo, manejo y retiro de material excavado. INCLUYE 15% DESPERDICIO TEORICO DE CONCRETO.</v>
          </cell>
          <cell r="D31" t="str">
            <v>m3</v>
          </cell>
          <cell r="E31">
            <v>151.19999999999999</v>
          </cell>
          <cell r="F31">
            <v>725238</v>
          </cell>
          <cell r="G31">
            <v>109655986</v>
          </cell>
        </row>
        <row r="32">
          <cell r="A32">
            <v>2.0499999999999998</v>
          </cell>
          <cell r="B32" t="str">
            <v>C-2.38</v>
          </cell>
          <cell r="C32" t="str">
            <v>PANTALLA PRE-EXCAVADA EN CONCRETO 3.000 PSI (Sin refuerzo). Subcontrato a todo costo, incluye manejo de refuerzo, manejo y retiro de material excavado.INCLUYE 15% DESPERDICIO TEORICO DE CONCRETO.</v>
          </cell>
          <cell r="D32" t="str">
            <v>m3</v>
          </cell>
          <cell r="E32">
            <v>1500.29</v>
          </cell>
          <cell r="F32">
            <v>633356</v>
          </cell>
          <cell r="G32">
            <v>950217673</v>
          </cell>
        </row>
        <row r="33">
          <cell r="A33">
            <v>2.06</v>
          </cell>
          <cell r="B33" t="str">
            <v>C-2.32</v>
          </cell>
          <cell r="C33" t="str">
            <v>PILOTES PRE-EXCAVADOS EN CONCRETO 3.000 PSI D=40 (Sin refuerzo). Subcontrato a todo costo, incluye manejo de canastas de refuerzo, manejo y retiro de material excavado.INCLUYE 15% DESPERDICIO TEORICO DE CONCRETO.</v>
          </cell>
          <cell r="D33" t="str">
            <v>m</v>
          </cell>
          <cell r="E33">
            <v>65.209999999999994</v>
          </cell>
          <cell r="F33">
            <v>107453</v>
          </cell>
          <cell r="G33">
            <v>7007010</v>
          </cell>
        </row>
        <row r="34">
          <cell r="A34">
            <v>2.0699999999999998</v>
          </cell>
          <cell r="B34" t="str">
            <v>C-2.33</v>
          </cell>
          <cell r="C34" t="str">
            <v>PILOTES PRE-EXCAVADOS EN CONCRETO 3.000 PSI D=50 (Sin refuerzo). Subcontrato a todo costo, incluye manejo de canastas de refuerzo, manejo y retiro de material excavado.INCLUYE 15% DESPERDICIO TEORICO DE CONCRETO.</v>
          </cell>
          <cell r="D34" t="str">
            <v>m</v>
          </cell>
          <cell r="E34">
            <v>3663.87</v>
          </cell>
          <cell r="F34">
            <v>142861</v>
          </cell>
          <cell r="G34">
            <v>523424132</v>
          </cell>
        </row>
        <row r="35">
          <cell r="A35">
            <v>2.08</v>
          </cell>
          <cell r="B35" t="str">
            <v>C-2.36</v>
          </cell>
          <cell r="C35" t="str">
            <v>PILOTES PRE-EXCAVADOS EN CONCRETO 3.000 PSI D=60 ( Sin refuerzo ). Subcontrato a todo costo, incluye manejo de canastas de refuerzo, manejo y retiro de material excavado.INCLUYE 15% DESPERDICIO TEORICO DE CONCRETO.</v>
          </cell>
          <cell r="D35" t="str">
            <v>m</v>
          </cell>
          <cell r="E35">
            <v>124.74</v>
          </cell>
          <cell r="F35">
            <v>188566</v>
          </cell>
          <cell r="G35">
            <v>23521723</v>
          </cell>
        </row>
        <row r="36">
          <cell r="A36">
            <v>2.09</v>
          </cell>
          <cell r="B36" t="str">
            <v>C-2.28</v>
          </cell>
          <cell r="C36" t="str">
            <v>DADOS EN  CONCRETO 4.000 psi ( Sin refuerzo )</v>
          </cell>
          <cell r="D36" t="str">
            <v>m3</v>
          </cell>
          <cell r="E36">
            <v>23.610000000000003</v>
          </cell>
          <cell r="F36">
            <v>500000</v>
          </cell>
          <cell r="G36">
            <v>11805000</v>
          </cell>
        </row>
        <row r="37">
          <cell r="A37">
            <v>2.1</v>
          </cell>
          <cell r="B37" t="str">
            <v>C-2.52</v>
          </cell>
          <cell r="C37" t="str">
            <v>PILOTES PRE-EXCAVADOS CON D=50 (Sin refuerzo). Subcontrato a todo costo, incluye manejo de canastas de refuerzo, manejo y retiro de material excavado. NO INCLUYE CONCRETO.</v>
          </cell>
          <cell r="D37" t="str">
            <v>m</v>
          </cell>
          <cell r="E37">
            <v>763.35</v>
          </cell>
          <cell r="F37">
            <v>72000</v>
          </cell>
          <cell r="G37">
            <v>54961200</v>
          </cell>
        </row>
        <row r="38">
          <cell r="A38">
            <v>2.11</v>
          </cell>
          <cell r="B38" t="str">
            <v>C-2.53</v>
          </cell>
          <cell r="C38" t="str">
            <v>PILOTES PRE-EXCAVADOS CON D=60 ( Sin refuerzo ). Subcontrato a todo costo, incluye manejo de canastas de refuerzo, manejo y retiro de material excavado. NO INCLUYE CONCRETO.</v>
          </cell>
          <cell r="D38" t="str">
            <v>m</v>
          </cell>
          <cell r="E38">
            <v>36.54</v>
          </cell>
          <cell r="F38">
            <v>87000</v>
          </cell>
          <cell r="G38">
            <v>3178980</v>
          </cell>
        </row>
        <row r="39">
          <cell r="A39">
            <v>2.12</v>
          </cell>
          <cell r="B39" t="str">
            <v>C-2.10</v>
          </cell>
          <cell r="C39" t="str">
            <v>VIGA CIMENTACIÓN CONCRETO 3.000 psi  - CON FORMALETA  (Sin refuerzo)</v>
          </cell>
          <cell r="D39" t="str">
            <v>m3</v>
          </cell>
          <cell r="E39">
            <v>268.39</v>
          </cell>
          <cell r="F39">
            <v>426000</v>
          </cell>
          <cell r="G39">
            <v>114334140</v>
          </cell>
        </row>
        <row r="40">
          <cell r="A40">
            <v>0</v>
          </cell>
          <cell r="B40">
            <v>0</v>
          </cell>
          <cell r="C40" t="str">
            <v>Total  CIMIENTOS</v>
          </cell>
          <cell r="D40">
            <v>0</v>
          </cell>
          <cell r="E40">
            <v>0</v>
          </cell>
          <cell r="F40">
            <v>0</v>
          </cell>
          <cell r="G40">
            <v>2742688710</v>
          </cell>
        </row>
        <row r="41">
          <cell r="A41">
            <v>0</v>
          </cell>
          <cell r="B41">
            <v>0</v>
          </cell>
          <cell r="C41">
            <v>0</v>
          </cell>
          <cell r="D41">
            <v>0</v>
          </cell>
          <cell r="E41">
            <v>0</v>
          </cell>
          <cell r="F41">
            <v>0</v>
          </cell>
          <cell r="G41">
            <v>0</v>
          </cell>
        </row>
        <row r="42">
          <cell r="A42">
            <v>3</v>
          </cell>
          <cell r="B42" t="str">
            <v>S-3</v>
          </cell>
          <cell r="C42" t="str">
            <v>DESAGUES E INSTALACIONES SANITARIAS</v>
          </cell>
          <cell r="D42">
            <v>0</v>
          </cell>
          <cell r="E42">
            <v>0</v>
          </cell>
          <cell r="F42">
            <v>0</v>
          </cell>
          <cell r="G42">
            <v>0</v>
          </cell>
        </row>
        <row r="43">
          <cell r="A43">
            <v>0</v>
          </cell>
          <cell r="B43">
            <v>0</v>
          </cell>
          <cell r="C43" t="str">
            <v xml:space="preserve">CAJAS Y POZOS DE INSPECCION </v>
          </cell>
          <cell r="D43">
            <v>0</v>
          </cell>
          <cell r="E43">
            <v>0</v>
          </cell>
          <cell r="F43">
            <v>0</v>
          </cell>
          <cell r="G43">
            <v>0</v>
          </cell>
        </row>
        <row r="44">
          <cell r="A44">
            <v>3.01</v>
          </cell>
          <cell r="B44" t="str">
            <v>S-3.4</v>
          </cell>
          <cell r="C44" t="str">
            <v xml:space="preserve">CAJA DE INSPECCIÓN  0.80*0.80*1 m.  (Incluye excavación, base en recebo comun, placa concreto, ladrillo común, marco en angulo 2 1/2 x 2 1/2 * 3/16" y tapa reforzada en platina de 3 * 3/16" con parrilla en varilla 3/8 cada 10 cm.).Según detalle. </v>
          </cell>
          <cell r="D44" t="str">
            <v>und</v>
          </cell>
          <cell r="E44">
            <v>3</v>
          </cell>
          <cell r="F44">
            <v>518270</v>
          </cell>
          <cell r="G44">
            <v>1554810</v>
          </cell>
        </row>
        <row r="45">
          <cell r="A45">
            <v>3.02</v>
          </cell>
          <cell r="B45" t="str">
            <v>S-3.5</v>
          </cell>
          <cell r="C45" t="str">
            <v xml:space="preserve">CAJA DE INSPECCIÓN  1.00 * 1.00 * 1.00m.  (Incluye excavación, base en recebo comun, placa concreto, ladrillo común, marco en angulo 2 1/2 x 2 1/2 * 3/16" y tapa reforzada en platina de 3 * 3/16" con parrilla en varilla 3/8 cada 10 cm.). Según detalle. </v>
          </cell>
          <cell r="D45" t="str">
            <v>und</v>
          </cell>
          <cell r="E45">
            <v>1</v>
          </cell>
          <cell r="F45">
            <v>618671</v>
          </cell>
          <cell r="G45">
            <v>618671</v>
          </cell>
        </row>
        <row r="46">
          <cell r="A46">
            <v>3.03</v>
          </cell>
          <cell r="B46" t="str">
            <v>S-3.164</v>
          </cell>
          <cell r="C46" t="str">
            <v>CUERPO POZO INSPECCIÓN EN CONCRETO  h = Variable Diámetro 1.20 m. acero de refuerzo en malla electrosoldada 4 mm</v>
          </cell>
          <cell r="D46" t="str">
            <v>m</v>
          </cell>
          <cell r="E46">
            <v>33</v>
          </cell>
          <cell r="F46">
            <v>495534</v>
          </cell>
          <cell r="G46">
            <v>16352622</v>
          </cell>
        </row>
        <row r="47">
          <cell r="A47">
            <v>3.04</v>
          </cell>
          <cell r="B47" t="str">
            <v>S-3.165</v>
          </cell>
          <cell r="C47" t="str">
            <v>PLACA  SUPERIOR D= 1,70  Y TAPA  PARA POZO INSPECCIÓN EN CONCRETO  Diámetro 1.20 m. acero de refuerzo en varillas # 3 - según detalle.</v>
          </cell>
          <cell r="D47" t="str">
            <v>und</v>
          </cell>
          <cell r="E47">
            <v>7</v>
          </cell>
          <cell r="F47">
            <v>576350</v>
          </cell>
          <cell r="G47">
            <v>4034450</v>
          </cell>
        </row>
        <row r="48">
          <cell r="A48">
            <v>3.05</v>
          </cell>
          <cell r="B48" t="str">
            <v>S-3.166</v>
          </cell>
          <cell r="C48" t="str">
            <v>PLACA BASE D=1,70  PARA POZO INSPECCIÓN EN CONCRETO DE 1,20 m. acero de refuerzo acero N4- Según detalle  (incluye cañuela en mortero pend = 15%)</v>
          </cell>
          <cell r="D48" t="str">
            <v>und</v>
          </cell>
          <cell r="E48">
            <v>7</v>
          </cell>
          <cell r="F48">
            <v>414830</v>
          </cell>
          <cell r="G48">
            <v>2903810</v>
          </cell>
        </row>
        <row r="49">
          <cell r="A49">
            <v>0</v>
          </cell>
          <cell r="B49">
            <v>0</v>
          </cell>
          <cell r="C49" t="str">
            <v xml:space="preserve">BAJANTES AGUAS LLUVIAS Y AGUAS NEGRAS </v>
          </cell>
          <cell r="D49">
            <v>0</v>
          </cell>
          <cell r="E49">
            <v>0</v>
          </cell>
          <cell r="F49">
            <v>0</v>
          </cell>
          <cell r="G49">
            <v>0</v>
          </cell>
        </row>
        <row r="50">
          <cell r="A50">
            <v>3.06</v>
          </cell>
          <cell r="B50" t="str">
            <v>S-3.8</v>
          </cell>
          <cell r="C50" t="str">
            <v>BAJANTE AGUAS NEGRAS  PVC   4"   (Incluye codo, unión y abrazadera de fijación )</v>
          </cell>
          <cell r="D50" t="str">
            <v>m</v>
          </cell>
          <cell r="E50">
            <v>22</v>
          </cell>
          <cell r="F50">
            <v>28002</v>
          </cell>
          <cell r="G50">
            <v>616044</v>
          </cell>
        </row>
        <row r="51">
          <cell r="A51">
            <v>3.07</v>
          </cell>
          <cell r="B51" t="str">
            <v>S-3.9</v>
          </cell>
          <cell r="C51" t="str">
            <v>BAJANTE AGUAS NEGRAS  PVC   6"   (Incluye codo, unión y abrazadera de fijación )</v>
          </cell>
          <cell r="D51" t="str">
            <v>m</v>
          </cell>
          <cell r="E51">
            <v>20</v>
          </cell>
          <cell r="F51">
            <v>55195</v>
          </cell>
          <cell r="G51">
            <v>1103900</v>
          </cell>
        </row>
        <row r="52">
          <cell r="A52">
            <v>3.08</v>
          </cell>
          <cell r="B52" t="str">
            <v>S-3.11</v>
          </cell>
          <cell r="C52" t="str">
            <v>BAJANTE AGUAS LLUVIAS  PVC   4"   (Incluye codo, unión y abrazadera de fijación )</v>
          </cell>
          <cell r="D52" t="str">
            <v>m</v>
          </cell>
          <cell r="E52">
            <v>60</v>
          </cell>
          <cell r="F52">
            <v>23838</v>
          </cell>
          <cell r="G52">
            <v>1430280</v>
          </cell>
        </row>
        <row r="53">
          <cell r="A53">
            <v>3.09</v>
          </cell>
          <cell r="B53" t="str">
            <v>S-3.12</v>
          </cell>
          <cell r="C53" t="str">
            <v>BAJANTE AGUAS LLUVIAS  PVC   6"   (Incluye codo, unión y abrazadera de fijación )</v>
          </cell>
          <cell r="D53" t="str">
            <v>m</v>
          </cell>
          <cell r="E53">
            <v>94</v>
          </cell>
          <cell r="F53">
            <v>56996</v>
          </cell>
          <cell r="G53">
            <v>5357624</v>
          </cell>
        </row>
        <row r="54">
          <cell r="A54">
            <v>0</v>
          </cell>
          <cell r="B54">
            <v>0</v>
          </cell>
          <cell r="C54" t="str">
            <v xml:space="preserve">SALIDAS SANITARIAS </v>
          </cell>
          <cell r="D54">
            <v>0</v>
          </cell>
          <cell r="E54">
            <v>0</v>
          </cell>
          <cell r="F54">
            <v>0</v>
          </cell>
          <cell r="G54">
            <v>0</v>
          </cell>
        </row>
        <row r="55">
          <cell r="A55">
            <v>3.1</v>
          </cell>
          <cell r="B55" t="str">
            <v>S-3.13</v>
          </cell>
          <cell r="C55" t="str">
            <v>PUNTO DESAGUE PVC   2" Aparatos sanitarios y desagues  (Incluye accesorios, yee y codo).</v>
          </cell>
          <cell r="D55" t="str">
            <v>und</v>
          </cell>
          <cell r="E55">
            <v>117</v>
          </cell>
          <cell r="F55">
            <v>50375</v>
          </cell>
          <cell r="G55">
            <v>5893875</v>
          </cell>
        </row>
        <row r="56">
          <cell r="A56">
            <v>3.11</v>
          </cell>
          <cell r="B56" t="str">
            <v>S-3.14</v>
          </cell>
          <cell r="C56" t="str">
            <v>PUNTO DESAGUE PVC   3"  Aparatos sanitarios y desagues  (Incluye accesorios, yee y codo)</v>
          </cell>
          <cell r="D56" t="str">
            <v>und</v>
          </cell>
          <cell r="E56">
            <v>78</v>
          </cell>
          <cell r="F56">
            <v>65037</v>
          </cell>
          <cell r="G56">
            <v>5072886</v>
          </cell>
        </row>
        <row r="57">
          <cell r="A57">
            <v>3.12</v>
          </cell>
          <cell r="B57" t="str">
            <v>S-3.15</v>
          </cell>
          <cell r="C57" t="str">
            <v>PUNTO DESAGUE PVC   4" Aparatos sanitarios (Incluye accesorios, yee y codo).</v>
          </cell>
          <cell r="D57" t="str">
            <v>und</v>
          </cell>
          <cell r="E57">
            <v>58</v>
          </cell>
          <cell r="F57">
            <v>85569</v>
          </cell>
          <cell r="G57">
            <v>4963002</v>
          </cell>
        </row>
        <row r="58">
          <cell r="A58">
            <v>3.13</v>
          </cell>
          <cell r="B58" t="str">
            <v>S-3.16</v>
          </cell>
          <cell r="C58" t="str">
            <v>PUNTO DESAGUE PVC   3" Aguas lluvias (Incluye accesorios, yee y codo).</v>
          </cell>
          <cell r="D58" t="str">
            <v>und</v>
          </cell>
          <cell r="E58">
            <v>56</v>
          </cell>
          <cell r="F58">
            <v>57805</v>
          </cell>
          <cell r="G58">
            <v>3237080</v>
          </cell>
        </row>
        <row r="59">
          <cell r="A59">
            <v>3.14</v>
          </cell>
          <cell r="B59" t="str">
            <v>S-3.17</v>
          </cell>
          <cell r="C59" t="str">
            <v>PUNTO DESAGUE PVC   4" Aguas lluvias (Incluye accesorios, yee y codo).</v>
          </cell>
          <cell r="D59" t="str">
            <v>und</v>
          </cell>
          <cell r="E59">
            <v>40</v>
          </cell>
          <cell r="F59">
            <v>78700</v>
          </cell>
          <cell r="G59">
            <v>3148000</v>
          </cell>
        </row>
        <row r="60">
          <cell r="A60">
            <v>3.15</v>
          </cell>
          <cell r="B60" t="str">
            <v>S-3.18</v>
          </cell>
          <cell r="C60" t="str">
            <v>PUNTO REVENTILACIÓN PVC   2" (Incluye accesorios de  conexión, unión y yee ).</v>
          </cell>
          <cell r="D60" t="str">
            <v>und</v>
          </cell>
          <cell r="E60">
            <v>71</v>
          </cell>
          <cell r="F60">
            <v>47755</v>
          </cell>
          <cell r="G60">
            <v>3390605</v>
          </cell>
        </row>
        <row r="61">
          <cell r="A61">
            <v>3.16</v>
          </cell>
          <cell r="B61" t="str">
            <v>S-3.19</v>
          </cell>
          <cell r="C61" t="str">
            <v>PUNTO REVENTILACIÓN PVC   3" (Incluye accesorios de  conexión unión y yee ).</v>
          </cell>
          <cell r="D61" t="str">
            <v>und</v>
          </cell>
          <cell r="E61">
            <v>12</v>
          </cell>
          <cell r="F61">
            <v>60767</v>
          </cell>
          <cell r="G61">
            <v>729204</v>
          </cell>
        </row>
        <row r="62">
          <cell r="A62">
            <v>0</v>
          </cell>
          <cell r="B62">
            <v>0</v>
          </cell>
          <cell r="C62" t="str">
            <v xml:space="preserve">RED SANITARIA, VENTILACION Y AGUAS LLUVIAS INTERNA  </v>
          </cell>
          <cell r="D62">
            <v>0</v>
          </cell>
          <cell r="E62">
            <v>0</v>
          </cell>
          <cell r="F62">
            <v>0</v>
          </cell>
          <cell r="G62">
            <v>0</v>
          </cell>
        </row>
        <row r="63">
          <cell r="A63">
            <v>3.17</v>
          </cell>
          <cell r="B63" t="str">
            <v>S-3.23</v>
          </cell>
          <cell r="C63" t="str">
            <v>TUBERIA PVC-S 2" (Ventilación y aguas lluvias) Incluye accesorios y abrazadera de fijación.</v>
          </cell>
          <cell r="D63" t="str">
            <v>m</v>
          </cell>
          <cell r="E63">
            <v>332</v>
          </cell>
          <cell r="F63">
            <v>11278</v>
          </cell>
          <cell r="G63">
            <v>3744296</v>
          </cell>
        </row>
        <row r="64">
          <cell r="A64">
            <v>3.18</v>
          </cell>
          <cell r="B64" t="str">
            <v>S-3.24</v>
          </cell>
          <cell r="C64" t="str">
            <v>TUBERIA PVC-S 3" (Ventilación y aguas lluvias) Incluye accesorios y abrazadera de fijación.</v>
          </cell>
          <cell r="D64" t="str">
            <v>m</v>
          </cell>
          <cell r="E64">
            <v>505</v>
          </cell>
          <cell r="F64">
            <v>13111</v>
          </cell>
          <cell r="G64">
            <v>6621055</v>
          </cell>
        </row>
        <row r="65">
          <cell r="A65">
            <v>3.19</v>
          </cell>
          <cell r="B65" t="str">
            <v>S-3.25</v>
          </cell>
          <cell r="C65" t="str">
            <v>TUBERIA PVC-S 4" (Ventilación y aguas lluvias) Incluye accesorios y abrazadera de fijación.</v>
          </cell>
          <cell r="D65" t="str">
            <v>m</v>
          </cell>
          <cell r="E65">
            <v>355</v>
          </cell>
          <cell r="F65">
            <v>18709</v>
          </cell>
          <cell r="G65">
            <v>6641695</v>
          </cell>
        </row>
        <row r="66">
          <cell r="A66">
            <v>3.2</v>
          </cell>
          <cell r="B66" t="str">
            <v>S-3.26</v>
          </cell>
          <cell r="C66" t="str">
            <v>TUBERIA PVC-S 6" (Ventilación y aguas lluvias) Incluye accesorios y abrazadera de fijación.</v>
          </cell>
          <cell r="D66" t="str">
            <v>m</v>
          </cell>
          <cell r="E66">
            <v>22</v>
          </cell>
          <cell r="F66">
            <v>44775</v>
          </cell>
          <cell r="G66">
            <v>985050</v>
          </cell>
        </row>
        <row r="67">
          <cell r="A67">
            <v>3.21</v>
          </cell>
          <cell r="B67" t="str">
            <v>S-3.27</v>
          </cell>
          <cell r="C67" t="str">
            <v>TUBERIA PVC-S  2" (Red sanitaria) Incluye excavación manual, relleno inicial en base granular B-200 compactado, instalación  y accesorios.</v>
          </cell>
          <cell r="D67" t="str">
            <v>m</v>
          </cell>
          <cell r="E67">
            <v>2</v>
          </cell>
          <cell r="F67">
            <v>19980</v>
          </cell>
          <cell r="G67">
            <v>39960</v>
          </cell>
        </row>
        <row r="68">
          <cell r="A68">
            <v>3.22</v>
          </cell>
          <cell r="B68" t="str">
            <v>S-3.28</v>
          </cell>
          <cell r="C68" t="str">
            <v>TUBERIA PVC-S  3" (Red sanitaria) Incluye excavación manual, relleno inicial en base granular B-200 compactado, instalación  y accesorios.</v>
          </cell>
          <cell r="D68" t="str">
            <v>m</v>
          </cell>
          <cell r="E68">
            <v>30</v>
          </cell>
          <cell r="F68">
            <v>23981</v>
          </cell>
          <cell r="G68">
            <v>719430</v>
          </cell>
        </row>
        <row r="69">
          <cell r="A69">
            <v>3.23</v>
          </cell>
          <cell r="B69" t="str">
            <v>S-3.30</v>
          </cell>
          <cell r="C69" t="str">
            <v>TUBERIA PVC-S  6" (Red sanitaria) Incluye excavación manual, relleno inicial en base granular B-200 compactado, instalación  y accesorios.</v>
          </cell>
          <cell r="D69" t="str">
            <v>m</v>
          </cell>
          <cell r="E69">
            <v>3</v>
          </cell>
          <cell r="F69">
            <v>55344</v>
          </cell>
          <cell r="G69">
            <v>166032</v>
          </cell>
        </row>
        <row r="70">
          <cell r="A70">
            <v>3.24</v>
          </cell>
          <cell r="B70" t="str">
            <v>S-3.31</v>
          </cell>
          <cell r="C70" t="str">
            <v>TUBERIA PVC-S 2" (Red sanitaria Descolgada) Incluye instalación y accesorios.</v>
          </cell>
          <cell r="D70" t="str">
            <v>m</v>
          </cell>
          <cell r="E70">
            <v>78</v>
          </cell>
          <cell r="F70">
            <v>15747</v>
          </cell>
          <cell r="G70">
            <v>1228266</v>
          </cell>
        </row>
        <row r="71">
          <cell r="A71">
            <v>3.25</v>
          </cell>
          <cell r="B71" t="str">
            <v>S-3.32</v>
          </cell>
          <cell r="C71" t="str">
            <v>TUBERIA PVC-S 3" (Red sanitaria Descolgada) Incluye instalación y accesorios.</v>
          </cell>
          <cell r="D71" t="str">
            <v>m</v>
          </cell>
          <cell r="E71">
            <v>160</v>
          </cell>
          <cell r="F71">
            <v>19839</v>
          </cell>
          <cell r="G71">
            <v>3174240</v>
          </cell>
        </row>
        <row r="72">
          <cell r="A72">
            <v>3.26</v>
          </cell>
          <cell r="B72" t="str">
            <v>S-3.33</v>
          </cell>
          <cell r="C72" t="str">
            <v>TUBERIA PVC-S 4" (Red sanitaria Descolgada) Incluye instalación y accesorios.</v>
          </cell>
          <cell r="D72" t="str">
            <v>m</v>
          </cell>
          <cell r="E72">
            <v>305</v>
          </cell>
          <cell r="F72">
            <v>25483</v>
          </cell>
          <cell r="G72">
            <v>7772315</v>
          </cell>
        </row>
        <row r="73">
          <cell r="A73">
            <v>3.27</v>
          </cell>
          <cell r="B73" t="str">
            <v>S-3.34</v>
          </cell>
          <cell r="C73" t="str">
            <v>TUBERIA PVC-S 6" (Red sanitaria Descolgada) Incluye instalación y accesorios.</v>
          </cell>
          <cell r="D73" t="str">
            <v>m</v>
          </cell>
          <cell r="E73">
            <v>5</v>
          </cell>
          <cell r="F73">
            <v>47442</v>
          </cell>
          <cell r="G73">
            <v>237210</v>
          </cell>
        </row>
        <row r="74">
          <cell r="A74">
            <v>3.28</v>
          </cell>
          <cell r="B74" t="str">
            <v>S-3.111</v>
          </cell>
          <cell r="C74" t="str">
            <v>TUBERIA PVC-S 4" (Red Aguas Lluvias) Incluye instalación y accesorios.</v>
          </cell>
          <cell r="D74" t="str">
            <v>m</v>
          </cell>
          <cell r="E74">
            <v>100</v>
          </cell>
          <cell r="F74">
            <v>25483</v>
          </cell>
          <cell r="G74">
            <v>2548300</v>
          </cell>
        </row>
        <row r="75">
          <cell r="A75">
            <v>3.29</v>
          </cell>
          <cell r="B75" t="str">
            <v>S-3.112</v>
          </cell>
          <cell r="C75" t="str">
            <v>TUBERIA PVC-S 6" (Red Aguas Lluvias) Incluye instalación y accesorios.</v>
          </cell>
          <cell r="D75" t="str">
            <v>m</v>
          </cell>
          <cell r="E75">
            <v>36</v>
          </cell>
          <cell r="F75">
            <v>47442</v>
          </cell>
          <cell r="G75">
            <v>1707912</v>
          </cell>
        </row>
        <row r="76">
          <cell r="A76">
            <v>3.3</v>
          </cell>
          <cell r="B76" t="str">
            <v>S-3.53</v>
          </cell>
          <cell r="C76" t="str">
            <v>TAPÓN DE LIMPIEZA DE 3" - Descolgado  (Incluye yee PVCS,  tuberia PVCS.)</v>
          </cell>
          <cell r="D76" t="str">
            <v>und</v>
          </cell>
          <cell r="E76">
            <v>33</v>
          </cell>
          <cell r="F76">
            <v>56670</v>
          </cell>
          <cell r="G76">
            <v>1870110</v>
          </cell>
        </row>
        <row r="77">
          <cell r="A77">
            <v>3.31</v>
          </cell>
          <cell r="B77" t="str">
            <v>S-3.54</v>
          </cell>
          <cell r="C77" t="str">
            <v>TAPÓN DE LIMPIEZA DE 4" - Descolgado  (Incluye yee PVCS,  tuberia PVCS.)</v>
          </cell>
          <cell r="D77" t="str">
            <v>und</v>
          </cell>
          <cell r="E77">
            <v>63</v>
          </cell>
          <cell r="F77">
            <v>75732</v>
          </cell>
          <cell r="G77">
            <v>4771116</v>
          </cell>
        </row>
        <row r="78">
          <cell r="A78">
            <v>3.32</v>
          </cell>
          <cell r="B78" t="str">
            <v>S-3.169</v>
          </cell>
          <cell r="C78" t="str">
            <v>TAPÓN DE LIMPIEZA DE 6" - Descolgado  (Incluye yee PVCS,  tuberia PVCS.)</v>
          </cell>
          <cell r="D78" t="str">
            <v>und</v>
          </cell>
          <cell r="E78">
            <v>13</v>
          </cell>
          <cell r="F78">
            <v>185123</v>
          </cell>
          <cell r="G78">
            <v>2406599</v>
          </cell>
        </row>
        <row r="79">
          <cell r="A79">
            <v>0</v>
          </cell>
          <cell r="B79">
            <v>0</v>
          </cell>
          <cell r="C79" t="str">
            <v xml:space="preserve">RED ALCANTARILLADO- AGUAS LLUVIAS-RESIDUAL  </v>
          </cell>
          <cell r="D79">
            <v>0</v>
          </cell>
          <cell r="E79">
            <v>0</v>
          </cell>
          <cell r="F79">
            <v>0</v>
          </cell>
          <cell r="G79">
            <v>0</v>
          </cell>
        </row>
        <row r="80">
          <cell r="A80">
            <v>3.33</v>
          </cell>
          <cell r="B80" t="str">
            <v>S-3.35</v>
          </cell>
          <cell r="C80" t="str">
            <v>TUBERIA A  LL 110 MM Tipo Novafort o similar.   (Incluye relleno inicial y lateral con base granular fina, y relleno final con material proveniente de la excavacion instalación y cinta de demarcación).Segun norma tecnica ASTM 2321</v>
          </cell>
          <cell r="D80" t="str">
            <v>m</v>
          </cell>
          <cell r="E80">
            <v>120</v>
          </cell>
          <cell r="F80">
            <v>19882</v>
          </cell>
          <cell r="G80">
            <v>2385840</v>
          </cell>
        </row>
        <row r="81">
          <cell r="A81">
            <v>3.34</v>
          </cell>
          <cell r="B81" t="str">
            <v>S-3.36</v>
          </cell>
          <cell r="C81" t="str">
            <v>TUBERIA A LL 160 MM Tipo Novafort o similar.  (Incluye relleno inicial y lateral con base granular fina, y relleno final con material proveniente de la excavacion instalación  y cinta de demarcación).Segun norma tecnica ASTM 2321</v>
          </cell>
          <cell r="D81" t="str">
            <v>m</v>
          </cell>
          <cell r="E81">
            <v>10</v>
          </cell>
          <cell r="F81">
            <v>29492</v>
          </cell>
          <cell r="G81">
            <v>294920</v>
          </cell>
        </row>
        <row r="82">
          <cell r="A82">
            <v>3.35</v>
          </cell>
          <cell r="B82" t="str">
            <v>S-3.38</v>
          </cell>
          <cell r="C82" t="str">
            <v>TUBERIA A LL 250 MM Tipo Novafort o similar.  (Incluye relleno inicial y lateral con base granular fina, y relleno final con material proveniente de la excavacion instalación  y cinta de demarcación).Segun norma tecnica ASTM 2321</v>
          </cell>
          <cell r="D82" t="str">
            <v>m</v>
          </cell>
          <cell r="E82">
            <v>52</v>
          </cell>
          <cell r="F82">
            <v>54713</v>
          </cell>
          <cell r="G82">
            <v>2845076</v>
          </cell>
        </row>
        <row r="83">
          <cell r="A83">
            <v>3.36</v>
          </cell>
          <cell r="B83" t="str">
            <v>S-3.39</v>
          </cell>
          <cell r="C83" t="str">
            <v>TUBERIA A LL 315 MM Tipo Novafort o similar.  (Incluye relleno inicial y lateral con base granular fina, y relleno final con material proveniente de la excavacion instalación  y cinta de demarcación).Segun norma tecnica ASTM 2321</v>
          </cell>
          <cell r="D83" t="str">
            <v>m</v>
          </cell>
          <cell r="E83">
            <v>25</v>
          </cell>
          <cell r="F83">
            <v>75799</v>
          </cell>
          <cell r="G83">
            <v>1894975</v>
          </cell>
        </row>
        <row r="84">
          <cell r="A84">
            <v>3.37</v>
          </cell>
          <cell r="B84" t="str">
            <v>S-3.40</v>
          </cell>
          <cell r="C84" t="str">
            <v>TUBERIA A LL 355 MM Tipo Novafort o similar.  (Incluye relleno inicial y lateral con base granular fina, y relleno final con material proveniente de la excavacion, instalación accesorios y cinta de demarcación).Segun norma tecnica ASTM 2321</v>
          </cell>
          <cell r="D84" t="str">
            <v>m</v>
          </cell>
          <cell r="E84">
            <v>50</v>
          </cell>
          <cell r="F84">
            <v>85892</v>
          </cell>
          <cell r="G84">
            <v>4294600</v>
          </cell>
        </row>
        <row r="85">
          <cell r="A85">
            <v>3.38</v>
          </cell>
          <cell r="B85" t="str">
            <v>S-3.42</v>
          </cell>
          <cell r="C85" t="str">
            <v>TUBERIA A LL 450 MM Tipo Novafort o similar.  (Incluye relleno inicial y lateral con base granular fina, y relleno final con material proveniente de la excavacion) instalación y cinta de demarcación).Segun norma tecnica ASTM 2321</v>
          </cell>
          <cell r="D85" t="str">
            <v>m</v>
          </cell>
          <cell r="E85">
            <v>70</v>
          </cell>
          <cell r="F85">
            <v>144433</v>
          </cell>
          <cell r="G85">
            <v>10110310</v>
          </cell>
        </row>
        <row r="86">
          <cell r="A86">
            <v>3.39</v>
          </cell>
          <cell r="B86" t="str">
            <v>S-3.44</v>
          </cell>
          <cell r="C86" t="str">
            <v>TUBERIA ALCANTARILLADO 110 MM Tipo Novafort o similar.  (Incluye relleno inicial y lateral con base granular fina, y relleno final con material proveniente de la excavacion) instalación y cinta de demarcación).Segun norma tecnica ASTM 2321</v>
          </cell>
          <cell r="D86" t="str">
            <v>m</v>
          </cell>
          <cell r="E86">
            <v>87</v>
          </cell>
          <cell r="F86">
            <v>24744</v>
          </cell>
          <cell r="G86">
            <v>2152728</v>
          </cell>
        </row>
        <row r="87">
          <cell r="A87">
            <v>0</v>
          </cell>
          <cell r="B87">
            <v>0</v>
          </cell>
          <cell r="C87">
            <v>0</v>
          </cell>
          <cell r="D87">
            <v>0</v>
          </cell>
          <cell r="E87">
            <v>0</v>
          </cell>
          <cell r="F87">
            <v>0</v>
          </cell>
          <cell r="G87">
            <v>0</v>
          </cell>
        </row>
        <row r="88">
          <cell r="A88">
            <v>3.4</v>
          </cell>
          <cell r="B88" t="str">
            <v>S-3.47</v>
          </cell>
          <cell r="C88" t="str">
            <v>TUBERIA ALCANTARILLADO 250 MM Tipo Novafort o similar.  (Incluye relleno inicial y lateral con base granular fina, y relleno final con material proveniente de la excavacion) instalación y cinta de demarcación).Segun norma tecnica ASTM 2321</v>
          </cell>
          <cell r="D88" t="str">
            <v>m</v>
          </cell>
          <cell r="E88">
            <v>50</v>
          </cell>
          <cell r="F88">
            <v>54713</v>
          </cell>
          <cell r="G88">
            <v>2735650</v>
          </cell>
        </row>
        <row r="89">
          <cell r="A89">
            <v>0</v>
          </cell>
          <cell r="B89">
            <v>0</v>
          </cell>
          <cell r="C89" t="str">
            <v xml:space="preserve">FILTROS Y DRENAJES </v>
          </cell>
          <cell r="D89">
            <v>0</v>
          </cell>
          <cell r="E89">
            <v>0</v>
          </cell>
          <cell r="F89">
            <v>0</v>
          </cell>
          <cell r="G89">
            <v>0</v>
          </cell>
        </row>
        <row r="90">
          <cell r="A90">
            <v>3.41</v>
          </cell>
          <cell r="B90" t="str">
            <v>S-3.64</v>
          </cell>
          <cell r="C90" t="str">
            <v xml:space="preserve">FILTRO GEODREN VIAL TB 160 mm.  D: 0.30x3.00. Incluye tuberia de drenaje 6", geodren planar 0,5 m pavco o similar excavación manual y relleno en gravilla. </v>
          </cell>
          <cell r="D90" t="str">
            <v>m</v>
          </cell>
          <cell r="E90">
            <v>28</v>
          </cell>
          <cell r="F90">
            <v>185583</v>
          </cell>
          <cell r="G90">
            <v>5196324</v>
          </cell>
        </row>
        <row r="91">
          <cell r="A91">
            <v>3.42</v>
          </cell>
          <cell r="B91" t="str">
            <v>S-3.66</v>
          </cell>
          <cell r="C91" t="str">
            <v>GEODREN PLANAR 1,0 m. (Incluye suministro e instalación).</v>
          </cell>
          <cell r="D91" t="str">
            <v>m2</v>
          </cell>
          <cell r="E91">
            <v>56</v>
          </cell>
          <cell r="F91">
            <v>25481</v>
          </cell>
          <cell r="G91">
            <v>1426936</v>
          </cell>
        </row>
        <row r="92">
          <cell r="A92">
            <v>3.43</v>
          </cell>
          <cell r="B92" t="str">
            <v>S-3.179</v>
          </cell>
          <cell r="C92" t="str">
            <v>FILTRO DRENAJE D:0.20 x 0.20 m, Tubo Drenaje Corrugado de 4" con filtro. Incluye relleno en gravilla, Geotextil NT 1600 y excavación manual.</v>
          </cell>
          <cell r="D92" t="str">
            <v>m</v>
          </cell>
          <cell r="E92">
            <v>450</v>
          </cell>
          <cell r="F92">
            <v>34450</v>
          </cell>
          <cell r="G92">
            <v>15502500</v>
          </cell>
        </row>
        <row r="93">
          <cell r="A93">
            <v>3.44</v>
          </cell>
          <cell r="B93" t="str">
            <v>S-3.175</v>
          </cell>
          <cell r="C93" t="str">
            <v xml:space="preserve">TUBERIA DRENAJE EN ZANJA COLOCACIÓN, Tubo Drenaje Corrugado de 65mm. </v>
          </cell>
          <cell r="D93" t="str">
            <v>m</v>
          </cell>
          <cell r="E93">
            <v>400</v>
          </cell>
          <cell r="F93">
            <v>13996</v>
          </cell>
          <cell r="G93">
            <v>5598400</v>
          </cell>
        </row>
        <row r="94">
          <cell r="A94">
            <v>0</v>
          </cell>
          <cell r="B94">
            <v>0</v>
          </cell>
          <cell r="C94" t="str">
            <v xml:space="preserve">SUMIDEROS, CARCAMOS, REJILLAS Y TRAMPAS DE GRASAS </v>
          </cell>
          <cell r="D94">
            <v>0</v>
          </cell>
          <cell r="E94">
            <v>0</v>
          </cell>
          <cell r="F94">
            <v>0</v>
          </cell>
          <cell r="G94">
            <v>0</v>
          </cell>
        </row>
        <row r="95">
          <cell r="A95">
            <v>3.45</v>
          </cell>
          <cell r="B95" t="str">
            <v>S-3.210</v>
          </cell>
          <cell r="C95" t="str">
            <v>CARCAMO  CONCRETO 3.000 PSI A=0.45 m.  H=0.50 m. (Incluye excavación y base granular B-200 )</v>
          </cell>
          <cell r="D95" t="str">
            <v>m</v>
          </cell>
          <cell r="E95">
            <v>8</v>
          </cell>
          <cell r="F95">
            <v>151239</v>
          </cell>
          <cell r="G95">
            <v>1209912</v>
          </cell>
        </row>
        <row r="96">
          <cell r="A96">
            <v>3.46</v>
          </cell>
          <cell r="B96" t="str">
            <v>S-3.71</v>
          </cell>
          <cell r="C96" t="str">
            <v>SUMIDERO  B=0.50 m.  L=0.50 m. H=0.40 m. CON REJILLA PREFABRICADA (Incluye excavación, base en recebo, placa concreto, ladrillo común, pañete impermeabilizado y rejilla prefabricada concreto ref. RE 009 Tipo Titan o similar.)</v>
          </cell>
          <cell r="D96" t="str">
            <v>und</v>
          </cell>
          <cell r="E96">
            <v>10</v>
          </cell>
          <cell r="F96">
            <v>210246</v>
          </cell>
          <cell r="G96">
            <v>2102460</v>
          </cell>
        </row>
        <row r="97">
          <cell r="A97">
            <v>3.47</v>
          </cell>
          <cell r="B97" t="str">
            <v>S-3.114</v>
          </cell>
          <cell r="C97" t="str">
            <v>SUMIDERO  B=0.40 m.  L=0.60 m. H=0.60 m. CON REJILLA PREFABRICADA (Incluye excavación, base en recebo, placa concreto, ladrillo común, pañete impermeabilizado y rejilla prefabricada concreto ref. P40402 Tipo Titan o similar.)</v>
          </cell>
          <cell r="D97" t="str">
            <v>und</v>
          </cell>
          <cell r="E97">
            <v>4</v>
          </cell>
          <cell r="F97">
            <v>157771</v>
          </cell>
          <cell r="G97">
            <v>631084</v>
          </cell>
        </row>
        <row r="98">
          <cell r="A98">
            <v>3.48</v>
          </cell>
          <cell r="B98" t="str">
            <v>S-3.73</v>
          </cell>
          <cell r="C98" t="str">
            <v>CARCAMO  CONCRETO 3.000 PSI A=0.45 m.  H=0.50 m con rejilla en angulo de 2"x2*3/16" y platinas 2"x3/16" C/60mm y contramarco en angulo 2x 3/16" (Incluye excavación y base granular B-200 )</v>
          </cell>
          <cell r="D98" t="str">
            <v>m</v>
          </cell>
          <cell r="E98">
            <v>8.5</v>
          </cell>
          <cell r="F98">
            <v>236480</v>
          </cell>
          <cell r="G98">
            <v>2010080</v>
          </cell>
        </row>
        <row r="99">
          <cell r="A99">
            <v>3.49</v>
          </cell>
          <cell r="B99" t="str">
            <v>S-3.79</v>
          </cell>
          <cell r="C99" t="str">
            <v>REJILLA  Aluminio  4" x 3"  con Sosco Anticucarachas - Ref. HA-4"x3" Tipo Colrejillas o Similar (suministro e instalación).</v>
          </cell>
          <cell r="D99" t="str">
            <v>und</v>
          </cell>
          <cell r="E99">
            <v>132</v>
          </cell>
          <cell r="F99">
            <v>13472</v>
          </cell>
          <cell r="G99">
            <v>1778304</v>
          </cell>
        </row>
        <row r="100">
          <cell r="A100">
            <v>3.5</v>
          </cell>
          <cell r="B100" t="str">
            <v>S-3.80</v>
          </cell>
          <cell r="C100" t="str">
            <v>REJILLA  Aluminio  6" x 4"  con Sosco Anticucarachas - Ref. TA-6"x4" Tipo Colrejillas o Similar (suministro e instalación).</v>
          </cell>
          <cell r="D100" t="str">
            <v>und</v>
          </cell>
          <cell r="E100">
            <v>30</v>
          </cell>
          <cell r="F100">
            <v>24838</v>
          </cell>
          <cell r="G100">
            <v>745140</v>
          </cell>
        </row>
        <row r="101">
          <cell r="A101">
            <v>3.51</v>
          </cell>
          <cell r="B101" t="str">
            <v>S-3.81</v>
          </cell>
          <cell r="C101" t="str">
            <v>REJILLA  Aluminio  4" x 2"  Cúpula Tradicional con sosco - Ref. C-4"x2" Tipo Colrejillas o Similar (suministro e instalación).</v>
          </cell>
          <cell r="D101" t="str">
            <v>und</v>
          </cell>
          <cell r="E101">
            <v>2</v>
          </cell>
          <cell r="F101">
            <v>13500</v>
          </cell>
          <cell r="G101">
            <v>27000</v>
          </cell>
        </row>
        <row r="102">
          <cell r="A102">
            <v>3.52</v>
          </cell>
          <cell r="B102" t="str">
            <v>S-3.82</v>
          </cell>
          <cell r="C102" t="str">
            <v>REJILLA  Aluminio  6" x 4"  Cúpula Tradicional con sosco - Ref. C-6"x4" Tipo Colrejillas o Similar (suministro e instalación).</v>
          </cell>
          <cell r="D102" t="str">
            <v>und</v>
          </cell>
          <cell r="E102">
            <v>33</v>
          </cell>
          <cell r="F102">
            <v>25813</v>
          </cell>
          <cell r="G102">
            <v>851829</v>
          </cell>
        </row>
        <row r="103">
          <cell r="A103">
            <v>0</v>
          </cell>
          <cell r="B103">
            <v>0</v>
          </cell>
          <cell r="C103" t="str">
            <v xml:space="preserve">CONEXIÓN A RED SANITARIA </v>
          </cell>
          <cell r="D103">
            <v>0</v>
          </cell>
          <cell r="E103">
            <v>0</v>
          </cell>
          <cell r="F103">
            <v>0</v>
          </cell>
          <cell r="G103">
            <v>0</v>
          </cell>
        </row>
        <row r="104">
          <cell r="A104">
            <v>3.53</v>
          </cell>
          <cell r="B104" t="str">
            <v>S-3.94</v>
          </cell>
          <cell r="C104" t="str">
            <v>CONEXIÓN A POZO EXISTENTE (Incluye demolición muro cañuela y mortero)</v>
          </cell>
          <cell r="D104" t="str">
            <v>und</v>
          </cell>
          <cell r="E104">
            <v>2</v>
          </cell>
          <cell r="F104">
            <v>72698</v>
          </cell>
          <cell r="G104">
            <v>145396</v>
          </cell>
        </row>
        <row r="105">
          <cell r="A105">
            <v>0</v>
          </cell>
          <cell r="B105">
            <v>0</v>
          </cell>
          <cell r="C105" t="str">
            <v>Total  DESAGUES E INST. SANITARIAS</v>
          </cell>
          <cell r="D105">
            <v>0</v>
          </cell>
          <cell r="E105">
            <v>0</v>
          </cell>
          <cell r="F105">
            <v>0</v>
          </cell>
          <cell r="G105">
            <v>168979913</v>
          </cell>
        </row>
        <row r="106">
          <cell r="A106">
            <v>0</v>
          </cell>
          <cell r="B106">
            <v>0</v>
          </cell>
          <cell r="C106">
            <v>0</v>
          </cell>
          <cell r="D106">
            <v>0</v>
          </cell>
          <cell r="E106">
            <v>0</v>
          </cell>
          <cell r="F106">
            <v>0</v>
          </cell>
          <cell r="G106">
            <v>0</v>
          </cell>
        </row>
        <row r="107">
          <cell r="A107">
            <v>4</v>
          </cell>
          <cell r="B107" t="str">
            <v>PB-4</v>
          </cell>
          <cell r="C107" t="str">
            <v>PISOS-BASES-RELLENOS</v>
          </cell>
          <cell r="D107">
            <v>0</v>
          </cell>
          <cell r="E107">
            <v>0</v>
          </cell>
          <cell r="F107">
            <v>0</v>
          </cell>
          <cell r="G107">
            <v>0</v>
          </cell>
        </row>
        <row r="108">
          <cell r="A108">
            <v>4.01</v>
          </cell>
          <cell r="B108" t="str">
            <v>PB-4.2</v>
          </cell>
          <cell r="C108" t="str">
            <v>RELLENO EN BASE GRANULAR B-400 COMPACTADO AL 95% DEL PROCTOR</v>
          </cell>
          <cell r="D108" t="str">
            <v>m3</v>
          </cell>
          <cell r="E108">
            <v>689.86</v>
          </cell>
          <cell r="F108">
            <v>45970</v>
          </cell>
          <cell r="G108">
            <v>31712864</v>
          </cell>
        </row>
        <row r="109">
          <cell r="A109">
            <v>4.0199999999999996</v>
          </cell>
          <cell r="B109" t="str">
            <v>PB-4.4</v>
          </cell>
          <cell r="C109" t="str">
            <v>POLIETILENO CAL. 6 (Impermeabilización piso)</v>
          </cell>
          <cell r="D109" t="str">
            <v>m2</v>
          </cell>
          <cell r="E109">
            <v>2155.6</v>
          </cell>
          <cell r="F109">
            <v>3332</v>
          </cell>
          <cell r="G109">
            <v>7182459</v>
          </cell>
        </row>
        <row r="110">
          <cell r="A110">
            <v>4.03</v>
          </cell>
          <cell r="B110" t="str">
            <v>PB-4.54</v>
          </cell>
          <cell r="C110" t="str">
            <v>RELLENO EN CANTO RODADO PARA CUBIERTA ECOLOGICA, (Incluye extendido)</v>
          </cell>
          <cell r="D110" t="str">
            <v>m3</v>
          </cell>
          <cell r="E110">
            <v>143</v>
          </cell>
          <cell r="F110">
            <v>51000</v>
          </cell>
          <cell r="G110">
            <v>7293000</v>
          </cell>
        </row>
        <row r="111">
          <cell r="A111">
            <v>0</v>
          </cell>
          <cell r="B111">
            <v>0</v>
          </cell>
          <cell r="C111" t="str">
            <v>Total  PISOS - BASES - RELLENOS</v>
          </cell>
          <cell r="D111">
            <v>0</v>
          </cell>
          <cell r="E111">
            <v>0</v>
          </cell>
          <cell r="F111">
            <v>0</v>
          </cell>
          <cell r="G111">
            <v>46188323</v>
          </cell>
        </row>
        <row r="112">
          <cell r="A112">
            <v>0</v>
          </cell>
          <cell r="B112">
            <v>0</v>
          </cell>
          <cell r="C112">
            <v>0</v>
          </cell>
          <cell r="D112">
            <v>0</v>
          </cell>
          <cell r="E112">
            <v>0</v>
          </cell>
          <cell r="F112">
            <v>0</v>
          </cell>
          <cell r="G112">
            <v>0</v>
          </cell>
        </row>
        <row r="113">
          <cell r="A113">
            <v>5</v>
          </cell>
          <cell r="B113" t="str">
            <v>EC-5</v>
          </cell>
          <cell r="C113" t="str">
            <v>ESTRUCTURAS EN CONCRETO</v>
          </cell>
          <cell r="D113">
            <v>0</v>
          </cell>
          <cell r="E113">
            <v>0</v>
          </cell>
          <cell r="F113">
            <v>0</v>
          </cell>
          <cell r="G113">
            <v>0</v>
          </cell>
        </row>
        <row r="114">
          <cell r="A114">
            <v>0</v>
          </cell>
          <cell r="B114">
            <v>0</v>
          </cell>
          <cell r="C114" t="str">
            <v xml:space="preserve">ACEROS Y MALLAS </v>
          </cell>
          <cell r="D114">
            <v>0</v>
          </cell>
          <cell r="E114">
            <v>0</v>
          </cell>
          <cell r="F114">
            <v>0</v>
          </cell>
          <cell r="G114">
            <v>0</v>
          </cell>
        </row>
        <row r="115">
          <cell r="A115">
            <v>5.01</v>
          </cell>
          <cell r="B115" t="str">
            <v>EC-5.1</v>
          </cell>
          <cell r="C115" t="str">
            <v>ACERO 60.000 PSI ( Incluye alambre negro y figuración )</v>
          </cell>
          <cell r="D115" t="str">
            <v>kg</v>
          </cell>
          <cell r="E115">
            <v>711543.07</v>
          </cell>
          <cell r="F115">
            <v>2788</v>
          </cell>
          <cell r="G115">
            <v>1983782079</v>
          </cell>
        </row>
        <row r="116">
          <cell r="A116">
            <v>5.0199999999999996</v>
          </cell>
          <cell r="B116" t="str">
            <v>EC-5.7</v>
          </cell>
          <cell r="C116" t="str">
            <v>MALLA ELECTROSOLDADA M-159 Q-4 Φ 5.5mm c/.15m en ambos sentidos (Incluye alambre negro, colocación y traslapo).</v>
          </cell>
          <cell r="D116" t="str">
            <v>kg</v>
          </cell>
          <cell r="E116">
            <v>38200.559999999998</v>
          </cell>
          <cell r="F116">
            <v>3116</v>
          </cell>
          <cell r="G116">
            <v>119032945</v>
          </cell>
        </row>
        <row r="117">
          <cell r="A117">
            <v>0</v>
          </cell>
          <cell r="B117">
            <v>0</v>
          </cell>
          <cell r="C117" t="str">
            <v>ELEMENTOS ESTRUCTURALES</v>
          </cell>
          <cell r="D117">
            <v>0</v>
          </cell>
          <cell r="E117">
            <v>0</v>
          </cell>
          <cell r="F117">
            <v>0</v>
          </cell>
          <cell r="G117">
            <v>0</v>
          </cell>
        </row>
        <row r="118">
          <cell r="A118">
            <v>5.03</v>
          </cell>
          <cell r="B118" t="str">
            <v>EC-5.167</v>
          </cell>
          <cell r="C118" t="str">
            <v>PLACA CONTRAPISO CONCRETO 4.000 psi  E=0.20 ( Sin refuerzo )</v>
          </cell>
          <cell r="D118" t="str">
            <v>m2</v>
          </cell>
          <cell r="E118">
            <v>26.73</v>
          </cell>
          <cell r="F118">
            <v>116532</v>
          </cell>
          <cell r="G118">
            <v>3114900</v>
          </cell>
        </row>
        <row r="119">
          <cell r="A119">
            <v>5.04</v>
          </cell>
          <cell r="B119" t="str">
            <v>EC-5.221</v>
          </cell>
          <cell r="C119" t="str">
            <v xml:space="preserve">LOSA DE ENTREPISO ALIGERADA CONCRETO 4.000 PSI CON CASETÓN DE ICOPOR h= 0.55 m sin torta inferior y viguetas de e= 0.15 m, armada en dos sentidos. Torta superior 5cm. (Sin refuerzo)  </v>
          </cell>
          <cell r="D119" t="str">
            <v>m2</v>
          </cell>
          <cell r="E119">
            <v>997.86</v>
          </cell>
          <cell r="F119">
            <v>157091</v>
          </cell>
          <cell r="G119">
            <v>156754825</v>
          </cell>
        </row>
        <row r="120">
          <cell r="A120">
            <v>5.05</v>
          </cell>
          <cell r="B120" t="str">
            <v>EC-5.223</v>
          </cell>
          <cell r="C120" t="str">
            <v>PLACA MACIZA AEREA CONCRETO 4.000 PSI  e= 0.12m  (Sin refuerzo)</v>
          </cell>
          <cell r="D120" t="str">
            <v>m2</v>
          </cell>
          <cell r="E120">
            <v>11.77</v>
          </cell>
          <cell r="F120">
            <v>69657</v>
          </cell>
          <cell r="G120">
            <v>819863</v>
          </cell>
        </row>
        <row r="121">
          <cell r="A121">
            <v>5.0599999999999996</v>
          </cell>
          <cell r="B121" t="str">
            <v>EC-5.18</v>
          </cell>
          <cell r="C121" t="str">
            <v>COLUMNAS CONCRETO 4.000 psi (sin refuerzo )</v>
          </cell>
          <cell r="D121" t="str">
            <v>m3</v>
          </cell>
          <cell r="E121">
            <v>338.38</v>
          </cell>
          <cell r="F121">
            <v>651084</v>
          </cell>
          <cell r="G121">
            <v>220313804</v>
          </cell>
        </row>
        <row r="122">
          <cell r="A122">
            <v>5.07</v>
          </cell>
          <cell r="B122" t="str">
            <v>EC-5.22</v>
          </cell>
          <cell r="C122" t="str">
            <v>VIGA AEREA CONCRETO 4.000 psi  (Sin refuerzo).</v>
          </cell>
          <cell r="D122" t="str">
            <v>m3</v>
          </cell>
          <cell r="E122">
            <v>979.97</v>
          </cell>
          <cell r="F122">
            <v>646924</v>
          </cell>
          <cell r="G122">
            <v>633966112</v>
          </cell>
        </row>
        <row r="123">
          <cell r="A123">
            <v>5.08</v>
          </cell>
          <cell r="B123" t="str">
            <v>EC-5.26</v>
          </cell>
          <cell r="C123" t="str">
            <v>MURO DE CONTENCIÓN CONCRETO de 4.000 psi  A LA VISTA (sin refuerzo).</v>
          </cell>
          <cell r="D123" t="str">
            <v>m3</v>
          </cell>
          <cell r="E123">
            <v>9.2799999999999994</v>
          </cell>
          <cell r="F123">
            <v>646622</v>
          </cell>
          <cell r="G123">
            <v>6000652</v>
          </cell>
        </row>
        <row r="124">
          <cell r="A124">
            <v>5.09</v>
          </cell>
          <cell r="B124" t="str">
            <v>EC-5.28</v>
          </cell>
          <cell r="C124" t="str">
            <v>PANTALLA CONCRETO de 4.000 psi  A LA VISTA (sin refuerzo).</v>
          </cell>
          <cell r="D124" t="str">
            <v>m3</v>
          </cell>
          <cell r="E124">
            <v>279.75</v>
          </cell>
          <cell r="F124">
            <v>652793</v>
          </cell>
          <cell r="G124">
            <v>182618842</v>
          </cell>
        </row>
        <row r="125">
          <cell r="A125">
            <v>5.0999999999999996</v>
          </cell>
          <cell r="B125" t="str">
            <v>EC-5.84</v>
          </cell>
          <cell r="C125" t="str">
            <v xml:space="preserve">LOSA DE ENTREPISO ALIGERADA CONCRETO 4.000 PSI CON CASETÓN DE ICOPOR h= 0.55 m sin torta inferior y viguetas de e= 0.10 m, armada en un solo sentidos. Torta superior 5cm. (Sin refuerzo)  </v>
          </cell>
          <cell r="D125" t="str">
            <v>m2</v>
          </cell>
          <cell r="E125">
            <v>8002.58</v>
          </cell>
          <cell r="F125">
            <v>123945</v>
          </cell>
          <cell r="G125">
            <v>991879778</v>
          </cell>
        </row>
        <row r="126">
          <cell r="A126">
            <v>5.1100000000000003</v>
          </cell>
          <cell r="B126" t="str">
            <v>EC-5.157</v>
          </cell>
          <cell r="C126" t="str">
            <v>PLACA MACIZA AEREA CONCRETO IMPERMEABILIZADO 4000 PSI.(Sin refuerzo)</v>
          </cell>
          <cell r="D126" t="str">
            <v>m3</v>
          </cell>
          <cell r="E126">
            <v>110.71</v>
          </cell>
          <cell r="F126">
            <v>700000</v>
          </cell>
          <cell r="G126">
            <v>77497000</v>
          </cell>
        </row>
        <row r="127">
          <cell r="A127">
            <v>5.12</v>
          </cell>
          <cell r="B127" t="str">
            <v>EC-5.45</v>
          </cell>
          <cell r="C127" t="str">
            <v>PLACA FOSO ASCENSOR  CONCRETO 3.000 PSI (Sin refuerzo)</v>
          </cell>
          <cell r="D127" t="str">
            <v>m3</v>
          </cell>
          <cell r="E127">
            <v>16.02</v>
          </cell>
          <cell r="F127">
            <v>469000</v>
          </cell>
          <cell r="G127">
            <v>7513380</v>
          </cell>
        </row>
        <row r="128">
          <cell r="A128">
            <v>5.13</v>
          </cell>
          <cell r="B128" t="str">
            <v>EC-5.130</v>
          </cell>
          <cell r="C128" t="str">
            <v>PLACA RAMPA CONCRETO 3.000 PSI (Sin refuerzo). Estriada transversalmente según diseño.</v>
          </cell>
          <cell r="D128" t="str">
            <v>m3</v>
          </cell>
          <cell r="E128">
            <v>10.4</v>
          </cell>
          <cell r="F128">
            <v>478000</v>
          </cell>
          <cell r="G128">
            <v>4971200</v>
          </cell>
        </row>
        <row r="129">
          <cell r="A129">
            <v>5.14</v>
          </cell>
          <cell r="B129" t="str">
            <v>EC-5.92</v>
          </cell>
          <cell r="C129" t="str">
            <v>PLACA MACIZA AEREA CONCRETO 3.000 PSI  e= 0.12m  (Sin refuerzo)</v>
          </cell>
          <cell r="D129" t="str">
            <v>m2</v>
          </cell>
          <cell r="E129">
            <v>45.18</v>
          </cell>
          <cell r="F129">
            <v>59000</v>
          </cell>
          <cell r="G129">
            <v>2665620</v>
          </cell>
        </row>
        <row r="130">
          <cell r="A130">
            <v>5.15</v>
          </cell>
          <cell r="B130" t="str">
            <v>EC-5.170</v>
          </cell>
          <cell r="C130" t="str">
            <v>PLACA CONTRAPISO CONCRETO IMPERMEABILIZADO 4.000 psi  ( Sin refuerzo )</v>
          </cell>
          <cell r="D130" t="str">
            <v>m3</v>
          </cell>
          <cell r="E130">
            <v>225.03</v>
          </cell>
          <cell r="F130">
            <v>680000</v>
          </cell>
          <cell r="G130">
            <v>153020400</v>
          </cell>
        </row>
        <row r="131">
          <cell r="A131">
            <v>5.16</v>
          </cell>
          <cell r="B131" t="str">
            <v>EC-5.207</v>
          </cell>
          <cell r="C131" t="str">
            <v>MURO DE CONTENCIÓN CONCRETO de 4.000 psi IMPERMEABILIZADO A LA VISTA (sin refuerzo).</v>
          </cell>
          <cell r="D131" t="str">
            <v>m3</v>
          </cell>
          <cell r="E131">
            <v>9.2799999999999994</v>
          </cell>
          <cell r="F131">
            <v>800000</v>
          </cell>
          <cell r="G131">
            <v>7424000</v>
          </cell>
        </row>
        <row r="132">
          <cell r="A132">
            <v>5.17</v>
          </cell>
          <cell r="B132" t="str">
            <v>EC-5.208</v>
          </cell>
          <cell r="C132" t="str">
            <v>PANTALLA CONCRETO de 4.000 psi  IMPERMEABILIZADO A LA VISTA (sin refuerzo).</v>
          </cell>
          <cell r="D132" t="str">
            <v>m3</v>
          </cell>
          <cell r="E132">
            <v>49.88</v>
          </cell>
          <cell r="F132">
            <v>821000</v>
          </cell>
          <cell r="G132">
            <v>40951480</v>
          </cell>
        </row>
        <row r="133">
          <cell r="A133">
            <v>0</v>
          </cell>
          <cell r="B133">
            <v>0</v>
          </cell>
          <cell r="C133" t="str">
            <v>ELEMENTOS NO ESTRUCTURALES</v>
          </cell>
          <cell r="D133">
            <v>0</v>
          </cell>
          <cell r="E133">
            <v>0</v>
          </cell>
          <cell r="F133">
            <v>0</v>
          </cell>
          <cell r="G133">
            <v>0</v>
          </cell>
        </row>
        <row r="134">
          <cell r="A134">
            <v>5.18</v>
          </cell>
          <cell r="B134" t="str">
            <v>EC-5.47</v>
          </cell>
          <cell r="C134" t="str">
            <v>VIGUETA CONFINAMIENTO CONCRETO 3.000 psi (Sin Refuerzo).</v>
          </cell>
          <cell r="D134" t="str">
            <v>m3</v>
          </cell>
          <cell r="E134">
            <v>43.81</v>
          </cell>
          <cell r="F134">
            <v>604491</v>
          </cell>
          <cell r="G134">
            <v>26482751</v>
          </cell>
        </row>
        <row r="135">
          <cell r="A135">
            <v>5.19</v>
          </cell>
          <cell r="B135" t="str">
            <v>EC-5.50</v>
          </cell>
          <cell r="C135" t="str">
            <v>COLUMNETA CONFINAMIENTO CONCRETO 3.000 psi  (Sin Refuerzo).</v>
          </cell>
          <cell r="D135" t="str">
            <v>m3</v>
          </cell>
          <cell r="E135">
            <v>99.91</v>
          </cell>
          <cell r="F135">
            <v>650696</v>
          </cell>
          <cell r="G135">
            <v>65011037</v>
          </cell>
        </row>
        <row r="136">
          <cell r="A136">
            <v>5.2</v>
          </cell>
          <cell r="B136" t="str">
            <v>EC-5.53</v>
          </cell>
          <cell r="C136" t="str">
            <v>DINTEL CONCRETO 3.000 psi  (Sin Refuerzo).</v>
          </cell>
          <cell r="D136" t="str">
            <v>m3</v>
          </cell>
          <cell r="E136">
            <v>11.1</v>
          </cell>
          <cell r="F136">
            <v>613275</v>
          </cell>
          <cell r="G136">
            <v>6807353</v>
          </cell>
        </row>
        <row r="137">
          <cell r="A137">
            <v>5.21</v>
          </cell>
          <cell r="B137" t="str">
            <v>EC-5.54</v>
          </cell>
          <cell r="C137" t="str">
            <v>MENSULAS CONCRETO 3.000 psi  (Sin Refuerzo).</v>
          </cell>
          <cell r="D137" t="str">
            <v>m3</v>
          </cell>
          <cell r="E137">
            <v>6.11</v>
          </cell>
          <cell r="F137">
            <v>613275</v>
          </cell>
          <cell r="G137">
            <v>3747110</v>
          </cell>
        </row>
        <row r="138">
          <cell r="A138">
            <v>5.22</v>
          </cell>
          <cell r="B138" t="str">
            <v>EC-5.77</v>
          </cell>
          <cell r="C138" t="str">
            <v>ALFAJIAS EN CONCRETO 2.500 psi a=0.40 m (Incluye refuerzo)</v>
          </cell>
          <cell r="D138" t="str">
            <v>m</v>
          </cell>
          <cell r="E138">
            <v>22.9</v>
          </cell>
          <cell r="F138">
            <v>21797</v>
          </cell>
          <cell r="G138">
            <v>499151</v>
          </cell>
        </row>
        <row r="139">
          <cell r="A139">
            <v>5.23</v>
          </cell>
          <cell r="B139" t="str">
            <v>EC-5.145</v>
          </cell>
          <cell r="C139" t="str">
            <v>ALFAJIAS EN CONCRETO 2.500 psi a=0.50 m (incluye refuerzo)</v>
          </cell>
          <cell r="D139" t="str">
            <v>m</v>
          </cell>
          <cell r="E139">
            <v>10.18</v>
          </cell>
          <cell r="F139">
            <v>27307</v>
          </cell>
          <cell r="G139">
            <v>277985</v>
          </cell>
        </row>
        <row r="140">
          <cell r="A140">
            <v>5.24</v>
          </cell>
          <cell r="B140" t="str">
            <v>M-6.27</v>
          </cell>
          <cell r="C140" t="str">
            <v>POYO EN CONCRETO FUNDIDO EN SITIO h= 10 cm. (No incluye enchape, Incluye refuerzo)</v>
          </cell>
          <cell r="D140" t="str">
            <v>m</v>
          </cell>
          <cell r="E140">
            <v>32</v>
          </cell>
          <cell r="F140">
            <v>14209</v>
          </cell>
          <cell r="G140">
            <v>454688</v>
          </cell>
        </row>
        <row r="141">
          <cell r="A141">
            <v>5.25</v>
          </cell>
          <cell r="B141" t="str">
            <v>M-6.74</v>
          </cell>
          <cell r="C141" t="str">
            <v>POYO EN CONCRETO FUNDIDO EN SITIO h= 15 cm. (No incluye enchape, Incluye refuerzo)</v>
          </cell>
          <cell r="D141" t="str">
            <v>m</v>
          </cell>
          <cell r="E141">
            <v>134.30000000000001</v>
          </cell>
          <cell r="F141">
            <v>17032</v>
          </cell>
          <cell r="G141">
            <v>2287398</v>
          </cell>
        </row>
        <row r="142">
          <cell r="A142">
            <v>5.26</v>
          </cell>
          <cell r="B142" t="str">
            <v>M-6.73</v>
          </cell>
          <cell r="C142" t="str">
            <v>POYO EN CONCRETO FUNDIDO EN SITIO h= 25 cm. (No incluye enchape, Incluye refuerzo)</v>
          </cell>
          <cell r="D142" t="str">
            <v>m</v>
          </cell>
          <cell r="E142">
            <v>404.93</v>
          </cell>
          <cell r="F142">
            <v>21065</v>
          </cell>
          <cell r="G142">
            <v>8529850</v>
          </cell>
        </row>
        <row r="143">
          <cell r="A143">
            <v>5.27</v>
          </cell>
          <cell r="B143" t="str">
            <v>EC-5.67</v>
          </cell>
          <cell r="C143" t="str">
            <v>CINTA SIKA PVC V - 15 para Juntas</v>
          </cell>
          <cell r="D143" t="str">
            <v>m</v>
          </cell>
          <cell r="E143">
            <v>58.589999999999996</v>
          </cell>
          <cell r="F143">
            <v>18524</v>
          </cell>
          <cell r="G143">
            <v>1085321</v>
          </cell>
        </row>
        <row r="144">
          <cell r="A144">
            <v>5.28</v>
          </cell>
          <cell r="B144" t="str">
            <v>EC-5.139</v>
          </cell>
          <cell r="C144" t="str">
            <v>TRATAMIENTO DE ESCARIFICACION DE ELEMENTOS DE CONCRETO. Incluye tratamiento epóxico para adherir concreto de edades diferentes.</v>
          </cell>
          <cell r="D144" t="str">
            <v>m2</v>
          </cell>
          <cell r="E144">
            <v>1479</v>
          </cell>
          <cell r="F144">
            <v>21052</v>
          </cell>
          <cell r="G144">
            <v>31135908</v>
          </cell>
        </row>
        <row r="145">
          <cell r="A145">
            <v>5.29</v>
          </cell>
          <cell r="B145" t="str">
            <v>EC-5.100</v>
          </cell>
          <cell r="C145" t="str">
            <v>SUNIMISTRO EN INSTALACION GARGOLA PREFABRICADA EN CONCRETO Según detalle (Dimensiones 0,13x0,13x0,25m)</v>
          </cell>
          <cell r="D145" t="str">
            <v>und</v>
          </cell>
          <cell r="E145">
            <v>2</v>
          </cell>
          <cell r="F145">
            <v>41861</v>
          </cell>
          <cell r="G145">
            <v>83722</v>
          </cell>
        </row>
        <row r="146">
          <cell r="A146" t="str">
            <v>5.30</v>
          </cell>
          <cell r="B146" t="str">
            <v>EC-5.227</v>
          </cell>
          <cell r="C146" t="str">
            <v>PASO EN CONCRETO 4000PSI PARA ESCALERA METALICA.E=0,04m, incluye refuerzo</v>
          </cell>
          <cell r="D146" t="str">
            <v>m2</v>
          </cell>
          <cell r="E146">
            <v>132.68</v>
          </cell>
          <cell r="F146">
            <v>24592</v>
          </cell>
          <cell r="G146">
            <v>3262867</v>
          </cell>
        </row>
        <row r="147">
          <cell r="A147">
            <v>5.31</v>
          </cell>
          <cell r="B147" t="str">
            <v>EC-5.224</v>
          </cell>
          <cell r="C147" t="str">
            <v>SUMINISTRO E INSTALACION DE JUNTA EN ANGULO DE 1 1/2" X 1 1/2" X 1/8" CONTRUIDA ENTRE PLACAS DE CONCRETO, Incluye grafil 5 mm</v>
          </cell>
          <cell r="D147" t="str">
            <v>m</v>
          </cell>
          <cell r="E147">
            <v>35.54</v>
          </cell>
          <cell r="F147">
            <v>28753</v>
          </cell>
          <cell r="G147">
            <v>1021882</v>
          </cell>
        </row>
        <row r="148">
          <cell r="A148">
            <v>0</v>
          </cell>
          <cell r="B148">
            <v>0</v>
          </cell>
          <cell r="C148" t="str">
            <v>ANCLAJES-APUNTALAMIENTOS</v>
          </cell>
          <cell r="D148">
            <v>0</v>
          </cell>
          <cell r="E148">
            <v>0</v>
          </cell>
          <cell r="F148">
            <v>0</v>
          </cell>
          <cell r="G148">
            <v>0</v>
          </cell>
        </row>
        <row r="149">
          <cell r="A149" t="str">
            <v>5.32</v>
          </cell>
          <cell r="B149" t="str">
            <v>EC-5.68</v>
          </cell>
          <cell r="C149" t="str">
            <v>ANCLAJES 5/8" x 8" (Incluye perforación y adhesivo epóxico)</v>
          </cell>
          <cell r="D149" t="str">
            <v>und</v>
          </cell>
          <cell r="E149">
            <v>571</v>
          </cell>
          <cell r="F149">
            <v>9000</v>
          </cell>
          <cell r="G149">
            <v>5139000</v>
          </cell>
        </row>
        <row r="150">
          <cell r="A150">
            <v>5.33</v>
          </cell>
          <cell r="B150" t="str">
            <v>EC-5.140</v>
          </cell>
          <cell r="C150" t="str">
            <v>ANCLAJES 3/8" x 4" (Incluye perforación y adhesivo epóxico)</v>
          </cell>
          <cell r="D150" t="str">
            <v>und</v>
          </cell>
          <cell r="E150">
            <v>210</v>
          </cell>
          <cell r="F150">
            <v>10556</v>
          </cell>
          <cell r="G150">
            <v>2216760</v>
          </cell>
        </row>
        <row r="151">
          <cell r="A151">
            <v>0</v>
          </cell>
          <cell r="B151">
            <v>0</v>
          </cell>
          <cell r="C151" t="str">
            <v>Total  ESTRUCTURAS EN CONCRETO</v>
          </cell>
          <cell r="D151">
            <v>0</v>
          </cell>
          <cell r="E151">
            <v>0</v>
          </cell>
          <cell r="F151">
            <v>0</v>
          </cell>
          <cell r="G151">
            <v>4750369663</v>
          </cell>
        </row>
        <row r="152">
          <cell r="A152">
            <v>0</v>
          </cell>
          <cell r="B152">
            <v>0</v>
          </cell>
          <cell r="C152">
            <v>0</v>
          </cell>
          <cell r="D152">
            <v>0</v>
          </cell>
          <cell r="E152">
            <v>0</v>
          </cell>
          <cell r="F152">
            <v>0</v>
          </cell>
          <cell r="G152">
            <v>0</v>
          </cell>
        </row>
        <row r="153">
          <cell r="A153">
            <v>6</v>
          </cell>
          <cell r="B153" t="str">
            <v>M-6</v>
          </cell>
          <cell r="C153" t="str">
            <v>MAMPOSTERIA</v>
          </cell>
          <cell r="D153">
            <v>0</v>
          </cell>
          <cell r="E153">
            <v>0</v>
          </cell>
          <cell r="F153">
            <v>0</v>
          </cell>
          <cell r="G153">
            <v>0</v>
          </cell>
        </row>
        <row r="154">
          <cell r="A154">
            <v>0</v>
          </cell>
          <cell r="B154">
            <v>0</v>
          </cell>
          <cell r="C154" t="str">
            <v xml:space="preserve">MAMPOSTERIA EN BLOQUE DE ARCILLA </v>
          </cell>
          <cell r="D154">
            <v>0</v>
          </cell>
          <cell r="E154">
            <v>0</v>
          </cell>
          <cell r="F154">
            <v>0</v>
          </cell>
          <cell r="G154">
            <v>0</v>
          </cell>
        </row>
        <row r="155">
          <cell r="A155">
            <v>6.01</v>
          </cell>
          <cell r="B155" t="str">
            <v>M-6.3</v>
          </cell>
          <cell r="C155" t="str">
            <v>MURO EN BLOQUE Nº5  Arcilla 33*23*11.5 cm.  Incluye grafil 5 mm.Anclajes perforación y adhesivo epóxico</v>
          </cell>
          <cell r="D155" t="str">
            <v>m2</v>
          </cell>
          <cell r="E155">
            <v>4705.7700000000004</v>
          </cell>
          <cell r="F155">
            <v>37000</v>
          </cell>
          <cell r="G155">
            <v>174113490</v>
          </cell>
        </row>
        <row r="156">
          <cell r="A156">
            <v>6.02</v>
          </cell>
          <cell r="B156" t="str">
            <v>M-6.5</v>
          </cell>
          <cell r="C156" t="str">
            <v>MURO DOBLE EN BLOQUE Nº5  Arcilla 33*23*11.5 cm. Incluye grafil 5 mm.Anclajes perforación y adhesivo epoxico</v>
          </cell>
          <cell r="D156" t="str">
            <v>m2</v>
          </cell>
          <cell r="E156">
            <v>1706.13</v>
          </cell>
          <cell r="F156">
            <v>50000</v>
          </cell>
          <cell r="G156">
            <v>85306500</v>
          </cell>
        </row>
        <row r="157">
          <cell r="A157">
            <v>0</v>
          </cell>
          <cell r="B157">
            <v>0</v>
          </cell>
          <cell r="C157" t="str">
            <v xml:space="preserve">MUROS EN DRY WALL Y SUPERBOARD </v>
          </cell>
          <cell r="D157">
            <v>0</v>
          </cell>
          <cell r="E157">
            <v>0</v>
          </cell>
          <cell r="F157">
            <v>0</v>
          </cell>
          <cell r="G157">
            <v>0</v>
          </cell>
        </row>
        <row r="158">
          <cell r="A158">
            <v>6.03</v>
          </cell>
          <cell r="B158" t="str">
            <v>M-6.18</v>
          </cell>
          <cell r="C158" t="str">
            <v>MURO EN DRYWALL DOS CARAS (Perfileria Cal. 24)  Incluye tres (3) manos de pintura</v>
          </cell>
          <cell r="D158" t="str">
            <v>m2</v>
          </cell>
          <cell r="E158">
            <v>242.95</v>
          </cell>
          <cell r="F158">
            <v>56081</v>
          </cell>
          <cell r="G158">
            <v>13624879</v>
          </cell>
        </row>
        <row r="159">
          <cell r="A159">
            <v>6.04</v>
          </cell>
          <cell r="B159" t="str">
            <v>M-6.40</v>
          </cell>
          <cell r="C159" t="str">
            <v>RECUBRIMIENTO BAJANTES AGUAS LLUVIAS EN MURO SUPERBOARD 8 mm. Ancho &lt;50cm.( Perfileria cal. 26 cada 60 cm.)  Incluye tres (3) manos de pintura</v>
          </cell>
          <cell r="D159" t="str">
            <v>m</v>
          </cell>
          <cell r="E159">
            <v>129.27000000000001</v>
          </cell>
          <cell r="F159">
            <v>29040</v>
          </cell>
          <cell r="G159">
            <v>3754001</v>
          </cell>
        </row>
        <row r="160">
          <cell r="A160">
            <v>6.05</v>
          </cell>
          <cell r="B160" t="str">
            <v>M-6.85</v>
          </cell>
          <cell r="C160" t="str">
            <v>MURO EN DRYWALL UNA CARA (perfileria cal. 24, base 6)  Incluye tres (3) manos de pintura. Fibra de vidrio tipo frescasa e=3 1/2", sin papel.</v>
          </cell>
          <cell r="D160" t="str">
            <v>m2</v>
          </cell>
          <cell r="E160">
            <v>407.05</v>
          </cell>
          <cell r="F160">
            <v>42192</v>
          </cell>
          <cell r="G160">
            <v>17174254</v>
          </cell>
        </row>
        <row r="161">
          <cell r="A161">
            <v>6.06</v>
          </cell>
          <cell r="B161" t="str">
            <v>M-6.86</v>
          </cell>
          <cell r="C161" t="str">
            <v>MURO EN DRYWALL UNA CARA (perfileria cal. 24, base 6)  Incluye tres (3) manos de pintura. Fibra de vidrio tipo frescasa e=3 1/2" sin papel y membrana acustica e=3mm</v>
          </cell>
          <cell r="D161" t="str">
            <v>m2</v>
          </cell>
          <cell r="E161">
            <v>954.66</v>
          </cell>
          <cell r="F161">
            <v>52068</v>
          </cell>
          <cell r="G161">
            <v>49707237</v>
          </cell>
        </row>
        <row r="162">
          <cell r="A162">
            <v>0</v>
          </cell>
          <cell r="B162">
            <v>0</v>
          </cell>
          <cell r="C162" t="str">
            <v xml:space="preserve">AISLANTES MAMPOSTERIA Y OTROS </v>
          </cell>
          <cell r="D162">
            <v>0</v>
          </cell>
          <cell r="E162">
            <v>0</v>
          </cell>
          <cell r="F162">
            <v>0</v>
          </cell>
          <cell r="G162">
            <v>0</v>
          </cell>
        </row>
        <row r="163">
          <cell r="A163">
            <v>6.07</v>
          </cell>
          <cell r="B163" t="str">
            <v>M-6.26</v>
          </cell>
          <cell r="C163" t="str">
            <v>FIBRA DE VIDRIO TIPO FRESCASA  e=3 1/2" sin papel (Suministro e instalación)</v>
          </cell>
          <cell r="D163" t="str">
            <v>m2</v>
          </cell>
          <cell r="E163">
            <v>99.98</v>
          </cell>
          <cell r="F163">
            <v>9000</v>
          </cell>
          <cell r="G163">
            <v>899820</v>
          </cell>
        </row>
        <row r="164">
          <cell r="A164">
            <v>6.08</v>
          </cell>
          <cell r="B164" t="str">
            <v>CB-10.75</v>
          </cell>
          <cell r="C164" t="str">
            <v>CORTASOL CELOSCREEN  Tipo HUNTER DOUGLAS Portapanel perforado de paso175. Aluzinc 0,4 mm y Aluminio 0,5 mm. o Similar. Incluye elementos de fijación, asi como el suministro de todos los accesorios requeridos para el correcto montaje sobre muro.SEGUN DETALLE. (Suministro e Instalación).</v>
          </cell>
          <cell r="D164" t="str">
            <v>m2</v>
          </cell>
          <cell r="E164">
            <v>1297.93</v>
          </cell>
          <cell r="F164">
            <v>190000</v>
          </cell>
          <cell r="G164">
            <v>246606700</v>
          </cell>
        </row>
        <row r="165">
          <cell r="A165">
            <v>6.09</v>
          </cell>
          <cell r="B165" t="str">
            <v>M-6.89</v>
          </cell>
          <cell r="C165" t="str">
            <v>FIBER SOUND WAVE e=1" (Suministro e instalación)</v>
          </cell>
          <cell r="D165" t="str">
            <v>m2</v>
          </cell>
          <cell r="E165">
            <v>34.130000000000003</v>
          </cell>
          <cell r="F165">
            <v>108677</v>
          </cell>
          <cell r="G165">
            <v>3709146</v>
          </cell>
        </row>
        <row r="166">
          <cell r="A166">
            <v>6.1</v>
          </cell>
          <cell r="B166" t="str">
            <v>M-6.92</v>
          </cell>
          <cell r="C166" t="str">
            <v>SUMINISTRO E INSTALACION DE DIVISIÓN ACUSTICA DE  9.43 x 3.58 Mts. La división Incluye 8 paneles típicos, riel, 2 jambas y 6.12 MT de riel adicional para bolsillo.</v>
          </cell>
          <cell r="D166" t="str">
            <v>und</v>
          </cell>
          <cell r="E166">
            <v>1</v>
          </cell>
          <cell r="F166">
            <v>42000000</v>
          </cell>
          <cell r="G166">
            <v>42000000</v>
          </cell>
        </row>
        <row r="167">
          <cell r="A167">
            <v>6.11</v>
          </cell>
          <cell r="B167" t="str">
            <v>M-6.93</v>
          </cell>
          <cell r="C167" t="str">
            <v>SUMINISTRO E INSTALACION DE DIVISIÓN ACUSTICA DE 3.55 x 3.80 Mts. La división Incluye 2 paneles típicos, 1 panel cierre, riel, 2 jambas y 2.82 MT de riel adicional para bolsillo.</v>
          </cell>
          <cell r="D167" t="str">
            <v>und</v>
          </cell>
          <cell r="E167">
            <v>1</v>
          </cell>
          <cell r="F167">
            <v>16056263</v>
          </cell>
          <cell r="G167">
            <v>16056263</v>
          </cell>
        </row>
        <row r="168">
          <cell r="A168">
            <v>6.12</v>
          </cell>
          <cell r="B168" t="str">
            <v>M-6.94</v>
          </cell>
          <cell r="C168" t="str">
            <v>SUMINISTRO E INSTALACION DE SILENCIADOR TIPO PLENUM PARA CUARTO DE BALÍSTICA</v>
          </cell>
          <cell r="D168" t="str">
            <v>und</v>
          </cell>
          <cell r="E168">
            <v>3</v>
          </cell>
          <cell r="F168">
            <v>1306295</v>
          </cell>
          <cell r="G168">
            <v>3918885</v>
          </cell>
        </row>
        <row r="169">
          <cell r="A169">
            <v>0</v>
          </cell>
          <cell r="B169">
            <v>0</v>
          </cell>
          <cell r="C169" t="str">
            <v>Total  MAMPOSTERIA</v>
          </cell>
          <cell r="D169">
            <v>0</v>
          </cell>
          <cell r="E169">
            <v>0</v>
          </cell>
          <cell r="F169">
            <v>0</v>
          </cell>
          <cell r="G169">
            <v>656871175</v>
          </cell>
        </row>
        <row r="170">
          <cell r="A170">
            <v>0</v>
          </cell>
          <cell r="B170">
            <v>0</v>
          </cell>
          <cell r="C170">
            <v>0</v>
          </cell>
          <cell r="D170">
            <v>0</v>
          </cell>
          <cell r="E170">
            <v>0</v>
          </cell>
          <cell r="F170">
            <v>0</v>
          </cell>
          <cell r="G170">
            <v>0</v>
          </cell>
        </row>
        <row r="171">
          <cell r="A171">
            <v>7</v>
          </cell>
          <cell r="B171" t="str">
            <v>H-7</v>
          </cell>
          <cell r="C171" t="str">
            <v>INSTALACIONES HIDRAULICAS</v>
          </cell>
          <cell r="D171">
            <v>0</v>
          </cell>
          <cell r="E171">
            <v>0</v>
          </cell>
          <cell r="F171">
            <v>0</v>
          </cell>
          <cell r="G171">
            <v>0</v>
          </cell>
        </row>
        <row r="172">
          <cell r="A172">
            <v>0</v>
          </cell>
          <cell r="B172">
            <v>0</v>
          </cell>
          <cell r="C172" t="str">
            <v xml:space="preserve">REGISTROS, CHEQUES Y VALVULAS </v>
          </cell>
          <cell r="D172">
            <v>0</v>
          </cell>
          <cell r="E172">
            <v>0</v>
          </cell>
          <cell r="F172">
            <v>0</v>
          </cell>
          <cell r="G172">
            <v>0</v>
          </cell>
        </row>
        <row r="173">
          <cell r="A173">
            <v>7.01</v>
          </cell>
          <cell r="B173" t="str">
            <v>H-7.1</v>
          </cell>
          <cell r="C173" t="str">
            <v>REGISTRO Red White 1/2 (Incluye accesorios y tapa plastica de registro 10*10 cm.)</v>
          </cell>
          <cell r="D173" t="str">
            <v>und</v>
          </cell>
          <cell r="E173">
            <v>16</v>
          </cell>
          <cell r="F173">
            <v>51989</v>
          </cell>
          <cell r="G173">
            <v>831824</v>
          </cell>
        </row>
        <row r="174">
          <cell r="A174">
            <v>7.02</v>
          </cell>
          <cell r="B174" t="str">
            <v>H-7.2</v>
          </cell>
          <cell r="C174" t="str">
            <v>REGISTRO Red White 3/4" (Incluye accesorios y caja de registro 10*10 cm.)</v>
          </cell>
          <cell r="D174" t="str">
            <v>un</v>
          </cell>
          <cell r="E174">
            <v>2</v>
          </cell>
          <cell r="F174">
            <v>61172</v>
          </cell>
          <cell r="G174">
            <v>122344</v>
          </cell>
        </row>
        <row r="175">
          <cell r="A175">
            <v>7.03</v>
          </cell>
          <cell r="B175" t="str">
            <v>H-7.4</v>
          </cell>
          <cell r="C175" t="str">
            <v>REGISTRO Red White  1 1/4" (Incluye universal y caja de registro 15 * 15 cm en ladrillo tolete)</v>
          </cell>
          <cell r="D175" t="str">
            <v>un</v>
          </cell>
          <cell r="E175">
            <v>49</v>
          </cell>
          <cell r="F175">
            <v>146049</v>
          </cell>
          <cell r="G175">
            <v>7156401</v>
          </cell>
        </row>
        <row r="176">
          <cell r="A176">
            <v>7.04</v>
          </cell>
          <cell r="B176" t="str">
            <v>H-7.6</v>
          </cell>
          <cell r="C176" t="str">
            <v>REGISTRO Red White 2"  (Incluye Universal y caja de registro 15 * 15 cm en ladrillo tolete)</v>
          </cell>
          <cell r="D176" t="str">
            <v>un</v>
          </cell>
          <cell r="E176">
            <v>2</v>
          </cell>
          <cell r="F176">
            <v>240520</v>
          </cell>
          <cell r="G176">
            <v>481040</v>
          </cell>
        </row>
        <row r="177">
          <cell r="A177">
            <v>7.05</v>
          </cell>
          <cell r="B177" t="str">
            <v>H-7.7</v>
          </cell>
          <cell r="C177" t="str">
            <v>REGISTRO Red White 2 1/2"  (Incluye Universal y caja de registro 15 * 15 cm en ladrillo tolete)</v>
          </cell>
          <cell r="D177" t="str">
            <v>un</v>
          </cell>
          <cell r="E177">
            <v>2</v>
          </cell>
          <cell r="F177">
            <v>372711</v>
          </cell>
          <cell r="G177">
            <v>745422</v>
          </cell>
        </row>
        <row r="178">
          <cell r="A178">
            <v>7.06</v>
          </cell>
          <cell r="B178" t="str">
            <v>H-7.8</v>
          </cell>
          <cell r="C178" t="str">
            <v>REGISTRO Red White 3"  (Incluye Universal y caja de registro 15 * 15 cm en ladrillo tolete)</v>
          </cell>
          <cell r="D178" t="str">
            <v>un</v>
          </cell>
          <cell r="E178">
            <v>2</v>
          </cell>
          <cell r="F178">
            <v>502030</v>
          </cell>
          <cell r="G178">
            <v>1004060</v>
          </cell>
        </row>
        <row r="179">
          <cell r="A179">
            <v>7.07</v>
          </cell>
          <cell r="B179" t="str">
            <v>H-7.13</v>
          </cell>
          <cell r="C179" t="str">
            <v>CHEQUE Roscado Red White 2"  (Incluye Universal).</v>
          </cell>
          <cell r="D179" t="str">
            <v>un</v>
          </cell>
          <cell r="E179">
            <v>2</v>
          </cell>
          <cell r="F179">
            <v>203488</v>
          </cell>
          <cell r="G179">
            <v>406976</v>
          </cell>
        </row>
        <row r="180">
          <cell r="A180">
            <v>7.08</v>
          </cell>
          <cell r="B180" t="str">
            <v>H-7.15</v>
          </cell>
          <cell r="C180" t="str">
            <v>CHEQUE Roscado Red White 3"  (Incluye Universal).</v>
          </cell>
          <cell r="D180" t="str">
            <v>un</v>
          </cell>
          <cell r="E180">
            <v>2</v>
          </cell>
          <cell r="F180">
            <v>509948</v>
          </cell>
          <cell r="G180">
            <v>1019896</v>
          </cell>
        </row>
        <row r="181">
          <cell r="A181">
            <v>7.09</v>
          </cell>
          <cell r="B181" t="str">
            <v>H-7.74</v>
          </cell>
          <cell r="C181" t="str">
            <v>VALVULA DE PIE CANASTILLA BRONCE 3"  (Incluye universal )</v>
          </cell>
          <cell r="D181" t="str">
            <v>und</v>
          </cell>
          <cell r="E181">
            <v>2</v>
          </cell>
          <cell r="F181">
            <v>395014</v>
          </cell>
          <cell r="G181">
            <v>790028</v>
          </cell>
        </row>
        <row r="182">
          <cell r="A182">
            <v>7.1</v>
          </cell>
          <cell r="B182" t="str">
            <v>H-7.174</v>
          </cell>
          <cell r="C182" t="str">
            <v>SUMINISTRO E INSTALACION DE VALVULA DE ADMISION DE AIRE DE 2"</v>
          </cell>
          <cell r="D182" t="str">
            <v>und</v>
          </cell>
          <cell r="E182">
            <v>3</v>
          </cell>
          <cell r="F182">
            <v>94459</v>
          </cell>
          <cell r="G182">
            <v>283377</v>
          </cell>
        </row>
        <row r="183">
          <cell r="A183">
            <v>0</v>
          </cell>
          <cell r="B183">
            <v>0</v>
          </cell>
          <cell r="C183" t="str">
            <v xml:space="preserve">SALIDAS RED DE SUMINISTRO </v>
          </cell>
          <cell r="D183">
            <v>0</v>
          </cell>
          <cell r="E183">
            <v>0</v>
          </cell>
          <cell r="F183">
            <v>0</v>
          </cell>
          <cell r="G183">
            <v>0</v>
          </cell>
        </row>
        <row r="184">
          <cell r="A184">
            <v>7.11</v>
          </cell>
          <cell r="B184" t="str">
            <v>H-7.17</v>
          </cell>
          <cell r="C184" t="str">
            <v>PUNTO  AGUA FRIA  1/2" PVC -P ( Incluye accesorios de instalación )</v>
          </cell>
          <cell r="D184" t="str">
            <v>un</v>
          </cell>
          <cell r="E184">
            <v>85</v>
          </cell>
          <cell r="F184">
            <v>36832</v>
          </cell>
          <cell r="G184">
            <v>3130720</v>
          </cell>
        </row>
        <row r="185">
          <cell r="A185">
            <v>7.12</v>
          </cell>
          <cell r="B185" t="str">
            <v>H-7.18</v>
          </cell>
          <cell r="C185" t="str">
            <v>PUNTO  AGUA FRIA  3/4" PVC -P ( Incluye accesorios de instalación )</v>
          </cell>
          <cell r="D185" t="str">
            <v>un</v>
          </cell>
          <cell r="E185">
            <v>22</v>
          </cell>
          <cell r="F185">
            <v>37725</v>
          </cell>
          <cell r="G185">
            <v>829950</v>
          </cell>
        </row>
        <row r="186">
          <cell r="A186">
            <v>7.13</v>
          </cell>
          <cell r="B186" t="str">
            <v>H-7.20</v>
          </cell>
          <cell r="C186" t="str">
            <v>PUNTO  AGUA FRIA  1 1/4" PVC-P ( Incluye accesorios de instalación )</v>
          </cell>
          <cell r="D186" t="str">
            <v>un</v>
          </cell>
          <cell r="E186">
            <v>52</v>
          </cell>
          <cell r="F186">
            <v>52258</v>
          </cell>
          <cell r="G186">
            <v>2717416</v>
          </cell>
        </row>
        <row r="187">
          <cell r="A187">
            <v>7.14</v>
          </cell>
          <cell r="B187" t="str">
            <v>H-7.21</v>
          </cell>
          <cell r="C187" t="str">
            <v>PUNTO  AGUA FRIA  1 1/2" PVC-P ( Incluye accesorios de instalación )</v>
          </cell>
          <cell r="D187" t="str">
            <v>un</v>
          </cell>
          <cell r="E187">
            <v>1</v>
          </cell>
          <cell r="F187">
            <v>61432</v>
          </cell>
          <cell r="G187">
            <v>61432</v>
          </cell>
        </row>
        <row r="188">
          <cell r="A188">
            <v>0</v>
          </cell>
          <cell r="B188">
            <v>0</v>
          </cell>
          <cell r="C188" t="str">
            <v>RED DE SUMINISTRO PVC-P Y CPVC-P</v>
          </cell>
          <cell r="D188">
            <v>0</v>
          </cell>
          <cell r="E188">
            <v>0</v>
          </cell>
          <cell r="F188">
            <v>0</v>
          </cell>
          <cell r="G188">
            <v>0</v>
          </cell>
        </row>
        <row r="189">
          <cell r="A189">
            <v>7.15</v>
          </cell>
          <cell r="B189" t="str">
            <v>H-7.23</v>
          </cell>
          <cell r="C189" t="str">
            <v>TUBERIA PVC-P RDE  9 1/2" Agua Fria -Red de suministro  (Incluye excavación manual, relleno inicial en base granular B-200, instalación  y accesorios).</v>
          </cell>
          <cell r="D189" t="str">
            <v>m</v>
          </cell>
          <cell r="E189">
            <v>20</v>
          </cell>
          <cell r="F189">
            <v>18121</v>
          </cell>
          <cell r="G189">
            <v>362420</v>
          </cell>
        </row>
        <row r="190">
          <cell r="A190">
            <v>7.16</v>
          </cell>
          <cell r="B190" t="str">
            <v>H-7.32</v>
          </cell>
          <cell r="C190" t="str">
            <v>TUBERIA PVC-P RDE 11 3/4" Agua Fria ( Red de suministro Descolgada) Incluye instalación y accesorios.</v>
          </cell>
          <cell r="D190" t="str">
            <v>m</v>
          </cell>
          <cell r="E190">
            <v>202</v>
          </cell>
          <cell r="F190">
            <v>9835</v>
          </cell>
          <cell r="G190">
            <v>1986670</v>
          </cell>
        </row>
        <row r="191">
          <cell r="A191">
            <v>7.17</v>
          </cell>
          <cell r="B191" t="str">
            <v>H-7.95</v>
          </cell>
          <cell r="C191" t="str">
            <v>TUBERIA PVC-P RDE 9 1/2" Agua Fria ( Red de suministro Descolgada) Incluye instalación y accesorios.</v>
          </cell>
          <cell r="D191" t="str">
            <v>m</v>
          </cell>
          <cell r="E191">
            <v>245</v>
          </cell>
          <cell r="F191">
            <v>9009</v>
          </cell>
          <cell r="G191">
            <v>2207205</v>
          </cell>
        </row>
        <row r="192">
          <cell r="A192">
            <v>7.18</v>
          </cell>
          <cell r="B192" t="str">
            <v>H-7.34</v>
          </cell>
          <cell r="C192" t="str">
            <v>TUBERIA PVC-P  RDE 21  1 1/4"  Agua Fria  (Red de suministro Descolgada) Incluye instalación y accesorios.</v>
          </cell>
          <cell r="D192" t="str">
            <v>m</v>
          </cell>
          <cell r="E192">
            <v>694</v>
          </cell>
          <cell r="F192">
            <v>13784</v>
          </cell>
          <cell r="G192">
            <v>9566096</v>
          </cell>
        </row>
        <row r="193">
          <cell r="A193">
            <v>7.19</v>
          </cell>
          <cell r="B193" t="str">
            <v>H-7.35</v>
          </cell>
          <cell r="C193" t="str">
            <v>TUBERIA PVC-P  RDE 21  1 1/2"  Agua Fria  (Red de suministro Descolgada) Incluye instalación y accesorios.</v>
          </cell>
          <cell r="D193" t="str">
            <v>m</v>
          </cell>
          <cell r="E193">
            <v>92</v>
          </cell>
          <cell r="F193">
            <v>16673</v>
          </cell>
          <cell r="G193">
            <v>1533916</v>
          </cell>
        </row>
        <row r="194">
          <cell r="A194">
            <v>7.2</v>
          </cell>
          <cell r="B194" t="str">
            <v>H-7.36</v>
          </cell>
          <cell r="C194" t="str">
            <v>TUBERIA PVC-P  RDE 21  2" Agua Fria  (Red de suministro Descolgada) Incluye instalación y accesorios.</v>
          </cell>
          <cell r="D194" t="str">
            <v>m</v>
          </cell>
          <cell r="E194">
            <v>8</v>
          </cell>
          <cell r="F194">
            <v>22674</v>
          </cell>
          <cell r="G194">
            <v>181392</v>
          </cell>
        </row>
        <row r="195">
          <cell r="A195">
            <v>7.21</v>
          </cell>
          <cell r="B195" t="str">
            <v>H-7.37</v>
          </cell>
          <cell r="C195" t="str">
            <v>TUBERIA PVC-P  RDE 21  2 1/2" Agua Fria  (Red de suministro Descolgada) Incluye instalación y accesorios.</v>
          </cell>
          <cell r="D195" t="str">
            <v>m</v>
          </cell>
          <cell r="E195">
            <v>178</v>
          </cell>
          <cell r="F195">
            <v>34517</v>
          </cell>
          <cell r="G195">
            <v>6144026</v>
          </cell>
        </row>
        <row r="196">
          <cell r="A196">
            <v>0</v>
          </cell>
          <cell r="B196">
            <v>0</v>
          </cell>
          <cell r="C196" t="str">
            <v xml:space="preserve">RED DE SUMINISTRO POLIETILENO ALTA DENSIDAD </v>
          </cell>
          <cell r="D196">
            <v>0</v>
          </cell>
          <cell r="E196">
            <v>0</v>
          </cell>
          <cell r="F196">
            <v>0</v>
          </cell>
          <cell r="G196">
            <v>0</v>
          </cell>
        </row>
        <row r="197">
          <cell r="A197">
            <v>7.22</v>
          </cell>
          <cell r="B197" t="str">
            <v>H-7.141</v>
          </cell>
          <cell r="C197" t="str">
            <v>TUBERIA POLIETILENO ALTA DENSIDAD - PEAD 75 mm. CON UNION A TOPE POR TERMOFUSION. Tipo Acuaflex o similar. (Incluye cama de apoyo, relleno inicial en recebo B-200, instalación, accesorios y cinta de demarcación.)</v>
          </cell>
          <cell r="D197" t="str">
            <v>m</v>
          </cell>
          <cell r="E197">
            <v>50</v>
          </cell>
          <cell r="F197">
            <v>29460</v>
          </cell>
          <cell r="G197">
            <v>1473000</v>
          </cell>
        </row>
        <row r="198">
          <cell r="A198">
            <v>7.23</v>
          </cell>
          <cell r="B198" t="str">
            <v>H-7.57</v>
          </cell>
          <cell r="C198" t="str">
            <v>TUBERIA POLIETILENO ALTA DENSIDAD - PEAD 110 mm. CON UNION A TOPE POR TERMOFUSION. Tipo Acuaflex o similar. (Incluye cama de apoyo, relleno inicial en base granular B-200, instalación, nivelación y cinta de demarcación.)</v>
          </cell>
          <cell r="D198" t="str">
            <v>m</v>
          </cell>
          <cell r="E198">
            <v>150</v>
          </cell>
          <cell r="F198">
            <v>50444</v>
          </cell>
          <cell r="G198">
            <v>7566600</v>
          </cell>
        </row>
        <row r="199">
          <cell r="A199">
            <v>7.24</v>
          </cell>
          <cell r="B199" t="str">
            <v>H-7.58</v>
          </cell>
          <cell r="C199" t="str">
            <v>TUBERIA POLIETILENO ALTA DENSIDAD - PEAD 160 mm. CON UNION A TOPE POR TERMOFUSION. Tipo Acuaflex o similar. (Incluye cama de apoyo, relleno inicial en base granular B-200, instalación, nivelación y cinta de demarcación.)</v>
          </cell>
          <cell r="D199" t="str">
            <v>m</v>
          </cell>
          <cell r="E199">
            <v>225</v>
          </cell>
          <cell r="F199">
            <v>85060</v>
          </cell>
          <cell r="G199">
            <v>19138500</v>
          </cell>
        </row>
        <row r="200">
          <cell r="A200">
            <v>0</v>
          </cell>
          <cell r="B200">
            <v>0</v>
          </cell>
          <cell r="C200" t="str">
            <v xml:space="preserve">RED DE SUMINISTRO GALVANIZADO </v>
          </cell>
          <cell r="D200">
            <v>0</v>
          </cell>
          <cell r="E200">
            <v>0</v>
          </cell>
          <cell r="F200">
            <v>0</v>
          </cell>
          <cell r="G200">
            <v>0</v>
          </cell>
        </row>
        <row r="201">
          <cell r="A201">
            <v>7.25</v>
          </cell>
          <cell r="B201" t="str">
            <v>H-7.67</v>
          </cell>
          <cell r="C201" t="str">
            <v>TUBERIA ACERO GALVANIZADO AGUA  3"  NIC 505 - 001 (Red de suministro Descolgada) Incluye accesorios.</v>
          </cell>
          <cell r="D201" t="str">
            <v>m</v>
          </cell>
          <cell r="E201">
            <v>10</v>
          </cell>
          <cell r="F201">
            <v>50732</v>
          </cell>
          <cell r="G201">
            <v>507320</v>
          </cell>
        </row>
        <row r="202">
          <cell r="A202">
            <v>7.26</v>
          </cell>
          <cell r="B202" t="str">
            <v>S-3.99</v>
          </cell>
          <cell r="C202" t="str">
            <v>PASAMURO EN TUBO ACERO GALVANIZADO PRESION 3" Calibre 40 ASTM A53 Grado A -  L=0.30 m.</v>
          </cell>
          <cell r="D202" t="str">
            <v>und</v>
          </cell>
          <cell r="E202">
            <v>6</v>
          </cell>
          <cell r="F202">
            <v>27306</v>
          </cell>
          <cell r="G202">
            <v>163836</v>
          </cell>
        </row>
        <row r="203">
          <cell r="A203">
            <v>0</v>
          </cell>
          <cell r="B203">
            <v>0</v>
          </cell>
          <cell r="C203" t="str">
            <v xml:space="preserve">MEDIDORES, ACOMETIDAS Y CONEXIONES </v>
          </cell>
          <cell r="D203">
            <v>0</v>
          </cell>
          <cell r="E203">
            <v>0</v>
          </cell>
          <cell r="F203">
            <v>0</v>
          </cell>
          <cell r="G203">
            <v>0</v>
          </cell>
        </row>
        <row r="204">
          <cell r="A204">
            <v>7.27</v>
          </cell>
          <cell r="B204" t="str">
            <v>H-7.146</v>
          </cell>
          <cell r="C204" t="str">
            <v>MEDIDOR DE AGUA 2" -MECANICO- Suministro e instalación y funcionamiento a todo costo</v>
          </cell>
          <cell r="D204" t="str">
            <v>und</v>
          </cell>
          <cell r="E204">
            <v>1</v>
          </cell>
          <cell r="F204">
            <v>1375000</v>
          </cell>
          <cell r="G204">
            <v>1375000</v>
          </cell>
        </row>
        <row r="205">
          <cell r="A205">
            <v>7.28</v>
          </cell>
          <cell r="B205" t="str">
            <v>H-7.80</v>
          </cell>
          <cell r="C205" t="str">
            <v>ACOMETIDA  AGUA PRESION  RDE 21 PVC 2 ".  Incluye accesorios.</v>
          </cell>
          <cell r="D205" t="str">
            <v>m</v>
          </cell>
          <cell r="E205">
            <v>140</v>
          </cell>
          <cell r="F205">
            <v>19948</v>
          </cell>
          <cell r="G205">
            <v>2792720</v>
          </cell>
        </row>
        <row r="206">
          <cell r="A206">
            <v>7.29</v>
          </cell>
          <cell r="B206" t="str">
            <v>H-7.81</v>
          </cell>
          <cell r="C206" t="str">
            <v>CONEXION A RED HIDRAULICA PVC-P  2". (Incluye collarin y valvula de corte 2")</v>
          </cell>
          <cell r="D206" t="str">
            <v>und</v>
          </cell>
          <cell r="E206">
            <v>1</v>
          </cell>
          <cell r="F206">
            <v>37393</v>
          </cell>
          <cell r="G206">
            <v>37393</v>
          </cell>
        </row>
        <row r="207">
          <cell r="A207">
            <v>0</v>
          </cell>
          <cell r="B207">
            <v>0</v>
          </cell>
          <cell r="C207" t="str">
            <v xml:space="preserve">TANQUES PLASTICOS-FLOTADORES-LLAVES TERMINALES </v>
          </cell>
          <cell r="D207">
            <v>0</v>
          </cell>
          <cell r="E207">
            <v>0</v>
          </cell>
          <cell r="F207">
            <v>0</v>
          </cell>
          <cell r="G207">
            <v>0</v>
          </cell>
        </row>
        <row r="208">
          <cell r="A208">
            <v>7.3</v>
          </cell>
          <cell r="B208" t="str">
            <v>H-7.98</v>
          </cell>
          <cell r="C208" t="str">
            <v xml:space="preserve">SUMINISTRO E INSTALACION FLOTADOR ELECTRICO PARA TANQUE BAJO </v>
          </cell>
          <cell r="D208" t="str">
            <v>und</v>
          </cell>
          <cell r="E208">
            <v>2</v>
          </cell>
          <cell r="F208">
            <v>87840</v>
          </cell>
          <cell r="G208">
            <v>175680</v>
          </cell>
        </row>
        <row r="209">
          <cell r="A209">
            <v>7.31</v>
          </cell>
          <cell r="B209" t="str">
            <v>H-7.151</v>
          </cell>
          <cell r="C209" t="str">
            <v>SUMINISTRO E INSTALACION FLOTADOR 2". Válvula de bronce.</v>
          </cell>
          <cell r="D209" t="str">
            <v>und</v>
          </cell>
          <cell r="E209">
            <v>2</v>
          </cell>
          <cell r="F209">
            <v>184432</v>
          </cell>
          <cell r="G209">
            <v>368864</v>
          </cell>
        </row>
        <row r="210">
          <cell r="A210">
            <v>7.32</v>
          </cell>
          <cell r="B210" t="str">
            <v>H-7.96</v>
          </cell>
          <cell r="C210" t="str">
            <v>LLAVE TERMINAL MANGUERA 1/2"  (Suministro e instalación).</v>
          </cell>
          <cell r="D210" t="str">
            <v>und</v>
          </cell>
          <cell r="E210">
            <v>10</v>
          </cell>
          <cell r="F210">
            <v>11399</v>
          </cell>
          <cell r="G210">
            <v>113990</v>
          </cell>
        </row>
        <row r="211">
          <cell r="A211">
            <v>7.33</v>
          </cell>
          <cell r="B211" t="str">
            <v>H-7A.15</v>
          </cell>
          <cell r="C211" t="str">
            <v>SISTEMA VENTILACION  TANQUE EN HG  4". Incluye accesorios en HG (niplería y codos), sellante contra concreto, media caña, perforación.Según diseño</v>
          </cell>
          <cell r="D211" t="str">
            <v>und</v>
          </cell>
          <cell r="E211">
            <v>6</v>
          </cell>
          <cell r="F211">
            <v>450027</v>
          </cell>
          <cell r="G211">
            <v>2700162</v>
          </cell>
        </row>
        <row r="212">
          <cell r="A212">
            <v>0</v>
          </cell>
          <cell r="B212">
            <v>0</v>
          </cell>
          <cell r="C212" t="str">
            <v xml:space="preserve">ESTUDIOS, TRAMITES Y CERTIFICACIONES </v>
          </cell>
          <cell r="D212">
            <v>0</v>
          </cell>
          <cell r="E212">
            <v>0</v>
          </cell>
          <cell r="F212">
            <v>0</v>
          </cell>
          <cell r="G212">
            <v>0</v>
          </cell>
        </row>
        <row r="213">
          <cell r="A213">
            <v>7.33</v>
          </cell>
          <cell r="B213" t="str">
            <v>H-7.97</v>
          </cell>
          <cell r="C213" t="str">
            <v>TRAMITE ANTE LA EMPRESA DE ACUEDUCTO Y ALCANTARILLADO DE BOGOTÁ PARA ACCEDER AL SERVICIO DE EVACUACIÓN DE AGUAS LLUVIAS Y RESIDUALES DEL PROYECTO.</v>
          </cell>
          <cell r="D213" t="str">
            <v>und</v>
          </cell>
          <cell r="E213">
            <v>1</v>
          </cell>
          <cell r="F213">
            <v>1281000</v>
          </cell>
          <cell r="G213">
            <v>1281000</v>
          </cell>
        </row>
        <row r="214">
          <cell r="A214">
            <v>0</v>
          </cell>
          <cell r="B214">
            <v>0</v>
          </cell>
          <cell r="C214" t="str">
            <v>Total  INSTALACIONES HIDRAULICAS</v>
          </cell>
          <cell r="D214">
            <v>0</v>
          </cell>
          <cell r="E214">
            <v>0</v>
          </cell>
          <cell r="F214">
            <v>0</v>
          </cell>
          <cell r="G214">
            <v>79256676</v>
          </cell>
        </row>
        <row r="215">
          <cell r="A215">
            <v>0</v>
          </cell>
          <cell r="B215">
            <v>0</v>
          </cell>
          <cell r="C215">
            <v>0</v>
          </cell>
          <cell r="D215">
            <v>0</v>
          </cell>
          <cell r="E215">
            <v>0</v>
          </cell>
          <cell r="F215">
            <v>0</v>
          </cell>
          <cell r="G215">
            <v>0</v>
          </cell>
        </row>
        <row r="216">
          <cell r="A216">
            <v>8</v>
          </cell>
          <cell r="B216" t="str">
            <v>IE-8</v>
          </cell>
          <cell r="C216" t="str">
            <v xml:space="preserve">INSTALACIONES ELECTRICAS </v>
          </cell>
          <cell r="D216">
            <v>0</v>
          </cell>
          <cell r="E216">
            <v>0</v>
          </cell>
          <cell r="F216">
            <v>0</v>
          </cell>
          <cell r="G216">
            <v>0</v>
          </cell>
        </row>
        <row r="217">
          <cell r="A217">
            <v>0</v>
          </cell>
          <cell r="B217">
            <v>0</v>
          </cell>
          <cell r="C217" t="str">
            <v xml:space="preserve">REDES BAJA Y MEDIA TENSION </v>
          </cell>
          <cell r="D217">
            <v>0</v>
          </cell>
          <cell r="E217">
            <v>0</v>
          </cell>
          <cell r="F217">
            <v>0</v>
          </cell>
          <cell r="G217">
            <v>0</v>
          </cell>
        </row>
        <row r="218">
          <cell r="A218">
            <v>0</v>
          </cell>
          <cell r="B218">
            <v>0</v>
          </cell>
          <cell r="C218" t="str">
            <v>BANCOS DE DUCTOS</v>
          </cell>
          <cell r="D218">
            <v>0</v>
          </cell>
          <cell r="E218">
            <v>0</v>
          </cell>
          <cell r="F218">
            <v>0</v>
          </cell>
          <cell r="G218">
            <v>0</v>
          </cell>
        </row>
        <row r="219">
          <cell r="A219">
            <v>0</v>
          </cell>
          <cell r="B219">
            <v>0</v>
          </cell>
          <cell r="C219">
            <v>0</v>
          </cell>
          <cell r="D219">
            <v>0</v>
          </cell>
          <cell r="E219">
            <v>0</v>
          </cell>
          <cell r="F219">
            <v>0</v>
          </cell>
          <cell r="G219">
            <v>0</v>
          </cell>
        </row>
        <row r="220">
          <cell r="A220">
            <v>8.01</v>
          </cell>
          <cell r="B220" t="str">
            <v>IE-8.978</v>
          </cell>
          <cell r="C220" t="str">
            <v>BANCO DE DUCTO TIPO NORMA CODENSA CS 213 PARA CANALIZACION DE 9 ø 6" + 1 ø 3" TIPO TDP - ANDEN EN CONCRETO (Incluye excavación, base en arena de peña, relleno Sub-Base Granular SBG-4, banda plástica y anden en concreto reforzado 2.500 psi.).Granular B-600, banda plástica, base asfáltica MDC-1 y sello asfáltico MDC-3).</v>
          </cell>
          <cell r="D220" t="str">
            <v>m</v>
          </cell>
          <cell r="E220">
            <v>70</v>
          </cell>
          <cell r="F220">
            <v>119144</v>
          </cell>
          <cell r="G220">
            <v>8340080</v>
          </cell>
        </row>
        <row r="221">
          <cell r="A221">
            <v>8.02</v>
          </cell>
          <cell r="B221" t="str">
            <v>IE-8.976</v>
          </cell>
          <cell r="C221" t="str">
            <v>BANCO DE DUCTO TIPO NORMA CS 213 PARA CANALIZACION DE 9 ø 6" + 1 ø 3" TIPO TDP - CRUCE CALZADA EN ASFALTO (Incluye excavación, base en arena de peña, relleno Sub-Base Granular SBG-4, relleno Base Granular B-600, banda plástica, base asfáltica MDC-1 y sello asfáltico MDC-3).</v>
          </cell>
          <cell r="D221" t="str">
            <v>m</v>
          </cell>
          <cell r="E221">
            <v>20</v>
          </cell>
          <cell r="F221">
            <v>281785</v>
          </cell>
          <cell r="G221">
            <v>5635700</v>
          </cell>
        </row>
        <row r="222">
          <cell r="A222">
            <v>0</v>
          </cell>
          <cell r="B222">
            <v>0</v>
          </cell>
          <cell r="C222" t="str">
            <v>CAJAS DE INSPECCION</v>
          </cell>
          <cell r="D222">
            <v>0</v>
          </cell>
          <cell r="E222">
            <v>0</v>
          </cell>
          <cell r="F222">
            <v>0</v>
          </cell>
          <cell r="G222">
            <v>0</v>
          </cell>
        </row>
        <row r="223">
          <cell r="A223">
            <v>8.0299999999999994</v>
          </cell>
          <cell r="B223" t="str">
            <v>IE-8.15</v>
          </cell>
          <cell r="C223" t="str">
            <v>CAJA DE INSPECCIÓN DOBLE NORMA CODENSA CS 276 - Para Canalización de Media Tensión y Baja Tensión (Incluye excavación, base en recebo común, placa concreto, ladrillo común, marco en angulo 2 1/2 x 2 1/2 * 3/16", tapa reforzada en platina de 2 1/2* 3/16" con parrilla en varilla 1/2" cada 10 cm. y placa de identificación.).</v>
          </cell>
          <cell r="D223" t="str">
            <v>und</v>
          </cell>
          <cell r="E223">
            <v>4</v>
          </cell>
          <cell r="F223">
            <v>1137680</v>
          </cell>
          <cell r="G223">
            <v>4550720</v>
          </cell>
        </row>
        <row r="224">
          <cell r="A224">
            <v>0</v>
          </cell>
          <cell r="B224">
            <v>0</v>
          </cell>
          <cell r="C224">
            <v>0</v>
          </cell>
          <cell r="D224">
            <v>0</v>
          </cell>
          <cell r="E224">
            <v>0</v>
          </cell>
          <cell r="F224">
            <v>0</v>
          </cell>
          <cell r="G224">
            <v>0</v>
          </cell>
        </row>
        <row r="225">
          <cell r="A225">
            <v>0</v>
          </cell>
          <cell r="B225">
            <v>0</v>
          </cell>
          <cell r="C225" t="str">
            <v>MEDIDORES</v>
          </cell>
          <cell r="D225">
            <v>0</v>
          </cell>
          <cell r="E225">
            <v>0</v>
          </cell>
          <cell r="F225">
            <v>0</v>
          </cell>
          <cell r="G225">
            <v>0</v>
          </cell>
        </row>
        <row r="226">
          <cell r="A226">
            <v>8.0399999999999991</v>
          </cell>
          <cell r="B226" t="str">
            <v>IE-8.671</v>
          </cell>
          <cell r="C226" t="str">
            <v>SUMINISTRO, INSTALACIÓN Y PUESTA EN FUNCIONAMIENTO DE EQUIPO DE MEDIDA EN MEDIA TENSION 11.4KV. 3 ELEMENTOS, con su correspondiente Celda metálica en lámina galvanizada , calibre 14,16 y 18, con pintura de aplicación electrostática poliéster. INCLUYE: 3 TP`s de acuerdo a diseño, 3 TC`s de acuerdo a diseño Bandeja para equipo de medida, 1 Medidor electrónico multifuncional multitarifa. con telemedida y bornera de pruebas, sistema de calefacción controlado por termostato y barrera acrílica según normas CODENSA AE325, AE421. Todos los equipos de medida calibrados por entidad reconocida por el O.R.</v>
          </cell>
          <cell r="D226" t="str">
            <v>und</v>
          </cell>
          <cell r="E226">
            <v>1</v>
          </cell>
          <cell r="F226">
            <v>14000000</v>
          </cell>
          <cell r="G226">
            <v>14000000</v>
          </cell>
        </row>
        <row r="227">
          <cell r="A227">
            <v>0</v>
          </cell>
          <cell r="B227">
            <v>0</v>
          </cell>
          <cell r="C227" t="str">
            <v>HERRAJES</v>
          </cell>
          <cell r="D227">
            <v>0</v>
          </cell>
          <cell r="E227">
            <v>0</v>
          </cell>
          <cell r="F227">
            <v>0</v>
          </cell>
          <cell r="G227">
            <v>0</v>
          </cell>
        </row>
        <row r="228">
          <cell r="A228">
            <v>8.0500000000000007</v>
          </cell>
          <cell r="B228" t="str">
            <v>IE-8.71</v>
          </cell>
          <cell r="C228" t="str">
            <v>SUMINISTRO E INSTALACION DE TERMINAL PREFORMADA USO EXTERIOR PARA15 kV PARA CABLE 2 – 3/0 AWG- JUEGO x 3 UNIDADES</v>
          </cell>
          <cell r="D228" t="str">
            <v>und</v>
          </cell>
          <cell r="E228">
            <v>1</v>
          </cell>
          <cell r="F228">
            <v>465686</v>
          </cell>
          <cell r="G228">
            <v>465686</v>
          </cell>
        </row>
        <row r="229">
          <cell r="A229">
            <v>8.06</v>
          </cell>
          <cell r="B229" t="str">
            <v>IE-8.70</v>
          </cell>
          <cell r="C229" t="str">
            <v>SUMINISTRO E INSTALACION DE TERMINAL PREFORMADA USO INTERIOR PARA15 kV PARA CABLE 2 – 3/0 AWG- JUEGO x 3 UNIDADES</v>
          </cell>
          <cell r="D229" t="str">
            <v>und</v>
          </cell>
          <cell r="E229">
            <v>7</v>
          </cell>
          <cell r="F229">
            <v>394905</v>
          </cell>
          <cell r="G229">
            <v>2764335</v>
          </cell>
        </row>
        <row r="230">
          <cell r="A230">
            <v>0</v>
          </cell>
          <cell r="B230">
            <v>0</v>
          </cell>
          <cell r="C230" t="str">
            <v xml:space="preserve">ESTRUCTURAS </v>
          </cell>
          <cell r="D230">
            <v>0</v>
          </cell>
          <cell r="E230">
            <v>0</v>
          </cell>
          <cell r="F230">
            <v>0</v>
          </cell>
          <cell r="G230">
            <v>0</v>
          </cell>
        </row>
        <row r="231">
          <cell r="A231">
            <v>8.07</v>
          </cell>
          <cell r="B231" t="str">
            <v>IE-8.570</v>
          </cell>
          <cell r="C231" t="str">
            <v>ESTRUCTURA LA 218 CODENSA CIRCUITO PRIMARIO SENCILLO TERMINAL CON DERIVACION LARGA DE CABLE TRIPLEX (MAYOR DE 100 m), CRUCETA METALICA GALVANIZADA - CIRCUITO PRIMARIO SENCILLO,  No incluye poste, ni templete, ni bajante norma CS400)</v>
          </cell>
          <cell r="D231" t="str">
            <v>und</v>
          </cell>
          <cell r="E231">
            <v>1</v>
          </cell>
          <cell r="F231">
            <v>1894428</v>
          </cell>
          <cell r="G231">
            <v>1894428</v>
          </cell>
        </row>
        <row r="232">
          <cell r="A232">
            <v>0</v>
          </cell>
          <cell r="B232">
            <v>0</v>
          </cell>
          <cell r="C232" t="str">
            <v xml:space="preserve">REDES BAJA Y MEDIA TENSION </v>
          </cell>
          <cell r="D232">
            <v>0</v>
          </cell>
          <cell r="E232">
            <v>0</v>
          </cell>
          <cell r="F232">
            <v>0</v>
          </cell>
          <cell r="G232">
            <v>0</v>
          </cell>
        </row>
        <row r="233">
          <cell r="A233">
            <v>8.08</v>
          </cell>
          <cell r="B233" t="str">
            <v>IE-8.999</v>
          </cell>
          <cell r="C233" t="str">
            <v>RED DE MEDIA TENSION AISLADA CABLE DE ALUMINIO MONOPOLAR  XLPE MV-90 15kV 90ºC CON NIVEL DE AISLAMIENTO DE 100% NEUTRO CONCENTRICO 33% (URD) 120 mm AWG  PANTALLA EN HILOS (3X 120 mm AWG)</v>
          </cell>
          <cell r="D233" t="str">
            <v>m</v>
          </cell>
          <cell r="E233">
            <v>280</v>
          </cell>
          <cell r="F233">
            <v>74236</v>
          </cell>
          <cell r="G233">
            <v>20786080</v>
          </cell>
        </row>
        <row r="234">
          <cell r="A234">
            <v>0</v>
          </cell>
          <cell r="B234">
            <v>0</v>
          </cell>
          <cell r="C234" t="str">
            <v>TRANSFORMADORES</v>
          </cell>
          <cell r="D234">
            <v>0</v>
          </cell>
          <cell r="E234">
            <v>0</v>
          </cell>
          <cell r="F234">
            <v>0</v>
          </cell>
          <cell r="G234">
            <v>0</v>
          </cell>
        </row>
        <row r="235">
          <cell r="A235">
            <v>8.09</v>
          </cell>
          <cell r="B235" t="str">
            <v>IE-8.1193</v>
          </cell>
          <cell r="C235" t="str">
            <v xml:space="preserve">SUMINISTRO, INSTALACION Y PUESTA EN FUNCIONAMIENTO DE TRANSFORMADOR DE DISTRIBUCION TRIFASICO SECO EN RESINA DE 630 kVA-DyN5, 60 Hz, 11.4 kV /208/120 VOLTIOS - CLASE H- USO INTERIOR - HOMOLOGADO - ACCESORIOS DE SUJECION - CELDA - PROTOCOLO DE PRUEBAS, AISLADOR AT BASES PARA RUEDAS ORIENTABLES,BORNES PARA CAMBIO DE TAPS CON PUENTES ATORNILLADOS,CONEXIONES A TIERRA,DISPOSITIVOS PARA LEVANTAR O IZAR EL TRANSFORMADOR,DISPOSITIVOS PARA TRACCIÓN Y APOYO DE GATO,PLACA DE CARACTERÍSTICAS,PUENTES ATORNILLABLES PARA CAMBIO DE TAPS EN BORNES,RUEDAS ORIENTABLES PARA TRANSFORMADORES SUPERIORES A 225 KVA,TERMINAL AT, TERMINAL BT </v>
          </cell>
          <cell r="D235" t="str">
            <v>und</v>
          </cell>
          <cell r="E235">
            <v>1</v>
          </cell>
          <cell r="F235">
            <v>59000000</v>
          </cell>
          <cell r="G235">
            <v>59000000</v>
          </cell>
        </row>
        <row r="236">
          <cell r="A236">
            <v>0</v>
          </cell>
          <cell r="B236">
            <v>0</v>
          </cell>
          <cell r="C236" t="str">
            <v>TRANSFERENCIAS</v>
          </cell>
          <cell r="D236">
            <v>0</v>
          </cell>
          <cell r="E236">
            <v>0</v>
          </cell>
          <cell r="F236">
            <v>0</v>
          </cell>
          <cell r="G236">
            <v>0</v>
          </cell>
        </row>
        <row r="237">
          <cell r="A237">
            <v>8.1</v>
          </cell>
          <cell r="B237" t="str">
            <v>IE-8.1230</v>
          </cell>
          <cell r="C237" t="str">
            <v>SUMINISTRO E INSTALACION DE TABLERO DE FABRICACION ESPECIAL EN LAMINA COLD ROLLED CALIBRE 18 PINTURA ELECTROESTATICA , BARRAJE EN Cu 208V 2200A Icc:30kA 3F5H, PUERTA Y FRENTE MUERTO INDEPENDIENTES, DOBLE FONDO, CANALETAS ORGANIZADORAS DE CABLE, BORNERA, AMARRES, MARCACION, INSUMOS VARIOS Y MANO DE OBRA DE ENSAMBLE EN FABRICA (NO DEBE SER ENSAMBLADO EN OBRA). EL DISEÑO DEL TABLERO DEBE SER APROBADO ANTES DE SU FABRICACION POR LA INTERVENTORIA Y/O  POR EL DISEÑADOR DEL PROYECTO, CERRADURA PARA TRABAJO PESADO CON LLAVE. TRANSFERENCIA, AUTOMÁTICA Y MANUAL DE 3 X 1750A., CON INTERRUPTORES EN AIRE, ENCLAVAMIENTO ELÉCTRICO Y MECÁNICO, CONTROL POR PLC Icc=30 kA,   INCLUYE UN TRANSFORMADOR DE CORRIENTE DE 2000/5A  CLASE 0.5 Y TODO LO NECESARIO PARA SU CORRECTO FUNCIONAMIENTO.</v>
          </cell>
          <cell r="D237" t="str">
            <v>und</v>
          </cell>
          <cell r="E237">
            <v>1</v>
          </cell>
          <cell r="F237">
            <v>42000000</v>
          </cell>
          <cell r="G237">
            <v>42000000</v>
          </cell>
        </row>
        <row r="238">
          <cell r="A238">
            <v>8.11</v>
          </cell>
          <cell r="B238" t="str">
            <v>IE-8.1212</v>
          </cell>
          <cell r="C238" t="str">
            <v>SUMINISTRO E INSTALACION DE TABLERO DE FABRICACION ESPECIAL EN LAMINA COLD ROLLED CALIBRE 18 PINTURA ELECTROESTATICA , BARRAJE EN Cu 208V/200A 3F5H, PUERTA Y FRENTE MUERTO INDEPENDIENTES, DOBLE FONDO, CANALETAS ORGANIZADORAS DE CABLE, BORNERA, AMARRES, MARCACION, INSUMOS VARIOS Y MANO DE OBRA DE ENSAMBLE EN FABRICA (NO DEBE SER ENSAMBLADO EN OBRA). EL DISEÑO DEL TABLERO DEBE SER APROBADO ANTES DE SU FABRICACION POR LA INTERVENTORIA Y/O  POR EL DISEÑADOR DEL PROYECTO, CERRADURA PARA TRABAJO PESADO CON LLAVE. QUE CON TENGATRANSFERENCIA, AUTOMÁTICA Y MANUAL CON CONTACTORES AC3 200A CON ENCLAVAMIENTO ELÉCTRICO Y CONTROL POR PLC PARA OPERACIÓN DE 0 A 10 SEGUNDOS Y CON CERTIFICACIÓN PARA USO EN EMERGENCIA.SISTEMA DE ENCLAVAMIENTO, CON 5 INTERRUPTORES EN CAJA MOLDEADA DE 3X200A SIN UNIDAD DE DISPARO, 208V, ICC:35KA,  INCLUYE DOS INTERRUPTORES  MONOFASICO DE  20A, 25 kA, UNA RESERVA Y TODO LO NECESARIO PARA SU CORRECTO FUNCIONAMIENTO.</v>
          </cell>
          <cell r="D238" t="str">
            <v>und</v>
          </cell>
          <cell r="E238">
            <v>1</v>
          </cell>
          <cell r="F238">
            <v>32000000</v>
          </cell>
          <cell r="G238">
            <v>32000000</v>
          </cell>
        </row>
        <row r="239">
          <cell r="A239">
            <v>8.1199999999999992</v>
          </cell>
          <cell r="B239" t="str">
            <v>IE-8.1231</v>
          </cell>
          <cell r="C239" t="str">
            <v>SUMINISTRO E INSTALACION  DE TABLERO INDUSTRIAL  TGD, METALICO FABRICADO EN POLIESTER APTO PARA USO A LA INTEMPERIE IP66, IK 10, BARRAJE EN Cu 208V 2200A Icc:30kA 3F5H Y CONEXION A ELECTROBARRA DE 1000 A, 208 V Icc 500 kA, PUERTA Y FRENTE MUERTO INDEPENDIENTES, DOBLE FONDO, CANALETAS ORGANIZADORAS DE CABLE, BORNERA, AMARRES, MARCACION, INSUMOS VARIOS Y MANO DE OBRA DE ENSAMBLE EN FABRICA (NO DEBE SER ENSAMBLADO EN OBRA). EL DISEÑO DEL TABLERO DEBE SER APROBADO ANTES DE SU FABRICACION POR LA INTERVENTORIA Y/O  POR EL DISEÑADOR DEL PROYECTO, CERRADURA PARA TRABAJO PESADO CON LLAVE. INCLUYE MONITOR DE CIRUCITOS CON MOD.COMUNICACION  Y ENERGIA, REF. POWER METER 820 MERLIN GERIN O SIMIILAR, UN INTERRUPTOR 3X700 A,  DOS INTERRUPTORES 3X800 A, UN INTERRUPTOR 3X125 A, UN INTERRUPTOR 3X50 A, CUATRO INTERRUPTORES 3X40 A, TODO LO NECESARIO PARA SU CORRECTO FUNCIONAMIENTO.</v>
          </cell>
          <cell r="D239" t="str">
            <v>und</v>
          </cell>
          <cell r="E239">
            <v>1</v>
          </cell>
          <cell r="F239">
            <v>25000000</v>
          </cell>
          <cell r="G239">
            <v>25000000</v>
          </cell>
        </row>
        <row r="240">
          <cell r="A240">
            <v>8.1300000000000008</v>
          </cell>
          <cell r="B240" t="str">
            <v>IE-8.1232</v>
          </cell>
          <cell r="C240" t="str">
            <v>SUMINISTRO E INSTALACION  DE TABLERO, METALICO FABRICADO EN POLIESTER APTO PARA USO A LA INTEMPERIE IP66, IK 10, BARRAJE EN Cu 208V 225 A 3F5H, PUERTA Y FRENTE MUERTO INDEPENDIENTES, DOBLE FONDO, CANALETAS ORGANIZADORAS DE CABLE, BORNERA, AMARRES, MARCACION, INSUMOS VARIOS Y MANO DE OBRA DE ENSAMBLE EN FABRICA (NO DEBE SER ENSAMBLADO EN OBRA). EL DISEÑO DEL TABLERO DEBE SER APROBADO ANTES DE SU FABRICACION POR LA INTERVENTORIA Y/O  POR EL DISEÑADOR DEL PROYECTO, CERRADURA PARA TRABAJO PESADO CON LLAVE. INCLUYE UN TOTALIZADOR DE 3X50A, UN INTERRUPTO INDUSTRIAL  DE  2X20A, TRES INTERUPTORES DE 2X20A,  CUATRO INTERRUPTORES DE 1X20A, TODO LO NECESARIO PARA SU CORRECTO FUNCIONAMIENTO.</v>
          </cell>
          <cell r="D240" t="str">
            <v>und</v>
          </cell>
          <cell r="E240">
            <v>1</v>
          </cell>
          <cell r="F240">
            <v>4000000</v>
          </cell>
          <cell r="G240">
            <v>4000000</v>
          </cell>
        </row>
        <row r="241">
          <cell r="A241">
            <v>8.14</v>
          </cell>
          <cell r="B241" t="str">
            <v>IE-8.1233</v>
          </cell>
          <cell r="C241" t="str">
            <v xml:space="preserve">SUMINISTRO E INSTALACION  DE TABLERO, METALICO FABRICADO EN POLIESTER APTO PARA USO A LA INTEMPERIE IP66, IK 10, BARRAJE EN Cu 208V 225 A 3F5H, PUERTA Y FRENTE MUERTO INDEPENDIENTES, DOBLE FONDO, CANALETAS ORGANIZADORAS DE CABLE, BORNERA, AMARRES, MARCACION, INSUMOS VARIOS Y MANO DE OBRA DE ENSAMBLE EN FABRICA (NO DEBE SER ENSAMBLADO EN OBRA). EL DISEÑO DEL TABLERO DEBE SER APROBADO ANTES DE SU FABRICACION POR LA INTERVENTORIA Y/O  POR EL DISEÑADOR DEL PROYECTO, CERRADURA PARA TRABAJO PESADO CON LLAVE. INCLUYE INTERRUPTORES INDUSTRIALES: UNO DE  3X125, UNO DE 3X40, DOS 3X30, UNO 3X20, UNO DE 2X20 Y TODO LO NECESARIO PARA SU CORRECTO FUNCIONAMIENTO </v>
          </cell>
          <cell r="D241" t="str">
            <v>und</v>
          </cell>
          <cell r="E241">
            <v>1</v>
          </cell>
          <cell r="F241">
            <v>4000000</v>
          </cell>
          <cell r="G241">
            <v>4000000</v>
          </cell>
        </row>
        <row r="242">
          <cell r="A242">
            <v>8.15</v>
          </cell>
          <cell r="B242" t="str">
            <v>IE-8.1236</v>
          </cell>
          <cell r="C242" t="str">
            <v>SUMINISTRO E INSTALACION  DE TABLERO INDUSTRIAL, METALICO FABRICADO EN POLIESTER APTO PARA USO A LA INTEMPERIE IP66, IK 10, BARRAJE EN Cu 208V 900A Icc:35kA 3F5H, PUERTA Y FRENTE MUERTO INDEPENDIENTES, DOBLE FONDO, CANALETAS ORGANIZADORAS DE CABLE, BORNERA, AMARRES, MARCACION, INSUMOS VARIOS Y MANO DE OBRA DE ENSAMBLE EN FABRICA (NO DEBE SER ENSAMBLADO EN OBRA). EL DISEÑO DEL TABLERO DEBE SER APROBADO ANTES DE SU FABRICACION POR LA INTERVENTORIA Y/O  POR EL DISEÑADOR DEL PROYECTO, CERRADURA PARA TRABAJO PESADO CON LLAVE. INCLUYE 10 MODOS DE PROTECCION CORRIENTE NOMINAL DE DESCARGA : 60kA/FASE MCOV : 260V TENSION DE REACCION QUE CUMPLA NORMA ANSI/IEEE C62.41 &amp; C62.45 TIEMPO DE RESPUESTA : 1ns SEGUIMIENTO CONTINUO DE ONDA DISPOSITIVO DE ALIVIO DE SOBREPRESION QUE AYUDE A PREVENIR LA EXPLOSION DEL EQUIPO. ENCERRAMIENTO A PRUEBA DE IMPACTO CON MATERIAL AISLANTE QUE GARANTICE ESTABILIDAD ELECTRICA, FISICA Y TERMICA. TRANSFERENCIA, AUTOMÁTICA Y MANUAL TETRAPOLAR DE 3 X 850A., CON INTERRUPTORES EN AIRE, ENCLAVAMIENTO ELÉCTRICO Y MECÁNICO, CONTROL POR PLC Icc=35kA, UN INTERRUPTOR INDUSTRIAL DE 3X30A Y  TODO LO NECESARIO PARA SU CORRECTO FUNCIONAMIENTO.</v>
          </cell>
          <cell r="D242" t="str">
            <v>und</v>
          </cell>
          <cell r="E242">
            <v>1</v>
          </cell>
          <cell r="F242">
            <v>50000000</v>
          </cell>
          <cell r="G242">
            <v>50000000</v>
          </cell>
        </row>
        <row r="243">
          <cell r="A243">
            <v>8.16</v>
          </cell>
          <cell r="B243" t="str">
            <v>IE-8.1237</v>
          </cell>
          <cell r="C243" t="str">
            <v>SUMINISTRO E INSTALACION  DE TABLERO INDUSTRIAL, METALICO FABRICADO EN POLIESTER APTO PARA USO A LA INTEMPERIE IP66, IK 10, BARRAJE EN Cu 208V 900A Icc:35kA 3F5H Y CONEXION A ELECTROBARRA DE 1000 A, 208 V Icc 500 kA, PUERTA Y FRENTE MUERTO INDEPENDIENTES, DOBLE FONDO, CANALETAS ORGANIZADORAS DE CABLE, BORNERA, AMARRES, MARCACION, INSUMOS VARIOS Y MANO DE OBRA DE ENSAMBLE EN FABRICA (NO DEBE SER ENSAMBLADO EN OBRA). EL DISEÑO DEL TABLERO DEBE SER APROBADO ANTES DE SU FABRICACION POR LA INTERVENTORIA Y/O  POR EL DISEÑADOR DEL PROYECTO, CERRADURA PARA TRABAJO PESADO CON LLAVE. INCLUYE TRANSFERENCIA, AUTOMÁTICA Y MANUAL TETRAPOLAR  DE 3 X 650A., CON INTERRUPTORES EN AIRE, ENCLAVAMIENTO ELÉCTRICO Y MECÁNICO, CONTROL POR PLC Icc=35kA, DOS INTERRUPTOR INDUSTRIAL DE 3X800A, UN INTERRUPTOR INDUSTRIAL 3X100 A  Y  TODO LO NECESARIO PARA SU CORRECTO FUNCIONAMIENTO.</v>
          </cell>
          <cell r="D243" t="str">
            <v>und</v>
          </cell>
          <cell r="E243">
            <v>1</v>
          </cell>
          <cell r="F243">
            <v>47000000</v>
          </cell>
          <cell r="G243">
            <v>47000000</v>
          </cell>
        </row>
        <row r="244">
          <cell r="A244">
            <v>8.17</v>
          </cell>
          <cell r="B244" t="str">
            <v>IE-8.1238</v>
          </cell>
          <cell r="C244" t="str">
            <v>SUMINISTRO E INSTALACION  DE TABLERO INDUSTRIAL, METALICO FABRICADO EN POLIESTER APTO PARA USO A LA INTEMPERIE IP66, IK 10, BARRAJE EN Cu 208V 900A Icc:35kA 3F5H, PUERTA Y FRENTE MUERTO INDEPENDIENTES, DOBLE FONDO, CANALETAS ORGANIZADORAS DE CABLE, BORNERA, AMARRES, MARCACION, INSUMOS VARIOS Y MANO DE OBRA DE ENSAMBLE EN FABRICA (NO DEBE SER ENSAMBLADO EN OBRA). EL DISEÑO DEL TABLERO DEBE SER APROBADO ANTES DE SU FABRICACION POR LA INTERVENTORIA Y/O  POR EL DISEÑADOR DEL PROYECTO, CERRADURA PARA TRABAJO PESADO CON LLAVE. INCLUYE 10 MODOS DE PROTECCION CORRIENTE NOMINAL DE DESCARGA : 60kA/FASE MCOV : 260V TENSION DE REACCION QUE CUMPLA NORMA ANSI/IEEE C62.41 &amp; C62.45 TIEMPO DE RESPUESTA : 1ns SEGUIMIENTO CONTINUO DE ONDA DISPOSITIVO DE ALIVIO DE SOBREPRESION QUE AYUDE A PREVENIR LA EXPLOSION DEL EQUIPO. ENCERRAMIENTO A PRUEBA DE IMPACTO CON MATERIAL AISLANTE QUE GARANTICE ESTABILIDAD ELECTRICA, FISICA Y TERMICA, SELECTOR TRIPOLAR 80A TIPO BRETER, INTERRUPTORES INDUSTRIALES: DOS 3X100A, DOS 3X80A, DOS 3X30A, SEIS INTERRUPTORES 1X20, TRES RESERVAS Y TODO LO NECESARIO PARA SU CORRECTO FUNCIONAMIENTO.</v>
          </cell>
          <cell r="D244" t="str">
            <v>und</v>
          </cell>
          <cell r="E244">
            <v>1</v>
          </cell>
          <cell r="F244">
            <v>7089283</v>
          </cell>
          <cell r="G244">
            <v>7089283</v>
          </cell>
        </row>
        <row r="245">
          <cell r="A245">
            <v>8.18</v>
          </cell>
          <cell r="B245" t="str">
            <v>IE-8.1234</v>
          </cell>
          <cell r="C245" t="str">
            <v>SUMINISTRO E INSTALACION DE TABLERO DE FABRICACION ESPECIAL EN LAMINA COLD ROLLED CALIBRE 18 PINTURA ELECTROESTATICA , BARRAJE EN Cu 208V 2200A Icc:30kA 3F5H, PUERTA Y FRENTE MUERTO INDEPENDIENTES, DOBLE FONDO, CANALETAS ORGANIZADORAS DE CABLE, BORNERA, AMARRES, MARCACION, INSUMOS VARIOS Y MANO DE OBRA DE ENSAMBLE EN FABRICA (NO DEBE SER ENSAMBLADO EN OBRA). EL DISEÑO DEL TABLERO DEBE SER APROBADO ANTES DE SU FABRICACION POR LA INTERVENTORIA Y/O  POR EL DISEÑADOR DEL PROYECTO, CERRADURA PARA TRABAJO PESADO CON LLAVE. INCLUYE SECCIONADOR EN BAJA TENSIÓN PARA OPERACIÓN BAJO CARGA 3x1750A, 208V, Icc:30kA.EN CATEGORÍA DE EMPLEO AC23A CON MANDO EXTERIOR EN PUERTA DE GABINETE.TIPO EMERGENCIA  Y TODO LO NECESARIO PARA SU CORRECTO FUNCIONAMIENTO.</v>
          </cell>
          <cell r="D245" t="str">
            <v>und</v>
          </cell>
          <cell r="E245">
            <v>1</v>
          </cell>
          <cell r="F245">
            <v>16000000</v>
          </cell>
          <cell r="G245">
            <v>16000000</v>
          </cell>
        </row>
        <row r="246">
          <cell r="A246">
            <v>8.19</v>
          </cell>
          <cell r="B246" t="str">
            <v>IE-8.1235</v>
          </cell>
          <cell r="C246" t="str">
            <v>SUMINISTRO E INSTALACION DE BANCO DE CAPACITORES DE 180kVAR,CON RELÉ DE 12 PASOS CON 1 PASO FIJO DE 15kVAR Y 11 PASOS AUTOMÁTICOS DE 15kVAR, CADA UNO EFECTIVOS A 208V.  EN CELDA DE FABRICACION ESPECIAL EN LAMINA COLD ROLLED CALIBRE 18 PINTURA ELECTROESTATICA,  BARRAJE EN Cu 208V 700 A, Icc=30kA  3F5H, PUERTA Y FRENTE MUERTO INDEPENDIENTES, DOBLE FONDO, CANALETAS ORGANIZADORAS DE CABLE, BORNERA, AMARRES, MARCACION, INSUMOS VARIOS Y MANO DE OBRA DE ENSAMBLE EN FABRICA (NO DEBE SER ENSAMBLADO EN OBRA). EL DISEÑO DEL TABLERO DEBE SER APROBADO ANTES DE SU FABRICACION POR LA INTERVENTORIA Y/O  POR EL DISEÑADOR DEL PROYECTO, CERRADURA PARA TRABAJO PESADO CON LLAVE. INCLUYE RESISTENCIA LIMITADORA DE CORRIENTE, COSENOFÍMETRO</v>
          </cell>
          <cell r="D246" t="str">
            <v>und</v>
          </cell>
          <cell r="E246">
            <v>1</v>
          </cell>
          <cell r="F246">
            <v>17000000</v>
          </cell>
          <cell r="G246">
            <v>17000000</v>
          </cell>
        </row>
        <row r="247">
          <cell r="A247">
            <v>0</v>
          </cell>
          <cell r="B247">
            <v>0</v>
          </cell>
          <cell r="C247" t="str">
            <v>PLANTAS ELECTRICAS</v>
          </cell>
          <cell r="D247">
            <v>0</v>
          </cell>
          <cell r="E247">
            <v>0</v>
          </cell>
          <cell r="F247">
            <v>0</v>
          </cell>
          <cell r="G247">
            <v>0</v>
          </cell>
        </row>
        <row r="248">
          <cell r="A248">
            <v>8.1999999999999993</v>
          </cell>
          <cell r="B248" t="str">
            <v>EE-20.234</v>
          </cell>
          <cell r="C248" t="str">
            <v>SUMINISTRO, INSTALACION  Y  PUESTA EN FUNCIONAMIENTO DE PLANTA ELECTRICA DE 750 KVA PARA OPERACIÓN STAND  BY 750 kVA, 600kW; PRIME  698 kVA 559 kW A NIVEL DEL MAR (STAND  BY 687 kVA, 550 kW; PRIME  624 kVA 499 kWA 2600 MSNM). INCLUYE:INTERRUPTOR TERMOMAGNÉTICO COMO PROTECCIÓN TOTALIZADORA, CABINA DE INSONORIZACIÓN TIPO INTEMPERIE, REDUCCION DEL RUIDO A 75 Db A UN METRO DE DISTANCIA, TRÁILER DE TRANSPORTE, EXTENSIÓN 5H 60A 25 m PARA CONEXIÓN A TABLERO. VERIFICAR ESPECIFICACION TECNICA.</v>
          </cell>
          <cell r="D248" t="str">
            <v>und</v>
          </cell>
          <cell r="E248">
            <v>1</v>
          </cell>
          <cell r="F248">
            <v>151800000</v>
          </cell>
          <cell r="G248">
            <v>151800000</v>
          </cell>
        </row>
        <row r="249">
          <cell r="A249">
            <v>0</v>
          </cell>
          <cell r="B249">
            <v>0</v>
          </cell>
          <cell r="C249" t="str">
            <v>CONTROL DE ILUMINACIÓN INTELIGENTE</v>
          </cell>
          <cell r="D249">
            <v>0</v>
          </cell>
          <cell r="E249">
            <v>0</v>
          </cell>
          <cell r="F249">
            <v>0</v>
          </cell>
          <cell r="G249">
            <v>0</v>
          </cell>
        </row>
        <row r="250">
          <cell r="A250">
            <v>8.2100000000000009</v>
          </cell>
          <cell r="B250" t="str">
            <v>IE-8.1197</v>
          </cell>
          <cell r="C250" t="str">
            <v>SUMINISTRO E INSTALACION DE PANEL INTERIOR PARA CONTROL DE ILUMINACIÓN CON  24 RELES, 115/277VAC, CON TARJETA DE AUTOMATIZACIÓN, REF LIA24 WATTSTOPPER O SIMILIAR</v>
          </cell>
          <cell r="D250" t="str">
            <v>und</v>
          </cell>
          <cell r="E250">
            <v>6</v>
          </cell>
          <cell r="F250">
            <v>5475242</v>
          </cell>
          <cell r="G250">
            <v>32851452</v>
          </cell>
        </row>
        <row r="251">
          <cell r="A251">
            <v>8.2200000000000006</v>
          </cell>
          <cell r="B251" t="str">
            <v>IE-8.1198</v>
          </cell>
          <cell r="C251" t="str">
            <v>SUMINISTRO E INSTALACION DE TARJETA DE COMUNICACIONES PARA PÁNEL DE RELÉS. REF CC WATTSTOPPER O SIMILAR</v>
          </cell>
          <cell r="D251" t="str">
            <v>und</v>
          </cell>
          <cell r="E251">
            <v>6</v>
          </cell>
          <cell r="F251">
            <v>1000000</v>
          </cell>
          <cell r="G251">
            <v>6000000</v>
          </cell>
        </row>
        <row r="252">
          <cell r="A252">
            <v>8.23</v>
          </cell>
          <cell r="B252" t="str">
            <v>IE-8.1199</v>
          </cell>
          <cell r="C252" t="str">
            <v>SUMINISTRO E INSTALACION DE TARJETA DE AUTOMATIZACIÓN PARA PÁNEL DE 24 RELÉS. REF LW24SS WATTSTOPPER O SIMILAR</v>
          </cell>
          <cell r="D252" t="str">
            <v>und</v>
          </cell>
          <cell r="E252">
            <v>6</v>
          </cell>
          <cell r="F252">
            <v>783206</v>
          </cell>
          <cell r="G252">
            <v>4699236</v>
          </cell>
        </row>
        <row r="253">
          <cell r="A253">
            <v>8.24</v>
          </cell>
          <cell r="B253" t="str">
            <v>IE-8.1200</v>
          </cell>
          <cell r="C253" t="str">
            <v>SUMINISTRO E INSTALACION GABINETE  PARA PANEL DE 24 RELES (26,38 x 23,88 x 4,625") REF LENC24S WATTSTOPPER O SIMILAR</v>
          </cell>
          <cell r="D253" t="str">
            <v>und</v>
          </cell>
          <cell r="E253">
            <v>6</v>
          </cell>
          <cell r="F253">
            <v>1237738</v>
          </cell>
          <cell r="G253">
            <v>7426428</v>
          </cell>
        </row>
        <row r="254">
          <cell r="A254">
            <v>8.25</v>
          </cell>
          <cell r="B254" t="str">
            <v>IE-8.1201</v>
          </cell>
          <cell r="C254" t="str">
            <v>SUMINISTRO DE TARJETA DATALINE -LIPANELS. PANELES DE CONTROL DE ILUMINACIÓN FLEXIBLE Y FÁCIL DE USAR DE UN SOLO RELÉ O UN GRUPO DE RELÉS EN UN PANEL O UNA RED DE PANELES. REF DP WATTSTOPPER O SIMILAR</v>
          </cell>
          <cell r="D254" t="str">
            <v>und</v>
          </cell>
          <cell r="E254">
            <v>1</v>
          </cell>
          <cell r="F254">
            <v>147584</v>
          </cell>
          <cell r="G254">
            <v>147584</v>
          </cell>
        </row>
        <row r="255">
          <cell r="A255">
            <v>8.26</v>
          </cell>
          <cell r="B255" t="str">
            <v>SC-25.119</v>
          </cell>
          <cell r="C255" t="str">
            <v>SUMINISTRO Y PUESTA EN SERVIVIO INTERFASE DE COMUNICACIÓN DE DATOS ENTRE EL PC Y EL PANEL DE CONTROL. WEB LINK TCPIP. REF WL-BASE WATTSTOPPER O SIMILAR</v>
          </cell>
          <cell r="D255" t="str">
            <v>und</v>
          </cell>
          <cell r="E255">
            <v>1</v>
          </cell>
          <cell r="F255">
            <v>2706295</v>
          </cell>
          <cell r="G255">
            <v>2706295</v>
          </cell>
        </row>
        <row r="256">
          <cell r="A256">
            <v>8.27</v>
          </cell>
          <cell r="B256" t="str">
            <v>SC-25.120</v>
          </cell>
          <cell r="C256" t="str">
            <v>SUMINISTRO Y PUESTA EN FUNCIONAMIENTO DE INTERFASE DE COMUNICACIÓN ENTRE PANELES DE CONTROL DE ILUMINACIÓN. REF HLINKCC WATTSTOPPER O SIMILAR</v>
          </cell>
          <cell r="D256" t="str">
            <v>und</v>
          </cell>
          <cell r="E256">
            <v>1</v>
          </cell>
          <cell r="F256">
            <v>2673919</v>
          </cell>
          <cell r="G256">
            <v>2673919</v>
          </cell>
        </row>
        <row r="257">
          <cell r="A257">
            <v>8.2799999999999994</v>
          </cell>
          <cell r="B257" t="str">
            <v>SC-25.121</v>
          </cell>
          <cell r="C257" t="str">
            <v>SUMINISTRO Y PUESTA EN FUNCIONAMIENTO DE INTERFASE DE COMUNICACIÓN ENTRE PANELES DE CONTROL DE ILUMINACIÓN. REF HLINKCC WATTSTOPPER O SIMILAR</v>
          </cell>
          <cell r="D257" t="str">
            <v>und</v>
          </cell>
          <cell r="E257">
            <v>1</v>
          </cell>
          <cell r="F257">
            <v>2673919</v>
          </cell>
          <cell r="G257">
            <v>2673919</v>
          </cell>
        </row>
        <row r="258">
          <cell r="A258">
            <v>8.2899999999999991</v>
          </cell>
          <cell r="B258" t="str">
            <v>IE-8.1202</v>
          </cell>
          <cell r="C258" t="str">
            <v>SUMINISTRO E INSTALACION INTERRUPTOR CUADRUPLE DATALINE SWITCH, BLANCO, UN BOTÓN MASTER + 8 BOTONES INDIVIDUALES, CONSUMO 75 mA. REF HDLS8SS-7 WATTSTOPPER O SIMILAR</v>
          </cell>
          <cell r="D258" t="str">
            <v>und</v>
          </cell>
          <cell r="E258">
            <v>6</v>
          </cell>
          <cell r="F258">
            <v>685780</v>
          </cell>
          <cell r="G258">
            <v>4114680</v>
          </cell>
        </row>
        <row r="259">
          <cell r="A259">
            <v>8.3000000000000007</v>
          </cell>
          <cell r="B259" t="str">
            <v>IE-8.1204</v>
          </cell>
          <cell r="C259" t="str">
            <v>SUMINISTRO, INSTALACION LUMINARIA OJO DE BUEY ZAMAK  TIPO LED DE 12 W.INCLUYE TODO LO NECESARIO PARA SU FUNCIONAMIENTO IP20</v>
          </cell>
          <cell r="D259" t="str">
            <v>und</v>
          </cell>
          <cell r="E259">
            <v>1048</v>
          </cell>
          <cell r="F259">
            <v>165555</v>
          </cell>
          <cell r="G259">
            <v>173501640</v>
          </cell>
        </row>
        <row r="260">
          <cell r="A260">
            <v>8.31</v>
          </cell>
          <cell r="B260" t="str">
            <v>IE-8.1009</v>
          </cell>
          <cell r="C260" t="str">
            <v>SUMINISTRO, INSTALACION LUMINARIA OJO DE BUEY ZAMAK  TIPO LED DE 7W.INCLUYE TODO LO NECESARIO PARA SU FUNCIONAMIENTO IP20</v>
          </cell>
          <cell r="D260" t="str">
            <v>und</v>
          </cell>
          <cell r="E260">
            <v>146</v>
          </cell>
          <cell r="F260">
            <v>56952</v>
          </cell>
          <cell r="G260">
            <v>8314992</v>
          </cell>
        </row>
        <row r="261">
          <cell r="A261">
            <v>8.32</v>
          </cell>
          <cell r="B261" t="str">
            <v>IE-8.1204</v>
          </cell>
          <cell r="C261" t="str">
            <v>SUMINISTRO, INSTALACION LUMINARIA OJO DE BUEY ZAMAK  TIPO LED DE 12 W.INCLUYE TODO LO NECESARIO PARA SU FUNCIONAMIENTO IP20</v>
          </cell>
          <cell r="D261" t="str">
            <v>und</v>
          </cell>
          <cell r="E261">
            <v>8</v>
          </cell>
          <cell r="F261">
            <v>165555</v>
          </cell>
          <cell r="G261">
            <v>1324440</v>
          </cell>
        </row>
        <row r="262">
          <cell r="A262">
            <v>8.33</v>
          </cell>
          <cell r="B262" t="str">
            <v>IE-8.1205</v>
          </cell>
          <cell r="C262" t="str">
            <v>SUMINISTRO E INSTALACION DE  LAMPARA TIPO POCKET 60 X 60 cm 4 x 24 W INCLUYE CUATRO TUBOS T5 A 120 V IP 20</v>
          </cell>
          <cell r="D262" t="str">
            <v>und</v>
          </cell>
          <cell r="E262">
            <v>894</v>
          </cell>
          <cell r="F262">
            <v>257473</v>
          </cell>
          <cell r="G262">
            <v>230180862</v>
          </cell>
        </row>
        <row r="263">
          <cell r="A263">
            <v>8.34</v>
          </cell>
          <cell r="B263" t="str">
            <v>IE-8.1206</v>
          </cell>
          <cell r="C263" t="str">
            <v>SUMINISTRO E INSTALACION LUMINARIA JUPITER CON ACRILICO OPAL ,INCLUYE CUATRO TUBOS DE 24 W EN  T5  A 120 V Y BASE DE PERNOS IP20</v>
          </cell>
          <cell r="D263" t="str">
            <v>und</v>
          </cell>
          <cell r="E263">
            <v>13</v>
          </cell>
          <cell r="F263">
            <v>688609</v>
          </cell>
          <cell r="G263">
            <v>8951917</v>
          </cell>
        </row>
        <row r="264">
          <cell r="A264">
            <v>8.35</v>
          </cell>
          <cell r="B264" t="str">
            <v>IE-8.460</v>
          </cell>
          <cell r="C264" t="str">
            <v>LAMPARA HERMETICA PARA SOBREPONER O SUSPENDER A TECHO Y DIFUSOR EN POLICARBONATO DE USO INTERIOR O EXTERIOR, GRADO IP65, CON DOS BOMBILLAS FLUORESCENTES DE 54 W, BALASTO ELECTRONICO 2 X 54 T5. DIMENSIONES 130 X 10.5 cm.</v>
          </cell>
          <cell r="D264" t="str">
            <v>und</v>
          </cell>
          <cell r="E264">
            <v>59</v>
          </cell>
          <cell r="F264">
            <v>114160</v>
          </cell>
          <cell r="G264">
            <v>6735440</v>
          </cell>
        </row>
        <row r="265">
          <cell r="A265">
            <v>8.36</v>
          </cell>
          <cell r="B265" t="str">
            <v>IE-8.608</v>
          </cell>
          <cell r="C265" t="str">
            <v>BALA DULUX U OJO DE BUEY 2X26W. ARO BLANCO Y VIDRIO DECORATIVO. INCLUYE 2 BOMBILLAS FLUORESCENTES 26W. 4P BALASTO ELECTRONICO INDEPENDIENTE. DE INCRUSTAR IP20</v>
          </cell>
          <cell r="D265" t="str">
            <v>und</v>
          </cell>
          <cell r="E265">
            <v>549</v>
          </cell>
          <cell r="F265">
            <v>92328</v>
          </cell>
          <cell r="G265">
            <v>50688072</v>
          </cell>
        </row>
        <row r="266">
          <cell r="A266">
            <v>8.3699999999999992</v>
          </cell>
          <cell r="B266" t="str">
            <v>IE-8.1207</v>
          </cell>
          <cell r="C266" t="str">
            <v>SUMINISTRO E INSTALACION REFLECTOR TIPO OLUX LED 62 W INCLUYE TODO LO NECESARIO PARA SU BUEN FUNCIONAMIENTO IP65</v>
          </cell>
          <cell r="D266" t="str">
            <v>und</v>
          </cell>
          <cell r="E266">
            <v>5</v>
          </cell>
          <cell r="F266">
            <v>1069946</v>
          </cell>
          <cell r="G266">
            <v>5349730</v>
          </cell>
        </row>
        <row r="267">
          <cell r="A267">
            <v>8.3800000000000008</v>
          </cell>
          <cell r="B267" t="str">
            <v>IE-8.1208</v>
          </cell>
          <cell r="C267" t="str">
            <v>SUMINISTRO E INSTALACION DE LUMINARIA SENDERO MINI COLUMNA EN ACRILICO OPAL, AMBIENTAL PARA EXTERIORES, INCLUYE DOS BOMBILLAS DE 24 W EN T5  Y BASE DE PERNOS. IP54</v>
          </cell>
          <cell r="D267" t="str">
            <v>und</v>
          </cell>
          <cell r="E267">
            <v>6</v>
          </cell>
          <cell r="F267">
            <v>381416</v>
          </cell>
          <cell r="G267">
            <v>2288496</v>
          </cell>
        </row>
        <row r="268">
          <cell r="A268">
            <v>8.39</v>
          </cell>
          <cell r="B268" t="str">
            <v>IE-8.1209</v>
          </cell>
          <cell r="C268" t="str">
            <v>SUMINISTRO E INSTALACION LUMINARIA TIPO ANTORCHA SLIM , AMBIENTAL PARA EXTERIORES, INCLUYE DOS BOMBILLAS DE 24 W EN T5 Y BASE DE PERNOS. IP 54</v>
          </cell>
          <cell r="D268" t="str">
            <v>und</v>
          </cell>
          <cell r="E268">
            <v>29</v>
          </cell>
          <cell r="F268">
            <v>582829</v>
          </cell>
          <cell r="G268">
            <v>16902041</v>
          </cell>
        </row>
        <row r="269">
          <cell r="A269">
            <v>8.4</v>
          </cell>
          <cell r="B269" t="str">
            <v>IE-8.1210</v>
          </cell>
          <cell r="C269" t="str">
            <v>SALIDA EN TUBERIA CONDUIT  PVC 3/4", CABLE No 10 AWG THHN-THWN 90°C. APROX 35 m</v>
          </cell>
          <cell r="D269" t="str">
            <v>und</v>
          </cell>
          <cell r="E269">
            <v>40</v>
          </cell>
          <cell r="F269">
            <v>274476</v>
          </cell>
          <cell r="G269">
            <v>10979040</v>
          </cell>
        </row>
        <row r="270">
          <cell r="A270">
            <v>0</v>
          </cell>
          <cell r="B270">
            <v>0</v>
          </cell>
          <cell r="C270" t="str">
            <v xml:space="preserve">ILUMINACION INTERIOR </v>
          </cell>
          <cell r="D270">
            <v>0</v>
          </cell>
          <cell r="E270">
            <v>0</v>
          </cell>
          <cell r="F270">
            <v>0</v>
          </cell>
          <cell r="G270">
            <v>0</v>
          </cell>
        </row>
        <row r="271">
          <cell r="A271">
            <v>8.41</v>
          </cell>
          <cell r="B271" t="str">
            <v>IE-8.610</v>
          </cell>
          <cell r="C271" t="str">
            <v>LUMINARIA DE EMERGENCIA DE SOBREPONER TIPO ELM2</v>
          </cell>
          <cell r="D271" t="str">
            <v>und</v>
          </cell>
          <cell r="E271">
            <v>56</v>
          </cell>
          <cell r="F271">
            <v>69333</v>
          </cell>
          <cell r="G271">
            <v>3882648</v>
          </cell>
        </row>
        <row r="272">
          <cell r="A272">
            <v>0</v>
          </cell>
          <cell r="B272">
            <v>0</v>
          </cell>
          <cell r="C272" t="str">
            <v>SISTEMA DE ELECTROBARRAS</v>
          </cell>
          <cell r="D272">
            <v>0</v>
          </cell>
          <cell r="E272">
            <v>0</v>
          </cell>
          <cell r="F272">
            <v>0</v>
          </cell>
          <cell r="G272">
            <v>0</v>
          </cell>
        </row>
        <row r="273">
          <cell r="A273">
            <v>8.42</v>
          </cell>
          <cell r="B273" t="str">
            <v>IE-8.1239</v>
          </cell>
          <cell r="C273" t="str">
            <v xml:space="preserve">SUMINISTRO E INSTALACION ELECTROBARRA LINEA 1  2500 A (AL- SUPER COMPACT)  3L+ N + PE CASING (INCLUYE:  1 ALIMENTADOR RECTO SUPER COMPACT EN ALUMINIO PARA 2500 A (L=2500 mm) 1 CONEXIÓN DE INTERFAZ MAS ANGULO HORIZONTAL TIPO 2 (CONEXIÓN, ANGULO A LA IZQUIERDA) PARA SUPER COMPACT EN ALUMINIO PARA 2500 A. 1 CONEXIÓN DE INTERFAZ MAS ANGULO HORIZONTAL  TIPO 4 (ANGULO A LA IZQUIERDA CONEXIÓN) PARA SUPER COMPACT EN ALUMINIO PARA 2500 A.  4 SOPORTES DE SUSPENSION PARA INSTALACION DE PISO SUPER COMPACT AL DE 2500 A </v>
          </cell>
          <cell r="D273">
            <v>0</v>
          </cell>
          <cell r="E273">
            <v>1</v>
          </cell>
          <cell r="F273">
            <v>14000000</v>
          </cell>
          <cell r="G273">
            <v>14000000</v>
          </cell>
        </row>
        <row r="274">
          <cell r="A274">
            <v>8.43</v>
          </cell>
          <cell r="B274" t="str">
            <v>IE-8.1240</v>
          </cell>
          <cell r="C274" t="str">
            <v xml:space="preserve">SUMINISTRO E INSTALACION ELECTROBARRA LINEA 1  2500 A (AL- SUPER COMPACT)  3L+ N + PE CASING (INCLUYE:  1 ALIMENTADOR RECTO SUPER COMPACT EN ALUMINIO PARA 2500 A (L=2500 mm) 1 CONEXIÓN DE INTERFAZ MAS ANGULO HORIZONTAL TIPO 2 (CONEXIÓN, ANGULO A LA IZQUIERDA) PARA SUPER COMPACT EN ALUMINIO PARA 2500 A. 1 CONEXIÓN DE INTERFAZ MAS ANGULO HORIZONTAL  TIPO 4 (ANGULO A LA IZQUIERDA CONEXIÓN) PARA SUPER COMPACT EN ALUMINIO PARA 2500 A.  4 SOPORTES DE SUSPENSION PARA INSTALACION DE PISO SUPER COMPACT AL DE 2500 A </v>
          </cell>
          <cell r="D274">
            <v>0</v>
          </cell>
          <cell r="E274">
            <v>1</v>
          </cell>
          <cell r="F274">
            <v>70000000</v>
          </cell>
          <cell r="G274">
            <v>70000000</v>
          </cell>
        </row>
        <row r="275">
          <cell r="A275">
            <v>8.44</v>
          </cell>
          <cell r="B275" t="str">
            <v>IE-8.1241</v>
          </cell>
          <cell r="C275" t="str">
            <v>SUMINISTRO E INSTALACION ELECTROBARRA LINEA 3 630 A (AL- MEDIUM RATING )  3L+ N + PE CASING (INCLUYE:  (1) UNIDAD DE ALIMENTACION PARA CONEXION DIRECTA A TERMINALES DE BAJA TENSION DE TRANSFORMADOR DERECHA PARA MR 630 A AL. (1) ANGULO  ESPECIAL VERTICAL IZQUIERDO MR 630A AL. (4) ALIMENTADOR  RECTO MR 630 A AL (L=3000 mm) CON 3 SALIDAS DE DERIVACION FIJAS. (6) CAJA VACIA DE DERIVACION TIPO 6 PARA  125 A  MR 630 A AL CON  TERMINALES INDEPENDIENTES PARA LAS DOS TIERRAS PARALELAS (CARCASA Y CONDUCTOR). (6) ALIMENTADOR  RECTO MR 630 A AL (L=3000 mm)SIN SALIDAS DE DERIVACION. (1) ANGULO  ESPECIAL HORIZONTAL  IZQUIERDO MR 630A AL. (1) ANGULO  VERTICAL DERECHO MR 630A AL. (1) ALIMENTADOR  RECTO MR 630 A AL (L=3000 mm) CON 3 SALIDAS DE DERIVACION FIJAS. (24) SOPORTE DE SUSPENSION PARA ELECTROBARRA EN ALUMINIO (0-315 A) PARA 0-55 KG, UTILIZACION CADA 2 METROS, (2) SOPORTE DE SUSPENSION VERTICAL CON MUELLE  PARA ELECTROBARRA EN ALUMINIO PARA 0-55 KG, UTILIZACION CADA 300 KG (2)  INTERRUPTOR DRX100B 3P 75A, 10 KA/415V (4)  INTERRUPTOR DRX100B 3P  100 A, 10 KA/415V.</v>
          </cell>
          <cell r="D275">
            <v>0</v>
          </cell>
          <cell r="E275">
            <v>1</v>
          </cell>
          <cell r="F275">
            <v>37000000</v>
          </cell>
          <cell r="G275">
            <v>37000000</v>
          </cell>
        </row>
        <row r="276">
          <cell r="A276">
            <v>0</v>
          </cell>
          <cell r="B276">
            <v>0</v>
          </cell>
          <cell r="C276" t="str">
            <v xml:space="preserve">CELDAS, CAJAS DE PASO Y GABINETES  </v>
          </cell>
          <cell r="D276">
            <v>0</v>
          </cell>
          <cell r="E276">
            <v>0</v>
          </cell>
          <cell r="F276">
            <v>0</v>
          </cell>
          <cell r="G276">
            <v>0</v>
          </cell>
        </row>
        <row r="277">
          <cell r="A277">
            <v>8.4499999999999993</v>
          </cell>
          <cell r="B277" t="str">
            <v>IE-8.1194</v>
          </cell>
          <cell r="C277" t="str">
            <v>SUMINISTRO, INSTALACIÓN Y PUESTA EN FUNCIONAMIENTO DE CELDA DE PROTECCION ,en lámina galvanizada , calibre 14,16 y 18, con pintura de aplicación electrostática poliéster, para alojar SECCIONADOR TRIFASICO para operación bajo carga según norma CTS504-2, CTS504-2, CTS504-3, CTS503-1. Se instalará en su interior los siguientes elementos: Un seccionador TRIFASICO de operación bajo carga con base portafusibles 17.5 KV 400 Amp marca Socol. Con disparo Libre TRIFASICO por fusión de cualquiera de los tres fusibles. Enclavamiento mecánico de la puerta cuando el seccionador se encuentre cerrado. Alumbrado interno de la Celda para fácil inspección de los equipos. Debe incluir los 3 fusibles HH de 50 Amp. Incluye accesorios de montaje y sujeción</v>
          </cell>
          <cell r="D277" t="str">
            <v>und</v>
          </cell>
          <cell r="E277">
            <v>1</v>
          </cell>
          <cell r="F277">
            <v>6512868</v>
          </cell>
          <cell r="G277">
            <v>6512868</v>
          </cell>
        </row>
        <row r="278">
          <cell r="A278">
            <v>8.4600000000000009</v>
          </cell>
          <cell r="B278" t="str">
            <v>IE-8.624</v>
          </cell>
          <cell r="C278" t="str">
            <v>SUMINISTRO, INSTALACIÓN Y PUESTA EN FUNCIONAMIENTO DE SECCIONADOR DUPLEX TRIPOLAR EN AIRE 17.5 KV 630 A. DE OPERACIÓN BAJO CARGA, NORMA CODENSA CTS 505, CTS 505-1; CON SU CORRESPONDIENTE CELDA METÁLICA EN LÁMINA GALVANIZADA, CALIBRE 14,16 Y 18, CON PINTURA DE APLICACIÓN ELECTROESTÁTICA POLIÉSTER SEGÚN NORMA CODENSA CTS 503, CTS 503-1, CTS 503-2,CTS 503-3, INCLUYE JUEGO DE 3 DESCARGADORES DE SOBRETENSIÓN TIPO ESTACIÓN 12 KV -10 KA CON ACCESORIOS DE MONTAJE Y SUJECIÓN EN LA CONEXIÓN DE LA RED COMERCIAL Y SALIDA A LA CARGA</v>
          </cell>
          <cell r="D278" t="str">
            <v>und</v>
          </cell>
          <cell r="E278">
            <v>1</v>
          </cell>
          <cell r="F278">
            <v>8191220</v>
          </cell>
          <cell r="G278">
            <v>8191220</v>
          </cell>
        </row>
        <row r="279">
          <cell r="A279">
            <v>0</v>
          </cell>
          <cell r="B279">
            <v>0</v>
          </cell>
          <cell r="C279" t="str">
            <v>SISTEMA DE APANTALLAMIENTO</v>
          </cell>
          <cell r="D279">
            <v>0</v>
          </cell>
          <cell r="E279">
            <v>0</v>
          </cell>
          <cell r="F279">
            <v>0</v>
          </cell>
          <cell r="G279">
            <v>0</v>
          </cell>
        </row>
        <row r="280">
          <cell r="A280">
            <v>8.4700000000000006</v>
          </cell>
          <cell r="B280" t="str">
            <v>IE-8.124</v>
          </cell>
          <cell r="C280" t="str">
            <v xml:space="preserve">SISTEMA DE PUESTA A TIERRA GENERAL CON UNA VARILLA DE COBRE 5/8X2,4M, CABLE No.2/0 AWG (SPAT-1V). </v>
          </cell>
          <cell r="D280" t="str">
            <v>und</v>
          </cell>
          <cell r="E280">
            <v>11</v>
          </cell>
          <cell r="F280">
            <v>561890</v>
          </cell>
          <cell r="G280">
            <v>6180790</v>
          </cell>
        </row>
        <row r="281">
          <cell r="A281">
            <v>8.48</v>
          </cell>
          <cell r="B281" t="str">
            <v>IE-8.1211</v>
          </cell>
          <cell r="C281" t="str">
            <v>CABLE DE PUESTA A TIERRA AWG No 2/0 DESNUDO</v>
          </cell>
          <cell r="D281" t="str">
            <v>m</v>
          </cell>
          <cell r="E281">
            <v>500</v>
          </cell>
          <cell r="F281">
            <v>16289</v>
          </cell>
          <cell r="G281">
            <v>8144500</v>
          </cell>
        </row>
        <row r="282">
          <cell r="A282">
            <v>8.49</v>
          </cell>
          <cell r="B282" t="str">
            <v>IE-8.1213</v>
          </cell>
          <cell r="C282" t="str">
            <v>UNIONES EQUIPOTENCIALES ENTRE ACEROS DE REFUERZO DE LA ESTRUCURA Y PUESTA A TIERRA A NIVEL DE PISO: PUNTO DE TIERRA DE 4 TALADROS (M8X14 mm) DE BRONCE REF AT-098J</v>
          </cell>
          <cell r="D282" t="str">
            <v>und</v>
          </cell>
          <cell r="E282">
            <v>8</v>
          </cell>
          <cell r="F282">
            <v>55604</v>
          </cell>
          <cell r="G282">
            <v>444832</v>
          </cell>
        </row>
        <row r="283">
          <cell r="A283">
            <v>8.5</v>
          </cell>
          <cell r="B283" t="str">
            <v>IE-8.1214</v>
          </cell>
          <cell r="C283" t="str">
            <v xml:space="preserve">SPARK GAP PARA UNIÓN EQUIPOTENCIAL ENTRE PUESTA A TIERRA DE SUBESTACIÓN Y PUESTA A TIERRA DE PARARRAYOS, INCLUYEN CONECTORES ESPECIALES </v>
          </cell>
          <cell r="D283" t="str">
            <v>und</v>
          </cell>
          <cell r="E283">
            <v>1</v>
          </cell>
          <cell r="F283">
            <v>1006125</v>
          </cell>
          <cell r="G283">
            <v>1006125</v>
          </cell>
        </row>
        <row r="284">
          <cell r="A284">
            <v>8.51</v>
          </cell>
          <cell r="B284" t="str">
            <v>IE-8.1013</v>
          </cell>
          <cell r="C284" t="str">
            <v>CABLE DE PUESTA A TIERRA AWG No 2 DESNUDO</v>
          </cell>
          <cell r="D284" t="str">
            <v>m</v>
          </cell>
          <cell r="E284">
            <v>2000</v>
          </cell>
          <cell r="F284">
            <v>9165</v>
          </cell>
          <cell r="G284">
            <v>18330000</v>
          </cell>
        </row>
        <row r="285">
          <cell r="A285">
            <v>8.52</v>
          </cell>
          <cell r="B285" t="str">
            <v>IE-8.1215</v>
          </cell>
          <cell r="C285" t="str">
            <v>CONECTOR O GRAPA UNIVERSAL CRUZ/ PARALELA EN AL-AL CABLE 8  A 10 MM REF  ESPAT, PARA UNIR LAS PUNTAS Y LOS CRUCES DE LA MALLA DEL APANTALLAMIENTO</v>
          </cell>
          <cell r="D285" t="str">
            <v>und</v>
          </cell>
          <cell r="E285">
            <v>40</v>
          </cell>
          <cell r="F285">
            <v>25019</v>
          </cell>
          <cell r="G285">
            <v>1000760</v>
          </cell>
        </row>
        <row r="286">
          <cell r="A286">
            <v>8.5299999999999994</v>
          </cell>
          <cell r="B286" t="str">
            <v>IE-8.575</v>
          </cell>
          <cell r="C286" t="str">
            <v>CONECTOR BIMETÁLICO PARA EMPALMES</v>
          </cell>
          <cell r="D286" t="str">
            <v>und</v>
          </cell>
          <cell r="E286">
            <v>54</v>
          </cell>
          <cell r="F286">
            <v>15129</v>
          </cell>
          <cell r="G286">
            <v>816966</v>
          </cell>
        </row>
        <row r="287">
          <cell r="A287">
            <v>8.5399999999999991</v>
          </cell>
          <cell r="B287" t="str">
            <v>IE-8.135</v>
          </cell>
          <cell r="C287" t="str">
            <v>SISTEMA DE CAPTACION DE DESCARGAS ATMOSFERICAS</v>
          </cell>
          <cell r="D287" t="str">
            <v>und</v>
          </cell>
          <cell r="E287">
            <v>18</v>
          </cell>
          <cell r="F287">
            <v>766283</v>
          </cell>
          <cell r="G287">
            <v>13793094</v>
          </cell>
        </row>
        <row r="288">
          <cell r="A288">
            <v>8.5500000000000007</v>
          </cell>
          <cell r="B288" t="str">
            <v>IE-8.474</v>
          </cell>
          <cell r="C288" t="str">
            <v>CONECTOR TERMINAL DE COMPRESIÓN TIPO PALA MARCA 3M O PANDUIT PARA CONDUCTOR AISLADO (Convencional) DE COBRE O ALUMINIO CALIBRE 2/0 AWG.</v>
          </cell>
          <cell r="D288" t="str">
            <v>und</v>
          </cell>
          <cell r="E288">
            <v>30</v>
          </cell>
          <cell r="F288">
            <v>5048</v>
          </cell>
          <cell r="G288">
            <v>151440</v>
          </cell>
        </row>
        <row r="289">
          <cell r="A289">
            <v>8.56</v>
          </cell>
          <cell r="B289" t="str">
            <v>IE-8.1216</v>
          </cell>
          <cell r="C289" t="str">
            <v>SUMINISTRO E INSTALACION PROTECCIÓN CONTRA SOBRETENSIONES 3 FT+NT. DPS TABLERO PRINCIPAL CUARTO ELÉCTRICO 200 kA ONDA 8/20, NIVEL DE PROTECCIÓN UP&lt;1500V. INSTALAR PROTECCIÓN CONTRA CORTO CIRCUITO PRINCIPAL REF. 3 SES200</v>
          </cell>
          <cell r="D289" t="str">
            <v>und</v>
          </cell>
          <cell r="E289">
            <v>1</v>
          </cell>
          <cell r="F289">
            <v>431155</v>
          </cell>
          <cell r="G289">
            <v>431155</v>
          </cell>
        </row>
        <row r="290">
          <cell r="A290">
            <v>0</v>
          </cell>
          <cell r="B290">
            <v>0</v>
          </cell>
          <cell r="C290">
            <v>0</v>
          </cell>
          <cell r="D290">
            <v>0</v>
          </cell>
          <cell r="E290">
            <v>0</v>
          </cell>
          <cell r="F290">
            <v>0</v>
          </cell>
          <cell r="G290">
            <v>0</v>
          </cell>
        </row>
        <row r="291">
          <cell r="A291">
            <v>8.57</v>
          </cell>
          <cell r="B291" t="str">
            <v>IE-8.1098</v>
          </cell>
          <cell r="C291" t="str">
            <v>SUMINISTRO E INSTALACIÓN BAJANTE AISLADA  (INCLUYE: CABLE AISLADO 35 mm2, ABRAZADERA SUJECCION CONDUCTOR, SOPORTE PARA CABLE AISLADO, Y TODO LO NECESARIO PARA SU INSTALACION)</v>
          </cell>
          <cell r="D291" t="str">
            <v>und</v>
          </cell>
          <cell r="E291">
            <v>8</v>
          </cell>
          <cell r="F291">
            <v>6743769</v>
          </cell>
          <cell r="G291">
            <v>53950152</v>
          </cell>
        </row>
        <row r="292">
          <cell r="A292">
            <v>0</v>
          </cell>
          <cell r="B292">
            <v>0</v>
          </cell>
          <cell r="C292" t="str">
            <v xml:space="preserve">SISTEMA DE PUESTAS A TIERRA </v>
          </cell>
          <cell r="D292">
            <v>0</v>
          </cell>
          <cell r="E292">
            <v>0</v>
          </cell>
          <cell r="F292">
            <v>0</v>
          </cell>
          <cell r="G292">
            <v>0</v>
          </cell>
        </row>
        <row r="293">
          <cell r="A293">
            <v>8.58</v>
          </cell>
          <cell r="B293" t="str">
            <v>IE-8.503</v>
          </cell>
          <cell r="C293" t="str">
            <v>SALIDA INTERRUPTOR SENCILLO EN TUBERIA CONDUIT EMT 3/4", CABLE No 12 AWG. INCLUYE APARATO TIPO B</v>
          </cell>
          <cell r="D293" t="str">
            <v>und</v>
          </cell>
          <cell r="E293">
            <v>60</v>
          </cell>
          <cell r="F293">
            <v>71021</v>
          </cell>
          <cell r="G293">
            <v>4261260</v>
          </cell>
        </row>
        <row r="294">
          <cell r="A294">
            <v>8.59</v>
          </cell>
          <cell r="B294" t="str">
            <v>IE-8.128</v>
          </cell>
          <cell r="C294" t="str">
            <v xml:space="preserve">SISTEMA DE PUESTA A TIERRA GENERAL CON CUATRO VARILLAS DE COBRE 5/8X2,4M, CABLE No.2/0AWG (SPAT-4V). </v>
          </cell>
          <cell r="D294" t="str">
            <v>und</v>
          </cell>
          <cell r="E294">
            <v>1</v>
          </cell>
          <cell r="F294">
            <v>2079027</v>
          </cell>
          <cell r="G294">
            <v>2079027</v>
          </cell>
        </row>
        <row r="295">
          <cell r="A295">
            <v>8.6</v>
          </cell>
          <cell r="B295" t="str">
            <v>IE-8.134</v>
          </cell>
          <cell r="C295" t="str">
            <v>SISTEMA DE PUESTA A TIERRA PARA SEPRA EN CONTRAPESOS CON DOS VARILLAS DE COBRE 5/8X2,4M, CABLE No.1/0AWG (SPAT-6V). TIPO S/E</v>
          </cell>
          <cell r="D295" t="str">
            <v>und</v>
          </cell>
          <cell r="E295">
            <v>1</v>
          </cell>
          <cell r="F295">
            <v>1731274</v>
          </cell>
          <cell r="G295">
            <v>1731274</v>
          </cell>
        </row>
        <row r="296">
          <cell r="A296">
            <v>0</v>
          </cell>
          <cell r="B296">
            <v>0</v>
          </cell>
          <cell r="C296" t="str">
            <v>ACOMETIDAS 3F4H</v>
          </cell>
          <cell r="D296">
            <v>0</v>
          </cell>
          <cell r="E296">
            <v>0</v>
          </cell>
          <cell r="F296">
            <v>0</v>
          </cell>
          <cell r="G296">
            <v>0</v>
          </cell>
        </row>
        <row r="297">
          <cell r="A297">
            <v>8.61</v>
          </cell>
          <cell r="B297" t="str">
            <v>IE-8.996</v>
          </cell>
          <cell r="C297" t="str">
            <v>ACOMETIDA 3F4H Cu THHN/THWN EN CABLE 4 (4X500MCM). NO INCLUYE CONDULINADO.</v>
          </cell>
          <cell r="D297" t="str">
            <v>m</v>
          </cell>
          <cell r="E297">
            <v>20</v>
          </cell>
          <cell r="F297">
            <v>1105245</v>
          </cell>
          <cell r="G297">
            <v>22104900</v>
          </cell>
        </row>
        <row r="298">
          <cell r="A298">
            <v>0</v>
          </cell>
          <cell r="B298">
            <v>0</v>
          </cell>
          <cell r="C298" t="str">
            <v>ACOMETIDAS 3F5H</v>
          </cell>
          <cell r="D298">
            <v>0</v>
          </cell>
          <cell r="E298">
            <v>0</v>
          </cell>
          <cell r="F298">
            <v>0</v>
          </cell>
          <cell r="G298">
            <v>0</v>
          </cell>
        </row>
        <row r="299">
          <cell r="A299">
            <v>8.6199999999999992</v>
          </cell>
          <cell r="B299" t="str">
            <v>IE-8.156</v>
          </cell>
          <cell r="C299" t="str">
            <v>ACOMETIDA 3F5H Cu THHN/THWN EN CABLE 3X10AWG + 10AWG (N) + DESNUDO 10 AWG. NO INCLUYE CONDULINADO.</v>
          </cell>
          <cell r="D299" t="str">
            <v>m</v>
          </cell>
          <cell r="E299">
            <v>50</v>
          </cell>
          <cell r="F299">
            <v>9810</v>
          </cell>
          <cell r="G299">
            <v>490500</v>
          </cell>
        </row>
        <row r="300">
          <cell r="A300">
            <v>8.6300000000000008</v>
          </cell>
          <cell r="B300" t="str">
            <v>IE-8.152</v>
          </cell>
          <cell r="C300" t="str">
            <v>ACOMETIDA 3F5H Cu THHN/THWN EN CABLE 3X2AWG + 2AWG (N) + DESNUDO 4 AWG. NO INCLUYE CONDULINADO.</v>
          </cell>
          <cell r="D300" t="str">
            <v>m</v>
          </cell>
          <cell r="E300">
            <v>30</v>
          </cell>
          <cell r="F300">
            <v>39678</v>
          </cell>
          <cell r="G300">
            <v>1190340</v>
          </cell>
        </row>
        <row r="301">
          <cell r="A301">
            <v>8.64</v>
          </cell>
          <cell r="B301" t="str">
            <v>IE-8.153</v>
          </cell>
          <cell r="C301" t="str">
            <v>ACOMETIDA 3F5H Cu THHN/THWN EN CABLE 3X4AWG + 4AWG (N) + DESNUDO 6 AWG. NO INCLUYE CONDULINADO.</v>
          </cell>
          <cell r="D301" t="str">
            <v>m</v>
          </cell>
          <cell r="E301">
            <v>160</v>
          </cell>
          <cell r="F301">
            <v>26431</v>
          </cell>
          <cell r="G301">
            <v>4228960</v>
          </cell>
        </row>
        <row r="302">
          <cell r="A302">
            <v>8.65</v>
          </cell>
          <cell r="B302" t="str">
            <v>IE-8.154</v>
          </cell>
          <cell r="C302" t="str">
            <v>ACOMETIDA 3F5H Cu THHN/THWN EN CABLE 3X6AWG + 6AWG (N) + DESNUDO 8 AWG. NO INCLUYE CONDULINADO.</v>
          </cell>
          <cell r="D302" t="str">
            <v>m</v>
          </cell>
          <cell r="E302">
            <v>230</v>
          </cell>
          <cell r="F302">
            <v>17888</v>
          </cell>
          <cell r="G302">
            <v>4114240</v>
          </cell>
        </row>
        <row r="303">
          <cell r="A303">
            <v>8.6600000000000108</v>
          </cell>
          <cell r="B303" t="str">
            <v>IE-8.155</v>
          </cell>
          <cell r="C303" t="str">
            <v>ACOMETIDA 3F5H Cu THHN/THWN EN CABLE 3X8AWG + 8AWG (N) + DESNUDO 8 AWG. NO INCLUYE CONDULINADO.</v>
          </cell>
          <cell r="D303" t="str">
            <v>m</v>
          </cell>
          <cell r="E303">
            <v>265</v>
          </cell>
          <cell r="F303">
            <v>12901</v>
          </cell>
          <cell r="G303">
            <v>3418765</v>
          </cell>
        </row>
        <row r="304">
          <cell r="A304">
            <v>8.6700000000000106</v>
          </cell>
          <cell r="B304" t="str">
            <v>IE-8.1186</v>
          </cell>
          <cell r="C304" t="str">
            <v>ACOMETIDA 3F4H Cu THHN/THWN EN CABLE 3X(3X350MCM + 350MCM (N)). NO INCLUYE CONDULINADO.</v>
          </cell>
          <cell r="D304" t="str">
            <v>m</v>
          </cell>
          <cell r="E304">
            <v>10</v>
          </cell>
          <cell r="F304">
            <v>519994</v>
          </cell>
          <cell r="G304">
            <v>5199940</v>
          </cell>
        </row>
        <row r="305">
          <cell r="A305">
            <v>8.6800000000000104</v>
          </cell>
          <cell r="B305" t="str">
            <v>IE-8.1187</v>
          </cell>
          <cell r="C305" t="str">
            <v>ACOMETIDA 3F4H Cu THHN/THWN EN CABLE 3X(3X350MCM) + 4/0 (T) AISLADA). NO INCLUYE CONDULINADO.</v>
          </cell>
          <cell r="D305" t="str">
            <v>m</v>
          </cell>
          <cell r="E305">
            <v>10</v>
          </cell>
          <cell r="F305">
            <v>467153</v>
          </cell>
          <cell r="G305">
            <v>4671530</v>
          </cell>
        </row>
        <row r="306">
          <cell r="A306">
            <v>8.6900000000000102</v>
          </cell>
          <cell r="B306" t="str">
            <v>IE-8.1188</v>
          </cell>
          <cell r="C306" t="str">
            <v>ACOMETIDA 3F4H Cu THHN/THWN EN CABLE 4(3X4/0AWG) + 250 MCM (T) AISLADA). NO INCLUYE CONDULINADO.</v>
          </cell>
          <cell r="D306" t="str">
            <v>m</v>
          </cell>
          <cell r="E306">
            <v>60</v>
          </cell>
          <cell r="F306">
            <v>425993</v>
          </cell>
          <cell r="G306">
            <v>25559580</v>
          </cell>
        </row>
        <row r="307">
          <cell r="A307">
            <v>8.7000000000000099</v>
          </cell>
          <cell r="B307" t="str">
            <v>IE-8.1189</v>
          </cell>
          <cell r="C307" t="str">
            <v>ACOMETIDA 3F5H Cu THHN/THWN EN CABLE 3X2/0AWG + 1/0AWG (N) + DESNUDO 4 AWG. NO INCLUYE CONDULINADO.</v>
          </cell>
          <cell r="D307" t="str">
            <v>m</v>
          </cell>
          <cell r="E307">
            <v>15</v>
          </cell>
          <cell r="F307">
            <v>79793</v>
          </cell>
          <cell r="G307">
            <v>1196895</v>
          </cell>
        </row>
        <row r="308">
          <cell r="A308">
            <v>0</v>
          </cell>
          <cell r="B308">
            <v>0</v>
          </cell>
          <cell r="C308" t="str">
            <v>ACOMETIDAS 3F8H</v>
          </cell>
          <cell r="D308">
            <v>0</v>
          </cell>
          <cell r="E308">
            <v>0</v>
          </cell>
          <cell r="F308">
            <v>0</v>
          </cell>
          <cell r="G308">
            <v>0</v>
          </cell>
        </row>
        <row r="309">
          <cell r="A309">
            <v>8.7100000000000009</v>
          </cell>
          <cell r="B309" t="str">
            <v>IE-8.954</v>
          </cell>
          <cell r="C309" t="str">
            <v>ACOMETIDA 3F8H Cu THHN/THWN EN CABLE 2(3x500+500T). NO INCLUYE CONDULINADO.</v>
          </cell>
          <cell r="D309" t="str">
            <v>m</v>
          </cell>
          <cell r="E309">
            <v>15</v>
          </cell>
          <cell r="F309">
            <v>526643</v>
          </cell>
          <cell r="G309">
            <v>7899645</v>
          </cell>
        </row>
        <row r="310">
          <cell r="A310">
            <v>0</v>
          </cell>
          <cell r="B310">
            <v>0</v>
          </cell>
          <cell r="C310" t="str">
            <v>CABLE ENCAUCHETADO</v>
          </cell>
          <cell r="D310">
            <v>0</v>
          </cell>
          <cell r="E310">
            <v>0</v>
          </cell>
          <cell r="F310">
            <v>0</v>
          </cell>
          <cell r="G310">
            <v>0</v>
          </cell>
        </row>
        <row r="311">
          <cell r="A311">
            <v>8.7200000000000006</v>
          </cell>
          <cell r="B311" t="str">
            <v>IE-8.569</v>
          </cell>
          <cell r="C311" t="str">
            <v>SUMINISTRO E INSTALACION DE CABLE DE COBRE ENCAUCHETADO 3x14 THHN AWG</v>
          </cell>
          <cell r="D311" t="str">
            <v>m</v>
          </cell>
          <cell r="E311">
            <v>1000</v>
          </cell>
          <cell r="F311">
            <v>4482</v>
          </cell>
          <cell r="G311">
            <v>4482000</v>
          </cell>
        </row>
        <row r="312">
          <cell r="A312">
            <v>0</v>
          </cell>
          <cell r="B312">
            <v>0</v>
          </cell>
          <cell r="C312" t="str">
            <v xml:space="preserve">CONDULINADO </v>
          </cell>
          <cell r="D312">
            <v>0</v>
          </cell>
          <cell r="E312">
            <v>0</v>
          </cell>
          <cell r="F312">
            <v>0</v>
          </cell>
          <cell r="G312">
            <v>0</v>
          </cell>
        </row>
        <row r="313">
          <cell r="A313">
            <v>8.73</v>
          </cell>
          <cell r="B313" t="str">
            <v>IE-8.391</v>
          </cell>
          <cell r="C313" t="str">
            <v>SELLOS CORTAFUEGO PARA TUBERIA DE 3/4"</v>
          </cell>
          <cell r="D313" t="str">
            <v>und</v>
          </cell>
          <cell r="E313">
            <v>400</v>
          </cell>
          <cell r="F313">
            <v>29555</v>
          </cell>
          <cell r="G313">
            <v>11822000</v>
          </cell>
        </row>
        <row r="314">
          <cell r="A314">
            <v>8.74</v>
          </cell>
          <cell r="B314" t="str">
            <v>IE-8.186</v>
          </cell>
          <cell r="C314" t="str">
            <v xml:space="preserve">SUMINISTRO E INSTALACION DE TUBERIA CONDUIT EMT 1". </v>
          </cell>
          <cell r="D314" t="str">
            <v>m</v>
          </cell>
          <cell r="E314">
            <v>123</v>
          </cell>
          <cell r="F314">
            <v>12056</v>
          </cell>
          <cell r="G314">
            <v>1482888</v>
          </cell>
        </row>
        <row r="315">
          <cell r="A315">
            <v>8.75</v>
          </cell>
          <cell r="B315" t="str">
            <v>IE-8.187</v>
          </cell>
          <cell r="C315" t="str">
            <v xml:space="preserve">SUMINISTRO E INSTALACION DE TUBERIA CONDUIT EMT 1_1/2". </v>
          </cell>
          <cell r="D315" t="str">
            <v>m</v>
          </cell>
          <cell r="E315">
            <v>200</v>
          </cell>
          <cell r="F315">
            <v>17750</v>
          </cell>
          <cell r="G315">
            <v>3550000</v>
          </cell>
        </row>
        <row r="316">
          <cell r="A316">
            <v>8.76</v>
          </cell>
          <cell r="B316" t="str">
            <v>IE-8.188</v>
          </cell>
          <cell r="C316" t="str">
            <v xml:space="preserve">SUMINISTRO E INSTALACION DE TUBERIA CONDUIT EMT 2". </v>
          </cell>
          <cell r="D316" t="str">
            <v>m</v>
          </cell>
          <cell r="E316">
            <v>30</v>
          </cell>
          <cell r="F316">
            <v>22871</v>
          </cell>
          <cell r="G316">
            <v>686130</v>
          </cell>
        </row>
        <row r="317">
          <cell r="A317">
            <v>8.77</v>
          </cell>
          <cell r="B317" t="str">
            <v>IE-8.185</v>
          </cell>
          <cell r="C317" t="str">
            <v xml:space="preserve">SUMINISTRO E INSTALACION DE TUBERIA CONDUIT EMT 3/4". </v>
          </cell>
          <cell r="D317" t="str">
            <v>m</v>
          </cell>
          <cell r="E317">
            <v>4344</v>
          </cell>
          <cell r="F317">
            <v>17360</v>
          </cell>
          <cell r="G317">
            <v>75411840</v>
          </cell>
        </row>
        <row r="318">
          <cell r="A318">
            <v>8.7799999999999994</v>
          </cell>
          <cell r="B318" t="str">
            <v>IE-8.195</v>
          </cell>
          <cell r="C318" t="str">
            <v xml:space="preserve">SUMINISTRO E INSTALACION DE TUBERIA CONDUIT IMC ó RIDGID 3". </v>
          </cell>
          <cell r="D318" t="str">
            <v>m</v>
          </cell>
          <cell r="E318">
            <v>40</v>
          </cell>
          <cell r="F318">
            <v>99536</v>
          </cell>
          <cell r="G318">
            <v>3981440</v>
          </cell>
        </row>
        <row r="319">
          <cell r="A319">
            <v>0</v>
          </cell>
          <cell r="B319">
            <v>0</v>
          </cell>
          <cell r="C319" t="str">
            <v xml:space="preserve">SISTEMA DE BANDEJA PORTACABLE TIPO MALLA </v>
          </cell>
          <cell r="D319">
            <v>0</v>
          </cell>
          <cell r="E319">
            <v>0</v>
          </cell>
          <cell r="F319">
            <v>0</v>
          </cell>
          <cell r="G319">
            <v>0</v>
          </cell>
        </row>
        <row r="320">
          <cell r="A320">
            <v>8.7899999999999991</v>
          </cell>
          <cell r="B320" t="str">
            <v>IE-8.1056</v>
          </cell>
          <cell r="C320" t="str">
            <v>SUMINISTRO E INSTALACION DE BANDEJA TIPO MALLA CON BORDE DE SEGURIDAD CON SOLDADURA EN T, CON ACABADO EN ELECTROZINCADO CON RECUBRIMIENTO DE 20 MICRAS DE ZINC PARA AMBIENTES INTERIORES. ALTURA ÚTIL DE 54 x 500mm, INCLUYE ACCESORIOS DE FIJACIÓN CE25, CE30, BTRCC Y UNIONES EDRN, CAMBIOS DE DIRECCIÓN COMO; CURVAS VERTICALES Y HORIZONTALES, CODOS, TEES Y REDUCCIONES</v>
          </cell>
          <cell r="D320" t="str">
            <v>m</v>
          </cell>
          <cell r="E320">
            <v>1215</v>
          </cell>
          <cell r="F320">
            <v>57512</v>
          </cell>
          <cell r="G320">
            <v>69877080</v>
          </cell>
        </row>
        <row r="321">
          <cell r="A321">
            <v>0</v>
          </cell>
          <cell r="B321">
            <v>0</v>
          </cell>
          <cell r="C321" t="str">
            <v>TABLERO GENERAL</v>
          </cell>
          <cell r="D321">
            <v>0</v>
          </cell>
          <cell r="E321">
            <v>0</v>
          </cell>
          <cell r="F321">
            <v>0</v>
          </cell>
          <cell r="G321">
            <v>0</v>
          </cell>
        </row>
        <row r="322">
          <cell r="A322">
            <v>0</v>
          </cell>
          <cell r="B322">
            <v>0</v>
          </cell>
          <cell r="C322" t="str">
            <v xml:space="preserve">TABLERO DE 42 CIRCUITOS </v>
          </cell>
          <cell r="D322">
            <v>0</v>
          </cell>
          <cell r="E322">
            <v>0</v>
          </cell>
          <cell r="F322">
            <v>0</v>
          </cell>
          <cell r="G322">
            <v>0</v>
          </cell>
        </row>
        <row r="323">
          <cell r="A323">
            <v>8.8000000000000007</v>
          </cell>
          <cell r="B323" t="str">
            <v>IE-8.245</v>
          </cell>
          <cell r="C323" t="str">
            <v>SUMINISTRO E INSTALACION DE TABLERO DE 42 CIRCUITOS 3F5H, CON PUERTA. BARRAJE PARA 200A BARRA NEUTRO Y BARRA TIERRA Calidad Legrand, Siemens, SqareD o superior de marca reconocida y homologada por el CIDET</v>
          </cell>
          <cell r="D323" t="str">
            <v>und</v>
          </cell>
          <cell r="E323">
            <v>5</v>
          </cell>
          <cell r="F323">
            <v>415819</v>
          </cell>
          <cell r="G323">
            <v>2079095</v>
          </cell>
        </row>
        <row r="324">
          <cell r="A324">
            <v>0</v>
          </cell>
          <cell r="B324">
            <v>0</v>
          </cell>
          <cell r="C324" t="str">
            <v xml:space="preserve">TABLERO DE 36 CIRCUITOS </v>
          </cell>
          <cell r="D324">
            <v>0</v>
          </cell>
          <cell r="E324">
            <v>0</v>
          </cell>
          <cell r="F324">
            <v>0</v>
          </cell>
          <cell r="G324">
            <v>0</v>
          </cell>
        </row>
        <row r="325">
          <cell r="A325">
            <v>8.81</v>
          </cell>
          <cell r="B325" t="str">
            <v>IE-8.246</v>
          </cell>
          <cell r="C325" t="str">
            <v>SUMINISTRO E INSTALACION DE TABLERO DE 36 CIRCUITOS 3F5H, CON PUERTA. BARRAJE PARA 200A BARRA NEUTRO Y BARRA TIERRA Calidad Legrand, Siemens, SqareD o superior de marca reconocida y homologada por el CIDET</v>
          </cell>
          <cell r="D325" t="str">
            <v>und</v>
          </cell>
          <cell r="E325">
            <v>10</v>
          </cell>
          <cell r="F325">
            <v>380315</v>
          </cell>
          <cell r="G325">
            <v>3803150</v>
          </cell>
        </row>
        <row r="326">
          <cell r="A326">
            <v>0</v>
          </cell>
          <cell r="B326">
            <v>0</v>
          </cell>
          <cell r="C326" t="str">
            <v xml:space="preserve">TABLERO DE 30 CIRCUITOS </v>
          </cell>
          <cell r="D326">
            <v>0</v>
          </cell>
          <cell r="E326">
            <v>0</v>
          </cell>
          <cell r="F326">
            <v>0</v>
          </cell>
          <cell r="G326">
            <v>0</v>
          </cell>
        </row>
        <row r="327">
          <cell r="A327">
            <v>0</v>
          </cell>
          <cell r="B327">
            <v>0</v>
          </cell>
          <cell r="C327" t="str">
            <v xml:space="preserve">TABLERO DE 24 CIRCUITOS </v>
          </cell>
          <cell r="D327">
            <v>0</v>
          </cell>
          <cell r="E327">
            <v>0</v>
          </cell>
          <cell r="F327">
            <v>0</v>
          </cell>
          <cell r="G327">
            <v>0</v>
          </cell>
        </row>
        <row r="328">
          <cell r="A328">
            <v>8.82</v>
          </cell>
          <cell r="B328" t="str">
            <v>IE-8.248</v>
          </cell>
          <cell r="C328" t="str">
            <v>SUMINISTRO E INSTALACION DE TABLERO DE 24 CIRCUITOS 3F5H, CON PUERTA. BARRAJE PARA 200A BARRA NEUTRO Y BARRA TIERRA Calidad Legrand, Siemens, SqareD o superior de marca reconocida y homologada por el CIDET</v>
          </cell>
          <cell r="D328" t="str">
            <v>und</v>
          </cell>
          <cell r="E328">
            <v>4</v>
          </cell>
          <cell r="F328">
            <v>285910</v>
          </cell>
          <cell r="G328">
            <v>1143640</v>
          </cell>
        </row>
        <row r="329">
          <cell r="A329">
            <v>0</v>
          </cell>
          <cell r="B329">
            <v>0</v>
          </cell>
          <cell r="C329" t="str">
            <v xml:space="preserve">TABLERO DE 18 CIRCUITOS </v>
          </cell>
          <cell r="D329">
            <v>0</v>
          </cell>
          <cell r="E329">
            <v>0</v>
          </cell>
          <cell r="F329">
            <v>0</v>
          </cell>
          <cell r="G329">
            <v>0</v>
          </cell>
        </row>
        <row r="330">
          <cell r="A330">
            <v>8.83</v>
          </cell>
          <cell r="B330" t="str">
            <v>IE-8.243</v>
          </cell>
          <cell r="C330" t="str">
            <v>SUMINISTRO E INSTALACION DE TABLERO DE 18 CIRCUITOS 3F5H, CON PUERTA Y ESPACIO PARA TOTALIZADOR, BARRAJE PARA 200A BARRA NEUTRO Y BARRA TIERRA Calidad Legrand, Siemens, SqareD o superior de marca reconocida y homologada por el CIDET</v>
          </cell>
          <cell r="D330" t="str">
            <v>und</v>
          </cell>
          <cell r="E330">
            <v>1</v>
          </cell>
          <cell r="F330">
            <v>371377</v>
          </cell>
          <cell r="G330">
            <v>371377</v>
          </cell>
        </row>
        <row r="331">
          <cell r="A331">
            <v>0</v>
          </cell>
          <cell r="B331">
            <v>0</v>
          </cell>
          <cell r="C331" t="str">
            <v xml:space="preserve">TABLERO DE 12 CIRCUITOS </v>
          </cell>
          <cell r="D331">
            <v>0</v>
          </cell>
          <cell r="E331">
            <v>0</v>
          </cell>
          <cell r="F331">
            <v>0</v>
          </cell>
          <cell r="G331">
            <v>0</v>
          </cell>
        </row>
        <row r="332">
          <cell r="A332">
            <v>8.84</v>
          </cell>
          <cell r="B332" t="str">
            <v>IE-8.244</v>
          </cell>
          <cell r="C332" t="str">
            <v>SUMINISTRO E INSTALACION DE TABLERO DE 12 CIRCUITOS 3F5H, CON PUERTA Y ESPACIO PARA TOTALIZADOR, BARRAJE PARA 200A BARRA NEUTRO Y BARRA TIERRA Calidad Legrand, Siemens, SqareD o superior de marca reconocida y homologada por el CIDET</v>
          </cell>
          <cell r="D332" t="str">
            <v>und</v>
          </cell>
          <cell r="E332">
            <v>3</v>
          </cell>
          <cell r="F332">
            <v>302981</v>
          </cell>
          <cell r="G332">
            <v>908943</v>
          </cell>
        </row>
        <row r="333">
          <cell r="A333">
            <v>0</v>
          </cell>
          <cell r="B333">
            <v>0</v>
          </cell>
          <cell r="C333" t="str">
            <v>INTERRUPTORES MONOPOLAR ENCHUFABLE</v>
          </cell>
          <cell r="D333">
            <v>0</v>
          </cell>
          <cell r="E333">
            <v>0</v>
          </cell>
          <cell r="F333">
            <v>0</v>
          </cell>
          <cell r="G333">
            <v>0</v>
          </cell>
        </row>
        <row r="334">
          <cell r="A334">
            <v>8.85</v>
          </cell>
          <cell r="B334" t="str">
            <v>IE-8.257</v>
          </cell>
          <cell r="C334" t="str">
            <v>SUMINISTRO E INSTALACION INTERRUPTOR ENCHUFABLE 1X20A. Calidad Legrand, Siemens, SqareD o superior de marca reconocida y homologada por el CIDET</v>
          </cell>
          <cell r="D334" t="str">
            <v>und</v>
          </cell>
          <cell r="E334">
            <v>636</v>
          </cell>
          <cell r="F334">
            <v>9594</v>
          </cell>
          <cell r="G334">
            <v>6101784</v>
          </cell>
        </row>
        <row r="335">
          <cell r="A335">
            <v>0</v>
          </cell>
          <cell r="B335">
            <v>0</v>
          </cell>
          <cell r="C335" t="str">
            <v>INTERRUPTORES BIPOLAR ENCHUFABLE</v>
          </cell>
          <cell r="D335">
            <v>0</v>
          </cell>
          <cell r="E335">
            <v>0</v>
          </cell>
          <cell r="F335">
            <v>0</v>
          </cell>
          <cell r="G335">
            <v>0</v>
          </cell>
        </row>
        <row r="336">
          <cell r="A336">
            <v>8.86</v>
          </cell>
          <cell r="B336" t="str">
            <v>IE-8.267</v>
          </cell>
          <cell r="C336" t="str">
            <v>SUMINISTRO E INSTALACION INTERRUPTOR ENCHUFABLE 2X20A. Calidad Legrand, Siemens, SqareD o superior de marca reconocida y homologada por el CIDET</v>
          </cell>
          <cell r="D336" t="str">
            <v>und</v>
          </cell>
          <cell r="E336">
            <v>16</v>
          </cell>
          <cell r="F336">
            <v>22696</v>
          </cell>
          <cell r="G336">
            <v>363136</v>
          </cell>
        </row>
        <row r="337">
          <cell r="A337">
            <v>0</v>
          </cell>
          <cell r="B337">
            <v>0</v>
          </cell>
          <cell r="C337" t="str">
            <v>INTERRUPTORES TRIPOLAR ENCHUFABLE</v>
          </cell>
          <cell r="D337">
            <v>0</v>
          </cell>
          <cell r="E337">
            <v>0</v>
          </cell>
          <cell r="F337">
            <v>0</v>
          </cell>
          <cell r="G337">
            <v>0</v>
          </cell>
        </row>
        <row r="338">
          <cell r="A338">
            <v>8.8699999999999992</v>
          </cell>
          <cell r="B338" t="str">
            <v>IE-8.277</v>
          </cell>
          <cell r="C338" t="str">
            <v>SUMINISTRO E INSTALACION INTERRUPTOR ENCHUFABLE 3X20A. Calidad Legrand, Siemens, SqareD o superior de marca reconocida y homologada por el CIDET</v>
          </cell>
          <cell r="D338" t="str">
            <v>und</v>
          </cell>
          <cell r="E338">
            <v>2</v>
          </cell>
          <cell r="F338">
            <v>51552</v>
          </cell>
          <cell r="G338">
            <v>103104</v>
          </cell>
        </row>
        <row r="339">
          <cell r="A339">
            <v>8.8800000000000008</v>
          </cell>
          <cell r="B339" t="str">
            <v>IE-8.279</v>
          </cell>
          <cell r="C339" t="str">
            <v>SUMINISTRO E INSTALACION INTERRUPTOR ENCHUFABLE 3X30A. Calidad Legrand, Siemens, SqareD o superior de marca reconocida y homologada por el CIDET</v>
          </cell>
          <cell r="D339" t="str">
            <v>und</v>
          </cell>
          <cell r="E339">
            <v>2</v>
          </cell>
          <cell r="F339">
            <v>50613</v>
          </cell>
          <cell r="G339">
            <v>101226</v>
          </cell>
        </row>
        <row r="340">
          <cell r="A340">
            <v>8.89</v>
          </cell>
          <cell r="B340" t="str">
            <v>IE-8.281</v>
          </cell>
          <cell r="C340" t="str">
            <v>SUMINISTRO E INSTALACION INTERRUPTOR ENCHUFABLE 3X40A. Calidad Legrand, Siemens, SqareD o superior de marca reconocida y homologada por el CIDET</v>
          </cell>
          <cell r="D340" t="str">
            <v>und</v>
          </cell>
          <cell r="E340">
            <v>1</v>
          </cell>
          <cell r="F340">
            <v>50613</v>
          </cell>
          <cell r="G340">
            <v>50613</v>
          </cell>
        </row>
        <row r="341">
          <cell r="A341">
            <v>0</v>
          </cell>
          <cell r="B341">
            <v>0</v>
          </cell>
          <cell r="C341" t="str">
            <v>INTERRUPTORES TRIPOLAR CAJA MOLDEADA REGULABLE 25 kA</v>
          </cell>
          <cell r="D341">
            <v>0</v>
          </cell>
          <cell r="E341">
            <v>0</v>
          </cell>
          <cell r="F341">
            <v>0</v>
          </cell>
          <cell r="G341">
            <v>0</v>
          </cell>
        </row>
        <row r="342">
          <cell r="A342">
            <v>8.9</v>
          </cell>
          <cell r="B342" t="str">
            <v>IE-8.816</v>
          </cell>
          <cell r="C342" t="str">
            <v>SUMINISTRO E INSTALACION INTERRUPTOR TRIFASICO INDUSTRIAL GRADUABLE EN CAJA MOLDEADA TIPO  T1B 160, I nominal 63 A, regulable de 44,1 a 63 A, 25 kA a 240 V, 10 kA a 440 V. CALIDAD LEGRAND, MERLIN GERIN, MITSUBISHI, SIEMENS, SQUAR D, o superior de marca reconocida y homologada por el CIDET</v>
          </cell>
          <cell r="D342" t="str">
            <v>und</v>
          </cell>
          <cell r="E342">
            <v>7</v>
          </cell>
          <cell r="F342">
            <v>120769</v>
          </cell>
          <cell r="G342">
            <v>845383</v>
          </cell>
        </row>
        <row r="343">
          <cell r="A343">
            <v>0</v>
          </cell>
          <cell r="B343">
            <v>0</v>
          </cell>
          <cell r="C343" t="str">
            <v>INTERRUPTORES TRIPOLAR CAJA MOLDEADA FIJOS 30 kA</v>
          </cell>
          <cell r="D343">
            <v>0</v>
          </cell>
          <cell r="E343">
            <v>0</v>
          </cell>
          <cell r="F343">
            <v>0</v>
          </cell>
          <cell r="G343">
            <v>0</v>
          </cell>
        </row>
        <row r="344">
          <cell r="A344">
            <v>8.91</v>
          </cell>
          <cell r="B344" t="str">
            <v>IE-8.867</v>
          </cell>
          <cell r="C344" t="str">
            <v>SUMINSTRO E INSTALACION INTERRUPTOR TRIFASICO INDUSTRIAL EN CAJA MOLDEADA CON UNIDAD DE DISPARO TERMOMAGNETICA FIJA 100 A, 30 kA CALIDAD LEGRAND, MERLIN GERIN, MITSUBISHI, SIEMENS, SQUAR D, ABB o superior de marca reconocida y homologada por el CIDET</v>
          </cell>
          <cell r="D344" t="str">
            <v>und</v>
          </cell>
          <cell r="E344">
            <v>2</v>
          </cell>
          <cell r="F344">
            <v>122141</v>
          </cell>
          <cell r="G344">
            <v>244282</v>
          </cell>
        </row>
        <row r="345">
          <cell r="A345">
            <v>8.92</v>
          </cell>
          <cell r="B345" t="str">
            <v>IE-8.866</v>
          </cell>
          <cell r="C345" t="str">
            <v>SUMINISTRO E INSTALACION INTERRUPTOR TRIFASICO INDUSTRIAL EN CAJA MOLDEADA CON UNIDAD DE DISPARO TERMOMAGNETICA FIJA 80 A, 30 kA CALIDAD LEGRAND, MERLIN GERIN, MITSUBISHI, SIEMENS, SQUAR D, ABB o superior de marca reconocida y homologada por el CIDET</v>
          </cell>
          <cell r="D345" t="str">
            <v>und</v>
          </cell>
          <cell r="E345">
            <v>11</v>
          </cell>
          <cell r="F345">
            <v>122141</v>
          </cell>
          <cell r="G345">
            <v>1343551</v>
          </cell>
        </row>
        <row r="346">
          <cell r="A346">
            <v>0</v>
          </cell>
          <cell r="B346">
            <v>0</v>
          </cell>
          <cell r="C346" t="str">
            <v>SALIDAS BIFASICA</v>
          </cell>
          <cell r="D346">
            <v>0</v>
          </cell>
          <cell r="E346">
            <v>0</v>
          </cell>
          <cell r="F346">
            <v>0</v>
          </cell>
          <cell r="G346">
            <v>0</v>
          </cell>
        </row>
        <row r="347">
          <cell r="A347">
            <v>8.93</v>
          </cell>
          <cell r="B347" t="str">
            <v>IE-8.1190</v>
          </cell>
          <cell r="C347" t="str">
            <v>SALIDA BIFASICA EN TUBERIA CONDUIT  EMT 3/4", CABLE No 10 AWG THHN-THWN 90°C. APROX 30 m</v>
          </cell>
          <cell r="D347" t="str">
            <v>und</v>
          </cell>
          <cell r="E347">
            <v>8</v>
          </cell>
          <cell r="F347">
            <v>306935</v>
          </cell>
          <cell r="G347">
            <v>2455480</v>
          </cell>
        </row>
        <row r="348">
          <cell r="A348">
            <v>0</v>
          </cell>
          <cell r="B348">
            <v>0</v>
          </cell>
          <cell r="C348" t="str">
            <v>SALIDAS TOMACORRIENTES NORMAL</v>
          </cell>
          <cell r="D348">
            <v>0</v>
          </cell>
          <cell r="E348">
            <v>0</v>
          </cell>
          <cell r="F348">
            <v>0</v>
          </cell>
          <cell r="G348">
            <v>0</v>
          </cell>
        </row>
        <row r="349">
          <cell r="A349">
            <v>8.94</v>
          </cell>
          <cell r="B349" t="str">
            <v>IE-8.1101</v>
          </cell>
          <cell r="C349" t="str">
            <v>SALIDA TOMACORRIENTE NORMAL DOBLE POLO A TIERRA EN TUBERIA CONDUIT EMT 3/4", CABLE No 12 AWG Prom 10 m</v>
          </cell>
          <cell r="D349" t="str">
            <v>und</v>
          </cell>
          <cell r="E349">
            <v>120</v>
          </cell>
          <cell r="F349">
            <v>128739</v>
          </cell>
          <cell r="G349">
            <v>15448680</v>
          </cell>
        </row>
        <row r="350">
          <cell r="A350">
            <v>8.9499999999999993</v>
          </cell>
          <cell r="B350" t="str">
            <v>IE-8.319</v>
          </cell>
          <cell r="C350" t="str">
            <v>SALIDA TOMACORRIENTE NORMAL DOBLE POLO A TIERRA EN TUBERIA CONDUIT EMT 3/4", CABLE No 12 AWG Prom 3 m</v>
          </cell>
          <cell r="D350" t="str">
            <v>und</v>
          </cell>
          <cell r="E350">
            <v>145</v>
          </cell>
          <cell r="F350">
            <v>85165</v>
          </cell>
          <cell r="G350">
            <v>12348925</v>
          </cell>
        </row>
        <row r="351">
          <cell r="A351" t="str">
            <v>8.96</v>
          </cell>
          <cell r="B351" t="str">
            <v>IE-8.318</v>
          </cell>
          <cell r="C351" t="str">
            <v xml:space="preserve">SALIDA TOMACORRIENTE NORMAL DOBLE POLO A TIERRA EN TUBERIA CONDUIT PVC 3/4", CABLE No 12 AWG </v>
          </cell>
          <cell r="D351" t="str">
            <v>und</v>
          </cell>
          <cell r="E351">
            <v>81</v>
          </cell>
          <cell r="F351">
            <v>63347</v>
          </cell>
          <cell r="G351">
            <v>5131107</v>
          </cell>
        </row>
        <row r="352">
          <cell r="A352">
            <v>8.9700000000000006</v>
          </cell>
          <cell r="B352" t="str">
            <v>IE-8.456</v>
          </cell>
          <cell r="C352" t="str">
            <v xml:space="preserve">SALIDA TOMACORRIENTE NORMAL DOBLE PT CON PLACA TOMA INTEMPERIE-GRIS ACERO EN TUBERIA CONDUIT PVC 3/4", CABLE No 12 AWG </v>
          </cell>
          <cell r="D352" t="str">
            <v>und</v>
          </cell>
          <cell r="E352">
            <v>2</v>
          </cell>
          <cell r="F352">
            <v>72873</v>
          </cell>
          <cell r="G352">
            <v>145746</v>
          </cell>
        </row>
        <row r="353">
          <cell r="A353">
            <v>0</v>
          </cell>
          <cell r="B353">
            <v>0</v>
          </cell>
          <cell r="C353" t="str">
            <v>SALIDAS TOMACORRIENTES GFCI</v>
          </cell>
          <cell r="D353">
            <v>0</v>
          </cell>
          <cell r="E353">
            <v>0</v>
          </cell>
          <cell r="F353">
            <v>0</v>
          </cell>
          <cell r="G353">
            <v>0</v>
          </cell>
        </row>
        <row r="354">
          <cell r="A354">
            <v>8.98</v>
          </cell>
          <cell r="B354" t="str">
            <v>IE-8.324</v>
          </cell>
          <cell r="C354" t="str">
            <v xml:space="preserve">SALIDA DE TOMACORRIENTE DOBLE POLO A TIERRA (2P+T) Y PROTECCION DE FALLA A TIERRA GFCI 20 A,127 V EN TUBERIA CONDUIT PVC 3/4", CABLE No 12 AWG </v>
          </cell>
          <cell r="D354" t="str">
            <v>und</v>
          </cell>
          <cell r="E354">
            <v>10</v>
          </cell>
          <cell r="F354">
            <v>85796</v>
          </cell>
          <cell r="G354">
            <v>857960</v>
          </cell>
        </row>
        <row r="355">
          <cell r="A355">
            <v>0</v>
          </cell>
          <cell r="B355">
            <v>0</v>
          </cell>
          <cell r="C355" t="str">
            <v>SALIDAS BIFASICAS 2F3H</v>
          </cell>
          <cell r="D355">
            <v>0</v>
          </cell>
          <cell r="E355">
            <v>0</v>
          </cell>
          <cell r="F355">
            <v>0</v>
          </cell>
          <cell r="G355">
            <v>0</v>
          </cell>
        </row>
        <row r="356">
          <cell r="A356">
            <v>8.99</v>
          </cell>
          <cell r="B356" t="str">
            <v>IE-8.333</v>
          </cell>
          <cell r="C356" t="str">
            <v>SALIDA BIFASICA EN TUBERIA CONDUIT  PVC 3/4", CABLE No 12 AWG THHN-THWN 90°C. APROX 10 m</v>
          </cell>
          <cell r="D356" t="str">
            <v>und</v>
          </cell>
          <cell r="E356">
            <v>5</v>
          </cell>
          <cell r="F356">
            <v>75034</v>
          </cell>
          <cell r="G356">
            <v>375170</v>
          </cell>
        </row>
        <row r="357">
          <cell r="A357">
            <v>0</v>
          </cell>
          <cell r="B357">
            <v>0</v>
          </cell>
          <cell r="C357" t="str">
            <v>SALIDAS TOMACORRIENTES 3F4H</v>
          </cell>
          <cell r="D357">
            <v>0</v>
          </cell>
          <cell r="E357">
            <v>0</v>
          </cell>
          <cell r="F357">
            <v>0</v>
          </cell>
          <cell r="G357">
            <v>0</v>
          </cell>
        </row>
        <row r="358">
          <cell r="A358">
            <v>8.1</v>
          </cell>
          <cell r="B358" t="str">
            <v>IE-8.336</v>
          </cell>
          <cell r="C358" t="str">
            <v>SALIDA TOMACORRIENTE 3F4H EN TUBERIA CONDUIT PVC 3/4", CABLE No 10 AWG. SIN APARATO</v>
          </cell>
          <cell r="D358" t="str">
            <v>und</v>
          </cell>
          <cell r="E358">
            <v>3</v>
          </cell>
          <cell r="F358">
            <v>103215</v>
          </cell>
          <cell r="G358">
            <v>309645</v>
          </cell>
        </row>
        <row r="359">
          <cell r="A359">
            <v>0</v>
          </cell>
          <cell r="B359">
            <v>0</v>
          </cell>
          <cell r="C359" t="str">
            <v>SALIDAS TOMACORRIENTES 3F5H</v>
          </cell>
          <cell r="D359">
            <v>0</v>
          </cell>
          <cell r="E359">
            <v>0</v>
          </cell>
          <cell r="F359">
            <v>0</v>
          </cell>
          <cell r="G359">
            <v>0</v>
          </cell>
        </row>
        <row r="360">
          <cell r="A360">
            <v>8.1010000000000009</v>
          </cell>
          <cell r="B360" t="str">
            <v>IE-8.321</v>
          </cell>
          <cell r="C360" t="str">
            <v xml:space="preserve">SALIDA TOMACORRIENTE NORMAL DOBLE POLO A TIERRA EN CANALETA EN CABLE DE COBRE Nº 12 THHN AWG </v>
          </cell>
          <cell r="D360" t="str">
            <v>und</v>
          </cell>
          <cell r="E360">
            <v>592</v>
          </cell>
          <cell r="F360">
            <v>31300</v>
          </cell>
          <cell r="G360">
            <v>18529600</v>
          </cell>
        </row>
        <row r="361">
          <cell r="A361">
            <v>8.1020000000000003</v>
          </cell>
          <cell r="B361" t="str">
            <v>IE-8.1191</v>
          </cell>
          <cell r="C361" t="str">
            <v>SALIDA TOMACORRIENTE DOBLE CON POLO A TIERRA AISLADO NEMA 5-15R 15A 125V; CONDUIT EMT 3/4" (incluye toma de la linea basica de leviton) Prom 10m</v>
          </cell>
          <cell r="D361" t="str">
            <v>und</v>
          </cell>
          <cell r="E361">
            <v>570</v>
          </cell>
          <cell r="F361">
            <v>130356</v>
          </cell>
          <cell r="G361">
            <v>74302920</v>
          </cell>
        </row>
        <row r="362">
          <cell r="A362">
            <v>8.1029999999999998</v>
          </cell>
          <cell r="B362" t="str">
            <v>IE-8.1192</v>
          </cell>
          <cell r="C362" t="str">
            <v>SALIDA TOMACORRIENTE DOBLE CON POLO A TIERRA AISLADO NEMA 5-15R 15A 125V; CONDUIT PVC 3/4" (incluye toma de la linea basica de leviton) Prom 10m</v>
          </cell>
          <cell r="D362" t="str">
            <v>und</v>
          </cell>
          <cell r="E362">
            <v>20</v>
          </cell>
          <cell r="F362">
            <v>67074</v>
          </cell>
          <cell r="G362">
            <v>1341480</v>
          </cell>
        </row>
        <row r="363">
          <cell r="A363">
            <v>0</v>
          </cell>
          <cell r="B363">
            <v>0</v>
          </cell>
          <cell r="C363" t="str">
            <v>SALIDAS TOMACORRIENTES REGULADA NEMA 5-15R</v>
          </cell>
          <cell r="D363">
            <v>0</v>
          </cell>
          <cell r="E363">
            <v>0</v>
          </cell>
          <cell r="F363">
            <v>0</v>
          </cell>
          <cell r="G363">
            <v>0</v>
          </cell>
        </row>
        <row r="364">
          <cell r="A364">
            <v>8.1039999999999992</v>
          </cell>
          <cell r="B364" t="str">
            <v>IE-8.787</v>
          </cell>
          <cell r="C364" t="str">
            <v>SALIDA TOMACORRIENTE DOBLE CON POLO A TIERRA AISLADO NEMA 5-15R 15A 125V; CONDUIT EMT 3/4" (incluye toma de la linea basica de leviton) Prom 5m</v>
          </cell>
          <cell r="D364" t="str">
            <v>und</v>
          </cell>
          <cell r="E364">
            <v>171</v>
          </cell>
          <cell r="F364">
            <v>81663</v>
          </cell>
          <cell r="G364">
            <v>13964373</v>
          </cell>
        </row>
        <row r="365">
          <cell r="A365">
            <v>0</v>
          </cell>
          <cell r="B365">
            <v>0</v>
          </cell>
          <cell r="C365" t="str">
            <v>SALIDAS ILUMINACION</v>
          </cell>
          <cell r="D365">
            <v>0</v>
          </cell>
          <cell r="E365">
            <v>0</v>
          </cell>
          <cell r="F365">
            <v>0</v>
          </cell>
          <cell r="G365">
            <v>0</v>
          </cell>
        </row>
        <row r="366">
          <cell r="A366">
            <v>8.1050000000000004</v>
          </cell>
          <cell r="B366" t="str">
            <v>IE-8.316</v>
          </cell>
          <cell r="C366" t="str">
            <v xml:space="preserve">SALIDA ILUMINACION EN TUBERIA CONDUIT EMT 3/4", CABLE No 12 AWG </v>
          </cell>
          <cell r="D366" t="str">
            <v>und</v>
          </cell>
          <cell r="E366">
            <v>1396</v>
          </cell>
          <cell r="F366">
            <v>65115</v>
          </cell>
          <cell r="G366">
            <v>90900540</v>
          </cell>
        </row>
        <row r="367">
          <cell r="A367">
            <v>8.1059999999999999</v>
          </cell>
          <cell r="B367" t="str">
            <v>IE-8.315</v>
          </cell>
          <cell r="C367" t="str">
            <v xml:space="preserve">SALIDA ILUMINACION EN TUBERIA CONDUIT PVC 3/4", CABLE No 12 AWG </v>
          </cell>
          <cell r="D367" t="str">
            <v>und</v>
          </cell>
          <cell r="E367">
            <v>675</v>
          </cell>
          <cell r="F367">
            <v>57909</v>
          </cell>
          <cell r="G367">
            <v>39088575</v>
          </cell>
        </row>
        <row r="368">
          <cell r="A368">
            <v>0</v>
          </cell>
          <cell r="B368">
            <v>0</v>
          </cell>
          <cell r="C368" t="str">
            <v>SALIDAS INTERRUPTOR DOBLE</v>
          </cell>
          <cell r="D368">
            <v>0</v>
          </cell>
          <cell r="E368">
            <v>0</v>
          </cell>
          <cell r="F368">
            <v>0</v>
          </cell>
          <cell r="G368">
            <v>0</v>
          </cell>
        </row>
        <row r="369">
          <cell r="A369">
            <v>8.1069999999999993</v>
          </cell>
          <cell r="B369" t="str">
            <v>IE-8.349</v>
          </cell>
          <cell r="C369" t="str">
            <v xml:space="preserve">SALIDA INTERRUPTOR DOBLE EN TUBERIA CONDUIT EMT 3/4", CABLE No 12 AWG. INCLUYE APARATO </v>
          </cell>
          <cell r="D369" t="str">
            <v>und</v>
          </cell>
          <cell r="E369">
            <v>26</v>
          </cell>
          <cell r="F369">
            <v>82694</v>
          </cell>
          <cell r="G369">
            <v>2150044</v>
          </cell>
        </row>
        <row r="370">
          <cell r="A370">
            <v>0</v>
          </cell>
          <cell r="B370">
            <v>0</v>
          </cell>
          <cell r="C370" t="str">
            <v>SALIDAS INTERRUPTOR SENCILLO</v>
          </cell>
          <cell r="D370">
            <v>0</v>
          </cell>
          <cell r="E370">
            <v>0</v>
          </cell>
          <cell r="F370">
            <v>0</v>
          </cell>
          <cell r="G370">
            <v>0</v>
          </cell>
        </row>
        <row r="371">
          <cell r="A371">
            <v>8.1080000000000005</v>
          </cell>
          <cell r="B371" t="str">
            <v>IE-8.342</v>
          </cell>
          <cell r="C371" t="str">
            <v xml:space="preserve">SALIDA INTERRUPTOR SENCILLO EN TUBERIA CONDUIT PVC 3/4", CABLE No 12 AWG. INCLUYE APARATO </v>
          </cell>
          <cell r="D371" t="str">
            <v>und</v>
          </cell>
          <cell r="E371">
            <v>10</v>
          </cell>
          <cell r="F371">
            <v>66314</v>
          </cell>
          <cell r="G371">
            <v>663140</v>
          </cell>
        </row>
        <row r="372">
          <cell r="A372">
            <v>0</v>
          </cell>
          <cell r="B372">
            <v>0</v>
          </cell>
          <cell r="C372" t="str">
            <v>SALIDAS INTERRUPTOR TRIPLE</v>
          </cell>
          <cell r="D372">
            <v>0</v>
          </cell>
          <cell r="E372">
            <v>0</v>
          </cell>
          <cell r="F372">
            <v>0</v>
          </cell>
          <cell r="G372">
            <v>0</v>
          </cell>
        </row>
        <row r="373">
          <cell r="A373">
            <v>8.109</v>
          </cell>
          <cell r="B373" t="str">
            <v>IE-8.355</v>
          </cell>
          <cell r="C373" t="str">
            <v xml:space="preserve">SALIDA INTERRUPTOR TRIPLE EN TUBERIA CONDUIT EMT 3/4", CABLE No 12 AWG. </v>
          </cell>
          <cell r="D373" t="str">
            <v>und</v>
          </cell>
          <cell r="E373">
            <v>3</v>
          </cell>
          <cell r="F373">
            <v>83737</v>
          </cell>
          <cell r="G373">
            <v>251211</v>
          </cell>
        </row>
        <row r="374">
          <cell r="A374">
            <v>0</v>
          </cell>
          <cell r="B374">
            <v>0</v>
          </cell>
          <cell r="C374" t="str">
            <v>SALIDAS INTERRUPTOR SENCILLO CONMUTABLE</v>
          </cell>
          <cell r="D374">
            <v>0</v>
          </cell>
          <cell r="E374">
            <v>0</v>
          </cell>
          <cell r="F374">
            <v>0</v>
          </cell>
          <cell r="G374">
            <v>0</v>
          </cell>
        </row>
        <row r="375">
          <cell r="A375">
            <v>8.11</v>
          </cell>
          <cell r="B375" t="str">
            <v>IE-8.346</v>
          </cell>
          <cell r="C375" t="str">
            <v xml:space="preserve">SALIDA INTERRUPTOR SENCILLO CONMUTABLE EN TUBERIA CONDUIT EMT 3/4", CABLE No 12 AWG. INCLUYE APARATO </v>
          </cell>
          <cell r="D375" t="str">
            <v>und</v>
          </cell>
          <cell r="E375">
            <v>2</v>
          </cell>
          <cell r="F375">
            <v>75092</v>
          </cell>
          <cell r="G375">
            <v>150184</v>
          </cell>
        </row>
        <row r="376">
          <cell r="A376">
            <v>0</v>
          </cell>
          <cell r="B376">
            <v>0</v>
          </cell>
          <cell r="C376" t="str">
            <v>SALIDAS INTERRUPTOR DOBLE CONMUTABLE</v>
          </cell>
          <cell r="D376">
            <v>0</v>
          </cell>
          <cell r="E376">
            <v>0</v>
          </cell>
          <cell r="F376">
            <v>0</v>
          </cell>
          <cell r="G376">
            <v>0</v>
          </cell>
        </row>
        <row r="377">
          <cell r="A377">
            <v>8.1110000000000007</v>
          </cell>
          <cell r="B377" t="str">
            <v>IE-8.352</v>
          </cell>
          <cell r="C377" t="str">
            <v xml:space="preserve">SALIDA INTERRUPTOR DOBLE CONMUTABLE EN TUBERIA CONDUIT EMT 3/4", CABLE No 12 AWG. </v>
          </cell>
          <cell r="D377" t="str">
            <v>und</v>
          </cell>
          <cell r="E377">
            <v>6</v>
          </cell>
          <cell r="F377">
            <v>87258</v>
          </cell>
          <cell r="G377">
            <v>523548</v>
          </cell>
        </row>
        <row r="378">
          <cell r="A378">
            <v>0</v>
          </cell>
          <cell r="B378">
            <v>0</v>
          </cell>
          <cell r="C378" t="str">
            <v>SALIDAS INTERRUPTOR TRIPLE CONMUTABLE</v>
          </cell>
          <cell r="D378">
            <v>0</v>
          </cell>
          <cell r="E378">
            <v>0</v>
          </cell>
          <cell r="F378">
            <v>0</v>
          </cell>
          <cell r="G378">
            <v>0</v>
          </cell>
        </row>
        <row r="379">
          <cell r="A379">
            <v>0</v>
          </cell>
          <cell r="B379">
            <v>0</v>
          </cell>
          <cell r="C379" t="str">
            <v xml:space="preserve">SALIDAS VENTILADOR </v>
          </cell>
          <cell r="D379">
            <v>0</v>
          </cell>
          <cell r="E379">
            <v>0</v>
          </cell>
          <cell r="F379">
            <v>0</v>
          </cell>
          <cell r="G379">
            <v>0</v>
          </cell>
        </row>
        <row r="380">
          <cell r="A380">
            <v>8.1120000000000001</v>
          </cell>
          <cell r="B380" t="str">
            <v>IE-8.331</v>
          </cell>
          <cell r="C380" t="str">
            <v xml:space="preserve">SALIDA VENTILADOR EN MURO EN TUBERIA CONDUIT EMT 3/4", CABLE No 12 AWG </v>
          </cell>
          <cell r="D380" t="str">
            <v>und</v>
          </cell>
          <cell r="E380">
            <v>2</v>
          </cell>
          <cell r="F380">
            <v>73229</v>
          </cell>
          <cell r="G380">
            <v>146458</v>
          </cell>
        </row>
        <row r="381">
          <cell r="A381">
            <v>0</v>
          </cell>
          <cell r="B381">
            <v>0</v>
          </cell>
          <cell r="C381" t="str">
            <v xml:space="preserve">TOMAS Y APARATOS </v>
          </cell>
          <cell r="D381">
            <v>0</v>
          </cell>
          <cell r="E381">
            <v>0</v>
          </cell>
          <cell r="F381">
            <v>0</v>
          </cell>
          <cell r="G381">
            <v>0</v>
          </cell>
        </row>
        <row r="382">
          <cell r="A382">
            <v>0</v>
          </cell>
          <cell r="B382">
            <v>0</v>
          </cell>
          <cell r="C382" t="str">
            <v>TOMA INDUSTRIAL DE SOBREPONER</v>
          </cell>
          <cell r="D382">
            <v>0</v>
          </cell>
          <cell r="E382">
            <v>0</v>
          </cell>
          <cell r="F382">
            <v>0</v>
          </cell>
          <cell r="G382">
            <v>0</v>
          </cell>
        </row>
        <row r="383">
          <cell r="A383">
            <v>8.1129999999999995</v>
          </cell>
          <cell r="B383" t="str">
            <v>IE-8.370</v>
          </cell>
          <cell r="C383" t="str">
            <v>TOMA INDUSTRIAL DE SOBREPONER 3P+N+T 250V/32A IP67; INCLUYE CLAVIJA. MARCA LEGRAND</v>
          </cell>
          <cell r="D383" t="str">
            <v>und</v>
          </cell>
          <cell r="E383">
            <v>5</v>
          </cell>
          <cell r="F383">
            <v>273359</v>
          </cell>
          <cell r="G383">
            <v>1366795</v>
          </cell>
        </row>
        <row r="384">
          <cell r="A384">
            <v>0</v>
          </cell>
          <cell r="B384">
            <v>0</v>
          </cell>
          <cell r="C384" t="str">
            <v>VENTILADORES</v>
          </cell>
          <cell r="D384">
            <v>0</v>
          </cell>
          <cell r="E384">
            <v>0</v>
          </cell>
          <cell r="F384">
            <v>0</v>
          </cell>
          <cell r="G384">
            <v>0</v>
          </cell>
        </row>
        <row r="385">
          <cell r="A385">
            <v>8.1140000000000008</v>
          </cell>
          <cell r="B385" t="str">
            <v>IE-8.732</v>
          </cell>
          <cell r="C385" t="str">
            <v>VENTILADOR AXIAL MONOFASICO SIEMENS (REF: 2CC2-404-5YC3) 16"</v>
          </cell>
          <cell r="D385" t="str">
            <v>und</v>
          </cell>
          <cell r="E385">
            <v>2</v>
          </cell>
          <cell r="F385">
            <v>577541</v>
          </cell>
          <cell r="G385">
            <v>1155082</v>
          </cell>
        </row>
        <row r="386">
          <cell r="A386">
            <v>0</v>
          </cell>
          <cell r="B386">
            <v>0</v>
          </cell>
          <cell r="C386" t="str">
            <v>SISTEMA DE TELEVISION</v>
          </cell>
          <cell r="D386">
            <v>0</v>
          </cell>
          <cell r="E386">
            <v>0</v>
          </cell>
          <cell r="F386">
            <v>0</v>
          </cell>
          <cell r="G386">
            <v>0</v>
          </cell>
        </row>
        <row r="387">
          <cell r="A387">
            <v>0</v>
          </cell>
          <cell r="B387">
            <v>0</v>
          </cell>
          <cell r="C387" t="str">
            <v xml:space="preserve">ESTUDIOS, TRAMITES Y CERTIFICACIONES </v>
          </cell>
          <cell r="D387">
            <v>0</v>
          </cell>
          <cell r="E387">
            <v>0</v>
          </cell>
          <cell r="F387">
            <v>0</v>
          </cell>
          <cell r="G387">
            <v>0</v>
          </cell>
        </row>
        <row r="388">
          <cell r="A388">
            <v>8.1150000000000002</v>
          </cell>
          <cell r="B388" t="str">
            <v>IE-8.394</v>
          </cell>
          <cell r="C388" t="str">
            <v>CERTIFICACION RETIE EXPEDIDO POR ORGANISMO ACREDITADO ANTE LA SUPERINTENDENCIA DE INDUSTRIA Y COMERCIO, DEBE INCLUIR: I)ESTUDIO DEL DISEÑO E INFORME DE RECOMENDACIONES DE AJUSTE DEL MISMO EN ETAPA PREVIA A LA OBRA, 2)VISITA DE INSPECCION AL SITIO DE LAS OBRA, UNA VEZ SE FINALICE LA EJECUCION DE LAS MISMAS 3) EMISION FINAL DEL CERTIFICADO.</v>
          </cell>
          <cell r="D388" t="str">
            <v>und</v>
          </cell>
          <cell r="E388">
            <v>1</v>
          </cell>
          <cell r="F388">
            <v>2646000</v>
          </cell>
          <cell r="G388">
            <v>2646000</v>
          </cell>
        </row>
        <row r="389">
          <cell r="A389">
            <v>8.1159999999999997</v>
          </cell>
          <cell r="B389" t="str">
            <v>IE-8.735</v>
          </cell>
          <cell r="C389" t="str">
            <v xml:space="preserve">MANIOBRA DE LÍNEA VIVA EN MEDIA TENSIÓN ESTA ACTIVIDAD INCLUYE ALQUILER DE EQUIPO Y MANO DE OBRA </v>
          </cell>
          <cell r="D389" t="str">
            <v>hc</v>
          </cell>
          <cell r="E389">
            <v>12</v>
          </cell>
          <cell r="F389">
            <v>192533</v>
          </cell>
          <cell r="G389">
            <v>2310396</v>
          </cell>
        </row>
        <row r="390">
          <cell r="A390">
            <v>8.1170000000000009</v>
          </cell>
          <cell r="B390" t="str">
            <v>IE-8.434</v>
          </cell>
          <cell r="C390" t="str">
            <v>MEDICION Y DISEÑO DEL SISTEMA DE PUESTA A TIERRA (SPAT) SEGÚN RETIE</v>
          </cell>
          <cell r="D390" t="str">
            <v>und</v>
          </cell>
          <cell r="E390">
            <v>1</v>
          </cell>
          <cell r="F390">
            <v>1443272</v>
          </cell>
          <cell r="G390">
            <v>1443272</v>
          </cell>
        </row>
        <row r="391">
          <cell r="A391">
            <v>8.1180000000000003</v>
          </cell>
          <cell r="B391" t="str">
            <v>IE-8.734</v>
          </cell>
          <cell r="C391" t="str">
            <v>PRUEBAS DE CABLE VLF</v>
          </cell>
          <cell r="D391" t="str">
            <v>und</v>
          </cell>
          <cell r="E391">
            <v>2</v>
          </cell>
          <cell r="F391">
            <v>405402</v>
          </cell>
          <cell r="G391">
            <v>810804</v>
          </cell>
        </row>
        <row r="392">
          <cell r="A392">
            <v>8.1189999999999998</v>
          </cell>
          <cell r="B392" t="str">
            <v>IE-8.454</v>
          </cell>
          <cell r="C392" t="str">
            <v>TRAMITES POR PARTE DE INGENIERO ELECTRICISTA ANTE OPERADOR DE RED LOCAL (O.R). INCLUYE TODAS Y CADA UNA DE LAS GESTIONES, TRAMITES O ACIONES REQUERIDAS Y/O EXIGIDAS A QUE HAYA LUGAR A FIN DE PODER HACER USO DE LAS INSTALACIONES CON LA DEBIDA LEGALIZACION DEL SUMINISTRO DE ENERGIA ELECTRICA, TALES COMO AJUSTE DE PLANOS Y CALCULOS, ROTULACION, DE ACUERDO A LOS FORMAATOS OR, RADICACIÓN Y SEGUMIENTO A LA DOCUMENTACION, COORDINACION DE VISITAS Y GESTIONES ANTE EL O.R.</v>
          </cell>
          <cell r="D392" t="str">
            <v>glb</v>
          </cell>
          <cell r="E392">
            <v>1</v>
          </cell>
          <cell r="F392">
            <v>1924363</v>
          </cell>
          <cell r="G392">
            <v>1924363</v>
          </cell>
        </row>
        <row r="393">
          <cell r="A393">
            <v>0</v>
          </cell>
          <cell r="B393">
            <v>0</v>
          </cell>
          <cell r="C393" t="str">
            <v>SISTEMA DETECCION INTRUSOS</v>
          </cell>
          <cell r="D393">
            <v>0</v>
          </cell>
          <cell r="E393">
            <v>0</v>
          </cell>
          <cell r="F393">
            <v>0</v>
          </cell>
          <cell r="G393">
            <v>0</v>
          </cell>
        </row>
        <row r="394">
          <cell r="A394">
            <v>8.1199999999999992</v>
          </cell>
          <cell r="B394" t="str">
            <v>IE-8.1223</v>
          </cell>
          <cell r="C394" t="str">
            <v>SUMINISTRO PANEL DETECCION DE INTRUSION SERIE G (LAS CARACTERÍSTICAS: LE PERMITEN DECIDIR QUIÉN ESTÁ AUTORIZADO A INGRESAR, CUÁNDO Y A QUÉ SECTORES. EL CONTROL DE ACCESOS PUEDE SER DIVIDIDO EN HASTA OCHO ÁREAS DISTINTAS, CADA UNA CON PARTICIONES CONFIGURADAS DE FORMA INDEPENDIENTE, LO QUE HACE POSIBLE REGULAR EL ACCESO Y LA ANUNCIACIÓN UTILIZANDO UN MISMO PANEL Y DE MANERA TAN ABIERTA O RESTRICTIVA COMO SEA NECESARIO), INCLUYE TODOS LOS ACCESORIOS NECESARIOS PARA LA INSTALACION Y FUNCIONAMIENTO</v>
          </cell>
          <cell r="D394" t="str">
            <v>und</v>
          </cell>
          <cell r="E394">
            <v>1</v>
          </cell>
          <cell r="F394">
            <v>1615717</v>
          </cell>
          <cell r="G394">
            <v>1615717</v>
          </cell>
        </row>
        <row r="395">
          <cell r="A395">
            <v>8.1210000000000004</v>
          </cell>
          <cell r="B395" t="str">
            <v>IE-8.1224</v>
          </cell>
          <cell r="C395" t="str">
            <v>SUMINISTRO TECLADO REMOTO ALFANUMERICO PARA EL SISTEMA DE DETECCION DE INTRUSOS SERIE G</v>
          </cell>
          <cell r="D395" t="str">
            <v>und</v>
          </cell>
          <cell r="E395">
            <v>2</v>
          </cell>
          <cell r="F395">
            <v>186298</v>
          </cell>
          <cell r="G395">
            <v>372596</v>
          </cell>
        </row>
        <row r="396">
          <cell r="A396">
            <v>8.1219999999999999</v>
          </cell>
          <cell r="B396" t="str">
            <v>IE-8.1225</v>
          </cell>
          <cell r="C396" t="str">
            <v>SUMINISTRO DETECTORES DE APERTURA TIPO MAGNETICO TRAFICO PESADO, UBICADOS EN LAS PUERTAS DE ACCESO A AREAS CRITICAS, INCLUYE MODULOS DE DIRECCIONAMIENTO CONEXION AL PANEL</v>
          </cell>
          <cell r="D396" t="str">
            <v>und</v>
          </cell>
          <cell r="E396">
            <v>58</v>
          </cell>
          <cell r="F396">
            <v>94706</v>
          </cell>
          <cell r="G396">
            <v>5492948</v>
          </cell>
        </row>
        <row r="397">
          <cell r="A397">
            <v>8.1229999999999993</v>
          </cell>
          <cell r="B397" t="str">
            <v>IE-8.1226</v>
          </cell>
          <cell r="C397" t="str">
            <v>SUMINISTRO DETECTOR DE MOVIMIENTO INFRAROJO TRES TECNOLOGIAS MODELO ISC-BDL2-WP12G, INCLUYE MODULOS DE DIRECCIONAMIENTO CONEXIÓN AL PANEL</v>
          </cell>
          <cell r="D397" t="str">
            <v>und</v>
          </cell>
          <cell r="E397">
            <v>26</v>
          </cell>
          <cell r="F397">
            <v>183134</v>
          </cell>
          <cell r="G397">
            <v>4761484</v>
          </cell>
        </row>
        <row r="398">
          <cell r="A398">
            <v>0</v>
          </cell>
          <cell r="B398">
            <v>0</v>
          </cell>
          <cell r="C398" t="str">
            <v>COMPLEMENTOS</v>
          </cell>
          <cell r="D398">
            <v>0</v>
          </cell>
          <cell r="E398">
            <v>0</v>
          </cell>
          <cell r="F398">
            <v>0</v>
          </cell>
          <cell r="G398">
            <v>0</v>
          </cell>
        </row>
        <row r="399">
          <cell r="A399">
            <v>8.1240000000000006</v>
          </cell>
          <cell r="B399" t="str">
            <v>IE-8.532</v>
          </cell>
          <cell r="C399" t="str">
            <v>SUMINISTRO E INSTALACION DE SEÑAL DE RIESGO ELECTRICO EN ACRILICO DE 60 cm DE ALTO</v>
          </cell>
          <cell r="D399" t="str">
            <v>und</v>
          </cell>
          <cell r="E399">
            <v>1</v>
          </cell>
          <cell r="F399">
            <v>19448</v>
          </cell>
          <cell r="G399">
            <v>19448</v>
          </cell>
        </row>
        <row r="400">
          <cell r="A400">
            <v>8.125</v>
          </cell>
          <cell r="B400" t="str">
            <v>IE-8.652</v>
          </cell>
          <cell r="C400" t="str">
            <v xml:space="preserve">SUMINISTRO E INSTALACION DE SUPRESOR DE TRANSITORIOS DE TENSIÓN (TVSS) 3F-4H-50 KA - 240/120 VAC.- REFERENCIA MERLIN GERIN </v>
          </cell>
          <cell r="D400" t="str">
            <v>und</v>
          </cell>
          <cell r="E400">
            <v>3</v>
          </cell>
          <cell r="F400">
            <v>1327192</v>
          </cell>
          <cell r="G400">
            <v>3981576</v>
          </cell>
        </row>
        <row r="401">
          <cell r="A401">
            <v>8.1259999999999994</v>
          </cell>
          <cell r="B401" t="str">
            <v>IE-8.46</v>
          </cell>
          <cell r="C401" t="str">
            <v>DUCTO PARA CAMBIO DE CIRCUITO AEREO A SUBTERRANEO TUBO IMC DE 4” Norma Codensa CS 400</v>
          </cell>
          <cell r="D401" t="str">
            <v>und</v>
          </cell>
          <cell r="E401">
            <v>1</v>
          </cell>
          <cell r="F401">
            <v>794693</v>
          </cell>
          <cell r="G401">
            <v>794693</v>
          </cell>
        </row>
        <row r="402">
          <cell r="A402">
            <v>0</v>
          </cell>
          <cell r="B402">
            <v>0</v>
          </cell>
          <cell r="C402" t="str">
            <v xml:space="preserve">Total  INSTALACIONES ELECTRICAS </v>
          </cell>
          <cell r="D402">
            <v>0</v>
          </cell>
          <cell r="E402">
            <v>0</v>
          </cell>
          <cell r="F402">
            <v>0</v>
          </cell>
          <cell r="G402">
            <v>1920352523</v>
          </cell>
        </row>
        <row r="403">
          <cell r="A403">
            <v>0</v>
          </cell>
          <cell r="B403">
            <v>0</v>
          </cell>
          <cell r="C403">
            <v>0</v>
          </cell>
          <cell r="D403">
            <v>0</v>
          </cell>
          <cell r="E403">
            <v>0</v>
          </cell>
          <cell r="F403">
            <v>0</v>
          </cell>
          <cell r="G403">
            <v>0</v>
          </cell>
        </row>
        <row r="404">
          <cell r="A404">
            <v>9</v>
          </cell>
          <cell r="B404" t="str">
            <v>PR-9</v>
          </cell>
          <cell r="C404" t="str">
            <v>PAÑETES-RESANES</v>
          </cell>
          <cell r="D404">
            <v>0</v>
          </cell>
          <cell r="E404">
            <v>0</v>
          </cell>
          <cell r="F404">
            <v>0</v>
          </cell>
          <cell r="G404">
            <v>0</v>
          </cell>
        </row>
        <row r="405">
          <cell r="A405">
            <v>9.01</v>
          </cell>
          <cell r="B405" t="str">
            <v>PR-9.3</v>
          </cell>
          <cell r="C405" t="str">
            <v>PAÑETE LISO MUROS   1:3  INTERIOR  ALTURA &gt; 2,5m.( Incluye filos y dilataciones ).</v>
          </cell>
          <cell r="D405" t="str">
            <v>m2</v>
          </cell>
          <cell r="E405">
            <v>8145.28</v>
          </cell>
          <cell r="F405">
            <v>13755</v>
          </cell>
          <cell r="G405">
            <v>112038326</v>
          </cell>
        </row>
        <row r="406">
          <cell r="A406">
            <v>9.02</v>
          </cell>
          <cell r="B406" t="str">
            <v>PR-9.9</v>
          </cell>
          <cell r="C406" t="str">
            <v>PAÑETE LISO MUROS 1:3  Impermeabilizado  ALTURA &gt; 2,5m. (Incluye filos y dilataciones)</v>
          </cell>
          <cell r="D406" t="str">
            <v>m2</v>
          </cell>
          <cell r="E406">
            <v>2695.96</v>
          </cell>
          <cell r="F406">
            <v>17360</v>
          </cell>
          <cell r="G406">
            <v>46801866</v>
          </cell>
        </row>
        <row r="407">
          <cell r="A407">
            <v>9.0299999999999994</v>
          </cell>
          <cell r="B407" t="str">
            <v>PR-9.12</v>
          </cell>
          <cell r="C407" t="str">
            <v>PAÑETE LISO BAJO PLACAS 1:3 Impermeabilizado (Incluye filos y dilataciones).</v>
          </cell>
          <cell r="D407" t="str">
            <v>m2</v>
          </cell>
          <cell r="E407">
            <v>163.80000000000001</v>
          </cell>
          <cell r="F407">
            <v>17505</v>
          </cell>
          <cell r="G407">
            <v>2867319</v>
          </cell>
        </row>
        <row r="408">
          <cell r="A408">
            <v>0</v>
          </cell>
          <cell r="B408">
            <v>0</v>
          </cell>
          <cell r="C408" t="str">
            <v>Total  PAÑETES-RESANES</v>
          </cell>
          <cell r="D408">
            <v>0</v>
          </cell>
          <cell r="E408">
            <v>0</v>
          </cell>
          <cell r="F408">
            <v>0</v>
          </cell>
          <cell r="G408">
            <v>161707511</v>
          </cell>
        </row>
        <row r="409">
          <cell r="A409">
            <v>0</v>
          </cell>
          <cell r="B409">
            <v>0</v>
          </cell>
          <cell r="C409">
            <v>0</v>
          </cell>
          <cell r="D409">
            <v>0</v>
          </cell>
          <cell r="E409">
            <v>0</v>
          </cell>
          <cell r="F409">
            <v>0</v>
          </cell>
          <cell r="G409">
            <v>0</v>
          </cell>
        </row>
        <row r="410">
          <cell r="A410">
            <v>10</v>
          </cell>
          <cell r="B410" t="str">
            <v>CB-10</v>
          </cell>
          <cell r="C410" t="str">
            <v xml:space="preserve"> CUBIERTAS</v>
          </cell>
          <cell r="D410">
            <v>0</v>
          </cell>
          <cell r="E410">
            <v>0</v>
          </cell>
          <cell r="F410">
            <v>0</v>
          </cell>
          <cell r="G410">
            <v>0</v>
          </cell>
        </row>
        <row r="411">
          <cell r="A411">
            <v>0</v>
          </cell>
          <cell r="B411">
            <v>0</v>
          </cell>
          <cell r="C411" t="str">
            <v xml:space="preserve">PERFILERIA Y ESTRUCTURA METALICA </v>
          </cell>
          <cell r="D411">
            <v>0</v>
          </cell>
          <cell r="E411">
            <v>0</v>
          </cell>
          <cell r="F411">
            <v>0</v>
          </cell>
          <cell r="G411">
            <v>0</v>
          </cell>
        </row>
        <row r="412">
          <cell r="A412">
            <v>10.1</v>
          </cell>
          <cell r="B412" t="str">
            <v>CB-10.1</v>
          </cell>
          <cell r="C412" t="str">
            <v>ESTRUCTURA Perfil Lámina Delgada PHR ASTM A500 Grado 50. Calibre según diseño (Incluye vigas, cerchas, correas, anticorrosivo y esmalte)</v>
          </cell>
          <cell r="D412" t="str">
            <v>kg</v>
          </cell>
          <cell r="E412">
            <v>11710.930000000002</v>
          </cell>
          <cell r="F412">
            <v>7738</v>
          </cell>
          <cell r="G412">
            <v>90619176</v>
          </cell>
        </row>
        <row r="413">
          <cell r="A413">
            <v>10.199999999999999</v>
          </cell>
          <cell r="B413" t="str">
            <v>CB-10.6</v>
          </cell>
          <cell r="C413" t="str">
            <v>PLATINAS Y ANGULOS DE UNION ACERO A-36  ( Incluye soldadura, anticorrosivo y esmalte + proteccion antifuego e instalacion)</v>
          </cell>
          <cell r="D413" t="str">
            <v>kg</v>
          </cell>
          <cell r="E413">
            <v>2751.41</v>
          </cell>
          <cell r="F413">
            <v>8253</v>
          </cell>
          <cell r="G413">
            <v>22707387</v>
          </cell>
        </row>
        <row r="414">
          <cell r="A414">
            <v>0</v>
          </cell>
          <cell r="B414">
            <v>0</v>
          </cell>
          <cell r="C414" t="str">
            <v xml:space="preserve">TEJAS Y ACCESORIOS </v>
          </cell>
          <cell r="D414">
            <v>0</v>
          </cell>
          <cell r="E414">
            <v>0</v>
          </cell>
          <cell r="F414">
            <v>0</v>
          </cell>
          <cell r="G414">
            <v>0</v>
          </cell>
        </row>
        <row r="415">
          <cell r="A415">
            <v>10.3</v>
          </cell>
          <cell r="B415" t="str">
            <v>CB-10.18</v>
          </cell>
          <cell r="C415" t="str">
            <v>FLANCHE EN LAMINA GALVANIZADA Cal .20 d/ 1.00 m. (Suministro e instalación con wash primer + esmalte + anclaje a muro + sikaflex 1A)</v>
          </cell>
          <cell r="D415" t="str">
            <v>m</v>
          </cell>
          <cell r="E415">
            <v>16.05</v>
          </cell>
          <cell r="F415">
            <v>39772</v>
          </cell>
          <cell r="G415">
            <v>638341</v>
          </cell>
        </row>
        <row r="416">
          <cell r="A416">
            <v>0</v>
          </cell>
          <cell r="B416">
            <v>0</v>
          </cell>
          <cell r="C416" t="str">
            <v xml:space="preserve">IMPERMEABILIZACIONES </v>
          </cell>
          <cell r="D416">
            <v>0</v>
          </cell>
          <cell r="E416">
            <v>0</v>
          </cell>
          <cell r="F416">
            <v>0</v>
          </cell>
          <cell r="G416">
            <v>0</v>
          </cell>
        </row>
        <row r="417">
          <cell r="A417">
            <v>10.4</v>
          </cell>
          <cell r="B417" t="str">
            <v>CB-10.15</v>
          </cell>
          <cell r="C417" t="str">
            <v>REMATE SUPERIOR EN CONCRETO 3.000 psi CON GOTERO e=0.10 m (sin refuerzo)</v>
          </cell>
          <cell r="D417" t="str">
            <v>m</v>
          </cell>
          <cell r="E417">
            <v>772.01</v>
          </cell>
          <cell r="F417">
            <v>42913</v>
          </cell>
          <cell r="G417">
            <v>33129265</v>
          </cell>
        </row>
        <row r="418">
          <cell r="A418">
            <v>10.5</v>
          </cell>
          <cell r="B418" t="str">
            <v>CB-10.11</v>
          </cell>
          <cell r="C418" t="str">
            <v>IMPERMEABILIZACION Tipo Manto Morter Plas AL-80 de 3.5 mm con foil de aluminio o Similar. INCLUYE MORTERO AFINADO 1:4 (Canales y/o cubiertas planas, incluye media cañas, remates, pintura bituminosa)</v>
          </cell>
          <cell r="D418" t="str">
            <v>m2</v>
          </cell>
          <cell r="E418">
            <v>1391.49</v>
          </cell>
          <cell r="F418">
            <v>32000</v>
          </cell>
          <cell r="G418">
            <v>44527680</v>
          </cell>
        </row>
        <row r="419">
          <cell r="A419">
            <v>10.6</v>
          </cell>
          <cell r="B419" t="str">
            <v>CB-10.13</v>
          </cell>
          <cell r="C419" t="str">
            <v>IMPERMEABILIZACION FIBER GLASS P-3  con refuerzo en poliester. (Remates, emulsión asfaltica)</v>
          </cell>
          <cell r="D419" t="str">
            <v>m2</v>
          </cell>
          <cell r="E419">
            <v>948.46</v>
          </cell>
          <cell r="F419">
            <v>30000</v>
          </cell>
          <cell r="G419">
            <v>28453800</v>
          </cell>
        </row>
        <row r="420">
          <cell r="A420">
            <v>0</v>
          </cell>
          <cell r="B420">
            <v>0</v>
          </cell>
          <cell r="C420" t="str">
            <v xml:space="preserve">MARQUESINAS,CUBIERTAS EN VIDRIO </v>
          </cell>
          <cell r="D420">
            <v>0</v>
          </cell>
          <cell r="E420">
            <v>0</v>
          </cell>
          <cell r="F420">
            <v>0</v>
          </cell>
          <cell r="G420">
            <v>0</v>
          </cell>
        </row>
        <row r="421">
          <cell r="A421">
            <v>10.7</v>
          </cell>
          <cell r="B421" t="str">
            <v>CB-10.54</v>
          </cell>
          <cell r="C421" t="str">
            <v>LAMINA MACIZA DE POLICARBONATO  DE 8mm color Opal. Incluye elementos de fijación, asi como el suministro de todos los accesorios requeridos para el correcto montaje sobre muro.SEGUN DETALLE. (Suministro e Instalación).</v>
          </cell>
          <cell r="D421" t="str">
            <v>m2</v>
          </cell>
          <cell r="E421">
            <v>190.98</v>
          </cell>
          <cell r="F421">
            <v>64292</v>
          </cell>
          <cell r="G421">
            <v>12278486</v>
          </cell>
        </row>
        <row r="422">
          <cell r="A422">
            <v>10.8</v>
          </cell>
          <cell r="B422" t="str">
            <v>CB-10.65</v>
          </cell>
          <cell r="C422" t="str">
            <v>DOMO EN ACRILICO TRASLUCIDO 3mm. Dimensiones 0.80x0.80cm. (Suministro e instalación sikaflex 1A )</v>
          </cell>
          <cell r="D422" t="str">
            <v>und</v>
          </cell>
          <cell r="E422">
            <v>13</v>
          </cell>
          <cell r="F422">
            <v>69112</v>
          </cell>
          <cell r="G422">
            <v>898456</v>
          </cell>
        </row>
        <row r="423">
          <cell r="A423">
            <v>0</v>
          </cell>
          <cell r="B423">
            <v>0</v>
          </cell>
          <cell r="C423" t="str">
            <v>Total  CUBIERTAS</v>
          </cell>
          <cell r="D423">
            <v>0</v>
          </cell>
          <cell r="E423">
            <v>0</v>
          </cell>
          <cell r="F423">
            <v>0</v>
          </cell>
          <cell r="G423">
            <v>233252591</v>
          </cell>
        </row>
        <row r="424">
          <cell r="A424">
            <v>0</v>
          </cell>
          <cell r="B424">
            <v>0</v>
          </cell>
          <cell r="C424">
            <v>0</v>
          </cell>
          <cell r="D424">
            <v>0</v>
          </cell>
          <cell r="E424">
            <v>0</v>
          </cell>
          <cell r="F424">
            <v>0</v>
          </cell>
          <cell r="G424">
            <v>0</v>
          </cell>
        </row>
        <row r="425">
          <cell r="A425">
            <v>11</v>
          </cell>
          <cell r="B425" t="str">
            <v>CR-11</v>
          </cell>
          <cell r="C425" t="str">
            <v>CIELO RASOS</v>
          </cell>
          <cell r="D425">
            <v>0</v>
          </cell>
          <cell r="E425">
            <v>0</v>
          </cell>
          <cell r="F425">
            <v>0</v>
          </cell>
          <cell r="G425">
            <v>0</v>
          </cell>
        </row>
        <row r="426">
          <cell r="A426">
            <v>11.1</v>
          </cell>
          <cell r="B426" t="str">
            <v>CR-11.1</v>
          </cell>
          <cell r="C426" t="str">
            <v>CIELO RASO FIBROCEMENTO 6 mm. SUPERBOARD SUSPENDIDO JUNTA PERDIDA (Perfileria Cal. 24) Incluye tres (3) manos de pintura</v>
          </cell>
          <cell r="D426" t="str">
            <v>m2</v>
          </cell>
          <cell r="E426">
            <v>665.58</v>
          </cell>
          <cell r="F426">
            <v>51525</v>
          </cell>
          <cell r="G426">
            <v>34294010</v>
          </cell>
        </row>
        <row r="427">
          <cell r="A427">
            <v>11.2</v>
          </cell>
          <cell r="B427" t="str">
            <v>CR-11.16</v>
          </cell>
          <cell r="C427" t="str">
            <v>CIELO RASO SUSPENDIDO DRYWALL JUNTA PERDIDA CON DISEÑO TIPO EXSOUND (Placa de yeso con aislamiento acústico) (Perfileria metálica Cal. 24-26, estructura cada 40 cm) Incluye tres (3) manos de pintura.</v>
          </cell>
          <cell r="D427" t="str">
            <v>m2</v>
          </cell>
          <cell r="E427">
            <v>454.22</v>
          </cell>
          <cell r="F427">
            <v>70697</v>
          </cell>
          <cell r="G427">
            <v>32111991</v>
          </cell>
        </row>
        <row r="428">
          <cell r="A428">
            <v>11.3</v>
          </cell>
          <cell r="B428" t="str">
            <v>CR-11.22</v>
          </cell>
          <cell r="C428" t="str">
            <v>CIELORASO EN PLACA DE FIBRA MINERAL DECOACUSTIC DUNE. Tipo Gyplac o equivalente. Dimensiones 0.609x0.609m. Incluye perfileria autoensamble y ángulo perimetral color blanco.</v>
          </cell>
          <cell r="D428" t="str">
            <v>m2</v>
          </cell>
          <cell r="E428">
            <v>6420</v>
          </cell>
          <cell r="F428">
            <v>42000</v>
          </cell>
          <cell r="G428">
            <v>269640000</v>
          </cell>
        </row>
        <row r="429">
          <cell r="A429">
            <v>11.4</v>
          </cell>
          <cell r="B429" t="str">
            <v>CR-11.34</v>
          </cell>
          <cell r="C429" t="str">
            <v>CIELO RASO SUSPENDIDO DRYWALL JUNTA PERDIDA (Perfileria metálica Cal. 24-26, estructura cada 40 cms). Sin pintar. Membrana acústica e:3mm y fibra de vidrio tipo frescasa de 3,5" sobre Drywall.</v>
          </cell>
          <cell r="D429" t="str">
            <v>m2</v>
          </cell>
          <cell r="E429">
            <v>212.77</v>
          </cell>
          <cell r="F429">
            <v>57531</v>
          </cell>
          <cell r="G429">
            <v>12240871</v>
          </cell>
        </row>
        <row r="430">
          <cell r="A430">
            <v>11.5</v>
          </cell>
          <cell r="B430" t="str">
            <v>CR-11.35</v>
          </cell>
          <cell r="C430" t="str">
            <v>CIELO RASO SUSPENDIDO DRYWALL JUNTA PERDIDA (Perfileria metálica Cal. 24-26, estructura cada 40 cms). Sin pintar. Con frescasa de 3,5" y doble membrana acústica y doble lámina de drywall y doble lamina de Drywall.</v>
          </cell>
          <cell r="D430" t="str">
            <v>m2</v>
          </cell>
          <cell r="E430">
            <v>864.05</v>
          </cell>
          <cell r="F430">
            <v>72713</v>
          </cell>
          <cell r="G430">
            <v>62827668</v>
          </cell>
        </row>
        <row r="431">
          <cell r="A431">
            <v>11.6</v>
          </cell>
          <cell r="B431" t="str">
            <v>CR-11.36</v>
          </cell>
          <cell r="C431" t="str">
            <v>CIELO RASO SUSPENDIDO DRYWALL JUNTA PERDIDA (Perfileria metálica, Cal .24-26,  estructura cada 40 cms.) Incluye tres (3) manos de pintur; incluye recubrimiento en fibra de vidrio tipo Black Theather en su parte interior.</v>
          </cell>
          <cell r="D431" t="str">
            <v>m2</v>
          </cell>
          <cell r="E431">
            <v>39.9</v>
          </cell>
          <cell r="F431">
            <v>41450</v>
          </cell>
          <cell r="G431">
            <v>1653855</v>
          </cell>
        </row>
        <row r="432">
          <cell r="A432">
            <v>11.7</v>
          </cell>
          <cell r="B432" t="str">
            <v>CR-11.25</v>
          </cell>
          <cell r="C432" t="str">
            <v>TRAMPA ACUSTICA EN LAMINA BLACK ACOUSTIC E=5,1mm. Tipo gyplac o equivalente.</v>
          </cell>
          <cell r="D432" t="str">
            <v>m</v>
          </cell>
          <cell r="E432">
            <v>546.67999999999995</v>
          </cell>
          <cell r="F432">
            <v>69000</v>
          </cell>
          <cell r="G432">
            <v>37720920</v>
          </cell>
        </row>
        <row r="433">
          <cell r="A433">
            <v>0</v>
          </cell>
          <cell r="B433">
            <v>0</v>
          </cell>
          <cell r="C433" t="str">
            <v>Total  CIELOS RASOS</v>
          </cell>
          <cell r="D433">
            <v>0</v>
          </cell>
          <cell r="E433">
            <v>0</v>
          </cell>
          <cell r="F433">
            <v>0</v>
          </cell>
          <cell r="G433">
            <v>450489315</v>
          </cell>
        </row>
        <row r="434">
          <cell r="A434">
            <v>0</v>
          </cell>
          <cell r="B434">
            <v>0</v>
          </cell>
          <cell r="C434">
            <v>0</v>
          </cell>
          <cell r="D434">
            <v>0</v>
          </cell>
          <cell r="E434">
            <v>0</v>
          </cell>
          <cell r="F434">
            <v>0</v>
          </cell>
          <cell r="G434">
            <v>0</v>
          </cell>
        </row>
        <row r="435">
          <cell r="A435">
            <v>12</v>
          </cell>
          <cell r="B435" t="str">
            <v>PA-12</v>
          </cell>
          <cell r="C435" t="str">
            <v>PISOS - ACABADOS</v>
          </cell>
          <cell r="D435">
            <v>0</v>
          </cell>
          <cell r="E435">
            <v>0</v>
          </cell>
          <cell r="F435">
            <v>0</v>
          </cell>
          <cell r="G435">
            <v>0</v>
          </cell>
        </row>
        <row r="436">
          <cell r="A436">
            <v>0</v>
          </cell>
          <cell r="B436">
            <v>0</v>
          </cell>
          <cell r="C436" t="str">
            <v xml:space="preserve">ALISTADOS </v>
          </cell>
          <cell r="D436">
            <v>0</v>
          </cell>
          <cell r="E436">
            <v>0</v>
          </cell>
          <cell r="F436">
            <v>0</v>
          </cell>
          <cell r="G436">
            <v>0</v>
          </cell>
        </row>
        <row r="437">
          <cell r="A437">
            <v>12.1</v>
          </cell>
          <cell r="B437" t="str">
            <v>PA-12.3</v>
          </cell>
          <cell r="C437" t="str">
            <v>ALISTADO PISOS Mortero 1:4  e= 0.04 m</v>
          </cell>
          <cell r="D437" t="str">
            <v>m2</v>
          </cell>
          <cell r="E437">
            <v>6578.01</v>
          </cell>
          <cell r="F437">
            <v>14977</v>
          </cell>
          <cell r="G437">
            <v>98518856</v>
          </cell>
        </row>
        <row r="438">
          <cell r="A438">
            <v>12.2</v>
          </cell>
          <cell r="B438" t="str">
            <v>PA-12.5</v>
          </cell>
          <cell r="C438" t="str">
            <v>ENDURECEDOR Color. Losa en concreto (Tipo rocktop de toxement o similar.)acabado con allanadora mecanica</v>
          </cell>
          <cell r="D438" t="str">
            <v>m2</v>
          </cell>
          <cell r="E438">
            <v>1143.75</v>
          </cell>
          <cell r="F438">
            <v>16000</v>
          </cell>
          <cell r="G438">
            <v>18300000</v>
          </cell>
        </row>
        <row r="439">
          <cell r="A439">
            <v>0</v>
          </cell>
          <cell r="B439">
            <v>0</v>
          </cell>
          <cell r="C439" t="str">
            <v xml:space="preserve">CERAMICAS </v>
          </cell>
          <cell r="D439">
            <v>0</v>
          </cell>
          <cell r="E439">
            <v>0</v>
          </cell>
          <cell r="F439">
            <v>0</v>
          </cell>
          <cell r="G439">
            <v>0</v>
          </cell>
        </row>
        <row r="440">
          <cell r="A440">
            <v>12.3</v>
          </cell>
          <cell r="B440" t="str">
            <v>PA-12.8</v>
          </cell>
          <cell r="C440" t="str">
            <v>CERAMICA PISO PIEDRACID NEGRO 45 x 45 cm. Tipo Alfa o Similar. Color Negro según diseño (Incluye alistado de piso mortero 1:4 E=0,03, boquilla y pegante)</v>
          </cell>
          <cell r="D440" t="str">
            <v>m2</v>
          </cell>
          <cell r="E440">
            <v>311</v>
          </cell>
          <cell r="F440">
            <v>56934</v>
          </cell>
          <cell r="G440">
            <v>17706474</v>
          </cell>
        </row>
        <row r="441">
          <cell r="A441">
            <v>12.4</v>
          </cell>
          <cell r="B441" t="str">
            <v>PA-12.77</v>
          </cell>
          <cell r="C441" t="str">
            <v>GUARDAESCOBA CERAMICA PISO PIEDRACID NEGRO 45 x 45 cm. Tipo Alfa o Similar. Color Negro según diseño (Incluye boquilla y pegante)</v>
          </cell>
          <cell r="D441" t="str">
            <v>m</v>
          </cell>
          <cell r="E441">
            <v>498.86</v>
          </cell>
          <cell r="F441">
            <v>13024</v>
          </cell>
          <cell r="G441">
            <v>6497153</v>
          </cell>
        </row>
        <row r="442">
          <cell r="A442">
            <v>0</v>
          </cell>
          <cell r="B442">
            <v>0</v>
          </cell>
          <cell r="C442" t="str">
            <v xml:space="preserve">BALDOSAS DE GRANO DE MARMOL -GRANITO FUNDIDIO Y GRAVILLAS </v>
          </cell>
          <cell r="D442">
            <v>0</v>
          </cell>
          <cell r="E442">
            <v>0</v>
          </cell>
          <cell r="F442">
            <v>0</v>
          </cell>
          <cell r="G442">
            <v>0</v>
          </cell>
        </row>
        <row r="443">
          <cell r="A443">
            <v>12.5</v>
          </cell>
          <cell r="B443" t="str">
            <v>PA-12.89</v>
          </cell>
          <cell r="C443" t="str">
            <v>BALDOSA GRANO DE MARMOL Negro San Gil 30x30 cm. Tipo Alfa o Similar. Fondo negro (Incluye destroncada, pulida, brillada, mortero de nivelación y dilatación en bronce.)</v>
          </cell>
          <cell r="D443" t="str">
            <v>m2</v>
          </cell>
          <cell r="E443">
            <v>483.45</v>
          </cell>
          <cell r="F443">
            <v>100000</v>
          </cell>
          <cell r="G443">
            <v>48345000</v>
          </cell>
        </row>
        <row r="444">
          <cell r="A444">
            <v>12.6</v>
          </cell>
          <cell r="B444" t="str">
            <v>PA-12.64</v>
          </cell>
          <cell r="C444" t="str">
            <v>GUARDAESCOBA RECTO EN GRANO DE MARMOL PULIDO 30X1,5X7,2 cm NEGRO SAN GIL FONDO NEGRO INSTALADO A PLOMO CON REVESTIMIENTO DE MURO</v>
          </cell>
          <cell r="D444" t="str">
            <v>m</v>
          </cell>
          <cell r="E444">
            <v>1180</v>
          </cell>
          <cell r="F444">
            <v>19451</v>
          </cell>
          <cell r="G444">
            <v>22952180</v>
          </cell>
        </row>
        <row r="445">
          <cell r="A445">
            <v>12.7</v>
          </cell>
          <cell r="B445" t="str">
            <v>PA-12.68</v>
          </cell>
          <cell r="C445" t="str">
            <v>BOCAPUERTA EN GRANITO FUNDIDO EN SITIO (Incluye destroncada, pulida y brillada + dilataciones en bronce y mortero de nivelación)</v>
          </cell>
          <cell r="D445" t="str">
            <v>m</v>
          </cell>
          <cell r="E445">
            <v>232.19</v>
          </cell>
          <cell r="F445">
            <v>35212</v>
          </cell>
          <cell r="G445">
            <v>8175874</v>
          </cell>
        </row>
        <row r="446">
          <cell r="A446">
            <v>0</v>
          </cell>
          <cell r="B446">
            <v>0</v>
          </cell>
          <cell r="C446" t="str">
            <v xml:space="preserve">PORCELANATOS </v>
          </cell>
          <cell r="D446">
            <v>0</v>
          </cell>
          <cell r="E446">
            <v>0</v>
          </cell>
          <cell r="F446">
            <v>0</v>
          </cell>
          <cell r="G446">
            <v>0</v>
          </cell>
        </row>
        <row r="447">
          <cell r="A447">
            <v>12.8</v>
          </cell>
          <cell r="B447" t="str">
            <v>PA-12.49</v>
          </cell>
          <cell r="C447" t="str">
            <v>GUARDAESCOBA PORCELANATTO CONSTELLAZIONE Mate Gris o Negro  h=10 cm. Tipo Alfa o Similar. (Incluye boquilla y mortero de pega.)</v>
          </cell>
          <cell r="D447" t="str">
            <v>m</v>
          </cell>
          <cell r="E447">
            <v>639.70000000000005</v>
          </cell>
          <cell r="F447">
            <v>17421</v>
          </cell>
          <cell r="G447">
            <v>11144214</v>
          </cell>
        </row>
        <row r="448">
          <cell r="A448">
            <v>0</v>
          </cell>
          <cell r="B448">
            <v>0</v>
          </cell>
          <cell r="C448" t="str">
            <v>TABLONES DE GRES Y PISOS EN ARCILLA</v>
          </cell>
          <cell r="D448">
            <v>0</v>
          </cell>
          <cell r="E448">
            <v>0</v>
          </cell>
          <cell r="F448">
            <v>0</v>
          </cell>
          <cell r="G448">
            <v>0</v>
          </cell>
        </row>
        <row r="449">
          <cell r="A449">
            <v>12.9</v>
          </cell>
          <cell r="B449" t="str">
            <v>PA-12.23</v>
          </cell>
          <cell r="C449" t="str">
            <v>TABLON DE GRES TRADICION Liso 30 x 30 cm. Tipo Alfa o Similar. Colores Rojo, Salmón o Sahara según diseño. (Incluye boquilla color y mortero de nivelación.)</v>
          </cell>
          <cell r="D449" t="str">
            <v>m2</v>
          </cell>
          <cell r="E449">
            <v>74.33</v>
          </cell>
          <cell r="F449">
            <v>51776</v>
          </cell>
          <cell r="G449">
            <v>3848510</v>
          </cell>
        </row>
        <row r="450">
          <cell r="A450">
            <v>12.1</v>
          </cell>
          <cell r="B450" t="str">
            <v>PA-12.34</v>
          </cell>
          <cell r="C450" t="str">
            <v>PISO PIZARRA NATURAL. TipoCorona o similar. Color Negro  (Incluye boquilla y pegante)</v>
          </cell>
          <cell r="D450" t="str">
            <v>m2</v>
          </cell>
          <cell r="E450">
            <v>228.26</v>
          </cell>
          <cell r="F450">
            <v>55724</v>
          </cell>
          <cell r="G450">
            <v>12719560</v>
          </cell>
        </row>
        <row r="451">
          <cell r="A451">
            <v>0</v>
          </cell>
          <cell r="B451">
            <v>0</v>
          </cell>
          <cell r="C451" t="str">
            <v xml:space="preserve">PISOS EN MADERA Y OTROS </v>
          </cell>
          <cell r="D451">
            <v>0</v>
          </cell>
          <cell r="E451">
            <v>0</v>
          </cell>
          <cell r="F451">
            <v>0</v>
          </cell>
          <cell r="G451">
            <v>0</v>
          </cell>
        </row>
        <row r="452">
          <cell r="A452">
            <v>12.11</v>
          </cell>
          <cell r="B452" t="str">
            <v>PA-12.109</v>
          </cell>
          <cell r="C452" t="str">
            <v>GUARDAESCOBA Madera de cedro,  h=10 cm. Con pintura negra, según diseño y especificaciones</v>
          </cell>
          <cell r="D452" t="str">
            <v>und</v>
          </cell>
          <cell r="E452">
            <v>1081.7</v>
          </cell>
          <cell r="F452">
            <v>19709</v>
          </cell>
          <cell r="G452">
            <v>21319225</v>
          </cell>
        </row>
        <row r="453">
          <cell r="A453">
            <v>12.12</v>
          </cell>
          <cell r="B453" t="str">
            <v>PA-12.131</v>
          </cell>
          <cell r="C453" t="str">
            <v xml:space="preserve">SUMINISTRO E INSTALACION DE PISO CONDUCTIVO STATIC PULSE, TRAFICO INDUSTRIAL HOMOGÉNEO, COLOR AZUL Y/O GRIS </v>
          </cell>
          <cell r="D453" t="str">
            <v>m2</v>
          </cell>
          <cell r="E453">
            <v>40</v>
          </cell>
          <cell r="F453">
            <v>559747</v>
          </cell>
          <cell r="G453">
            <v>22389880</v>
          </cell>
        </row>
        <row r="454">
          <cell r="A454">
            <v>12.13</v>
          </cell>
          <cell r="B454" t="str">
            <v>PA-12.133</v>
          </cell>
          <cell r="C454" t="str">
            <v>ACOUSTIC CONTROL VP e=31mm (Suministro e instalación)</v>
          </cell>
          <cell r="D454" t="str">
            <v>m2</v>
          </cell>
          <cell r="E454">
            <v>212.77</v>
          </cell>
          <cell r="F454">
            <v>66780</v>
          </cell>
          <cell r="G454">
            <v>14208781</v>
          </cell>
        </row>
        <row r="455">
          <cell r="A455">
            <v>12.14</v>
          </cell>
          <cell r="B455" t="str">
            <v>PA-12.134</v>
          </cell>
          <cell r="C455" t="str">
            <v>SUMINISTRO E INSTALACION DE PISO EN LINOLEO con proteccion topshield2, antiestatico y muy resistente al impacto, capa  de uso de 1.5 mm y espesor de 2.5 mm, trafico industrial 43. Incluye soldadura moteada. (Suministro e instalación A TODO COSTO)</v>
          </cell>
          <cell r="D455" t="str">
            <v>m2</v>
          </cell>
          <cell r="E455">
            <v>6267.01</v>
          </cell>
          <cell r="F455">
            <v>74284</v>
          </cell>
          <cell r="G455">
            <v>465538571</v>
          </cell>
        </row>
        <row r="456">
          <cell r="A456">
            <v>0</v>
          </cell>
          <cell r="B456">
            <v>0</v>
          </cell>
          <cell r="C456" t="str">
            <v>Total  PISOS - ACABADOS</v>
          </cell>
          <cell r="D456">
            <v>0</v>
          </cell>
          <cell r="E456">
            <v>0</v>
          </cell>
          <cell r="F456">
            <v>0</v>
          </cell>
          <cell r="G456">
            <v>771664278</v>
          </cell>
        </row>
        <row r="457">
          <cell r="A457">
            <v>0</v>
          </cell>
          <cell r="B457">
            <v>0</v>
          </cell>
          <cell r="C457">
            <v>0</v>
          </cell>
          <cell r="D457">
            <v>0</v>
          </cell>
          <cell r="E457">
            <v>0</v>
          </cell>
          <cell r="F457">
            <v>0</v>
          </cell>
          <cell r="G457">
            <v>0</v>
          </cell>
        </row>
        <row r="458">
          <cell r="A458">
            <v>13</v>
          </cell>
          <cell r="B458" t="str">
            <v>E-13</v>
          </cell>
          <cell r="C458" t="str">
            <v>ENCHAPES Y ACCESORIOS</v>
          </cell>
          <cell r="D458">
            <v>0</v>
          </cell>
          <cell r="E458">
            <v>0</v>
          </cell>
          <cell r="F458">
            <v>0</v>
          </cell>
          <cell r="G458">
            <v>0</v>
          </cell>
        </row>
        <row r="459">
          <cell r="A459">
            <v>0</v>
          </cell>
          <cell r="B459">
            <v>0</v>
          </cell>
          <cell r="C459" t="str">
            <v xml:space="preserve">ENCHAPES DE PARED </v>
          </cell>
          <cell r="D459">
            <v>0</v>
          </cell>
          <cell r="E459">
            <v>0</v>
          </cell>
          <cell r="F459">
            <v>0</v>
          </cell>
          <cell r="G459">
            <v>0</v>
          </cell>
        </row>
        <row r="460">
          <cell r="A460">
            <v>13.1</v>
          </cell>
          <cell r="B460" t="str">
            <v>E-13.7</v>
          </cell>
          <cell r="C460" t="str">
            <v>CERAMICA PARED IMPORTADA NEVADA BLANCA BR 30*45-1 . Tipo Alfa o Similar. Color  instalado a 90° (Incluye boquilla color y win).</v>
          </cell>
          <cell r="D460" t="str">
            <v>m2</v>
          </cell>
          <cell r="E460">
            <v>878.42</v>
          </cell>
          <cell r="F460">
            <v>56151</v>
          </cell>
          <cell r="G460">
            <v>49324161</v>
          </cell>
        </row>
        <row r="461">
          <cell r="A461">
            <v>13.2</v>
          </cell>
          <cell r="B461" t="str">
            <v>E-13.85</v>
          </cell>
          <cell r="C461" t="str">
            <v>ENCHAPE DE PARED EN GRANITO NEGRO ABSOLUTO (Incluye anclajes en alambre, pegante alto desempeño).</v>
          </cell>
          <cell r="D461" t="str">
            <v>m2</v>
          </cell>
          <cell r="E461">
            <v>200.72</v>
          </cell>
          <cell r="F461">
            <v>482069</v>
          </cell>
          <cell r="G461">
            <v>96760890</v>
          </cell>
        </row>
        <row r="462">
          <cell r="A462">
            <v>13.3</v>
          </cell>
          <cell r="B462" t="str">
            <v>E-13.99</v>
          </cell>
          <cell r="C462" t="str">
            <v>SUMINISTRO E INSTALACION DE PORCELANATO NATURAL COLOR AVORIO (BEIGE), ANTRACITA (GRIS OSCURO), CAFÉ, espesor de 10 mm. Incluye MANO DE OBRA por instalacion de fachada mediante sistema adherido en perfil anodizado, anclado con separadores, Mensulas, Soportes de perfileria metalica en aluminio cada 50 cm, tornillos expansivos,tornillos de anclaje montaje, cintas adhesivas y adhesivopolimerico. Material a ventilar no mayor a 27 kg/m2 para modulacion 1.2 x 0.60 m o 1.8 x 0.90 m, consumo de perfileria no mayor a 1.90 m/m2.</v>
          </cell>
          <cell r="D462" t="str">
            <v>m2</v>
          </cell>
          <cell r="E462">
            <v>2821.12</v>
          </cell>
          <cell r="F462">
            <v>237745</v>
          </cell>
          <cell r="G462">
            <v>670707174</v>
          </cell>
        </row>
        <row r="463">
          <cell r="A463">
            <v>0</v>
          </cell>
          <cell r="B463">
            <v>0</v>
          </cell>
          <cell r="C463" t="str">
            <v xml:space="preserve">CENEFAS </v>
          </cell>
          <cell r="D463">
            <v>0</v>
          </cell>
          <cell r="E463">
            <v>0</v>
          </cell>
          <cell r="F463">
            <v>0</v>
          </cell>
          <cell r="G463">
            <v>0</v>
          </cell>
        </row>
        <row r="464">
          <cell r="A464">
            <v>13.4</v>
          </cell>
          <cell r="B464" t="str">
            <v>E-13.12</v>
          </cell>
          <cell r="C464" t="str">
            <v>CENEFA PRECORTADO OXIDO 10*30,5-1.  -   Tipo Alfa o Similar.</v>
          </cell>
          <cell r="D464" t="str">
            <v>m</v>
          </cell>
          <cell r="E464">
            <v>498.86</v>
          </cell>
          <cell r="F464">
            <v>50217</v>
          </cell>
          <cell r="G464">
            <v>25051253</v>
          </cell>
        </row>
        <row r="465">
          <cell r="A465">
            <v>0</v>
          </cell>
          <cell r="B465">
            <v>0</v>
          </cell>
          <cell r="C465" t="str">
            <v xml:space="preserve">MESONES </v>
          </cell>
          <cell r="D465">
            <v>0</v>
          </cell>
          <cell r="E465">
            <v>0</v>
          </cell>
          <cell r="F465">
            <v>0</v>
          </cell>
          <cell r="G465">
            <v>0</v>
          </cell>
        </row>
        <row r="466">
          <cell r="A466">
            <v>13.5</v>
          </cell>
          <cell r="B466" t="str">
            <v>E-13.19</v>
          </cell>
          <cell r="C466" t="str">
            <v>MESON EN MARMOL VILLA DE LEYVA  Ancho:0.60 m.  Instalado con SOPORTES METALICOS (Suministro e instalación con soportes metálicos anclado, pulido y brillado).</v>
          </cell>
          <cell r="D466" t="str">
            <v>m</v>
          </cell>
          <cell r="E466">
            <v>31.5</v>
          </cell>
          <cell r="F466">
            <v>338431</v>
          </cell>
          <cell r="G466">
            <v>10660577</v>
          </cell>
        </row>
        <row r="467">
          <cell r="A467">
            <v>0</v>
          </cell>
          <cell r="B467">
            <v>0</v>
          </cell>
          <cell r="C467" t="str">
            <v xml:space="preserve">PIRLANES, POCETAS LAVATRAPEROS, LAVADEROS  </v>
          </cell>
          <cell r="D467">
            <v>0</v>
          </cell>
          <cell r="E467">
            <v>0</v>
          </cell>
          <cell r="F467">
            <v>0</v>
          </cell>
          <cell r="G467">
            <v>0</v>
          </cell>
        </row>
        <row r="468">
          <cell r="A468">
            <v>13.6</v>
          </cell>
          <cell r="B468" t="str">
            <v>E-13.94</v>
          </cell>
          <cell r="C468" t="str">
            <v>POYO DUCHA MAMPOSTERIA h=10x 8 cm. Enchapado Ceramica IMPORTADA NEVADA BLANCA BR 30*45-1 (Incluye poyo en concreto con refuerzo, cerámica, win y alfacolor)</v>
          </cell>
          <cell r="D468" t="str">
            <v>m</v>
          </cell>
          <cell r="E468">
            <v>2.1</v>
          </cell>
          <cell r="F468">
            <v>51893</v>
          </cell>
          <cell r="G468">
            <v>108975</v>
          </cell>
        </row>
        <row r="469">
          <cell r="A469">
            <v>13.7</v>
          </cell>
          <cell r="B469" t="str">
            <v>E-13.63</v>
          </cell>
          <cell r="C469" t="str">
            <v>POCETA LAVATRAPEROS CONCRETO 2.500 psi, 1.30 x 0.50 x 0.50 m. (Incluye acero de refuerzo, rejilla 3" x 2", enchape en Nevada Blanca 30x45 cm, llave terminal jardin)</v>
          </cell>
          <cell r="D469" t="str">
            <v>und</v>
          </cell>
          <cell r="E469">
            <v>7</v>
          </cell>
          <cell r="F469">
            <v>156173</v>
          </cell>
          <cell r="G469">
            <v>1093211</v>
          </cell>
        </row>
        <row r="470">
          <cell r="A470">
            <v>0</v>
          </cell>
          <cell r="B470">
            <v>0</v>
          </cell>
          <cell r="C470" t="str">
            <v xml:space="preserve">INCRUSTACIONES </v>
          </cell>
          <cell r="D470">
            <v>0</v>
          </cell>
          <cell r="E470">
            <v>0</v>
          </cell>
          <cell r="F470">
            <v>0</v>
          </cell>
          <cell r="G470">
            <v>0</v>
          </cell>
        </row>
        <row r="471">
          <cell r="A471">
            <v>13.8</v>
          </cell>
          <cell r="B471" t="str">
            <v>E-13.29</v>
          </cell>
          <cell r="C471" t="str">
            <v>INCRUSTACIONES Porcelana - PAPELERA ELITE Ref. 046140100-1 Tipo Corona o Similar.</v>
          </cell>
          <cell r="D471" t="str">
            <v>un</v>
          </cell>
          <cell r="E471">
            <v>3</v>
          </cell>
          <cell r="F471">
            <v>16275</v>
          </cell>
          <cell r="G471">
            <v>48825</v>
          </cell>
        </row>
        <row r="472">
          <cell r="A472">
            <v>13.9</v>
          </cell>
          <cell r="B472" t="str">
            <v>E-13.33</v>
          </cell>
          <cell r="C472" t="str">
            <v>INCRUSTACIONES Porcelana - TOALLERO  ELITE Ref. 09190100-1 Tipo Corona o Similar.</v>
          </cell>
          <cell r="D472" t="str">
            <v>und</v>
          </cell>
          <cell r="E472">
            <v>3</v>
          </cell>
          <cell r="F472">
            <v>19761</v>
          </cell>
          <cell r="G472">
            <v>59283</v>
          </cell>
        </row>
        <row r="473">
          <cell r="A473">
            <v>0</v>
          </cell>
          <cell r="B473">
            <v>0</v>
          </cell>
          <cell r="C473" t="str">
            <v xml:space="preserve">ACCESORIOS </v>
          </cell>
          <cell r="D473">
            <v>0</v>
          </cell>
          <cell r="E473">
            <v>0</v>
          </cell>
          <cell r="F473">
            <v>0</v>
          </cell>
          <cell r="G473">
            <v>0</v>
          </cell>
        </row>
        <row r="474">
          <cell r="A474">
            <v>13.1</v>
          </cell>
          <cell r="B474" t="str">
            <v>E-13.78</v>
          </cell>
          <cell r="C474" t="str">
            <v>BARRA DISCAPACITADOS EN CON DOS BRAZOS, EN ACERO INOXIDABLE SATINADO  fijadas a piso y a pared ref.8-AA-508</v>
          </cell>
          <cell r="D474" t="str">
            <v>und</v>
          </cell>
          <cell r="E474">
            <v>9</v>
          </cell>
          <cell r="F474">
            <v>370000</v>
          </cell>
          <cell r="G474">
            <v>3330000</v>
          </cell>
        </row>
        <row r="475">
          <cell r="A475">
            <v>13.11</v>
          </cell>
          <cell r="B475" t="str">
            <v>E-13.41</v>
          </cell>
          <cell r="C475" t="str">
            <v>SECADOR ELECTRICO PARA MANOS LIBRES en Acero Inoxidable 304 satinado  Tipo Accesorios &amp; Acabados o Similar. (suministro, instalación y puesta en funcionamiento).</v>
          </cell>
          <cell r="D475" t="str">
            <v>un</v>
          </cell>
          <cell r="E475">
            <v>23</v>
          </cell>
          <cell r="F475">
            <v>634000</v>
          </cell>
          <cell r="G475">
            <v>14582000</v>
          </cell>
        </row>
        <row r="476">
          <cell r="A476">
            <v>13.12</v>
          </cell>
          <cell r="B476" t="str">
            <v>E-13.42</v>
          </cell>
          <cell r="C476" t="str">
            <v>LAVAPLATOS DE EMPOTRAR EN ACERO INOXIDABLE - Tipo Socoda o Similar - Dimensiones 45 x 49 cm. (suministro e instalación)</v>
          </cell>
          <cell r="D476" t="str">
            <v>un</v>
          </cell>
          <cell r="E476">
            <v>7</v>
          </cell>
          <cell r="F476">
            <v>119661</v>
          </cell>
          <cell r="G476">
            <v>837627</v>
          </cell>
        </row>
        <row r="477">
          <cell r="A477">
            <v>13.13</v>
          </cell>
          <cell r="B477" t="str">
            <v>E-13.48</v>
          </cell>
          <cell r="C477" t="str">
            <v>DISPENSADOR PARA JABON LIQUIDO MARCA A&amp;A CUERPO EN ACERO INOXIDABLE CAPACIDAD 1.2 LITROS. REF 8-AA-600</v>
          </cell>
          <cell r="D477" t="str">
            <v>und</v>
          </cell>
          <cell r="E477">
            <v>40</v>
          </cell>
          <cell r="F477">
            <v>109000</v>
          </cell>
          <cell r="G477">
            <v>4360000</v>
          </cell>
        </row>
        <row r="478">
          <cell r="A478">
            <v>13.14</v>
          </cell>
          <cell r="B478" t="str">
            <v>E-13.52</v>
          </cell>
          <cell r="C478" t="str">
            <v xml:space="preserve">PROTECTOR PARA PAPEL HIGIENICO DE SOBREPONER EN LA PARED EN ACERO INOXIDABLE 304 SATINADO, PARA ROLLO DE 200/400 m CERRADURA CON LLAVE, IMPORTADO MARCA A&amp;A. </v>
          </cell>
          <cell r="D478" t="str">
            <v>und</v>
          </cell>
          <cell r="E478">
            <v>23</v>
          </cell>
          <cell r="F478">
            <v>121686</v>
          </cell>
          <cell r="G478">
            <v>2798778</v>
          </cell>
        </row>
        <row r="479">
          <cell r="A479">
            <v>0</v>
          </cell>
          <cell r="B479">
            <v>0</v>
          </cell>
          <cell r="C479" t="str">
            <v>Total  ENCHAPES Y ACCESORIOS</v>
          </cell>
          <cell r="D479">
            <v>0</v>
          </cell>
          <cell r="E479">
            <v>0</v>
          </cell>
          <cell r="F479">
            <v>0</v>
          </cell>
          <cell r="G479">
            <v>879722754</v>
          </cell>
        </row>
        <row r="480">
          <cell r="A480">
            <v>0</v>
          </cell>
          <cell r="B480">
            <v>0</v>
          </cell>
          <cell r="C480">
            <v>0</v>
          </cell>
          <cell r="D480">
            <v>0</v>
          </cell>
          <cell r="E480">
            <v>0</v>
          </cell>
          <cell r="F480">
            <v>0</v>
          </cell>
          <cell r="G480">
            <v>0</v>
          </cell>
        </row>
        <row r="481">
          <cell r="A481">
            <v>14</v>
          </cell>
          <cell r="B481" t="str">
            <v>V-14</v>
          </cell>
          <cell r="C481" t="str">
            <v>VIDRIOS Y ESPEJOS</v>
          </cell>
          <cell r="D481">
            <v>0</v>
          </cell>
          <cell r="E481">
            <v>0</v>
          </cell>
          <cell r="F481">
            <v>0</v>
          </cell>
          <cell r="G481">
            <v>0</v>
          </cell>
        </row>
        <row r="482">
          <cell r="A482">
            <v>14.1</v>
          </cell>
          <cell r="B482" t="str">
            <v>V-14.1</v>
          </cell>
          <cell r="C482" t="str">
            <v>ESPEJO   4 mm. Biselado y Pulido cuatro lados. (Suministro e instalación incluyendo los elementos de fijación al muro).</v>
          </cell>
          <cell r="D482" t="str">
            <v>m2</v>
          </cell>
          <cell r="E482">
            <v>46.2</v>
          </cell>
          <cell r="F482">
            <v>108999</v>
          </cell>
          <cell r="G482">
            <v>5035754</v>
          </cell>
        </row>
        <row r="483">
          <cell r="A483">
            <v>0</v>
          </cell>
          <cell r="B483">
            <v>0</v>
          </cell>
          <cell r="C483" t="str">
            <v>Total VIDRIOS Y ESPEJOS</v>
          </cell>
          <cell r="D483">
            <v>0</v>
          </cell>
          <cell r="E483">
            <v>0</v>
          </cell>
          <cell r="F483">
            <v>0</v>
          </cell>
          <cell r="G483">
            <v>5035754</v>
          </cell>
        </row>
        <row r="484">
          <cell r="A484">
            <v>0</v>
          </cell>
          <cell r="B484">
            <v>0</v>
          </cell>
          <cell r="C484">
            <v>0</v>
          </cell>
          <cell r="D484">
            <v>0</v>
          </cell>
          <cell r="E484">
            <v>0</v>
          </cell>
          <cell r="F484">
            <v>0</v>
          </cell>
          <cell r="G484">
            <v>0</v>
          </cell>
        </row>
        <row r="485">
          <cell r="A485">
            <v>15</v>
          </cell>
          <cell r="B485" t="str">
            <v>AS-15</v>
          </cell>
          <cell r="C485" t="str">
            <v>APARATOS SANITARIOS</v>
          </cell>
          <cell r="D485">
            <v>0</v>
          </cell>
          <cell r="E485">
            <v>0</v>
          </cell>
          <cell r="F485">
            <v>0</v>
          </cell>
          <cell r="G485">
            <v>0</v>
          </cell>
        </row>
        <row r="486">
          <cell r="A486">
            <v>0</v>
          </cell>
          <cell r="B486">
            <v>0</v>
          </cell>
          <cell r="C486" t="str">
            <v xml:space="preserve">SANITARIOS </v>
          </cell>
          <cell r="D486">
            <v>0</v>
          </cell>
          <cell r="E486">
            <v>0</v>
          </cell>
          <cell r="F486">
            <v>0</v>
          </cell>
          <cell r="G486">
            <v>0</v>
          </cell>
        </row>
        <row r="487">
          <cell r="A487">
            <v>15.1</v>
          </cell>
          <cell r="B487" t="str">
            <v>AS-15.4</v>
          </cell>
          <cell r="C487" t="str">
            <v>SANITARIO Tipo MONTECARLO REDONDO Color Blanco Ref. 02618100-1 Tipo Corona o Similar. (conjunto sanitario que incluye sanitario one piece, tapa, griferia, accesorios de conexión e instalación.)</v>
          </cell>
          <cell r="D487" t="str">
            <v>und</v>
          </cell>
          <cell r="E487">
            <v>5</v>
          </cell>
          <cell r="F487">
            <v>327531</v>
          </cell>
          <cell r="G487">
            <v>1637655</v>
          </cell>
        </row>
        <row r="488">
          <cell r="A488">
            <v>15.2</v>
          </cell>
          <cell r="B488" t="str">
            <v>AS-15.6</v>
          </cell>
          <cell r="C488" t="str">
            <v>TAZA BALTICO EP Ref. 113121001 corona o similar, para fluxometro o griferia, antivandalico, color blanco.</v>
          </cell>
          <cell r="D488" t="str">
            <v>und</v>
          </cell>
          <cell r="E488">
            <v>50</v>
          </cell>
          <cell r="F488">
            <v>340921</v>
          </cell>
          <cell r="G488">
            <v>17046050</v>
          </cell>
        </row>
        <row r="489">
          <cell r="A489">
            <v>0</v>
          </cell>
          <cell r="B489">
            <v>0</v>
          </cell>
          <cell r="C489" t="str">
            <v xml:space="preserve">ORINALES </v>
          </cell>
          <cell r="D489">
            <v>0</v>
          </cell>
          <cell r="E489">
            <v>0</v>
          </cell>
          <cell r="F489">
            <v>0</v>
          </cell>
          <cell r="G489">
            <v>0</v>
          </cell>
        </row>
        <row r="490">
          <cell r="A490">
            <v>15.3</v>
          </cell>
          <cell r="B490" t="str">
            <v>AS-15.14</v>
          </cell>
          <cell r="C490" t="str">
            <v>ORINAL TIPO GOTTA BAJO CONSUMO 0,5 Lpf sifon oculto , Color blanco incluye griferia tipo push antivandalica tipo Corona o similar.</v>
          </cell>
          <cell r="D490" t="str">
            <v>und</v>
          </cell>
          <cell r="E490">
            <v>21</v>
          </cell>
          <cell r="F490">
            <v>477947</v>
          </cell>
          <cell r="G490">
            <v>10036887</v>
          </cell>
        </row>
        <row r="491">
          <cell r="A491">
            <v>0</v>
          </cell>
          <cell r="B491">
            <v>0</v>
          </cell>
          <cell r="C491" t="str">
            <v xml:space="preserve">LAVAMANOS </v>
          </cell>
          <cell r="D491">
            <v>0</v>
          </cell>
          <cell r="E491">
            <v>0</v>
          </cell>
          <cell r="F491">
            <v>0</v>
          </cell>
          <cell r="G491">
            <v>0</v>
          </cell>
        </row>
        <row r="492">
          <cell r="A492">
            <v>15.4</v>
          </cell>
          <cell r="B492" t="str">
            <v>AS-15.18</v>
          </cell>
          <cell r="C492" t="str">
            <v>LAVAMANOS SOBREPONER Linea MARSELLA Color Blanco Ref. 13011000 Tipo Corona o Similar. (Incluye desagüe automatico, sifón botella, grapas 2 und, acople).</v>
          </cell>
          <cell r="D492" t="str">
            <v>und</v>
          </cell>
          <cell r="E492">
            <v>2</v>
          </cell>
          <cell r="F492">
            <v>114367</v>
          </cell>
          <cell r="G492">
            <v>228734</v>
          </cell>
        </row>
        <row r="493">
          <cell r="A493">
            <v>15.5</v>
          </cell>
          <cell r="B493" t="str">
            <v>AS-15.19</v>
          </cell>
          <cell r="C493" t="str">
            <v>LAVAMANOS SPACE FFC REF. 2030411001</v>
          </cell>
          <cell r="D493" t="str">
            <v>und</v>
          </cell>
          <cell r="E493">
            <v>50</v>
          </cell>
          <cell r="F493">
            <v>202276</v>
          </cell>
          <cell r="G493">
            <v>10113800</v>
          </cell>
        </row>
        <row r="494">
          <cell r="A494">
            <v>15.6</v>
          </cell>
          <cell r="B494" t="str">
            <v>AS-15.21</v>
          </cell>
          <cell r="C494" t="str">
            <v>LAVAMANOS CON MUEBLE COLLIS 60 mueble color wengue Corona  o Similar. (Incluye , desagüe automatico, sifón botella, grapas 2 und, acople)</v>
          </cell>
          <cell r="D494" t="str">
            <v>und</v>
          </cell>
          <cell r="E494">
            <v>5</v>
          </cell>
          <cell r="F494">
            <v>619032</v>
          </cell>
          <cell r="G494">
            <v>3095160</v>
          </cell>
        </row>
        <row r="495">
          <cell r="A495">
            <v>0</v>
          </cell>
          <cell r="B495">
            <v>0</v>
          </cell>
          <cell r="C495" t="str">
            <v xml:space="preserve">GRIFERIA LAVAMANOS-DUCHA-POCETAS </v>
          </cell>
          <cell r="D495">
            <v>0</v>
          </cell>
          <cell r="E495">
            <v>0</v>
          </cell>
          <cell r="F495">
            <v>0</v>
          </cell>
          <cell r="G495">
            <v>0</v>
          </cell>
        </row>
        <row r="496">
          <cell r="A496">
            <v>15.7</v>
          </cell>
          <cell r="B496" t="str">
            <v>AS-15.34</v>
          </cell>
          <cell r="C496" t="str">
            <v>GRIFERIA ANTIVANDALICO CON PICO EMPOTRADO  CORONA Tipo Grival o Similar. (Incluye desague, sifón.).</v>
          </cell>
          <cell r="D496" t="str">
            <v>und</v>
          </cell>
          <cell r="E496">
            <v>2</v>
          </cell>
          <cell r="F496">
            <v>174494</v>
          </cell>
          <cell r="G496">
            <v>348988</v>
          </cell>
        </row>
        <row r="497">
          <cell r="A497">
            <v>15.8</v>
          </cell>
          <cell r="B497" t="str">
            <v>AS-15.33</v>
          </cell>
          <cell r="C497" t="str">
            <v>GRIFERIA ANTIVANDALICO CON PICO EXPUESTO CORONA Tipo Grival o Similar. (Incluye desague, sifón.).</v>
          </cell>
          <cell r="D497" t="str">
            <v>und</v>
          </cell>
          <cell r="E497">
            <v>50</v>
          </cell>
          <cell r="F497">
            <v>171652</v>
          </cell>
          <cell r="G497">
            <v>8582600</v>
          </cell>
        </row>
        <row r="498">
          <cell r="A498">
            <v>15.9</v>
          </cell>
          <cell r="B498" t="str">
            <v>AS-15.23</v>
          </cell>
          <cell r="C498" t="str">
            <v>GRIFERIA Mezclador LAVAMANOS 8" VENTO Ref. 591320001 Tipo Grival o Similar. (Incluye desague, sifón, grapas e instalación).</v>
          </cell>
          <cell r="D498" t="str">
            <v>und</v>
          </cell>
          <cell r="E498">
            <v>5</v>
          </cell>
          <cell r="F498">
            <v>143632</v>
          </cell>
          <cell r="G498">
            <v>718160</v>
          </cell>
        </row>
        <row r="499">
          <cell r="A499">
            <v>15.1</v>
          </cell>
          <cell r="B499" t="str">
            <v>AS-15.32</v>
          </cell>
          <cell r="C499" t="str">
            <v>GRIFERIA PARA LAVAPLATOS SENCILLO GALAXIA CROMO Ref. 50960 Tipo Grival o Similar (Incluye Kit griferia)</v>
          </cell>
          <cell r="D499" t="str">
            <v>un</v>
          </cell>
          <cell r="E499">
            <v>7</v>
          </cell>
          <cell r="F499">
            <v>57492</v>
          </cell>
          <cell r="G499">
            <v>402444</v>
          </cell>
        </row>
        <row r="500">
          <cell r="A500">
            <v>15.11</v>
          </cell>
          <cell r="B500" t="str">
            <v>E-13.57</v>
          </cell>
          <cell r="C500" t="str">
            <v>LLAVE TERMINAL MANGUERA 1/2"  (Suministro e instalación).</v>
          </cell>
          <cell r="D500" t="str">
            <v>und</v>
          </cell>
          <cell r="E500">
            <v>7</v>
          </cell>
          <cell r="F500">
            <v>12841</v>
          </cell>
          <cell r="G500">
            <v>89887</v>
          </cell>
        </row>
        <row r="501">
          <cell r="A501">
            <v>0</v>
          </cell>
          <cell r="B501">
            <v>0</v>
          </cell>
          <cell r="C501" t="str">
            <v>Total  APARATOS SANITARIOS</v>
          </cell>
          <cell r="D501">
            <v>0</v>
          </cell>
          <cell r="E501">
            <v>0</v>
          </cell>
          <cell r="F501">
            <v>0</v>
          </cell>
          <cell r="G501">
            <v>52300365</v>
          </cell>
        </row>
        <row r="502">
          <cell r="A502">
            <v>0</v>
          </cell>
          <cell r="B502">
            <v>0</v>
          </cell>
          <cell r="C502">
            <v>0</v>
          </cell>
          <cell r="D502">
            <v>0</v>
          </cell>
          <cell r="E502">
            <v>0</v>
          </cell>
          <cell r="F502">
            <v>0</v>
          </cell>
          <cell r="G502">
            <v>0</v>
          </cell>
        </row>
        <row r="503">
          <cell r="A503">
            <v>16</v>
          </cell>
          <cell r="B503" t="str">
            <v>MA-16</v>
          </cell>
          <cell r="C503" t="str">
            <v>CARPINTERIA EN MADERA Y MUEBLES EN CONCRETO</v>
          </cell>
          <cell r="D503">
            <v>0</v>
          </cell>
          <cell r="E503">
            <v>0</v>
          </cell>
          <cell r="F503">
            <v>0</v>
          </cell>
          <cell r="G503">
            <v>0</v>
          </cell>
        </row>
        <row r="504">
          <cell r="A504">
            <v>0</v>
          </cell>
          <cell r="B504">
            <v>0</v>
          </cell>
          <cell r="C504" t="str">
            <v xml:space="preserve">PUERTAS EN MADERA </v>
          </cell>
          <cell r="D504">
            <v>0</v>
          </cell>
          <cell r="E504">
            <v>0</v>
          </cell>
          <cell r="F504">
            <v>0</v>
          </cell>
          <cell r="G504">
            <v>0</v>
          </cell>
        </row>
        <row r="505">
          <cell r="A505">
            <v>16.100000000000001</v>
          </cell>
          <cell r="B505" t="str">
            <v>MA-16.10</v>
          </cell>
          <cell r="C505" t="str">
            <v>MARCO EN TABLEX ENCHAPADO OKUME - Kit de Marko Classico Tipo Pizano o Similar. (2 largueros de 2,40 m y un cabezal de 1,20 m.) Ancho muro: 10 a 18 cm Ancho Puerta: 0,76 x 1,10 m. Acabado: tintilla, sellador (mínimo 6 manos) y laca según diseño. (Incluye suministro e instalación).</v>
          </cell>
          <cell r="D505" t="str">
            <v>und</v>
          </cell>
          <cell r="E505">
            <v>16</v>
          </cell>
          <cell r="F505">
            <v>218758</v>
          </cell>
          <cell r="G505">
            <v>3500128</v>
          </cell>
        </row>
        <row r="506">
          <cell r="A506">
            <v>16.2</v>
          </cell>
          <cell r="B506" t="str">
            <v>MA-16.1</v>
          </cell>
          <cell r="C506" t="str">
            <v>PUERTA ENTAMBORADA EN LAMINA TRIPLEX OKUME - Tipo Pizano Okumé o Similar. Ancho: 0,51 a 0,75 m. Alto: 2,10 a 2,40 m. Hoja Lisa con Marquete capacanto okumé. Acabado: tintilla, sellador (mínimo 6 manos) y laca según diseño. (Incluye suministro, instalación y bisagras).</v>
          </cell>
          <cell r="D506" t="str">
            <v>und</v>
          </cell>
          <cell r="E506">
            <v>5</v>
          </cell>
          <cell r="F506">
            <v>358650</v>
          </cell>
          <cell r="G506">
            <v>1793250</v>
          </cell>
        </row>
        <row r="507">
          <cell r="A507">
            <v>16.3</v>
          </cell>
          <cell r="B507" t="str">
            <v>MA-16.2</v>
          </cell>
          <cell r="C507" t="str">
            <v>PUERTA ENTAMBORADA EN LAMINA TRIPLEX OKUME - Tipo Pizano Okumé o Similar. Ancho: 0,76 a 1,10 m. Alto: 2,10 a 2,40 m. Hoja Lisa con Marquete capacanto okumé. Acabado: tintilla, sellador (mínimo 6 manos) y laca según diseño. (Incluye suministro, instalación y bisagras).</v>
          </cell>
          <cell r="D507" t="str">
            <v>und</v>
          </cell>
          <cell r="E507">
            <v>16</v>
          </cell>
          <cell r="F507">
            <v>434949</v>
          </cell>
          <cell r="G507">
            <v>6959184</v>
          </cell>
        </row>
        <row r="508">
          <cell r="A508">
            <v>16.399999999999999</v>
          </cell>
          <cell r="B508" t="str">
            <v>MA-16.106</v>
          </cell>
          <cell r="C508" t="str">
            <v>SUMINISTRO E INSTALACION DE Puerta acústica tipo 2. Puerta sencilla en madera contrachapada de 12mm más membrana acústica mas madera contrachapada de 9mm mas membrana acústica mas frescasa de 2 1/2" mas cámara de aire de 10cm mas membrana acústica más madera contrachapada de 9mm. Incluye chapa antipanico. Dimensiones 2,5x1,1m, incluido el marco.</v>
          </cell>
          <cell r="D508" t="str">
            <v>und</v>
          </cell>
          <cell r="E508">
            <v>8</v>
          </cell>
          <cell r="F508">
            <v>2612589</v>
          </cell>
          <cell r="G508">
            <v>20900712</v>
          </cell>
        </row>
        <row r="509">
          <cell r="A509">
            <v>16.5</v>
          </cell>
          <cell r="B509" t="str">
            <v>MA-16.107</v>
          </cell>
          <cell r="C509" t="str">
            <v>SUMINISTRO E INSTALACION DE Puerta acústica tipo 3. Puerta doble en madera contrachapada de 12mm más membrana acústica mas madera contrachapada de 9mm mas membrana acústica mas frescasa de 2 1/2" mas cámara de aire de 10cm mas membrana acústica más madera contrachapada de 9mm. Incluye chapa antipanico. Dimensiones 2,5x1,5, incluido el marco.</v>
          </cell>
          <cell r="D509" t="str">
            <v>und</v>
          </cell>
          <cell r="E509">
            <v>5</v>
          </cell>
          <cell r="F509">
            <v>4572031</v>
          </cell>
          <cell r="G509">
            <v>22860155</v>
          </cell>
        </row>
        <row r="510">
          <cell r="A510">
            <v>16.600000000000001</v>
          </cell>
          <cell r="B510" t="str">
            <v>MA-16.108</v>
          </cell>
          <cell r="C510" t="str">
            <v>SUMINISTRO E INSTALACION DE Puerta acústica tipo 4. Puerta sencilla en lámina en acero cold roll cal 16 más membrana acústica más frescasa de 2 1/2" mas cámara de aires de 6cm mas membrana acústica mas acero cold roll cal 18. Dimensioes 2,5x1, incluido el marco.</v>
          </cell>
          <cell r="D510" t="str">
            <v>und</v>
          </cell>
          <cell r="E510">
            <v>1</v>
          </cell>
          <cell r="F510">
            <v>1469581</v>
          </cell>
          <cell r="G510">
            <v>1469581</v>
          </cell>
        </row>
        <row r="511">
          <cell r="A511">
            <v>16.7</v>
          </cell>
          <cell r="B511" t="str">
            <v>MA-16.109</v>
          </cell>
          <cell r="C511" t="str">
            <v>SUMINISTRO E INSTALACION DE Puerta acústica tipo 5. Puerta doble en madera contrachapada de 6mm mas membrana acústica más frescasa de 2 1/2" más cámara de aire de 6cm más membrana acústica más madera contrachapada de 8mm. Dimensiones 2,5x2m, incluido el marco.</v>
          </cell>
          <cell r="D511" t="str">
            <v>und</v>
          </cell>
          <cell r="E511">
            <v>1</v>
          </cell>
          <cell r="F511">
            <v>3374594</v>
          </cell>
          <cell r="G511">
            <v>3374594</v>
          </cell>
        </row>
        <row r="512">
          <cell r="A512">
            <v>0</v>
          </cell>
          <cell r="B512">
            <v>0</v>
          </cell>
          <cell r="C512" t="str">
            <v>REVESTIMIENTOS EN MADERA</v>
          </cell>
          <cell r="D512">
            <v>0</v>
          </cell>
          <cell r="E512">
            <v>0</v>
          </cell>
          <cell r="F512">
            <v>0</v>
          </cell>
          <cell r="G512">
            <v>0</v>
          </cell>
        </row>
        <row r="513">
          <cell r="A513">
            <v>16.8</v>
          </cell>
          <cell r="B513" t="str">
            <v>MA-16.9</v>
          </cell>
          <cell r="C513" t="str">
            <v>MARCO EN TABLEX ENCHAPADO OKUME - Kit de Marko Classico Tipo Pizano o Similar. (2 largueros de 2,30 m y un cabezal de 1,20 m.) Ancho muro: 10 a 18 cm Ancho Puerta: 0,51 x 0,75 m. Acabado: tintilla, sellador (mínimo 6 manos) y laca según diseño. (Incluye suministro e instalación).</v>
          </cell>
          <cell r="D513" t="str">
            <v>und</v>
          </cell>
          <cell r="E513">
            <v>5</v>
          </cell>
          <cell r="F513">
            <v>214823</v>
          </cell>
          <cell r="G513">
            <v>1074115</v>
          </cell>
        </row>
        <row r="514">
          <cell r="A514">
            <v>16.899999999999999</v>
          </cell>
          <cell r="B514" t="str">
            <v>MA-16.37</v>
          </cell>
          <cell r="C514" t="str">
            <v>ENCHAPE DE PARED EN LAMINA TRIPLEX OKUME - Tipo Pizano Okumé o Similar. Acabado: tintilla, sellador (mínimo 6 manos) y laca según diseño. (Incluye suministro e instalación).</v>
          </cell>
          <cell r="D514" t="str">
            <v>m2</v>
          </cell>
          <cell r="E514">
            <v>258.11</v>
          </cell>
          <cell r="F514">
            <v>105236</v>
          </cell>
          <cell r="G514">
            <v>27162464</v>
          </cell>
        </row>
        <row r="515">
          <cell r="A515">
            <v>0</v>
          </cell>
          <cell r="B515">
            <v>0</v>
          </cell>
          <cell r="C515" t="str">
            <v>Total  CARPINTERIA MADERA Y CONCRETO</v>
          </cell>
          <cell r="D515">
            <v>0</v>
          </cell>
          <cell r="E515">
            <v>0</v>
          </cell>
          <cell r="F515">
            <v>0</v>
          </cell>
          <cell r="G515">
            <v>89094183</v>
          </cell>
        </row>
        <row r="516">
          <cell r="A516">
            <v>0</v>
          </cell>
          <cell r="B516">
            <v>0</v>
          </cell>
          <cell r="C516">
            <v>0</v>
          </cell>
          <cell r="D516">
            <v>0</v>
          </cell>
          <cell r="E516">
            <v>0</v>
          </cell>
          <cell r="F516">
            <v>0</v>
          </cell>
          <cell r="G516">
            <v>0</v>
          </cell>
        </row>
        <row r="517">
          <cell r="A517">
            <v>17</v>
          </cell>
          <cell r="B517" t="str">
            <v>ME-17</v>
          </cell>
          <cell r="C517" t="str">
            <v xml:space="preserve">CARPINTERIA METALICA Y EN ALUMINIO </v>
          </cell>
          <cell r="D517">
            <v>0</v>
          </cell>
          <cell r="E517">
            <v>0</v>
          </cell>
          <cell r="F517">
            <v>0</v>
          </cell>
          <cell r="G517">
            <v>0</v>
          </cell>
        </row>
        <row r="518">
          <cell r="A518">
            <v>0</v>
          </cell>
          <cell r="B518">
            <v>0</v>
          </cell>
          <cell r="C518" t="str">
            <v xml:space="preserve">CARPINTERIA METALICA </v>
          </cell>
          <cell r="D518">
            <v>0</v>
          </cell>
          <cell r="E518">
            <v>0</v>
          </cell>
          <cell r="F518">
            <v>0</v>
          </cell>
          <cell r="G518">
            <v>0</v>
          </cell>
        </row>
        <row r="519">
          <cell r="A519">
            <v>0</v>
          </cell>
          <cell r="B519">
            <v>0</v>
          </cell>
          <cell r="C519" t="str">
            <v>BARANDAS Y PROTECCIONES</v>
          </cell>
          <cell r="D519">
            <v>0</v>
          </cell>
          <cell r="E519">
            <v>0</v>
          </cell>
          <cell r="F519">
            <v>0</v>
          </cell>
          <cell r="G519">
            <v>0</v>
          </cell>
        </row>
        <row r="520">
          <cell r="A520">
            <v>17.100000000000001</v>
          </cell>
          <cell r="B520" t="str">
            <v>ME-17.124</v>
          </cell>
          <cell r="C520" t="str">
            <v>BARANDA ESCALERA Incluye pasamanos en tuberia aguas negras de 2" (Incluye con anticorrosivo y  esmalte tipo 1 color según diseño)</v>
          </cell>
          <cell r="D520" t="str">
            <v>m</v>
          </cell>
          <cell r="E520">
            <v>312.27</v>
          </cell>
          <cell r="F520">
            <v>46506</v>
          </cell>
          <cell r="G520">
            <v>14522429</v>
          </cell>
        </row>
        <row r="521">
          <cell r="A521">
            <v>17.2</v>
          </cell>
          <cell r="B521" t="str">
            <v>ME-17.101</v>
          </cell>
          <cell r="C521" t="str">
            <v>BARANDA ESCALERA.Pasamanos en tubo ø2" de acero inoxidable  + platina metálica de 4mm de espesor en acero acabado con wash primer anticorrosivo y pintura esmalte tipo Pintulux color negro de Pintuco o similar+ vidrio templado de 8mm incoloro + accesorios de anclaje y soportes.  SEGUN DETALLE. (Suministro e Instalación).</v>
          </cell>
          <cell r="D521" t="str">
            <v>m</v>
          </cell>
          <cell r="E521">
            <v>177.4</v>
          </cell>
          <cell r="F521">
            <v>340930</v>
          </cell>
          <cell r="G521">
            <v>60480982</v>
          </cell>
        </row>
        <row r="522">
          <cell r="A522">
            <v>17.3</v>
          </cell>
          <cell r="B522" t="str">
            <v>ME-17.206</v>
          </cell>
          <cell r="C522" t="str">
            <v>ESCALERA DE GATO EN "C" POR METRO LINEAL EN TUBERIA AGUA NEGRA 3/4" TIPO COLMENA O SIMILAR. Suministro e Instalación a todo costo.</v>
          </cell>
          <cell r="D522" t="str">
            <v>m</v>
          </cell>
          <cell r="E522">
            <v>7</v>
          </cell>
          <cell r="F522">
            <v>85303</v>
          </cell>
          <cell r="G522">
            <v>597121</v>
          </cell>
        </row>
        <row r="523">
          <cell r="A523">
            <v>0</v>
          </cell>
          <cell r="B523">
            <v>0</v>
          </cell>
          <cell r="C523" t="str">
            <v>MARCOS</v>
          </cell>
          <cell r="D523">
            <v>0</v>
          </cell>
          <cell r="E523">
            <v>0</v>
          </cell>
          <cell r="F523">
            <v>0</v>
          </cell>
          <cell r="G523">
            <v>0</v>
          </cell>
        </row>
        <row r="524">
          <cell r="A524">
            <v>0</v>
          </cell>
          <cell r="B524">
            <v>0</v>
          </cell>
          <cell r="C524" t="str">
            <v>PUERTAS METALICAS</v>
          </cell>
          <cell r="D524">
            <v>0</v>
          </cell>
          <cell r="E524">
            <v>0</v>
          </cell>
          <cell r="F524">
            <v>0</v>
          </cell>
          <cell r="G524">
            <v>0</v>
          </cell>
        </row>
        <row r="525">
          <cell r="A525">
            <v>17.399999999999999</v>
          </cell>
          <cell r="B525" t="str">
            <v>ME-17.58</v>
          </cell>
          <cell r="C525" t="str">
            <v>PUERTA METALICA Lámina Cold Rolled Cal. 18 Tipo PANEL con MARCO SENCILLO ( Incluye anticorrosivo + pintura ESMALTE + marco cold rolled cal. 18 cargados en concreto). Incluye el suministro de todos los accesorios requeridos para el correcto montaje. (Suministro e Instalación).</v>
          </cell>
          <cell r="D525" t="str">
            <v>m2</v>
          </cell>
          <cell r="E525">
            <v>2.2000000000000002</v>
          </cell>
          <cell r="F525">
            <v>306662</v>
          </cell>
          <cell r="G525">
            <v>674656</v>
          </cell>
        </row>
        <row r="526">
          <cell r="A526">
            <v>17.5</v>
          </cell>
          <cell r="B526" t="str">
            <v>ME-17.289</v>
          </cell>
          <cell r="C526" t="str">
            <v>SUMINISTRO E INSTALACIÓN DE PUERTA ANTIPANICO DOBLE  DE 1.60 X 2.80 m, incluye 2 hojas en lamina C.R cal. 18, marco en lamina C.R cal. 18 anclado y cargado en concreto, refuezo omega en cal. 18, 2 cerraduras antipanico importada y certificada norma UL, manija externa en aluminio pintado con 3 llaves, 3 bisagras de 4" x 1" con rodamiento cromado de 0.5, empaque intumescente norma UL en el contorno del marco para mayor hermeticidad, aislante termico, en lana mineral de roca volcanica, 2 brazos hidraulicos norma UL, terminada en pintura electrostatica color gris plata.Incluye transporte.</v>
          </cell>
          <cell r="D526" t="str">
            <v>und</v>
          </cell>
          <cell r="E526">
            <v>6</v>
          </cell>
          <cell r="F526">
            <v>2205311</v>
          </cell>
          <cell r="G526">
            <v>13231866</v>
          </cell>
        </row>
        <row r="527">
          <cell r="A527">
            <v>17.600000000000001</v>
          </cell>
          <cell r="B527" t="str">
            <v>ME-17.290</v>
          </cell>
          <cell r="C527" t="str">
            <v>SUMINISTRO E INSTALACIÓN DE PUERTA ANTIPANICO DOBLE  DE 1.10 X 2.80 m, incluye 1 hoja en lamina C.R cal. 18, marco en lamina C.R cal. 18 anclado y cargado en concreto, refuezo omega en cal. 18, 1 cerradura antipanico importada y certificada norma UL, manija externa en aluminio pintado con 3 llaves, 3 bisagras de 4" x 1" con rodamiento cromado de 0.5, empaque intumescente norma UL en el contorno del marco para mayor hermeticidad, aislante termico, en lana mineral de roca volcanica, 1 brazo hidraulicos norma UL, terminada en pintura electrostatica color gris plata.Incluye transporte.</v>
          </cell>
          <cell r="D527" t="str">
            <v>und</v>
          </cell>
          <cell r="E527">
            <v>5</v>
          </cell>
          <cell r="F527">
            <v>1548410</v>
          </cell>
          <cell r="G527">
            <v>7742050</v>
          </cell>
        </row>
        <row r="528">
          <cell r="A528">
            <v>17.7</v>
          </cell>
          <cell r="B528" t="str">
            <v>ME-17.291</v>
          </cell>
          <cell r="C528" t="str">
            <v>SUMINISTRO E INSTALACIÓN DE PUERTA ANTIPANICO DOBLE  DE 1.10 X 2.65 m, incluye 1 hoja en lamina C.R cal. 18, marco en lamina C.R cal. 18 anclado y cargado en concreto, refuezo omega en cal. 18, 1 cerradura antipanico importada y certificada norma UL, manija externa en aluminio pintado con 3 llaves, 3 bisagras de 4" x 1" con rodamiento cromado de 0.5, empaque intumescente norma UL en el contorno del marco para mayor hermeticidad, aislante termico, en lana mineral de roca volcanica, 1 brazo hidraulicos norma UL, terminada en pintura electrostatica color gris plata.Incluye transporte.</v>
          </cell>
          <cell r="D528" t="str">
            <v>und</v>
          </cell>
          <cell r="E528">
            <v>2</v>
          </cell>
          <cell r="F528">
            <v>1548410</v>
          </cell>
          <cell r="G528">
            <v>3096820</v>
          </cell>
        </row>
        <row r="529">
          <cell r="A529">
            <v>17.8</v>
          </cell>
          <cell r="B529" t="str">
            <v>ME-17.63</v>
          </cell>
          <cell r="C529" t="str">
            <v>PUERTA METALICA Lámina Cold Rolled Cal. 18 Tipo PANEL con MARCO MONTANTE EN REJILLA. ( Incluye anticorrosivo + pintura ESMALTE + marco cold rolled cal. 18 cargados en concreto). Incluye el suministro de todos los accesorios requeridos para el correcto montaje. (Suministro e Instalación).</v>
          </cell>
          <cell r="D529" t="str">
            <v>m2</v>
          </cell>
          <cell r="E529">
            <v>81.819999999999993</v>
          </cell>
          <cell r="F529">
            <v>328432</v>
          </cell>
          <cell r="G529">
            <v>26872306</v>
          </cell>
        </row>
        <row r="530">
          <cell r="A530">
            <v>17.899999999999999</v>
          </cell>
          <cell r="B530" t="str">
            <v>ME-17.65</v>
          </cell>
          <cell r="C530" t="str">
            <v>PUERTA METALICA Lámina Cold Rolled Cal. 18 Tipo REJILLA con MARCO SENCILLO ( Incluye anticorrosivo + pintura ESMALTE + marco cold rolled cal. 18 cargados en concreto). Incluye el suministro de todos los accesorios requeridos para el correcto montaje. (Suministro e Instalación).</v>
          </cell>
          <cell r="D530" t="str">
            <v>m2</v>
          </cell>
          <cell r="E530">
            <v>20.239999999999998</v>
          </cell>
          <cell r="F530">
            <v>328651</v>
          </cell>
          <cell r="G530">
            <v>6651896</v>
          </cell>
        </row>
        <row r="531">
          <cell r="A531">
            <v>0</v>
          </cell>
          <cell r="B531">
            <v>0</v>
          </cell>
          <cell r="C531" t="str">
            <v>CABINAS SANITARIAS</v>
          </cell>
          <cell r="D531">
            <v>0</v>
          </cell>
          <cell r="E531">
            <v>0</v>
          </cell>
          <cell r="F531">
            <v>0</v>
          </cell>
          <cell r="G531">
            <v>0</v>
          </cell>
        </row>
        <row r="532">
          <cell r="A532">
            <v>17.100000000000001</v>
          </cell>
          <cell r="B532" t="str">
            <v>ME-17.76</v>
          </cell>
          <cell r="C532" t="str">
            <v>CABINAS SANITARIAS SISTEMA CANTILIVER en Acero Inoxidable Cal. 18.  Tipo Grijalba o Similar según Detalle. Incluye suministro, instalación, marco, chapetas, pasador de cierre y platinas según detalle.</v>
          </cell>
          <cell r="D532" t="str">
            <v>m2</v>
          </cell>
          <cell r="E532">
            <v>62.99</v>
          </cell>
          <cell r="F532">
            <v>508319</v>
          </cell>
          <cell r="G532">
            <v>32019014</v>
          </cell>
        </row>
        <row r="533">
          <cell r="A533">
            <v>17.11</v>
          </cell>
          <cell r="B533" t="str">
            <v>ME-17.273</v>
          </cell>
          <cell r="C533" t="str">
            <v>DIVISION ORINAL EN CANTILEVER CON SISTEMA DE ANCLAJE SUPERIOR  E INFERIOR EN LAMINA INOX, Cal. 18 satinada. Refuerzo estructural interior de 1.50 m x 0.45 m, division montada ensitio.</v>
          </cell>
          <cell r="D533" t="str">
            <v>und</v>
          </cell>
          <cell r="E533">
            <v>13</v>
          </cell>
          <cell r="F533">
            <v>543351</v>
          </cell>
          <cell r="G533">
            <v>7063563</v>
          </cell>
        </row>
        <row r="534">
          <cell r="A534">
            <v>0</v>
          </cell>
          <cell r="B534">
            <v>0</v>
          </cell>
          <cell r="C534" t="str">
            <v>TAPAS METALICAS</v>
          </cell>
          <cell r="D534">
            <v>0</v>
          </cell>
          <cell r="E534">
            <v>0</v>
          </cell>
          <cell r="F534">
            <v>0</v>
          </cell>
          <cell r="G534">
            <v>0</v>
          </cell>
        </row>
        <row r="535">
          <cell r="A535">
            <v>17.12</v>
          </cell>
          <cell r="B535" t="str">
            <v>ME-17.128</v>
          </cell>
          <cell r="C535" t="str">
            <v>ESCOTILLA PARA MANTENIMIENTO DE CUBIERTA EN LAMINA DE ALFAJOR 3mm Dimensiones: 1,40x1,40m efectivos con pendiente a 4 aguas. Angulo de hierro 2"X1/8", aza para izaje de tapa en barra lisa 3/8". Portacandado, bisagras.  Pintura según especificaciones. (Verificar en planos de detalle). Suministro e instalación a todo costo. Incluye el suministro de todos los accesorios requeridos para el correcto montaje.</v>
          </cell>
          <cell r="D535" t="str">
            <v>und</v>
          </cell>
          <cell r="E535">
            <v>2</v>
          </cell>
          <cell r="F535">
            <v>739135</v>
          </cell>
          <cell r="G535">
            <v>1478270</v>
          </cell>
        </row>
        <row r="536">
          <cell r="A536">
            <v>0</v>
          </cell>
          <cell r="B536">
            <v>0</v>
          </cell>
          <cell r="C536" t="str">
            <v xml:space="preserve">CARPINTERIA EN ALUMINIO </v>
          </cell>
          <cell r="D536">
            <v>0</v>
          </cell>
          <cell r="E536">
            <v>0</v>
          </cell>
          <cell r="F536">
            <v>0</v>
          </cell>
          <cell r="G536">
            <v>0</v>
          </cell>
        </row>
        <row r="537">
          <cell r="A537">
            <v>0</v>
          </cell>
          <cell r="B537">
            <v>0</v>
          </cell>
          <cell r="C537" t="str">
            <v>VENTANERIA</v>
          </cell>
          <cell r="D537">
            <v>0</v>
          </cell>
          <cell r="E537">
            <v>0</v>
          </cell>
          <cell r="F537">
            <v>0</v>
          </cell>
          <cell r="G537">
            <v>0</v>
          </cell>
        </row>
        <row r="538">
          <cell r="A538">
            <v>17.13</v>
          </cell>
          <cell r="B538" t="str">
            <v>ME-17.41</v>
          </cell>
          <cell r="C538" t="str">
            <v>VENTANERIA APOYADA EN PERFILERIA DE ALUMINIO ANODIZADO COLOR NATURAL, SISTEMA DE VENTILACION INTEGRADA+REJILLA SUPERIOR Y VIDRIO LAMINADO DE4+5 (Incluye el suministro de todos los accesorios requeridos para el correcto montaje).</v>
          </cell>
          <cell r="D538" t="str">
            <v>m2</v>
          </cell>
          <cell r="E538">
            <v>1428</v>
          </cell>
          <cell r="F538">
            <v>515280</v>
          </cell>
          <cell r="G538">
            <v>735819840</v>
          </cell>
        </row>
        <row r="539">
          <cell r="A539">
            <v>17.14</v>
          </cell>
          <cell r="B539" t="str">
            <v>ME-17.44</v>
          </cell>
          <cell r="C539" t="str">
            <v>VENTANERIA APOYADA EN PERFILERIA DE ALUMINIO ANODIZADO COLOR NATURAL, ESTRUCTURA METALICA+ VIDRIO LAMINADO DE4+5 (Incluye el suministro de todos los accesorios requeridos para el correcto montaje).</v>
          </cell>
          <cell r="D539" t="str">
            <v>m2</v>
          </cell>
          <cell r="E539">
            <v>245.84</v>
          </cell>
          <cell r="F539">
            <v>459690</v>
          </cell>
          <cell r="G539">
            <v>113010190</v>
          </cell>
        </row>
        <row r="540">
          <cell r="A540">
            <v>17.149999999999999</v>
          </cell>
          <cell r="B540" t="str">
            <v>ME-17.133</v>
          </cell>
          <cell r="C540" t="str">
            <v>VENTANA EN PERSIANA DE ALUMINIO ANODIZADO ALN 315 COLOR ALUMINIO CRUDO. Incluye el suministro de todos los accesorios requeridos para el correcto montaje, asi como el suministro e instalación de la silicona que sea requerida para garantizar una perfecta instalación. SEGUN DETALLE. (Suministro e Instalación).</v>
          </cell>
          <cell r="D540" t="str">
            <v>m2</v>
          </cell>
          <cell r="E540">
            <v>84.57</v>
          </cell>
          <cell r="F540">
            <v>205676</v>
          </cell>
          <cell r="G540">
            <v>17394019</v>
          </cell>
        </row>
        <row r="541">
          <cell r="A541">
            <v>17.16</v>
          </cell>
          <cell r="B541" t="str">
            <v>ME-17.103</v>
          </cell>
          <cell r="C541" t="str">
            <v xml:space="preserve">VENTANA FIJA EN ALUMINIO ANODIZADO Color Negro VIDRIO Templado Gris Humo. (Incluye marco en perfileria VP 3831  o similar). Incluye el suministro de todos los accesorios requeridos para el correcto montaje, asi como el suministro e instalación de la silicona que sea requerida para garantizar una perfecta instalación. SEGUN DETALLE. </v>
          </cell>
          <cell r="D541" t="str">
            <v>m2</v>
          </cell>
          <cell r="E541">
            <v>43</v>
          </cell>
          <cell r="F541">
            <v>371197</v>
          </cell>
          <cell r="G541">
            <v>15961471</v>
          </cell>
        </row>
        <row r="542">
          <cell r="A542">
            <v>0</v>
          </cell>
          <cell r="B542">
            <v>0</v>
          </cell>
          <cell r="C542" t="str">
            <v>PUERTAS</v>
          </cell>
          <cell r="D542">
            <v>0</v>
          </cell>
          <cell r="E542">
            <v>0</v>
          </cell>
          <cell r="F542">
            <v>0</v>
          </cell>
          <cell r="G542">
            <v>0</v>
          </cell>
        </row>
        <row r="543">
          <cell r="A543">
            <v>17.170000000000002</v>
          </cell>
          <cell r="B543" t="str">
            <v>ME-17.53</v>
          </cell>
          <cell r="C543" t="str">
            <v>PUERTA EN VIDRIO TEMPLADO 10 mm con ZOCALO EN ALUMINIO de PIVOTE y PELICULA TIPO SANT BLASTING, con cerradura y manija (Hoja Sencilla). Incluye el suministro de todos los accesorios requeridos para el correcto montaje. SEGUN DETALLE. (Suministro e Instalación).</v>
          </cell>
          <cell r="D543" t="str">
            <v>m2</v>
          </cell>
          <cell r="E543">
            <v>267.60000000000002</v>
          </cell>
          <cell r="F543">
            <v>536978</v>
          </cell>
          <cell r="G543">
            <v>143695313</v>
          </cell>
        </row>
        <row r="544">
          <cell r="A544">
            <v>17.18</v>
          </cell>
          <cell r="B544" t="str">
            <v>ME-17.283</v>
          </cell>
          <cell r="C544" t="str">
            <v>SUMINISTRO E INSTALACIÓN DE PUERTA DOBLE EN CRISTAL Y ACCESORIOS EN ACERO INOXIDABLE 304, acabado en satinado, de 2.20 x 3.85 m de altura total (altura puertas de 2.90 m), consistente en: 4 esquineros inferiores pivotantes, 2 manijas dobles de 1" x 2.90 m de altura con 3 puntos de apoyo a vidrio, 2 cerraduras cuadradas inferiores, 1 montante superior tipo persiana, cristal templado incoloro de 10 mm.</v>
          </cell>
          <cell r="D544" t="str">
            <v>und</v>
          </cell>
          <cell r="E544">
            <v>4</v>
          </cell>
          <cell r="F544">
            <v>4181231</v>
          </cell>
          <cell r="G544">
            <v>16724924</v>
          </cell>
        </row>
        <row r="545">
          <cell r="A545">
            <v>17.190000000000001</v>
          </cell>
          <cell r="B545" t="str">
            <v>ME-17.284</v>
          </cell>
          <cell r="C545" t="str">
            <v>SUMINISTRO E INSTALACIÓN DE PUERTA DOBLE EN CRISTAL Y ACCESORIOS EN ACERO INOXIDABLE 304, acabado en satinado, de 2.20 x 4.45 m de altura total (altura puertas de 2.90 m), consistente en: 4 esquineros inferiores pivotantes, 2 manijas dobles de 1" x 2.90 m de altura con 3 puntos de apoyo a vidrio, 2 cerraduras cuadradas inferiores, 1 montante superior tipo persiana de 0.95 m de altura,1 montante superior tipo panel de 0.60 m de altura cristal templado incoloro de 10 mm.</v>
          </cell>
          <cell r="D545" t="str">
            <v>und</v>
          </cell>
          <cell r="E545">
            <v>3</v>
          </cell>
          <cell r="F545">
            <v>5066246</v>
          </cell>
          <cell r="G545">
            <v>15198738</v>
          </cell>
        </row>
        <row r="546">
          <cell r="A546">
            <v>17.2</v>
          </cell>
          <cell r="B546" t="str">
            <v>ME-17.285</v>
          </cell>
          <cell r="C546" t="str">
            <v>SUMINISTRO E INSTALACIÓN DE PUERTA SENCILLA EN CRISTAL Y ACCESORIOS EN ACERO INOXIDABLE 304, acabado en satinado, de 1.10 x 4.45 m de altura total (altura puertas de 2.90 m), consistente en: 2 esquineros inferiores pivotantes, 1 manijas dobles de 1" x 2.90 m de altura con 3 puntos de apoyo a vidrio, 1 cerraduras cuadradas inferiores, 1 montante superior tipo persiana de 0.95 m de altura,1 montante superior tipo panel de 0.60 m de altura cristal templado incoloro de 10 mm.</v>
          </cell>
          <cell r="D546" t="str">
            <v>und</v>
          </cell>
          <cell r="E546">
            <v>3</v>
          </cell>
          <cell r="F546">
            <v>2779142</v>
          </cell>
          <cell r="G546">
            <v>8337426</v>
          </cell>
        </row>
        <row r="547">
          <cell r="A547">
            <v>17.21</v>
          </cell>
          <cell r="B547" t="str">
            <v>ME-17.286</v>
          </cell>
          <cell r="C547" t="str">
            <v>SUMINISTRO E INSTALACIÓN DE PUERTA SENCILLA EN CRISTAL Y ACCESORIOS EN ACERO INOXIDABLE 304, acabado en satinado, de 0.80 x 3.05 m de altura total (altura puertas de 1.80 m), consistente en: 1 barra de giro de 2" x3.05 m de altura con soportes especiales a cristal, 1 manija dobles de 3/4" x 0.30 m de longitud, cristal templado incoloro de 10 mm.</v>
          </cell>
          <cell r="D547" t="str">
            <v>und</v>
          </cell>
          <cell r="E547">
            <v>2</v>
          </cell>
          <cell r="F547">
            <v>886103</v>
          </cell>
          <cell r="G547">
            <v>1772206</v>
          </cell>
        </row>
        <row r="548">
          <cell r="A548">
            <v>17.22</v>
          </cell>
          <cell r="B548" t="str">
            <v>ME-17.287</v>
          </cell>
          <cell r="C548" t="str">
            <v>SUMINISTRO E INSTALACIÓN DE PUERTA SENCILLA EN CRISTAL Y ACCESORIOS EN ACERO INOXIDABLE 304, acabado en satinado, de 0.80 x 3.20 m de altura total (altura puertas de 1.80 m), consistente en: 1 barra de giro de 2" x3.05 m de altura con soportes especiales a cristal, 1 manija dobles de 3/4" x 0.30 m de longitud, cristal templado incoloro de 10 mm.</v>
          </cell>
          <cell r="D548" t="str">
            <v>und</v>
          </cell>
          <cell r="E548">
            <v>10</v>
          </cell>
          <cell r="F548">
            <v>893723</v>
          </cell>
          <cell r="G548">
            <v>8937230</v>
          </cell>
        </row>
        <row r="549">
          <cell r="A549">
            <v>17.23</v>
          </cell>
          <cell r="B549" t="str">
            <v>ME-17.293</v>
          </cell>
          <cell r="C549" t="str">
            <v>PUERTA PARA CELDA DE SEGURIDAD de 0.75 a 0.90 x 2.65 m, marco en angulo de 2"x2"x1/4", pintado con anticorrosivo y esmalte gris plata, varilla lisa 3/4" cada 0.12 m, pitada con anticorrosivo y esmalte gris plata, escudo en lamina 3/16 con pasador portacandado.</v>
          </cell>
          <cell r="D549" t="str">
            <v>und</v>
          </cell>
          <cell r="E549">
            <v>3</v>
          </cell>
          <cell r="F549">
            <v>433137</v>
          </cell>
          <cell r="G549">
            <v>1299411</v>
          </cell>
        </row>
        <row r="550">
          <cell r="A550">
            <v>0</v>
          </cell>
          <cell r="B550">
            <v>0</v>
          </cell>
          <cell r="C550" t="str">
            <v>Total  CARPINTERIA METALICA</v>
          </cell>
          <cell r="D550">
            <v>0</v>
          </cell>
          <cell r="E550">
            <v>0</v>
          </cell>
          <cell r="F550">
            <v>0</v>
          </cell>
          <cell r="G550">
            <v>1252581741</v>
          </cell>
        </row>
        <row r="551">
          <cell r="A551">
            <v>0</v>
          </cell>
          <cell r="B551">
            <v>0</v>
          </cell>
          <cell r="C551">
            <v>0</v>
          </cell>
          <cell r="D551">
            <v>0</v>
          </cell>
          <cell r="E551">
            <v>0</v>
          </cell>
          <cell r="F551">
            <v>0</v>
          </cell>
          <cell r="G551">
            <v>0</v>
          </cell>
        </row>
        <row r="552">
          <cell r="A552">
            <v>18</v>
          </cell>
          <cell r="B552" t="str">
            <v>CE-18</v>
          </cell>
          <cell r="C552" t="str">
            <v>CERRAJERIA</v>
          </cell>
          <cell r="D552">
            <v>0</v>
          </cell>
          <cell r="E552">
            <v>0</v>
          </cell>
          <cell r="F552">
            <v>0</v>
          </cell>
          <cell r="G552">
            <v>0</v>
          </cell>
        </row>
        <row r="553">
          <cell r="A553">
            <v>18.100000000000001</v>
          </cell>
          <cell r="B553" t="str">
            <v>CE-18.1</v>
          </cell>
          <cell r="C553" t="str">
            <v xml:space="preserve">CERRADURA BELL WOOD POMO MADERA - BAÑO  Ref. A40S Tipo Schalage o Similar. Acabado según diseño. (Incluye suministro e instalación) </v>
          </cell>
          <cell r="D553" t="str">
            <v>und</v>
          </cell>
          <cell r="E553">
            <v>6</v>
          </cell>
          <cell r="F553">
            <v>50075</v>
          </cell>
          <cell r="G553">
            <v>300450</v>
          </cell>
        </row>
        <row r="554">
          <cell r="A554">
            <v>18.2</v>
          </cell>
          <cell r="B554" t="str">
            <v>CE-18.3</v>
          </cell>
          <cell r="C554" t="str">
            <v xml:space="preserve">CERRADURA BELL WOOD POMO MADERA - ENTRADA Ref. A80PD Tipo Schalage o Similar.. Acabado según diseño. (Incluye suministro e instalación) </v>
          </cell>
          <cell r="D554" t="str">
            <v>und</v>
          </cell>
          <cell r="E554">
            <v>21</v>
          </cell>
          <cell r="F554">
            <v>62223</v>
          </cell>
          <cell r="G554">
            <v>1306683</v>
          </cell>
        </row>
        <row r="555">
          <cell r="A555">
            <v>18.3</v>
          </cell>
          <cell r="B555" t="str">
            <v>CE-18.7</v>
          </cell>
          <cell r="C555" t="str">
            <v xml:space="preserve">CERRADURA CERROJO DOBLE LLAVE - Ref. B362PX Tipo Schalage o Similar. Acabado según diseño. (Incluye suministro e instalación) </v>
          </cell>
          <cell r="D555" t="str">
            <v>und</v>
          </cell>
          <cell r="E555">
            <v>74</v>
          </cell>
          <cell r="F555">
            <v>85820</v>
          </cell>
          <cell r="G555">
            <v>6350680</v>
          </cell>
        </row>
        <row r="556">
          <cell r="A556">
            <v>18.399999999999999</v>
          </cell>
          <cell r="B556" t="str">
            <v>ME-17.143</v>
          </cell>
          <cell r="C556" t="str">
            <v>SUMINISTRO E INSTALACION DE MANIJA EN ACERO INOXIDABLE L=20cm. Juego x2 Tubular 1/2"</v>
          </cell>
          <cell r="D556" t="str">
            <v>und</v>
          </cell>
          <cell r="E556">
            <v>5</v>
          </cell>
          <cell r="F556">
            <v>36897</v>
          </cell>
          <cell r="G556">
            <v>184485</v>
          </cell>
        </row>
        <row r="557">
          <cell r="A557">
            <v>18.5</v>
          </cell>
          <cell r="B557" t="str">
            <v>ME-17.144</v>
          </cell>
          <cell r="C557" t="str">
            <v>SUMINISTRO E INSTALACION DE MANIJA EN ACERO INOXIDABLE L=60cm. Juego x2 Tubular 1"</v>
          </cell>
          <cell r="D557" t="str">
            <v>und</v>
          </cell>
          <cell r="E557">
            <v>32</v>
          </cell>
          <cell r="F557">
            <v>93766</v>
          </cell>
          <cell r="G557">
            <v>3000512</v>
          </cell>
        </row>
        <row r="558">
          <cell r="A558">
            <v>18.600000000000001</v>
          </cell>
          <cell r="B558" t="str">
            <v>CE-18.17</v>
          </cell>
          <cell r="C558" t="str">
            <v xml:space="preserve">SUMINISTRO E INSTALACION DE FALLEBA PARA PUERTA </v>
          </cell>
          <cell r="D558" t="str">
            <v>und</v>
          </cell>
          <cell r="E558">
            <v>4</v>
          </cell>
          <cell r="F558">
            <v>17521</v>
          </cell>
          <cell r="G558">
            <v>70084</v>
          </cell>
        </row>
        <row r="559">
          <cell r="A559">
            <v>0</v>
          </cell>
          <cell r="B559">
            <v>0</v>
          </cell>
          <cell r="C559" t="str">
            <v>Total  CERRAJERÍA</v>
          </cell>
          <cell r="D559">
            <v>0</v>
          </cell>
          <cell r="E559">
            <v>0</v>
          </cell>
          <cell r="F559">
            <v>0</v>
          </cell>
          <cell r="G559">
            <v>11212894</v>
          </cell>
        </row>
        <row r="560">
          <cell r="A560">
            <v>0</v>
          </cell>
          <cell r="B560">
            <v>0</v>
          </cell>
          <cell r="C560">
            <v>0</v>
          </cell>
          <cell r="D560">
            <v>0</v>
          </cell>
          <cell r="E560">
            <v>0</v>
          </cell>
          <cell r="F560">
            <v>0</v>
          </cell>
          <cell r="G560">
            <v>0</v>
          </cell>
        </row>
        <row r="561">
          <cell r="A561">
            <v>19</v>
          </cell>
          <cell r="B561" t="str">
            <v>PI-19</v>
          </cell>
          <cell r="C561" t="str">
            <v>PINTURA</v>
          </cell>
          <cell r="D561">
            <v>0</v>
          </cell>
          <cell r="E561">
            <v>0</v>
          </cell>
          <cell r="F561">
            <v>0</v>
          </cell>
          <cell r="G561">
            <v>0</v>
          </cell>
        </row>
        <row r="562">
          <cell r="A562">
            <v>19.100000000000001</v>
          </cell>
          <cell r="B562" t="str">
            <v>PI-19.1</v>
          </cell>
          <cell r="C562" t="str">
            <v xml:space="preserve">ESTUCO Y VINILO 3 MANOS Sobre Muro Interior (Incluye estuco, 1 mano en pintura tipo 2  y dos manos en pintura tipo 1, filos y dilataciones). </v>
          </cell>
          <cell r="D562" t="str">
            <v>m2</v>
          </cell>
          <cell r="E562">
            <v>7574.73</v>
          </cell>
          <cell r="F562">
            <v>16946</v>
          </cell>
          <cell r="G562">
            <v>128361375</v>
          </cell>
        </row>
        <row r="563">
          <cell r="A563">
            <v>19.2</v>
          </cell>
          <cell r="B563" t="str">
            <v>PI-19.9</v>
          </cell>
          <cell r="C563" t="str">
            <v>ESTUCO Y VINILO 3 MANOS Bajo Placa Exterior (Incluye estuco, 1 mano en pintura tipo 2 y dos manos en pintura tipo 1, filos y dilataciones). Color según diseño.</v>
          </cell>
          <cell r="D563" t="str">
            <v>m2</v>
          </cell>
          <cell r="E563">
            <v>101.83</v>
          </cell>
          <cell r="F563">
            <v>19212</v>
          </cell>
          <cell r="G563">
            <v>1956358</v>
          </cell>
        </row>
        <row r="564">
          <cell r="A564">
            <v>19.3</v>
          </cell>
          <cell r="B564" t="str">
            <v>PI-19.11</v>
          </cell>
          <cell r="C564" t="str">
            <v>PINTURA EPOXICA ALTA RESISTENCIA CON CATALIZADOR 3 MANOS Sobre pañete. (Incluye 1 mano en pintura tipo 2 y dos manos en pintura epoxi poliamida con catalizador, filos y dilataciones).</v>
          </cell>
          <cell r="D564" t="str">
            <v>m2</v>
          </cell>
          <cell r="E564">
            <v>600.76</v>
          </cell>
          <cell r="F564">
            <v>17897</v>
          </cell>
          <cell r="G564">
            <v>10751802</v>
          </cell>
        </row>
        <row r="565">
          <cell r="A565">
            <v>19.399999999999999</v>
          </cell>
          <cell r="B565" t="str">
            <v>PI-19.27</v>
          </cell>
          <cell r="C565" t="str">
            <v>PINTURA EPOXICA ALTA RESISTENCIA CON CATALIZADOR 3 MANOS sobre  estuco (Incluye 1 mano en pintura tipo 2 y dos manos en pintura epoxi poliamida con catalizador, filos y dilataciones).</v>
          </cell>
          <cell r="D565" t="str">
            <v>m2</v>
          </cell>
          <cell r="E565">
            <v>40</v>
          </cell>
          <cell r="F565">
            <v>16602</v>
          </cell>
          <cell r="G565">
            <v>664080</v>
          </cell>
        </row>
        <row r="566">
          <cell r="A566">
            <v>19.5</v>
          </cell>
          <cell r="B566" t="str">
            <v>PI-19.14</v>
          </cell>
          <cell r="C566" t="str">
            <v>ESTUCO Y PINTURA Tipo KORAZA o Similar 3 MANOS Fachadas (Incluye estuco, 1 mano en pintura tipo 2 y dos manos en pintura tipo koraza o similar, filos y dilataciones). Color según diseño.</v>
          </cell>
          <cell r="D566" t="str">
            <v>m2</v>
          </cell>
          <cell r="E566">
            <v>852.65</v>
          </cell>
          <cell r="F566">
            <v>20258</v>
          </cell>
          <cell r="G566">
            <v>17272984</v>
          </cell>
        </row>
        <row r="567">
          <cell r="A567">
            <v>19.600000000000001</v>
          </cell>
          <cell r="B567" t="str">
            <v>PI-19.28</v>
          </cell>
          <cell r="C567" t="str">
            <v>LINEAS DELIMITACION PINTURA PARA TRÁFICO  COLOR AMARILLO  (Incluye 3 manos).</v>
          </cell>
          <cell r="D567" t="str">
            <v>m</v>
          </cell>
          <cell r="E567">
            <v>575.19000000000005</v>
          </cell>
          <cell r="F567">
            <v>6382</v>
          </cell>
          <cell r="G567">
            <v>3670863</v>
          </cell>
        </row>
        <row r="568">
          <cell r="A568">
            <v>19.7</v>
          </cell>
          <cell r="B568" t="str">
            <v>PI-19.30</v>
          </cell>
          <cell r="C568" t="str">
            <v>PINTURA ICONO DISCAPACITADOS 60x60cm. Color según diseño. (Incluye 3 manos).</v>
          </cell>
          <cell r="D568" t="str">
            <v>und</v>
          </cell>
          <cell r="E568">
            <v>2</v>
          </cell>
          <cell r="F568">
            <v>25017</v>
          </cell>
          <cell r="G568">
            <v>50034</v>
          </cell>
        </row>
        <row r="569">
          <cell r="A569">
            <v>19.8</v>
          </cell>
          <cell r="B569" t="str">
            <v>PI-19.31</v>
          </cell>
          <cell r="C569" t="str">
            <v>PINTURA NUMERACION PARQUEADEROS,DOS NUMEROS. Color según diseño. (Incluye 3 manos).</v>
          </cell>
          <cell r="D569" t="str">
            <v>und</v>
          </cell>
          <cell r="E569">
            <v>58</v>
          </cell>
          <cell r="F569">
            <v>12523</v>
          </cell>
          <cell r="G569">
            <v>726334</v>
          </cell>
        </row>
        <row r="570">
          <cell r="A570">
            <v>19.899999999999999</v>
          </cell>
          <cell r="B570" t="str">
            <v>PI-19.43</v>
          </cell>
          <cell r="C570" t="str">
            <v>PINTURA PARA SEÑALIZACION DE COLUMNAS EN PARQUEADEROS Color según diseño. (Incluye 3 manos).</v>
          </cell>
          <cell r="D570" t="str">
            <v>m</v>
          </cell>
          <cell r="E570">
            <v>240.45</v>
          </cell>
          <cell r="F570">
            <v>14558</v>
          </cell>
          <cell r="G570">
            <v>3500471</v>
          </cell>
        </row>
        <row r="571">
          <cell r="A571">
            <v>0</v>
          </cell>
          <cell r="B571">
            <v>0</v>
          </cell>
          <cell r="C571" t="str">
            <v>Total  PINTURA</v>
          </cell>
          <cell r="D571">
            <v>0</v>
          </cell>
          <cell r="E571">
            <v>0</v>
          </cell>
          <cell r="F571">
            <v>0</v>
          </cell>
          <cell r="G571">
            <v>166954301</v>
          </cell>
        </row>
        <row r="572">
          <cell r="A572">
            <v>0</v>
          </cell>
          <cell r="B572">
            <v>0</v>
          </cell>
          <cell r="C572">
            <v>0</v>
          </cell>
          <cell r="D572">
            <v>0</v>
          </cell>
          <cell r="E572">
            <v>0</v>
          </cell>
          <cell r="F572">
            <v>0</v>
          </cell>
          <cell r="G572">
            <v>0</v>
          </cell>
        </row>
        <row r="573">
          <cell r="A573">
            <v>20</v>
          </cell>
          <cell r="B573" t="str">
            <v>EE-20</v>
          </cell>
          <cell r="C573" t="str">
            <v>EQUIPOS ESPECIALES</v>
          </cell>
          <cell r="D573">
            <v>0</v>
          </cell>
          <cell r="E573">
            <v>0</v>
          </cell>
          <cell r="F573">
            <v>0</v>
          </cell>
          <cell r="G573">
            <v>0</v>
          </cell>
        </row>
        <row r="574">
          <cell r="A574">
            <v>0</v>
          </cell>
          <cell r="B574">
            <v>0</v>
          </cell>
          <cell r="C574" t="str">
            <v>EQUIPOS DE PRESION</v>
          </cell>
          <cell r="D574">
            <v>0</v>
          </cell>
          <cell r="E574">
            <v>0</v>
          </cell>
          <cell r="F574">
            <v>0</v>
          </cell>
          <cell r="G574">
            <v>0</v>
          </cell>
        </row>
        <row r="575">
          <cell r="A575">
            <v>20.100000000000001</v>
          </cell>
          <cell r="B575" t="str">
            <v>EE-20.11</v>
          </cell>
          <cell r="C575" t="str">
            <v>SISTEMA HIDRAULICO DE PRESION PREENSAMBLADO  - Incluye 2 bombas de 10 HP caudal de 160 gpm c/u,  rango de presión de 70 - 90 psi, Tanque de 500 lts., tablero de control  y accesorios coneccion a sistema hidráulico y eléctrico + suministro e instalación y puesta en funcionamiento).</v>
          </cell>
          <cell r="D575" t="str">
            <v>und</v>
          </cell>
          <cell r="E575">
            <v>1</v>
          </cell>
          <cell r="F575">
            <v>13000000</v>
          </cell>
          <cell r="G575">
            <v>13000000</v>
          </cell>
        </row>
        <row r="576">
          <cell r="A576">
            <v>20.2</v>
          </cell>
          <cell r="B576" t="str">
            <v>EE-20.55</v>
          </cell>
          <cell r="C576" t="str">
            <v>SUMINISTRO E INSTALACION  Y  PUESTA EN FUNCIONAMIENTO DE EQUIPO EYECTOR - Incluye 1 motobomba sumergibles de 2 HP caudal de 240 gpm ,  tablero de control  y sus respectivos accesorios, conexión tubería (Cheque, registro, codos y universal 3")  y accesorios para descarga. TODO COSTO.</v>
          </cell>
          <cell r="D576" t="str">
            <v>und</v>
          </cell>
          <cell r="E576">
            <v>2</v>
          </cell>
          <cell r="F576">
            <v>6470599</v>
          </cell>
          <cell r="G576">
            <v>12941198</v>
          </cell>
        </row>
        <row r="577">
          <cell r="A577">
            <v>20.3</v>
          </cell>
          <cell r="B577" t="str">
            <v>EE-20.27</v>
          </cell>
          <cell r="C577" t="str">
            <v>SUMINISTRO E INSTALACION  Y  PUESTA EN FUNCIONAMIENTO DE MOTOBOMBA SUMERGIBLE EN ACERO INOXIDABLE - Incluye 1 motobomba sumergible de 7,5HP caudal de 75 gpm, Motor trifásico, 230V  y sus respecivos accesorios, tubería, conexión al tablero.</v>
          </cell>
          <cell r="D577" t="str">
            <v>und</v>
          </cell>
          <cell r="E577">
            <v>2</v>
          </cell>
          <cell r="F577">
            <v>7000000</v>
          </cell>
          <cell r="G577">
            <v>14000000</v>
          </cell>
        </row>
        <row r="578">
          <cell r="A578">
            <v>20.399999999999999</v>
          </cell>
          <cell r="B578" t="str">
            <v>H-7.219</v>
          </cell>
          <cell r="C578" t="str">
            <v>SUMINISTRO E INSTALACION DE AMORTIGUADORES PARA BOMBAS (INCLUYE INSTALACION). AMORTIGUADOR EN ACERO CON ALMA PROTECTORA EN POLIETILIENO. CARGA MÁXIMA DE 90Kg.</v>
          </cell>
          <cell r="D578" t="str">
            <v>und</v>
          </cell>
          <cell r="E578">
            <v>8</v>
          </cell>
          <cell r="F578">
            <v>327321</v>
          </cell>
          <cell r="G578">
            <v>2618568</v>
          </cell>
        </row>
        <row r="579">
          <cell r="A579">
            <v>20.5</v>
          </cell>
          <cell r="B579" t="str">
            <v>H-7.220</v>
          </cell>
          <cell r="C579" t="str">
            <v>SUMINISTRO DE MANGUERA DE ACOPLE ANTIVIBRATORIO PARA BOMBAS</v>
          </cell>
          <cell r="D579" t="str">
            <v>und</v>
          </cell>
          <cell r="E579">
            <v>4</v>
          </cell>
          <cell r="F579">
            <v>275101</v>
          </cell>
          <cell r="G579">
            <v>1100404</v>
          </cell>
        </row>
        <row r="580">
          <cell r="A580">
            <v>0</v>
          </cell>
          <cell r="B580">
            <v>0</v>
          </cell>
          <cell r="C580" t="str">
            <v xml:space="preserve">GABINETES CONTRAINCENDIO </v>
          </cell>
          <cell r="D580">
            <v>0</v>
          </cell>
          <cell r="E580">
            <v>0</v>
          </cell>
          <cell r="F580">
            <v>0</v>
          </cell>
          <cell r="G580">
            <v>0</v>
          </cell>
        </row>
        <row r="581">
          <cell r="A581">
            <v>20.6</v>
          </cell>
          <cell r="B581" t="str">
            <v>EE-20.18</v>
          </cell>
          <cell r="C581" t="str">
            <v>SUMINISTRO, INSTALACION DE GABINETE CONTRAINCENDIO CLASE III DE INCRUSTAR, INCLUYE (Gabinete fabricado en lamina cold rolled Cal 20 de 99x77x24 de incrustar, terminado en pintura Base anticorrosiva rojam con cerradura de llave maestra, sin vidrio COD. GABPR001, Válvula angular tipo globo en bronce 1 1/2x 1 1/2 NPT x NH (Hembra-Macho) Marca Giacomi italiana certificada UL aprobada FM Ref. A56Y001 COD. VALGI071, Soporte tipo canastilla para manguera gabinetera, fabricado en lamina cold rolled terminado en pintura electrostatica roja tipo 1 COD. GABPR501. tramo de manguera de 1 1/2" x 100 pies (30 metros) acoplada, chaqueta sencilla compuesta de un tejido exterior 100% poliester y recubrimiento interior en (T.P.U) elastomero, presion de servicio de 150 PSI, presión de prueba 300 psi y presión de rotura 450 PSI, cumple norma de fabricación y mantenimiento NFPA 1961 y 1962 Importada COD. MAN 5E101, Boquilla de chorro y niebla de 1 1/2" en policarbonato marca giacomi  REF A7BPY001, hachapico de 4 1/2" libras de acero, terminado en pintura electrostatica roja, cabo curvo en madera terminada en laca catalizada importada COD. GABPR301, Llave spanner un servicio , fabricado en hierro y terminada en pintura electrostatica aluminio, COD. GABPR404, Extintor ABC de 10 libras de capacidad, presurizado, válvula de descarga en bronce con boquilla y manometro de control, con manguera y agente extintor (Fosfato DI-Hidrogeno al 70% COD. EXTPR110.</v>
          </cell>
          <cell r="D581" t="str">
            <v>und</v>
          </cell>
          <cell r="E581">
            <v>14</v>
          </cell>
          <cell r="F581">
            <v>1000000</v>
          </cell>
          <cell r="G581">
            <v>14000000</v>
          </cell>
        </row>
        <row r="582">
          <cell r="A582">
            <v>0</v>
          </cell>
          <cell r="B582">
            <v>0</v>
          </cell>
          <cell r="C582" t="str">
            <v>TRANSPORTE VERTICAL</v>
          </cell>
          <cell r="D582">
            <v>0</v>
          </cell>
          <cell r="E582">
            <v>0</v>
          </cell>
          <cell r="F582">
            <v>0</v>
          </cell>
          <cell r="G582">
            <v>0</v>
          </cell>
        </row>
        <row r="583">
          <cell r="A583">
            <v>20.7</v>
          </cell>
          <cell r="B583" t="str">
            <v>EE-20.38</v>
          </cell>
          <cell r="C583" t="str">
            <v>SUMINISTRO, INSTALACION Y PUESTA EN MARCHA  DE ASCENSOR PARA PASAJEROS. Capacidad 13 personas (900Kg), velocidad nominal 60m/min, 7 paradas y entrada en 7 pisos, Recorrido 19m, Energía de trabajo: 208V, 3 Fases, 60 Hz, Motor de trabajo 9KV. Revisar especificaciones técnicas de acabados.</v>
          </cell>
          <cell r="D583" t="str">
            <v>und</v>
          </cell>
          <cell r="E583">
            <v>2</v>
          </cell>
          <cell r="F583">
            <v>103000000</v>
          </cell>
          <cell r="G583">
            <v>206000000</v>
          </cell>
        </row>
        <row r="584">
          <cell r="A584">
            <v>20.8</v>
          </cell>
          <cell r="B584" t="str">
            <v>EE-20.231</v>
          </cell>
          <cell r="C584" t="str">
            <v>SUMINISTRO, INSTALACIÓN Y PUESTA EN FUNCIONAMIENTO DE ASCENSOR OTIS DE 8 Pasajeros, 2 Paradas, motor lateral HYPEX 7200 ELECTRICO  sin cuarto de maquinas y sin engranajes. Sistema independiente de accionamiento automatico que monitorea y controla la velocidad del ascensor.Fabricado en acero inoxidable 1.10x1.40x2.30 m, capacidad: 630kg-8 personas, velocidad 1m/s, 2 paradas, recorrido 5.05 m, puerta automatica de apertura central.</v>
          </cell>
          <cell r="D584" t="str">
            <v>und</v>
          </cell>
          <cell r="E584">
            <v>1</v>
          </cell>
          <cell r="F584">
            <v>69000000</v>
          </cell>
          <cell r="G584">
            <v>69000000</v>
          </cell>
        </row>
        <row r="585">
          <cell r="A585">
            <v>0</v>
          </cell>
          <cell r="B585">
            <v>0</v>
          </cell>
          <cell r="C585" t="str">
            <v>Total  EQUIPOS ESPECIALES</v>
          </cell>
          <cell r="D585">
            <v>0</v>
          </cell>
          <cell r="E585">
            <v>0</v>
          </cell>
          <cell r="F585">
            <v>0</v>
          </cell>
          <cell r="G585">
            <v>332660170</v>
          </cell>
        </row>
        <row r="586">
          <cell r="A586">
            <v>0</v>
          </cell>
          <cell r="B586">
            <v>0</v>
          </cell>
          <cell r="C586">
            <v>0</v>
          </cell>
          <cell r="D586">
            <v>0</v>
          </cell>
          <cell r="E586">
            <v>0</v>
          </cell>
          <cell r="F586">
            <v>0</v>
          </cell>
          <cell r="G586">
            <v>0</v>
          </cell>
        </row>
        <row r="587">
          <cell r="A587">
            <v>21</v>
          </cell>
          <cell r="B587" t="str">
            <v>OE-21</v>
          </cell>
          <cell r="C587" t="str">
            <v>OBRAS EXTERIORES</v>
          </cell>
          <cell r="D587">
            <v>0</v>
          </cell>
          <cell r="E587">
            <v>0</v>
          </cell>
          <cell r="F587">
            <v>0</v>
          </cell>
          <cell r="G587">
            <v>0</v>
          </cell>
        </row>
        <row r="588">
          <cell r="A588">
            <v>0</v>
          </cell>
          <cell r="B588">
            <v>0</v>
          </cell>
          <cell r="C588" t="str">
            <v>BASES Y SUB-BASES</v>
          </cell>
          <cell r="D588">
            <v>0</v>
          </cell>
          <cell r="E588">
            <v>0</v>
          </cell>
          <cell r="F588">
            <v>0</v>
          </cell>
          <cell r="G588">
            <v>0</v>
          </cell>
        </row>
        <row r="589">
          <cell r="A589">
            <v>0</v>
          </cell>
          <cell r="B589">
            <v>0</v>
          </cell>
          <cell r="C589" t="str">
            <v>ANDENES</v>
          </cell>
          <cell r="D589">
            <v>0</v>
          </cell>
          <cell r="E589">
            <v>0</v>
          </cell>
          <cell r="F589">
            <v>0</v>
          </cell>
          <cell r="G589">
            <v>0</v>
          </cell>
        </row>
        <row r="590">
          <cell r="A590">
            <v>21.2</v>
          </cell>
          <cell r="B590" t="str">
            <v xml:space="preserve">OE-21.76 </v>
          </cell>
          <cell r="C590" t="str">
            <v>PISO EXTERIOR EN CONCRETO ESTAMPADO. Formato 61cmx61cm, tipo "Cantera Resaque". Color gris con endurecedor para tráfico pesado.</v>
          </cell>
          <cell r="D590" t="str">
            <v>m2</v>
          </cell>
          <cell r="E590">
            <v>427.7</v>
          </cell>
          <cell r="F590">
            <v>75000</v>
          </cell>
          <cell r="G590">
            <v>32077500</v>
          </cell>
        </row>
        <row r="591">
          <cell r="A591">
            <v>0</v>
          </cell>
          <cell r="B591">
            <v>0</v>
          </cell>
          <cell r="C591" t="str">
            <v>MOBILIARIO</v>
          </cell>
          <cell r="D591">
            <v>0</v>
          </cell>
          <cell r="E591">
            <v>0</v>
          </cell>
          <cell r="F591">
            <v>0</v>
          </cell>
          <cell r="G591">
            <v>0</v>
          </cell>
        </row>
        <row r="592">
          <cell r="A592">
            <v>21.3</v>
          </cell>
          <cell r="B592" t="str">
            <v>OE-21.15</v>
          </cell>
          <cell r="C592" t="str">
            <v>TOPELLANTAS PREFABRICADO EN CONCRETO CON PINTURA ACRILICA PARA TRAFICO h=15 cm, b=20 cm y L=50 cm.</v>
          </cell>
          <cell r="D592" t="str">
            <v>und</v>
          </cell>
          <cell r="E592">
            <v>78</v>
          </cell>
          <cell r="F592">
            <v>36139</v>
          </cell>
          <cell r="G592">
            <v>2818842</v>
          </cell>
        </row>
        <row r="593">
          <cell r="A593">
            <v>0</v>
          </cell>
          <cell r="B593">
            <v>0</v>
          </cell>
          <cell r="C593" t="str">
            <v>BORDILLOS, CAÑUELAS Y RAMPAS</v>
          </cell>
          <cell r="D593">
            <v>0</v>
          </cell>
          <cell r="E593">
            <v>0</v>
          </cell>
          <cell r="F593">
            <v>0</v>
          </cell>
          <cell r="G593">
            <v>0</v>
          </cell>
        </row>
        <row r="594">
          <cell r="A594">
            <v>21.4</v>
          </cell>
          <cell r="B594" t="str">
            <v>OE-21.68</v>
          </cell>
          <cell r="C594" t="str">
            <v>CAÑUELA EN CONCRETO FUNDIDO EN SITIO 3,000 PSI   h=23 cm, b=20cm. Incluye pendientados.</v>
          </cell>
          <cell r="D594" t="str">
            <v>m</v>
          </cell>
          <cell r="E594">
            <v>90</v>
          </cell>
          <cell r="F594">
            <v>31680</v>
          </cell>
          <cell r="G594">
            <v>2851200</v>
          </cell>
        </row>
        <row r="595">
          <cell r="A595">
            <v>0</v>
          </cell>
          <cell r="B595">
            <v>0</v>
          </cell>
          <cell r="C595" t="str">
            <v>PAISAJISMO</v>
          </cell>
          <cell r="D595">
            <v>0</v>
          </cell>
          <cell r="E595">
            <v>0</v>
          </cell>
          <cell r="F595">
            <v>0</v>
          </cell>
          <cell r="G595">
            <v>0</v>
          </cell>
        </row>
        <row r="596">
          <cell r="A596">
            <v>21.5</v>
          </cell>
          <cell r="B596" t="str">
            <v>OE-21.9</v>
          </cell>
          <cell r="C596" t="str">
            <v>JARDINES EXTERIORES (Incluye plantas ornamentales, tierra negra y pradización ).</v>
          </cell>
          <cell r="D596" t="str">
            <v>m2</v>
          </cell>
          <cell r="E596">
            <v>40</v>
          </cell>
          <cell r="F596">
            <v>52000</v>
          </cell>
          <cell r="G596">
            <v>2080000</v>
          </cell>
        </row>
        <row r="597">
          <cell r="A597">
            <v>0</v>
          </cell>
          <cell r="B597">
            <v>0</v>
          </cell>
          <cell r="C597" t="str">
            <v>Total  OBRAS EXTERIORES</v>
          </cell>
          <cell r="D597">
            <v>0</v>
          </cell>
          <cell r="E597">
            <v>0</v>
          </cell>
          <cell r="F597">
            <v>0</v>
          </cell>
          <cell r="G597">
            <v>39827542</v>
          </cell>
        </row>
        <row r="598">
          <cell r="A598">
            <v>0</v>
          </cell>
          <cell r="B598">
            <v>0</v>
          </cell>
          <cell r="C598">
            <v>0</v>
          </cell>
          <cell r="D598">
            <v>0</v>
          </cell>
          <cell r="E598">
            <v>0</v>
          </cell>
          <cell r="F598">
            <v>0</v>
          </cell>
          <cell r="G598">
            <v>0</v>
          </cell>
        </row>
        <row r="599">
          <cell r="A599">
            <v>22</v>
          </cell>
          <cell r="B599" t="str">
            <v>AG-22</v>
          </cell>
          <cell r="C599" t="str">
            <v>ASEO GENERAL</v>
          </cell>
          <cell r="D599">
            <v>0</v>
          </cell>
          <cell r="E599">
            <v>0</v>
          </cell>
          <cell r="F599">
            <v>0</v>
          </cell>
          <cell r="G599">
            <v>0</v>
          </cell>
        </row>
        <row r="600">
          <cell r="A600">
            <v>22.1</v>
          </cell>
          <cell r="B600" t="str">
            <v>AG-22.1</v>
          </cell>
          <cell r="C600" t="str">
            <v>ASEO GENERAL</v>
          </cell>
          <cell r="D600" t="str">
            <v>m2</v>
          </cell>
          <cell r="E600">
            <v>9970</v>
          </cell>
          <cell r="F600">
            <v>1814</v>
          </cell>
          <cell r="G600">
            <v>18085580</v>
          </cell>
        </row>
        <row r="601">
          <cell r="A601">
            <v>0</v>
          </cell>
          <cell r="B601">
            <v>0</v>
          </cell>
          <cell r="C601" t="str">
            <v>Total  ASEO GENERAL</v>
          </cell>
          <cell r="D601">
            <v>0</v>
          </cell>
          <cell r="E601">
            <v>0</v>
          </cell>
          <cell r="F601">
            <v>0</v>
          </cell>
          <cell r="G601">
            <v>18085580</v>
          </cell>
        </row>
        <row r="602">
          <cell r="A602">
            <v>0</v>
          </cell>
          <cell r="B602">
            <v>0</v>
          </cell>
          <cell r="C602">
            <v>0</v>
          </cell>
          <cell r="D602">
            <v>0</v>
          </cell>
          <cell r="E602">
            <v>0</v>
          </cell>
          <cell r="F602">
            <v>0</v>
          </cell>
          <cell r="G602">
            <v>0</v>
          </cell>
        </row>
        <row r="603">
          <cell r="A603">
            <v>0</v>
          </cell>
          <cell r="B603">
            <v>0</v>
          </cell>
          <cell r="C603">
            <v>0</v>
          </cell>
          <cell r="D603">
            <v>0</v>
          </cell>
          <cell r="E603">
            <v>0</v>
          </cell>
          <cell r="F603">
            <v>0</v>
          </cell>
          <cell r="G603">
            <v>0</v>
          </cell>
        </row>
        <row r="604">
          <cell r="A604" t="str">
            <v>TOTAL COSTOS DIRECTOS</v>
          </cell>
          <cell r="B604">
            <v>0</v>
          </cell>
          <cell r="C604">
            <v>0</v>
          </cell>
          <cell r="D604">
            <v>0</v>
          </cell>
          <cell r="E604">
            <v>0</v>
          </cell>
          <cell r="F604">
            <v>0</v>
          </cell>
          <cell r="G604">
            <v>15504634282</v>
          </cell>
        </row>
        <row r="605">
          <cell r="A605">
            <v>0</v>
          </cell>
          <cell r="B605">
            <v>0</v>
          </cell>
          <cell r="E605">
            <v>0</v>
          </cell>
          <cell r="F605">
            <v>0</v>
          </cell>
          <cell r="G605">
            <v>0</v>
          </cell>
        </row>
        <row r="606">
          <cell r="A606" t="str">
            <v xml:space="preserve">ADMINISTRACION  13 % </v>
          </cell>
          <cell r="B606">
            <v>0</v>
          </cell>
          <cell r="C606">
            <v>0</v>
          </cell>
          <cell r="D606">
            <v>0</v>
          </cell>
          <cell r="E606">
            <v>0</v>
          </cell>
          <cell r="F606">
            <v>0</v>
          </cell>
          <cell r="G606">
            <v>2015602457</v>
          </cell>
        </row>
        <row r="607">
          <cell r="A607">
            <v>0</v>
          </cell>
          <cell r="B607">
            <v>0</v>
          </cell>
          <cell r="E607">
            <v>0</v>
          </cell>
          <cell r="F607">
            <v>0</v>
          </cell>
          <cell r="G607">
            <v>0</v>
          </cell>
        </row>
        <row r="608">
          <cell r="A608" t="str">
            <v xml:space="preserve">IMPREVISTOS  3 % </v>
          </cell>
          <cell r="B608">
            <v>0</v>
          </cell>
          <cell r="C608">
            <v>0</v>
          </cell>
          <cell r="D608">
            <v>0</v>
          </cell>
          <cell r="E608">
            <v>0</v>
          </cell>
          <cell r="F608">
            <v>0</v>
          </cell>
          <cell r="G608">
            <v>465139028</v>
          </cell>
        </row>
        <row r="609">
          <cell r="A609">
            <v>0</v>
          </cell>
          <cell r="B609">
            <v>0</v>
          </cell>
          <cell r="C609">
            <v>0</v>
          </cell>
          <cell r="D609">
            <v>0</v>
          </cell>
          <cell r="E609">
            <v>0</v>
          </cell>
          <cell r="F609">
            <v>0</v>
          </cell>
          <cell r="G609">
            <v>0</v>
          </cell>
          <cell r="H609">
            <v>0</v>
          </cell>
          <cell r="I609">
            <v>0</v>
          </cell>
          <cell r="J609">
            <v>0</v>
          </cell>
          <cell r="K609">
            <v>0</v>
          </cell>
          <cell r="L609">
            <v>0</v>
          </cell>
          <cell r="M609">
            <v>0</v>
          </cell>
          <cell r="N609">
            <v>0</v>
          </cell>
          <cell r="O609">
            <v>0</v>
          </cell>
          <cell r="P609">
            <v>0</v>
          </cell>
          <cell r="Q609">
            <v>0</v>
          </cell>
          <cell r="R609">
            <v>0</v>
          </cell>
          <cell r="S609">
            <v>0</v>
          </cell>
          <cell r="T609">
            <v>0</v>
          </cell>
          <cell r="U609">
            <v>0</v>
          </cell>
          <cell r="V609">
            <v>0</v>
          </cell>
          <cell r="W609">
            <v>0</v>
          </cell>
          <cell r="X609">
            <v>0</v>
          </cell>
          <cell r="Y609">
            <v>0</v>
          </cell>
          <cell r="Z609">
            <v>0</v>
          </cell>
          <cell r="AA609">
            <v>0</v>
          </cell>
          <cell r="AB609">
            <v>0</v>
          </cell>
          <cell r="AC609">
            <v>0</v>
          </cell>
          <cell r="AD609">
            <v>0</v>
          </cell>
          <cell r="AE609">
            <v>0</v>
          </cell>
          <cell r="AF609">
            <v>0</v>
          </cell>
          <cell r="AG609">
            <v>0</v>
          </cell>
          <cell r="AH609">
            <v>0</v>
          </cell>
          <cell r="AI609">
            <v>0</v>
          </cell>
          <cell r="AJ609">
            <v>0</v>
          </cell>
          <cell r="AK609">
            <v>0</v>
          </cell>
          <cell r="AL609">
            <v>0</v>
          </cell>
          <cell r="AM609">
            <v>0</v>
          </cell>
          <cell r="AN609">
            <v>0</v>
          </cell>
          <cell r="AO609">
            <v>0</v>
          </cell>
          <cell r="AP609">
            <v>0</v>
          </cell>
          <cell r="AQ609">
            <v>0</v>
          </cell>
          <cell r="AR609">
            <v>0</v>
          </cell>
          <cell r="AS609">
            <v>0</v>
          </cell>
          <cell r="AT609">
            <v>0</v>
          </cell>
          <cell r="AU609">
            <v>0</v>
          </cell>
          <cell r="AV609">
            <v>0</v>
          </cell>
          <cell r="AW609">
            <v>0</v>
          </cell>
          <cell r="AX609">
            <v>0</v>
          </cell>
          <cell r="AY609">
            <v>0</v>
          </cell>
          <cell r="AZ609">
            <v>0</v>
          </cell>
          <cell r="BA609">
            <v>0</v>
          </cell>
          <cell r="BB609">
            <v>0</v>
          </cell>
          <cell r="BC609">
            <v>0</v>
          </cell>
          <cell r="BD609">
            <v>0</v>
          </cell>
          <cell r="BE609">
            <v>0</v>
          </cell>
          <cell r="BF609">
            <v>0</v>
          </cell>
          <cell r="BG609">
            <v>0</v>
          </cell>
          <cell r="BH609">
            <v>0</v>
          </cell>
          <cell r="BI609">
            <v>0</v>
          </cell>
          <cell r="BJ609">
            <v>0</v>
          </cell>
          <cell r="BK609">
            <v>0</v>
          </cell>
          <cell r="BL609">
            <v>0</v>
          </cell>
          <cell r="BM609">
            <v>0</v>
          </cell>
          <cell r="BN609">
            <v>0</v>
          </cell>
          <cell r="BO609">
            <v>0</v>
          </cell>
          <cell r="BP609">
            <v>0</v>
          </cell>
          <cell r="BQ609">
            <v>0</v>
          </cell>
          <cell r="BR609">
            <v>0</v>
          </cell>
          <cell r="BS609">
            <v>0</v>
          </cell>
          <cell r="BT609">
            <v>0</v>
          </cell>
          <cell r="BU609">
            <v>0</v>
          </cell>
          <cell r="BV609">
            <v>0</v>
          </cell>
          <cell r="BW609">
            <v>0</v>
          </cell>
          <cell r="BX609">
            <v>0</v>
          </cell>
          <cell r="BY609">
            <v>0</v>
          </cell>
          <cell r="BZ609">
            <v>0</v>
          </cell>
          <cell r="CA609">
            <v>0</v>
          </cell>
          <cell r="CB609">
            <v>0</v>
          </cell>
          <cell r="CC609">
            <v>0</v>
          </cell>
          <cell r="CD609">
            <v>0</v>
          </cell>
          <cell r="CE609">
            <v>0</v>
          </cell>
          <cell r="CF609">
            <v>0</v>
          </cell>
          <cell r="CG609">
            <v>0</v>
          </cell>
          <cell r="CH609">
            <v>0</v>
          </cell>
          <cell r="CI609">
            <v>0</v>
          </cell>
          <cell r="CJ609">
            <v>0</v>
          </cell>
          <cell r="CK609">
            <v>0</v>
          </cell>
          <cell r="CL609">
            <v>0</v>
          </cell>
          <cell r="CM609">
            <v>0</v>
          </cell>
          <cell r="CN609">
            <v>0</v>
          </cell>
          <cell r="CO609">
            <v>0</v>
          </cell>
          <cell r="CP609">
            <v>0</v>
          </cell>
          <cell r="CQ609">
            <v>0</v>
          </cell>
          <cell r="CR609">
            <v>0</v>
          </cell>
          <cell r="CS609">
            <v>0</v>
          </cell>
          <cell r="CT609">
            <v>0</v>
          </cell>
          <cell r="CU609">
            <v>0</v>
          </cell>
          <cell r="CV609">
            <v>0</v>
          </cell>
          <cell r="CW609">
            <v>0</v>
          </cell>
          <cell r="CX609">
            <v>0</v>
          </cell>
          <cell r="CY609">
            <v>0</v>
          </cell>
          <cell r="CZ609">
            <v>0</v>
          </cell>
          <cell r="DA609">
            <v>0</v>
          </cell>
          <cell r="DB609">
            <v>0</v>
          </cell>
          <cell r="DC609">
            <v>0</v>
          </cell>
          <cell r="DD609">
            <v>0</v>
          </cell>
          <cell r="DE609">
            <v>0</v>
          </cell>
          <cell r="DF609">
            <v>0</v>
          </cell>
          <cell r="DG609">
            <v>0</v>
          </cell>
          <cell r="DH609">
            <v>0</v>
          </cell>
          <cell r="DI609">
            <v>0</v>
          </cell>
          <cell r="DJ609">
            <v>0</v>
          </cell>
          <cell r="DK609">
            <v>0</v>
          </cell>
          <cell r="DL609">
            <v>0</v>
          </cell>
          <cell r="DM609">
            <v>0</v>
          </cell>
          <cell r="DN609">
            <v>0</v>
          </cell>
          <cell r="DO609">
            <v>0</v>
          </cell>
          <cell r="DP609">
            <v>0</v>
          </cell>
          <cell r="DQ609">
            <v>0</v>
          </cell>
          <cell r="DR609">
            <v>0</v>
          </cell>
          <cell r="DS609">
            <v>0</v>
          </cell>
          <cell r="DT609">
            <v>0</v>
          </cell>
          <cell r="DU609">
            <v>0</v>
          </cell>
          <cell r="DV609">
            <v>0</v>
          </cell>
          <cell r="DW609">
            <v>0</v>
          </cell>
          <cell r="DX609">
            <v>0</v>
          </cell>
          <cell r="DY609">
            <v>0</v>
          </cell>
          <cell r="DZ609">
            <v>0</v>
          </cell>
          <cell r="EA609">
            <v>0</v>
          </cell>
          <cell r="EB609">
            <v>0</v>
          </cell>
          <cell r="EC609">
            <v>0</v>
          </cell>
          <cell r="ED609">
            <v>0</v>
          </cell>
          <cell r="EE609">
            <v>0</v>
          </cell>
          <cell r="EF609">
            <v>0</v>
          </cell>
          <cell r="EG609">
            <v>0</v>
          </cell>
          <cell r="EH609">
            <v>0</v>
          </cell>
          <cell r="EI609">
            <v>0</v>
          </cell>
          <cell r="EJ609">
            <v>0</v>
          </cell>
          <cell r="EK609">
            <v>0</v>
          </cell>
          <cell r="EL609">
            <v>0</v>
          </cell>
          <cell r="EM609">
            <v>0</v>
          </cell>
          <cell r="EN609">
            <v>0</v>
          </cell>
          <cell r="EO609">
            <v>0</v>
          </cell>
          <cell r="EP609">
            <v>0</v>
          </cell>
          <cell r="EQ609">
            <v>0</v>
          </cell>
          <cell r="ER609">
            <v>0</v>
          </cell>
          <cell r="ES609">
            <v>0</v>
          </cell>
          <cell r="ET609">
            <v>0</v>
          </cell>
          <cell r="EU609">
            <v>0</v>
          </cell>
          <cell r="EV609">
            <v>0</v>
          </cell>
          <cell r="EW609">
            <v>0</v>
          </cell>
          <cell r="EX609">
            <v>0</v>
          </cell>
          <cell r="EY609">
            <v>0</v>
          </cell>
          <cell r="EZ609">
            <v>0</v>
          </cell>
          <cell r="FA609">
            <v>0</v>
          </cell>
          <cell r="FB609">
            <v>0</v>
          </cell>
          <cell r="FC609">
            <v>0</v>
          </cell>
          <cell r="FD609">
            <v>0</v>
          </cell>
          <cell r="FE609">
            <v>0</v>
          </cell>
          <cell r="FF609">
            <v>0</v>
          </cell>
          <cell r="FG609">
            <v>0</v>
          </cell>
          <cell r="FH609">
            <v>0</v>
          </cell>
          <cell r="FI609">
            <v>0</v>
          </cell>
          <cell r="FJ609">
            <v>0</v>
          </cell>
          <cell r="FK609">
            <v>0</v>
          </cell>
          <cell r="FL609">
            <v>0</v>
          </cell>
          <cell r="FM609">
            <v>0</v>
          </cell>
          <cell r="FN609">
            <v>0</v>
          </cell>
          <cell r="FO609">
            <v>0</v>
          </cell>
          <cell r="FP609">
            <v>0</v>
          </cell>
          <cell r="FQ609">
            <v>0</v>
          </cell>
          <cell r="FR609">
            <v>0</v>
          </cell>
          <cell r="FS609">
            <v>0</v>
          </cell>
          <cell r="FT609">
            <v>0</v>
          </cell>
          <cell r="FU609">
            <v>0</v>
          </cell>
          <cell r="FV609">
            <v>0</v>
          </cell>
          <cell r="FW609">
            <v>0</v>
          </cell>
          <cell r="FX609">
            <v>0</v>
          </cell>
          <cell r="FY609">
            <v>0</v>
          </cell>
          <cell r="FZ609">
            <v>0</v>
          </cell>
          <cell r="GA609">
            <v>0</v>
          </cell>
          <cell r="GB609">
            <v>0</v>
          </cell>
          <cell r="GC609">
            <v>0</v>
          </cell>
          <cell r="GD609">
            <v>0</v>
          </cell>
          <cell r="GE609">
            <v>0</v>
          </cell>
          <cell r="GF609">
            <v>0</v>
          </cell>
          <cell r="GG609">
            <v>0</v>
          </cell>
          <cell r="GH609">
            <v>0</v>
          </cell>
          <cell r="GI609">
            <v>0</v>
          </cell>
          <cell r="GJ609">
            <v>0</v>
          </cell>
          <cell r="GK609">
            <v>0</v>
          </cell>
          <cell r="GL609">
            <v>0</v>
          </cell>
          <cell r="GM609">
            <v>0</v>
          </cell>
          <cell r="GN609">
            <v>0</v>
          </cell>
          <cell r="GO609">
            <v>0</v>
          </cell>
          <cell r="GP609">
            <v>0</v>
          </cell>
          <cell r="GQ609">
            <v>0</v>
          </cell>
          <cell r="GR609">
            <v>0</v>
          </cell>
          <cell r="GS609">
            <v>0</v>
          </cell>
          <cell r="GT609">
            <v>0</v>
          </cell>
          <cell r="GU609">
            <v>0</v>
          </cell>
          <cell r="GV609">
            <v>0</v>
          </cell>
          <cell r="GW609">
            <v>0</v>
          </cell>
          <cell r="GX609">
            <v>0</v>
          </cell>
          <cell r="GY609">
            <v>0</v>
          </cell>
          <cell r="GZ609">
            <v>0</v>
          </cell>
          <cell r="HA609">
            <v>0</v>
          </cell>
          <cell r="HB609">
            <v>0</v>
          </cell>
          <cell r="HC609">
            <v>0</v>
          </cell>
          <cell r="HD609">
            <v>0</v>
          </cell>
          <cell r="HE609">
            <v>0</v>
          </cell>
          <cell r="HF609">
            <v>0</v>
          </cell>
          <cell r="HG609">
            <v>0</v>
          </cell>
          <cell r="HH609">
            <v>0</v>
          </cell>
          <cell r="HI609">
            <v>0</v>
          </cell>
          <cell r="HJ609">
            <v>0</v>
          </cell>
          <cell r="HK609">
            <v>0</v>
          </cell>
          <cell r="HL609">
            <v>0</v>
          </cell>
          <cell r="HM609">
            <v>0</v>
          </cell>
          <cell r="HN609">
            <v>0</v>
          </cell>
          <cell r="HO609">
            <v>0</v>
          </cell>
          <cell r="HP609">
            <v>0</v>
          </cell>
          <cell r="HQ609">
            <v>0</v>
          </cell>
          <cell r="HR609">
            <v>0</v>
          </cell>
          <cell r="HS609">
            <v>0</v>
          </cell>
          <cell r="HT609">
            <v>0</v>
          </cell>
          <cell r="HU609">
            <v>0</v>
          </cell>
          <cell r="HV609">
            <v>0</v>
          </cell>
          <cell r="HW609">
            <v>0</v>
          </cell>
          <cell r="HX609">
            <v>0</v>
          </cell>
          <cell r="HY609">
            <v>0</v>
          </cell>
          <cell r="HZ609">
            <v>0</v>
          </cell>
          <cell r="IA609">
            <v>0</v>
          </cell>
          <cell r="IB609">
            <v>0</v>
          </cell>
          <cell r="IC609">
            <v>0</v>
          </cell>
          <cell r="ID609">
            <v>0</v>
          </cell>
          <cell r="IE609">
            <v>0</v>
          </cell>
          <cell r="IF609">
            <v>0</v>
          </cell>
          <cell r="IG609">
            <v>0</v>
          </cell>
          <cell r="IH609">
            <v>0</v>
          </cell>
          <cell r="II609">
            <v>0</v>
          </cell>
          <cell r="IJ609">
            <v>0</v>
          </cell>
          <cell r="IK609">
            <v>0</v>
          </cell>
          <cell r="IL609">
            <v>0</v>
          </cell>
          <cell r="IM609">
            <v>0</v>
          </cell>
        </row>
        <row r="610">
          <cell r="A610" t="str">
            <v xml:space="preserve">UTILIDAD  3 % </v>
          </cell>
          <cell r="B610">
            <v>0</v>
          </cell>
          <cell r="C610">
            <v>0</v>
          </cell>
          <cell r="D610">
            <v>0</v>
          </cell>
          <cell r="E610">
            <v>0</v>
          </cell>
          <cell r="F610">
            <v>0</v>
          </cell>
          <cell r="G610">
            <v>465139028</v>
          </cell>
          <cell r="H610">
            <v>0</v>
          </cell>
          <cell r="I610">
            <v>0</v>
          </cell>
          <cell r="J610">
            <v>0</v>
          </cell>
          <cell r="K610">
            <v>0</v>
          </cell>
          <cell r="L610">
            <v>0</v>
          </cell>
          <cell r="M610">
            <v>0</v>
          </cell>
          <cell r="N610">
            <v>0</v>
          </cell>
          <cell r="O610">
            <v>0</v>
          </cell>
          <cell r="P610">
            <v>0</v>
          </cell>
          <cell r="Q610">
            <v>0</v>
          </cell>
          <cell r="R610">
            <v>0</v>
          </cell>
          <cell r="S610">
            <v>0</v>
          </cell>
          <cell r="T610">
            <v>0</v>
          </cell>
          <cell r="U610">
            <v>0</v>
          </cell>
          <cell r="V610">
            <v>0</v>
          </cell>
          <cell r="W610">
            <v>0</v>
          </cell>
          <cell r="X610">
            <v>0</v>
          </cell>
          <cell r="Y610">
            <v>0</v>
          </cell>
          <cell r="Z610">
            <v>0</v>
          </cell>
          <cell r="AA610">
            <v>0</v>
          </cell>
          <cell r="AB610">
            <v>0</v>
          </cell>
          <cell r="AC610">
            <v>0</v>
          </cell>
          <cell r="AD610">
            <v>0</v>
          </cell>
          <cell r="AE610">
            <v>0</v>
          </cell>
          <cell r="AF610">
            <v>0</v>
          </cell>
          <cell r="AG610">
            <v>0</v>
          </cell>
          <cell r="AH610">
            <v>0</v>
          </cell>
          <cell r="AI610">
            <v>0</v>
          </cell>
          <cell r="AJ610">
            <v>0</v>
          </cell>
          <cell r="AK610">
            <v>0</v>
          </cell>
          <cell r="AL610">
            <v>0</v>
          </cell>
          <cell r="AM610">
            <v>0</v>
          </cell>
          <cell r="AN610">
            <v>0</v>
          </cell>
          <cell r="AO610">
            <v>0</v>
          </cell>
          <cell r="AP610">
            <v>0</v>
          </cell>
          <cell r="AQ610">
            <v>0</v>
          </cell>
          <cell r="AR610">
            <v>0</v>
          </cell>
          <cell r="AS610">
            <v>0</v>
          </cell>
          <cell r="AT610">
            <v>0</v>
          </cell>
          <cell r="AU610">
            <v>0</v>
          </cell>
          <cell r="AV610">
            <v>0</v>
          </cell>
          <cell r="AW610">
            <v>0</v>
          </cell>
          <cell r="AX610">
            <v>0</v>
          </cell>
          <cell r="AY610">
            <v>0</v>
          </cell>
          <cell r="AZ610">
            <v>0</v>
          </cell>
          <cell r="BA610">
            <v>0</v>
          </cell>
          <cell r="BB610">
            <v>0</v>
          </cell>
          <cell r="BC610">
            <v>0</v>
          </cell>
          <cell r="BD610">
            <v>0</v>
          </cell>
          <cell r="BE610">
            <v>0</v>
          </cell>
          <cell r="BF610">
            <v>0</v>
          </cell>
          <cell r="BG610">
            <v>0</v>
          </cell>
          <cell r="BH610">
            <v>0</v>
          </cell>
          <cell r="BI610">
            <v>0</v>
          </cell>
          <cell r="BJ610">
            <v>0</v>
          </cell>
          <cell r="BK610">
            <v>0</v>
          </cell>
          <cell r="BL610">
            <v>0</v>
          </cell>
          <cell r="BM610">
            <v>0</v>
          </cell>
          <cell r="BN610">
            <v>0</v>
          </cell>
          <cell r="BO610">
            <v>0</v>
          </cell>
          <cell r="BP610">
            <v>0</v>
          </cell>
          <cell r="BQ610">
            <v>0</v>
          </cell>
          <cell r="BR610">
            <v>0</v>
          </cell>
          <cell r="BS610">
            <v>0</v>
          </cell>
          <cell r="BT610">
            <v>0</v>
          </cell>
          <cell r="BU610">
            <v>0</v>
          </cell>
          <cell r="BV610">
            <v>0</v>
          </cell>
          <cell r="BW610">
            <v>0</v>
          </cell>
          <cell r="BX610">
            <v>0</v>
          </cell>
          <cell r="BY610">
            <v>0</v>
          </cell>
          <cell r="BZ610">
            <v>0</v>
          </cell>
          <cell r="CA610">
            <v>0</v>
          </cell>
          <cell r="CB610">
            <v>0</v>
          </cell>
          <cell r="CC610">
            <v>0</v>
          </cell>
          <cell r="CD610">
            <v>0</v>
          </cell>
          <cell r="CE610">
            <v>0</v>
          </cell>
          <cell r="CF610">
            <v>0</v>
          </cell>
          <cell r="CG610">
            <v>0</v>
          </cell>
          <cell r="CH610">
            <v>0</v>
          </cell>
          <cell r="CI610">
            <v>0</v>
          </cell>
          <cell r="CJ610">
            <v>0</v>
          </cell>
          <cell r="CK610">
            <v>0</v>
          </cell>
          <cell r="CL610">
            <v>0</v>
          </cell>
          <cell r="CM610">
            <v>0</v>
          </cell>
          <cell r="CN610">
            <v>0</v>
          </cell>
          <cell r="CO610">
            <v>0</v>
          </cell>
          <cell r="CP610">
            <v>0</v>
          </cell>
          <cell r="CQ610">
            <v>0</v>
          </cell>
          <cell r="CR610">
            <v>0</v>
          </cell>
          <cell r="CS610">
            <v>0</v>
          </cell>
          <cell r="CT610">
            <v>0</v>
          </cell>
          <cell r="CU610">
            <v>0</v>
          </cell>
          <cell r="CV610">
            <v>0</v>
          </cell>
          <cell r="CW610">
            <v>0</v>
          </cell>
          <cell r="CX610">
            <v>0</v>
          </cell>
          <cell r="CY610">
            <v>0</v>
          </cell>
          <cell r="CZ610">
            <v>0</v>
          </cell>
          <cell r="DA610">
            <v>0</v>
          </cell>
          <cell r="DB610">
            <v>0</v>
          </cell>
          <cell r="DC610">
            <v>0</v>
          </cell>
          <cell r="DD610">
            <v>0</v>
          </cell>
          <cell r="DE610">
            <v>0</v>
          </cell>
          <cell r="DF610">
            <v>0</v>
          </cell>
          <cell r="DG610">
            <v>0</v>
          </cell>
          <cell r="DH610">
            <v>0</v>
          </cell>
          <cell r="DI610">
            <v>0</v>
          </cell>
          <cell r="DJ610">
            <v>0</v>
          </cell>
          <cell r="DK610">
            <v>0</v>
          </cell>
          <cell r="DL610">
            <v>0</v>
          </cell>
          <cell r="DM610">
            <v>0</v>
          </cell>
          <cell r="DN610">
            <v>0</v>
          </cell>
          <cell r="DO610">
            <v>0</v>
          </cell>
          <cell r="DP610">
            <v>0</v>
          </cell>
          <cell r="DQ610">
            <v>0</v>
          </cell>
          <cell r="DR610">
            <v>0</v>
          </cell>
          <cell r="DS610">
            <v>0</v>
          </cell>
          <cell r="DT610">
            <v>0</v>
          </cell>
          <cell r="DU610">
            <v>0</v>
          </cell>
          <cell r="DV610">
            <v>0</v>
          </cell>
          <cell r="DW610">
            <v>0</v>
          </cell>
          <cell r="DX610">
            <v>0</v>
          </cell>
          <cell r="DY610">
            <v>0</v>
          </cell>
          <cell r="DZ610">
            <v>0</v>
          </cell>
          <cell r="EA610">
            <v>0</v>
          </cell>
          <cell r="EB610">
            <v>0</v>
          </cell>
          <cell r="EC610">
            <v>0</v>
          </cell>
          <cell r="ED610">
            <v>0</v>
          </cell>
          <cell r="EE610">
            <v>0</v>
          </cell>
          <cell r="EF610">
            <v>0</v>
          </cell>
          <cell r="EG610">
            <v>0</v>
          </cell>
          <cell r="EH610">
            <v>0</v>
          </cell>
          <cell r="EI610">
            <v>0</v>
          </cell>
          <cell r="EJ610">
            <v>0</v>
          </cell>
          <cell r="EK610">
            <v>0</v>
          </cell>
          <cell r="EL610">
            <v>0</v>
          </cell>
          <cell r="EM610">
            <v>0</v>
          </cell>
          <cell r="EN610">
            <v>0</v>
          </cell>
          <cell r="EO610">
            <v>0</v>
          </cell>
          <cell r="EP610">
            <v>0</v>
          </cell>
          <cell r="EQ610">
            <v>0</v>
          </cell>
          <cell r="ER610">
            <v>0</v>
          </cell>
          <cell r="ES610">
            <v>0</v>
          </cell>
          <cell r="ET610">
            <v>0</v>
          </cell>
          <cell r="EU610">
            <v>0</v>
          </cell>
          <cell r="EV610">
            <v>0</v>
          </cell>
          <cell r="EW610">
            <v>0</v>
          </cell>
          <cell r="EX610">
            <v>0</v>
          </cell>
          <cell r="EY610">
            <v>0</v>
          </cell>
          <cell r="EZ610">
            <v>0</v>
          </cell>
          <cell r="FA610">
            <v>0</v>
          </cell>
          <cell r="FB610">
            <v>0</v>
          </cell>
          <cell r="FC610">
            <v>0</v>
          </cell>
          <cell r="FD610">
            <v>0</v>
          </cell>
          <cell r="FE610">
            <v>0</v>
          </cell>
          <cell r="FF610">
            <v>0</v>
          </cell>
          <cell r="FG610">
            <v>0</v>
          </cell>
          <cell r="FH610">
            <v>0</v>
          </cell>
          <cell r="FI610">
            <v>0</v>
          </cell>
          <cell r="FJ610">
            <v>0</v>
          </cell>
          <cell r="FK610">
            <v>0</v>
          </cell>
          <cell r="FL610">
            <v>0</v>
          </cell>
          <cell r="FM610">
            <v>0</v>
          </cell>
          <cell r="FN610">
            <v>0</v>
          </cell>
          <cell r="FO610">
            <v>0</v>
          </cell>
          <cell r="FP610">
            <v>0</v>
          </cell>
          <cell r="FQ610">
            <v>0</v>
          </cell>
          <cell r="FR610">
            <v>0</v>
          </cell>
          <cell r="FS610">
            <v>0</v>
          </cell>
          <cell r="FT610">
            <v>0</v>
          </cell>
          <cell r="FU610">
            <v>0</v>
          </cell>
          <cell r="FV610">
            <v>0</v>
          </cell>
          <cell r="FW610">
            <v>0</v>
          </cell>
          <cell r="FX610">
            <v>0</v>
          </cell>
          <cell r="FY610">
            <v>0</v>
          </cell>
          <cell r="FZ610">
            <v>0</v>
          </cell>
          <cell r="GA610">
            <v>0</v>
          </cell>
          <cell r="GB610">
            <v>0</v>
          </cell>
          <cell r="GC610">
            <v>0</v>
          </cell>
          <cell r="GD610">
            <v>0</v>
          </cell>
          <cell r="GE610">
            <v>0</v>
          </cell>
          <cell r="GF610">
            <v>0</v>
          </cell>
          <cell r="GG610">
            <v>0</v>
          </cell>
          <cell r="GH610">
            <v>0</v>
          </cell>
          <cell r="GI610">
            <v>0</v>
          </cell>
          <cell r="GJ610">
            <v>0</v>
          </cell>
          <cell r="GK610">
            <v>0</v>
          </cell>
          <cell r="GL610">
            <v>0</v>
          </cell>
          <cell r="GM610">
            <v>0</v>
          </cell>
          <cell r="GN610">
            <v>0</v>
          </cell>
          <cell r="GO610">
            <v>0</v>
          </cell>
          <cell r="GP610">
            <v>0</v>
          </cell>
          <cell r="GQ610">
            <v>0</v>
          </cell>
          <cell r="GR610">
            <v>0</v>
          </cell>
          <cell r="GS610">
            <v>0</v>
          </cell>
          <cell r="GT610">
            <v>0</v>
          </cell>
          <cell r="GU610">
            <v>0</v>
          </cell>
          <cell r="GV610">
            <v>0</v>
          </cell>
          <cell r="GW610">
            <v>0</v>
          </cell>
          <cell r="GX610">
            <v>0</v>
          </cell>
          <cell r="GY610">
            <v>0</v>
          </cell>
          <cell r="GZ610">
            <v>0</v>
          </cell>
          <cell r="HA610">
            <v>0</v>
          </cell>
          <cell r="HB610">
            <v>0</v>
          </cell>
          <cell r="HC610">
            <v>0</v>
          </cell>
          <cell r="HD610">
            <v>0</v>
          </cell>
          <cell r="HE610">
            <v>0</v>
          </cell>
          <cell r="HF610">
            <v>0</v>
          </cell>
          <cell r="HG610">
            <v>0</v>
          </cell>
          <cell r="HH610">
            <v>0</v>
          </cell>
          <cell r="HI610">
            <v>0</v>
          </cell>
          <cell r="HJ610">
            <v>0</v>
          </cell>
          <cell r="HK610">
            <v>0</v>
          </cell>
          <cell r="HL610">
            <v>0</v>
          </cell>
          <cell r="HM610">
            <v>0</v>
          </cell>
          <cell r="HN610">
            <v>0</v>
          </cell>
          <cell r="HO610">
            <v>0</v>
          </cell>
          <cell r="HP610">
            <v>0</v>
          </cell>
          <cell r="HQ610">
            <v>0</v>
          </cell>
          <cell r="HR610">
            <v>0</v>
          </cell>
          <cell r="HS610">
            <v>0</v>
          </cell>
          <cell r="HT610">
            <v>0</v>
          </cell>
          <cell r="HU610">
            <v>0</v>
          </cell>
          <cell r="HV610">
            <v>0</v>
          </cell>
          <cell r="HW610">
            <v>0</v>
          </cell>
          <cell r="HX610">
            <v>0</v>
          </cell>
          <cell r="HY610">
            <v>0</v>
          </cell>
          <cell r="HZ610">
            <v>0</v>
          </cell>
          <cell r="IA610">
            <v>0</v>
          </cell>
          <cell r="IB610">
            <v>0</v>
          </cell>
          <cell r="IC610">
            <v>0</v>
          </cell>
          <cell r="ID610">
            <v>0</v>
          </cell>
          <cell r="IE610">
            <v>0</v>
          </cell>
          <cell r="IF610">
            <v>0</v>
          </cell>
          <cell r="IG610">
            <v>0</v>
          </cell>
          <cell r="IH610">
            <v>0</v>
          </cell>
          <cell r="II610">
            <v>0</v>
          </cell>
          <cell r="IJ610">
            <v>0</v>
          </cell>
          <cell r="IK610">
            <v>0</v>
          </cell>
          <cell r="IL610">
            <v>0</v>
          </cell>
          <cell r="IM610">
            <v>0</v>
          </cell>
        </row>
        <row r="611">
          <cell r="A611">
            <v>0</v>
          </cell>
          <cell r="B611">
            <v>0</v>
          </cell>
          <cell r="C611">
            <v>0</v>
          </cell>
          <cell r="D611">
            <v>0</v>
          </cell>
          <cell r="H611">
            <v>0</v>
          </cell>
          <cell r="I611">
            <v>0</v>
          </cell>
          <cell r="J611">
            <v>0</v>
          </cell>
          <cell r="K611">
            <v>0</v>
          </cell>
          <cell r="L611">
            <v>0</v>
          </cell>
          <cell r="M611">
            <v>0</v>
          </cell>
          <cell r="N611">
            <v>0</v>
          </cell>
          <cell r="O611">
            <v>0</v>
          </cell>
          <cell r="P611">
            <v>0</v>
          </cell>
          <cell r="Q611">
            <v>0</v>
          </cell>
          <cell r="R611">
            <v>0</v>
          </cell>
          <cell r="S611">
            <v>0</v>
          </cell>
          <cell r="T611">
            <v>0</v>
          </cell>
          <cell r="U611">
            <v>0</v>
          </cell>
          <cell r="V611">
            <v>0</v>
          </cell>
          <cell r="W611">
            <v>0</v>
          </cell>
          <cell r="X611">
            <v>0</v>
          </cell>
          <cell r="Y611">
            <v>0</v>
          </cell>
          <cell r="Z611">
            <v>0</v>
          </cell>
          <cell r="AA611">
            <v>0</v>
          </cell>
          <cell r="AB611">
            <v>0</v>
          </cell>
          <cell r="AC611">
            <v>0</v>
          </cell>
          <cell r="AD611">
            <v>0</v>
          </cell>
          <cell r="AE611">
            <v>0</v>
          </cell>
          <cell r="AF611">
            <v>0</v>
          </cell>
          <cell r="AG611">
            <v>0</v>
          </cell>
          <cell r="AH611">
            <v>0</v>
          </cell>
          <cell r="AI611">
            <v>0</v>
          </cell>
          <cell r="AJ611">
            <v>0</v>
          </cell>
          <cell r="AK611">
            <v>0</v>
          </cell>
          <cell r="AL611">
            <v>0</v>
          </cell>
          <cell r="AM611">
            <v>0</v>
          </cell>
          <cell r="AN611">
            <v>0</v>
          </cell>
          <cell r="AO611">
            <v>0</v>
          </cell>
          <cell r="AP611">
            <v>0</v>
          </cell>
          <cell r="AQ611">
            <v>0</v>
          </cell>
          <cell r="AR611">
            <v>0</v>
          </cell>
          <cell r="AS611">
            <v>0</v>
          </cell>
          <cell r="AT611">
            <v>0</v>
          </cell>
          <cell r="AU611">
            <v>0</v>
          </cell>
          <cell r="AV611">
            <v>0</v>
          </cell>
          <cell r="AW611">
            <v>0</v>
          </cell>
          <cell r="AX611">
            <v>0</v>
          </cell>
          <cell r="AY611">
            <v>0</v>
          </cell>
          <cell r="AZ611">
            <v>0</v>
          </cell>
          <cell r="BA611">
            <v>0</v>
          </cell>
          <cell r="BB611">
            <v>0</v>
          </cell>
          <cell r="BC611">
            <v>0</v>
          </cell>
          <cell r="BD611">
            <v>0</v>
          </cell>
          <cell r="BE611">
            <v>0</v>
          </cell>
          <cell r="BF611">
            <v>0</v>
          </cell>
          <cell r="BG611">
            <v>0</v>
          </cell>
          <cell r="BH611">
            <v>0</v>
          </cell>
          <cell r="BI611">
            <v>0</v>
          </cell>
          <cell r="BJ611">
            <v>0</v>
          </cell>
          <cell r="BK611">
            <v>0</v>
          </cell>
          <cell r="BL611">
            <v>0</v>
          </cell>
          <cell r="BM611">
            <v>0</v>
          </cell>
          <cell r="BN611">
            <v>0</v>
          </cell>
          <cell r="BO611">
            <v>0</v>
          </cell>
          <cell r="BP611">
            <v>0</v>
          </cell>
          <cell r="BQ611">
            <v>0</v>
          </cell>
          <cell r="BR611">
            <v>0</v>
          </cell>
          <cell r="BS611">
            <v>0</v>
          </cell>
          <cell r="BT611">
            <v>0</v>
          </cell>
          <cell r="BU611">
            <v>0</v>
          </cell>
          <cell r="BV611">
            <v>0</v>
          </cell>
          <cell r="BW611">
            <v>0</v>
          </cell>
          <cell r="BX611">
            <v>0</v>
          </cell>
          <cell r="BY611">
            <v>0</v>
          </cell>
          <cell r="BZ611">
            <v>0</v>
          </cell>
          <cell r="CA611">
            <v>0</v>
          </cell>
          <cell r="CB611">
            <v>0</v>
          </cell>
          <cell r="CC611">
            <v>0</v>
          </cell>
          <cell r="CD611">
            <v>0</v>
          </cell>
          <cell r="CE611">
            <v>0</v>
          </cell>
          <cell r="CF611">
            <v>0</v>
          </cell>
          <cell r="CG611">
            <v>0</v>
          </cell>
          <cell r="CH611">
            <v>0</v>
          </cell>
          <cell r="CI611">
            <v>0</v>
          </cell>
          <cell r="CJ611">
            <v>0</v>
          </cell>
          <cell r="CK611">
            <v>0</v>
          </cell>
          <cell r="CL611">
            <v>0</v>
          </cell>
          <cell r="CM611">
            <v>0</v>
          </cell>
          <cell r="CN611">
            <v>0</v>
          </cell>
          <cell r="CO611">
            <v>0</v>
          </cell>
          <cell r="CP611">
            <v>0</v>
          </cell>
          <cell r="CQ611">
            <v>0</v>
          </cell>
          <cell r="CR611">
            <v>0</v>
          </cell>
          <cell r="CS611">
            <v>0</v>
          </cell>
          <cell r="CT611">
            <v>0</v>
          </cell>
          <cell r="CU611">
            <v>0</v>
          </cell>
          <cell r="CV611">
            <v>0</v>
          </cell>
          <cell r="CW611">
            <v>0</v>
          </cell>
          <cell r="CX611">
            <v>0</v>
          </cell>
          <cell r="CY611">
            <v>0</v>
          </cell>
          <cell r="CZ611">
            <v>0</v>
          </cell>
          <cell r="DA611">
            <v>0</v>
          </cell>
          <cell r="DB611">
            <v>0</v>
          </cell>
          <cell r="DC611">
            <v>0</v>
          </cell>
          <cell r="DD611">
            <v>0</v>
          </cell>
          <cell r="DE611">
            <v>0</v>
          </cell>
          <cell r="DF611">
            <v>0</v>
          </cell>
          <cell r="DG611">
            <v>0</v>
          </cell>
          <cell r="DH611">
            <v>0</v>
          </cell>
          <cell r="DI611">
            <v>0</v>
          </cell>
          <cell r="DJ611">
            <v>0</v>
          </cell>
          <cell r="DK611">
            <v>0</v>
          </cell>
          <cell r="DL611">
            <v>0</v>
          </cell>
          <cell r="DM611">
            <v>0</v>
          </cell>
          <cell r="DN611">
            <v>0</v>
          </cell>
          <cell r="DO611">
            <v>0</v>
          </cell>
          <cell r="DP611">
            <v>0</v>
          </cell>
          <cell r="DQ611">
            <v>0</v>
          </cell>
          <cell r="DR611">
            <v>0</v>
          </cell>
          <cell r="DS611">
            <v>0</v>
          </cell>
          <cell r="DT611">
            <v>0</v>
          </cell>
          <cell r="DU611">
            <v>0</v>
          </cell>
          <cell r="DV611">
            <v>0</v>
          </cell>
          <cell r="DW611">
            <v>0</v>
          </cell>
          <cell r="DX611">
            <v>0</v>
          </cell>
          <cell r="DY611">
            <v>0</v>
          </cell>
          <cell r="DZ611">
            <v>0</v>
          </cell>
          <cell r="EA611">
            <v>0</v>
          </cell>
          <cell r="EB611">
            <v>0</v>
          </cell>
          <cell r="EC611">
            <v>0</v>
          </cell>
          <cell r="ED611">
            <v>0</v>
          </cell>
          <cell r="EE611">
            <v>0</v>
          </cell>
          <cell r="EF611">
            <v>0</v>
          </cell>
          <cell r="EG611">
            <v>0</v>
          </cell>
          <cell r="EH611">
            <v>0</v>
          </cell>
          <cell r="EI611">
            <v>0</v>
          </cell>
          <cell r="EJ611">
            <v>0</v>
          </cell>
          <cell r="EK611">
            <v>0</v>
          </cell>
          <cell r="EL611">
            <v>0</v>
          </cell>
          <cell r="EM611">
            <v>0</v>
          </cell>
          <cell r="EN611">
            <v>0</v>
          </cell>
          <cell r="EO611">
            <v>0</v>
          </cell>
          <cell r="EP611">
            <v>0</v>
          </cell>
          <cell r="EQ611">
            <v>0</v>
          </cell>
          <cell r="ER611">
            <v>0</v>
          </cell>
          <cell r="ES611">
            <v>0</v>
          </cell>
          <cell r="ET611">
            <v>0</v>
          </cell>
          <cell r="EU611">
            <v>0</v>
          </cell>
          <cell r="EV611">
            <v>0</v>
          </cell>
          <cell r="EW611">
            <v>0</v>
          </cell>
          <cell r="EX611">
            <v>0</v>
          </cell>
          <cell r="EY611">
            <v>0</v>
          </cell>
          <cell r="EZ611">
            <v>0</v>
          </cell>
          <cell r="FA611">
            <v>0</v>
          </cell>
          <cell r="FB611">
            <v>0</v>
          </cell>
          <cell r="FC611">
            <v>0</v>
          </cell>
          <cell r="FD611">
            <v>0</v>
          </cell>
          <cell r="FE611">
            <v>0</v>
          </cell>
          <cell r="FF611">
            <v>0</v>
          </cell>
          <cell r="FG611">
            <v>0</v>
          </cell>
          <cell r="FH611">
            <v>0</v>
          </cell>
          <cell r="FI611">
            <v>0</v>
          </cell>
          <cell r="FJ611">
            <v>0</v>
          </cell>
          <cell r="FK611">
            <v>0</v>
          </cell>
          <cell r="FL611">
            <v>0</v>
          </cell>
          <cell r="FM611">
            <v>0</v>
          </cell>
          <cell r="FN611">
            <v>0</v>
          </cell>
          <cell r="FO611">
            <v>0</v>
          </cell>
          <cell r="FP611">
            <v>0</v>
          </cell>
          <cell r="FQ611">
            <v>0</v>
          </cell>
          <cell r="FR611">
            <v>0</v>
          </cell>
          <cell r="FS611">
            <v>0</v>
          </cell>
          <cell r="FT611">
            <v>0</v>
          </cell>
          <cell r="FU611">
            <v>0</v>
          </cell>
          <cell r="FV611">
            <v>0</v>
          </cell>
          <cell r="FW611">
            <v>0</v>
          </cell>
          <cell r="FX611">
            <v>0</v>
          </cell>
          <cell r="FY611">
            <v>0</v>
          </cell>
          <cell r="FZ611">
            <v>0</v>
          </cell>
          <cell r="GA611">
            <v>0</v>
          </cell>
          <cell r="GB611">
            <v>0</v>
          </cell>
          <cell r="GC611">
            <v>0</v>
          </cell>
          <cell r="GD611">
            <v>0</v>
          </cell>
          <cell r="GE611">
            <v>0</v>
          </cell>
          <cell r="GF611">
            <v>0</v>
          </cell>
          <cell r="GG611">
            <v>0</v>
          </cell>
          <cell r="GH611">
            <v>0</v>
          </cell>
          <cell r="GI611">
            <v>0</v>
          </cell>
          <cell r="GJ611">
            <v>0</v>
          </cell>
          <cell r="GK611">
            <v>0</v>
          </cell>
          <cell r="GL611">
            <v>0</v>
          </cell>
          <cell r="GM611">
            <v>0</v>
          </cell>
          <cell r="GN611">
            <v>0</v>
          </cell>
          <cell r="GO611">
            <v>0</v>
          </cell>
          <cell r="GP611">
            <v>0</v>
          </cell>
          <cell r="GQ611">
            <v>0</v>
          </cell>
          <cell r="GR611">
            <v>0</v>
          </cell>
          <cell r="GS611">
            <v>0</v>
          </cell>
          <cell r="GT611">
            <v>0</v>
          </cell>
          <cell r="GU611">
            <v>0</v>
          </cell>
          <cell r="GV611">
            <v>0</v>
          </cell>
          <cell r="GW611">
            <v>0</v>
          </cell>
          <cell r="GX611">
            <v>0</v>
          </cell>
          <cell r="GY611">
            <v>0</v>
          </cell>
          <cell r="GZ611">
            <v>0</v>
          </cell>
          <cell r="HA611">
            <v>0</v>
          </cell>
          <cell r="HB611">
            <v>0</v>
          </cell>
          <cell r="HC611">
            <v>0</v>
          </cell>
          <cell r="HD611">
            <v>0</v>
          </cell>
          <cell r="HE611">
            <v>0</v>
          </cell>
          <cell r="HF611">
            <v>0</v>
          </cell>
          <cell r="HG611">
            <v>0</v>
          </cell>
          <cell r="HH611">
            <v>0</v>
          </cell>
          <cell r="HI611">
            <v>0</v>
          </cell>
          <cell r="HJ611">
            <v>0</v>
          </cell>
          <cell r="HK611">
            <v>0</v>
          </cell>
          <cell r="HL611">
            <v>0</v>
          </cell>
          <cell r="HM611">
            <v>0</v>
          </cell>
          <cell r="HN611">
            <v>0</v>
          </cell>
          <cell r="HO611">
            <v>0</v>
          </cell>
          <cell r="HP611">
            <v>0</v>
          </cell>
          <cell r="HQ611">
            <v>0</v>
          </cell>
          <cell r="HR611">
            <v>0</v>
          </cell>
          <cell r="HS611">
            <v>0</v>
          </cell>
          <cell r="HT611">
            <v>0</v>
          </cell>
          <cell r="HU611">
            <v>0</v>
          </cell>
          <cell r="HV611">
            <v>0</v>
          </cell>
          <cell r="HW611">
            <v>0</v>
          </cell>
          <cell r="HX611">
            <v>0</v>
          </cell>
          <cell r="HY611">
            <v>0</v>
          </cell>
          <cell r="HZ611">
            <v>0</v>
          </cell>
          <cell r="IA611">
            <v>0</v>
          </cell>
          <cell r="IB611">
            <v>0</v>
          </cell>
          <cell r="IC611">
            <v>0</v>
          </cell>
          <cell r="ID611">
            <v>0</v>
          </cell>
          <cell r="IE611">
            <v>0</v>
          </cell>
          <cell r="IF611">
            <v>0</v>
          </cell>
          <cell r="IG611">
            <v>0</v>
          </cell>
          <cell r="IH611">
            <v>0</v>
          </cell>
          <cell r="II611">
            <v>0</v>
          </cell>
          <cell r="IJ611">
            <v>0</v>
          </cell>
          <cell r="IK611">
            <v>0</v>
          </cell>
          <cell r="IL611">
            <v>0</v>
          </cell>
          <cell r="IM611">
            <v>0</v>
          </cell>
        </row>
        <row r="612">
          <cell r="A612" t="str">
            <v xml:space="preserve">I.V.A. 16% sobre UTILIDAD  </v>
          </cell>
          <cell r="B612">
            <v>0</v>
          </cell>
          <cell r="C612">
            <v>0</v>
          </cell>
          <cell r="D612">
            <v>0</v>
          </cell>
          <cell r="E612">
            <v>0</v>
          </cell>
          <cell r="F612">
            <v>0</v>
          </cell>
          <cell r="G612">
            <v>74422244</v>
          </cell>
          <cell r="H612">
            <v>0</v>
          </cell>
          <cell r="I612">
            <v>0</v>
          </cell>
          <cell r="J612">
            <v>0</v>
          </cell>
          <cell r="K612">
            <v>0</v>
          </cell>
          <cell r="L612">
            <v>0</v>
          </cell>
          <cell r="M612">
            <v>0</v>
          </cell>
          <cell r="N612">
            <v>0</v>
          </cell>
          <cell r="O612">
            <v>0</v>
          </cell>
          <cell r="P612">
            <v>0</v>
          </cell>
          <cell r="Q612">
            <v>0</v>
          </cell>
          <cell r="R612">
            <v>0</v>
          </cell>
          <cell r="S612">
            <v>0</v>
          </cell>
          <cell r="T612">
            <v>0</v>
          </cell>
          <cell r="U612">
            <v>0</v>
          </cell>
          <cell r="V612">
            <v>0</v>
          </cell>
          <cell r="W612">
            <v>0</v>
          </cell>
          <cell r="X612">
            <v>0</v>
          </cell>
          <cell r="Y612">
            <v>0</v>
          </cell>
          <cell r="Z612">
            <v>0</v>
          </cell>
          <cell r="AA612">
            <v>0</v>
          </cell>
          <cell r="AB612">
            <v>0</v>
          </cell>
          <cell r="AC612">
            <v>0</v>
          </cell>
          <cell r="AD612">
            <v>0</v>
          </cell>
          <cell r="AE612">
            <v>0</v>
          </cell>
          <cell r="AF612">
            <v>0</v>
          </cell>
          <cell r="AG612">
            <v>0</v>
          </cell>
          <cell r="AH612">
            <v>0</v>
          </cell>
          <cell r="AI612">
            <v>0</v>
          </cell>
          <cell r="AJ612">
            <v>0</v>
          </cell>
          <cell r="AK612">
            <v>0</v>
          </cell>
          <cell r="AL612">
            <v>0</v>
          </cell>
          <cell r="AM612">
            <v>0</v>
          </cell>
          <cell r="AN612">
            <v>0</v>
          </cell>
          <cell r="AO612">
            <v>0</v>
          </cell>
          <cell r="AP612">
            <v>0</v>
          </cell>
          <cell r="AQ612">
            <v>0</v>
          </cell>
          <cell r="AR612">
            <v>0</v>
          </cell>
          <cell r="AS612">
            <v>0</v>
          </cell>
          <cell r="AT612">
            <v>0</v>
          </cell>
          <cell r="AU612">
            <v>0</v>
          </cell>
          <cell r="AV612">
            <v>0</v>
          </cell>
          <cell r="AW612">
            <v>0</v>
          </cell>
          <cell r="AX612">
            <v>0</v>
          </cell>
          <cell r="AY612">
            <v>0</v>
          </cell>
          <cell r="AZ612">
            <v>0</v>
          </cell>
          <cell r="BA612">
            <v>0</v>
          </cell>
          <cell r="BB612">
            <v>0</v>
          </cell>
          <cell r="BC612">
            <v>0</v>
          </cell>
          <cell r="BD612">
            <v>0</v>
          </cell>
          <cell r="BE612">
            <v>0</v>
          </cell>
          <cell r="BF612">
            <v>0</v>
          </cell>
          <cell r="BG612">
            <v>0</v>
          </cell>
          <cell r="BH612">
            <v>0</v>
          </cell>
          <cell r="BI612">
            <v>0</v>
          </cell>
          <cell r="BJ612">
            <v>0</v>
          </cell>
          <cell r="BK612">
            <v>0</v>
          </cell>
          <cell r="BL612">
            <v>0</v>
          </cell>
          <cell r="BM612">
            <v>0</v>
          </cell>
          <cell r="BN612">
            <v>0</v>
          </cell>
          <cell r="BO612">
            <v>0</v>
          </cell>
          <cell r="BP612">
            <v>0</v>
          </cell>
          <cell r="BQ612">
            <v>0</v>
          </cell>
          <cell r="BR612">
            <v>0</v>
          </cell>
          <cell r="BS612">
            <v>0</v>
          </cell>
          <cell r="BT612">
            <v>0</v>
          </cell>
          <cell r="BU612">
            <v>0</v>
          </cell>
          <cell r="BV612">
            <v>0</v>
          </cell>
          <cell r="BW612">
            <v>0</v>
          </cell>
          <cell r="BX612">
            <v>0</v>
          </cell>
          <cell r="BY612">
            <v>0</v>
          </cell>
          <cell r="BZ612">
            <v>0</v>
          </cell>
          <cell r="CA612">
            <v>0</v>
          </cell>
          <cell r="CB612">
            <v>0</v>
          </cell>
          <cell r="CC612">
            <v>0</v>
          </cell>
          <cell r="CD612">
            <v>0</v>
          </cell>
          <cell r="CE612">
            <v>0</v>
          </cell>
          <cell r="CF612">
            <v>0</v>
          </cell>
          <cell r="CG612">
            <v>0</v>
          </cell>
          <cell r="CH612">
            <v>0</v>
          </cell>
          <cell r="CI612">
            <v>0</v>
          </cell>
          <cell r="CJ612">
            <v>0</v>
          </cell>
          <cell r="CK612">
            <v>0</v>
          </cell>
          <cell r="CL612">
            <v>0</v>
          </cell>
          <cell r="CM612">
            <v>0</v>
          </cell>
          <cell r="CN612">
            <v>0</v>
          </cell>
          <cell r="CO612">
            <v>0</v>
          </cell>
          <cell r="CP612">
            <v>0</v>
          </cell>
          <cell r="CQ612">
            <v>0</v>
          </cell>
          <cell r="CR612">
            <v>0</v>
          </cell>
          <cell r="CS612">
            <v>0</v>
          </cell>
          <cell r="CT612">
            <v>0</v>
          </cell>
          <cell r="CU612">
            <v>0</v>
          </cell>
          <cell r="CV612">
            <v>0</v>
          </cell>
          <cell r="CW612">
            <v>0</v>
          </cell>
          <cell r="CX612">
            <v>0</v>
          </cell>
          <cell r="CY612">
            <v>0</v>
          </cell>
          <cell r="CZ612">
            <v>0</v>
          </cell>
          <cell r="DA612">
            <v>0</v>
          </cell>
          <cell r="DB612">
            <v>0</v>
          </cell>
          <cell r="DC612">
            <v>0</v>
          </cell>
          <cell r="DD612">
            <v>0</v>
          </cell>
          <cell r="DE612">
            <v>0</v>
          </cell>
          <cell r="DF612">
            <v>0</v>
          </cell>
          <cell r="DG612">
            <v>0</v>
          </cell>
          <cell r="DH612">
            <v>0</v>
          </cell>
          <cell r="DI612">
            <v>0</v>
          </cell>
          <cell r="DJ612">
            <v>0</v>
          </cell>
          <cell r="DK612">
            <v>0</v>
          </cell>
          <cell r="DL612">
            <v>0</v>
          </cell>
          <cell r="DM612">
            <v>0</v>
          </cell>
          <cell r="DN612">
            <v>0</v>
          </cell>
          <cell r="DO612">
            <v>0</v>
          </cell>
          <cell r="DP612">
            <v>0</v>
          </cell>
          <cell r="DQ612">
            <v>0</v>
          </cell>
          <cell r="DR612">
            <v>0</v>
          </cell>
          <cell r="DS612">
            <v>0</v>
          </cell>
          <cell r="DT612">
            <v>0</v>
          </cell>
          <cell r="DU612">
            <v>0</v>
          </cell>
          <cell r="DV612">
            <v>0</v>
          </cell>
          <cell r="DW612">
            <v>0</v>
          </cell>
          <cell r="DX612">
            <v>0</v>
          </cell>
          <cell r="DY612">
            <v>0</v>
          </cell>
          <cell r="DZ612">
            <v>0</v>
          </cell>
          <cell r="EA612">
            <v>0</v>
          </cell>
          <cell r="EB612">
            <v>0</v>
          </cell>
          <cell r="EC612">
            <v>0</v>
          </cell>
          <cell r="ED612">
            <v>0</v>
          </cell>
          <cell r="EE612">
            <v>0</v>
          </cell>
          <cell r="EF612">
            <v>0</v>
          </cell>
          <cell r="EG612">
            <v>0</v>
          </cell>
          <cell r="EH612">
            <v>0</v>
          </cell>
          <cell r="EI612">
            <v>0</v>
          </cell>
          <cell r="EJ612">
            <v>0</v>
          </cell>
          <cell r="EK612">
            <v>0</v>
          </cell>
          <cell r="EL612">
            <v>0</v>
          </cell>
          <cell r="EM612">
            <v>0</v>
          </cell>
          <cell r="EN612">
            <v>0</v>
          </cell>
          <cell r="EO612">
            <v>0</v>
          </cell>
          <cell r="EP612">
            <v>0</v>
          </cell>
          <cell r="EQ612">
            <v>0</v>
          </cell>
          <cell r="ER612">
            <v>0</v>
          </cell>
          <cell r="ES612">
            <v>0</v>
          </cell>
          <cell r="ET612">
            <v>0</v>
          </cell>
          <cell r="EU612">
            <v>0</v>
          </cell>
          <cell r="EV612">
            <v>0</v>
          </cell>
          <cell r="EW612">
            <v>0</v>
          </cell>
          <cell r="EX612">
            <v>0</v>
          </cell>
          <cell r="EY612">
            <v>0</v>
          </cell>
          <cell r="EZ612">
            <v>0</v>
          </cell>
          <cell r="FA612">
            <v>0</v>
          </cell>
          <cell r="FB612">
            <v>0</v>
          </cell>
          <cell r="FC612">
            <v>0</v>
          </cell>
          <cell r="FD612">
            <v>0</v>
          </cell>
          <cell r="FE612">
            <v>0</v>
          </cell>
          <cell r="FF612">
            <v>0</v>
          </cell>
          <cell r="FG612">
            <v>0</v>
          </cell>
          <cell r="FH612">
            <v>0</v>
          </cell>
          <cell r="FI612">
            <v>0</v>
          </cell>
          <cell r="FJ612">
            <v>0</v>
          </cell>
          <cell r="FK612">
            <v>0</v>
          </cell>
          <cell r="FL612">
            <v>0</v>
          </cell>
          <cell r="FM612">
            <v>0</v>
          </cell>
          <cell r="FN612">
            <v>0</v>
          </cell>
          <cell r="FO612">
            <v>0</v>
          </cell>
          <cell r="FP612">
            <v>0</v>
          </cell>
          <cell r="FQ612">
            <v>0</v>
          </cell>
          <cell r="FR612">
            <v>0</v>
          </cell>
          <cell r="FS612">
            <v>0</v>
          </cell>
          <cell r="FT612">
            <v>0</v>
          </cell>
          <cell r="FU612">
            <v>0</v>
          </cell>
          <cell r="FV612">
            <v>0</v>
          </cell>
          <cell r="FW612">
            <v>0</v>
          </cell>
          <cell r="FX612">
            <v>0</v>
          </cell>
          <cell r="FY612">
            <v>0</v>
          </cell>
          <cell r="FZ612">
            <v>0</v>
          </cell>
          <cell r="GA612">
            <v>0</v>
          </cell>
          <cell r="GB612">
            <v>0</v>
          </cell>
          <cell r="GC612">
            <v>0</v>
          </cell>
          <cell r="GD612">
            <v>0</v>
          </cell>
          <cell r="GE612">
            <v>0</v>
          </cell>
          <cell r="GF612">
            <v>0</v>
          </cell>
          <cell r="GG612">
            <v>0</v>
          </cell>
          <cell r="GH612">
            <v>0</v>
          </cell>
          <cell r="GI612">
            <v>0</v>
          </cell>
          <cell r="GJ612">
            <v>0</v>
          </cell>
          <cell r="GK612">
            <v>0</v>
          </cell>
          <cell r="GL612">
            <v>0</v>
          </cell>
          <cell r="GM612">
            <v>0</v>
          </cell>
          <cell r="GN612">
            <v>0</v>
          </cell>
          <cell r="GO612">
            <v>0</v>
          </cell>
          <cell r="GP612">
            <v>0</v>
          </cell>
          <cell r="GQ612">
            <v>0</v>
          </cell>
          <cell r="GR612">
            <v>0</v>
          </cell>
          <cell r="GS612">
            <v>0</v>
          </cell>
          <cell r="GT612">
            <v>0</v>
          </cell>
          <cell r="GU612">
            <v>0</v>
          </cell>
          <cell r="GV612">
            <v>0</v>
          </cell>
          <cell r="GW612">
            <v>0</v>
          </cell>
          <cell r="GX612">
            <v>0</v>
          </cell>
          <cell r="GY612">
            <v>0</v>
          </cell>
          <cell r="GZ612">
            <v>0</v>
          </cell>
          <cell r="HA612">
            <v>0</v>
          </cell>
          <cell r="HB612">
            <v>0</v>
          </cell>
          <cell r="HC612">
            <v>0</v>
          </cell>
          <cell r="HD612">
            <v>0</v>
          </cell>
          <cell r="HE612">
            <v>0</v>
          </cell>
          <cell r="HF612">
            <v>0</v>
          </cell>
          <cell r="HG612">
            <v>0</v>
          </cell>
          <cell r="HH612">
            <v>0</v>
          </cell>
          <cell r="HI612">
            <v>0</v>
          </cell>
          <cell r="HJ612">
            <v>0</v>
          </cell>
          <cell r="HK612">
            <v>0</v>
          </cell>
          <cell r="HL612">
            <v>0</v>
          </cell>
          <cell r="HM612">
            <v>0</v>
          </cell>
          <cell r="HN612">
            <v>0</v>
          </cell>
          <cell r="HO612">
            <v>0</v>
          </cell>
          <cell r="HP612">
            <v>0</v>
          </cell>
          <cell r="HQ612">
            <v>0</v>
          </cell>
          <cell r="HR612">
            <v>0</v>
          </cell>
          <cell r="HS612">
            <v>0</v>
          </cell>
          <cell r="HT612">
            <v>0</v>
          </cell>
          <cell r="HU612">
            <v>0</v>
          </cell>
          <cell r="HV612">
            <v>0</v>
          </cell>
          <cell r="HW612">
            <v>0</v>
          </cell>
          <cell r="HX612">
            <v>0</v>
          </cell>
          <cell r="HY612">
            <v>0</v>
          </cell>
          <cell r="HZ612">
            <v>0</v>
          </cell>
          <cell r="IA612">
            <v>0</v>
          </cell>
          <cell r="IB612">
            <v>0</v>
          </cell>
          <cell r="IC612">
            <v>0</v>
          </cell>
          <cell r="ID612">
            <v>0</v>
          </cell>
          <cell r="IE612">
            <v>0</v>
          </cell>
          <cell r="IF612">
            <v>0</v>
          </cell>
          <cell r="IG612">
            <v>0</v>
          </cell>
          <cell r="IH612">
            <v>0</v>
          </cell>
          <cell r="II612">
            <v>0</v>
          </cell>
          <cell r="IJ612">
            <v>0</v>
          </cell>
          <cell r="IK612">
            <v>0</v>
          </cell>
          <cell r="IL612">
            <v>0</v>
          </cell>
          <cell r="IM612">
            <v>0</v>
          </cell>
        </row>
        <row r="613">
          <cell r="A613" t="str">
            <v>REDONDEAR</v>
          </cell>
          <cell r="B613">
            <v>0</v>
          </cell>
          <cell r="C613">
            <v>0</v>
          </cell>
          <cell r="D613">
            <v>0</v>
          </cell>
          <cell r="G613">
            <v>0</v>
          </cell>
          <cell r="H613">
            <v>0</v>
          </cell>
          <cell r="I613">
            <v>0</v>
          </cell>
          <cell r="J613">
            <v>0</v>
          </cell>
          <cell r="K613">
            <v>0</v>
          </cell>
          <cell r="L613">
            <v>0</v>
          </cell>
          <cell r="M613">
            <v>0</v>
          </cell>
          <cell r="N613">
            <v>0</v>
          </cell>
          <cell r="O613">
            <v>0</v>
          </cell>
          <cell r="P613">
            <v>0</v>
          </cell>
          <cell r="Q613">
            <v>0</v>
          </cell>
          <cell r="R613">
            <v>0</v>
          </cell>
          <cell r="S613">
            <v>0</v>
          </cell>
          <cell r="T613">
            <v>0</v>
          </cell>
          <cell r="U613">
            <v>0</v>
          </cell>
          <cell r="V613">
            <v>0</v>
          </cell>
          <cell r="W613">
            <v>0</v>
          </cell>
          <cell r="X613">
            <v>0</v>
          </cell>
          <cell r="Y613">
            <v>0</v>
          </cell>
          <cell r="Z613">
            <v>0</v>
          </cell>
          <cell r="AA613">
            <v>0</v>
          </cell>
          <cell r="AB613">
            <v>0</v>
          </cell>
          <cell r="AC613">
            <v>0</v>
          </cell>
          <cell r="AD613">
            <v>0</v>
          </cell>
          <cell r="AE613">
            <v>0</v>
          </cell>
          <cell r="AF613">
            <v>0</v>
          </cell>
          <cell r="AG613">
            <v>0</v>
          </cell>
          <cell r="AH613">
            <v>0</v>
          </cell>
          <cell r="AI613">
            <v>0</v>
          </cell>
          <cell r="AJ613">
            <v>0</v>
          </cell>
          <cell r="AK613">
            <v>0</v>
          </cell>
          <cell r="AL613">
            <v>0</v>
          </cell>
          <cell r="AM613">
            <v>0</v>
          </cell>
          <cell r="AN613">
            <v>0</v>
          </cell>
          <cell r="AO613">
            <v>0</v>
          </cell>
          <cell r="AP613">
            <v>0</v>
          </cell>
          <cell r="AQ613">
            <v>0</v>
          </cell>
          <cell r="AR613">
            <v>0</v>
          </cell>
          <cell r="AS613">
            <v>0</v>
          </cell>
          <cell r="AT613">
            <v>0</v>
          </cell>
          <cell r="AU613">
            <v>0</v>
          </cell>
          <cell r="AV613">
            <v>0</v>
          </cell>
          <cell r="AW613">
            <v>0</v>
          </cell>
          <cell r="AX613">
            <v>0</v>
          </cell>
          <cell r="AY613">
            <v>0</v>
          </cell>
          <cell r="AZ613">
            <v>0</v>
          </cell>
          <cell r="BA613">
            <v>0</v>
          </cell>
          <cell r="BB613">
            <v>0</v>
          </cell>
          <cell r="BC613">
            <v>0</v>
          </cell>
          <cell r="BD613">
            <v>0</v>
          </cell>
          <cell r="BE613">
            <v>0</v>
          </cell>
          <cell r="BF613">
            <v>0</v>
          </cell>
          <cell r="BG613">
            <v>0</v>
          </cell>
          <cell r="BH613">
            <v>0</v>
          </cell>
          <cell r="BI613">
            <v>0</v>
          </cell>
          <cell r="BJ613">
            <v>0</v>
          </cell>
          <cell r="BK613">
            <v>0</v>
          </cell>
          <cell r="BL613">
            <v>0</v>
          </cell>
          <cell r="BM613">
            <v>0</v>
          </cell>
          <cell r="BN613">
            <v>0</v>
          </cell>
          <cell r="BO613">
            <v>0</v>
          </cell>
          <cell r="BP613">
            <v>0</v>
          </cell>
          <cell r="BQ613">
            <v>0</v>
          </cell>
          <cell r="BR613">
            <v>0</v>
          </cell>
          <cell r="BS613">
            <v>0</v>
          </cell>
          <cell r="BT613">
            <v>0</v>
          </cell>
          <cell r="BU613">
            <v>0</v>
          </cell>
          <cell r="BV613">
            <v>0</v>
          </cell>
          <cell r="BW613">
            <v>0</v>
          </cell>
          <cell r="BX613">
            <v>0</v>
          </cell>
          <cell r="BY613">
            <v>0</v>
          </cell>
          <cell r="BZ613">
            <v>0</v>
          </cell>
          <cell r="CA613">
            <v>0</v>
          </cell>
          <cell r="CB613">
            <v>0</v>
          </cell>
          <cell r="CC613">
            <v>0</v>
          </cell>
          <cell r="CD613">
            <v>0</v>
          </cell>
          <cell r="CE613">
            <v>0</v>
          </cell>
          <cell r="CF613">
            <v>0</v>
          </cell>
          <cell r="CG613">
            <v>0</v>
          </cell>
          <cell r="CH613">
            <v>0</v>
          </cell>
          <cell r="CI613">
            <v>0</v>
          </cell>
          <cell r="CJ613">
            <v>0</v>
          </cell>
          <cell r="CK613">
            <v>0</v>
          </cell>
          <cell r="CL613">
            <v>0</v>
          </cell>
          <cell r="CM613">
            <v>0</v>
          </cell>
          <cell r="CN613">
            <v>0</v>
          </cell>
          <cell r="CO613">
            <v>0</v>
          </cell>
          <cell r="CP613">
            <v>0</v>
          </cell>
          <cell r="CQ613">
            <v>0</v>
          </cell>
          <cell r="CR613">
            <v>0</v>
          </cell>
          <cell r="CS613">
            <v>0</v>
          </cell>
          <cell r="CT613">
            <v>0</v>
          </cell>
          <cell r="CU613">
            <v>0</v>
          </cell>
          <cell r="CV613">
            <v>0</v>
          </cell>
          <cell r="CW613">
            <v>0</v>
          </cell>
          <cell r="CX613">
            <v>0</v>
          </cell>
          <cell r="CY613">
            <v>0</v>
          </cell>
          <cell r="CZ613">
            <v>0</v>
          </cell>
          <cell r="DA613">
            <v>0</v>
          </cell>
          <cell r="DB613">
            <v>0</v>
          </cell>
          <cell r="DC613">
            <v>0</v>
          </cell>
          <cell r="DD613">
            <v>0</v>
          </cell>
          <cell r="DE613">
            <v>0</v>
          </cell>
          <cell r="DF613">
            <v>0</v>
          </cell>
          <cell r="DG613">
            <v>0</v>
          </cell>
          <cell r="DH613">
            <v>0</v>
          </cell>
          <cell r="DI613">
            <v>0</v>
          </cell>
          <cell r="DJ613">
            <v>0</v>
          </cell>
          <cell r="DK613">
            <v>0</v>
          </cell>
          <cell r="DL613">
            <v>0</v>
          </cell>
          <cell r="DM613">
            <v>0</v>
          </cell>
          <cell r="DN613">
            <v>0</v>
          </cell>
          <cell r="DO613">
            <v>0</v>
          </cell>
          <cell r="DP613">
            <v>0</v>
          </cell>
          <cell r="DQ613">
            <v>0</v>
          </cell>
          <cell r="DR613">
            <v>0</v>
          </cell>
          <cell r="DS613">
            <v>0</v>
          </cell>
          <cell r="DT613">
            <v>0</v>
          </cell>
          <cell r="DU613">
            <v>0</v>
          </cell>
          <cell r="DV613">
            <v>0</v>
          </cell>
          <cell r="DW613">
            <v>0</v>
          </cell>
          <cell r="DX613">
            <v>0</v>
          </cell>
          <cell r="DY613">
            <v>0</v>
          </cell>
          <cell r="DZ613">
            <v>0</v>
          </cell>
          <cell r="EA613">
            <v>0</v>
          </cell>
          <cell r="EB613">
            <v>0</v>
          </cell>
          <cell r="EC613">
            <v>0</v>
          </cell>
          <cell r="ED613">
            <v>0</v>
          </cell>
          <cell r="EE613">
            <v>0</v>
          </cell>
          <cell r="EF613">
            <v>0</v>
          </cell>
          <cell r="EG613">
            <v>0</v>
          </cell>
          <cell r="EH613">
            <v>0</v>
          </cell>
          <cell r="EI613">
            <v>0</v>
          </cell>
          <cell r="EJ613">
            <v>0</v>
          </cell>
          <cell r="EK613">
            <v>0</v>
          </cell>
          <cell r="EL613">
            <v>0</v>
          </cell>
          <cell r="EM613">
            <v>0</v>
          </cell>
          <cell r="EN613">
            <v>0</v>
          </cell>
          <cell r="EO613">
            <v>0</v>
          </cell>
          <cell r="EP613">
            <v>0</v>
          </cell>
          <cell r="EQ613">
            <v>0</v>
          </cell>
          <cell r="ER613">
            <v>0</v>
          </cell>
          <cell r="ES613">
            <v>0</v>
          </cell>
          <cell r="ET613">
            <v>0</v>
          </cell>
          <cell r="EU613">
            <v>0</v>
          </cell>
          <cell r="EV613">
            <v>0</v>
          </cell>
          <cell r="EW613">
            <v>0</v>
          </cell>
          <cell r="EX613">
            <v>0</v>
          </cell>
          <cell r="EY613">
            <v>0</v>
          </cell>
          <cell r="EZ613">
            <v>0</v>
          </cell>
          <cell r="FA613">
            <v>0</v>
          </cell>
          <cell r="FB613">
            <v>0</v>
          </cell>
          <cell r="FC613">
            <v>0</v>
          </cell>
          <cell r="FD613">
            <v>0</v>
          </cell>
          <cell r="FE613">
            <v>0</v>
          </cell>
          <cell r="FF613">
            <v>0</v>
          </cell>
          <cell r="FG613">
            <v>0</v>
          </cell>
          <cell r="FH613">
            <v>0</v>
          </cell>
          <cell r="FI613">
            <v>0</v>
          </cell>
          <cell r="FJ613">
            <v>0</v>
          </cell>
          <cell r="FK613">
            <v>0</v>
          </cell>
          <cell r="FL613">
            <v>0</v>
          </cell>
          <cell r="FM613">
            <v>0</v>
          </cell>
          <cell r="FN613">
            <v>0</v>
          </cell>
          <cell r="FO613">
            <v>0</v>
          </cell>
          <cell r="FP613">
            <v>0</v>
          </cell>
          <cell r="FQ613">
            <v>0</v>
          </cell>
          <cell r="FR613">
            <v>0</v>
          </cell>
          <cell r="FS613">
            <v>0</v>
          </cell>
          <cell r="FT613">
            <v>0</v>
          </cell>
          <cell r="FU613">
            <v>0</v>
          </cell>
          <cell r="FV613">
            <v>0</v>
          </cell>
          <cell r="FW613">
            <v>0</v>
          </cell>
          <cell r="FX613">
            <v>0</v>
          </cell>
          <cell r="FY613">
            <v>0</v>
          </cell>
          <cell r="FZ613">
            <v>0</v>
          </cell>
          <cell r="GA613">
            <v>0</v>
          </cell>
          <cell r="GB613">
            <v>0</v>
          </cell>
          <cell r="GC613">
            <v>0</v>
          </cell>
          <cell r="GD613">
            <v>0</v>
          </cell>
          <cell r="GE613">
            <v>0</v>
          </cell>
          <cell r="GF613">
            <v>0</v>
          </cell>
          <cell r="GG613">
            <v>0</v>
          </cell>
          <cell r="GH613">
            <v>0</v>
          </cell>
          <cell r="GI613">
            <v>0</v>
          </cell>
          <cell r="GJ613">
            <v>0</v>
          </cell>
          <cell r="GK613">
            <v>0</v>
          </cell>
          <cell r="GL613">
            <v>0</v>
          </cell>
          <cell r="GM613">
            <v>0</v>
          </cell>
          <cell r="GN613">
            <v>0</v>
          </cell>
          <cell r="GO613">
            <v>0</v>
          </cell>
          <cell r="GP613">
            <v>0</v>
          </cell>
          <cell r="GQ613">
            <v>0</v>
          </cell>
          <cell r="GR613">
            <v>0</v>
          </cell>
          <cell r="GS613">
            <v>0</v>
          </cell>
          <cell r="GT613">
            <v>0</v>
          </cell>
          <cell r="GU613">
            <v>0</v>
          </cell>
          <cell r="GV613">
            <v>0</v>
          </cell>
          <cell r="GW613">
            <v>0</v>
          </cell>
          <cell r="GX613">
            <v>0</v>
          </cell>
          <cell r="GY613">
            <v>0</v>
          </cell>
          <cell r="GZ613">
            <v>0</v>
          </cell>
          <cell r="HA613">
            <v>0</v>
          </cell>
          <cell r="HB613">
            <v>0</v>
          </cell>
          <cell r="HC613">
            <v>0</v>
          </cell>
          <cell r="HD613">
            <v>0</v>
          </cell>
          <cell r="HE613">
            <v>0</v>
          </cell>
          <cell r="HF613">
            <v>0</v>
          </cell>
          <cell r="HG613">
            <v>0</v>
          </cell>
          <cell r="HH613">
            <v>0</v>
          </cell>
          <cell r="HI613">
            <v>0</v>
          </cell>
          <cell r="HJ613">
            <v>0</v>
          </cell>
          <cell r="HK613">
            <v>0</v>
          </cell>
          <cell r="HL613">
            <v>0</v>
          </cell>
          <cell r="HM613">
            <v>0</v>
          </cell>
          <cell r="HN613">
            <v>0</v>
          </cell>
          <cell r="HO613">
            <v>0</v>
          </cell>
          <cell r="HP613">
            <v>0</v>
          </cell>
          <cell r="HQ613">
            <v>0</v>
          </cell>
          <cell r="HR613">
            <v>0</v>
          </cell>
          <cell r="HS613">
            <v>0</v>
          </cell>
          <cell r="HT613">
            <v>0</v>
          </cell>
          <cell r="HU613">
            <v>0</v>
          </cell>
          <cell r="HV613">
            <v>0</v>
          </cell>
          <cell r="HW613">
            <v>0</v>
          </cell>
          <cell r="HX613">
            <v>0</v>
          </cell>
          <cell r="HY613">
            <v>0</v>
          </cell>
          <cell r="HZ613">
            <v>0</v>
          </cell>
          <cell r="IA613">
            <v>0</v>
          </cell>
          <cell r="IB613">
            <v>0</v>
          </cell>
          <cell r="IC613">
            <v>0</v>
          </cell>
          <cell r="ID613">
            <v>0</v>
          </cell>
          <cell r="IE613">
            <v>0</v>
          </cell>
          <cell r="IF613">
            <v>0</v>
          </cell>
          <cell r="IG613">
            <v>0</v>
          </cell>
          <cell r="IH613">
            <v>0</v>
          </cell>
          <cell r="II613">
            <v>0</v>
          </cell>
          <cell r="IJ613">
            <v>0</v>
          </cell>
          <cell r="IK613">
            <v>0</v>
          </cell>
          <cell r="IL613">
            <v>0</v>
          </cell>
          <cell r="IM613">
            <v>0</v>
          </cell>
        </row>
        <row r="614">
          <cell r="A614" t="str">
            <v>TOTAL OBRA</v>
          </cell>
          <cell r="B614">
            <v>0</v>
          </cell>
          <cell r="C614">
            <v>0</v>
          </cell>
          <cell r="D614">
            <v>0</v>
          </cell>
          <cell r="E614">
            <v>0</v>
          </cell>
          <cell r="F614">
            <v>18524937039</v>
          </cell>
          <cell r="G614">
            <v>0</v>
          </cell>
          <cell r="H614">
            <v>0</v>
          </cell>
          <cell r="I614">
            <v>0</v>
          </cell>
          <cell r="J614">
            <v>0</v>
          </cell>
          <cell r="K614">
            <v>0</v>
          </cell>
          <cell r="L614">
            <v>0</v>
          </cell>
          <cell r="M614">
            <v>0</v>
          </cell>
          <cell r="N614">
            <v>0</v>
          </cell>
          <cell r="O614">
            <v>0</v>
          </cell>
          <cell r="P614">
            <v>0</v>
          </cell>
          <cell r="Q614">
            <v>0</v>
          </cell>
          <cell r="R614">
            <v>0</v>
          </cell>
          <cell r="S614">
            <v>0</v>
          </cell>
          <cell r="T614">
            <v>0</v>
          </cell>
          <cell r="U614">
            <v>0</v>
          </cell>
          <cell r="V614">
            <v>0</v>
          </cell>
          <cell r="W614">
            <v>0</v>
          </cell>
          <cell r="X614">
            <v>0</v>
          </cell>
          <cell r="Y614">
            <v>0</v>
          </cell>
          <cell r="Z614">
            <v>0</v>
          </cell>
          <cell r="AA614">
            <v>0</v>
          </cell>
          <cell r="AB614">
            <v>0</v>
          </cell>
          <cell r="AC614">
            <v>0</v>
          </cell>
          <cell r="AD614">
            <v>0</v>
          </cell>
          <cell r="AE614">
            <v>0</v>
          </cell>
          <cell r="AF614">
            <v>0</v>
          </cell>
          <cell r="AG614">
            <v>0</v>
          </cell>
          <cell r="AH614">
            <v>0</v>
          </cell>
          <cell r="AI614">
            <v>0</v>
          </cell>
          <cell r="AJ614">
            <v>0</v>
          </cell>
          <cell r="AK614">
            <v>0</v>
          </cell>
          <cell r="AL614">
            <v>0</v>
          </cell>
          <cell r="AM614">
            <v>0</v>
          </cell>
          <cell r="AN614">
            <v>0</v>
          </cell>
          <cell r="AO614">
            <v>0</v>
          </cell>
          <cell r="AP614">
            <v>0</v>
          </cell>
          <cell r="AQ614">
            <v>0</v>
          </cell>
          <cell r="AR614">
            <v>0</v>
          </cell>
          <cell r="AS614">
            <v>0</v>
          </cell>
          <cell r="AT614">
            <v>0</v>
          </cell>
          <cell r="AU614">
            <v>0</v>
          </cell>
          <cell r="AV614">
            <v>0</v>
          </cell>
          <cell r="AW614">
            <v>0</v>
          </cell>
          <cell r="AX614">
            <v>0</v>
          </cell>
          <cell r="AY614">
            <v>0</v>
          </cell>
          <cell r="AZ614">
            <v>0</v>
          </cell>
          <cell r="BA614">
            <v>0</v>
          </cell>
          <cell r="BB614">
            <v>0</v>
          </cell>
          <cell r="BC614">
            <v>0</v>
          </cell>
          <cell r="BD614">
            <v>0</v>
          </cell>
          <cell r="BE614">
            <v>0</v>
          </cell>
          <cell r="BF614">
            <v>0</v>
          </cell>
          <cell r="BG614">
            <v>0</v>
          </cell>
          <cell r="BH614">
            <v>0</v>
          </cell>
          <cell r="BI614">
            <v>0</v>
          </cell>
          <cell r="BJ614">
            <v>0</v>
          </cell>
          <cell r="BK614">
            <v>0</v>
          </cell>
          <cell r="BL614">
            <v>0</v>
          </cell>
          <cell r="BM614">
            <v>0</v>
          </cell>
          <cell r="BN614">
            <v>0</v>
          </cell>
          <cell r="BO614">
            <v>0</v>
          </cell>
          <cell r="BP614">
            <v>0</v>
          </cell>
          <cell r="BQ614">
            <v>0</v>
          </cell>
          <cell r="BR614">
            <v>0</v>
          </cell>
          <cell r="BS614">
            <v>0</v>
          </cell>
          <cell r="BT614">
            <v>0</v>
          </cell>
          <cell r="BU614">
            <v>0</v>
          </cell>
          <cell r="BV614">
            <v>0</v>
          </cell>
          <cell r="BW614">
            <v>0</v>
          </cell>
          <cell r="BX614">
            <v>0</v>
          </cell>
          <cell r="BY614">
            <v>0</v>
          </cell>
          <cell r="BZ614">
            <v>0</v>
          </cell>
          <cell r="CA614">
            <v>0</v>
          </cell>
          <cell r="CB614">
            <v>0</v>
          </cell>
          <cell r="CC614">
            <v>0</v>
          </cell>
          <cell r="CD614">
            <v>0</v>
          </cell>
          <cell r="CE614">
            <v>0</v>
          </cell>
          <cell r="CF614">
            <v>0</v>
          </cell>
          <cell r="CG614">
            <v>0</v>
          </cell>
          <cell r="CH614">
            <v>0</v>
          </cell>
          <cell r="CI614">
            <v>0</v>
          </cell>
          <cell r="CJ614">
            <v>0</v>
          </cell>
          <cell r="CK614">
            <v>0</v>
          </cell>
          <cell r="CL614">
            <v>0</v>
          </cell>
          <cell r="CM614">
            <v>0</v>
          </cell>
          <cell r="CN614">
            <v>0</v>
          </cell>
          <cell r="CO614">
            <v>0</v>
          </cell>
          <cell r="CP614">
            <v>0</v>
          </cell>
          <cell r="CQ614">
            <v>0</v>
          </cell>
          <cell r="CR614">
            <v>0</v>
          </cell>
          <cell r="CS614">
            <v>0</v>
          </cell>
          <cell r="CT614">
            <v>0</v>
          </cell>
          <cell r="CU614">
            <v>0</v>
          </cell>
          <cell r="CV614">
            <v>0</v>
          </cell>
          <cell r="CW614">
            <v>0</v>
          </cell>
          <cell r="CX614">
            <v>0</v>
          </cell>
          <cell r="CY614">
            <v>0</v>
          </cell>
          <cell r="CZ614">
            <v>0</v>
          </cell>
          <cell r="DA614">
            <v>0</v>
          </cell>
          <cell r="DB614">
            <v>0</v>
          </cell>
          <cell r="DC614">
            <v>0</v>
          </cell>
          <cell r="DD614">
            <v>0</v>
          </cell>
          <cell r="DE614">
            <v>0</v>
          </cell>
          <cell r="DF614">
            <v>0</v>
          </cell>
          <cell r="DG614">
            <v>0</v>
          </cell>
          <cell r="DH614">
            <v>0</v>
          </cell>
          <cell r="DI614">
            <v>0</v>
          </cell>
          <cell r="DJ614">
            <v>0</v>
          </cell>
          <cell r="DK614">
            <v>0</v>
          </cell>
          <cell r="DL614">
            <v>0</v>
          </cell>
          <cell r="DM614">
            <v>0</v>
          </cell>
          <cell r="DN614">
            <v>0</v>
          </cell>
          <cell r="DO614">
            <v>0</v>
          </cell>
          <cell r="DP614">
            <v>0</v>
          </cell>
          <cell r="DQ614">
            <v>0</v>
          </cell>
          <cell r="DR614">
            <v>0</v>
          </cell>
          <cell r="DS614">
            <v>0</v>
          </cell>
          <cell r="DT614">
            <v>0</v>
          </cell>
          <cell r="DU614">
            <v>0</v>
          </cell>
          <cell r="DV614">
            <v>0</v>
          </cell>
          <cell r="DW614">
            <v>0</v>
          </cell>
          <cell r="DX614">
            <v>0</v>
          </cell>
          <cell r="DY614">
            <v>0</v>
          </cell>
          <cell r="DZ614">
            <v>0</v>
          </cell>
          <cell r="EA614">
            <v>0</v>
          </cell>
          <cell r="EB614">
            <v>0</v>
          </cell>
          <cell r="EC614">
            <v>0</v>
          </cell>
          <cell r="ED614">
            <v>0</v>
          </cell>
          <cell r="EE614">
            <v>0</v>
          </cell>
          <cell r="EF614">
            <v>0</v>
          </cell>
          <cell r="EG614">
            <v>0</v>
          </cell>
          <cell r="EH614">
            <v>0</v>
          </cell>
          <cell r="EI614">
            <v>0</v>
          </cell>
          <cell r="EJ614">
            <v>0</v>
          </cell>
          <cell r="EK614">
            <v>0</v>
          </cell>
          <cell r="EL614">
            <v>0</v>
          </cell>
          <cell r="EM614">
            <v>0</v>
          </cell>
          <cell r="EN614">
            <v>0</v>
          </cell>
          <cell r="EO614">
            <v>0</v>
          </cell>
          <cell r="EP614">
            <v>0</v>
          </cell>
          <cell r="EQ614">
            <v>0</v>
          </cell>
          <cell r="ER614">
            <v>0</v>
          </cell>
          <cell r="ES614">
            <v>0</v>
          </cell>
          <cell r="ET614">
            <v>0</v>
          </cell>
          <cell r="EU614">
            <v>0</v>
          </cell>
          <cell r="EV614">
            <v>0</v>
          </cell>
          <cell r="EW614">
            <v>0</v>
          </cell>
          <cell r="EX614">
            <v>0</v>
          </cell>
          <cell r="EY614">
            <v>0</v>
          </cell>
          <cell r="EZ614">
            <v>0</v>
          </cell>
          <cell r="FA614">
            <v>0</v>
          </cell>
          <cell r="FB614">
            <v>0</v>
          </cell>
          <cell r="FC614">
            <v>0</v>
          </cell>
          <cell r="FD614">
            <v>0</v>
          </cell>
          <cell r="FE614">
            <v>0</v>
          </cell>
          <cell r="FF614">
            <v>0</v>
          </cell>
          <cell r="FG614">
            <v>0</v>
          </cell>
          <cell r="FH614">
            <v>0</v>
          </cell>
          <cell r="FI614">
            <v>0</v>
          </cell>
          <cell r="FJ614">
            <v>0</v>
          </cell>
          <cell r="FK614">
            <v>0</v>
          </cell>
          <cell r="FL614">
            <v>0</v>
          </cell>
          <cell r="FM614">
            <v>0</v>
          </cell>
          <cell r="FN614">
            <v>0</v>
          </cell>
          <cell r="FO614">
            <v>0</v>
          </cell>
          <cell r="FP614">
            <v>0</v>
          </cell>
          <cell r="FQ614">
            <v>0</v>
          </cell>
          <cell r="FR614">
            <v>0</v>
          </cell>
          <cell r="FS614">
            <v>0</v>
          </cell>
          <cell r="FT614">
            <v>0</v>
          </cell>
          <cell r="FU614">
            <v>0</v>
          </cell>
          <cell r="FV614">
            <v>0</v>
          </cell>
          <cell r="FW614">
            <v>0</v>
          </cell>
          <cell r="FX614">
            <v>0</v>
          </cell>
          <cell r="FY614">
            <v>0</v>
          </cell>
          <cell r="FZ614">
            <v>0</v>
          </cell>
          <cell r="GA614">
            <v>0</v>
          </cell>
          <cell r="GB614">
            <v>0</v>
          </cell>
          <cell r="GC614">
            <v>0</v>
          </cell>
          <cell r="GD614">
            <v>0</v>
          </cell>
          <cell r="GE614">
            <v>0</v>
          </cell>
          <cell r="GF614">
            <v>0</v>
          </cell>
          <cell r="GG614">
            <v>0</v>
          </cell>
          <cell r="GH614">
            <v>0</v>
          </cell>
          <cell r="GI614">
            <v>0</v>
          </cell>
          <cell r="GJ614">
            <v>0</v>
          </cell>
          <cell r="GK614">
            <v>0</v>
          </cell>
          <cell r="GL614">
            <v>0</v>
          </cell>
          <cell r="GM614">
            <v>0</v>
          </cell>
          <cell r="GN614">
            <v>0</v>
          </cell>
          <cell r="GO614">
            <v>0</v>
          </cell>
          <cell r="GP614">
            <v>0</v>
          </cell>
          <cell r="GQ614">
            <v>0</v>
          </cell>
          <cell r="GR614">
            <v>0</v>
          </cell>
          <cell r="GS614">
            <v>0</v>
          </cell>
          <cell r="GT614">
            <v>0</v>
          </cell>
          <cell r="GU614">
            <v>0</v>
          </cell>
          <cell r="GV614">
            <v>0</v>
          </cell>
          <cell r="GW614">
            <v>0</v>
          </cell>
          <cell r="GX614">
            <v>0</v>
          </cell>
          <cell r="GY614">
            <v>0</v>
          </cell>
          <cell r="GZ614">
            <v>0</v>
          </cell>
          <cell r="HA614">
            <v>0</v>
          </cell>
          <cell r="HB614">
            <v>0</v>
          </cell>
          <cell r="HC614">
            <v>0</v>
          </cell>
          <cell r="HD614">
            <v>0</v>
          </cell>
          <cell r="HE614">
            <v>0</v>
          </cell>
          <cell r="HF614">
            <v>0</v>
          </cell>
          <cell r="HG614">
            <v>0</v>
          </cell>
          <cell r="HH614">
            <v>0</v>
          </cell>
          <cell r="HI614">
            <v>0</v>
          </cell>
          <cell r="HJ614">
            <v>0</v>
          </cell>
          <cell r="HK614">
            <v>0</v>
          </cell>
          <cell r="HL614">
            <v>0</v>
          </cell>
          <cell r="HM614">
            <v>0</v>
          </cell>
          <cell r="HN614">
            <v>0</v>
          </cell>
          <cell r="HO614">
            <v>0</v>
          </cell>
          <cell r="HP614">
            <v>0</v>
          </cell>
          <cell r="HQ614">
            <v>0</v>
          </cell>
          <cell r="HR614">
            <v>0</v>
          </cell>
          <cell r="HS614">
            <v>0</v>
          </cell>
          <cell r="HT614">
            <v>0</v>
          </cell>
          <cell r="HU614">
            <v>0</v>
          </cell>
          <cell r="HV614">
            <v>0</v>
          </cell>
          <cell r="HW614">
            <v>0</v>
          </cell>
          <cell r="HX614">
            <v>0</v>
          </cell>
          <cell r="HY614">
            <v>0</v>
          </cell>
          <cell r="HZ614">
            <v>0</v>
          </cell>
          <cell r="IA614">
            <v>0</v>
          </cell>
          <cell r="IB614">
            <v>0</v>
          </cell>
          <cell r="IC614">
            <v>0</v>
          </cell>
          <cell r="ID614">
            <v>0</v>
          </cell>
          <cell r="IE614">
            <v>0</v>
          </cell>
          <cell r="IF614">
            <v>0</v>
          </cell>
          <cell r="IG614">
            <v>0</v>
          </cell>
          <cell r="IH614">
            <v>0</v>
          </cell>
          <cell r="II614">
            <v>0</v>
          </cell>
          <cell r="IJ614">
            <v>0</v>
          </cell>
          <cell r="IK614">
            <v>0</v>
          </cell>
          <cell r="IL614">
            <v>0</v>
          </cell>
          <cell r="IM614">
            <v>0</v>
          </cell>
        </row>
        <row r="615">
          <cell r="A615">
            <v>0</v>
          </cell>
          <cell r="C615">
            <v>0</v>
          </cell>
          <cell r="D615">
            <v>0</v>
          </cell>
          <cell r="H615">
            <v>0</v>
          </cell>
          <cell r="I615">
            <v>0</v>
          </cell>
          <cell r="J615">
            <v>0</v>
          </cell>
          <cell r="K615">
            <v>0</v>
          </cell>
          <cell r="L615">
            <v>0</v>
          </cell>
          <cell r="M615">
            <v>0</v>
          </cell>
          <cell r="N615">
            <v>0</v>
          </cell>
          <cell r="O615">
            <v>0</v>
          </cell>
          <cell r="P615">
            <v>0</v>
          </cell>
          <cell r="Q615">
            <v>0</v>
          </cell>
          <cell r="R615">
            <v>0</v>
          </cell>
          <cell r="S615">
            <v>0</v>
          </cell>
          <cell r="T615">
            <v>0</v>
          </cell>
          <cell r="U615">
            <v>0</v>
          </cell>
          <cell r="V615">
            <v>0</v>
          </cell>
          <cell r="W615">
            <v>0</v>
          </cell>
          <cell r="X615">
            <v>0</v>
          </cell>
          <cell r="Y615">
            <v>0</v>
          </cell>
          <cell r="Z615">
            <v>0</v>
          </cell>
          <cell r="AA615">
            <v>0</v>
          </cell>
          <cell r="AB615">
            <v>0</v>
          </cell>
          <cell r="AC615">
            <v>0</v>
          </cell>
          <cell r="AD615">
            <v>0</v>
          </cell>
          <cell r="AE615">
            <v>0</v>
          </cell>
          <cell r="AF615">
            <v>0</v>
          </cell>
          <cell r="AG615">
            <v>0</v>
          </cell>
          <cell r="AH615">
            <v>0</v>
          </cell>
          <cell r="AI615">
            <v>0</v>
          </cell>
          <cell r="AJ615">
            <v>0</v>
          </cell>
          <cell r="AK615">
            <v>0</v>
          </cell>
          <cell r="AL615">
            <v>0</v>
          </cell>
          <cell r="AM615">
            <v>0</v>
          </cell>
          <cell r="AN615">
            <v>0</v>
          </cell>
          <cell r="AO615">
            <v>0</v>
          </cell>
          <cell r="AP615">
            <v>0</v>
          </cell>
          <cell r="AQ615">
            <v>0</v>
          </cell>
          <cell r="AR615">
            <v>0</v>
          </cell>
          <cell r="AS615">
            <v>0</v>
          </cell>
          <cell r="AT615">
            <v>0</v>
          </cell>
          <cell r="AU615">
            <v>0</v>
          </cell>
          <cell r="AV615">
            <v>0</v>
          </cell>
          <cell r="AW615">
            <v>0</v>
          </cell>
          <cell r="AX615">
            <v>0</v>
          </cell>
          <cell r="AY615">
            <v>0</v>
          </cell>
          <cell r="AZ615">
            <v>0</v>
          </cell>
          <cell r="BA615">
            <v>0</v>
          </cell>
          <cell r="BB615">
            <v>0</v>
          </cell>
          <cell r="BC615">
            <v>0</v>
          </cell>
          <cell r="BD615">
            <v>0</v>
          </cell>
          <cell r="BE615">
            <v>0</v>
          </cell>
          <cell r="BF615">
            <v>0</v>
          </cell>
          <cell r="BG615">
            <v>0</v>
          </cell>
          <cell r="BH615">
            <v>0</v>
          </cell>
          <cell r="BI615">
            <v>0</v>
          </cell>
          <cell r="BJ615">
            <v>0</v>
          </cell>
          <cell r="BK615">
            <v>0</v>
          </cell>
          <cell r="BL615">
            <v>0</v>
          </cell>
          <cell r="BM615">
            <v>0</v>
          </cell>
          <cell r="BN615">
            <v>0</v>
          </cell>
          <cell r="BO615">
            <v>0</v>
          </cell>
          <cell r="BP615">
            <v>0</v>
          </cell>
          <cell r="BQ615">
            <v>0</v>
          </cell>
          <cell r="BR615">
            <v>0</v>
          </cell>
          <cell r="BS615">
            <v>0</v>
          </cell>
          <cell r="BT615">
            <v>0</v>
          </cell>
          <cell r="BU615">
            <v>0</v>
          </cell>
          <cell r="BV615">
            <v>0</v>
          </cell>
          <cell r="BW615">
            <v>0</v>
          </cell>
          <cell r="BX615">
            <v>0</v>
          </cell>
          <cell r="BY615">
            <v>0</v>
          </cell>
          <cell r="BZ615">
            <v>0</v>
          </cell>
          <cell r="CA615">
            <v>0</v>
          </cell>
          <cell r="CB615">
            <v>0</v>
          </cell>
          <cell r="CC615">
            <v>0</v>
          </cell>
          <cell r="CD615">
            <v>0</v>
          </cell>
          <cell r="CE615">
            <v>0</v>
          </cell>
          <cell r="CF615">
            <v>0</v>
          </cell>
          <cell r="CG615">
            <v>0</v>
          </cell>
          <cell r="CH615">
            <v>0</v>
          </cell>
          <cell r="CI615">
            <v>0</v>
          </cell>
          <cell r="CJ615">
            <v>0</v>
          </cell>
          <cell r="CK615">
            <v>0</v>
          </cell>
          <cell r="CL615">
            <v>0</v>
          </cell>
          <cell r="CM615">
            <v>0</v>
          </cell>
          <cell r="CN615">
            <v>0</v>
          </cell>
          <cell r="CO615">
            <v>0</v>
          </cell>
          <cell r="CP615">
            <v>0</v>
          </cell>
          <cell r="CQ615">
            <v>0</v>
          </cell>
          <cell r="CR615">
            <v>0</v>
          </cell>
          <cell r="CS615">
            <v>0</v>
          </cell>
          <cell r="CT615">
            <v>0</v>
          </cell>
          <cell r="CU615">
            <v>0</v>
          </cell>
          <cell r="CV615">
            <v>0</v>
          </cell>
          <cell r="CW615">
            <v>0</v>
          </cell>
          <cell r="CX615">
            <v>0</v>
          </cell>
          <cell r="CY615">
            <v>0</v>
          </cell>
          <cell r="CZ615">
            <v>0</v>
          </cell>
          <cell r="DA615">
            <v>0</v>
          </cell>
          <cell r="DB615">
            <v>0</v>
          </cell>
          <cell r="DC615">
            <v>0</v>
          </cell>
          <cell r="DD615">
            <v>0</v>
          </cell>
          <cell r="DE615">
            <v>0</v>
          </cell>
          <cell r="DF615">
            <v>0</v>
          </cell>
          <cell r="DG615">
            <v>0</v>
          </cell>
          <cell r="DH615">
            <v>0</v>
          </cell>
          <cell r="DI615">
            <v>0</v>
          </cell>
          <cell r="DJ615">
            <v>0</v>
          </cell>
          <cell r="DK615">
            <v>0</v>
          </cell>
          <cell r="DL615">
            <v>0</v>
          </cell>
          <cell r="DM615">
            <v>0</v>
          </cell>
          <cell r="DN615">
            <v>0</v>
          </cell>
          <cell r="DO615">
            <v>0</v>
          </cell>
          <cell r="DP615">
            <v>0</v>
          </cell>
          <cell r="DQ615">
            <v>0</v>
          </cell>
          <cell r="DR615">
            <v>0</v>
          </cell>
          <cell r="DS615">
            <v>0</v>
          </cell>
          <cell r="DT615">
            <v>0</v>
          </cell>
          <cell r="DU615">
            <v>0</v>
          </cell>
          <cell r="DV615">
            <v>0</v>
          </cell>
          <cell r="DW615">
            <v>0</v>
          </cell>
          <cell r="DX615">
            <v>0</v>
          </cell>
          <cell r="DY615">
            <v>0</v>
          </cell>
          <cell r="DZ615">
            <v>0</v>
          </cell>
          <cell r="EA615">
            <v>0</v>
          </cell>
          <cell r="EB615">
            <v>0</v>
          </cell>
          <cell r="EC615">
            <v>0</v>
          </cell>
          <cell r="ED615">
            <v>0</v>
          </cell>
          <cell r="EE615">
            <v>0</v>
          </cell>
          <cell r="EF615">
            <v>0</v>
          </cell>
          <cell r="EG615">
            <v>0</v>
          </cell>
          <cell r="EH615">
            <v>0</v>
          </cell>
          <cell r="EI615">
            <v>0</v>
          </cell>
          <cell r="EJ615">
            <v>0</v>
          </cell>
          <cell r="EK615">
            <v>0</v>
          </cell>
          <cell r="EL615">
            <v>0</v>
          </cell>
          <cell r="EM615">
            <v>0</v>
          </cell>
          <cell r="EN615">
            <v>0</v>
          </cell>
          <cell r="EO615">
            <v>0</v>
          </cell>
          <cell r="EP615">
            <v>0</v>
          </cell>
          <cell r="EQ615">
            <v>0</v>
          </cell>
          <cell r="ER615">
            <v>0</v>
          </cell>
          <cell r="ES615">
            <v>0</v>
          </cell>
          <cell r="ET615">
            <v>0</v>
          </cell>
          <cell r="EU615">
            <v>0</v>
          </cell>
          <cell r="EV615">
            <v>0</v>
          </cell>
          <cell r="EW615">
            <v>0</v>
          </cell>
          <cell r="EX615">
            <v>0</v>
          </cell>
          <cell r="EY615">
            <v>0</v>
          </cell>
          <cell r="EZ615">
            <v>0</v>
          </cell>
          <cell r="FA615">
            <v>0</v>
          </cell>
          <cell r="FB615">
            <v>0</v>
          </cell>
          <cell r="FC615">
            <v>0</v>
          </cell>
          <cell r="FD615">
            <v>0</v>
          </cell>
          <cell r="FE615">
            <v>0</v>
          </cell>
          <cell r="FF615">
            <v>0</v>
          </cell>
          <cell r="FG615">
            <v>0</v>
          </cell>
          <cell r="FH615">
            <v>0</v>
          </cell>
          <cell r="FI615">
            <v>0</v>
          </cell>
          <cell r="FJ615">
            <v>0</v>
          </cell>
          <cell r="FK615">
            <v>0</v>
          </cell>
          <cell r="FL615">
            <v>0</v>
          </cell>
          <cell r="FM615">
            <v>0</v>
          </cell>
          <cell r="FN615">
            <v>0</v>
          </cell>
          <cell r="FO615">
            <v>0</v>
          </cell>
          <cell r="FP615">
            <v>0</v>
          </cell>
          <cell r="FQ615">
            <v>0</v>
          </cell>
          <cell r="FR615">
            <v>0</v>
          </cell>
          <cell r="FS615">
            <v>0</v>
          </cell>
          <cell r="FT615">
            <v>0</v>
          </cell>
          <cell r="FU615">
            <v>0</v>
          </cell>
          <cell r="FV615">
            <v>0</v>
          </cell>
          <cell r="FW615">
            <v>0</v>
          </cell>
          <cell r="FX615">
            <v>0</v>
          </cell>
          <cell r="FY615">
            <v>0</v>
          </cell>
          <cell r="FZ615">
            <v>0</v>
          </cell>
          <cell r="GA615">
            <v>0</v>
          </cell>
          <cell r="GB615">
            <v>0</v>
          </cell>
          <cell r="GC615">
            <v>0</v>
          </cell>
          <cell r="GD615">
            <v>0</v>
          </cell>
          <cell r="GE615">
            <v>0</v>
          </cell>
          <cell r="GF615">
            <v>0</v>
          </cell>
          <cell r="GG615">
            <v>0</v>
          </cell>
          <cell r="GH615">
            <v>0</v>
          </cell>
          <cell r="GI615">
            <v>0</v>
          </cell>
          <cell r="GJ615">
            <v>0</v>
          </cell>
          <cell r="GK615">
            <v>0</v>
          </cell>
          <cell r="GL615">
            <v>0</v>
          </cell>
          <cell r="GM615">
            <v>0</v>
          </cell>
          <cell r="GN615">
            <v>0</v>
          </cell>
          <cell r="GO615">
            <v>0</v>
          </cell>
          <cell r="GP615">
            <v>0</v>
          </cell>
          <cell r="GQ615">
            <v>0</v>
          </cell>
          <cell r="GR615">
            <v>0</v>
          </cell>
          <cell r="GS615">
            <v>0</v>
          </cell>
          <cell r="GT615">
            <v>0</v>
          </cell>
          <cell r="GU615">
            <v>0</v>
          </cell>
          <cell r="GV615">
            <v>0</v>
          </cell>
          <cell r="GW615">
            <v>0</v>
          </cell>
          <cell r="GX615">
            <v>0</v>
          </cell>
          <cell r="GY615">
            <v>0</v>
          </cell>
          <cell r="GZ615">
            <v>0</v>
          </cell>
          <cell r="HA615">
            <v>0</v>
          </cell>
          <cell r="HB615">
            <v>0</v>
          </cell>
          <cell r="HC615">
            <v>0</v>
          </cell>
          <cell r="HD615">
            <v>0</v>
          </cell>
          <cell r="HE615">
            <v>0</v>
          </cell>
          <cell r="HF615">
            <v>0</v>
          </cell>
          <cell r="HG615">
            <v>0</v>
          </cell>
          <cell r="HH615">
            <v>0</v>
          </cell>
          <cell r="HI615">
            <v>0</v>
          </cell>
          <cell r="HJ615">
            <v>0</v>
          </cell>
          <cell r="HK615">
            <v>0</v>
          </cell>
          <cell r="HL615">
            <v>0</v>
          </cell>
          <cell r="HM615">
            <v>0</v>
          </cell>
          <cell r="HN615">
            <v>0</v>
          </cell>
          <cell r="HO615">
            <v>0</v>
          </cell>
          <cell r="HP615">
            <v>0</v>
          </cell>
          <cell r="HQ615">
            <v>0</v>
          </cell>
          <cell r="HR615">
            <v>0</v>
          </cell>
          <cell r="HS615">
            <v>0</v>
          </cell>
          <cell r="HT615">
            <v>0</v>
          </cell>
          <cell r="HU615">
            <v>0</v>
          </cell>
          <cell r="HV615">
            <v>0</v>
          </cell>
          <cell r="HW615">
            <v>0</v>
          </cell>
          <cell r="HX615">
            <v>0</v>
          </cell>
          <cell r="HY615">
            <v>0</v>
          </cell>
          <cell r="HZ615">
            <v>0</v>
          </cell>
          <cell r="IA615">
            <v>0</v>
          </cell>
          <cell r="IB615">
            <v>0</v>
          </cell>
          <cell r="IC615">
            <v>0</v>
          </cell>
          <cell r="ID615">
            <v>0</v>
          </cell>
          <cell r="IE615">
            <v>0</v>
          </cell>
          <cell r="IF615">
            <v>0</v>
          </cell>
          <cell r="IG615">
            <v>0</v>
          </cell>
          <cell r="IH615">
            <v>0</v>
          </cell>
          <cell r="II615">
            <v>0</v>
          </cell>
          <cell r="IJ615">
            <v>0</v>
          </cell>
          <cell r="IK615">
            <v>0</v>
          </cell>
          <cell r="IL615">
            <v>0</v>
          </cell>
          <cell r="IM615">
            <v>0</v>
          </cell>
        </row>
        <row r="616">
          <cell r="A616">
            <v>0</v>
          </cell>
          <cell r="B616">
            <v>0</v>
          </cell>
          <cell r="C616">
            <v>0</v>
          </cell>
          <cell r="D616">
            <v>0</v>
          </cell>
          <cell r="E616">
            <v>0</v>
          </cell>
          <cell r="F616">
            <v>0</v>
          </cell>
          <cell r="G616">
            <v>0</v>
          </cell>
          <cell r="H616">
            <v>0</v>
          </cell>
          <cell r="I616">
            <v>0</v>
          </cell>
          <cell r="J616">
            <v>0</v>
          </cell>
          <cell r="K616">
            <v>0</v>
          </cell>
          <cell r="L616">
            <v>0</v>
          </cell>
          <cell r="M616">
            <v>0</v>
          </cell>
          <cell r="N616">
            <v>0</v>
          </cell>
          <cell r="O616">
            <v>0</v>
          </cell>
          <cell r="P616">
            <v>0</v>
          </cell>
          <cell r="Q616">
            <v>0</v>
          </cell>
          <cell r="R616">
            <v>0</v>
          </cell>
          <cell r="S616">
            <v>0</v>
          </cell>
          <cell r="T616">
            <v>0</v>
          </cell>
          <cell r="U616">
            <v>0</v>
          </cell>
          <cell r="V616">
            <v>0</v>
          </cell>
          <cell r="W616">
            <v>0</v>
          </cell>
          <cell r="X616">
            <v>0</v>
          </cell>
          <cell r="Y616">
            <v>0</v>
          </cell>
          <cell r="Z616">
            <v>0</v>
          </cell>
          <cell r="AA616">
            <v>0</v>
          </cell>
          <cell r="AB616">
            <v>0</v>
          </cell>
          <cell r="AC616">
            <v>0</v>
          </cell>
          <cell r="AD616">
            <v>0</v>
          </cell>
          <cell r="AE616">
            <v>0</v>
          </cell>
          <cell r="AF616">
            <v>0</v>
          </cell>
          <cell r="AG616">
            <v>0</v>
          </cell>
          <cell r="AH616">
            <v>0</v>
          </cell>
          <cell r="AI616">
            <v>0</v>
          </cell>
          <cell r="AJ616">
            <v>0</v>
          </cell>
          <cell r="AK616">
            <v>0</v>
          </cell>
          <cell r="AL616">
            <v>0</v>
          </cell>
          <cell r="AM616">
            <v>0</v>
          </cell>
          <cell r="AN616">
            <v>0</v>
          </cell>
          <cell r="AO616">
            <v>0</v>
          </cell>
          <cell r="AP616">
            <v>0</v>
          </cell>
          <cell r="AQ616">
            <v>0</v>
          </cell>
          <cell r="AR616">
            <v>0</v>
          </cell>
          <cell r="AS616">
            <v>0</v>
          </cell>
          <cell r="AT616">
            <v>0</v>
          </cell>
          <cell r="AU616">
            <v>0</v>
          </cell>
          <cell r="AV616">
            <v>0</v>
          </cell>
          <cell r="AW616">
            <v>0</v>
          </cell>
          <cell r="AX616">
            <v>0</v>
          </cell>
          <cell r="AY616">
            <v>0</v>
          </cell>
          <cell r="AZ616">
            <v>0</v>
          </cell>
          <cell r="BA616">
            <v>0</v>
          </cell>
          <cell r="BB616">
            <v>0</v>
          </cell>
          <cell r="BC616">
            <v>0</v>
          </cell>
          <cell r="BD616">
            <v>0</v>
          </cell>
          <cell r="BE616">
            <v>0</v>
          </cell>
          <cell r="BF616">
            <v>0</v>
          </cell>
          <cell r="BG616">
            <v>0</v>
          </cell>
          <cell r="BH616">
            <v>0</v>
          </cell>
          <cell r="BI616">
            <v>0</v>
          </cell>
          <cell r="BJ616">
            <v>0</v>
          </cell>
          <cell r="BK616">
            <v>0</v>
          </cell>
          <cell r="BL616">
            <v>0</v>
          </cell>
          <cell r="BM616">
            <v>0</v>
          </cell>
          <cell r="BN616">
            <v>0</v>
          </cell>
          <cell r="BO616">
            <v>0</v>
          </cell>
          <cell r="BP616">
            <v>0</v>
          </cell>
          <cell r="BQ616">
            <v>0</v>
          </cell>
          <cell r="BR616">
            <v>0</v>
          </cell>
          <cell r="BS616">
            <v>0</v>
          </cell>
          <cell r="BT616">
            <v>0</v>
          </cell>
          <cell r="BU616">
            <v>0</v>
          </cell>
          <cell r="BV616">
            <v>0</v>
          </cell>
          <cell r="BW616">
            <v>0</v>
          </cell>
          <cell r="BX616">
            <v>0</v>
          </cell>
          <cell r="BY616">
            <v>0</v>
          </cell>
          <cell r="BZ616">
            <v>0</v>
          </cell>
          <cell r="CA616">
            <v>0</v>
          </cell>
          <cell r="CB616">
            <v>0</v>
          </cell>
          <cell r="CC616">
            <v>0</v>
          </cell>
          <cell r="CD616">
            <v>0</v>
          </cell>
          <cell r="CE616">
            <v>0</v>
          </cell>
          <cell r="CF616">
            <v>0</v>
          </cell>
          <cell r="CG616">
            <v>0</v>
          </cell>
          <cell r="CH616">
            <v>0</v>
          </cell>
          <cell r="CI616">
            <v>0</v>
          </cell>
          <cell r="CJ616">
            <v>0</v>
          </cell>
          <cell r="CK616">
            <v>0</v>
          </cell>
          <cell r="CL616">
            <v>0</v>
          </cell>
          <cell r="CM616">
            <v>0</v>
          </cell>
          <cell r="CN616">
            <v>0</v>
          </cell>
          <cell r="CO616">
            <v>0</v>
          </cell>
          <cell r="CP616">
            <v>0</v>
          </cell>
          <cell r="CQ616">
            <v>0</v>
          </cell>
          <cell r="CR616">
            <v>0</v>
          </cell>
          <cell r="CS616">
            <v>0</v>
          </cell>
          <cell r="CT616">
            <v>0</v>
          </cell>
          <cell r="CU616">
            <v>0</v>
          </cell>
          <cell r="CV616">
            <v>0</v>
          </cell>
          <cell r="CW616">
            <v>0</v>
          </cell>
          <cell r="CX616">
            <v>0</v>
          </cell>
          <cell r="CY616">
            <v>0</v>
          </cell>
          <cell r="CZ616">
            <v>0</v>
          </cell>
          <cell r="DA616">
            <v>0</v>
          </cell>
          <cell r="DB616">
            <v>0</v>
          </cell>
          <cell r="DC616">
            <v>0</v>
          </cell>
          <cell r="DD616">
            <v>0</v>
          </cell>
          <cell r="DE616">
            <v>0</v>
          </cell>
          <cell r="DF616">
            <v>0</v>
          </cell>
          <cell r="DG616">
            <v>0</v>
          </cell>
          <cell r="DH616">
            <v>0</v>
          </cell>
          <cell r="DI616">
            <v>0</v>
          </cell>
          <cell r="DJ616">
            <v>0</v>
          </cell>
          <cell r="DK616">
            <v>0</v>
          </cell>
          <cell r="DL616">
            <v>0</v>
          </cell>
          <cell r="DM616">
            <v>0</v>
          </cell>
          <cell r="DN616">
            <v>0</v>
          </cell>
          <cell r="DO616">
            <v>0</v>
          </cell>
          <cell r="DP616">
            <v>0</v>
          </cell>
          <cell r="DQ616">
            <v>0</v>
          </cell>
          <cell r="DR616">
            <v>0</v>
          </cell>
          <cell r="DS616">
            <v>0</v>
          </cell>
          <cell r="DT616">
            <v>0</v>
          </cell>
          <cell r="DU616">
            <v>0</v>
          </cell>
          <cell r="DV616">
            <v>0</v>
          </cell>
          <cell r="DW616">
            <v>0</v>
          </cell>
          <cell r="DX616">
            <v>0</v>
          </cell>
          <cell r="DY616">
            <v>0</v>
          </cell>
          <cell r="DZ616">
            <v>0</v>
          </cell>
          <cell r="EA616">
            <v>0</v>
          </cell>
          <cell r="EB616">
            <v>0</v>
          </cell>
          <cell r="EC616">
            <v>0</v>
          </cell>
          <cell r="ED616">
            <v>0</v>
          </cell>
          <cell r="EE616">
            <v>0</v>
          </cell>
          <cell r="EF616">
            <v>0</v>
          </cell>
          <cell r="EG616">
            <v>0</v>
          </cell>
          <cell r="EH616">
            <v>0</v>
          </cell>
          <cell r="EI616">
            <v>0</v>
          </cell>
          <cell r="EJ616">
            <v>0</v>
          </cell>
          <cell r="EK616">
            <v>0</v>
          </cell>
          <cell r="EL616">
            <v>0</v>
          </cell>
          <cell r="EM616">
            <v>0</v>
          </cell>
          <cell r="EN616">
            <v>0</v>
          </cell>
          <cell r="EO616">
            <v>0</v>
          </cell>
          <cell r="EP616">
            <v>0</v>
          </cell>
          <cell r="EQ616">
            <v>0</v>
          </cell>
          <cell r="ER616">
            <v>0</v>
          </cell>
          <cell r="ES616">
            <v>0</v>
          </cell>
          <cell r="ET616">
            <v>0</v>
          </cell>
          <cell r="EU616">
            <v>0</v>
          </cell>
          <cell r="EV616">
            <v>0</v>
          </cell>
          <cell r="EW616">
            <v>0</v>
          </cell>
          <cell r="EX616">
            <v>0</v>
          </cell>
          <cell r="EY616">
            <v>0</v>
          </cell>
          <cell r="EZ616">
            <v>0</v>
          </cell>
          <cell r="FA616">
            <v>0</v>
          </cell>
          <cell r="FB616">
            <v>0</v>
          </cell>
          <cell r="FC616">
            <v>0</v>
          </cell>
          <cell r="FD616">
            <v>0</v>
          </cell>
          <cell r="FE616">
            <v>0</v>
          </cell>
          <cell r="FF616">
            <v>0</v>
          </cell>
          <cell r="FG616">
            <v>0</v>
          </cell>
          <cell r="FH616">
            <v>0</v>
          </cell>
          <cell r="FI616">
            <v>0</v>
          </cell>
          <cell r="FJ616">
            <v>0</v>
          </cell>
          <cell r="FK616">
            <v>0</v>
          </cell>
          <cell r="FL616">
            <v>0</v>
          </cell>
          <cell r="FM616">
            <v>0</v>
          </cell>
          <cell r="FN616">
            <v>0</v>
          </cell>
          <cell r="FO616">
            <v>0</v>
          </cell>
          <cell r="FP616">
            <v>0</v>
          </cell>
          <cell r="FQ616">
            <v>0</v>
          </cell>
          <cell r="FR616">
            <v>0</v>
          </cell>
          <cell r="FS616">
            <v>0</v>
          </cell>
          <cell r="FT616">
            <v>0</v>
          </cell>
          <cell r="FU616">
            <v>0</v>
          </cell>
          <cell r="FV616">
            <v>0</v>
          </cell>
          <cell r="FW616">
            <v>0</v>
          </cell>
          <cell r="FX616">
            <v>0</v>
          </cell>
          <cell r="FY616">
            <v>0</v>
          </cell>
          <cell r="FZ616">
            <v>0</v>
          </cell>
          <cell r="GA616">
            <v>0</v>
          </cell>
          <cell r="GB616">
            <v>0</v>
          </cell>
          <cell r="GC616">
            <v>0</v>
          </cell>
          <cell r="GD616">
            <v>0</v>
          </cell>
          <cell r="GE616">
            <v>0</v>
          </cell>
          <cell r="GF616">
            <v>0</v>
          </cell>
          <cell r="GG616">
            <v>0</v>
          </cell>
          <cell r="GH616">
            <v>0</v>
          </cell>
          <cell r="GI616">
            <v>0</v>
          </cell>
          <cell r="GJ616">
            <v>0</v>
          </cell>
          <cell r="GK616">
            <v>0</v>
          </cell>
          <cell r="GL616">
            <v>0</v>
          </cell>
          <cell r="GM616">
            <v>0</v>
          </cell>
          <cell r="GN616">
            <v>0</v>
          </cell>
          <cell r="GO616">
            <v>0</v>
          </cell>
          <cell r="GP616">
            <v>0</v>
          </cell>
          <cell r="GQ616">
            <v>0</v>
          </cell>
          <cell r="GR616">
            <v>0</v>
          </cell>
          <cell r="GS616">
            <v>0</v>
          </cell>
          <cell r="GT616">
            <v>0</v>
          </cell>
          <cell r="GU616">
            <v>0</v>
          </cell>
          <cell r="GV616">
            <v>0</v>
          </cell>
          <cell r="GW616">
            <v>0</v>
          </cell>
          <cell r="GX616">
            <v>0</v>
          </cell>
          <cell r="GY616">
            <v>0</v>
          </cell>
          <cell r="GZ616">
            <v>0</v>
          </cell>
          <cell r="HA616">
            <v>0</v>
          </cell>
          <cell r="HB616">
            <v>0</v>
          </cell>
          <cell r="HC616">
            <v>0</v>
          </cell>
          <cell r="HD616">
            <v>0</v>
          </cell>
          <cell r="HE616">
            <v>0</v>
          </cell>
          <cell r="HF616">
            <v>0</v>
          </cell>
          <cell r="HG616">
            <v>0</v>
          </cell>
          <cell r="HH616">
            <v>0</v>
          </cell>
          <cell r="HI616">
            <v>0</v>
          </cell>
          <cell r="HJ616">
            <v>0</v>
          </cell>
          <cell r="HK616">
            <v>0</v>
          </cell>
          <cell r="HL616">
            <v>0</v>
          </cell>
          <cell r="HM616">
            <v>0</v>
          </cell>
          <cell r="HN616">
            <v>0</v>
          </cell>
          <cell r="HO616">
            <v>0</v>
          </cell>
          <cell r="HP616">
            <v>0</v>
          </cell>
          <cell r="HQ616">
            <v>0</v>
          </cell>
          <cell r="HR616">
            <v>0</v>
          </cell>
          <cell r="HS616">
            <v>0</v>
          </cell>
          <cell r="HT616">
            <v>0</v>
          </cell>
          <cell r="HU616">
            <v>0</v>
          </cell>
          <cell r="HV616">
            <v>0</v>
          </cell>
          <cell r="HW616">
            <v>0</v>
          </cell>
          <cell r="HX616">
            <v>0</v>
          </cell>
          <cell r="HY616">
            <v>0</v>
          </cell>
          <cell r="HZ616">
            <v>0</v>
          </cell>
          <cell r="IA616">
            <v>0</v>
          </cell>
          <cell r="IB616">
            <v>0</v>
          </cell>
          <cell r="IC616">
            <v>0</v>
          </cell>
          <cell r="ID616">
            <v>0</v>
          </cell>
          <cell r="IE616">
            <v>0</v>
          </cell>
          <cell r="IF616">
            <v>0</v>
          </cell>
          <cell r="IG616">
            <v>0</v>
          </cell>
          <cell r="IH616">
            <v>0</v>
          </cell>
          <cell r="II616">
            <v>0</v>
          </cell>
          <cell r="IJ616">
            <v>0</v>
          </cell>
          <cell r="IK616">
            <v>0</v>
          </cell>
          <cell r="IL616">
            <v>0</v>
          </cell>
          <cell r="IM616">
            <v>0</v>
          </cell>
        </row>
        <row r="617">
          <cell r="A617">
            <v>0</v>
          </cell>
          <cell r="B617">
            <v>0</v>
          </cell>
          <cell r="C617">
            <v>0</v>
          </cell>
          <cell r="D617">
            <v>0</v>
          </cell>
          <cell r="E617" t="str">
            <v>COSTO DIRECTO M2</v>
          </cell>
          <cell r="F617">
            <v>0</v>
          </cell>
          <cell r="G617">
            <v>1555128.8146439318</v>
          </cell>
          <cell r="H617">
            <v>0</v>
          </cell>
          <cell r="I617">
            <v>0</v>
          </cell>
          <cell r="J617">
            <v>0</v>
          </cell>
          <cell r="K617">
            <v>0</v>
          </cell>
          <cell r="L617">
            <v>0</v>
          </cell>
          <cell r="M617">
            <v>0</v>
          </cell>
          <cell r="N617">
            <v>0</v>
          </cell>
          <cell r="O617">
            <v>0</v>
          </cell>
          <cell r="P617">
            <v>0</v>
          </cell>
          <cell r="Q617">
            <v>0</v>
          </cell>
          <cell r="R617">
            <v>0</v>
          </cell>
          <cell r="S617">
            <v>0</v>
          </cell>
          <cell r="T617">
            <v>0</v>
          </cell>
          <cell r="U617">
            <v>0</v>
          </cell>
          <cell r="V617">
            <v>0</v>
          </cell>
          <cell r="W617">
            <v>0</v>
          </cell>
          <cell r="X617">
            <v>0</v>
          </cell>
          <cell r="Y617">
            <v>0</v>
          </cell>
          <cell r="Z617">
            <v>0</v>
          </cell>
          <cell r="AA617">
            <v>0</v>
          </cell>
          <cell r="AB617">
            <v>0</v>
          </cell>
          <cell r="AC617">
            <v>0</v>
          </cell>
          <cell r="AD617">
            <v>0</v>
          </cell>
          <cell r="AE617">
            <v>0</v>
          </cell>
          <cell r="AF617">
            <v>0</v>
          </cell>
          <cell r="AG617">
            <v>0</v>
          </cell>
          <cell r="AH617">
            <v>0</v>
          </cell>
          <cell r="AI617">
            <v>0</v>
          </cell>
          <cell r="AJ617">
            <v>0</v>
          </cell>
          <cell r="AK617">
            <v>0</v>
          </cell>
          <cell r="AL617">
            <v>0</v>
          </cell>
          <cell r="AM617">
            <v>0</v>
          </cell>
          <cell r="AN617">
            <v>0</v>
          </cell>
          <cell r="AO617">
            <v>0</v>
          </cell>
          <cell r="AP617">
            <v>0</v>
          </cell>
          <cell r="AQ617">
            <v>0</v>
          </cell>
          <cell r="AR617">
            <v>0</v>
          </cell>
          <cell r="AS617">
            <v>0</v>
          </cell>
          <cell r="AT617">
            <v>0</v>
          </cell>
          <cell r="AU617">
            <v>0</v>
          </cell>
          <cell r="AV617">
            <v>0</v>
          </cell>
          <cell r="AW617">
            <v>0</v>
          </cell>
          <cell r="AX617">
            <v>0</v>
          </cell>
          <cell r="AY617">
            <v>0</v>
          </cell>
          <cell r="AZ617">
            <v>0</v>
          </cell>
          <cell r="BA617">
            <v>0</v>
          </cell>
          <cell r="BB617">
            <v>0</v>
          </cell>
          <cell r="BC617">
            <v>0</v>
          </cell>
          <cell r="BD617">
            <v>0</v>
          </cell>
          <cell r="BE617">
            <v>0</v>
          </cell>
          <cell r="BF617">
            <v>0</v>
          </cell>
          <cell r="BG617">
            <v>0</v>
          </cell>
          <cell r="BH617">
            <v>0</v>
          </cell>
          <cell r="BI617">
            <v>0</v>
          </cell>
          <cell r="BJ617">
            <v>0</v>
          </cell>
          <cell r="BK617">
            <v>0</v>
          </cell>
          <cell r="BL617">
            <v>0</v>
          </cell>
          <cell r="BM617">
            <v>0</v>
          </cell>
          <cell r="BN617">
            <v>0</v>
          </cell>
          <cell r="BO617">
            <v>0</v>
          </cell>
          <cell r="BP617">
            <v>0</v>
          </cell>
          <cell r="BQ617">
            <v>0</v>
          </cell>
          <cell r="BR617">
            <v>0</v>
          </cell>
          <cell r="BS617">
            <v>0</v>
          </cell>
          <cell r="BT617">
            <v>0</v>
          </cell>
          <cell r="BU617">
            <v>0</v>
          </cell>
          <cell r="BV617">
            <v>0</v>
          </cell>
          <cell r="BW617">
            <v>0</v>
          </cell>
          <cell r="BX617">
            <v>0</v>
          </cell>
          <cell r="BY617">
            <v>0</v>
          </cell>
          <cell r="BZ617">
            <v>0</v>
          </cell>
          <cell r="CA617">
            <v>0</v>
          </cell>
          <cell r="CB617">
            <v>0</v>
          </cell>
          <cell r="CC617">
            <v>0</v>
          </cell>
          <cell r="CD617">
            <v>0</v>
          </cell>
          <cell r="CE617">
            <v>0</v>
          </cell>
          <cell r="CF617">
            <v>0</v>
          </cell>
          <cell r="CG617">
            <v>0</v>
          </cell>
          <cell r="CH617">
            <v>0</v>
          </cell>
          <cell r="CI617">
            <v>0</v>
          </cell>
          <cell r="CJ617">
            <v>0</v>
          </cell>
          <cell r="CK617">
            <v>0</v>
          </cell>
          <cell r="CL617">
            <v>0</v>
          </cell>
          <cell r="CM617">
            <v>0</v>
          </cell>
          <cell r="CN617">
            <v>0</v>
          </cell>
          <cell r="CO617">
            <v>0</v>
          </cell>
          <cell r="CP617">
            <v>0</v>
          </cell>
          <cell r="CQ617">
            <v>0</v>
          </cell>
          <cell r="CR617">
            <v>0</v>
          </cell>
          <cell r="CS617">
            <v>0</v>
          </cell>
          <cell r="CT617">
            <v>0</v>
          </cell>
          <cell r="CU617">
            <v>0</v>
          </cell>
          <cell r="CV617">
            <v>0</v>
          </cell>
          <cell r="CW617">
            <v>0</v>
          </cell>
          <cell r="CX617">
            <v>0</v>
          </cell>
          <cell r="CY617">
            <v>0</v>
          </cell>
          <cell r="CZ617">
            <v>0</v>
          </cell>
          <cell r="DA617">
            <v>0</v>
          </cell>
          <cell r="DB617">
            <v>0</v>
          </cell>
          <cell r="DC617">
            <v>0</v>
          </cell>
          <cell r="DD617">
            <v>0</v>
          </cell>
          <cell r="DE617">
            <v>0</v>
          </cell>
          <cell r="DF617">
            <v>0</v>
          </cell>
          <cell r="DG617">
            <v>0</v>
          </cell>
          <cell r="DH617">
            <v>0</v>
          </cell>
          <cell r="DI617">
            <v>0</v>
          </cell>
          <cell r="DJ617">
            <v>0</v>
          </cell>
          <cell r="DK617">
            <v>0</v>
          </cell>
          <cell r="DL617">
            <v>0</v>
          </cell>
          <cell r="DM617">
            <v>0</v>
          </cell>
          <cell r="DN617">
            <v>0</v>
          </cell>
          <cell r="DO617">
            <v>0</v>
          </cell>
          <cell r="DP617">
            <v>0</v>
          </cell>
          <cell r="DQ617">
            <v>0</v>
          </cell>
          <cell r="DR617">
            <v>0</v>
          </cell>
          <cell r="DS617">
            <v>0</v>
          </cell>
          <cell r="DT617">
            <v>0</v>
          </cell>
          <cell r="DU617">
            <v>0</v>
          </cell>
          <cell r="DV617">
            <v>0</v>
          </cell>
          <cell r="DW617">
            <v>0</v>
          </cell>
          <cell r="DX617">
            <v>0</v>
          </cell>
          <cell r="DY617">
            <v>0</v>
          </cell>
          <cell r="DZ617">
            <v>0</v>
          </cell>
          <cell r="EA617">
            <v>0</v>
          </cell>
          <cell r="EB617">
            <v>0</v>
          </cell>
          <cell r="EC617">
            <v>0</v>
          </cell>
          <cell r="ED617">
            <v>0</v>
          </cell>
          <cell r="EE617">
            <v>0</v>
          </cell>
          <cell r="EF617">
            <v>0</v>
          </cell>
          <cell r="EG617">
            <v>0</v>
          </cell>
          <cell r="EH617">
            <v>0</v>
          </cell>
          <cell r="EI617">
            <v>0</v>
          </cell>
          <cell r="EJ617">
            <v>0</v>
          </cell>
          <cell r="EK617">
            <v>0</v>
          </cell>
          <cell r="EL617">
            <v>0</v>
          </cell>
          <cell r="EM617">
            <v>0</v>
          </cell>
          <cell r="EN617">
            <v>0</v>
          </cell>
          <cell r="EO617">
            <v>0</v>
          </cell>
          <cell r="EP617">
            <v>0</v>
          </cell>
          <cell r="EQ617">
            <v>0</v>
          </cell>
          <cell r="ER617">
            <v>0</v>
          </cell>
          <cell r="ES617">
            <v>0</v>
          </cell>
          <cell r="ET617">
            <v>0</v>
          </cell>
          <cell r="EU617">
            <v>0</v>
          </cell>
          <cell r="EV617">
            <v>0</v>
          </cell>
          <cell r="EW617">
            <v>0</v>
          </cell>
          <cell r="EX617">
            <v>0</v>
          </cell>
          <cell r="EY617">
            <v>0</v>
          </cell>
          <cell r="EZ617">
            <v>0</v>
          </cell>
          <cell r="FA617">
            <v>0</v>
          </cell>
          <cell r="FB617">
            <v>0</v>
          </cell>
          <cell r="FC617">
            <v>0</v>
          </cell>
          <cell r="FD617">
            <v>0</v>
          </cell>
          <cell r="FE617">
            <v>0</v>
          </cell>
          <cell r="FF617">
            <v>0</v>
          </cell>
          <cell r="FG617">
            <v>0</v>
          </cell>
          <cell r="FH617">
            <v>0</v>
          </cell>
          <cell r="FI617">
            <v>0</v>
          </cell>
          <cell r="FJ617">
            <v>0</v>
          </cell>
          <cell r="FK617">
            <v>0</v>
          </cell>
          <cell r="FL617">
            <v>0</v>
          </cell>
          <cell r="FM617">
            <v>0</v>
          </cell>
          <cell r="FN617">
            <v>0</v>
          </cell>
          <cell r="FO617">
            <v>0</v>
          </cell>
          <cell r="FP617">
            <v>0</v>
          </cell>
          <cell r="FQ617">
            <v>0</v>
          </cell>
          <cell r="FR617">
            <v>0</v>
          </cell>
          <cell r="FS617">
            <v>0</v>
          </cell>
          <cell r="FT617">
            <v>0</v>
          </cell>
          <cell r="FU617">
            <v>0</v>
          </cell>
          <cell r="FV617">
            <v>0</v>
          </cell>
          <cell r="FW617">
            <v>0</v>
          </cell>
          <cell r="FX617">
            <v>0</v>
          </cell>
          <cell r="FY617">
            <v>0</v>
          </cell>
          <cell r="FZ617">
            <v>0</v>
          </cell>
          <cell r="GA617">
            <v>0</v>
          </cell>
          <cell r="GB617">
            <v>0</v>
          </cell>
          <cell r="GC617">
            <v>0</v>
          </cell>
          <cell r="GD617">
            <v>0</v>
          </cell>
          <cell r="GE617">
            <v>0</v>
          </cell>
          <cell r="GF617">
            <v>0</v>
          </cell>
          <cell r="GG617">
            <v>0</v>
          </cell>
          <cell r="GH617">
            <v>0</v>
          </cell>
          <cell r="GI617">
            <v>0</v>
          </cell>
          <cell r="GJ617">
            <v>0</v>
          </cell>
          <cell r="GK617">
            <v>0</v>
          </cell>
          <cell r="GL617">
            <v>0</v>
          </cell>
          <cell r="GM617">
            <v>0</v>
          </cell>
          <cell r="GN617">
            <v>0</v>
          </cell>
          <cell r="GO617">
            <v>0</v>
          </cell>
          <cell r="GP617">
            <v>0</v>
          </cell>
          <cell r="GQ617">
            <v>0</v>
          </cell>
          <cell r="GR617">
            <v>0</v>
          </cell>
          <cell r="GS617">
            <v>0</v>
          </cell>
          <cell r="GT617">
            <v>0</v>
          </cell>
          <cell r="GU617">
            <v>0</v>
          </cell>
          <cell r="GV617">
            <v>0</v>
          </cell>
          <cell r="GW617">
            <v>0</v>
          </cell>
          <cell r="GX617">
            <v>0</v>
          </cell>
          <cell r="GY617">
            <v>0</v>
          </cell>
          <cell r="GZ617">
            <v>0</v>
          </cell>
          <cell r="HA617">
            <v>0</v>
          </cell>
          <cell r="HB617">
            <v>0</v>
          </cell>
          <cell r="HC617">
            <v>0</v>
          </cell>
          <cell r="HD617">
            <v>0</v>
          </cell>
          <cell r="HE617">
            <v>0</v>
          </cell>
          <cell r="HF617">
            <v>0</v>
          </cell>
          <cell r="HG617">
            <v>0</v>
          </cell>
          <cell r="HH617">
            <v>0</v>
          </cell>
          <cell r="HI617">
            <v>0</v>
          </cell>
          <cell r="HJ617">
            <v>0</v>
          </cell>
          <cell r="HK617">
            <v>0</v>
          </cell>
          <cell r="HL617">
            <v>0</v>
          </cell>
          <cell r="HM617">
            <v>0</v>
          </cell>
          <cell r="HN617">
            <v>0</v>
          </cell>
          <cell r="HO617">
            <v>0</v>
          </cell>
          <cell r="HP617">
            <v>0</v>
          </cell>
          <cell r="HQ617">
            <v>0</v>
          </cell>
          <cell r="HR617">
            <v>0</v>
          </cell>
          <cell r="HS617">
            <v>0</v>
          </cell>
          <cell r="HT617">
            <v>0</v>
          </cell>
          <cell r="HU617">
            <v>0</v>
          </cell>
          <cell r="HV617">
            <v>0</v>
          </cell>
          <cell r="HW617">
            <v>0</v>
          </cell>
          <cell r="HX617">
            <v>0</v>
          </cell>
          <cell r="HY617">
            <v>0</v>
          </cell>
          <cell r="HZ617">
            <v>0</v>
          </cell>
          <cell r="IA617">
            <v>0</v>
          </cell>
          <cell r="IB617">
            <v>0</v>
          </cell>
          <cell r="IC617">
            <v>0</v>
          </cell>
          <cell r="ID617">
            <v>0</v>
          </cell>
          <cell r="IE617">
            <v>0</v>
          </cell>
          <cell r="IF617">
            <v>0</v>
          </cell>
          <cell r="IG617">
            <v>0</v>
          </cell>
          <cell r="IH617">
            <v>0</v>
          </cell>
          <cell r="II617">
            <v>0</v>
          </cell>
          <cell r="IJ617">
            <v>0</v>
          </cell>
          <cell r="IK617">
            <v>0</v>
          </cell>
          <cell r="IL617">
            <v>0</v>
          </cell>
          <cell r="IM617">
            <v>0</v>
          </cell>
        </row>
        <row r="618">
          <cell r="A618">
            <v>0</v>
          </cell>
          <cell r="B618">
            <v>0</v>
          </cell>
          <cell r="C618">
            <v>0</v>
          </cell>
          <cell r="D618">
            <v>0</v>
          </cell>
          <cell r="E618">
            <v>0</v>
          </cell>
          <cell r="F618">
            <v>0</v>
          </cell>
          <cell r="G618">
            <v>0</v>
          </cell>
          <cell r="H618">
            <v>0</v>
          </cell>
          <cell r="I618">
            <v>0</v>
          </cell>
          <cell r="J618">
            <v>0</v>
          </cell>
          <cell r="K618">
            <v>0</v>
          </cell>
          <cell r="L618">
            <v>0</v>
          </cell>
          <cell r="M618">
            <v>0</v>
          </cell>
          <cell r="N618">
            <v>0</v>
          </cell>
          <cell r="O618">
            <v>0</v>
          </cell>
          <cell r="P618">
            <v>0</v>
          </cell>
          <cell r="Q618">
            <v>0</v>
          </cell>
          <cell r="R618">
            <v>0</v>
          </cell>
          <cell r="S618">
            <v>0</v>
          </cell>
          <cell r="T618">
            <v>0</v>
          </cell>
          <cell r="U618">
            <v>0</v>
          </cell>
          <cell r="V618">
            <v>0</v>
          </cell>
          <cell r="W618">
            <v>0</v>
          </cell>
          <cell r="X618">
            <v>0</v>
          </cell>
          <cell r="Y618">
            <v>0</v>
          </cell>
          <cell r="Z618">
            <v>0</v>
          </cell>
          <cell r="AA618">
            <v>0</v>
          </cell>
          <cell r="AB618">
            <v>0</v>
          </cell>
          <cell r="AC618">
            <v>0</v>
          </cell>
          <cell r="AD618">
            <v>0</v>
          </cell>
          <cell r="AE618">
            <v>0</v>
          </cell>
          <cell r="AF618">
            <v>0</v>
          </cell>
          <cell r="AG618">
            <v>0</v>
          </cell>
          <cell r="AH618">
            <v>0</v>
          </cell>
          <cell r="AI618">
            <v>0</v>
          </cell>
          <cell r="AJ618">
            <v>0</v>
          </cell>
          <cell r="AK618">
            <v>0</v>
          </cell>
          <cell r="AL618">
            <v>0</v>
          </cell>
          <cell r="AM618">
            <v>0</v>
          </cell>
          <cell r="AN618">
            <v>0</v>
          </cell>
          <cell r="AO618">
            <v>0</v>
          </cell>
          <cell r="AP618">
            <v>0</v>
          </cell>
          <cell r="AQ618">
            <v>0</v>
          </cell>
          <cell r="AR618">
            <v>0</v>
          </cell>
          <cell r="AS618">
            <v>0</v>
          </cell>
          <cell r="AT618">
            <v>0</v>
          </cell>
          <cell r="AU618">
            <v>0</v>
          </cell>
          <cell r="AV618">
            <v>0</v>
          </cell>
          <cell r="AW618">
            <v>0</v>
          </cell>
          <cell r="AX618">
            <v>0</v>
          </cell>
          <cell r="AY618">
            <v>0</v>
          </cell>
          <cell r="AZ618">
            <v>0</v>
          </cell>
          <cell r="BA618">
            <v>0</v>
          </cell>
          <cell r="BB618">
            <v>0</v>
          </cell>
          <cell r="BC618">
            <v>0</v>
          </cell>
          <cell r="BD618">
            <v>0</v>
          </cell>
          <cell r="BE618">
            <v>0</v>
          </cell>
          <cell r="BF618">
            <v>0</v>
          </cell>
          <cell r="BG618">
            <v>0</v>
          </cell>
          <cell r="BH618">
            <v>0</v>
          </cell>
          <cell r="BI618">
            <v>0</v>
          </cell>
          <cell r="BJ618">
            <v>0</v>
          </cell>
          <cell r="BK618">
            <v>0</v>
          </cell>
          <cell r="BL618">
            <v>0</v>
          </cell>
          <cell r="BM618">
            <v>0</v>
          </cell>
          <cell r="BN618">
            <v>0</v>
          </cell>
          <cell r="BO618">
            <v>0</v>
          </cell>
          <cell r="BP618">
            <v>0</v>
          </cell>
          <cell r="BQ618">
            <v>0</v>
          </cell>
          <cell r="BR618">
            <v>0</v>
          </cell>
          <cell r="BS618">
            <v>0</v>
          </cell>
          <cell r="BT618">
            <v>0</v>
          </cell>
          <cell r="BU618">
            <v>0</v>
          </cell>
          <cell r="BV618">
            <v>0</v>
          </cell>
          <cell r="BW618">
            <v>0</v>
          </cell>
          <cell r="BX618">
            <v>0</v>
          </cell>
          <cell r="BY618">
            <v>0</v>
          </cell>
          <cell r="BZ618">
            <v>0</v>
          </cell>
          <cell r="CA618">
            <v>0</v>
          </cell>
          <cell r="CB618">
            <v>0</v>
          </cell>
          <cell r="CC618">
            <v>0</v>
          </cell>
          <cell r="CD618">
            <v>0</v>
          </cell>
          <cell r="CE618">
            <v>0</v>
          </cell>
          <cell r="CF618">
            <v>0</v>
          </cell>
          <cell r="CG618">
            <v>0</v>
          </cell>
          <cell r="CH618">
            <v>0</v>
          </cell>
          <cell r="CI618">
            <v>0</v>
          </cell>
          <cell r="CJ618">
            <v>0</v>
          </cell>
          <cell r="CK618">
            <v>0</v>
          </cell>
          <cell r="CL618">
            <v>0</v>
          </cell>
          <cell r="CM618">
            <v>0</v>
          </cell>
          <cell r="CN618">
            <v>0</v>
          </cell>
          <cell r="CO618">
            <v>0</v>
          </cell>
          <cell r="CP618">
            <v>0</v>
          </cell>
          <cell r="CQ618">
            <v>0</v>
          </cell>
          <cell r="CR618">
            <v>0</v>
          </cell>
          <cell r="CS618">
            <v>0</v>
          </cell>
          <cell r="CT618">
            <v>0</v>
          </cell>
          <cell r="CU618">
            <v>0</v>
          </cell>
          <cell r="CV618">
            <v>0</v>
          </cell>
          <cell r="CW618">
            <v>0</v>
          </cell>
          <cell r="CX618">
            <v>0</v>
          </cell>
          <cell r="CY618">
            <v>0</v>
          </cell>
          <cell r="CZ618">
            <v>0</v>
          </cell>
          <cell r="DA618">
            <v>0</v>
          </cell>
          <cell r="DB618">
            <v>0</v>
          </cell>
          <cell r="DC618">
            <v>0</v>
          </cell>
          <cell r="DD618">
            <v>0</v>
          </cell>
          <cell r="DE618">
            <v>0</v>
          </cell>
          <cell r="DF618">
            <v>0</v>
          </cell>
          <cell r="DG618">
            <v>0</v>
          </cell>
          <cell r="DH618">
            <v>0</v>
          </cell>
          <cell r="DI618">
            <v>0</v>
          </cell>
          <cell r="DJ618">
            <v>0</v>
          </cell>
          <cell r="DK618">
            <v>0</v>
          </cell>
          <cell r="DL618">
            <v>0</v>
          </cell>
          <cell r="DM618">
            <v>0</v>
          </cell>
          <cell r="DN618">
            <v>0</v>
          </cell>
          <cell r="DO618">
            <v>0</v>
          </cell>
          <cell r="DP618">
            <v>0</v>
          </cell>
          <cell r="DQ618">
            <v>0</v>
          </cell>
          <cell r="DR618">
            <v>0</v>
          </cell>
          <cell r="DS618">
            <v>0</v>
          </cell>
          <cell r="DT618">
            <v>0</v>
          </cell>
          <cell r="DU618">
            <v>0</v>
          </cell>
          <cell r="DV618">
            <v>0</v>
          </cell>
          <cell r="DW618">
            <v>0</v>
          </cell>
          <cell r="DX618">
            <v>0</v>
          </cell>
          <cell r="DY618">
            <v>0</v>
          </cell>
          <cell r="DZ618">
            <v>0</v>
          </cell>
          <cell r="EA618">
            <v>0</v>
          </cell>
          <cell r="EB618">
            <v>0</v>
          </cell>
          <cell r="EC618">
            <v>0</v>
          </cell>
          <cell r="ED618">
            <v>0</v>
          </cell>
          <cell r="EE618">
            <v>0</v>
          </cell>
          <cell r="EF618">
            <v>0</v>
          </cell>
          <cell r="EG618">
            <v>0</v>
          </cell>
          <cell r="EH618">
            <v>0</v>
          </cell>
          <cell r="EI618">
            <v>0</v>
          </cell>
          <cell r="EJ618">
            <v>0</v>
          </cell>
          <cell r="EK618">
            <v>0</v>
          </cell>
          <cell r="EL618">
            <v>0</v>
          </cell>
          <cell r="EM618">
            <v>0</v>
          </cell>
          <cell r="EN618">
            <v>0</v>
          </cell>
          <cell r="EO618">
            <v>0</v>
          </cell>
          <cell r="EP618">
            <v>0</v>
          </cell>
          <cell r="EQ618">
            <v>0</v>
          </cell>
          <cell r="ER618">
            <v>0</v>
          </cell>
          <cell r="ES618">
            <v>0</v>
          </cell>
          <cell r="ET618">
            <v>0</v>
          </cell>
          <cell r="EU618">
            <v>0</v>
          </cell>
          <cell r="EV618">
            <v>0</v>
          </cell>
          <cell r="EW618">
            <v>0</v>
          </cell>
          <cell r="EX618">
            <v>0</v>
          </cell>
          <cell r="EY618">
            <v>0</v>
          </cell>
          <cell r="EZ618">
            <v>0</v>
          </cell>
          <cell r="FA618">
            <v>0</v>
          </cell>
          <cell r="FB618">
            <v>0</v>
          </cell>
          <cell r="FC618">
            <v>0</v>
          </cell>
          <cell r="FD618">
            <v>0</v>
          </cell>
          <cell r="FE618">
            <v>0</v>
          </cell>
          <cell r="FF618">
            <v>0</v>
          </cell>
          <cell r="FG618">
            <v>0</v>
          </cell>
          <cell r="FH618">
            <v>0</v>
          </cell>
          <cell r="FI618">
            <v>0</v>
          </cell>
          <cell r="FJ618">
            <v>0</v>
          </cell>
          <cell r="FK618">
            <v>0</v>
          </cell>
          <cell r="FL618">
            <v>0</v>
          </cell>
          <cell r="FM618">
            <v>0</v>
          </cell>
          <cell r="FN618">
            <v>0</v>
          </cell>
          <cell r="FO618">
            <v>0</v>
          </cell>
          <cell r="FP618">
            <v>0</v>
          </cell>
          <cell r="FQ618">
            <v>0</v>
          </cell>
          <cell r="FR618">
            <v>0</v>
          </cell>
          <cell r="FS618">
            <v>0</v>
          </cell>
          <cell r="FT618">
            <v>0</v>
          </cell>
          <cell r="FU618">
            <v>0</v>
          </cell>
          <cell r="FV618">
            <v>0</v>
          </cell>
          <cell r="FW618">
            <v>0</v>
          </cell>
          <cell r="FX618">
            <v>0</v>
          </cell>
          <cell r="FY618">
            <v>0</v>
          </cell>
          <cell r="FZ618">
            <v>0</v>
          </cell>
          <cell r="GA618">
            <v>0</v>
          </cell>
          <cell r="GB618">
            <v>0</v>
          </cell>
          <cell r="GC618">
            <v>0</v>
          </cell>
          <cell r="GD618">
            <v>0</v>
          </cell>
          <cell r="GE618">
            <v>0</v>
          </cell>
          <cell r="GF618">
            <v>0</v>
          </cell>
          <cell r="GG618">
            <v>0</v>
          </cell>
          <cell r="GH618">
            <v>0</v>
          </cell>
          <cell r="GI618">
            <v>0</v>
          </cell>
          <cell r="GJ618">
            <v>0</v>
          </cell>
          <cell r="GK618">
            <v>0</v>
          </cell>
          <cell r="GL618">
            <v>0</v>
          </cell>
          <cell r="GM618">
            <v>0</v>
          </cell>
          <cell r="GN618">
            <v>0</v>
          </cell>
          <cell r="GO618">
            <v>0</v>
          </cell>
          <cell r="GP618">
            <v>0</v>
          </cell>
          <cell r="GQ618">
            <v>0</v>
          </cell>
          <cell r="GR618">
            <v>0</v>
          </cell>
          <cell r="GS618">
            <v>0</v>
          </cell>
          <cell r="GT618">
            <v>0</v>
          </cell>
          <cell r="GU618">
            <v>0</v>
          </cell>
          <cell r="GV618">
            <v>0</v>
          </cell>
          <cell r="GW618">
            <v>0</v>
          </cell>
          <cell r="GX618">
            <v>0</v>
          </cell>
          <cell r="GY618">
            <v>0</v>
          </cell>
          <cell r="GZ618">
            <v>0</v>
          </cell>
          <cell r="HA618">
            <v>0</v>
          </cell>
          <cell r="HB618">
            <v>0</v>
          </cell>
          <cell r="HC618">
            <v>0</v>
          </cell>
          <cell r="HD618">
            <v>0</v>
          </cell>
          <cell r="HE618">
            <v>0</v>
          </cell>
          <cell r="HF618">
            <v>0</v>
          </cell>
          <cell r="HG618">
            <v>0</v>
          </cell>
          <cell r="HH618">
            <v>0</v>
          </cell>
          <cell r="HI618">
            <v>0</v>
          </cell>
          <cell r="HJ618">
            <v>0</v>
          </cell>
          <cell r="HK618">
            <v>0</v>
          </cell>
          <cell r="HL618">
            <v>0</v>
          </cell>
          <cell r="HM618">
            <v>0</v>
          </cell>
          <cell r="HN618">
            <v>0</v>
          </cell>
          <cell r="HO618">
            <v>0</v>
          </cell>
          <cell r="HP618">
            <v>0</v>
          </cell>
          <cell r="HQ618">
            <v>0</v>
          </cell>
          <cell r="HR618">
            <v>0</v>
          </cell>
          <cell r="HS618">
            <v>0</v>
          </cell>
          <cell r="HT618">
            <v>0</v>
          </cell>
          <cell r="HU618">
            <v>0</v>
          </cell>
          <cell r="HV618">
            <v>0</v>
          </cell>
          <cell r="HW618">
            <v>0</v>
          </cell>
          <cell r="HX618">
            <v>0</v>
          </cell>
          <cell r="HY618">
            <v>0</v>
          </cell>
          <cell r="HZ618">
            <v>0</v>
          </cell>
          <cell r="IA618">
            <v>0</v>
          </cell>
          <cell r="IB618">
            <v>0</v>
          </cell>
          <cell r="IC618">
            <v>0</v>
          </cell>
          <cell r="ID618">
            <v>0</v>
          </cell>
          <cell r="IE618">
            <v>0</v>
          </cell>
          <cell r="IF618">
            <v>0</v>
          </cell>
          <cell r="IG618">
            <v>0</v>
          </cell>
          <cell r="IH618">
            <v>0</v>
          </cell>
          <cell r="II618">
            <v>0</v>
          </cell>
          <cell r="IJ618">
            <v>0</v>
          </cell>
          <cell r="IK618">
            <v>0</v>
          </cell>
          <cell r="IL618">
            <v>0</v>
          </cell>
          <cell r="IM618">
            <v>0</v>
          </cell>
        </row>
        <row r="619">
          <cell r="A619">
            <v>0</v>
          </cell>
          <cell r="B619">
            <v>0</v>
          </cell>
          <cell r="C619">
            <v>0</v>
          </cell>
          <cell r="D619">
            <v>0</v>
          </cell>
          <cell r="E619">
            <v>0</v>
          </cell>
          <cell r="F619">
            <v>0</v>
          </cell>
          <cell r="G619">
            <v>0</v>
          </cell>
          <cell r="H619">
            <v>0</v>
          </cell>
          <cell r="I619">
            <v>0</v>
          </cell>
          <cell r="J619">
            <v>0</v>
          </cell>
          <cell r="K619">
            <v>0</v>
          </cell>
          <cell r="L619">
            <v>0</v>
          </cell>
          <cell r="M619">
            <v>0</v>
          </cell>
          <cell r="N619">
            <v>0</v>
          </cell>
          <cell r="O619">
            <v>0</v>
          </cell>
          <cell r="P619">
            <v>0</v>
          </cell>
          <cell r="Q619">
            <v>0</v>
          </cell>
          <cell r="R619">
            <v>0</v>
          </cell>
          <cell r="S619">
            <v>0</v>
          </cell>
          <cell r="T619">
            <v>0</v>
          </cell>
          <cell r="U619">
            <v>0</v>
          </cell>
          <cell r="V619">
            <v>0</v>
          </cell>
          <cell r="W619">
            <v>0</v>
          </cell>
          <cell r="X619">
            <v>0</v>
          </cell>
          <cell r="Y619">
            <v>0</v>
          </cell>
          <cell r="Z619">
            <v>0</v>
          </cell>
          <cell r="AA619">
            <v>0</v>
          </cell>
          <cell r="AB619">
            <v>0</v>
          </cell>
          <cell r="AC619">
            <v>0</v>
          </cell>
          <cell r="AD619">
            <v>0</v>
          </cell>
          <cell r="AE619">
            <v>0</v>
          </cell>
          <cell r="AF619">
            <v>0</v>
          </cell>
          <cell r="AG619">
            <v>0</v>
          </cell>
          <cell r="AH619">
            <v>0</v>
          </cell>
          <cell r="AI619">
            <v>0</v>
          </cell>
          <cell r="AJ619">
            <v>0</v>
          </cell>
          <cell r="AK619">
            <v>0</v>
          </cell>
          <cell r="AL619">
            <v>0</v>
          </cell>
          <cell r="AM619">
            <v>0</v>
          </cell>
          <cell r="AN619">
            <v>0</v>
          </cell>
          <cell r="AO619">
            <v>0</v>
          </cell>
          <cell r="AP619">
            <v>0</v>
          </cell>
          <cell r="AQ619">
            <v>0</v>
          </cell>
          <cell r="AR619">
            <v>0</v>
          </cell>
          <cell r="AS619">
            <v>0</v>
          </cell>
          <cell r="AT619">
            <v>0</v>
          </cell>
          <cell r="AU619">
            <v>0</v>
          </cell>
          <cell r="AV619">
            <v>0</v>
          </cell>
          <cell r="AW619">
            <v>0</v>
          </cell>
          <cell r="AX619">
            <v>0</v>
          </cell>
          <cell r="AY619">
            <v>0</v>
          </cell>
          <cell r="AZ619">
            <v>0</v>
          </cell>
          <cell r="BA619">
            <v>0</v>
          </cell>
          <cell r="BB619">
            <v>0</v>
          </cell>
          <cell r="BC619">
            <v>0</v>
          </cell>
          <cell r="BD619">
            <v>0</v>
          </cell>
          <cell r="BE619">
            <v>0</v>
          </cell>
          <cell r="BF619">
            <v>0</v>
          </cell>
          <cell r="BG619">
            <v>0</v>
          </cell>
          <cell r="BH619">
            <v>0</v>
          </cell>
          <cell r="BI619">
            <v>0</v>
          </cell>
          <cell r="BJ619">
            <v>0</v>
          </cell>
          <cell r="BK619">
            <v>0</v>
          </cell>
          <cell r="BL619">
            <v>0</v>
          </cell>
          <cell r="BM619">
            <v>0</v>
          </cell>
          <cell r="BN619">
            <v>0</v>
          </cell>
          <cell r="BO619">
            <v>0</v>
          </cell>
          <cell r="BP619">
            <v>0</v>
          </cell>
          <cell r="BQ619">
            <v>0</v>
          </cell>
          <cell r="BR619">
            <v>0</v>
          </cell>
          <cell r="BS619">
            <v>0</v>
          </cell>
          <cell r="BT619">
            <v>0</v>
          </cell>
          <cell r="BU619">
            <v>0</v>
          </cell>
          <cell r="BV619">
            <v>0</v>
          </cell>
          <cell r="BW619">
            <v>0</v>
          </cell>
          <cell r="BX619">
            <v>0</v>
          </cell>
          <cell r="BY619">
            <v>0</v>
          </cell>
          <cell r="BZ619">
            <v>0</v>
          </cell>
          <cell r="CA619">
            <v>0</v>
          </cell>
          <cell r="CB619">
            <v>0</v>
          </cell>
          <cell r="CC619">
            <v>0</v>
          </cell>
          <cell r="CD619">
            <v>0</v>
          </cell>
          <cell r="CE619">
            <v>0</v>
          </cell>
          <cell r="CF619">
            <v>0</v>
          </cell>
          <cell r="CG619">
            <v>0</v>
          </cell>
          <cell r="CH619">
            <v>0</v>
          </cell>
          <cell r="CI619">
            <v>0</v>
          </cell>
          <cell r="CJ619">
            <v>0</v>
          </cell>
          <cell r="CK619">
            <v>0</v>
          </cell>
          <cell r="CL619">
            <v>0</v>
          </cell>
          <cell r="CM619">
            <v>0</v>
          </cell>
          <cell r="CN619">
            <v>0</v>
          </cell>
          <cell r="CO619">
            <v>0</v>
          </cell>
          <cell r="CP619">
            <v>0</v>
          </cell>
          <cell r="CQ619">
            <v>0</v>
          </cell>
          <cell r="CR619">
            <v>0</v>
          </cell>
          <cell r="CS619">
            <v>0</v>
          </cell>
          <cell r="CT619">
            <v>0</v>
          </cell>
          <cell r="CU619">
            <v>0</v>
          </cell>
          <cell r="CV619">
            <v>0</v>
          </cell>
          <cell r="CW619">
            <v>0</v>
          </cell>
          <cell r="CX619">
            <v>0</v>
          </cell>
          <cell r="CY619">
            <v>0</v>
          </cell>
          <cell r="CZ619">
            <v>0</v>
          </cell>
          <cell r="DA619">
            <v>0</v>
          </cell>
          <cell r="DB619">
            <v>0</v>
          </cell>
          <cell r="DC619">
            <v>0</v>
          </cell>
          <cell r="DD619">
            <v>0</v>
          </cell>
          <cell r="DE619">
            <v>0</v>
          </cell>
          <cell r="DF619">
            <v>0</v>
          </cell>
          <cell r="DG619">
            <v>0</v>
          </cell>
          <cell r="DH619">
            <v>0</v>
          </cell>
          <cell r="DI619">
            <v>0</v>
          </cell>
          <cell r="DJ619">
            <v>0</v>
          </cell>
          <cell r="DK619">
            <v>0</v>
          </cell>
          <cell r="DL619">
            <v>0</v>
          </cell>
          <cell r="DM619">
            <v>0</v>
          </cell>
          <cell r="DN619">
            <v>0</v>
          </cell>
          <cell r="DO619">
            <v>0</v>
          </cell>
          <cell r="DP619">
            <v>0</v>
          </cell>
          <cell r="DQ619">
            <v>0</v>
          </cell>
          <cell r="DR619">
            <v>0</v>
          </cell>
          <cell r="DS619">
            <v>0</v>
          </cell>
          <cell r="DT619">
            <v>0</v>
          </cell>
          <cell r="DU619">
            <v>0</v>
          </cell>
          <cell r="DV619">
            <v>0</v>
          </cell>
          <cell r="DW619">
            <v>0</v>
          </cell>
          <cell r="DX619">
            <v>0</v>
          </cell>
          <cell r="DY619">
            <v>0</v>
          </cell>
          <cell r="DZ619">
            <v>0</v>
          </cell>
          <cell r="EA619">
            <v>0</v>
          </cell>
          <cell r="EB619">
            <v>0</v>
          </cell>
          <cell r="EC619">
            <v>0</v>
          </cell>
          <cell r="ED619">
            <v>0</v>
          </cell>
          <cell r="EE619">
            <v>0</v>
          </cell>
          <cell r="EF619">
            <v>0</v>
          </cell>
          <cell r="EG619">
            <v>0</v>
          </cell>
          <cell r="EH619">
            <v>0</v>
          </cell>
          <cell r="EI619">
            <v>0</v>
          </cell>
          <cell r="EJ619">
            <v>0</v>
          </cell>
          <cell r="EK619">
            <v>0</v>
          </cell>
          <cell r="EL619">
            <v>0</v>
          </cell>
          <cell r="EM619">
            <v>0</v>
          </cell>
          <cell r="EN619">
            <v>0</v>
          </cell>
          <cell r="EO619">
            <v>0</v>
          </cell>
          <cell r="EP619">
            <v>0</v>
          </cell>
          <cell r="EQ619">
            <v>0</v>
          </cell>
          <cell r="ER619">
            <v>0</v>
          </cell>
          <cell r="ES619">
            <v>0</v>
          </cell>
          <cell r="ET619">
            <v>0</v>
          </cell>
          <cell r="EU619">
            <v>0</v>
          </cell>
          <cell r="EV619">
            <v>0</v>
          </cell>
          <cell r="EW619">
            <v>0</v>
          </cell>
          <cell r="EX619">
            <v>0</v>
          </cell>
          <cell r="EY619">
            <v>0</v>
          </cell>
          <cell r="EZ619">
            <v>0</v>
          </cell>
          <cell r="FA619">
            <v>0</v>
          </cell>
          <cell r="FB619">
            <v>0</v>
          </cell>
          <cell r="FC619">
            <v>0</v>
          </cell>
          <cell r="FD619">
            <v>0</v>
          </cell>
          <cell r="FE619">
            <v>0</v>
          </cell>
          <cell r="FF619">
            <v>0</v>
          </cell>
          <cell r="FG619">
            <v>0</v>
          </cell>
          <cell r="FH619">
            <v>0</v>
          </cell>
          <cell r="FI619">
            <v>0</v>
          </cell>
          <cell r="FJ619">
            <v>0</v>
          </cell>
          <cell r="FK619">
            <v>0</v>
          </cell>
          <cell r="FL619">
            <v>0</v>
          </cell>
          <cell r="FM619">
            <v>0</v>
          </cell>
          <cell r="FN619">
            <v>0</v>
          </cell>
          <cell r="FO619">
            <v>0</v>
          </cell>
          <cell r="FP619">
            <v>0</v>
          </cell>
          <cell r="FQ619">
            <v>0</v>
          </cell>
          <cell r="FR619">
            <v>0</v>
          </cell>
          <cell r="FS619">
            <v>0</v>
          </cell>
          <cell r="FT619">
            <v>0</v>
          </cell>
          <cell r="FU619">
            <v>0</v>
          </cell>
          <cell r="FV619">
            <v>0</v>
          </cell>
          <cell r="FW619">
            <v>0</v>
          </cell>
          <cell r="FX619">
            <v>0</v>
          </cell>
          <cell r="FY619">
            <v>0</v>
          </cell>
          <cell r="FZ619">
            <v>0</v>
          </cell>
          <cell r="GA619">
            <v>0</v>
          </cell>
          <cell r="GB619">
            <v>0</v>
          </cell>
          <cell r="GC619">
            <v>0</v>
          </cell>
          <cell r="GD619">
            <v>0</v>
          </cell>
          <cell r="GE619">
            <v>0</v>
          </cell>
          <cell r="GF619">
            <v>0</v>
          </cell>
          <cell r="GG619">
            <v>0</v>
          </cell>
          <cell r="GH619">
            <v>0</v>
          </cell>
          <cell r="GI619">
            <v>0</v>
          </cell>
          <cell r="GJ619">
            <v>0</v>
          </cell>
          <cell r="GK619">
            <v>0</v>
          </cell>
          <cell r="GL619">
            <v>0</v>
          </cell>
          <cell r="GM619">
            <v>0</v>
          </cell>
          <cell r="GN619">
            <v>0</v>
          </cell>
          <cell r="GO619">
            <v>0</v>
          </cell>
          <cell r="GP619">
            <v>0</v>
          </cell>
          <cell r="GQ619">
            <v>0</v>
          </cell>
          <cell r="GR619">
            <v>0</v>
          </cell>
          <cell r="GS619">
            <v>0</v>
          </cell>
          <cell r="GT619">
            <v>0</v>
          </cell>
          <cell r="GU619">
            <v>0</v>
          </cell>
          <cell r="GV619">
            <v>0</v>
          </cell>
          <cell r="GW619">
            <v>0</v>
          </cell>
          <cell r="GX619">
            <v>0</v>
          </cell>
          <cell r="GY619">
            <v>0</v>
          </cell>
          <cell r="GZ619">
            <v>0</v>
          </cell>
          <cell r="HA619">
            <v>0</v>
          </cell>
          <cell r="HB619">
            <v>0</v>
          </cell>
          <cell r="HC619">
            <v>0</v>
          </cell>
          <cell r="HD619">
            <v>0</v>
          </cell>
          <cell r="HE619">
            <v>0</v>
          </cell>
          <cell r="HF619">
            <v>0</v>
          </cell>
          <cell r="HG619">
            <v>0</v>
          </cell>
          <cell r="HH619">
            <v>0</v>
          </cell>
          <cell r="HI619">
            <v>0</v>
          </cell>
          <cell r="HJ619">
            <v>0</v>
          </cell>
          <cell r="HK619">
            <v>0</v>
          </cell>
          <cell r="HL619">
            <v>0</v>
          </cell>
          <cell r="HM619">
            <v>0</v>
          </cell>
          <cell r="HN619">
            <v>0</v>
          </cell>
          <cell r="HO619">
            <v>0</v>
          </cell>
          <cell r="HP619">
            <v>0</v>
          </cell>
          <cell r="HQ619">
            <v>0</v>
          </cell>
          <cell r="HR619">
            <v>0</v>
          </cell>
          <cell r="HS619">
            <v>0</v>
          </cell>
          <cell r="HT619">
            <v>0</v>
          </cell>
          <cell r="HU619">
            <v>0</v>
          </cell>
          <cell r="HV619">
            <v>0</v>
          </cell>
          <cell r="HW619">
            <v>0</v>
          </cell>
          <cell r="HX619">
            <v>0</v>
          </cell>
          <cell r="HY619">
            <v>0</v>
          </cell>
          <cell r="HZ619">
            <v>0</v>
          </cell>
          <cell r="IA619">
            <v>0</v>
          </cell>
          <cell r="IB619">
            <v>0</v>
          </cell>
          <cell r="IC619">
            <v>0</v>
          </cell>
          <cell r="ID619">
            <v>0</v>
          </cell>
          <cell r="IE619">
            <v>0</v>
          </cell>
          <cell r="IF619">
            <v>0</v>
          </cell>
          <cell r="IG619">
            <v>0</v>
          </cell>
          <cell r="IH619">
            <v>0</v>
          </cell>
          <cell r="II619">
            <v>0</v>
          </cell>
          <cell r="IJ619">
            <v>0</v>
          </cell>
          <cell r="IK619">
            <v>0</v>
          </cell>
          <cell r="IL619">
            <v>0</v>
          </cell>
          <cell r="IM619">
            <v>0</v>
          </cell>
        </row>
        <row r="620">
          <cell r="A620">
            <v>0</v>
          </cell>
          <cell r="B620">
            <v>0</v>
          </cell>
          <cell r="C620">
            <v>0</v>
          </cell>
          <cell r="D620">
            <v>0</v>
          </cell>
          <cell r="E620">
            <v>0</v>
          </cell>
          <cell r="F620">
            <v>0</v>
          </cell>
          <cell r="G620">
            <v>0</v>
          </cell>
          <cell r="H620">
            <v>0</v>
          </cell>
          <cell r="I620">
            <v>0</v>
          </cell>
          <cell r="J620">
            <v>0</v>
          </cell>
          <cell r="K620">
            <v>0</v>
          </cell>
          <cell r="L620">
            <v>0</v>
          </cell>
          <cell r="M620">
            <v>0</v>
          </cell>
          <cell r="N620">
            <v>0</v>
          </cell>
          <cell r="O620">
            <v>0</v>
          </cell>
          <cell r="P620">
            <v>0</v>
          </cell>
          <cell r="Q620">
            <v>0</v>
          </cell>
          <cell r="R620">
            <v>0</v>
          </cell>
          <cell r="S620">
            <v>0</v>
          </cell>
          <cell r="T620">
            <v>0</v>
          </cell>
          <cell r="U620">
            <v>0</v>
          </cell>
          <cell r="V620">
            <v>0</v>
          </cell>
          <cell r="W620">
            <v>0</v>
          </cell>
          <cell r="X620">
            <v>0</v>
          </cell>
          <cell r="Y620">
            <v>0</v>
          </cell>
          <cell r="Z620">
            <v>0</v>
          </cell>
          <cell r="AA620">
            <v>0</v>
          </cell>
          <cell r="AB620">
            <v>0</v>
          </cell>
          <cell r="AC620">
            <v>0</v>
          </cell>
          <cell r="AD620">
            <v>0</v>
          </cell>
          <cell r="AE620">
            <v>0</v>
          </cell>
          <cell r="AF620">
            <v>0</v>
          </cell>
          <cell r="AG620">
            <v>0</v>
          </cell>
          <cell r="AH620">
            <v>0</v>
          </cell>
          <cell r="AI620">
            <v>0</v>
          </cell>
          <cell r="AJ620">
            <v>0</v>
          </cell>
          <cell r="AK620">
            <v>0</v>
          </cell>
          <cell r="AL620">
            <v>0</v>
          </cell>
          <cell r="AM620">
            <v>0</v>
          </cell>
          <cell r="AN620">
            <v>0</v>
          </cell>
          <cell r="AO620">
            <v>0</v>
          </cell>
          <cell r="AP620">
            <v>0</v>
          </cell>
          <cell r="AQ620">
            <v>0</v>
          </cell>
          <cell r="AR620">
            <v>0</v>
          </cell>
          <cell r="AS620">
            <v>0</v>
          </cell>
          <cell r="AT620">
            <v>0</v>
          </cell>
          <cell r="AU620">
            <v>0</v>
          </cell>
          <cell r="AV620">
            <v>0</v>
          </cell>
          <cell r="AW620">
            <v>0</v>
          </cell>
          <cell r="AX620">
            <v>0</v>
          </cell>
          <cell r="AY620">
            <v>0</v>
          </cell>
          <cell r="AZ620">
            <v>0</v>
          </cell>
          <cell r="BA620">
            <v>0</v>
          </cell>
          <cell r="BB620">
            <v>0</v>
          </cell>
          <cell r="BC620">
            <v>0</v>
          </cell>
          <cell r="BD620">
            <v>0</v>
          </cell>
          <cell r="BE620">
            <v>0</v>
          </cell>
          <cell r="BF620">
            <v>0</v>
          </cell>
          <cell r="BG620">
            <v>0</v>
          </cell>
          <cell r="BH620">
            <v>0</v>
          </cell>
          <cell r="BI620">
            <v>0</v>
          </cell>
          <cell r="BJ620">
            <v>0</v>
          </cell>
          <cell r="BK620">
            <v>0</v>
          </cell>
          <cell r="BL620">
            <v>0</v>
          </cell>
          <cell r="BM620">
            <v>0</v>
          </cell>
          <cell r="BN620">
            <v>0</v>
          </cell>
          <cell r="BO620">
            <v>0</v>
          </cell>
          <cell r="BP620">
            <v>0</v>
          </cell>
          <cell r="BQ620">
            <v>0</v>
          </cell>
          <cell r="BR620">
            <v>0</v>
          </cell>
          <cell r="BS620">
            <v>0</v>
          </cell>
          <cell r="BT620">
            <v>0</v>
          </cell>
          <cell r="BU620">
            <v>0</v>
          </cell>
          <cell r="BV620">
            <v>0</v>
          </cell>
          <cell r="BW620">
            <v>0</v>
          </cell>
          <cell r="BX620">
            <v>0</v>
          </cell>
          <cell r="BY620">
            <v>0</v>
          </cell>
          <cell r="BZ620">
            <v>0</v>
          </cell>
          <cell r="CA620">
            <v>0</v>
          </cell>
          <cell r="CB620">
            <v>0</v>
          </cell>
          <cell r="CC620">
            <v>0</v>
          </cell>
          <cell r="CD620">
            <v>0</v>
          </cell>
          <cell r="CE620">
            <v>0</v>
          </cell>
          <cell r="CF620">
            <v>0</v>
          </cell>
          <cell r="CG620">
            <v>0</v>
          </cell>
          <cell r="CH620">
            <v>0</v>
          </cell>
          <cell r="CI620">
            <v>0</v>
          </cell>
          <cell r="CJ620">
            <v>0</v>
          </cell>
          <cell r="CK620">
            <v>0</v>
          </cell>
          <cell r="CL620">
            <v>0</v>
          </cell>
          <cell r="CM620">
            <v>0</v>
          </cell>
          <cell r="CN620">
            <v>0</v>
          </cell>
          <cell r="CO620">
            <v>0</v>
          </cell>
          <cell r="CP620">
            <v>0</v>
          </cell>
          <cell r="CQ620">
            <v>0</v>
          </cell>
          <cell r="CR620">
            <v>0</v>
          </cell>
          <cell r="CS620">
            <v>0</v>
          </cell>
          <cell r="CT620">
            <v>0</v>
          </cell>
          <cell r="CU620">
            <v>0</v>
          </cell>
          <cell r="CV620">
            <v>0</v>
          </cell>
          <cell r="CW620">
            <v>0</v>
          </cell>
          <cell r="CX620">
            <v>0</v>
          </cell>
          <cell r="CY620">
            <v>0</v>
          </cell>
          <cell r="CZ620">
            <v>0</v>
          </cell>
          <cell r="DA620">
            <v>0</v>
          </cell>
          <cell r="DB620">
            <v>0</v>
          </cell>
          <cell r="DC620">
            <v>0</v>
          </cell>
          <cell r="DD620">
            <v>0</v>
          </cell>
          <cell r="DE620">
            <v>0</v>
          </cell>
          <cell r="DF620">
            <v>0</v>
          </cell>
          <cell r="DG620">
            <v>0</v>
          </cell>
          <cell r="DH620">
            <v>0</v>
          </cell>
          <cell r="DI620">
            <v>0</v>
          </cell>
          <cell r="DJ620">
            <v>0</v>
          </cell>
          <cell r="DK620">
            <v>0</v>
          </cell>
          <cell r="DL620">
            <v>0</v>
          </cell>
          <cell r="DM620">
            <v>0</v>
          </cell>
          <cell r="DN620">
            <v>0</v>
          </cell>
          <cell r="DO620">
            <v>0</v>
          </cell>
          <cell r="DP620">
            <v>0</v>
          </cell>
          <cell r="DQ620">
            <v>0</v>
          </cell>
          <cell r="DR620">
            <v>0</v>
          </cell>
          <cell r="DS620">
            <v>0</v>
          </cell>
          <cell r="DT620">
            <v>0</v>
          </cell>
          <cell r="DU620">
            <v>0</v>
          </cell>
          <cell r="DV620">
            <v>0</v>
          </cell>
          <cell r="DW620">
            <v>0</v>
          </cell>
          <cell r="DX620">
            <v>0</v>
          </cell>
          <cell r="DY620">
            <v>0</v>
          </cell>
          <cell r="DZ620">
            <v>0</v>
          </cell>
          <cell r="EA620">
            <v>0</v>
          </cell>
          <cell r="EB620">
            <v>0</v>
          </cell>
          <cell r="EC620">
            <v>0</v>
          </cell>
          <cell r="ED620">
            <v>0</v>
          </cell>
          <cell r="EE620">
            <v>0</v>
          </cell>
          <cell r="EF620">
            <v>0</v>
          </cell>
          <cell r="EG620">
            <v>0</v>
          </cell>
          <cell r="EH620">
            <v>0</v>
          </cell>
          <cell r="EI620">
            <v>0</v>
          </cell>
          <cell r="EJ620">
            <v>0</v>
          </cell>
          <cell r="EK620">
            <v>0</v>
          </cell>
          <cell r="EL620">
            <v>0</v>
          </cell>
          <cell r="EM620">
            <v>0</v>
          </cell>
          <cell r="EN620">
            <v>0</v>
          </cell>
          <cell r="EO620">
            <v>0</v>
          </cell>
          <cell r="EP620">
            <v>0</v>
          </cell>
          <cell r="EQ620">
            <v>0</v>
          </cell>
          <cell r="ER620">
            <v>0</v>
          </cell>
          <cell r="ES620">
            <v>0</v>
          </cell>
          <cell r="ET620">
            <v>0</v>
          </cell>
          <cell r="EU620">
            <v>0</v>
          </cell>
          <cell r="EV620">
            <v>0</v>
          </cell>
          <cell r="EW620">
            <v>0</v>
          </cell>
          <cell r="EX620">
            <v>0</v>
          </cell>
          <cell r="EY620">
            <v>0</v>
          </cell>
          <cell r="EZ620">
            <v>0</v>
          </cell>
          <cell r="FA620">
            <v>0</v>
          </cell>
          <cell r="FB620">
            <v>0</v>
          </cell>
          <cell r="FC620">
            <v>0</v>
          </cell>
          <cell r="FD620">
            <v>0</v>
          </cell>
          <cell r="FE620">
            <v>0</v>
          </cell>
          <cell r="FF620">
            <v>0</v>
          </cell>
          <cell r="FG620">
            <v>0</v>
          </cell>
          <cell r="FH620">
            <v>0</v>
          </cell>
          <cell r="FI620">
            <v>0</v>
          </cell>
          <cell r="FJ620">
            <v>0</v>
          </cell>
          <cell r="FK620">
            <v>0</v>
          </cell>
          <cell r="FL620">
            <v>0</v>
          </cell>
          <cell r="FM620">
            <v>0</v>
          </cell>
          <cell r="FN620">
            <v>0</v>
          </cell>
          <cell r="FO620">
            <v>0</v>
          </cell>
          <cell r="FP620">
            <v>0</v>
          </cell>
          <cell r="FQ620">
            <v>0</v>
          </cell>
          <cell r="FR620">
            <v>0</v>
          </cell>
          <cell r="FS620">
            <v>0</v>
          </cell>
          <cell r="FT620">
            <v>0</v>
          </cell>
          <cell r="FU620">
            <v>0</v>
          </cell>
          <cell r="FV620">
            <v>0</v>
          </cell>
          <cell r="FW620">
            <v>0</v>
          </cell>
          <cell r="FX620">
            <v>0</v>
          </cell>
          <cell r="FY620">
            <v>0</v>
          </cell>
          <cell r="FZ620">
            <v>0</v>
          </cell>
          <cell r="GA620">
            <v>0</v>
          </cell>
          <cell r="GB620">
            <v>0</v>
          </cell>
          <cell r="GC620">
            <v>0</v>
          </cell>
          <cell r="GD620">
            <v>0</v>
          </cell>
          <cell r="GE620">
            <v>0</v>
          </cell>
          <cell r="GF620">
            <v>0</v>
          </cell>
          <cell r="GG620">
            <v>0</v>
          </cell>
          <cell r="GH620">
            <v>0</v>
          </cell>
          <cell r="GI620">
            <v>0</v>
          </cell>
          <cell r="GJ620">
            <v>0</v>
          </cell>
          <cell r="GK620">
            <v>0</v>
          </cell>
          <cell r="GL620">
            <v>0</v>
          </cell>
          <cell r="GM620">
            <v>0</v>
          </cell>
          <cell r="GN620">
            <v>0</v>
          </cell>
          <cell r="GO620">
            <v>0</v>
          </cell>
          <cell r="GP620">
            <v>0</v>
          </cell>
          <cell r="GQ620">
            <v>0</v>
          </cell>
          <cell r="GR620">
            <v>0</v>
          </cell>
          <cell r="GS620">
            <v>0</v>
          </cell>
          <cell r="GT620">
            <v>0</v>
          </cell>
          <cell r="GU620">
            <v>0</v>
          </cell>
          <cell r="GV620">
            <v>0</v>
          </cell>
          <cell r="GW620">
            <v>0</v>
          </cell>
          <cell r="GX620">
            <v>0</v>
          </cell>
          <cell r="GY620">
            <v>0</v>
          </cell>
          <cell r="GZ620">
            <v>0</v>
          </cell>
          <cell r="HA620">
            <v>0</v>
          </cell>
          <cell r="HB620">
            <v>0</v>
          </cell>
          <cell r="HC620">
            <v>0</v>
          </cell>
          <cell r="HD620">
            <v>0</v>
          </cell>
          <cell r="HE620">
            <v>0</v>
          </cell>
          <cell r="HF620">
            <v>0</v>
          </cell>
          <cell r="HG620">
            <v>0</v>
          </cell>
          <cell r="HH620">
            <v>0</v>
          </cell>
          <cell r="HI620">
            <v>0</v>
          </cell>
          <cell r="HJ620">
            <v>0</v>
          </cell>
          <cell r="HK620">
            <v>0</v>
          </cell>
          <cell r="HL620">
            <v>0</v>
          </cell>
          <cell r="HM620">
            <v>0</v>
          </cell>
          <cell r="HN620">
            <v>0</v>
          </cell>
          <cell r="HO620">
            <v>0</v>
          </cell>
          <cell r="HP620">
            <v>0</v>
          </cell>
          <cell r="HQ620">
            <v>0</v>
          </cell>
          <cell r="HR620">
            <v>0</v>
          </cell>
          <cell r="HS620">
            <v>0</v>
          </cell>
          <cell r="HT620">
            <v>0</v>
          </cell>
          <cell r="HU620">
            <v>0</v>
          </cell>
          <cell r="HV620">
            <v>0</v>
          </cell>
          <cell r="HW620">
            <v>0</v>
          </cell>
          <cell r="HX620">
            <v>0</v>
          </cell>
          <cell r="HY620">
            <v>0</v>
          </cell>
          <cell r="HZ620">
            <v>0</v>
          </cell>
          <cell r="IA620">
            <v>0</v>
          </cell>
          <cell r="IB620">
            <v>0</v>
          </cell>
          <cell r="IC620">
            <v>0</v>
          </cell>
          <cell r="ID620">
            <v>0</v>
          </cell>
          <cell r="IE620">
            <v>0</v>
          </cell>
          <cell r="IF620">
            <v>0</v>
          </cell>
          <cell r="IG620">
            <v>0</v>
          </cell>
          <cell r="IH620">
            <v>0</v>
          </cell>
          <cell r="II620">
            <v>0</v>
          </cell>
          <cell r="IJ620">
            <v>0</v>
          </cell>
          <cell r="IK620">
            <v>0</v>
          </cell>
          <cell r="IL620">
            <v>0</v>
          </cell>
          <cell r="IM620">
            <v>0</v>
          </cell>
        </row>
        <row r="621">
          <cell r="A621">
            <v>0</v>
          </cell>
          <cell r="B621">
            <v>0</v>
          </cell>
          <cell r="C621">
            <v>0</v>
          </cell>
          <cell r="D621">
            <v>0</v>
          </cell>
          <cell r="E621" t="str">
            <v>Presupuesto OFICIAL TOTAL</v>
          </cell>
          <cell r="F621">
            <v>0</v>
          </cell>
          <cell r="G621">
            <v>19357365143</v>
          </cell>
          <cell r="H621">
            <v>0</v>
          </cell>
          <cell r="I621">
            <v>0</v>
          </cell>
          <cell r="J621">
            <v>0</v>
          </cell>
          <cell r="K621">
            <v>0</v>
          </cell>
          <cell r="L621">
            <v>0</v>
          </cell>
          <cell r="M621">
            <v>0</v>
          </cell>
          <cell r="N621">
            <v>0</v>
          </cell>
          <cell r="O621">
            <v>0</v>
          </cell>
          <cell r="P621">
            <v>0</v>
          </cell>
          <cell r="Q621">
            <v>0</v>
          </cell>
          <cell r="R621">
            <v>0</v>
          </cell>
          <cell r="S621">
            <v>0</v>
          </cell>
          <cell r="T621">
            <v>0</v>
          </cell>
          <cell r="U621">
            <v>0</v>
          </cell>
          <cell r="V621">
            <v>0</v>
          </cell>
          <cell r="W621">
            <v>0</v>
          </cell>
          <cell r="X621">
            <v>0</v>
          </cell>
          <cell r="Y621">
            <v>0</v>
          </cell>
          <cell r="Z621">
            <v>0</v>
          </cell>
          <cell r="AA621">
            <v>0</v>
          </cell>
          <cell r="AB621">
            <v>0</v>
          </cell>
          <cell r="AC621">
            <v>0</v>
          </cell>
          <cell r="AD621">
            <v>0</v>
          </cell>
          <cell r="AE621">
            <v>0</v>
          </cell>
          <cell r="AF621">
            <v>0</v>
          </cell>
          <cell r="AG621">
            <v>0</v>
          </cell>
          <cell r="AH621">
            <v>0</v>
          </cell>
          <cell r="AI621">
            <v>0</v>
          </cell>
          <cell r="AJ621">
            <v>0</v>
          </cell>
          <cell r="AK621">
            <v>0</v>
          </cell>
          <cell r="AL621">
            <v>0</v>
          </cell>
          <cell r="AM621">
            <v>0</v>
          </cell>
          <cell r="AN621">
            <v>0</v>
          </cell>
          <cell r="AO621">
            <v>0</v>
          </cell>
          <cell r="AP621">
            <v>0</v>
          </cell>
          <cell r="AQ621">
            <v>0</v>
          </cell>
          <cell r="AR621">
            <v>0</v>
          </cell>
          <cell r="AS621">
            <v>0</v>
          </cell>
          <cell r="AT621">
            <v>0</v>
          </cell>
          <cell r="AU621">
            <v>0</v>
          </cell>
          <cell r="AV621">
            <v>0</v>
          </cell>
          <cell r="AW621">
            <v>0</v>
          </cell>
          <cell r="AX621">
            <v>0</v>
          </cell>
          <cell r="AY621">
            <v>0</v>
          </cell>
          <cell r="AZ621">
            <v>0</v>
          </cell>
          <cell r="BA621">
            <v>0</v>
          </cell>
          <cell r="BB621">
            <v>0</v>
          </cell>
          <cell r="BC621">
            <v>0</v>
          </cell>
          <cell r="BD621">
            <v>0</v>
          </cell>
          <cell r="BE621">
            <v>0</v>
          </cell>
          <cell r="BF621">
            <v>0</v>
          </cell>
          <cell r="BG621">
            <v>0</v>
          </cell>
          <cell r="BH621">
            <v>0</v>
          </cell>
          <cell r="BI621">
            <v>0</v>
          </cell>
          <cell r="BJ621">
            <v>0</v>
          </cell>
          <cell r="BK621">
            <v>0</v>
          </cell>
          <cell r="BL621">
            <v>0</v>
          </cell>
          <cell r="BM621">
            <v>0</v>
          </cell>
          <cell r="BN621">
            <v>0</v>
          </cell>
          <cell r="BO621">
            <v>0</v>
          </cell>
          <cell r="BP621">
            <v>0</v>
          </cell>
          <cell r="BQ621">
            <v>0</v>
          </cell>
          <cell r="BR621">
            <v>0</v>
          </cell>
          <cell r="BS621">
            <v>0</v>
          </cell>
          <cell r="BT621">
            <v>0</v>
          </cell>
          <cell r="BU621">
            <v>0</v>
          </cell>
          <cell r="BV621">
            <v>0</v>
          </cell>
          <cell r="BW621">
            <v>0</v>
          </cell>
          <cell r="BX621">
            <v>0</v>
          </cell>
          <cell r="BY621">
            <v>0</v>
          </cell>
          <cell r="BZ621">
            <v>0</v>
          </cell>
          <cell r="CA621">
            <v>0</v>
          </cell>
          <cell r="CB621">
            <v>0</v>
          </cell>
          <cell r="CC621">
            <v>0</v>
          </cell>
          <cell r="CD621">
            <v>0</v>
          </cell>
          <cell r="CE621">
            <v>0</v>
          </cell>
          <cell r="CF621">
            <v>0</v>
          </cell>
          <cell r="CG621">
            <v>0</v>
          </cell>
          <cell r="CH621">
            <v>0</v>
          </cell>
          <cell r="CI621">
            <v>0</v>
          </cell>
          <cell r="CJ621">
            <v>0</v>
          </cell>
          <cell r="CK621">
            <v>0</v>
          </cell>
          <cell r="CL621">
            <v>0</v>
          </cell>
          <cell r="CM621">
            <v>0</v>
          </cell>
          <cell r="CN621">
            <v>0</v>
          </cell>
          <cell r="CO621">
            <v>0</v>
          </cell>
          <cell r="CP621">
            <v>0</v>
          </cell>
          <cell r="CQ621">
            <v>0</v>
          </cell>
          <cell r="CR621">
            <v>0</v>
          </cell>
          <cell r="CS621">
            <v>0</v>
          </cell>
          <cell r="CT621">
            <v>0</v>
          </cell>
          <cell r="CU621">
            <v>0</v>
          </cell>
          <cell r="CV621">
            <v>0</v>
          </cell>
          <cell r="CW621">
            <v>0</v>
          </cell>
          <cell r="CX621">
            <v>0</v>
          </cell>
          <cell r="CY621">
            <v>0</v>
          </cell>
          <cell r="CZ621">
            <v>0</v>
          </cell>
          <cell r="DA621">
            <v>0</v>
          </cell>
          <cell r="DB621">
            <v>0</v>
          </cell>
          <cell r="DC621">
            <v>0</v>
          </cell>
          <cell r="DD621">
            <v>0</v>
          </cell>
          <cell r="DE621">
            <v>0</v>
          </cell>
          <cell r="DF621">
            <v>0</v>
          </cell>
          <cell r="DG621">
            <v>0</v>
          </cell>
          <cell r="DH621">
            <v>0</v>
          </cell>
          <cell r="DI621">
            <v>0</v>
          </cell>
          <cell r="DJ621">
            <v>0</v>
          </cell>
          <cell r="DK621">
            <v>0</v>
          </cell>
          <cell r="DL621">
            <v>0</v>
          </cell>
          <cell r="DM621">
            <v>0</v>
          </cell>
          <cell r="DN621">
            <v>0</v>
          </cell>
          <cell r="DO621">
            <v>0</v>
          </cell>
          <cell r="DP621">
            <v>0</v>
          </cell>
          <cell r="DQ621">
            <v>0</v>
          </cell>
          <cell r="DR621">
            <v>0</v>
          </cell>
          <cell r="DS621">
            <v>0</v>
          </cell>
          <cell r="DT621">
            <v>0</v>
          </cell>
          <cell r="DU621">
            <v>0</v>
          </cell>
          <cell r="DV621">
            <v>0</v>
          </cell>
          <cell r="DW621">
            <v>0</v>
          </cell>
          <cell r="DX621">
            <v>0</v>
          </cell>
          <cell r="DY621">
            <v>0</v>
          </cell>
          <cell r="DZ621">
            <v>0</v>
          </cell>
          <cell r="EA621">
            <v>0</v>
          </cell>
          <cell r="EB621">
            <v>0</v>
          </cell>
          <cell r="EC621">
            <v>0</v>
          </cell>
          <cell r="ED621">
            <v>0</v>
          </cell>
          <cell r="EE621">
            <v>0</v>
          </cell>
          <cell r="EF621">
            <v>0</v>
          </cell>
          <cell r="EG621">
            <v>0</v>
          </cell>
          <cell r="EH621">
            <v>0</v>
          </cell>
          <cell r="EI621">
            <v>0</v>
          </cell>
          <cell r="EJ621">
            <v>0</v>
          </cell>
          <cell r="EK621">
            <v>0</v>
          </cell>
          <cell r="EL621">
            <v>0</v>
          </cell>
          <cell r="EM621">
            <v>0</v>
          </cell>
          <cell r="EN621">
            <v>0</v>
          </cell>
          <cell r="EO621">
            <v>0</v>
          </cell>
          <cell r="EP621">
            <v>0</v>
          </cell>
          <cell r="EQ621">
            <v>0</v>
          </cell>
          <cell r="ER621">
            <v>0</v>
          </cell>
          <cell r="ES621">
            <v>0</v>
          </cell>
          <cell r="ET621">
            <v>0</v>
          </cell>
          <cell r="EU621">
            <v>0</v>
          </cell>
          <cell r="EV621">
            <v>0</v>
          </cell>
          <cell r="EW621">
            <v>0</v>
          </cell>
          <cell r="EX621">
            <v>0</v>
          </cell>
          <cell r="EY621">
            <v>0</v>
          </cell>
          <cell r="EZ621">
            <v>0</v>
          </cell>
          <cell r="FA621">
            <v>0</v>
          </cell>
          <cell r="FB621">
            <v>0</v>
          </cell>
          <cell r="FC621">
            <v>0</v>
          </cell>
          <cell r="FD621">
            <v>0</v>
          </cell>
          <cell r="FE621">
            <v>0</v>
          </cell>
          <cell r="FF621">
            <v>0</v>
          </cell>
          <cell r="FG621">
            <v>0</v>
          </cell>
          <cell r="FH621">
            <v>0</v>
          </cell>
          <cell r="FI621">
            <v>0</v>
          </cell>
          <cell r="FJ621">
            <v>0</v>
          </cell>
          <cell r="FK621">
            <v>0</v>
          </cell>
          <cell r="FL621">
            <v>0</v>
          </cell>
          <cell r="FM621">
            <v>0</v>
          </cell>
          <cell r="FN621">
            <v>0</v>
          </cell>
          <cell r="FO621">
            <v>0</v>
          </cell>
          <cell r="FP621">
            <v>0</v>
          </cell>
          <cell r="FQ621">
            <v>0</v>
          </cell>
          <cell r="FR621">
            <v>0</v>
          </cell>
          <cell r="FS621">
            <v>0</v>
          </cell>
          <cell r="FT621">
            <v>0</v>
          </cell>
          <cell r="FU621">
            <v>0</v>
          </cell>
          <cell r="FV621">
            <v>0</v>
          </cell>
          <cell r="FW621">
            <v>0</v>
          </cell>
          <cell r="FX621">
            <v>0</v>
          </cell>
          <cell r="FY621">
            <v>0</v>
          </cell>
          <cell r="FZ621">
            <v>0</v>
          </cell>
          <cell r="GA621">
            <v>0</v>
          </cell>
          <cell r="GB621">
            <v>0</v>
          </cell>
          <cell r="GC621">
            <v>0</v>
          </cell>
          <cell r="GD621">
            <v>0</v>
          </cell>
          <cell r="GE621">
            <v>0</v>
          </cell>
          <cell r="GF621">
            <v>0</v>
          </cell>
          <cell r="GG621">
            <v>0</v>
          </cell>
          <cell r="GH621">
            <v>0</v>
          </cell>
          <cell r="GI621">
            <v>0</v>
          </cell>
          <cell r="GJ621">
            <v>0</v>
          </cell>
          <cell r="GK621">
            <v>0</v>
          </cell>
          <cell r="GL621">
            <v>0</v>
          </cell>
          <cell r="GM621">
            <v>0</v>
          </cell>
          <cell r="GN621">
            <v>0</v>
          </cell>
          <cell r="GO621">
            <v>0</v>
          </cell>
          <cell r="GP621">
            <v>0</v>
          </cell>
          <cell r="GQ621">
            <v>0</v>
          </cell>
          <cell r="GR621">
            <v>0</v>
          </cell>
          <cell r="GS621">
            <v>0</v>
          </cell>
          <cell r="GT621">
            <v>0</v>
          </cell>
          <cell r="GU621">
            <v>0</v>
          </cell>
          <cell r="GV621">
            <v>0</v>
          </cell>
          <cell r="GW621">
            <v>0</v>
          </cell>
          <cell r="GX621">
            <v>0</v>
          </cell>
          <cell r="GY621">
            <v>0</v>
          </cell>
          <cell r="GZ621">
            <v>0</v>
          </cell>
          <cell r="HA621">
            <v>0</v>
          </cell>
          <cell r="HB621">
            <v>0</v>
          </cell>
          <cell r="HC621">
            <v>0</v>
          </cell>
          <cell r="HD621">
            <v>0</v>
          </cell>
          <cell r="HE621">
            <v>0</v>
          </cell>
          <cell r="HF621">
            <v>0</v>
          </cell>
          <cell r="HG621">
            <v>0</v>
          </cell>
          <cell r="HH621">
            <v>0</v>
          </cell>
          <cell r="HI621">
            <v>0</v>
          </cell>
          <cell r="HJ621">
            <v>0</v>
          </cell>
          <cell r="HK621">
            <v>0</v>
          </cell>
          <cell r="HL621">
            <v>0</v>
          </cell>
          <cell r="HM621">
            <v>0</v>
          </cell>
          <cell r="HN621">
            <v>0</v>
          </cell>
          <cell r="HO621">
            <v>0</v>
          </cell>
          <cell r="HP621">
            <v>0</v>
          </cell>
          <cell r="HQ621">
            <v>0</v>
          </cell>
          <cell r="HR621">
            <v>0</v>
          </cell>
          <cell r="HS621">
            <v>0</v>
          </cell>
          <cell r="HT621">
            <v>0</v>
          </cell>
          <cell r="HU621">
            <v>0</v>
          </cell>
          <cell r="HV621">
            <v>0</v>
          </cell>
          <cell r="HW621">
            <v>0</v>
          </cell>
          <cell r="HX621">
            <v>0</v>
          </cell>
          <cell r="HY621">
            <v>0</v>
          </cell>
          <cell r="HZ621">
            <v>0</v>
          </cell>
          <cell r="IA621">
            <v>0</v>
          </cell>
          <cell r="IB621">
            <v>0</v>
          </cell>
          <cell r="IC621">
            <v>0</v>
          </cell>
          <cell r="ID621">
            <v>0</v>
          </cell>
          <cell r="IE621">
            <v>0</v>
          </cell>
          <cell r="IF621">
            <v>0</v>
          </cell>
          <cell r="IG621">
            <v>0</v>
          </cell>
          <cell r="IH621">
            <v>0</v>
          </cell>
          <cell r="II621">
            <v>0</v>
          </cell>
          <cell r="IJ621">
            <v>0</v>
          </cell>
          <cell r="IK621">
            <v>0</v>
          </cell>
          <cell r="IL621">
            <v>0</v>
          </cell>
          <cell r="IM621">
            <v>0</v>
          </cell>
        </row>
        <row r="622">
          <cell r="A622">
            <v>0</v>
          </cell>
          <cell r="C622">
            <v>0</v>
          </cell>
          <cell r="D622">
            <v>0</v>
          </cell>
          <cell r="E622" t="str">
            <v>Diferencia con Total Obra</v>
          </cell>
          <cell r="F622">
            <v>0</v>
          </cell>
          <cell r="G622">
            <v>832428104</v>
          </cell>
          <cell r="H622">
            <v>0</v>
          </cell>
          <cell r="I622">
            <v>0</v>
          </cell>
          <cell r="J622">
            <v>0</v>
          </cell>
          <cell r="K622">
            <v>0</v>
          </cell>
          <cell r="L622">
            <v>0</v>
          </cell>
          <cell r="M622">
            <v>0</v>
          </cell>
          <cell r="N622">
            <v>0</v>
          </cell>
          <cell r="O622">
            <v>0</v>
          </cell>
          <cell r="P622">
            <v>0</v>
          </cell>
          <cell r="Q622">
            <v>0</v>
          </cell>
          <cell r="R622">
            <v>0</v>
          </cell>
          <cell r="S622">
            <v>0</v>
          </cell>
          <cell r="T622">
            <v>0</v>
          </cell>
          <cell r="U622">
            <v>0</v>
          </cell>
          <cell r="V622">
            <v>0</v>
          </cell>
          <cell r="W622">
            <v>0</v>
          </cell>
          <cell r="X622">
            <v>0</v>
          </cell>
          <cell r="Y622">
            <v>0</v>
          </cell>
          <cell r="Z622">
            <v>0</v>
          </cell>
          <cell r="AA622">
            <v>0</v>
          </cell>
          <cell r="AB622">
            <v>0</v>
          </cell>
          <cell r="AC622">
            <v>0</v>
          </cell>
          <cell r="AD622">
            <v>0</v>
          </cell>
          <cell r="AE622">
            <v>0</v>
          </cell>
          <cell r="AF622">
            <v>0</v>
          </cell>
          <cell r="AG622">
            <v>0</v>
          </cell>
          <cell r="AH622">
            <v>0</v>
          </cell>
          <cell r="AI622">
            <v>0</v>
          </cell>
          <cell r="AJ622">
            <v>0</v>
          </cell>
          <cell r="AK622">
            <v>0</v>
          </cell>
          <cell r="AL622">
            <v>0</v>
          </cell>
          <cell r="AM622">
            <v>0</v>
          </cell>
          <cell r="AN622">
            <v>0</v>
          </cell>
          <cell r="AO622">
            <v>0</v>
          </cell>
          <cell r="AP622">
            <v>0</v>
          </cell>
          <cell r="AQ622">
            <v>0</v>
          </cell>
          <cell r="AR622">
            <v>0</v>
          </cell>
          <cell r="AS622">
            <v>0</v>
          </cell>
          <cell r="AT622">
            <v>0</v>
          </cell>
          <cell r="AU622">
            <v>0</v>
          </cell>
          <cell r="AV622">
            <v>0</v>
          </cell>
          <cell r="AW622">
            <v>0</v>
          </cell>
          <cell r="AX622">
            <v>0</v>
          </cell>
          <cell r="AY622">
            <v>0</v>
          </cell>
          <cell r="AZ622">
            <v>0</v>
          </cell>
          <cell r="BA622">
            <v>0</v>
          </cell>
          <cell r="BB622">
            <v>0</v>
          </cell>
          <cell r="BC622">
            <v>0</v>
          </cell>
          <cell r="BD622">
            <v>0</v>
          </cell>
          <cell r="BE622">
            <v>0</v>
          </cell>
          <cell r="BF622">
            <v>0</v>
          </cell>
          <cell r="BG622">
            <v>0</v>
          </cell>
          <cell r="BH622">
            <v>0</v>
          </cell>
          <cell r="BI622">
            <v>0</v>
          </cell>
          <cell r="BJ622">
            <v>0</v>
          </cell>
          <cell r="BK622">
            <v>0</v>
          </cell>
          <cell r="BL622">
            <v>0</v>
          </cell>
          <cell r="BM622">
            <v>0</v>
          </cell>
          <cell r="BN622">
            <v>0</v>
          </cell>
          <cell r="BO622">
            <v>0</v>
          </cell>
          <cell r="BP622">
            <v>0</v>
          </cell>
          <cell r="BQ622">
            <v>0</v>
          </cell>
          <cell r="BR622">
            <v>0</v>
          </cell>
          <cell r="BS622">
            <v>0</v>
          </cell>
          <cell r="BT622">
            <v>0</v>
          </cell>
          <cell r="BU622">
            <v>0</v>
          </cell>
          <cell r="BV622">
            <v>0</v>
          </cell>
          <cell r="BW622">
            <v>0</v>
          </cell>
          <cell r="BX622">
            <v>0</v>
          </cell>
          <cell r="BY622">
            <v>0</v>
          </cell>
          <cell r="BZ622">
            <v>0</v>
          </cell>
          <cell r="CA622">
            <v>0</v>
          </cell>
          <cell r="CB622">
            <v>0</v>
          </cell>
          <cell r="CC622">
            <v>0</v>
          </cell>
          <cell r="CD622">
            <v>0</v>
          </cell>
          <cell r="CE622">
            <v>0</v>
          </cell>
          <cell r="CF622">
            <v>0</v>
          </cell>
          <cell r="CG622">
            <v>0</v>
          </cell>
          <cell r="CH622">
            <v>0</v>
          </cell>
          <cell r="CI622">
            <v>0</v>
          </cell>
          <cell r="CJ622">
            <v>0</v>
          </cell>
          <cell r="CK622">
            <v>0</v>
          </cell>
          <cell r="CL622">
            <v>0</v>
          </cell>
          <cell r="CM622">
            <v>0</v>
          </cell>
          <cell r="CN622">
            <v>0</v>
          </cell>
          <cell r="CO622">
            <v>0</v>
          </cell>
          <cell r="CP622">
            <v>0</v>
          </cell>
          <cell r="CQ622">
            <v>0</v>
          </cell>
          <cell r="CR622">
            <v>0</v>
          </cell>
          <cell r="CS622">
            <v>0</v>
          </cell>
          <cell r="CT622">
            <v>0</v>
          </cell>
          <cell r="CU622">
            <v>0</v>
          </cell>
          <cell r="CV622">
            <v>0</v>
          </cell>
          <cell r="CW622">
            <v>0</v>
          </cell>
          <cell r="CX622">
            <v>0</v>
          </cell>
          <cell r="CY622">
            <v>0</v>
          </cell>
          <cell r="CZ622">
            <v>0</v>
          </cell>
          <cell r="DA622">
            <v>0</v>
          </cell>
          <cell r="DB622">
            <v>0</v>
          </cell>
          <cell r="DC622">
            <v>0</v>
          </cell>
          <cell r="DD622">
            <v>0</v>
          </cell>
          <cell r="DE622">
            <v>0</v>
          </cell>
          <cell r="DF622">
            <v>0</v>
          </cell>
          <cell r="DG622">
            <v>0</v>
          </cell>
          <cell r="DH622">
            <v>0</v>
          </cell>
          <cell r="DI622">
            <v>0</v>
          </cell>
          <cell r="DJ622">
            <v>0</v>
          </cell>
          <cell r="DK622">
            <v>0</v>
          </cell>
          <cell r="DL622">
            <v>0</v>
          </cell>
          <cell r="DM622">
            <v>0</v>
          </cell>
          <cell r="DN622">
            <v>0</v>
          </cell>
          <cell r="DO622">
            <v>0</v>
          </cell>
          <cell r="DP622">
            <v>0</v>
          </cell>
          <cell r="DQ622">
            <v>0</v>
          </cell>
          <cell r="DR622">
            <v>0</v>
          </cell>
          <cell r="DS622">
            <v>0</v>
          </cell>
          <cell r="DT622">
            <v>0</v>
          </cell>
          <cell r="DU622">
            <v>0</v>
          </cell>
          <cell r="DV622">
            <v>0</v>
          </cell>
          <cell r="DW622">
            <v>0</v>
          </cell>
          <cell r="DX622">
            <v>0</v>
          </cell>
          <cell r="DY622">
            <v>0</v>
          </cell>
          <cell r="DZ622">
            <v>0</v>
          </cell>
          <cell r="EA622">
            <v>0</v>
          </cell>
          <cell r="EB622">
            <v>0</v>
          </cell>
          <cell r="EC622">
            <v>0</v>
          </cell>
          <cell r="ED622">
            <v>0</v>
          </cell>
          <cell r="EE622">
            <v>0</v>
          </cell>
          <cell r="EF622">
            <v>0</v>
          </cell>
          <cell r="EG622">
            <v>0</v>
          </cell>
          <cell r="EH622">
            <v>0</v>
          </cell>
          <cell r="EI622">
            <v>0</v>
          </cell>
          <cell r="EJ622">
            <v>0</v>
          </cell>
          <cell r="EK622">
            <v>0</v>
          </cell>
          <cell r="EL622">
            <v>0</v>
          </cell>
          <cell r="EM622">
            <v>0</v>
          </cell>
          <cell r="EN622">
            <v>0</v>
          </cell>
          <cell r="EO622">
            <v>0</v>
          </cell>
          <cell r="EP622">
            <v>0</v>
          </cell>
          <cell r="EQ622">
            <v>0</v>
          </cell>
          <cell r="ER622">
            <v>0</v>
          </cell>
          <cell r="ES622">
            <v>0</v>
          </cell>
          <cell r="ET622">
            <v>0</v>
          </cell>
          <cell r="EU622">
            <v>0</v>
          </cell>
          <cell r="EV622">
            <v>0</v>
          </cell>
          <cell r="EW622">
            <v>0</v>
          </cell>
          <cell r="EX622">
            <v>0</v>
          </cell>
          <cell r="EY622">
            <v>0</v>
          </cell>
          <cell r="EZ622">
            <v>0</v>
          </cell>
          <cell r="FA622">
            <v>0</v>
          </cell>
          <cell r="FB622">
            <v>0</v>
          </cell>
          <cell r="FC622">
            <v>0</v>
          </cell>
          <cell r="FD622">
            <v>0</v>
          </cell>
          <cell r="FE622">
            <v>0</v>
          </cell>
          <cell r="FF622">
            <v>0</v>
          </cell>
          <cell r="FG622">
            <v>0</v>
          </cell>
          <cell r="FH622">
            <v>0</v>
          </cell>
          <cell r="FI622">
            <v>0</v>
          </cell>
          <cell r="FJ622">
            <v>0</v>
          </cell>
          <cell r="FK622">
            <v>0</v>
          </cell>
          <cell r="FL622">
            <v>0</v>
          </cell>
          <cell r="FM622">
            <v>0</v>
          </cell>
          <cell r="FN622">
            <v>0</v>
          </cell>
          <cell r="FO622">
            <v>0</v>
          </cell>
          <cell r="FP622">
            <v>0</v>
          </cell>
          <cell r="FQ622">
            <v>0</v>
          </cell>
          <cell r="FR622">
            <v>0</v>
          </cell>
          <cell r="FS622">
            <v>0</v>
          </cell>
          <cell r="FT622">
            <v>0</v>
          </cell>
          <cell r="FU622">
            <v>0</v>
          </cell>
          <cell r="FV622">
            <v>0</v>
          </cell>
          <cell r="FW622">
            <v>0</v>
          </cell>
          <cell r="FX622">
            <v>0</v>
          </cell>
          <cell r="FY622">
            <v>0</v>
          </cell>
          <cell r="FZ622">
            <v>0</v>
          </cell>
          <cell r="GA622">
            <v>0</v>
          </cell>
          <cell r="GB622">
            <v>0</v>
          </cell>
          <cell r="GC622">
            <v>0</v>
          </cell>
          <cell r="GD622">
            <v>0</v>
          </cell>
          <cell r="GE622">
            <v>0</v>
          </cell>
          <cell r="GF622">
            <v>0</v>
          </cell>
          <cell r="GG622">
            <v>0</v>
          </cell>
          <cell r="GH622">
            <v>0</v>
          </cell>
          <cell r="GI622">
            <v>0</v>
          </cell>
          <cell r="GJ622">
            <v>0</v>
          </cell>
          <cell r="GK622">
            <v>0</v>
          </cell>
          <cell r="GL622">
            <v>0</v>
          </cell>
          <cell r="GM622">
            <v>0</v>
          </cell>
          <cell r="GN622">
            <v>0</v>
          </cell>
          <cell r="GO622">
            <v>0</v>
          </cell>
          <cell r="GP622">
            <v>0</v>
          </cell>
          <cell r="GQ622">
            <v>0</v>
          </cell>
          <cell r="GR622">
            <v>0</v>
          </cell>
          <cell r="GS622">
            <v>0</v>
          </cell>
          <cell r="GT622">
            <v>0</v>
          </cell>
          <cell r="GU622">
            <v>0</v>
          </cell>
          <cell r="GV622">
            <v>0</v>
          </cell>
          <cell r="GW622">
            <v>0</v>
          </cell>
          <cell r="GX622">
            <v>0</v>
          </cell>
          <cell r="GY622">
            <v>0</v>
          </cell>
          <cell r="GZ622">
            <v>0</v>
          </cell>
          <cell r="HA622">
            <v>0</v>
          </cell>
          <cell r="HB622">
            <v>0</v>
          </cell>
          <cell r="HC622">
            <v>0</v>
          </cell>
          <cell r="HD622">
            <v>0</v>
          </cell>
          <cell r="HE622">
            <v>0</v>
          </cell>
          <cell r="HF622">
            <v>0</v>
          </cell>
          <cell r="HG622">
            <v>0</v>
          </cell>
          <cell r="HH622">
            <v>0</v>
          </cell>
          <cell r="HI622">
            <v>0</v>
          </cell>
          <cell r="HJ622">
            <v>0</v>
          </cell>
          <cell r="HK622">
            <v>0</v>
          </cell>
          <cell r="HL622">
            <v>0</v>
          </cell>
          <cell r="HM622">
            <v>0</v>
          </cell>
          <cell r="HN622">
            <v>0</v>
          </cell>
          <cell r="HO622">
            <v>0</v>
          </cell>
          <cell r="HP622">
            <v>0</v>
          </cell>
          <cell r="HQ622">
            <v>0</v>
          </cell>
          <cell r="HR622">
            <v>0</v>
          </cell>
          <cell r="HS622">
            <v>0</v>
          </cell>
          <cell r="HT622">
            <v>0</v>
          </cell>
          <cell r="HU622">
            <v>0</v>
          </cell>
          <cell r="HV622">
            <v>0</v>
          </cell>
          <cell r="HW622">
            <v>0</v>
          </cell>
          <cell r="HX622">
            <v>0</v>
          </cell>
          <cell r="HY622">
            <v>0</v>
          </cell>
          <cell r="HZ622">
            <v>0</v>
          </cell>
          <cell r="IA622">
            <v>0</v>
          </cell>
          <cell r="IB622">
            <v>0</v>
          </cell>
          <cell r="IC622">
            <v>0</v>
          </cell>
          <cell r="ID622">
            <v>0</v>
          </cell>
          <cell r="IE622">
            <v>0</v>
          </cell>
          <cell r="IF622">
            <v>0</v>
          </cell>
          <cell r="IG622">
            <v>0</v>
          </cell>
          <cell r="IH622">
            <v>0</v>
          </cell>
          <cell r="II622">
            <v>0</v>
          </cell>
          <cell r="IJ622">
            <v>0</v>
          </cell>
          <cell r="IK622">
            <v>0</v>
          </cell>
          <cell r="IL622">
            <v>0</v>
          </cell>
          <cell r="IM622">
            <v>0</v>
          </cell>
        </row>
        <row r="623">
          <cell r="A623">
            <v>0</v>
          </cell>
          <cell r="C623">
            <v>0</v>
          </cell>
          <cell r="D623">
            <v>0</v>
          </cell>
          <cell r="H623">
            <v>0</v>
          </cell>
          <cell r="I623">
            <v>0</v>
          </cell>
          <cell r="J623">
            <v>0</v>
          </cell>
          <cell r="K623">
            <v>0</v>
          </cell>
          <cell r="L623">
            <v>0</v>
          </cell>
          <cell r="M623">
            <v>0</v>
          </cell>
          <cell r="N623">
            <v>0</v>
          </cell>
          <cell r="O623">
            <v>0</v>
          </cell>
          <cell r="P623">
            <v>0</v>
          </cell>
          <cell r="Q623">
            <v>0</v>
          </cell>
          <cell r="R623">
            <v>0</v>
          </cell>
          <cell r="S623">
            <v>0</v>
          </cell>
          <cell r="T623">
            <v>0</v>
          </cell>
          <cell r="U623">
            <v>0</v>
          </cell>
          <cell r="V623">
            <v>0</v>
          </cell>
          <cell r="W623">
            <v>0</v>
          </cell>
          <cell r="X623">
            <v>0</v>
          </cell>
          <cell r="Y623">
            <v>0</v>
          </cell>
          <cell r="Z623">
            <v>0</v>
          </cell>
          <cell r="AA623">
            <v>0</v>
          </cell>
          <cell r="AB623">
            <v>0</v>
          </cell>
          <cell r="AC623">
            <v>0</v>
          </cell>
          <cell r="AD623">
            <v>0</v>
          </cell>
          <cell r="AE623">
            <v>0</v>
          </cell>
          <cell r="AF623">
            <v>0</v>
          </cell>
          <cell r="AG623">
            <v>0</v>
          </cell>
          <cell r="AH623">
            <v>0</v>
          </cell>
          <cell r="AI623">
            <v>0</v>
          </cell>
          <cell r="AJ623">
            <v>0</v>
          </cell>
          <cell r="AK623">
            <v>0</v>
          </cell>
          <cell r="AL623">
            <v>0</v>
          </cell>
          <cell r="AM623">
            <v>0</v>
          </cell>
          <cell r="AN623">
            <v>0</v>
          </cell>
          <cell r="AO623">
            <v>0</v>
          </cell>
          <cell r="AP623">
            <v>0</v>
          </cell>
          <cell r="AQ623">
            <v>0</v>
          </cell>
          <cell r="AR623">
            <v>0</v>
          </cell>
          <cell r="AS623">
            <v>0</v>
          </cell>
          <cell r="AT623">
            <v>0</v>
          </cell>
          <cell r="AU623">
            <v>0</v>
          </cell>
          <cell r="AV623">
            <v>0</v>
          </cell>
          <cell r="AW623">
            <v>0</v>
          </cell>
          <cell r="AX623">
            <v>0</v>
          </cell>
          <cell r="AY623">
            <v>0</v>
          </cell>
          <cell r="AZ623">
            <v>0</v>
          </cell>
          <cell r="BA623">
            <v>0</v>
          </cell>
          <cell r="BB623">
            <v>0</v>
          </cell>
          <cell r="BC623">
            <v>0</v>
          </cell>
          <cell r="BD623">
            <v>0</v>
          </cell>
          <cell r="BE623">
            <v>0</v>
          </cell>
          <cell r="BF623">
            <v>0</v>
          </cell>
          <cell r="BG623">
            <v>0</v>
          </cell>
          <cell r="BH623">
            <v>0</v>
          </cell>
          <cell r="BI623">
            <v>0</v>
          </cell>
          <cell r="BJ623">
            <v>0</v>
          </cell>
          <cell r="BK623">
            <v>0</v>
          </cell>
          <cell r="BL623">
            <v>0</v>
          </cell>
          <cell r="BM623">
            <v>0</v>
          </cell>
          <cell r="BN623">
            <v>0</v>
          </cell>
          <cell r="BO623">
            <v>0</v>
          </cell>
          <cell r="BP623">
            <v>0</v>
          </cell>
          <cell r="BQ623">
            <v>0</v>
          </cell>
          <cell r="BR623">
            <v>0</v>
          </cell>
          <cell r="BS623">
            <v>0</v>
          </cell>
          <cell r="BT623">
            <v>0</v>
          </cell>
          <cell r="BU623">
            <v>0</v>
          </cell>
          <cell r="BV623">
            <v>0</v>
          </cell>
          <cell r="BW623">
            <v>0</v>
          </cell>
          <cell r="BX623">
            <v>0</v>
          </cell>
          <cell r="BY623">
            <v>0</v>
          </cell>
          <cell r="BZ623">
            <v>0</v>
          </cell>
          <cell r="CA623">
            <v>0</v>
          </cell>
          <cell r="CB623">
            <v>0</v>
          </cell>
          <cell r="CC623">
            <v>0</v>
          </cell>
          <cell r="CD623">
            <v>0</v>
          </cell>
          <cell r="CE623">
            <v>0</v>
          </cell>
          <cell r="CF623">
            <v>0</v>
          </cell>
          <cell r="CG623">
            <v>0</v>
          </cell>
          <cell r="CH623">
            <v>0</v>
          </cell>
          <cell r="CI623">
            <v>0</v>
          </cell>
          <cell r="CJ623">
            <v>0</v>
          </cell>
          <cell r="CK623">
            <v>0</v>
          </cell>
          <cell r="CL623">
            <v>0</v>
          </cell>
          <cell r="CM623">
            <v>0</v>
          </cell>
          <cell r="CN623">
            <v>0</v>
          </cell>
          <cell r="CO623">
            <v>0</v>
          </cell>
          <cell r="CP623">
            <v>0</v>
          </cell>
          <cell r="CQ623">
            <v>0</v>
          </cell>
          <cell r="CR623">
            <v>0</v>
          </cell>
          <cell r="CS623">
            <v>0</v>
          </cell>
          <cell r="CT623">
            <v>0</v>
          </cell>
          <cell r="CU623">
            <v>0</v>
          </cell>
          <cell r="CV623">
            <v>0</v>
          </cell>
          <cell r="CW623">
            <v>0</v>
          </cell>
          <cell r="CX623">
            <v>0</v>
          </cell>
          <cell r="CY623">
            <v>0</v>
          </cell>
          <cell r="CZ623">
            <v>0</v>
          </cell>
          <cell r="DA623">
            <v>0</v>
          </cell>
          <cell r="DB623">
            <v>0</v>
          </cell>
          <cell r="DC623">
            <v>0</v>
          </cell>
          <cell r="DD623">
            <v>0</v>
          </cell>
          <cell r="DE623">
            <v>0</v>
          </cell>
          <cell r="DF623">
            <v>0</v>
          </cell>
          <cell r="DG623">
            <v>0</v>
          </cell>
          <cell r="DH623">
            <v>0</v>
          </cell>
          <cell r="DI623">
            <v>0</v>
          </cell>
          <cell r="DJ623">
            <v>0</v>
          </cell>
          <cell r="DK623">
            <v>0</v>
          </cell>
          <cell r="DL623">
            <v>0</v>
          </cell>
          <cell r="DM623">
            <v>0</v>
          </cell>
          <cell r="DN623">
            <v>0</v>
          </cell>
          <cell r="DO623">
            <v>0</v>
          </cell>
          <cell r="DP623">
            <v>0</v>
          </cell>
          <cell r="DQ623">
            <v>0</v>
          </cell>
          <cell r="DR623">
            <v>0</v>
          </cell>
          <cell r="DS623">
            <v>0</v>
          </cell>
          <cell r="DT623">
            <v>0</v>
          </cell>
          <cell r="DU623">
            <v>0</v>
          </cell>
          <cell r="DV623">
            <v>0</v>
          </cell>
          <cell r="DW623">
            <v>0</v>
          </cell>
          <cell r="DX623">
            <v>0</v>
          </cell>
          <cell r="DY623">
            <v>0</v>
          </cell>
          <cell r="DZ623">
            <v>0</v>
          </cell>
          <cell r="EA623">
            <v>0</v>
          </cell>
          <cell r="EB623">
            <v>0</v>
          </cell>
          <cell r="EC623">
            <v>0</v>
          </cell>
          <cell r="ED623">
            <v>0</v>
          </cell>
          <cell r="EE623">
            <v>0</v>
          </cell>
          <cell r="EF623">
            <v>0</v>
          </cell>
          <cell r="EG623">
            <v>0</v>
          </cell>
          <cell r="EH623">
            <v>0</v>
          </cell>
          <cell r="EI623">
            <v>0</v>
          </cell>
          <cell r="EJ623">
            <v>0</v>
          </cell>
          <cell r="EK623">
            <v>0</v>
          </cell>
          <cell r="EL623">
            <v>0</v>
          </cell>
          <cell r="EM623">
            <v>0</v>
          </cell>
          <cell r="EN623">
            <v>0</v>
          </cell>
          <cell r="EO623">
            <v>0</v>
          </cell>
          <cell r="EP623">
            <v>0</v>
          </cell>
          <cell r="EQ623">
            <v>0</v>
          </cell>
          <cell r="ER623">
            <v>0</v>
          </cell>
          <cell r="ES623">
            <v>0</v>
          </cell>
          <cell r="ET623">
            <v>0</v>
          </cell>
          <cell r="EU623">
            <v>0</v>
          </cell>
          <cell r="EV623">
            <v>0</v>
          </cell>
          <cell r="EW623">
            <v>0</v>
          </cell>
          <cell r="EX623">
            <v>0</v>
          </cell>
          <cell r="EY623">
            <v>0</v>
          </cell>
          <cell r="EZ623">
            <v>0</v>
          </cell>
          <cell r="FA623">
            <v>0</v>
          </cell>
          <cell r="FB623">
            <v>0</v>
          </cell>
          <cell r="FC623">
            <v>0</v>
          </cell>
          <cell r="FD623">
            <v>0</v>
          </cell>
          <cell r="FE623">
            <v>0</v>
          </cell>
          <cell r="FF623">
            <v>0</v>
          </cell>
          <cell r="FG623">
            <v>0</v>
          </cell>
          <cell r="FH623">
            <v>0</v>
          </cell>
          <cell r="FI623">
            <v>0</v>
          </cell>
          <cell r="FJ623">
            <v>0</v>
          </cell>
          <cell r="FK623">
            <v>0</v>
          </cell>
          <cell r="FL623">
            <v>0</v>
          </cell>
          <cell r="FM623">
            <v>0</v>
          </cell>
          <cell r="FN623">
            <v>0</v>
          </cell>
          <cell r="FO623">
            <v>0</v>
          </cell>
          <cell r="FP623">
            <v>0</v>
          </cell>
          <cell r="FQ623">
            <v>0</v>
          </cell>
          <cell r="FR623">
            <v>0</v>
          </cell>
          <cell r="FS623">
            <v>0</v>
          </cell>
          <cell r="FT623">
            <v>0</v>
          </cell>
          <cell r="FU623">
            <v>0</v>
          </cell>
          <cell r="FV623">
            <v>0</v>
          </cell>
          <cell r="FW623">
            <v>0</v>
          </cell>
          <cell r="FX623">
            <v>0</v>
          </cell>
          <cell r="FY623">
            <v>0</v>
          </cell>
          <cell r="FZ623">
            <v>0</v>
          </cell>
          <cell r="GA623">
            <v>0</v>
          </cell>
          <cell r="GB623">
            <v>0</v>
          </cell>
          <cell r="GC623">
            <v>0</v>
          </cell>
          <cell r="GD623">
            <v>0</v>
          </cell>
          <cell r="GE623">
            <v>0</v>
          </cell>
          <cell r="GF623">
            <v>0</v>
          </cell>
          <cell r="GG623">
            <v>0</v>
          </cell>
          <cell r="GH623">
            <v>0</v>
          </cell>
          <cell r="GI623">
            <v>0</v>
          </cell>
          <cell r="GJ623">
            <v>0</v>
          </cell>
          <cell r="GK623">
            <v>0</v>
          </cell>
          <cell r="GL623">
            <v>0</v>
          </cell>
          <cell r="GM623">
            <v>0</v>
          </cell>
          <cell r="GN623">
            <v>0</v>
          </cell>
          <cell r="GO623">
            <v>0</v>
          </cell>
          <cell r="GP623">
            <v>0</v>
          </cell>
          <cell r="GQ623">
            <v>0</v>
          </cell>
          <cell r="GR623">
            <v>0</v>
          </cell>
          <cell r="GS623">
            <v>0</v>
          </cell>
          <cell r="GT623">
            <v>0</v>
          </cell>
          <cell r="GU623">
            <v>0</v>
          </cell>
          <cell r="GV623">
            <v>0</v>
          </cell>
          <cell r="GW623">
            <v>0</v>
          </cell>
          <cell r="GX623">
            <v>0</v>
          </cell>
          <cell r="GY623">
            <v>0</v>
          </cell>
          <cell r="GZ623">
            <v>0</v>
          </cell>
          <cell r="HA623">
            <v>0</v>
          </cell>
          <cell r="HB623">
            <v>0</v>
          </cell>
          <cell r="HC623">
            <v>0</v>
          </cell>
          <cell r="HD623">
            <v>0</v>
          </cell>
          <cell r="HE623">
            <v>0</v>
          </cell>
          <cell r="HF623">
            <v>0</v>
          </cell>
          <cell r="HG623">
            <v>0</v>
          </cell>
          <cell r="HH623">
            <v>0</v>
          </cell>
          <cell r="HI623">
            <v>0</v>
          </cell>
          <cell r="HJ623">
            <v>0</v>
          </cell>
          <cell r="HK623">
            <v>0</v>
          </cell>
          <cell r="HL623">
            <v>0</v>
          </cell>
          <cell r="HM623">
            <v>0</v>
          </cell>
          <cell r="HN623">
            <v>0</v>
          </cell>
          <cell r="HO623">
            <v>0</v>
          </cell>
          <cell r="HP623">
            <v>0</v>
          </cell>
          <cell r="HQ623">
            <v>0</v>
          </cell>
          <cell r="HR623">
            <v>0</v>
          </cell>
          <cell r="HS623">
            <v>0</v>
          </cell>
          <cell r="HT623">
            <v>0</v>
          </cell>
          <cell r="HU623">
            <v>0</v>
          </cell>
          <cell r="HV623">
            <v>0</v>
          </cell>
          <cell r="HW623">
            <v>0</v>
          </cell>
          <cell r="HX623">
            <v>0</v>
          </cell>
          <cell r="HY623">
            <v>0</v>
          </cell>
          <cell r="HZ623">
            <v>0</v>
          </cell>
          <cell r="IA623">
            <v>0</v>
          </cell>
          <cell r="IB623">
            <v>0</v>
          </cell>
          <cell r="IC623">
            <v>0</v>
          </cell>
          <cell r="ID623">
            <v>0</v>
          </cell>
          <cell r="IE623">
            <v>0</v>
          </cell>
          <cell r="IF623">
            <v>0</v>
          </cell>
          <cell r="IG623">
            <v>0</v>
          </cell>
          <cell r="IH623">
            <v>0</v>
          </cell>
          <cell r="II623">
            <v>0</v>
          </cell>
          <cell r="IJ623">
            <v>0</v>
          </cell>
          <cell r="IK623">
            <v>0</v>
          </cell>
          <cell r="IL623">
            <v>0</v>
          </cell>
          <cell r="IM623">
            <v>0</v>
          </cell>
        </row>
        <row r="624">
          <cell r="A624">
            <v>0</v>
          </cell>
          <cell r="C624">
            <v>0</v>
          </cell>
          <cell r="D624">
            <v>0</v>
          </cell>
          <cell r="H624">
            <v>0</v>
          </cell>
          <cell r="I624">
            <v>0</v>
          </cell>
          <cell r="J624">
            <v>0</v>
          </cell>
          <cell r="K624">
            <v>0</v>
          </cell>
          <cell r="L624">
            <v>0</v>
          </cell>
          <cell r="M624">
            <v>0</v>
          </cell>
          <cell r="N624">
            <v>0</v>
          </cell>
          <cell r="O624">
            <v>0</v>
          </cell>
          <cell r="P624">
            <v>0</v>
          </cell>
          <cell r="Q624">
            <v>0</v>
          </cell>
          <cell r="R624">
            <v>0</v>
          </cell>
          <cell r="S624">
            <v>0</v>
          </cell>
          <cell r="T624">
            <v>0</v>
          </cell>
          <cell r="U624">
            <v>0</v>
          </cell>
          <cell r="V624">
            <v>0</v>
          </cell>
          <cell r="W624">
            <v>0</v>
          </cell>
          <cell r="X624">
            <v>0</v>
          </cell>
          <cell r="Y624">
            <v>0</v>
          </cell>
          <cell r="Z624">
            <v>0</v>
          </cell>
          <cell r="AA624">
            <v>0</v>
          </cell>
          <cell r="AB624">
            <v>0</v>
          </cell>
          <cell r="AC624">
            <v>0</v>
          </cell>
          <cell r="AD624">
            <v>0</v>
          </cell>
          <cell r="AE624">
            <v>0</v>
          </cell>
          <cell r="AF624">
            <v>0</v>
          </cell>
          <cell r="AG624">
            <v>0</v>
          </cell>
          <cell r="AH624">
            <v>0</v>
          </cell>
          <cell r="AI624">
            <v>0</v>
          </cell>
          <cell r="AJ624">
            <v>0</v>
          </cell>
          <cell r="AK624">
            <v>0</v>
          </cell>
          <cell r="AL624">
            <v>0</v>
          </cell>
          <cell r="AM624">
            <v>0</v>
          </cell>
          <cell r="AN624">
            <v>0</v>
          </cell>
          <cell r="AO624">
            <v>0</v>
          </cell>
          <cell r="AP624">
            <v>0</v>
          </cell>
          <cell r="AQ624">
            <v>0</v>
          </cell>
          <cell r="AR624">
            <v>0</v>
          </cell>
          <cell r="AS624">
            <v>0</v>
          </cell>
          <cell r="AT624">
            <v>0</v>
          </cell>
          <cell r="AU624">
            <v>0</v>
          </cell>
          <cell r="AV624">
            <v>0</v>
          </cell>
          <cell r="AW624">
            <v>0</v>
          </cell>
          <cell r="AX624">
            <v>0</v>
          </cell>
          <cell r="AY624">
            <v>0</v>
          </cell>
          <cell r="AZ624">
            <v>0</v>
          </cell>
          <cell r="BA624">
            <v>0</v>
          </cell>
          <cell r="BB624">
            <v>0</v>
          </cell>
          <cell r="BC624">
            <v>0</v>
          </cell>
          <cell r="BD624">
            <v>0</v>
          </cell>
          <cell r="BE624">
            <v>0</v>
          </cell>
          <cell r="BF624">
            <v>0</v>
          </cell>
          <cell r="BG624">
            <v>0</v>
          </cell>
          <cell r="BH624">
            <v>0</v>
          </cell>
          <cell r="BI624">
            <v>0</v>
          </cell>
          <cell r="BJ624">
            <v>0</v>
          </cell>
          <cell r="BK624">
            <v>0</v>
          </cell>
          <cell r="BL624">
            <v>0</v>
          </cell>
          <cell r="BM624">
            <v>0</v>
          </cell>
          <cell r="BN624">
            <v>0</v>
          </cell>
          <cell r="BO624">
            <v>0</v>
          </cell>
          <cell r="BP624">
            <v>0</v>
          </cell>
          <cell r="BQ624">
            <v>0</v>
          </cell>
          <cell r="BR624">
            <v>0</v>
          </cell>
          <cell r="BS624">
            <v>0</v>
          </cell>
          <cell r="BT624">
            <v>0</v>
          </cell>
          <cell r="BU624">
            <v>0</v>
          </cell>
          <cell r="BV624">
            <v>0</v>
          </cell>
          <cell r="BW624">
            <v>0</v>
          </cell>
          <cell r="BX624">
            <v>0</v>
          </cell>
          <cell r="BY624">
            <v>0</v>
          </cell>
          <cell r="BZ624">
            <v>0</v>
          </cell>
          <cell r="CA624">
            <v>0</v>
          </cell>
          <cell r="CB624">
            <v>0</v>
          </cell>
          <cell r="CC624">
            <v>0</v>
          </cell>
          <cell r="CD624">
            <v>0</v>
          </cell>
          <cell r="CE624">
            <v>0</v>
          </cell>
          <cell r="CF624">
            <v>0</v>
          </cell>
          <cell r="CG624">
            <v>0</v>
          </cell>
          <cell r="CH624">
            <v>0</v>
          </cell>
          <cell r="CI624">
            <v>0</v>
          </cell>
          <cell r="CJ624">
            <v>0</v>
          </cell>
          <cell r="CK624">
            <v>0</v>
          </cell>
          <cell r="CL624">
            <v>0</v>
          </cell>
          <cell r="CM624">
            <v>0</v>
          </cell>
          <cell r="CN624">
            <v>0</v>
          </cell>
          <cell r="CO624">
            <v>0</v>
          </cell>
          <cell r="CP624">
            <v>0</v>
          </cell>
          <cell r="CQ624">
            <v>0</v>
          </cell>
          <cell r="CR624">
            <v>0</v>
          </cell>
          <cell r="CS624">
            <v>0</v>
          </cell>
          <cell r="CT624">
            <v>0</v>
          </cell>
          <cell r="CU624">
            <v>0</v>
          </cell>
          <cell r="CV624">
            <v>0</v>
          </cell>
          <cell r="CW624">
            <v>0</v>
          </cell>
          <cell r="CX624">
            <v>0</v>
          </cell>
          <cell r="CY624">
            <v>0</v>
          </cell>
          <cell r="CZ624">
            <v>0</v>
          </cell>
          <cell r="DA624">
            <v>0</v>
          </cell>
          <cell r="DB624">
            <v>0</v>
          </cell>
          <cell r="DC624">
            <v>0</v>
          </cell>
          <cell r="DD624">
            <v>0</v>
          </cell>
          <cell r="DE624">
            <v>0</v>
          </cell>
          <cell r="DF624">
            <v>0</v>
          </cell>
          <cell r="DG624">
            <v>0</v>
          </cell>
          <cell r="DH624">
            <v>0</v>
          </cell>
          <cell r="DI624">
            <v>0</v>
          </cell>
          <cell r="DJ624">
            <v>0</v>
          </cell>
          <cell r="DK624">
            <v>0</v>
          </cell>
          <cell r="DL624">
            <v>0</v>
          </cell>
          <cell r="DM624">
            <v>0</v>
          </cell>
          <cell r="DN624">
            <v>0</v>
          </cell>
          <cell r="DO624">
            <v>0</v>
          </cell>
          <cell r="DP624">
            <v>0</v>
          </cell>
          <cell r="DQ624">
            <v>0</v>
          </cell>
          <cell r="DR624">
            <v>0</v>
          </cell>
          <cell r="DS624">
            <v>0</v>
          </cell>
          <cell r="DT624">
            <v>0</v>
          </cell>
          <cell r="DU624">
            <v>0</v>
          </cell>
          <cell r="DV624">
            <v>0</v>
          </cell>
          <cell r="DW624">
            <v>0</v>
          </cell>
          <cell r="DX624">
            <v>0</v>
          </cell>
          <cell r="DY624">
            <v>0</v>
          </cell>
          <cell r="DZ624">
            <v>0</v>
          </cell>
          <cell r="EA624">
            <v>0</v>
          </cell>
          <cell r="EB624">
            <v>0</v>
          </cell>
          <cell r="EC624">
            <v>0</v>
          </cell>
          <cell r="ED624">
            <v>0</v>
          </cell>
          <cell r="EE624">
            <v>0</v>
          </cell>
          <cell r="EF624">
            <v>0</v>
          </cell>
          <cell r="EG624">
            <v>0</v>
          </cell>
          <cell r="EH624">
            <v>0</v>
          </cell>
          <cell r="EI624">
            <v>0</v>
          </cell>
          <cell r="EJ624">
            <v>0</v>
          </cell>
          <cell r="EK624">
            <v>0</v>
          </cell>
          <cell r="EL624">
            <v>0</v>
          </cell>
          <cell r="EM624">
            <v>0</v>
          </cell>
          <cell r="EN624">
            <v>0</v>
          </cell>
          <cell r="EO624">
            <v>0</v>
          </cell>
          <cell r="EP624">
            <v>0</v>
          </cell>
          <cell r="EQ624">
            <v>0</v>
          </cell>
          <cell r="ER624">
            <v>0</v>
          </cell>
          <cell r="ES624">
            <v>0</v>
          </cell>
          <cell r="ET624">
            <v>0</v>
          </cell>
          <cell r="EU624">
            <v>0</v>
          </cell>
          <cell r="EV624">
            <v>0</v>
          </cell>
          <cell r="EW624">
            <v>0</v>
          </cell>
          <cell r="EX624">
            <v>0</v>
          </cell>
          <cell r="EY624">
            <v>0</v>
          </cell>
          <cell r="EZ624">
            <v>0</v>
          </cell>
          <cell r="FA624">
            <v>0</v>
          </cell>
          <cell r="FB624">
            <v>0</v>
          </cell>
          <cell r="FC624">
            <v>0</v>
          </cell>
          <cell r="FD624">
            <v>0</v>
          </cell>
          <cell r="FE624">
            <v>0</v>
          </cell>
          <cell r="FF624">
            <v>0</v>
          </cell>
          <cell r="FG624">
            <v>0</v>
          </cell>
          <cell r="FH624">
            <v>0</v>
          </cell>
          <cell r="FI624">
            <v>0</v>
          </cell>
          <cell r="FJ624">
            <v>0</v>
          </cell>
          <cell r="FK624">
            <v>0</v>
          </cell>
          <cell r="FL624">
            <v>0</v>
          </cell>
          <cell r="FM624">
            <v>0</v>
          </cell>
          <cell r="FN624">
            <v>0</v>
          </cell>
          <cell r="FO624">
            <v>0</v>
          </cell>
          <cell r="FP624">
            <v>0</v>
          </cell>
          <cell r="FQ624">
            <v>0</v>
          </cell>
          <cell r="FR624">
            <v>0</v>
          </cell>
          <cell r="FS624">
            <v>0</v>
          </cell>
          <cell r="FT624">
            <v>0</v>
          </cell>
          <cell r="FU624">
            <v>0</v>
          </cell>
          <cell r="FV624">
            <v>0</v>
          </cell>
          <cell r="FW624">
            <v>0</v>
          </cell>
          <cell r="FX624">
            <v>0</v>
          </cell>
          <cell r="FY624">
            <v>0</v>
          </cell>
          <cell r="FZ624">
            <v>0</v>
          </cell>
          <cell r="GA624">
            <v>0</v>
          </cell>
          <cell r="GB624">
            <v>0</v>
          </cell>
          <cell r="GC624">
            <v>0</v>
          </cell>
          <cell r="GD624">
            <v>0</v>
          </cell>
          <cell r="GE624">
            <v>0</v>
          </cell>
          <cell r="GF624">
            <v>0</v>
          </cell>
          <cell r="GG624">
            <v>0</v>
          </cell>
          <cell r="GH624">
            <v>0</v>
          </cell>
          <cell r="GI624">
            <v>0</v>
          </cell>
          <cell r="GJ624">
            <v>0</v>
          </cell>
          <cell r="GK624">
            <v>0</v>
          </cell>
          <cell r="GL624">
            <v>0</v>
          </cell>
          <cell r="GM624">
            <v>0</v>
          </cell>
          <cell r="GN624">
            <v>0</v>
          </cell>
          <cell r="GO624">
            <v>0</v>
          </cell>
          <cell r="GP624">
            <v>0</v>
          </cell>
          <cell r="GQ624">
            <v>0</v>
          </cell>
          <cell r="GR624">
            <v>0</v>
          </cell>
          <cell r="GS624">
            <v>0</v>
          </cell>
          <cell r="GT624">
            <v>0</v>
          </cell>
          <cell r="GU624">
            <v>0</v>
          </cell>
          <cell r="GV624">
            <v>0</v>
          </cell>
          <cell r="GW624">
            <v>0</v>
          </cell>
          <cell r="GX624">
            <v>0</v>
          </cell>
          <cell r="GY624">
            <v>0</v>
          </cell>
          <cell r="GZ624">
            <v>0</v>
          </cell>
          <cell r="HA624">
            <v>0</v>
          </cell>
          <cell r="HB624">
            <v>0</v>
          </cell>
          <cell r="HC624">
            <v>0</v>
          </cell>
          <cell r="HD624">
            <v>0</v>
          </cell>
          <cell r="HE624">
            <v>0</v>
          </cell>
          <cell r="HF624">
            <v>0</v>
          </cell>
          <cell r="HG624">
            <v>0</v>
          </cell>
          <cell r="HH624">
            <v>0</v>
          </cell>
          <cell r="HI624">
            <v>0</v>
          </cell>
          <cell r="HJ624">
            <v>0</v>
          </cell>
          <cell r="HK624">
            <v>0</v>
          </cell>
          <cell r="HL624">
            <v>0</v>
          </cell>
          <cell r="HM624">
            <v>0</v>
          </cell>
          <cell r="HN624">
            <v>0</v>
          </cell>
          <cell r="HO624">
            <v>0</v>
          </cell>
          <cell r="HP624">
            <v>0</v>
          </cell>
          <cell r="HQ624">
            <v>0</v>
          </cell>
          <cell r="HR624">
            <v>0</v>
          </cell>
          <cell r="HS624">
            <v>0</v>
          </cell>
          <cell r="HT624">
            <v>0</v>
          </cell>
          <cell r="HU624">
            <v>0</v>
          </cell>
          <cell r="HV624">
            <v>0</v>
          </cell>
          <cell r="HW624">
            <v>0</v>
          </cell>
          <cell r="HX624">
            <v>0</v>
          </cell>
          <cell r="HY624">
            <v>0</v>
          </cell>
          <cell r="HZ624">
            <v>0</v>
          </cell>
          <cell r="IA624">
            <v>0</v>
          </cell>
          <cell r="IB624">
            <v>0</v>
          </cell>
          <cell r="IC624">
            <v>0</v>
          </cell>
          <cell r="ID624">
            <v>0</v>
          </cell>
          <cell r="IE624">
            <v>0</v>
          </cell>
          <cell r="IF624">
            <v>0</v>
          </cell>
          <cell r="IG624">
            <v>0</v>
          </cell>
          <cell r="IH624">
            <v>0</v>
          </cell>
          <cell r="II624">
            <v>0</v>
          </cell>
          <cell r="IJ624">
            <v>0</v>
          </cell>
          <cell r="IK624">
            <v>0</v>
          </cell>
          <cell r="IL624">
            <v>0</v>
          </cell>
          <cell r="IM624">
            <v>0</v>
          </cell>
        </row>
        <row r="625">
          <cell r="A625">
            <v>0</v>
          </cell>
          <cell r="C625">
            <v>0</v>
          </cell>
          <cell r="D625">
            <v>0</v>
          </cell>
          <cell r="E625" t="str">
            <v>Presupuesto Oficial 1ra. Etapa</v>
          </cell>
          <cell r="F625">
            <v>0</v>
          </cell>
          <cell r="G625">
            <v>0</v>
          </cell>
          <cell r="H625">
            <v>0</v>
          </cell>
          <cell r="I625">
            <v>0</v>
          </cell>
          <cell r="J625">
            <v>0</v>
          </cell>
          <cell r="K625">
            <v>0</v>
          </cell>
          <cell r="L625">
            <v>0</v>
          </cell>
          <cell r="M625">
            <v>0</v>
          </cell>
          <cell r="N625">
            <v>0</v>
          </cell>
          <cell r="O625">
            <v>0</v>
          </cell>
          <cell r="P625">
            <v>0</v>
          </cell>
          <cell r="Q625">
            <v>0</v>
          </cell>
          <cell r="R625">
            <v>0</v>
          </cell>
          <cell r="S625">
            <v>0</v>
          </cell>
          <cell r="T625">
            <v>0</v>
          </cell>
          <cell r="U625">
            <v>0</v>
          </cell>
          <cell r="V625">
            <v>0</v>
          </cell>
          <cell r="W625">
            <v>0</v>
          </cell>
          <cell r="X625">
            <v>0</v>
          </cell>
          <cell r="Y625">
            <v>0</v>
          </cell>
          <cell r="Z625">
            <v>0</v>
          </cell>
          <cell r="AA625">
            <v>0</v>
          </cell>
          <cell r="AB625">
            <v>0</v>
          </cell>
          <cell r="AC625">
            <v>0</v>
          </cell>
          <cell r="AD625">
            <v>0</v>
          </cell>
          <cell r="AE625">
            <v>0</v>
          </cell>
          <cell r="AF625">
            <v>0</v>
          </cell>
          <cell r="AG625">
            <v>0</v>
          </cell>
          <cell r="AH625">
            <v>0</v>
          </cell>
          <cell r="AI625">
            <v>0</v>
          </cell>
          <cell r="AJ625">
            <v>0</v>
          </cell>
          <cell r="AK625">
            <v>0</v>
          </cell>
          <cell r="AL625">
            <v>0</v>
          </cell>
          <cell r="AM625">
            <v>0</v>
          </cell>
          <cell r="AN625">
            <v>0</v>
          </cell>
          <cell r="AO625">
            <v>0</v>
          </cell>
          <cell r="AP625">
            <v>0</v>
          </cell>
          <cell r="AQ625">
            <v>0</v>
          </cell>
          <cell r="AR625">
            <v>0</v>
          </cell>
          <cell r="AS625">
            <v>0</v>
          </cell>
          <cell r="AT625">
            <v>0</v>
          </cell>
          <cell r="AU625">
            <v>0</v>
          </cell>
          <cell r="AV625">
            <v>0</v>
          </cell>
          <cell r="AW625">
            <v>0</v>
          </cell>
          <cell r="AX625">
            <v>0</v>
          </cell>
          <cell r="AY625">
            <v>0</v>
          </cell>
          <cell r="AZ625">
            <v>0</v>
          </cell>
          <cell r="BA625">
            <v>0</v>
          </cell>
          <cell r="BB625">
            <v>0</v>
          </cell>
          <cell r="BC625">
            <v>0</v>
          </cell>
          <cell r="BD625">
            <v>0</v>
          </cell>
          <cell r="BE625">
            <v>0</v>
          </cell>
          <cell r="BF625">
            <v>0</v>
          </cell>
          <cell r="BG625">
            <v>0</v>
          </cell>
          <cell r="BH625">
            <v>0</v>
          </cell>
          <cell r="BI625">
            <v>0</v>
          </cell>
          <cell r="BJ625">
            <v>0</v>
          </cell>
          <cell r="BK625">
            <v>0</v>
          </cell>
          <cell r="BL625">
            <v>0</v>
          </cell>
          <cell r="BM625">
            <v>0</v>
          </cell>
          <cell r="BN625">
            <v>0</v>
          </cell>
          <cell r="BO625">
            <v>0</v>
          </cell>
          <cell r="BP625">
            <v>0</v>
          </cell>
          <cell r="BQ625">
            <v>0</v>
          </cell>
          <cell r="BR625">
            <v>0</v>
          </cell>
          <cell r="BS625">
            <v>0</v>
          </cell>
          <cell r="BT625">
            <v>0</v>
          </cell>
          <cell r="BU625">
            <v>0</v>
          </cell>
          <cell r="BV625">
            <v>0</v>
          </cell>
          <cell r="BW625">
            <v>0</v>
          </cell>
          <cell r="BX625">
            <v>0</v>
          </cell>
          <cell r="BY625">
            <v>0</v>
          </cell>
          <cell r="BZ625">
            <v>0</v>
          </cell>
          <cell r="CA625">
            <v>0</v>
          </cell>
          <cell r="CB625">
            <v>0</v>
          </cell>
          <cell r="CC625">
            <v>0</v>
          </cell>
          <cell r="CD625">
            <v>0</v>
          </cell>
          <cell r="CE625">
            <v>0</v>
          </cell>
          <cell r="CF625">
            <v>0</v>
          </cell>
          <cell r="CG625">
            <v>0</v>
          </cell>
          <cell r="CH625">
            <v>0</v>
          </cell>
          <cell r="CI625">
            <v>0</v>
          </cell>
          <cell r="CJ625">
            <v>0</v>
          </cell>
          <cell r="CK625">
            <v>0</v>
          </cell>
          <cell r="CL625">
            <v>0</v>
          </cell>
          <cell r="CM625">
            <v>0</v>
          </cell>
          <cell r="CN625">
            <v>0</v>
          </cell>
          <cell r="CO625">
            <v>0</v>
          </cell>
          <cell r="CP625">
            <v>0</v>
          </cell>
          <cell r="CQ625">
            <v>0</v>
          </cell>
          <cell r="CR625">
            <v>0</v>
          </cell>
          <cell r="CS625">
            <v>0</v>
          </cell>
          <cell r="CT625">
            <v>0</v>
          </cell>
          <cell r="CU625">
            <v>0</v>
          </cell>
          <cell r="CV625">
            <v>0</v>
          </cell>
          <cell r="CW625">
            <v>0</v>
          </cell>
          <cell r="CX625">
            <v>0</v>
          </cell>
          <cell r="CY625">
            <v>0</v>
          </cell>
          <cell r="CZ625">
            <v>0</v>
          </cell>
          <cell r="DA625">
            <v>0</v>
          </cell>
          <cell r="DB625">
            <v>0</v>
          </cell>
          <cell r="DC625">
            <v>0</v>
          </cell>
          <cell r="DD625">
            <v>0</v>
          </cell>
          <cell r="DE625">
            <v>0</v>
          </cell>
          <cell r="DF625">
            <v>0</v>
          </cell>
          <cell r="DG625">
            <v>0</v>
          </cell>
          <cell r="DH625">
            <v>0</v>
          </cell>
          <cell r="DI625">
            <v>0</v>
          </cell>
          <cell r="DJ625">
            <v>0</v>
          </cell>
          <cell r="DK625">
            <v>0</v>
          </cell>
          <cell r="DL625">
            <v>0</v>
          </cell>
          <cell r="DM625">
            <v>0</v>
          </cell>
          <cell r="DN625">
            <v>0</v>
          </cell>
          <cell r="DO625">
            <v>0</v>
          </cell>
          <cell r="DP625">
            <v>0</v>
          </cell>
          <cell r="DQ625">
            <v>0</v>
          </cell>
          <cell r="DR625">
            <v>0</v>
          </cell>
          <cell r="DS625">
            <v>0</v>
          </cell>
          <cell r="DT625">
            <v>0</v>
          </cell>
          <cell r="DU625">
            <v>0</v>
          </cell>
          <cell r="DV625">
            <v>0</v>
          </cell>
          <cell r="DW625">
            <v>0</v>
          </cell>
          <cell r="DX625">
            <v>0</v>
          </cell>
          <cell r="DY625">
            <v>0</v>
          </cell>
          <cell r="DZ625">
            <v>0</v>
          </cell>
          <cell r="EA625">
            <v>0</v>
          </cell>
          <cell r="EB625">
            <v>0</v>
          </cell>
          <cell r="EC625">
            <v>0</v>
          </cell>
          <cell r="ED625">
            <v>0</v>
          </cell>
          <cell r="EE625">
            <v>0</v>
          </cell>
          <cell r="EF625">
            <v>0</v>
          </cell>
          <cell r="EG625">
            <v>0</v>
          </cell>
          <cell r="EH625">
            <v>0</v>
          </cell>
          <cell r="EI625">
            <v>0</v>
          </cell>
          <cell r="EJ625">
            <v>0</v>
          </cell>
          <cell r="EK625">
            <v>0</v>
          </cell>
          <cell r="EL625">
            <v>0</v>
          </cell>
          <cell r="EM625">
            <v>0</v>
          </cell>
          <cell r="EN625">
            <v>0</v>
          </cell>
          <cell r="EO625">
            <v>0</v>
          </cell>
          <cell r="EP625">
            <v>0</v>
          </cell>
          <cell r="EQ625">
            <v>0</v>
          </cell>
          <cell r="ER625">
            <v>0</v>
          </cell>
          <cell r="ES625">
            <v>0</v>
          </cell>
          <cell r="ET625">
            <v>0</v>
          </cell>
          <cell r="EU625">
            <v>0</v>
          </cell>
          <cell r="EV625">
            <v>0</v>
          </cell>
          <cell r="EW625">
            <v>0</v>
          </cell>
          <cell r="EX625">
            <v>0</v>
          </cell>
          <cell r="EY625">
            <v>0</v>
          </cell>
          <cell r="EZ625">
            <v>0</v>
          </cell>
          <cell r="FA625">
            <v>0</v>
          </cell>
          <cell r="FB625">
            <v>0</v>
          </cell>
          <cell r="FC625">
            <v>0</v>
          </cell>
          <cell r="FD625">
            <v>0</v>
          </cell>
          <cell r="FE625">
            <v>0</v>
          </cell>
          <cell r="FF625">
            <v>0</v>
          </cell>
          <cell r="FG625">
            <v>0</v>
          </cell>
          <cell r="FH625">
            <v>0</v>
          </cell>
          <cell r="FI625">
            <v>0</v>
          </cell>
          <cell r="FJ625">
            <v>0</v>
          </cell>
          <cell r="FK625">
            <v>0</v>
          </cell>
          <cell r="FL625">
            <v>0</v>
          </cell>
          <cell r="FM625">
            <v>0</v>
          </cell>
          <cell r="FN625">
            <v>0</v>
          </cell>
          <cell r="FO625">
            <v>0</v>
          </cell>
          <cell r="FP625">
            <v>0</v>
          </cell>
          <cell r="FQ625">
            <v>0</v>
          </cell>
          <cell r="FR625">
            <v>0</v>
          </cell>
          <cell r="FS625">
            <v>0</v>
          </cell>
          <cell r="FT625">
            <v>0</v>
          </cell>
          <cell r="FU625">
            <v>0</v>
          </cell>
          <cell r="FV625">
            <v>0</v>
          </cell>
          <cell r="FW625">
            <v>0</v>
          </cell>
          <cell r="FX625">
            <v>0</v>
          </cell>
          <cell r="FY625">
            <v>0</v>
          </cell>
          <cell r="FZ625">
            <v>0</v>
          </cell>
          <cell r="GA625">
            <v>0</v>
          </cell>
          <cell r="GB625">
            <v>0</v>
          </cell>
          <cell r="GC625">
            <v>0</v>
          </cell>
          <cell r="GD625">
            <v>0</v>
          </cell>
          <cell r="GE625">
            <v>0</v>
          </cell>
          <cell r="GF625">
            <v>0</v>
          </cell>
          <cell r="GG625">
            <v>0</v>
          </cell>
          <cell r="GH625">
            <v>0</v>
          </cell>
          <cell r="GI625">
            <v>0</v>
          </cell>
          <cell r="GJ625">
            <v>0</v>
          </cell>
          <cell r="GK625">
            <v>0</v>
          </cell>
          <cell r="GL625">
            <v>0</v>
          </cell>
          <cell r="GM625">
            <v>0</v>
          </cell>
          <cell r="GN625">
            <v>0</v>
          </cell>
          <cell r="GO625">
            <v>0</v>
          </cell>
          <cell r="GP625">
            <v>0</v>
          </cell>
          <cell r="GQ625">
            <v>0</v>
          </cell>
          <cell r="GR625">
            <v>0</v>
          </cell>
          <cell r="GS625">
            <v>0</v>
          </cell>
          <cell r="GT625">
            <v>0</v>
          </cell>
          <cell r="GU625">
            <v>0</v>
          </cell>
          <cell r="GV625">
            <v>0</v>
          </cell>
          <cell r="GW625">
            <v>0</v>
          </cell>
          <cell r="GX625">
            <v>0</v>
          </cell>
          <cell r="GY625">
            <v>0</v>
          </cell>
          <cell r="GZ625">
            <v>0</v>
          </cell>
          <cell r="HA625">
            <v>0</v>
          </cell>
          <cell r="HB625">
            <v>0</v>
          </cell>
          <cell r="HC625">
            <v>0</v>
          </cell>
          <cell r="HD625">
            <v>0</v>
          </cell>
          <cell r="HE625">
            <v>0</v>
          </cell>
          <cell r="HF625">
            <v>0</v>
          </cell>
          <cell r="HG625">
            <v>0</v>
          </cell>
          <cell r="HH625">
            <v>0</v>
          </cell>
          <cell r="HI625">
            <v>0</v>
          </cell>
          <cell r="HJ625">
            <v>0</v>
          </cell>
          <cell r="HK625">
            <v>0</v>
          </cell>
          <cell r="HL625">
            <v>0</v>
          </cell>
          <cell r="HM625">
            <v>0</v>
          </cell>
          <cell r="HN625">
            <v>0</v>
          </cell>
          <cell r="HO625">
            <v>0</v>
          </cell>
          <cell r="HP625">
            <v>0</v>
          </cell>
          <cell r="HQ625">
            <v>0</v>
          </cell>
          <cell r="HR625">
            <v>0</v>
          </cell>
          <cell r="HS625">
            <v>0</v>
          </cell>
          <cell r="HT625">
            <v>0</v>
          </cell>
          <cell r="HU625">
            <v>0</v>
          </cell>
          <cell r="HV625">
            <v>0</v>
          </cell>
          <cell r="HW625">
            <v>0</v>
          </cell>
          <cell r="HX625">
            <v>0</v>
          </cell>
          <cell r="HY625">
            <v>0</v>
          </cell>
          <cell r="HZ625">
            <v>0</v>
          </cell>
          <cell r="IA625">
            <v>0</v>
          </cell>
          <cell r="IB625">
            <v>0</v>
          </cell>
          <cell r="IC625">
            <v>0</v>
          </cell>
          <cell r="ID625">
            <v>0</v>
          </cell>
          <cell r="IE625">
            <v>0</v>
          </cell>
          <cell r="IF625">
            <v>0</v>
          </cell>
          <cell r="IG625">
            <v>0</v>
          </cell>
          <cell r="IH625">
            <v>0</v>
          </cell>
          <cell r="II625">
            <v>0</v>
          </cell>
          <cell r="IJ625">
            <v>0</v>
          </cell>
          <cell r="IK625">
            <v>0</v>
          </cell>
          <cell r="IL625">
            <v>0</v>
          </cell>
          <cell r="IM625">
            <v>0</v>
          </cell>
        </row>
        <row r="626">
          <cell r="A626">
            <v>0</v>
          </cell>
          <cell r="C626">
            <v>0</v>
          </cell>
          <cell r="D626">
            <v>0</v>
          </cell>
          <cell r="E626" t="str">
            <v>Diferencia con Total Obra</v>
          </cell>
          <cell r="F626">
            <v>0</v>
          </cell>
          <cell r="G626">
            <v>-18524937039</v>
          </cell>
          <cell r="H626">
            <v>0</v>
          </cell>
          <cell r="I626">
            <v>0</v>
          </cell>
          <cell r="J626">
            <v>0</v>
          </cell>
          <cell r="K626">
            <v>0</v>
          </cell>
          <cell r="L626">
            <v>0</v>
          </cell>
          <cell r="M626">
            <v>0</v>
          </cell>
          <cell r="N626">
            <v>0</v>
          </cell>
          <cell r="O626">
            <v>0</v>
          </cell>
          <cell r="P626">
            <v>0</v>
          </cell>
          <cell r="Q626">
            <v>0</v>
          </cell>
          <cell r="R626">
            <v>0</v>
          </cell>
          <cell r="S626">
            <v>0</v>
          </cell>
          <cell r="T626">
            <v>0</v>
          </cell>
          <cell r="U626">
            <v>0</v>
          </cell>
          <cell r="V626">
            <v>0</v>
          </cell>
          <cell r="W626">
            <v>0</v>
          </cell>
          <cell r="X626">
            <v>0</v>
          </cell>
          <cell r="Y626">
            <v>0</v>
          </cell>
          <cell r="Z626">
            <v>0</v>
          </cell>
          <cell r="AA626">
            <v>0</v>
          </cell>
          <cell r="AB626">
            <v>0</v>
          </cell>
          <cell r="AC626">
            <v>0</v>
          </cell>
          <cell r="AD626">
            <v>0</v>
          </cell>
          <cell r="AE626">
            <v>0</v>
          </cell>
          <cell r="AF626">
            <v>0</v>
          </cell>
          <cell r="AG626">
            <v>0</v>
          </cell>
          <cell r="AH626">
            <v>0</v>
          </cell>
          <cell r="AI626">
            <v>0</v>
          </cell>
          <cell r="AJ626">
            <v>0</v>
          </cell>
          <cell r="AK626">
            <v>0</v>
          </cell>
          <cell r="AL626">
            <v>0</v>
          </cell>
          <cell r="AM626">
            <v>0</v>
          </cell>
          <cell r="AN626">
            <v>0</v>
          </cell>
          <cell r="AO626">
            <v>0</v>
          </cell>
          <cell r="AP626">
            <v>0</v>
          </cell>
          <cell r="AQ626">
            <v>0</v>
          </cell>
          <cell r="AR626">
            <v>0</v>
          </cell>
          <cell r="AS626">
            <v>0</v>
          </cell>
          <cell r="AT626">
            <v>0</v>
          </cell>
          <cell r="AU626">
            <v>0</v>
          </cell>
          <cell r="AV626">
            <v>0</v>
          </cell>
          <cell r="AW626">
            <v>0</v>
          </cell>
          <cell r="AX626">
            <v>0</v>
          </cell>
          <cell r="AY626">
            <v>0</v>
          </cell>
          <cell r="AZ626">
            <v>0</v>
          </cell>
          <cell r="BA626">
            <v>0</v>
          </cell>
          <cell r="BB626">
            <v>0</v>
          </cell>
          <cell r="BC626">
            <v>0</v>
          </cell>
          <cell r="BD626">
            <v>0</v>
          </cell>
          <cell r="BE626">
            <v>0</v>
          </cell>
          <cell r="BF626">
            <v>0</v>
          </cell>
          <cell r="BG626">
            <v>0</v>
          </cell>
          <cell r="BH626">
            <v>0</v>
          </cell>
          <cell r="BI626">
            <v>0</v>
          </cell>
          <cell r="BJ626">
            <v>0</v>
          </cell>
          <cell r="BK626">
            <v>0</v>
          </cell>
          <cell r="BL626">
            <v>0</v>
          </cell>
          <cell r="BM626">
            <v>0</v>
          </cell>
          <cell r="BN626">
            <v>0</v>
          </cell>
          <cell r="BO626">
            <v>0</v>
          </cell>
          <cell r="BP626">
            <v>0</v>
          </cell>
          <cell r="BQ626">
            <v>0</v>
          </cell>
          <cell r="BR626">
            <v>0</v>
          </cell>
          <cell r="BS626">
            <v>0</v>
          </cell>
          <cell r="BT626">
            <v>0</v>
          </cell>
          <cell r="BU626">
            <v>0</v>
          </cell>
          <cell r="BV626">
            <v>0</v>
          </cell>
          <cell r="BW626">
            <v>0</v>
          </cell>
          <cell r="BX626">
            <v>0</v>
          </cell>
          <cell r="BY626">
            <v>0</v>
          </cell>
          <cell r="BZ626">
            <v>0</v>
          </cell>
          <cell r="CA626">
            <v>0</v>
          </cell>
          <cell r="CB626">
            <v>0</v>
          </cell>
          <cell r="CC626">
            <v>0</v>
          </cell>
          <cell r="CD626">
            <v>0</v>
          </cell>
          <cell r="CE626">
            <v>0</v>
          </cell>
          <cell r="CF626">
            <v>0</v>
          </cell>
          <cell r="CG626">
            <v>0</v>
          </cell>
          <cell r="CH626">
            <v>0</v>
          </cell>
          <cell r="CI626">
            <v>0</v>
          </cell>
          <cell r="CJ626">
            <v>0</v>
          </cell>
          <cell r="CK626">
            <v>0</v>
          </cell>
          <cell r="CL626">
            <v>0</v>
          </cell>
          <cell r="CM626">
            <v>0</v>
          </cell>
          <cell r="CN626">
            <v>0</v>
          </cell>
          <cell r="CO626">
            <v>0</v>
          </cell>
          <cell r="CP626">
            <v>0</v>
          </cell>
          <cell r="CQ626">
            <v>0</v>
          </cell>
          <cell r="CR626">
            <v>0</v>
          </cell>
          <cell r="CS626">
            <v>0</v>
          </cell>
          <cell r="CT626">
            <v>0</v>
          </cell>
          <cell r="CU626">
            <v>0</v>
          </cell>
          <cell r="CV626">
            <v>0</v>
          </cell>
          <cell r="CW626">
            <v>0</v>
          </cell>
          <cell r="CX626">
            <v>0</v>
          </cell>
          <cell r="CY626">
            <v>0</v>
          </cell>
          <cell r="CZ626">
            <v>0</v>
          </cell>
          <cell r="DA626">
            <v>0</v>
          </cell>
          <cell r="DB626">
            <v>0</v>
          </cell>
          <cell r="DC626">
            <v>0</v>
          </cell>
          <cell r="DD626">
            <v>0</v>
          </cell>
          <cell r="DE626">
            <v>0</v>
          </cell>
          <cell r="DF626">
            <v>0</v>
          </cell>
          <cell r="DG626">
            <v>0</v>
          </cell>
          <cell r="DH626">
            <v>0</v>
          </cell>
          <cell r="DI626">
            <v>0</v>
          </cell>
          <cell r="DJ626">
            <v>0</v>
          </cell>
          <cell r="DK626">
            <v>0</v>
          </cell>
          <cell r="DL626">
            <v>0</v>
          </cell>
          <cell r="DM626">
            <v>0</v>
          </cell>
          <cell r="DN626">
            <v>0</v>
          </cell>
          <cell r="DO626">
            <v>0</v>
          </cell>
          <cell r="DP626">
            <v>0</v>
          </cell>
          <cell r="DQ626">
            <v>0</v>
          </cell>
          <cell r="DR626">
            <v>0</v>
          </cell>
          <cell r="DS626">
            <v>0</v>
          </cell>
          <cell r="DT626">
            <v>0</v>
          </cell>
          <cell r="DU626">
            <v>0</v>
          </cell>
          <cell r="DV626">
            <v>0</v>
          </cell>
          <cell r="DW626">
            <v>0</v>
          </cell>
          <cell r="DX626">
            <v>0</v>
          </cell>
          <cell r="DY626">
            <v>0</v>
          </cell>
          <cell r="DZ626">
            <v>0</v>
          </cell>
          <cell r="EA626">
            <v>0</v>
          </cell>
          <cell r="EB626">
            <v>0</v>
          </cell>
          <cell r="EC626">
            <v>0</v>
          </cell>
          <cell r="ED626">
            <v>0</v>
          </cell>
          <cell r="EE626">
            <v>0</v>
          </cell>
          <cell r="EF626">
            <v>0</v>
          </cell>
          <cell r="EG626">
            <v>0</v>
          </cell>
          <cell r="EH626">
            <v>0</v>
          </cell>
          <cell r="EI626">
            <v>0</v>
          </cell>
          <cell r="EJ626">
            <v>0</v>
          </cell>
          <cell r="EK626">
            <v>0</v>
          </cell>
          <cell r="EL626">
            <v>0</v>
          </cell>
          <cell r="EM626">
            <v>0</v>
          </cell>
          <cell r="EN626">
            <v>0</v>
          </cell>
          <cell r="EO626">
            <v>0</v>
          </cell>
          <cell r="EP626">
            <v>0</v>
          </cell>
          <cell r="EQ626">
            <v>0</v>
          </cell>
          <cell r="ER626">
            <v>0</v>
          </cell>
          <cell r="ES626">
            <v>0</v>
          </cell>
          <cell r="ET626">
            <v>0</v>
          </cell>
          <cell r="EU626">
            <v>0</v>
          </cell>
          <cell r="EV626">
            <v>0</v>
          </cell>
          <cell r="EW626">
            <v>0</v>
          </cell>
          <cell r="EX626">
            <v>0</v>
          </cell>
          <cell r="EY626">
            <v>0</v>
          </cell>
          <cell r="EZ626">
            <v>0</v>
          </cell>
          <cell r="FA626">
            <v>0</v>
          </cell>
          <cell r="FB626">
            <v>0</v>
          </cell>
          <cell r="FC626">
            <v>0</v>
          </cell>
          <cell r="FD626">
            <v>0</v>
          </cell>
          <cell r="FE626">
            <v>0</v>
          </cell>
          <cell r="FF626">
            <v>0</v>
          </cell>
          <cell r="FG626">
            <v>0</v>
          </cell>
          <cell r="FH626">
            <v>0</v>
          </cell>
          <cell r="FI626">
            <v>0</v>
          </cell>
          <cell r="FJ626">
            <v>0</v>
          </cell>
          <cell r="FK626">
            <v>0</v>
          </cell>
          <cell r="FL626">
            <v>0</v>
          </cell>
          <cell r="FM626">
            <v>0</v>
          </cell>
          <cell r="FN626">
            <v>0</v>
          </cell>
          <cell r="FO626">
            <v>0</v>
          </cell>
          <cell r="FP626">
            <v>0</v>
          </cell>
          <cell r="FQ626">
            <v>0</v>
          </cell>
          <cell r="FR626">
            <v>0</v>
          </cell>
          <cell r="FS626">
            <v>0</v>
          </cell>
          <cell r="FT626">
            <v>0</v>
          </cell>
          <cell r="FU626">
            <v>0</v>
          </cell>
          <cell r="FV626">
            <v>0</v>
          </cell>
          <cell r="FW626">
            <v>0</v>
          </cell>
          <cell r="FX626">
            <v>0</v>
          </cell>
          <cell r="FY626">
            <v>0</v>
          </cell>
          <cell r="FZ626">
            <v>0</v>
          </cell>
          <cell r="GA626">
            <v>0</v>
          </cell>
          <cell r="GB626">
            <v>0</v>
          </cell>
          <cell r="GC626">
            <v>0</v>
          </cell>
          <cell r="GD626">
            <v>0</v>
          </cell>
          <cell r="GE626">
            <v>0</v>
          </cell>
          <cell r="GF626">
            <v>0</v>
          </cell>
          <cell r="GG626">
            <v>0</v>
          </cell>
          <cell r="GH626">
            <v>0</v>
          </cell>
          <cell r="GI626">
            <v>0</v>
          </cell>
          <cell r="GJ626">
            <v>0</v>
          </cell>
          <cell r="GK626">
            <v>0</v>
          </cell>
          <cell r="GL626">
            <v>0</v>
          </cell>
          <cell r="GM626">
            <v>0</v>
          </cell>
          <cell r="GN626">
            <v>0</v>
          </cell>
          <cell r="GO626">
            <v>0</v>
          </cell>
          <cell r="GP626">
            <v>0</v>
          </cell>
          <cell r="GQ626">
            <v>0</v>
          </cell>
          <cell r="GR626">
            <v>0</v>
          </cell>
          <cell r="GS626">
            <v>0</v>
          </cell>
          <cell r="GT626">
            <v>0</v>
          </cell>
          <cell r="GU626">
            <v>0</v>
          </cell>
          <cell r="GV626">
            <v>0</v>
          </cell>
          <cell r="GW626">
            <v>0</v>
          </cell>
          <cell r="GX626">
            <v>0</v>
          </cell>
          <cell r="GY626">
            <v>0</v>
          </cell>
          <cell r="GZ626">
            <v>0</v>
          </cell>
          <cell r="HA626">
            <v>0</v>
          </cell>
          <cell r="HB626">
            <v>0</v>
          </cell>
          <cell r="HC626">
            <v>0</v>
          </cell>
          <cell r="HD626">
            <v>0</v>
          </cell>
          <cell r="HE626">
            <v>0</v>
          </cell>
          <cell r="HF626">
            <v>0</v>
          </cell>
          <cell r="HG626">
            <v>0</v>
          </cell>
          <cell r="HH626">
            <v>0</v>
          </cell>
          <cell r="HI626">
            <v>0</v>
          </cell>
          <cell r="HJ626">
            <v>0</v>
          </cell>
          <cell r="HK626">
            <v>0</v>
          </cell>
          <cell r="HL626">
            <v>0</v>
          </cell>
          <cell r="HM626">
            <v>0</v>
          </cell>
          <cell r="HN626">
            <v>0</v>
          </cell>
          <cell r="HO626">
            <v>0</v>
          </cell>
          <cell r="HP626">
            <v>0</v>
          </cell>
          <cell r="HQ626">
            <v>0</v>
          </cell>
          <cell r="HR626">
            <v>0</v>
          </cell>
          <cell r="HS626">
            <v>0</v>
          </cell>
          <cell r="HT626">
            <v>0</v>
          </cell>
          <cell r="HU626">
            <v>0</v>
          </cell>
          <cell r="HV626">
            <v>0</v>
          </cell>
          <cell r="HW626">
            <v>0</v>
          </cell>
          <cell r="HX626">
            <v>0</v>
          </cell>
          <cell r="HY626">
            <v>0</v>
          </cell>
          <cell r="HZ626">
            <v>0</v>
          </cell>
          <cell r="IA626">
            <v>0</v>
          </cell>
          <cell r="IB626">
            <v>0</v>
          </cell>
          <cell r="IC626">
            <v>0</v>
          </cell>
          <cell r="ID626">
            <v>0</v>
          </cell>
          <cell r="IE626">
            <v>0</v>
          </cell>
          <cell r="IF626">
            <v>0</v>
          </cell>
          <cell r="IG626">
            <v>0</v>
          </cell>
          <cell r="IH626">
            <v>0</v>
          </cell>
          <cell r="II626">
            <v>0</v>
          </cell>
          <cell r="IJ626">
            <v>0</v>
          </cell>
          <cell r="IK626">
            <v>0</v>
          </cell>
          <cell r="IL626">
            <v>0</v>
          </cell>
          <cell r="IM626">
            <v>0</v>
          </cell>
        </row>
        <row r="627">
          <cell r="A627">
            <v>0</v>
          </cell>
          <cell r="C627">
            <v>0</v>
          </cell>
          <cell r="D627">
            <v>0</v>
          </cell>
          <cell r="H627">
            <v>0</v>
          </cell>
          <cell r="I627">
            <v>0</v>
          </cell>
          <cell r="J627">
            <v>0</v>
          </cell>
          <cell r="K627">
            <v>0</v>
          </cell>
          <cell r="L627">
            <v>0</v>
          </cell>
          <cell r="M627">
            <v>0</v>
          </cell>
          <cell r="N627">
            <v>0</v>
          </cell>
          <cell r="O627">
            <v>0</v>
          </cell>
          <cell r="P627">
            <v>0</v>
          </cell>
          <cell r="Q627">
            <v>0</v>
          </cell>
          <cell r="R627">
            <v>0</v>
          </cell>
          <cell r="S627">
            <v>0</v>
          </cell>
          <cell r="T627">
            <v>0</v>
          </cell>
          <cell r="U627">
            <v>0</v>
          </cell>
          <cell r="V627">
            <v>0</v>
          </cell>
          <cell r="W627">
            <v>0</v>
          </cell>
          <cell r="X627">
            <v>0</v>
          </cell>
          <cell r="Y627">
            <v>0</v>
          </cell>
          <cell r="Z627">
            <v>0</v>
          </cell>
          <cell r="AA627">
            <v>0</v>
          </cell>
          <cell r="AB627">
            <v>0</v>
          </cell>
          <cell r="AC627">
            <v>0</v>
          </cell>
          <cell r="AD627">
            <v>0</v>
          </cell>
          <cell r="AE627">
            <v>0</v>
          </cell>
          <cell r="AF627">
            <v>0</v>
          </cell>
          <cell r="AG627">
            <v>0</v>
          </cell>
          <cell r="AH627">
            <v>0</v>
          </cell>
          <cell r="AI627">
            <v>0</v>
          </cell>
          <cell r="AJ627">
            <v>0</v>
          </cell>
          <cell r="AK627">
            <v>0</v>
          </cell>
          <cell r="AL627">
            <v>0</v>
          </cell>
          <cell r="AM627">
            <v>0</v>
          </cell>
          <cell r="AN627">
            <v>0</v>
          </cell>
          <cell r="AO627">
            <v>0</v>
          </cell>
          <cell r="AP627">
            <v>0</v>
          </cell>
          <cell r="AQ627">
            <v>0</v>
          </cell>
          <cell r="AR627">
            <v>0</v>
          </cell>
          <cell r="AS627">
            <v>0</v>
          </cell>
          <cell r="AT627">
            <v>0</v>
          </cell>
          <cell r="AU627">
            <v>0</v>
          </cell>
          <cell r="AV627">
            <v>0</v>
          </cell>
          <cell r="AW627">
            <v>0</v>
          </cell>
          <cell r="AX627">
            <v>0</v>
          </cell>
          <cell r="AY627">
            <v>0</v>
          </cell>
          <cell r="AZ627">
            <v>0</v>
          </cell>
          <cell r="BA627">
            <v>0</v>
          </cell>
          <cell r="BB627">
            <v>0</v>
          </cell>
          <cell r="BC627">
            <v>0</v>
          </cell>
          <cell r="BD627">
            <v>0</v>
          </cell>
          <cell r="BE627">
            <v>0</v>
          </cell>
          <cell r="BF627">
            <v>0</v>
          </cell>
          <cell r="BG627">
            <v>0</v>
          </cell>
          <cell r="BH627">
            <v>0</v>
          </cell>
          <cell r="BI627">
            <v>0</v>
          </cell>
          <cell r="BJ627">
            <v>0</v>
          </cell>
          <cell r="BK627">
            <v>0</v>
          </cell>
          <cell r="BL627">
            <v>0</v>
          </cell>
          <cell r="BM627">
            <v>0</v>
          </cell>
          <cell r="BN627">
            <v>0</v>
          </cell>
          <cell r="BO627">
            <v>0</v>
          </cell>
          <cell r="BP627">
            <v>0</v>
          </cell>
          <cell r="BQ627">
            <v>0</v>
          </cell>
          <cell r="BR627">
            <v>0</v>
          </cell>
          <cell r="BS627">
            <v>0</v>
          </cell>
          <cell r="BT627">
            <v>0</v>
          </cell>
          <cell r="BU627">
            <v>0</v>
          </cell>
          <cell r="BV627">
            <v>0</v>
          </cell>
          <cell r="BW627">
            <v>0</v>
          </cell>
          <cell r="BX627">
            <v>0</v>
          </cell>
          <cell r="BY627">
            <v>0</v>
          </cell>
          <cell r="BZ627">
            <v>0</v>
          </cell>
          <cell r="CA627">
            <v>0</v>
          </cell>
          <cell r="CB627">
            <v>0</v>
          </cell>
          <cell r="CC627">
            <v>0</v>
          </cell>
          <cell r="CD627">
            <v>0</v>
          </cell>
          <cell r="CE627">
            <v>0</v>
          </cell>
          <cell r="CF627">
            <v>0</v>
          </cell>
          <cell r="CG627">
            <v>0</v>
          </cell>
          <cell r="CH627">
            <v>0</v>
          </cell>
          <cell r="CI627">
            <v>0</v>
          </cell>
          <cell r="CJ627">
            <v>0</v>
          </cell>
          <cell r="CK627">
            <v>0</v>
          </cell>
          <cell r="CL627">
            <v>0</v>
          </cell>
          <cell r="CM627">
            <v>0</v>
          </cell>
          <cell r="CN627">
            <v>0</v>
          </cell>
          <cell r="CO627">
            <v>0</v>
          </cell>
          <cell r="CP627">
            <v>0</v>
          </cell>
          <cell r="CQ627">
            <v>0</v>
          </cell>
          <cell r="CR627">
            <v>0</v>
          </cell>
          <cell r="CS627">
            <v>0</v>
          </cell>
          <cell r="CT627">
            <v>0</v>
          </cell>
          <cell r="CU627">
            <v>0</v>
          </cell>
          <cell r="CV627">
            <v>0</v>
          </cell>
          <cell r="CW627">
            <v>0</v>
          </cell>
          <cell r="CX627">
            <v>0</v>
          </cell>
          <cell r="CY627">
            <v>0</v>
          </cell>
          <cell r="CZ627">
            <v>0</v>
          </cell>
          <cell r="DA627">
            <v>0</v>
          </cell>
          <cell r="DB627">
            <v>0</v>
          </cell>
          <cell r="DC627">
            <v>0</v>
          </cell>
          <cell r="DD627">
            <v>0</v>
          </cell>
          <cell r="DE627">
            <v>0</v>
          </cell>
          <cell r="DF627">
            <v>0</v>
          </cell>
          <cell r="DG627">
            <v>0</v>
          </cell>
          <cell r="DH627">
            <v>0</v>
          </cell>
          <cell r="DI627">
            <v>0</v>
          </cell>
          <cell r="DJ627">
            <v>0</v>
          </cell>
          <cell r="DK627">
            <v>0</v>
          </cell>
          <cell r="DL627">
            <v>0</v>
          </cell>
          <cell r="DM627">
            <v>0</v>
          </cell>
          <cell r="DN627">
            <v>0</v>
          </cell>
          <cell r="DO627">
            <v>0</v>
          </cell>
          <cell r="DP627">
            <v>0</v>
          </cell>
          <cell r="DQ627">
            <v>0</v>
          </cell>
          <cell r="DR627">
            <v>0</v>
          </cell>
          <cell r="DS627">
            <v>0</v>
          </cell>
          <cell r="DT627">
            <v>0</v>
          </cell>
          <cell r="DU627">
            <v>0</v>
          </cell>
          <cell r="DV627">
            <v>0</v>
          </cell>
          <cell r="DW627">
            <v>0</v>
          </cell>
          <cell r="DX627">
            <v>0</v>
          </cell>
          <cell r="DY627">
            <v>0</v>
          </cell>
          <cell r="DZ627">
            <v>0</v>
          </cell>
          <cell r="EA627">
            <v>0</v>
          </cell>
          <cell r="EB627">
            <v>0</v>
          </cell>
          <cell r="EC627">
            <v>0</v>
          </cell>
          <cell r="ED627">
            <v>0</v>
          </cell>
          <cell r="EE627">
            <v>0</v>
          </cell>
          <cell r="EF627">
            <v>0</v>
          </cell>
          <cell r="EG627">
            <v>0</v>
          </cell>
          <cell r="EH627">
            <v>0</v>
          </cell>
          <cell r="EI627">
            <v>0</v>
          </cell>
          <cell r="EJ627">
            <v>0</v>
          </cell>
          <cell r="EK627">
            <v>0</v>
          </cell>
          <cell r="EL627">
            <v>0</v>
          </cell>
          <cell r="EM627">
            <v>0</v>
          </cell>
          <cell r="EN627">
            <v>0</v>
          </cell>
          <cell r="EO627">
            <v>0</v>
          </cell>
          <cell r="EP627">
            <v>0</v>
          </cell>
          <cell r="EQ627">
            <v>0</v>
          </cell>
          <cell r="ER627">
            <v>0</v>
          </cell>
          <cell r="ES627">
            <v>0</v>
          </cell>
          <cell r="ET627">
            <v>0</v>
          </cell>
          <cell r="EU627">
            <v>0</v>
          </cell>
          <cell r="EV627">
            <v>0</v>
          </cell>
          <cell r="EW627">
            <v>0</v>
          </cell>
          <cell r="EX627">
            <v>0</v>
          </cell>
          <cell r="EY627">
            <v>0</v>
          </cell>
          <cell r="EZ627">
            <v>0</v>
          </cell>
          <cell r="FA627">
            <v>0</v>
          </cell>
          <cell r="FB627">
            <v>0</v>
          </cell>
          <cell r="FC627">
            <v>0</v>
          </cell>
          <cell r="FD627">
            <v>0</v>
          </cell>
          <cell r="FE627">
            <v>0</v>
          </cell>
          <cell r="FF627">
            <v>0</v>
          </cell>
          <cell r="FG627">
            <v>0</v>
          </cell>
          <cell r="FH627">
            <v>0</v>
          </cell>
          <cell r="FI627">
            <v>0</v>
          </cell>
          <cell r="FJ627">
            <v>0</v>
          </cell>
          <cell r="FK627">
            <v>0</v>
          </cell>
          <cell r="FL627">
            <v>0</v>
          </cell>
          <cell r="FM627">
            <v>0</v>
          </cell>
          <cell r="FN627">
            <v>0</v>
          </cell>
          <cell r="FO627">
            <v>0</v>
          </cell>
          <cell r="FP627">
            <v>0</v>
          </cell>
          <cell r="FQ627">
            <v>0</v>
          </cell>
          <cell r="FR627">
            <v>0</v>
          </cell>
          <cell r="FS627">
            <v>0</v>
          </cell>
          <cell r="FT627">
            <v>0</v>
          </cell>
          <cell r="FU627">
            <v>0</v>
          </cell>
          <cell r="FV627">
            <v>0</v>
          </cell>
          <cell r="FW627">
            <v>0</v>
          </cell>
          <cell r="FX627">
            <v>0</v>
          </cell>
          <cell r="FY627">
            <v>0</v>
          </cell>
          <cell r="FZ627">
            <v>0</v>
          </cell>
          <cell r="GA627">
            <v>0</v>
          </cell>
          <cell r="GB627">
            <v>0</v>
          </cell>
          <cell r="GC627">
            <v>0</v>
          </cell>
          <cell r="GD627">
            <v>0</v>
          </cell>
          <cell r="GE627">
            <v>0</v>
          </cell>
          <cell r="GF627">
            <v>0</v>
          </cell>
          <cell r="GG627">
            <v>0</v>
          </cell>
          <cell r="GH627">
            <v>0</v>
          </cell>
          <cell r="GI627">
            <v>0</v>
          </cell>
          <cell r="GJ627">
            <v>0</v>
          </cell>
          <cell r="GK627">
            <v>0</v>
          </cell>
          <cell r="GL627">
            <v>0</v>
          </cell>
          <cell r="GM627">
            <v>0</v>
          </cell>
          <cell r="GN627">
            <v>0</v>
          </cell>
          <cell r="GO627">
            <v>0</v>
          </cell>
          <cell r="GP627">
            <v>0</v>
          </cell>
          <cell r="GQ627">
            <v>0</v>
          </cell>
          <cell r="GR627">
            <v>0</v>
          </cell>
          <cell r="GS627">
            <v>0</v>
          </cell>
          <cell r="GT627">
            <v>0</v>
          </cell>
          <cell r="GU627">
            <v>0</v>
          </cell>
          <cell r="GV627">
            <v>0</v>
          </cell>
          <cell r="GW627">
            <v>0</v>
          </cell>
          <cell r="GX627">
            <v>0</v>
          </cell>
          <cell r="GY627">
            <v>0</v>
          </cell>
          <cell r="GZ627">
            <v>0</v>
          </cell>
          <cell r="HA627">
            <v>0</v>
          </cell>
          <cell r="HB627">
            <v>0</v>
          </cell>
          <cell r="HC627">
            <v>0</v>
          </cell>
          <cell r="HD627">
            <v>0</v>
          </cell>
          <cell r="HE627">
            <v>0</v>
          </cell>
          <cell r="HF627">
            <v>0</v>
          </cell>
          <cell r="HG627">
            <v>0</v>
          </cell>
          <cell r="HH627">
            <v>0</v>
          </cell>
          <cell r="HI627">
            <v>0</v>
          </cell>
          <cell r="HJ627">
            <v>0</v>
          </cell>
          <cell r="HK627">
            <v>0</v>
          </cell>
          <cell r="HL627">
            <v>0</v>
          </cell>
          <cell r="HM627">
            <v>0</v>
          </cell>
          <cell r="HN627">
            <v>0</v>
          </cell>
          <cell r="HO627">
            <v>0</v>
          </cell>
          <cell r="HP627">
            <v>0</v>
          </cell>
          <cell r="HQ627">
            <v>0</v>
          </cell>
          <cell r="HR627">
            <v>0</v>
          </cell>
          <cell r="HS627">
            <v>0</v>
          </cell>
          <cell r="HT627">
            <v>0</v>
          </cell>
          <cell r="HU627">
            <v>0</v>
          </cell>
          <cell r="HV627">
            <v>0</v>
          </cell>
          <cell r="HW627">
            <v>0</v>
          </cell>
          <cell r="HX627">
            <v>0</v>
          </cell>
          <cell r="HY627">
            <v>0</v>
          </cell>
          <cell r="HZ627">
            <v>0</v>
          </cell>
          <cell r="IA627">
            <v>0</v>
          </cell>
          <cell r="IB627">
            <v>0</v>
          </cell>
          <cell r="IC627">
            <v>0</v>
          </cell>
          <cell r="ID627">
            <v>0</v>
          </cell>
          <cell r="IE627">
            <v>0</v>
          </cell>
          <cell r="IF627">
            <v>0</v>
          </cell>
          <cell r="IG627">
            <v>0</v>
          </cell>
          <cell r="IH627">
            <v>0</v>
          </cell>
          <cell r="II627">
            <v>0</v>
          </cell>
          <cell r="IJ627">
            <v>0</v>
          </cell>
          <cell r="IK627">
            <v>0</v>
          </cell>
          <cell r="IL627">
            <v>0</v>
          </cell>
          <cell r="IM627">
            <v>0</v>
          </cell>
        </row>
        <row r="628">
          <cell r="A628">
            <v>0</v>
          </cell>
          <cell r="C628">
            <v>0</v>
          </cell>
          <cell r="D628">
            <v>0</v>
          </cell>
          <cell r="H628">
            <v>0</v>
          </cell>
          <cell r="I628">
            <v>0</v>
          </cell>
          <cell r="J628">
            <v>0</v>
          </cell>
          <cell r="K628">
            <v>0</v>
          </cell>
          <cell r="L628">
            <v>0</v>
          </cell>
          <cell r="M628">
            <v>0</v>
          </cell>
          <cell r="N628">
            <v>0</v>
          </cell>
          <cell r="O628">
            <v>0</v>
          </cell>
          <cell r="P628">
            <v>0</v>
          </cell>
          <cell r="Q628">
            <v>0</v>
          </cell>
          <cell r="R628">
            <v>0</v>
          </cell>
          <cell r="S628">
            <v>0</v>
          </cell>
          <cell r="T628">
            <v>0</v>
          </cell>
          <cell r="U628">
            <v>0</v>
          </cell>
          <cell r="V628">
            <v>0</v>
          </cell>
          <cell r="W628">
            <v>0</v>
          </cell>
          <cell r="X628">
            <v>0</v>
          </cell>
          <cell r="Y628">
            <v>0</v>
          </cell>
          <cell r="Z628">
            <v>0</v>
          </cell>
          <cell r="AA628">
            <v>0</v>
          </cell>
          <cell r="AB628">
            <v>0</v>
          </cell>
          <cell r="AC628">
            <v>0</v>
          </cell>
          <cell r="AD628">
            <v>0</v>
          </cell>
          <cell r="AE628">
            <v>0</v>
          </cell>
          <cell r="AF628">
            <v>0</v>
          </cell>
          <cell r="AG628">
            <v>0</v>
          </cell>
          <cell r="AH628">
            <v>0</v>
          </cell>
          <cell r="AI628">
            <v>0</v>
          </cell>
          <cell r="AJ628">
            <v>0</v>
          </cell>
          <cell r="AK628">
            <v>0</v>
          </cell>
          <cell r="AL628">
            <v>0</v>
          </cell>
          <cell r="AM628">
            <v>0</v>
          </cell>
          <cell r="AN628">
            <v>0</v>
          </cell>
          <cell r="AO628">
            <v>0</v>
          </cell>
          <cell r="AP628">
            <v>0</v>
          </cell>
          <cell r="AQ628">
            <v>0</v>
          </cell>
          <cell r="AR628">
            <v>0</v>
          </cell>
          <cell r="AS628">
            <v>0</v>
          </cell>
          <cell r="AT628">
            <v>0</v>
          </cell>
          <cell r="AU628">
            <v>0</v>
          </cell>
          <cell r="AV628">
            <v>0</v>
          </cell>
          <cell r="AW628">
            <v>0</v>
          </cell>
          <cell r="AX628">
            <v>0</v>
          </cell>
          <cell r="AY628">
            <v>0</v>
          </cell>
          <cell r="AZ628">
            <v>0</v>
          </cell>
          <cell r="BA628">
            <v>0</v>
          </cell>
          <cell r="BB628">
            <v>0</v>
          </cell>
          <cell r="BC628">
            <v>0</v>
          </cell>
          <cell r="BD628">
            <v>0</v>
          </cell>
          <cell r="BE628">
            <v>0</v>
          </cell>
          <cell r="BF628">
            <v>0</v>
          </cell>
          <cell r="BG628">
            <v>0</v>
          </cell>
          <cell r="BH628">
            <v>0</v>
          </cell>
          <cell r="BI628">
            <v>0</v>
          </cell>
          <cell r="BJ628">
            <v>0</v>
          </cell>
          <cell r="BK628">
            <v>0</v>
          </cell>
          <cell r="BL628">
            <v>0</v>
          </cell>
          <cell r="BM628">
            <v>0</v>
          </cell>
          <cell r="BN628">
            <v>0</v>
          </cell>
          <cell r="BO628">
            <v>0</v>
          </cell>
          <cell r="BP628">
            <v>0</v>
          </cell>
          <cell r="BQ628">
            <v>0</v>
          </cell>
          <cell r="BR628">
            <v>0</v>
          </cell>
          <cell r="BS628">
            <v>0</v>
          </cell>
          <cell r="BT628">
            <v>0</v>
          </cell>
          <cell r="BU628">
            <v>0</v>
          </cell>
          <cell r="BV628">
            <v>0</v>
          </cell>
          <cell r="BW628">
            <v>0</v>
          </cell>
          <cell r="BX628">
            <v>0</v>
          </cell>
          <cell r="BY628">
            <v>0</v>
          </cell>
          <cell r="BZ628">
            <v>0</v>
          </cell>
          <cell r="CA628">
            <v>0</v>
          </cell>
          <cell r="CB628">
            <v>0</v>
          </cell>
          <cell r="CC628">
            <v>0</v>
          </cell>
          <cell r="CD628">
            <v>0</v>
          </cell>
          <cell r="CE628">
            <v>0</v>
          </cell>
          <cell r="CF628">
            <v>0</v>
          </cell>
          <cell r="CG628">
            <v>0</v>
          </cell>
          <cell r="CH628">
            <v>0</v>
          </cell>
          <cell r="CI628">
            <v>0</v>
          </cell>
          <cell r="CJ628">
            <v>0</v>
          </cell>
          <cell r="CK628">
            <v>0</v>
          </cell>
          <cell r="CL628">
            <v>0</v>
          </cell>
          <cell r="CM628">
            <v>0</v>
          </cell>
          <cell r="CN628">
            <v>0</v>
          </cell>
          <cell r="CO628">
            <v>0</v>
          </cell>
          <cell r="CP628">
            <v>0</v>
          </cell>
          <cell r="CQ628">
            <v>0</v>
          </cell>
          <cell r="CR628">
            <v>0</v>
          </cell>
          <cell r="CS628">
            <v>0</v>
          </cell>
          <cell r="CT628">
            <v>0</v>
          </cell>
          <cell r="CU628">
            <v>0</v>
          </cell>
          <cell r="CV628">
            <v>0</v>
          </cell>
          <cell r="CW628">
            <v>0</v>
          </cell>
          <cell r="CX628">
            <v>0</v>
          </cell>
          <cell r="CY628">
            <v>0</v>
          </cell>
          <cell r="CZ628">
            <v>0</v>
          </cell>
          <cell r="DA628">
            <v>0</v>
          </cell>
          <cell r="DB628">
            <v>0</v>
          </cell>
          <cell r="DC628">
            <v>0</v>
          </cell>
          <cell r="DD628">
            <v>0</v>
          </cell>
          <cell r="DE628">
            <v>0</v>
          </cell>
          <cell r="DF628">
            <v>0</v>
          </cell>
          <cell r="DG628">
            <v>0</v>
          </cell>
          <cell r="DH628">
            <v>0</v>
          </cell>
          <cell r="DI628">
            <v>0</v>
          </cell>
          <cell r="DJ628">
            <v>0</v>
          </cell>
          <cell r="DK628">
            <v>0</v>
          </cell>
          <cell r="DL628">
            <v>0</v>
          </cell>
          <cell r="DM628">
            <v>0</v>
          </cell>
          <cell r="DN628">
            <v>0</v>
          </cell>
          <cell r="DO628">
            <v>0</v>
          </cell>
          <cell r="DP628">
            <v>0</v>
          </cell>
          <cell r="DQ628">
            <v>0</v>
          </cell>
          <cell r="DR628">
            <v>0</v>
          </cell>
          <cell r="DS628">
            <v>0</v>
          </cell>
          <cell r="DT628">
            <v>0</v>
          </cell>
          <cell r="DU628">
            <v>0</v>
          </cell>
          <cell r="DV628">
            <v>0</v>
          </cell>
          <cell r="DW628">
            <v>0</v>
          </cell>
          <cell r="DX628">
            <v>0</v>
          </cell>
          <cell r="DY628">
            <v>0</v>
          </cell>
          <cell r="DZ628">
            <v>0</v>
          </cell>
          <cell r="EA628">
            <v>0</v>
          </cell>
          <cell r="EB628">
            <v>0</v>
          </cell>
          <cell r="EC628">
            <v>0</v>
          </cell>
          <cell r="ED628">
            <v>0</v>
          </cell>
          <cell r="EE628">
            <v>0</v>
          </cell>
          <cell r="EF628">
            <v>0</v>
          </cell>
          <cell r="EG628">
            <v>0</v>
          </cell>
          <cell r="EH628">
            <v>0</v>
          </cell>
          <cell r="EI628">
            <v>0</v>
          </cell>
          <cell r="EJ628">
            <v>0</v>
          </cell>
          <cell r="EK628">
            <v>0</v>
          </cell>
          <cell r="EL628">
            <v>0</v>
          </cell>
          <cell r="EM628">
            <v>0</v>
          </cell>
          <cell r="EN628">
            <v>0</v>
          </cell>
          <cell r="EO628">
            <v>0</v>
          </cell>
          <cell r="EP628">
            <v>0</v>
          </cell>
          <cell r="EQ628">
            <v>0</v>
          </cell>
          <cell r="ER628">
            <v>0</v>
          </cell>
          <cell r="ES628">
            <v>0</v>
          </cell>
          <cell r="ET628">
            <v>0</v>
          </cell>
          <cell r="EU628">
            <v>0</v>
          </cell>
          <cell r="EV628">
            <v>0</v>
          </cell>
          <cell r="EW628">
            <v>0</v>
          </cell>
          <cell r="EX628">
            <v>0</v>
          </cell>
          <cell r="EY628">
            <v>0</v>
          </cell>
          <cell r="EZ628">
            <v>0</v>
          </cell>
          <cell r="FA628">
            <v>0</v>
          </cell>
          <cell r="FB628">
            <v>0</v>
          </cell>
          <cell r="FC628">
            <v>0</v>
          </cell>
          <cell r="FD628">
            <v>0</v>
          </cell>
          <cell r="FE628">
            <v>0</v>
          </cell>
          <cell r="FF628">
            <v>0</v>
          </cell>
          <cell r="FG628">
            <v>0</v>
          </cell>
          <cell r="FH628">
            <v>0</v>
          </cell>
          <cell r="FI628">
            <v>0</v>
          </cell>
          <cell r="FJ628">
            <v>0</v>
          </cell>
          <cell r="FK628">
            <v>0</v>
          </cell>
          <cell r="FL628">
            <v>0</v>
          </cell>
          <cell r="FM628">
            <v>0</v>
          </cell>
          <cell r="FN628">
            <v>0</v>
          </cell>
          <cell r="FO628">
            <v>0</v>
          </cell>
          <cell r="FP628">
            <v>0</v>
          </cell>
          <cell r="FQ628">
            <v>0</v>
          </cell>
          <cell r="FR628">
            <v>0</v>
          </cell>
          <cell r="FS628">
            <v>0</v>
          </cell>
          <cell r="FT628">
            <v>0</v>
          </cell>
          <cell r="FU628">
            <v>0</v>
          </cell>
          <cell r="FV628">
            <v>0</v>
          </cell>
          <cell r="FW628">
            <v>0</v>
          </cell>
          <cell r="FX628">
            <v>0</v>
          </cell>
          <cell r="FY628">
            <v>0</v>
          </cell>
          <cell r="FZ628">
            <v>0</v>
          </cell>
          <cell r="GA628">
            <v>0</v>
          </cell>
          <cell r="GB628">
            <v>0</v>
          </cell>
          <cell r="GC628">
            <v>0</v>
          </cell>
          <cell r="GD628">
            <v>0</v>
          </cell>
          <cell r="GE628">
            <v>0</v>
          </cell>
          <cell r="GF628">
            <v>0</v>
          </cell>
          <cell r="GG628">
            <v>0</v>
          </cell>
          <cell r="GH628">
            <v>0</v>
          </cell>
          <cell r="GI628">
            <v>0</v>
          </cell>
          <cell r="GJ628">
            <v>0</v>
          </cell>
          <cell r="GK628">
            <v>0</v>
          </cell>
          <cell r="GL628">
            <v>0</v>
          </cell>
          <cell r="GM628">
            <v>0</v>
          </cell>
          <cell r="GN628">
            <v>0</v>
          </cell>
          <cell r="GO628">
            <v>0</v>
          </cell>
          <cell r="GP628">
            <v>0</v>
          </cell>
          <cell r="GQ628">
            <v>0</v>
          </cell>
          <cell r="GR628">
            <v>0</v>
          </cell>
          <cell r="GS628">
            <v>0</v>
          </cell>
          <cell r="GT628">
            <v>0</v>
          </cell>
          <cell r="GU628">
            <v>0</v>
          </cell>
          <cell r="GV628">
            <v>0</v>
          </cell>
          <cell r="GW628">
            <v>0</v>
          </cell>
          <cell r="GX628">
            <v>0</v>
          </cell>
          <cell r="GY628">
            <v>0</v>
          </cell>
          <cell r="GZ628">
            <v>0</v>
          </cell>
          <cell r="HA628">
            <v>0</v>
          </cell>
          <cell r="HB628">
            <v>0</v>
          </cell>
          <cell r="HC628">
            <v>0</v>
          </cell>
          <cell r="HD628">
            <v>0</v>
          </cell>
          <cell r="HE628">
            <v>0</v>
          </cell>
          <cell r="HF628">
            <v>0</v>
          </cell>
          <cell r="HG628">
            <v>0</v>
          </cell>
          <cell r="HH628">
            <v>0</v>
          </cell>
          <cell r="HI628">
            <v>0</v>
          </cell>
          <cell r="HJ628">
            <v>0</v>
          </cell>
          <cell r="HK628">
            <v>0</v>
          </cell>
          <cell r="HL628">
            <v>0</v>
          </cell>
          <cell r="HM628">
            <v>0</v>
          </cell>
          <cell r="HN628">
            <v>0</v>
          </cell>
          <cell r="HO628">
            <v>0</v>
          </cell>
          <cell r="HP628">
            <v>0</v>
          </cell>
          <cell r="HQ628">
            <v>0</v>
          </cell>
          <cell r="HR628">
            <v>0</v>
          </cell>
          <cell r="HS628">
            <v>0</v>
          </cell>
          <cell r="HT628">
            <v>0</v>
          </cell>
          <cell r="HU628">
            <v>0</v>
          </cell>
          <cell r="HV628">
            <v>0</v>
          </cell>
          <cell r="HW628">
            <v>0</v>
          </cell>
          <cell r="HX628">
            <v>0</v>
          </cell>
          <cell r="HY628">
            <v>0</v>
          </cell>
          <cell r="HZ628">
            <v>0</v>
          </cell>
          <cell r="IA628">
            <v>0</v>
          </cell>
          <cell r="IB628">
            <v>0</v>
          </cell>
          <cell r="IC628">
            <v>0</v>
          </cell>
          <cell r="ID628">
            <v>0</v>
          </cell>
          <cell r="IE628">
            <v>0</v>
          </cell>
          <cell r="IF628">
            <v>0</v>
          </cell>
          <cell r="IG628">
            <v>0</v>
          </cell>
          <cell r="IH628">
            <v>0</v>
          </cell>
          <cell r="II628">
            <v>0</v>
          </cell>
          <cell r="IJ628">
            <v>0</v>
          </cell>
          <cell r="IK628">
            <v>0</v>
          </cell>
          <cell r="IL628">
            <v>0</v>
          </cell>
          <cell r="IM628">
            <v>0</v>
          </cell>
        </row>
        <row r="629">
          <cell r="A629">
            <v>0</v>
          </cell>
          <cell r="C629">
            <v>0</v>
          </cell>
          <cell r="D629">
            <v>0</v>
          </cell>
          <cell r="H629">
            <v>0</v>
          </cell>
          <cell r="I629">
            <v>0</v>
          </cell>
          <cell r="J629">
            <v>0</v>
          </cell>
          <cell r="K629">
            <v>0</v>
          </cell>
          <cell r="L629">
            <v>0</v>
          </cell>
          <cell r="M629">
            <v>0</v>
          </cell>
          <cell r="N629">
            <v>0</v>
          </cell>
          <cell r="O629">
            <v>0</v>
          </cell>
          <cell r="P629">
            <v>0</v>
          </cell>
          <cell r="Q629">
            <v>0</v>
          </cell>
          <cell r="R629">
            <v>0</v>
          </cell>
          <cell r="S629">
            <v>0</v>
          </cell>
          <cell r="T629">
            <v>0</v>
          </cell>
          <cell r="U629">
            <v>0</v>
          </cell>
          <cell r="V629">
            <v>0</v>
          </cell>
          <cell r="W629">
            <v>0</v>
          </cell>
          <cell r="X629">
            <v>0</v>
          </cell>
          <cell r="Y629">
            <v>0</v>
          </cell>
          <cell r="Z629">
            <v>0</v>
          </cell>
          <cell r="AA629">
            <v>0</v>
          </cell>
          <cell r="AB629">
            <v>0</v>
          </cell>
          <cell r="AC629">
            <v>0</v>
          </cell>
          <cell r="AD629">
            <v>0</v>
          </cell>
          <cell r="AE629">
            <v>0</v>
          </cell>
          <cell r="AF629">
            <v>0</v>
          </cell>
          <cell r="AG629">
            <v>0</v>
          </cell>
          <cell r="AH629">
            <v>0</v>
          </cell>
          <cell r="AI629">
            <v>0</v>
          </cell>
          <cell r="AJ629">
            <v>0</v>
          </cell>
          <cell r="AK629">
            <v>0</v>
          </cell>
          <cell r="AL629">
            <v>0</v>
          </cell>
          <cell r="AM629">
            <v>0</v>
          </cell>
          <cell r="AN629">
            <v>0</v>
          </cell>
          <cell r="AO629">
            <v>0</v>
          </cell>
          <cell r="AP629">
            <v>0</v>
          </cell>
          <cell r="AQ629">
            <v>0</v>
          </cell>
          <cell r="AR629">
            <v>0</v>
          </cell>
          <cell r="AS629">
            <v>0</v>
          </cell>
          <cell r="AT629">
            <v>0</v>
          </cell>
          <cell r="AU629">
            <v>0</v>
          </cell>
          <cell r="AV629">
            <v>0</v>
          </cell>
          <cell r="AW629">
            <v>0</v>
          </cell>
          <cell r="AX629">
            <v>0</v>
          </cell>
          <cell r="AY629">
            <v>0</v>
          </cell>
          <cell r="AZ629">
            <v>0</v>
          </cell>
          <cell r="BA629">
            <v>0</v>
          </cell>
          <cell r="BB629">
            <v>0</v>
          </cell>
          <cell r="BC629">
            <v>0</v>
          </cell>
          <cell r="BD629">
            <v>0</v>
          </cell>
          <cell r="BE629">
            <v>0</v>
          </cell>
          <cell r="BF629">
            <v>0</v>
          </cell>
          <cell r="BG629">
            <v>0</v>
          </cell>
          <cell r="BH629">
            <v>0</v>
          </cell>
          <cell r="BI629">
            <v>0</v>
          </cell>
          <cell r="BJ629">
            <v>0</v>
          </cell>
          <cell r="BK629">
            <v>0</v>
          </cell>
          <cell r="BL629">
            <v>0</v>
          </cell>
          <cell r="BM629">
            <v>0</v>
          </cell>
          <cell r="BN629">
            <v>0</v>
          </cell>
          <cell r="BO629">
            <v>0</v>
          </cell>
          <cell r="BP629">
            <v>0</v>
          </cell>
          <cell r="BQ629">
            <v>0</v>
          </cell>
          <cell r="BR629">
            <v>0</v>
          </cell>
          <cell r="BS629">
            <v>0</v>
          </cell>
          <cell r="BT629">
            <v>0</v>
          </cell>
          <cell r="BU629">
            <v>0</v>
          </cell>
          <cell r="BV629">
            <v>0</v>
          </cell>
          <cell r="BW629">
            <v>0</v>
          </cell>
          <cell r="BX629">
            <v>0</v>
          </cell>
          <cell r="BY629">
            <v>0</v>
          </cell>
          <cell r="BZ629">
            <v>0</v>
          </cell>
          <cell r="CA629">
            <v>0</v>
          </cell>
          <cell r="CB629">
            <v>0</v>
          </cell>
          <cell r="CC629">
            <v>0</v>
          </cell>
          <cell r="CD629">
            <v>0</v>
          </cell>
          <cell r="CE629">
            <v>0</v>
          </cell>
          <cell r="CF629">
            <v>0</v>
          </cell>
          <cell r="CG629">
            <v>0</v>
          </cell>
          <cell r="CH629">
            <v>0</v>
          </cell>
          <cell r="CI629">
            <v>0</v>
          </cell>
          <cell r="CJ629">
            <v>0</v>
          </cell>
          <cell r="CK629">
            <v>0</v>
          </cell>
          <cell r="CL629">
            <v>0</v>
          </cell>
          <cell r="CM629">
            <v>0</v>
          </cell>
          <cell r="CN629">
            <v>0</v>
          </cell>
          <cell r="CO629">
            <v>0</v>
          </cell>
          <cell r="CP629">
            <v>0</v>
          </cell>
          <cell r="CQ629">
            <v>0</v>
          </cell>
          <cell r="CR629">
            <v>0</v>
          </cell>
          <cell r="CS629">
            <v>0</v>
          </cell>
          <cell r="CT629">
            <v>0</v>
          </cell>
          <cell r="CU629">
            <v>0</v>
          </cell>
          <cell r="CV629">
            <v>0</v>
          </cell>
          <cell r="CW629">
            <v>0</v>
          </cell>
          <cell r="CX629">
            <v>0</v>
          </cell>
          <cell r="CY629">
            <v>0</v>
          </cell>
          <cell r="CZ629">
            <v>0</v>
          </cell>
          <cell r="DA629">
            <v>0</v>
          </cell>
          <cell r="DB629">
            <v>0</v>
          </cell>
          <cell r="DC629">
            <v>0</v>
          </cell>
          <cell r="DD629">
            <v>0</v>
          </cell>
          <cell r="DE629">
            <v>0</v>
          </cell>
          <cell r="DF629">
            <v>0</v>
          </cell>
          <cell r="DG629">
            <v>0</v>
          </cell>
          <cell r="DH629">
            <v>0</v>
          </cell>
          <cell r="DI629">
            <v>0</v>
          </cell>
          <cell r="DJ629">
            <v>0</v>
          </cell>
          <cell r="DK629">
            <v>0</v>
          </cell>
          <cell r="DL629">
            <v>0</v>
          </cell>
          <cell r="DM629">
            <v>0</v>
          </cell>
          <cell r="DN629">
            <v>0</v>
          </cell>
          <cell r="DO629">
            <v>0</v>
          </cell>
          <cell r="DP629">
            <v>0</v>
          </cell>
          <cell r="DQ629">
            <v>0</v>
          </cell>
          <cell r="DR629">
            <v>0</v>
          </cell>
          <cell r="DS629">
            <v>0</v>
          </cell>
          <cell r="DT629">
            <v>0</v>
          </cell>
          <cell r="DU629">
            <v>0</v>
          </cell>
          <cell r="DV629">
            <v>0</v>
          </cell>
          <cell r="DW629">
            <v>0</v>
          </cell>
          <cell r="DX629">
            <v>0</v>
          </cell>
          <cell r="DY629">
            <v>0</v>
          </cell>
          <cell r="DZ629">
            <v>0</v>
          </cell>
          <cell r="EA629">
            <v>0</v>
          </cell>
          <cell r="EB629">
            <v>0</v>
          </cell>
          <cell r="EC629">
            <v>0</v>
          </cell>
          <cell r="ED629">
            <v>0</v>
          </cell>
          <cell r="EE629">
            <v>0</v>
          </cell>
          <cell r="EF629">
            <v>0</v>
          </cell>
          <cell r="EG629">
            <v>0</v>
          </cell>
          <cell r="EH629">
            <v>0</v>
          </cell>
          <cell r="EI629">
            <v>0</v>
          </cell>
          <cell r="EJ629">
            <v>0</v>
          </cell>
          <cell r="EK629">
            <v>0</v>
          </cell>
          <cell r="EL629">
            <v>0</v>
          </cell>
          <cell r="EM629">
            <v>0</v>
          </cell>
          <cell r="EN629">
            <v>0</v>
          </cell>
          <cell r="EO629">
            <v>0</v>
          </cell>
          <cell r="EP629">
            <v>0</v>
          </cell>
          <cell r="EQ629">
            <v>0</v>
          </cell>
          <cell r="ER629">
            <v>0</v>
          </cell>
          <cell r="ES629">
            <v>0</v>
          </cell>
          <cell r="ET629">
            <v>0</v>
          </cell>
          <cell r="EU629">
            <v>0</v>
          </cell>
          <cell r="EV629">
            <v>0</v>
          </cell>
          <cell r="EW629">
            <v>0</v>
          </cell>
          <cell r="EX629">
            <v>0</v>
          </cell>
          <cell r="EY629">
            <v>0</v>
          </cell>
          <cell r="EZ629">
            <v>0</v>
          </cell>
          <cell r="FA629">
            <v>0</v>
          </cell>
          <cell r="FB629">
            <v>0</v>
          </cell>
          <cell r="FC629">
            <v>0</v>
          </cell>
          <cell r="FD629">
            <v>0</v>
          </cell>
          <cell r="FE629">
            <v>0</v>
          </cell>
          <cell r="FF629">
            <v>0</v>
          </cell>
          <cell r="FG629">
            <v>0</v>
          </cell>
          <cell r="FH629">
            <v>0</v>
          </cell>
          <cell r="FI629">
            <v>0</v>
          </cell>
          <cell r="FJ629">
            <v>0</v>
          </cell>
          <cell r="FK629">
            <v>0</v>
          </cell>
          <cell r="FL629">
            <v>0</v>
          </cell>
          <cell r="FM629">
            <v>0</v>
          </cell>
          <cell r="FN629">
            <v>0</v>
          </cell>
          <cell r="FO629">
            <v>0</v>
          </cell>
          <cell r="FP629">
            <v>0</v>
          </cell>
          <cell r="FQ629">
            <v>0</v>
          </cell>
          <cell r="FR629">
            <v>0</v>
          </cell>
          <cell r="FS629">
            <v>0</v>
          </cell>
          <cell r="FT629">
            <v>0</v>
          </cell>
          <cell r="FU629">
            <v>0</v>
          </cell>
          <cell r="FV629">
            <v>0</v>
          </cell>
          <cell r="FW629">
            <v>0</v>
          </cell>
          <cell r="FX629">
            <v>0</v>
          </cell>
          <cell r="FY629">
            <v>0</v>
          </cell>
          <cell r="FZ629">
            <v>0</v>
          </cell>
          <cell r="GA629">
            <v>0</v>
          </cell>
          <cell r="GB629">
            <v>0</v>
          </cell>
          <cell r="GC629">
            <v>0</v>
          </cell>
          <cell r="GD629">
            <v>0</v>
          </cell>
          <cell r="GE629">
            <v>0</v>
          </cell>
          <cell r="GF629">
            <v>0</v>
          </cell>
          <cell r="GG629">
            <v>0</v>
          </cell>
          <cell r="GH629">
            <v>0</v>
          </cell>
          <cell r="GI629">
            <v>0</v>
          </cell>
          <cell r="GJ629">
            <v>0</v>
          </cell>
          <cell r="GK629">
            <v>0</v>
          </cell>
          <cell r="GL629">
            <v>0</v>
          </cell>
          <cell r="GM629">
            <v>0</v>
          </cell>
          <cell r="GN629">
            <v>0</v>
          </cell>
          <cell r="GO629">
            <v>0</v>
          </cell>
          <cell r="GP629">
            <v>0</v>
          </cell>
          <cell r="GQ629">
            <v>0</v>
          </cell>
          <cell r="GR629">
            <v>0</v>
          </cell>
          <cell r="GS629">
            <v>0</v>
          </cell>
          <cell r="GT629">
            <v>0</v>
          </cell>
          <cell r="GU629">
            <v>0</v>
          </cell>
          <cell r="GV629">
            <v>0</v>
          </cell>
          <cell r="GW629">
            <v>0</v>
          </cell>
          <cell r="GX629">
            <v>0</v>
          </cell>
          <cell r="GY629">
            <v>0</v>
          </cell>
          <cell r="GZ629">
            <v>0</v>
          </cell>
          <cell r="HA629">
            <v>0</v>
          </cell>
          <cell r="HB629">
            <v>0</v>
          </cell>
          <cell r="HC629">
            <v>0</v>
          </cell>
          <cell r="HD629">
            <v>0</v>
          </cell>
          <cell r="HE629">
            <v>0</v>
          </cell>
          <cell r="HF629">
            <v>0</v>
          </cell>
          <cell r="HG629">
            <v>0</v>
          </cell>
          <cell r="HH629">
            <v>0</v>
          </cell>
          <cell r="HI629">
            <v>0</v>
          </cell>
          <cell r="HJ629">
            <v>0</v>
          </cell>
          <cell r="HK629">
            <v>0</v>
          </cell>
          <cell r="HL629">
            <v>0</v>
          </cell>
          <cell r="HM629">
            <v>0</v>
          </cell>
          <cell r="HN629">
            <v>0</v>
          </cell>
          <cell r="HO629">
            <v>0</v>
          </cell>
          <cell r="HP629">
            <v>0</v>
          </cell>
          <cell r="HQ629">
            <v>0</v>
          </cell>
          <cell r="HR629">
            <v>0</v>
          </cell>
          <cell r="HS629">
            <v>0</v>
          </cell>
          <cell r="HT629">
            <v>0</v>
          </cell>
          <cell r="HU629">
            <v>0</v>
          </cell>
          <cell r="HV629">
            <v>0</v>
          </cell>
          <cell r="HW629">
            <v>0</v>
          </cell>
          <cell r="HX629">
            <v>0</v>
          </cell>
          <cell r="HY629">
            <v>0</v>
          </cell>
          <cell r="HZ629">
            <v>0</v>
          </cell>
          <cell r="IA629">
            <v>0</v>
          </cell>
          <cell r="IB629">
            <v>0</v>
          </cell>
          <cell r="IC629">
            <v>0</v>
          </cell>
          <cell r="ID629">
            <v>0</v>
          </cell>
          <cell r="IE629">
            <v>0</v>
          </cell>
          <cell r="IF629">
            <v>0</v>
          </cell>
          <cell r="IG629">
            <v>0</v>
          </cell>
          <cell r="IH629">
            <v>0</v>
          </cell>
          <cell r="II629">
            <v>0</v>
          </cell>
          <cell r="IJ629">
            <v>0</v>
          </cell>
          <cell r="IK629">
            <v>0</v>
          </cell>
          <cell r="IL629">
            <v>0</v>
          </cell>
          <cell r="IM629">
            <v>0</v>
          </cell>
        </row>
        <row r="630">
          <cell r="A630">
            <v>0</v>
          </cell>
          <cell r="C630">
            <v>0</v>
          </cell>
          <cell r="D630">
            <v>0</v>
          </cell>
          <cell r="H630">
            <v>0</v>
          </cell>
          <cell r="I630">
            <v>0</v>
          </cell>
          <cell r="J630">
            <v>0</v>
          </cell>
          <cell r="K630">
            <v>0</v>
          </cell>
          <cell r="L630">
            <v>0</v>
          </cell>
          <cell r="M630">
            <v>0</v>
          </cell>
          <cell r="N630">
            <v>0</v>
          </cell>
          <cell r="O630">
            <v>0</v>
          </cell>
          <cell r="P630">
            <v>0</v>
          </cell>
          <cell r="Q630">
            <v>0</v>
          </cell>
          <cell r="R630">
            <v>0</v>
          </cell>
          <cell r="S630">
            <v>0</v>
          </cell>
          <cell r="T630">
            <v>0</v>
          </cell>
          <cell r="U630">
            <v>0</v>
          </cell>
          <cell r="V630">
            <v>0</v>
          </cell>
          <cell r="W630">
            <v>0</v>
          </cell>
          <cell r="X630">
            <v>0</v>
          </cell>
          <cell r="Y630">
            <v>0</v>
          </cell>
          <cell r="Z630">
            <v>0</v>
          </cell>
          <cell r="AA630">
            <v>0</v>
          </cell>
          <cell r="AB630">
            <v>0</v>
          </cell>
          <cell r="AC630">
            <v>0</v>
          </cell>
          <cell r="AD630">
            <v>0</v>
          </cell>
          <cell r="AE630">
            <v>0</v>
          </cell>
          <cell r="AF630">
            <v>0</v>
          </cell>
          <cell r="AG630">
            <v>0</v>
          </cell>
          <cell r="AH630">
            <v>0</v>
          </cell>
          <cell r="AI630">
            <v>0</v>
          </cell>
          <cell r="AJ630">
            <v>0</v>
          </cell>
          <cell r="AK630">
            <v>0</v>
          </cell>
          <cell r="AL630">
            <v>0</v>
          </cell>
          <cell r="AM630">
            <v>0</v>
          </cell>
          <cell r="AN630">
            <v>0</v>
          </cell>
          <cell r="AO630">
            <v>0</v>
          </cell>
          <cell r="AP630">
            <v>0</v>
          </cell>
          <cell r="AQ630">
            <v>0</v>
          </cell>
          <cell r="AR630">
            <v>0</v>
          </cell>
          <cell r="AS630">
            <v>0</v>
          </cell>
          <cell r="AT630">
            <v>0</v>
          </cell>
          <cell r="AU630">
            <v>0</v>
          </cell>
          <cell r="AV630">
            <v>0</v>
          </cell>
          <cell r="AW630">
            <v>0</v>
          </cell>
          <cell r="AX630">
            <v>0</v>
          </cell>
          <cell r="AY630">
            <v>0</v>
          </cell>
          <cell r="AZ630">
            <v>0</v>
          </cell>
          <cell r="BA630">
            <v>0</v>
          </cell>
          <cell r="BB630">
            <v>0</v>
          </cell>
          <cell r="BC630">
            <v>0</v>
          </cell>
          <cell r="BD630">
            <v>0</v>
          </cell>
          <cell r="BE630">
            <v>0</v>
          </cell>
          <cell r="BF630">
            <v>0</v>
          </cell>
          <cell r="BG630">
            <v>0</v>
          </cell>
          <cell r="BH630">
            <v>0</v>
          </cell>
          <cell r="BI630">
            <v>0</v>
          </cell>
          <cell r="BJ630">
            <v>0</v>
          </cell>
          <cell r="BK630">
            <v>0</v>
          </cell>
          <cell r="BL630">
            <v>0</v>
          </cell>
          <cell r="BM630">
            <v>0</v>
          </cell>
          <cell r="BN630">
            <v>0</v>
          </cell>
          <cell r="BO630">
            <v>0</v>
          </cell>
          <cell r="BP630">
            <v>0</v>
          </cell>
          <cell r="BQ630">
            <v>0</v>
          </cell>
          <cell r="BR630">
            <v>0</v>
          </cell>
          <cell r="BS630">
            <v>0</v>
          </cell>
          <cell r="BT630">
            <v>0</v>
          </cell>
          <cell r="BU630">
            <v>0</v>
          </cell>
          <cell r="BV630">
            <v>0</v>
          </cell>
          <cell r="BW630">
            <v>0</v>
          </cell>
          <cell r="BX630">
            <v>0</v>
          </cell>
          <cell r="BY630">
            <v>0</v>
          </cell>
          <cell r="BZ630">
            <v>0</v>
          </cell>
          <cell r="CA630">
            <v>0</v>
          </cell>
          <cell r="CB630">
            <v>0</v>
          </cell>
          <cell r="CC630">
            <v>0</v>
          </cell>
          <cell r="CD630">
            <v>0</v>
          </cell>
          <cell r="CE630">
            <v>0</v>
          </cell>
          <cell r="CF630">
            <v>0</v>
          </cell>
          <cell r="CG630">
            <v>0</v>
          </cell>
          <cell r="CH630">
            <v>0</v>
          </cell>
          <cell r="CI630">
            <v>0</v>
          </cell>
          <cell r="CJ630">
            <v>0</v>
          </cell>
          <cell r="CK630">
            <v>0</v>
          </cell>
          <cell r="CL630">
            <v>0</v>
          </cell>
          <cell r="CM630">
            <v>0</v>
          </cell>
          <cell r="CN630">
            <v>0</v>
          </cell>
          <cell r="CO630">
            <v>0</v>
          </cell>
          <cell r="CP630">
            <v>0</v>
          </cell>
          <cell r="CQ630">
            <v>0</v>
          </cell>
          <cell r="CR630">
            <v>0</v>
          </cell>
          <cell r="CS630">
            <v>0</v>
          </cell>
          <cell r="CT630">
            <v>0</v>
          </cell>
          <cell r="CU630">
            <v>0</v>
          </cell>
          <cell r="CV630">
            <v>0</v>
          </cell>
          <cell r="CW630">
            <v>0</v>
          </cell>
          <cell r="CX630">
            <v>0</v>
          </cell>
          <cell r="CY630">
            <v>0</v>
          </cell>
          <cell r="CZ630">
            <v>0</v>
          </cell>
          <cell r="DA630">
            <v>0</v>
          </cell>
          <cell r="DB630">
            <v>0</v>
          </cell>
          <cell r="DC630">
            <v>0</v>
          </cell>
          <cell r="DD630">
            <v>0</v>
          </cell>
          <cell r="DE630">
            <v>0</v>
          </cell>
          <cell r="DF630">
            <v>0</v>
          </cell>
          <cell r="DG630">
            <v>0</v>
          </cell>
          <cell r="DH630">
            <v>0</v>
          </cell>
          <cell r="DI630">
            <v>0</v>
          </cell>
          <cell r="DJ630">
            <v>0</v>
          </cell>
          <cell r="DK630">
            <v>0</v>
          </cell>
          <cell r="DL630">
            <v>0</v>
          </cell>
          <cell r="DM630">
            <v>0</v>
          </cell>
          <cell r="DN630">
            <v>0</v>
          </cell>
          <cell r="DO630">
            <v>0</v>
          </cell>
          <cell r="DP630">
            <v>0</v>
          </cell>
          <cell r="DQ630">
            <v>0</v>
          </cell>
          <cell r="DR630">
            <v>0</v>
          </cell>
          <cell r="DS630">
            <v>0</v>
          </cell>
          <cell r="DT630">
            <v>0</v>
          </cell>
          <cell r="DU630">
            <v>0</v>
          </cell>
          <cell r="DV630">
            <v>0</v>
          </cell>
          <cell r="DW630">
            <v>0</v>
          </cell>
          <cell r="DX630">
            <v>0</v>
          </cell>
          <cell r="DY630">
            <v>0</v>
          </cell>
          <cell r="DZ630">
            <v>0</v>
          </cell>
          <cell r="EA630">
            <v>0</v>
          </cell>
          <cell r="EB630">
            <v>0</v>
          </cell>
          <cell r="EC630">
            <v>0</v>
          </cell>
          <cell r="ED630">
            <v>0</v>
          </cell>
          <cell r="EE630">
            <v>0</v>
          </cell>
          <cell r="EF630">
            <v>0</v>
          </cell>
          <cell r="EG630">
            <v>0</v>
          </cell>
          <cell r="EH630">
            <v>0</v>
          </cell>
          <cell r="EI630">
            <v>0</v>
          </cell>
          <cell r="EJ630">
            <v>0</v>
          </cell>
          <cell r="EK630">
            <v>0</v>
          </cell>
          <cell r="EL630">
            <v>0</v>
          </cell>
          <cell r="EM630">
            <v>0</v>
          </cell>
          <cell r="EN630">
            <v>0</v>
          </cell>
          <cell r="EO630">
            <v>0</v>
          </cell>
          <cell r="EP630">
            <v>0</v>
          </cell>
          <cell r="EQ630">
            <v>0</v>
          </cell>
          <cell r="ER630">
            <v>0</v>
          </cell>
          <cell r="ES630">
            <v>0</v>
          </cell>
          <cell r="ET630">
            <v>0</v>
          </cell>
          <cell r="EU630">
            <v>0</v>
          </cell>
          <cell r="EV630">
            <v>0</v>
          </cell>
          <cell r="EW630">
            <v>0</v>
          </cell>
          <cell r="EX630">
            <v>0</v>
          </cell>
          <cell r="EY630">
            <v>0</v>
          </cell>
          <cell r="EZ630">
            <v>0</v>
          </cell>
          <cell r="FA630">
            <v>0</v>
          </cell>
          <cell r="FB630">
            <v>0</v>
          </cell>
          <cell r="FC630">
            <v>0</v>
          </cell>
          <cell r="FD630">
            <v>0</v>
          </cell>
          <cell r="FE630">
            <v>0</v>
          </cell>
          <cell r="FF630">
            <v>0</v>
          </cell>
          <cell r="FG630">
            <v>0</v>
          </cell>
          <cell r="FH630">
            <v>0</v>
          </cell>
          <cell r="FI630">
            <v>0</v>
          </cell>
          <cell r="FJ630">
            <v>0</v>
          </cell>
          <cell r="FK630">
            <v>0</v>
          </cell>
          <cell r="FL630">
            <v>0</v>
          </cell>
          <cell r="FM630">
            <v>0</v>
          </cell>
          <cell r="FN630">
            <v>0</v>
          </cell>
          <cell r="FO630">
            <v>0</v>
          </cell>
          <cell r="FP630">
            <v>0</v>
          </cell>
          <cell r="FQ630">
            <v>0</v>
          </cell>
          <cell r="FR630">
            <v>0</v>
          </cell>
          <cell r="FS630">
            <v>0</v>
          </cell>
          <cell r="FT630">
            <v>0</v>
          </cell>
          <cell r="FU630">
            <v>0</v>
          </cell>
          <cell r="FV630">
            <v>0</v>
          </cell>
          <cell r="FW630">
            <v>0</v>
          </cell>
          <cell r="FX630">
            <v>0</v>
          </cell>
          <cell r="FY630">
            <v>0</v>
          </cell>
          <cell r="FZ630">
            <v>0</v>
          </cell>
          <cell r="GA630">
            <v>0</v>
          </cell>
          <cell r="GB630">
            <v>0</v>
          </cell>
          <cell r="GC630">
            <v>0</v>
          </cell>
          <cell r="GD630">
            <v>0</v>
          </cell>
          <cell r="GE630">
            <v>0</v>
          </cell>
          <cell r="GF630">
            <v>0</v>
          </cell>
          <cell r="GG630">
            <v>0</v>
          </cell>
          <cell r="GH630">
            <v>0</v>
          </cell>
          <cell r="GI630">
            <v>0</v>
          </cell>
          <cell r="GJ630">
            <v>0</v>
          </cell>
          <cell r="GK630">
            <v>0</v>
          </cell>
          <cell r="GL630">
            <v>0</v>
          </cell>
          <cell r="GM630">
            <v>0</v>
          </cell>
          <cell r="GN630">
            <v>0</v>
          </cell>
          <cell r="GO630">
            <v>0</v>
          </cell>
          <cell r="GP630">
            <v>0</v>
          </cell>
          <cell r="GQ630">
            <v>0</v>
          </cell>
          <cell r="GR630">
            <v>0</v>
          </cell>
          <cell r="GS630">
            <v>0</v>
          </cell>
          <cell r="GT630">
            <v>0</v>
          </cell>
          <cell r="GU630">
            <v>0</v>
          </cell>
          <cell r="GV630">
            <v>0</v>
          </cell>
          <cell r="GW630">
            <v>0</v>
          </cell>
          <cell r="GX630">
            <v>0</v>
          </cell>
          <cell r="GY630">
            <v>0</v>
          </cell>
          <cell r="GZ630">
            <v>0</v>
          </cell>
          <cell r="HA630">
            <v>0</v>
          </cell>
          <cell r="HB630">
            <v>0</v>
          </cell>
          <cell r="HC630">
            <v>0</v>
          </cell>
          <cell r="HD630">
            <v>0</v>
          </cell>
          <cell r="HE630">
            <v>0</v>
          </cell>
          <cell r="HF630">
            <v>0</v>
          </cell>
          <cell r="HG630">
            <v>0</v>
          </cell>
          <cell r="HH630">
            <v>0</v>
          </cell>
          <cell r="HI630">
            <v>0</v>
          </cell>
          <cell r="HJ630">
            <v>0</v>
          </cell>
          <cell r="HK630">
            <v>0</v>
          </cell>
          <cell r="HL630">
            <v>0</v>
          </cell>
          <cell r="HM630">
            <v>0</v>
          </cell>
          <cell r="HN630">
            <v>0</v>
          </cell>
          <cell r="HO630">
            <v>0</v>
          </cell>
          <cell r="HP630">
            <v>0</v>
          </cell>
          <cell r="HQ630">
            <v>0</v>
          </cell>
          <cell r="HR630">
            <v>0</v>
          </cell>
          <cell r="HS630">
            <v>0</v>
          </cell>
          <cell r="HT630">
            <v>0</v>
          </cell>
          <cell r="HU630">
            <v>0</v>
          </cell>
          <cell r="HV630">
            <v>0</v>
          </cell>
          <cell r="HW630">
            <v>0</v>
          </cell>
          <cell r="HX630">
            <v>0</v>
          </cell>
          <cell r="HY630">
            <v>0</v>
          </cell>
          <cell r="HZ630">
            <v>0</v>
          </cell>
          <cell r="IA630">
            <v>0</v>
          </cell>
          <cell r="IB630">
            <v>0</v>
          </cell>
          <cell r="IC630">
            <v>0</v>
          </cell>
          <cell r="ID630">
            <v>0</v>
          </cell>
          <cell r="IE630">
            <v>0</v>
          </cell>
          <cell r="IF630">
            <v>0</v>
          </cell>
          <cell r="IG630">
            <v>0</v>
          </cell>
          <cell r="IH630">
            <v>0</v>
          </cell>
          <cell r="II630">
            <v>0</v>
          </cell>
          <cell r="IJ630">
            <v>0</v>
          </cell>
          <cell r="IK630">
            <v>0</v>
          </cell>
          <cell r="IL630">
            <v>0</v>
          </cell>
          <cell r="IM630">
            <v>0</v>
          </cell>
        </row>
        <row r="631">
          <cell r="A631">
            <v>0</v>
          </cell>
          <cell r="C631">
            <v>0</v>
          </cell>
          <cell r="D631">
            <v>0</v>
          </cell>
          <cell r="H631">
            <v>0</v>
          </cell>
          <cell r="I631">
            <v>0</v>
          </cell>
          <cell r="J631">
            <v>0</v>
          </cell>
          <cell r="K631">
            <v>0</v>
          </cell>
          <cell r="L631">
            <v>0</v>
          </cell>
          <cell r="M631">
            <v>0</v>
          </cell>
          <cell r="N631">
            <v>0</v>
          </cell>
          <cell r="O631">
            <v>0</v>
          </cell>
          <cell r="P631">
            <v>0</v>
          </cell>
          <cell r="Q631">
            <v>0</v>
          </cell>
          <cell r="R631">
            <v>0</v>
          </cell>
          <cell r="S631">
            <v>0</v>
          </cell>
          <cell r="T631">
            <v>0</v>
          </cell>
          <cell r="U631">
            <v>0</v>
          </cell>
          <cell r="V631">
            <v>0</v>
          </cell>
          <cell r="W631">
            <v>0</v>
          </cell>
          <cell r="X631">
            <v>0</v>
          </cell>
          <cell r="Y631">
            <v>0</v>
          </cell>
          <cell r="Z631">
            <v>0</v>
          </cell>
          <cell r="AA631">
            <v>0</v>
          </cell>
          <cell r="AB631">
            <v>0</v>
          </cell>
          <cell r="AC631">
            <v>0</v>
          </cell>
          <cell r="AD631">
            <v>0</v>
          </cell>
          <cell r="AE631">
            <v>0</v>
          </cell>
          <cell r="AF631">
            <v>0</v>
          </cell>
          <cell r="AG631">
            <v>0</v>
          </cell>
          <cell r="AH631">
            <v>0</v>
          </cell>
          <cell r="AI631">
            <v>0</v>
          </cell>
          <cell r="AJ631">
            <v>0</v>
          </cell>
          <cell r="AK631">
            <v>0</v>
          </cell>
          <cell r="AL631">
            <v>0</v>
          </cell>
          <cell r="AM631">
            <v>0</v>
          </cell>
          <cell r="AN631">
            <v>0</v>
          </cell>
          <cell r="AO631">
            <v>0</v>
          </cell>
          <cell r="AP631">
            <v>0</v>
          </cell>
          <cell r="AQ631">
            <v>0</v>
          </cell>
          <cell r="AR631">
            <v>0</v>
          </cell>
          <cell r="AS631">
            <v>0</v>
          </cell>
          <cell r="AT631">
            <v>0</v>
          </cell>
          <cell r="AU631">
            <v>0</v>
          </cell>
          <cell r="AV631">
            <v>0</v>
          </cell>
          <cell r="AW631">
            <v>0</v>
          </cell>
          <cell r="AX631">
            <v>0</v>
          </cell>
          <cell r="AY631">
            <v>0</v>
          </cell>
          <cell r="AZ631">
            <v>0</v>
          </cell>
          <cell r="BA631">
            <v>0</v>
          </cell>
          <cell r="BB631">
            <v>0</v>
          </cell>
          <cell r="BC631">
            <v>0</v>
          </cell>
          <cell r="BD631">
            <v>0</v>
          </cell>
          <cell r="BE631">
            <v>0</v>
          </cell>
          <cell r="BF631">
            <v>0</v>
          </cell>
          <cell r="BG631">
            <v>0</v>
          </cell>
          <cell r="BH631">
            <v>0</v>
          </cell>
          <cell r="BI631">
            <v>0</v>
          </cell>
          <cell r="BJ631">
            <v>0</v>
          </cell>
          <cell r="BK631">
            <v>0</v>
          </cell>
          <cell r="BL631">
            <v>0</v>
          </cell>
          <cell r="BM631">
            <v>0</v>
          </cell>
          <cell r="BN631">
            <v>0</v>
          </cell>
          <cell r="BO631">
            <v>0</v>
          </cell>
          <cell r="BP631">
            <v>0</v>
          </cell>
          <cell r="BQ631">
            <v>0</v>
          </cell>
          <cell r="BR631">
            <v>0</v>
          </cell>
          <cell r="BS631">
            <v>0</v>
          </cell>
          <cell r="BT631">
            <v>0</v>
          </cell>
          <cell r="BU631">
            <v>0</v>
          </cell>
          <cell r="BV631">
            <v>0</v>
          </cell>
          <cell r="BW631">
            <v>0</v>
          </cell>
          <cell r="BX631">
            <v>0</v>
          </cell>
          <cell r="BY631">
            <v>0</v>
          </cell>
          <cell r="BZ631">
            <v>0</v>
          </cell>
          <cell r="CA631">
            <v>0</v>
          </cell>
          <cell r="CB631">
            <v>0</v>
          </cell>
          <cell r="CC631">
            <v>0</v>
          </cell>
          <cell r="CD631">
            <v>0</v>
          </cell>
          <cell r="CE631">
            <v>0</v>
          </cell>
          <cell r="CF631">
            <v>0</v>
          </cell>
          <cell r="CG631">
            <v>0</v>
          </cell>
          <cell r="CH631">
            <v>0</v>
          </cell>
          <cell r="CI631">
            <v>0</v>
          </cell>
          <cell r="CJ631">
            <v>0</v>
          </cell>
          <cell r="CK631">
            <v>0</v>
          </cell>
          <cell r="CL631">
            <v>0</v>
          </cell>
          <cell r="CM631">
            <v>0</v>
          </cell>
          <cell r="CN631">
            <v>0</v>
          </cell>
          <cell r="CO631">
            <v>0</v>
          </cell>
          <cell r="CP631">
            <v>0</v>
          </cell>
          <cell r="CQ631">
            <v>0</v>
          </cell>
          <cell r="CR631">
            <v>0</v>
          </cell>
          <cell r="CS631">
            <v>0</v>
          </cell>
          <cell r="CT631">
            <v>0</v>
          </cell>
          <cell r="CU631">
            <v>0</v>
          </cell>
          <cell r="CV631">
            <v>0</v>
          </cell>
          <cell r="CW631">
            <v>0</v>
          </cell>
          <cell r="CX631">
            <v>0</v>
          </cell>
          <cell r="CY631">
            <v>0</v>
          </cell>
          <cell r="CZ631">
            <v>0</v>
          </cell>
          <cell r="DA631">
            <v>0</v>
          </cell>
          <cell r="DB631">
            <v>0</v>
          </cell>
          <cell r="DC631">
            <v>0</v>
          </cell>
          <cell r="DD631">
            <v>0</v>
          </cell>
          <cell r="DE631">
            <v>0</v>
          </cell>
          <cell r="DF631">
            <v>0</v>
          </cell>
          <cell r="DG631">
            <v>0</v>
          </cell>
          <cell r="DH631">
            <v>0</v>
          </cell>
          <cell r="DI631">
            <v>0</v>
          </cell>
          <cell r="DJ631">
            <v>0</v>
          </cell>
          <cell r="DK631">
            <v>0</v>
          </cell>
          <cell r="DL631">
            <v>0</v>
          </cell>
          <cell r="DM631">
            <v>0</v>
          </cell>
          <cell r="DN631">
            <v>0</v>
          </cell>
          <cell r="DO631">
            <v>0</v>
          </cell>
          <cell r="DP631">
            <v>0</v>
          </cell>
          <cell r="DQ631">
            <v>0</v>
          </cell>
          <cell r="DR631">
            <v>0</v>
          </cell>
          <cell r="DS631">
            <v>0</v>
          </cell>
          <cell r="DT631">
            <v>0</v>
          </cell>
          <cell r="DU631">
            <v>0</v>
          </cell>
          <cell r="DV631">
            <v>0</v>
          </cell>
          <cell r="DW631">
            <v>0</v>
          </cell>
          <cell r="DX631">
            <v>0</v>
          </cell>
          <cell r="DY631">
            <v>0</v>
          </cell>
          <cell r="DZ631">
            <v>0</v>
          </cell>
          <cell r="EA631">
            <v>0</v>
          </cell>
          <cell r="EB631">
            <v>0</v>
          </cell>
          <cell r="EC631">
            <v>0</v>
          </cell>
          <cell r="ED631">
            <v>0</v>
          </cell>
          <cell r="EE631">
            <v>0</v>
          </cell>
          <cell r="EF631">
            <v>0</v>
          </cell>
          <cell r="EG631">
            <v>0</v>
          </cell>
          <cell r="EH631">
            <v>0</v>
          </cell>
          <cell r="EI631">
            <v>0</v>
          </cell>
          <cell r="EJ631">
            <v>0</v>
          </cell>
          <cell r="EK631">
            <v>0</v>
          </cell>
          <cell r="EL631">
            <v>0</v>
          </cell>
          <cell r="EM631">
            <v>0</v>
          </cell>
          <cell r="EN631">
            <v>0</v>
          </cell>
          <cell r="EO631">
            <v>0</v>
          </cell>
          <cell r="EP631">
            <v>0</v>
          </cell>
          <cell r="EQ631">
            <v>0</v>
          </cell>
          <cell r="ER631">
            <v>0</v>
          </cell>
          <cell r="ES631">
            <v>0</v>
          </cell>
          <cell r="ET631">
            <v>0</v>
          </cell>
          <cell r="EU631">
            <v>0</v>
          </cell>
          <cell r="EV631">
            <v>0</v>
          </cell>
          <cell r="EW631">
            <v>0</v>
          </cell>
          <cell r="EX631">
            <v>0</v>
          </cell>
          <cell r="EY631">
            <v>0</v>
          </cell>
          <cell r="EZ631">
            <v>0</v>
          </cell>
          <cell r="FA631">
            <v>0</v>
          </cell>
          <cell r="FB631">
            <v>0</v>
          </cell>
          <cell r="FC631">
            <v>0</v>
          </cell>
          <cell r="FD631">
            <v>0</v>
          </cell>
          <cell r="FE631">
            <v>0</v>
          </cell>
          <cell r="FF631">
            <v>0</v>
          </cell>
          <cell r="FG631">
            <v>0</v>
          </cell>
          <cell r="FH631">
            <v>0</v>
          </cell>
          <cell r="FI631">
            <v>0</v>
          </cell>
          <cell r="FJ631">
            <v>0</v>
          </cell>
          <cell r="FK631">
            <v>0</v>
          </cell>
          <cell r="FL631">
            <v>0</v>
          </cell>
          <cell r="FM631">
            <v>0</v>
          </cell>
          <cell r="FN631">
            <v>0</v>
          </cell>
          <cell r="FO631">
            <v>0</v>
          </cell>
          <cell r="FP631">
            <v>0</v>
          </cell>
          <cell r="FQ631">
            <v>0</v>
          </cell>
          <cell r="FR631">
            <v>0</v>
          </cell>
          <cell r="FS631">
            <v>0</v>
          </cell>
          <cell r="FT631">
            <v>0</v>
          </cell>
          <cell r="FU631">
            <v>0</v>
          </cell>
          <cell r="FV631">
            <v>0</v>
          </cell>
          <cell r="FW631">
            <v>0</v>
          </cell>
          <cell r="FX631">
            <v>0</v>
          </cell>
          <cell r="FY631">
            <v>0</v>
          </cell>
          <cell r="FZ631">
            <v>0</v>
          </cell>
          <cell r="GA631">
            <v>0</v>
          </cell>
          <cell r="GB631">
            <v>0</v>
          </cell>
          <cell r="GC631">
            <v>0</v>
          </cell>
          <cell r="GD631">
            <v>0</v>
          </cell>
          <cell r="GE631">
            <v>0</v>
          </cell>
          <cell r="GF631">
            <v>0</v>
          </cell>
          <cell r="GG631">
            <v>0</v>
          </cell>
          <cell r="GH631">
            <v>0</v>
          </cell>
          <cell r="GI631">
            <v>0</v>
          </cell>
          <cell r="GJ631">
            <v>0</v>
          </cell>
          <cell r="GK631">
            <v>0</v>
          </cell>
          <cell r="GL631">
            <v>0</v>
          </cell>
          <cell r="GM631">
            <v>0</v>
          </cell>
          <cell r="GN631">
            <v>0</v>
          </cell>
          <cell r="GO631">
            <v>0</v>
          </cell>
          <cell r="GP631">
            <v>0</v>
          </cell>
          <cell r="GQ631">
            <v>0</v>
          </cell>
          <cell r="GR631">
            <v>0</v>
          </cell>
          <cell r="GS631">
            <v>0</v>
          </cell>
          <cell r="GT631">
            <v>0</v>
          </cell>
          <cell r="GU631">
            <v>0</v>
          </cell>
          <cell r="GV631">
            <v>0</v>
          </cell>
          <cell r="GW631">
            <v>0</v>
          </cell>
          <cell r="GX631">
            <v>0</v>
          </cell>
          <cell r="GY631">
            <v>0</v>
          </cell>
          <cell r="GZ631">
            <v>0</v>
          </cell>
          <cell r="HA631">
            <v>0</v>
          </cell>
          <cell r="HB631">
            <v>0</v>
          </cell>
          <cell r="HC631">
            <v>0</v>
          </cell>
          <cell r="HD631">
            <v>0</v>
          </cell>
          <cell r="HE631">
            <v>0</v>
          </cell>
          <cell r="HF631">
            <v>0</v>
          </cell>
          <cell r="HG631">
            <v>0</v>
          </cell>
          <cell r="HH631">
            <v>0</v>
          </cell>
          <cell r="HI631">
            <v>0</v>
          </cell>
          <cell r="HJ631">
            <v>0</v>
          </cell>
          <cell r="HK631">
            <v>0</v>
          </cell>
          <cell r="HL631">
            <v>0</v>
          </cell>
          <cell r="HM631">
            <v>0</v>
          </cell>
          <cell r="HN631">
            <v>0</v>
          </cell>
          <cell r="HO631">
            <v>0</v>
          </cell>
          <cell r="HP631">
            <v>0</v>
          </cell>
          <cell r="HQ631">
            <v>0</v>
          </cell>
          <cell r="HR631">
            <v>0</v>
          </cell>
          <cell r="HS631">
            <v>0</v>
          </cell>
          <cell r="HT631">
            <v>0</v>
          </cell>
          <cell r="HU631">
            <v>0</v>
          </cell>
          <cell r="HV631">
            <v>0</v>
          </cell>
          <cell r="HW631">
            <v>0</v>
          </cell>
          <cell r="HX631">
            <v>0</v>
          </cell>
          <cell r="HY631">
            <v>0</v>
          </cell>
          <cell r="HZ631">
            <v>0</v>
          </cell>
          <cell r="IA631">
            <v>0</v>
          </cell>
          <cell r="IB631">
            <v>0</v>
          </cell>
          <cell r="IC631">
            <v>0</v>
          </cell>
          <cell r="ID631">
            <v>0</v>
          </cell>
          <cell r="IE631">
            <v>0</v>
          </cell>
          <cell r="IF631">
            <v>0</v>
          </cell>
          <cell r="IG631">
            <v>0</v>
          </cell>
          <cell r="IH631">
            <v>0</v>
          </cell>
          <cell r="II631">
            <v>0</v>
          </cell>
          <cell r="IJ631">
            <v>0</v>
          </cell>
          <cell r="IK631">
            <v>0</v>
          </cell>
          <cell r="IL631">
            <v>0</v>
          </cell>
          <cell r="IM631">
            <v>0</v>
          </cell>
        </row>
        <row r="632">
          <cell r="A632">
            <v>0</v>
          </cell>
          <cell r="C632">
            <v>0</v>
          </cell>
          <cell r="D632">
            <v>0</v>
          </cell>
          <cell r="H632">
            <v>0</v>
          </cell>
          <cell r="I632">
            <v>0</v>
          </cell>
          <cell r="J632">
            <v>0</v>
          </cell>
          <cell r="K632">
            <v>0</v>
          </cell>
          <cell r="L632">
            <v>0</v>
          </cell>
          <cell r="M632">
            <v>0</v>
          </cell>
          <cell r="N632">
            <v>0</v>
          </cell>
          <cell r="O632">
            <v>0</v>
          </cell>
          <cell r="P632">
            <v>0</v>
          </cell>
          <cell r="Q632">
            <v>0</v>
          </cell>
          <cell r="R632">
            <v>0</v>
          </cell>
          <cell r="S632">
            <v>0</v>
          </cell>
          <cell r="T632">
            <v>0</v>
          </cell>
          <cell r="U632">
            <v>0</v>
          </cell>
          <cell r="V632">
            <v>0</v>
          </cell>
          <cell r="W632">
            <v>0</v>
          </cell>
          <cell r="X632">
            <v>0</v>
          </cell>
          <cell r="Y632">
            <v>0</v>
          </cell>
          <cell r="Z632">
            <v>0</v>
          </cell>
          <cell r="AA632">
            <v>0</v>
          </cell>
          <cell r="AB632">
            <v>0</v>
          </cell>
          <cell r="AC632">
            <v>0</v>
          </cell>
          <cell r="AD632">
            <v>0</v>
          </cell>
          <cell r="AE632">
            <v>0</v>
          </cell>
          <cell r="AF632">
            <v>0</v>
          </cell>
          <cell r="AG632">
            <v>0</v>
          </cell>
          <cell r="AH632">
            <v>0</v>
          </cell>
          <cell r="AI632">
            <v>0</v>
          </cell>
          <cell r="AJ632">
            <v>0</v>
          </cell>
          <cell r="AK632">
            <v>0</v>
          </cell>
          <cell r="AL632">
            <v>0</v>
          </cell>
          <cell r="AM632">
            <v>0</v>
          </cell>
          <cell r="AN632">
            <v>0</v>
          </cell>
          <cell r="AO632">
            <v>0</v>
          </cell>
          <cell r="AP632">
            <v>0</v>
          </cell>
          <cell r="AQ632">
            <v>0</v>
          </cell>
          <cell r="AR632">
            <v>0</v>
          </cell>
          <cell r="AS632">
            <v>0</v>
          </cell>
          <cell r="AT632">
            <v>0</v>
          </cell>
          <cell r="AU632">
            <v>0</v>
          </cell>
          <cell r="AV632">
            <v>0</v>
          </cell>
          <cell r="AW632">
            <v>0</v>
          </cell>
          <cell r="AX632">
            <v>0</v>
          </cell>
          <cell r="AY632">
            <v>0</v>
          </cell>
          <cell r="AZ632">
            <v>0</v>
          </cell>
          <cell r="BA632">
            <v>0</v>
          </cell>
          <cell r="BB632">
            <v>0</v>
          </cell>
          <cell r="BC632">
            <v>0</v>
          </cell>
          <cell r="BD632">
            <v>0</v>
          </cell>
          <cell r="BE632">
            <v>0</v>
          </cell>
          <cell r="BF632">
            <v>0</v>
          </cell>
          <cell r="BG632">
            <v>0</v>
          </cell>
          <cell r="BH632">
            <v>0</v>
          </cell>
          <cell r="BI632">
            <v>0</v>
          </cell>
          <cell r="BJ632">
            <v>0</v>
          </cell>
          <cell r="BK632">
            <v>0</v>
          </cell>
          <cell r="BL632">
            <v>0</v>
          </cell>
          <cell r="BM632">
            <v>0</v>
          </cell>
          <cell r="BN632">
            <v>0</v>
          </cell>
          <cell r="BO632">
            <v>0</v>
          </cell>
          <cell r="BP632">
            <v>0</v>
          </cell>
          <cell r="BQ632">
            <v>0</v>
          </cell>
          <cell r="BR632">
            <v>0</v>
          </cell>
          <cell r="BS632">
            <v>0</v>
          </cell>
          <cell r="BT632">
            <v>0</v>
          </cell>
          <cell r="BU632">
            <v>0</v>
          </cell>
          <cell r="BV632">
            <v>0</v>
          </cell>
          <cell r="BW632">
            <v>0</v>
          </cell>
          <cell r="BX632">
            <v>0</v>
          </cell>
          <cell r="BY632">
            <v>0</v>
          </cell>
          <cell r="BZ632">
            <v>0</v>
          </cell>
          <cell r="CA632">
            <v>0</v>
          </cell>
          <cell r="CB632">
            <v>0</v>
          </cell>
          <cell r="CC632">
            <v>0</v>
          </cell>
          <cell r="CD632">
            <v>0</v>
          </cell>
          <cell r="CE632">
            <v>0</v>
          </cell>
          <cell r="CF632">
            <v>0</v>
          </cell>
          <cell r="CG632">
            <v>0</v>
          </cell>
          <cell r="CH632">
            <v>0</v>
          </cell>
          <cell r="CI632">
            <v>0</v>
          </cell>
          <cell r="CJ632">
            <v>0</v>
          </cell>
          <cell r="CK632">
            <v>0</v>
          </cell>
          <cell r="CL632">
            <v>0</v>
          </cell>
          <cell r="CM632">
            <v>0</v>
          </cell>
          <cell r="CN632">
            <v>0</v>
          </cell>
          <cell r="CO632">
            <v>0</v>
          </cell>
          <cell r="CP632">
            <v>0</v>
          </cell>
          <cell r="CQ632">
            <v>0</v>
          </cell>
          <cell r="CR632">
            <v>0</v>
          </cell>
          <cell r="CS632">
            <v>0</v>
          </cell>
          <cell r="CT632">
            <v>0</v>
          </cell>
          <cell r="CU632">
            <v>0</v>
          </cell>
          <cell r="CV632">
            <v>0</v>
          </cell>
          <cell r="CW632">
            <v>0</v>
          </cell>
          <cell r="CX632">
            <v>0</v>
          </cell>
          <cell r="CY632">
            <v>0</v>
          </cell>
          <cell r="CZ632">
            <v>0</v>
          </cell>
          <cell r="DA632">
            <v>0</v>
          </cell>
          <cell r="DB632">
            <v>0</v>
          </cell>
          <cell r="DC632">
            <v>0</v>
          </cell>
          <cell r="DD632">
            <v>0</v>
          </cell>
          <cell r="DE632">
            <v>0</v>
          </cell>
          <cell r="DF632">
            <v>0</v>
          </cell>
          <cell r="DG632">
            <v>0</v>
          </cell>
          <cell r="DH632">
            <v>0</v>
          </cell>
          <cell r="DI632">
            <v>0</v>
          </cell>
          <cell r="DJ632">
            <v>0</v>
          </cell>
          <cell r="DK632">
            <v>0</v>
          </cell>
          <cell r="DL632">
            <v>0</v>
          </cell>
          <cell r="DM632">
            <v>0</v>
          </cell>
          <cell r="DN632">
            <v>0</v>
          </cell>
          <cell r="DO632">
            <v>0</v>
          </cell>
          <cell r="DP632">
            <v>0</v>
          </cell>
          <cell r="DQ632">
            <v>0</v>
          </cell>
          <cell r="DR632">
            <v>0</v>
          </cell>
          <cell r="DS632">
            <v>0</v>
          </cell>
          <cell r="DT632">
            <v>0</v>
          </cell>
          <cell r="DU632">
            <v>0</v>
          </cell>
          <cell r="DV632">
            <v>0</v>
          </cell>
          <cell r="DW632">
            <v>0</v>
          </cell>
          <cell r="DX632">
            <v>0</v>
          </cell>
          <cell r="DY632">
            <v>0</v>
          </cell>
          <cell r="DZ632">
            <v>0</v>
          </cell>
          <cell r="EA632">
            <v>0</v>
          </cell>
          <cell r="EB632">
            <v>0</v>
          </cell>
          <cell r="EC632">
            <v>0</v>
          </cell>
          <cell r="ED632">
            <v>0</v>
          </cell>
          <cell r="EE632">
            <v>0</v>
          </cell>
          <cell r="EF632">
            <v>0</v>
          </cell>
          <cell r="EG632">
            <v>0</v>
          </cell>
          <cell r="EH632">
            <v>0</v>
          </cell>
          <cell r="EI632">
            <v>0</v>
          </cell>
          <cell r="EJ632">
            <v>0</v>
          </cell>
          <cell r="EK632">
            <v>0</v>
          </cell>
          <cell r="EL632">
            <v>0</v>
          </cell>
          <cell r="EM632">
            <v>0</v>
          </cell>
          <cell r="EN632">
            <v>0</v>
          </cell>
          <cell r="EO632">
            <v>0</v>
          </cell>
          <cell r="EP632">
            <v>0</v>
          </cell>
          <cell r="EQ632">
            <v>0</v>
          </cell>
          <cell r="ER632">
            <v>0</v>
          </cell>
          <cell r="ES632">
            <v>0</v>
          </cell>
          <cell r="ET632">
            <v>0</v>
          </cell>
          <cell r="EU632">
            <v>0</v>
          </cell>
          <cell r="EV632">
            <v>0</v>
          </cell>
          <cell r="EW632">
            <v>0</v>
          </cell>
          <cell r="EX632">
            <v>0</v>
          </cell>
          <cell r="EY632">
            <v>0</v>
          </cell>
          <cell r="EZ632">
            <v>0</v>
          </cell>
          <cell r="FA632">
            <v>0</v>
          </cell>
          <cell r="FB632">
            <v>0</v>
          </cell>
          <cell r="FC632">
            <v>0</v>
          </cell>
          <cell r="FD632">
            <v>0</v>
          </cell>
          <cell r="FE632">
            <v>0</v>
          </cell>
          <cell r="FF632">
            <v>0</v>
          </cell>
          <cell r="FG632">
            <v>0</v>
          </cell>
          <cell r="FH632">
            <v>0</v>
          </cell>
          <cell r="FI632">
            <v>0</v>
          </cell>
          <cell r="FJ632">
            <v>0</v>
          </cell>
          <cell r="FK632">
            <v>0</v>
          </cell>
          <cell r="FL632">
            <v>0</v>
          </cell>
          <cell r="FM632">
            <v>0</v>
          </cell>
          <cell r="FN632">
            <v>0</v>
          </cell>
          <cell r="FO632">
            <v>0</v>
          </cell>
          <cell r="FP632">
            <v>0</v>
          </cell>
          <cell r="FQ632">
            <v>0</v>
          </cell>
          <cell r="FR632">
            <v>0</v>
          </cell>
          <cell r="FS632">
            <v>0</v>
          </cell>
          <cell r="FT632">
            <v>0</v>
          </cell>
          <cell r="FU632">
            <v>0</v>
          </cell>
          <cell r="FV632">
            <v>0</v>
          </cell>
          <cell r="FW632">
            <v>0</v>
          </cell>
          <cell r="FX632">
            <v>0</v>
          </cell>
          <cell r="FY632">
            <v>0</v>
          </cell>
          <cell r="FZ632">
            <v>0</v>
          </cell>
          <cell r="GA632">
            <v>0</v>
          </cell>
          <cell r="GB632">
            <v>0</v>
          </cell>
          <cell r="GC632">
            <v>0</v>
          </cell>
          <cell r="GD632">
            <v>0</v>
          </cell>
          <cell r="GE632">
            <v>0</v>
          </cell>
          <cell r="GF632">
            <v>0</v>
          </cell>
          <cell r="GG632">
            <v>0</v>
          </cell>
          <cell r="GH632">
            <v>0</v>
          </cell>
          <cell r="GI632">
            <v>0</v>
          </cell>
          <cell r="GJ632">
            <v>0</v>
          </cell>
          <cell r="GK632">
            <v>0</v>
          </cell>
          <cell r="GL632">
            <v>0</v>
          </cell>
          <cell r="GM632">
            <v>0</v>
          </cell>
          <cell r="GN632">
            <v>0</v>
          </cell>
          <cell r="GO632">
            <v>0</v>
          </cell>
          <cell r="GP632">
            <v>0</v>
          </cell>
          <cell r="GQ632">
            <v>0</v>
          </cell>
          <cell r="GR632">
            <v>0</v>
          </cell>
          <cell r="GS632">
            <v>0</v>
          </cell>
          <cell r="GT632">
            <v>0</v>
          </cell>
          <cell r="GU632">
            <v>0</v>
          </cell>
          <cell r="GV632">
            <v>0</v>
          </cell>
          <cell r="GW632">
            <v>0</v>
          </cell>
          <cell r="GX632">
            <v>0</v>
          </cell>
          <cell r="GY632">
            <v>0</v>
          </cell>
          <cell r="GZ632">
            <v>0</v>
          </cell>
          <cell r="HA632">
            <v>0</v>
          </cell>
          <cell r="HB632">
            <v>0</v>
          </cell>
          <cell r="HC632">
            <v>0</v>
          </cell>
          <cell r="HD632">
            <v>0</v>
          </cell>
          <cell r="HE632">
            <v>0</v>
          </cell>
          <cell r="HF632">
            <v>0</v>
          </cell>
          <cell r="HG632">
            <v>0</v>
          </cell>
          <cell r="HH632">
            <v>0</v>
          </cell>
          <cell r="HI632">
            <v>0</v>
          </cell>
          <cell r="HJ632">
            <v>0</v>
          </cell>
          <cell r="HK632">
            <v>0</v>
          </cell>
          <cell r="HL632">
            <v>0</v>
          </cell>
          <cell r="HM632">
            <v>0</v>
          </cell>
          <cell r="HN632">
            <v>0</v>
          </cell>
          <cell r="HO632">
            <v>0</v>
          </cell>
          <cell r="HP632">
            <v>0</v>
          </cell>
          <cell r="HQ632">
            <v>0</v>
          </cell>
          <cell r="HR632">
            <v>0</v>
          </cell>
          <cell r="HS632">
            <v>0</v>
          </cell>
          <cell r="HT632">
            <v>0</v>
          </cell>
          <cell r="HU632">
            <v>0</v>
          </cell>
          <cell r="HV632">
            <v>0</v>
          </cell>
          <cell r="HW632">
            <v>0</v>
          </cell>
          <cell r="HX632">
            <v>0</v>
          </cell>
          <cell r="HY632">
            <v>0</v>
          </cell>
          <cell r="HZ632">
            <v>0</v>
          </cell>
          <cell r="IA632">
            <v>0</v>
          </cell>
          <cell r="IB632">
            <v>0</v>
          </cell>
          <cell r="IC632">
            <v>0</v>
          </cell>
          <cell r="ID632">
            <v>0</v>
          </cell>
          <cell r="IE632">
            <v>0</v>
          </cell>
          <cell r="IF632">
            <v>0</v>
          </cell>
          <cell r="IG632">
            <v>0</v>
          </cell>
          <cell r="IH632">
            <v>0</v>
          </cell>
          <cell r="II632">
            <v>0</v>
          </cell>
          <cell r="IJ632">
            <v>0</v>
          </cell>
          <cell r="IK632">
            <v>0</v>
          </cell>
          <cell r="IL632">
            <v>0</v>
          </cell>
          <cell r="IM632">
            <v>0</v>
          </cell>
        </row>
        <row r="633">
          <cell r="A633">
            <v>0</v>
          </cell>
          <cell r="C633" t="str">
            <v>JULIO CESAR OSPINA CUEVAS</v>
          </cell>
          <cell r="D633">
            <v>0</v>
          </cell>
          <cell r="H633">
            <v>0</v>
          </cell>
          <cell r="I633">
            <v>0</v>
          </cell>
          <cell r="J633">
            <v>0</v>
          </cell>
          <cell r="K633">
            <v>0</v>
          </cell>
          <cell r="L633">
            <v>0</v>
          </cell>
          <cell r="M633">
            <v>0</v>
          </cell>
          <cell r="N633">
            <v>0</v>
          </cell>
          <cell r="O633">
            <v>0</v>
          </cell>
          <cell r="P633">
            <v>0</v>
          </cell>
          <cell r="Q633">
            <v>0</v>
          </cell>
          <cell r="R633">
            <v>0</v>
          </cell>
          <cell r="S633">
            <v>0</v>
          </cell>
          <cell r="T633">
            <v>0</v>
          </cell>
          <cell r="U633">
            <v>0</v>
          </cell>
          <cell r="V633">
            <v>0</v>
          </cell>
          <cell r="W633">
            <v>0</v>
          </cell>
          <cell r="X633">
            <v>0</v>
          </cell>
          <cell r="Y633">
            <v>0</v>
          </cell>
          <cell r="Z633">
            <v>0</v>
          </cell>
          <cell r="AA633">
            <v>0</v>
          </cell>
          <cell r="AB633">
            <v>0</v>
          </cell>
          <cell r="AC633">
            <v>0</v>
          </cell>
          <cell r="AD633">
            <v>0</v>
          </cell>
          <cell r="AE633">
            <v>0</v>
          </cell>
          <cell r="AF633">
            <v>0</v>
          </cell>
          <cell r="AG633">
            <v>0</v>
          </cell>
          <cell r="AH633">
            <v>0</v>
          </cell>
          <cell r="AI633">
            <v>0</v>
          </cell>
          <cell r="AJ633">
            <v>0</v>
          </cell>
          <cell r="AK633">
            <v>0</v>
          </cell>
          <cell r="AL633">
            <v>0</v>
          </cell>
          <cell r="AM633">
            <v>0</v>
          </cell>
          <cell r="AN633">
            <v>0</v>
          </cell>
          <cell r="AO633">
            <v>0</v>
          </cell>
          <cell r="AP633">
            <v>0</v>
          </cell>
          <cell r="AQ633">
            <v>0</v>
          </cell>
          <cell r="AR633">
            <v>0</v>
          </cell>
          <cell r="AS633">
            <v>0</v>
          </cell>
          <cell r="AT633">
            <v>0</v>
          </cell>
          <cell r="AU633">
            <v>0</v>
          </cell>
          <cell r="AV633">
            <v>0</v>
          </cell>
          <cell r="AW633">
            <v>0</v>
          </cell>
          <cell r="AX633">
            <v>0</v>
          </cell>
          <cell r="AY633">
            <v>0</v>
          </cell>
          <cell r="AZ633">
            <v>0</v>
          </cell>
          <cell r="BA633">
            <v>0</v>
          </cell>
          <cell r="BB633">
            <v>0</v>
          </cell>
          <cell r="BC633">
            <v>0</v>
          </cell>
          <cell r="BD633">
            <v>0</v>
          </cell>
          <cell r="BE633">
            <v>0</v>
          </cell>
          <cell r="BF633">
            <v>0</v>
          </cell>
          <cell r="BG633">
            <v>0</v>
          </cell>
          <cell r="BH633">
            <v>0</v>
          </cell>
          <cell r="BI633">
            <v>0</v>
          </cell>
          <cell r="BJ633">
            <v>0</v>
          </cell>
          <cell r="BK633">
            <v>0</v>
          </cell>
          <cell r="BL633">
            <v>0</v>
          </cell>
          <cell r="BM633">
            <v>0</v>
          </cell>
          <cell r="BN633">
            <v>0</v>
          </cell>
          <cell r="BO633">
            <v>0</v>
          </cell>
          <cell r="BP633">
            <v>0</v>
          </cell>
          <cell r="BQ633">
            <v>0</v>
          </cell>
          <cell r="BR633">
            <v>0</v>
          </cell>
          <cell r="BS633">
            <v>0</v>
          </cell>
          <cell r="BT633">
            <v>0</v>
          </cell>
          <cell r="BU633">
            <v>0</v>
          </cell>
          <cell r="BV633">
            <v>0</v>
          </cell>
          <cell r="BW633">
            <v>0</v>
          </cell>
          <cell r="BX633">
            <v>0</v>
          </cell>
          <cell r="BY633">
            <v>0</v>
          </cell>
          <cell r="BZ633">
            <v>0</v>
          </cell>
          <cell r="CA633">
            <v>0</v>
          </cell>
          <cell r="CB633">
            <v>0</v>
          </cell>
          <cell r="CC633">
            <v>0</v>
          </cell>
          <cell r="CD633">
            <v>0</v>
          </cell>
          <cell r="CE633">
            <v>0</v>
          </cell>
          <cell r="CF633">
            <v>0</v>
          </cell>
          <cell r="CG633">
            <v>0</v>
          </cell>
          <cell r="CH633">
            <v>0</v>
          </cell>
          <cell r="CI633">
            <v>0</v>
          </cell>
          <cell r="CJ633">
            <v>0</v>
          </cell>
          <cell r="CK633">
            <v>0</v>
          </cell>
          <cell r="CL633">
            <v>0</v>
          </cell>
          <cell r="CM633">
            <v>0</v>
          </cell>
          <cell r="CN633">
            <v>0</v>
          </cell>
          <cell r="CO633">
            <v>0</v>
          </cell>
          <cell r="CP633">
            <v>0</v>
          </cell>
          <cell r="CQ633">
            <v>0</v>
          </cell>
          <cell r="CR633">
            <v>0</v>
          </cell>
          <cell r="CS633">
            <v>0</v>
          </cell>
          <cell r="CT633">
            <v>0</v>
          </cell>
          <cell r="CU633">
            <v>0</v>
          </cell>
          <cell r="CV633">
            <v>0</v>
          </cell>
          <cell r="CW633">
            <v>0</v>
          </cell>
          <cell r="CX633">
            <v>0</v>
          </cell>
          <cell r="CY633">
            <v>0</v>
          </cell>
          <cell r="CZ633">
            <v>0</v>
          </cell>
          <cell r="DA633">
            <v>0</v>
          </cell>
          <cell r="DB633">
            <v>0</v>
          </cell>
          <cell r="DC633">
            <v>0</v>
          </cell>
          <cell r="DD633">
            <v>0</v>
          </cell>
          <cell r="DE633">
            <v>0</v>
          </cell>
          <cell r="DF633">
            <v>0</v>
          </cell>
          <cell r="DG633">
            <v>0</v>
          </cell>
          <cell r="DH633">
            <v>0</v>
          </cell>
          <cell r="DI633">
            <v>0</v>
          </cell>
          <cell r="DJ633">
            <v>0</v>
          </cell>
          <cell r="DK633">
            <v>0</v>
          </cell>
          <cell r="DL633">
            <v>0</v>
          </cell>
          <cell r="DM633">
            <v>0</v>
          </cell>
          <cell r="DN633">
            <v>0</v>
          </cell>
          <cell r="DO633">
            <v>0</v>
          </cell>
          <cell r="DP633">
            <v>0</v>
          </cell>
          <cell r="DQ633">
            <v>0</v>
          </cell>
          <cell r="DR633">
            <v>0</v>
          </cell>
          <cell r="DS633">
            <v>0</v>
          </cell>
          <cell r="DT633">
            <v>0</v>
          </cell>
          <cell r="DU633">
            <v>0</v>
          </cell>
          <cell r="DV633">
            <v>0</v>
          </cell>
          <cell r="DW633">
            <v>0</v>
          </cell>
          <cell r="DX633">
            <v>0</v>
          </cell>
          <cell r="DY633">
            <v>0</v>
          </cell>
          <cell r="DZ633">
            <v>0</v>
          </cell>
          <cell r="EA633">
            <v>0</v>
          </cell>
          <cell r="EB633">
            <v>0</v>
          </cell>
          <cell r="EC633">
            <v>0</v>
          </cell>
          <cell r="ED633">
            <v>0</v>
          </cell>
          <cell r="EE633">
            <v>0</v>
          </cell>
          <cell r="EF633">
            <v>0</v>
          </cell>
          <cell r="EG633">
            <v>0</v>
          </cell>
          <cell r="EH633">
            <v>0</v>
          </cell>
          <cell r="EI633">
            <v>0</v>
          </cell>
          <cell r="EJ633">
            <v>0</v>
          </cell>
          <cell r="EK633">
            <v>0</v>
          </cell>
          <cell r="EL633">
            <v>0</v>
          </cell>
          <cell r="EM633">
            <v>0</v>
          </cell>
          <cell r="EN633">
            <v>0</v>
          </cell>
          <cell r="EO633">
            <v>0</v>
          </cell>
          <cell r="EP633">
            <v>0</v>
          </cell>
          <cell r="EQ633">
            <v>0</v>
          </cell>
          <cell r="ER633">
            <v>0</v>
          </cell>
          <cell r="ES633">
            <v>0</v>
          </cell>
          <cell r="ET633">
            <v>0</v>
          </cell>
          <cell r="EU633">
            <v>0</v>
          </cell>
          <cell r="EV633">
            <v>0</v>
          </cell>
          <cell r="EW633">
            <v>0</v>
          </cell>
          <cell r="EX633">
            <v>0</v>
          </cell>
          <cell r="EY633">
            <v>0</v>
          </cell>
          <cell r="EZ633">
            <v>0</v>
          </cell>
          <cell r="FA633">
            <v>0</v>
          </cell>
          <cell r="FB633">
            <v>0</v>
          </cell>
          <cell r="FC633">
            <v>0</v>
          </cell>
          <cell r="FD633">
            <v>0</v>
          </cell>
          <cell r="FE633">
            <v>0</v>
          </cell>
          <cell r="FF633">
            <v>0</v>
          </cell>
          <cell r="FG633">
            <v>0</v>
          </cell>
          <cell r="FH633">
            <v>0</v>
          </cell>
          <cell r="FI633">
            <v>0</v>
          </cell>
          <cell r="FJ633">
            <v>0</v>
          </cell>
          <cell r="FK633">
            <v>0</v>
          </cell>
          <cell r="FL633">
            <v>0</v>
          </cell>
          <cell r="FM633">
            <v>0</v>
          </cell>
          <cell r="FN633">
            <v>0</v>
          </cell>
          <cell r="FO633">
            <v>0</v>
          </cell>
          <cell r="FP633">
            <v>0</v>
          </cell>
          <cell r="FQ633">
            <v>0</v>
          </cell>
          <cell r="FR633">
            <v>0</v>
          </cell>
          <cell r="FS633">
            <v>0</v>
          </cell>
          <cell r="FT633">
            <v>0</v>
          </cell>
          <cell r="FU633">
            <v>0</v>
          </cell>
          <cell r="FV633">
            <v>0</v>
          </cell>
          <cell r="FW633">
            <v>0</v>
          </cell>
          <cell r="FX633">
            <v>0</v>
          </cell>
          <cell r="FY633">
            <v>0</v>
          </cell>
          <cell r="FZ633">
            <v>0</v>
          </cell>
          <cell r="GA633">
            <v>0</v>
          </cell>
          <cell r="GB633">
            <v>0</v>
          </cell>
          <cell r="GC633">
            <v>0</v>
          </cell>
          <cell r="GD633">
            <v>0</v>
          </cell>
          <cell r="GE633">
            <v>0</v>
          </cell>
          <cell r="GF633">
            <v>0</v>
          </cell>
          <cell r="GG633">
            <v>0</v>
          </cell>
          <cell r="GH633">
            <v>0</v>
          </cell>
          <cell r="GI633">
            <v>0</v>
          </cell>
          <cell r="GJ633">
            <v>0</v>
          </cell>
          <cell r="GK633">
            <v>0</v>
          </cell>
          <cell r="GL633">
            <v>0</v>
          </cell>
          <cell r="GM633">
            <v>0</v>
          </cell>
          <cell r="GN633">
            <v>0</v>
          </cell>
          <cell r="GO633">
            <v>0</v>
          </cell>
          <cell r="GP633">
            <v>0</v>
          </cell>
          <cell r="GQ633">
            <v>0</v>
          </cell>
          <cell r="GR633">
            <v>0</v>
          </cell>
          <cell r="GS633">
            <v>0</v>
          </cell>
          <cell r="GT633">
            <v>0</v>
          </cell>
          <cell r="GU633">
            <v>0</v>
          </cell>
          <cell r="GV633">
            <v>0</v>
          </cell>
          <cell r="GW633">
            <v>0</v>
          </cell>
          <cell r="GX633">
            <v>0</v>
          </cell>
          <cell r="GY633">
            <v>0</v>
          </cell>
          <cell r="GZ633">
            <v>0</v>
          </cell>
          <cell r="HA633">
            <v>0</v>
          </cell>
          <cell r="HB633">
            <v>0</v>
          </cell>
          <cell r="HC633">
            <v>0</v>
          </cell>
          <cell r="HD633">
            <v>0</v>
          </cell>
          <cell r="HE633">
            <v>0</v>
          </cell>
          <cell r="HF633">
            <v>0</v>
          </cell>
          <cell r="HG633">
            <v>0</v>
          </cell>
          <cell r="HH633">
            <v>0</v>
          </cell>
          <cell r="HI633">
            <v>0</v>
          </cell>
          <cell r="HJ633">
            <v>0</v>
          </cell>
          <cell r="HK633">
            <v>0</v>
          </cell>
          <cell r="HL633">
            <v>0</v>
          </cell>
          <cell r="HM633">
            <v>0</v>
          </cell>
          <cell r="HN633">
            <v>0</v>
          </cell>
          <cell r="HO633">
            <v>0</v>
          </cell>
          <cell r="HP633">
            <v>0</v>
          </cell>
          <cell r="HQ633">
            <v>0</v>
          </cell>
          <cell r="HR633">
            <v>0</v>
          </cell>
          <cell r="HS633">
            <v>0</v>
          </cell>
          <cell r="HT633">
            <v>0</v>
          </cell>
          <cell r="HU633">
            <v>0</v>
          </cell>
          <cell r="HV633">
            <v>0</v>
          </cell>
          <cell r="HW633">
            <v>0</v>
          </cell>
          <cell r="HX633">
            <v>0</v>
          </cell>
          <cell r="HY633">
            <v>0</v>
          </cell>
          <cell r="HZ633">
            <v>0</v>
          </cell>
          <cell r="IA633">
            <v>0</v>
          </cell>
          <cell r="IB633">
            <v>0</v>
          </cell>
          <cell r="IC633">
            <v>0</v>
          </cell>
          <cell r="ID633">
            <v>0</v>
          </cell>
          <cell r="IE633">
            <v>0</v>
          </cell>
          <cell r="IF633">
            <v>0</v>
          </cell>
          <cell r="IG633">
            <v>0</v>
          </cell>
          <cell r="IH633">
            <v>0</v>
          </cell>
          <cell r="II633">
            <v>0</v>
          </cell>
          <cell r="IJ633">
            <v>0</v>
          </cell>
          <cell r="IK633">
            <v>0</v>
          </cell>
          <cell r="IL633">
            <v>0</v>
          </cell>
          <cell r="IM633">
            <v>0</v>
          </cell>
        </row>
        <row r="634">
          <cell r="A634">
            <v>0</v>
          </cell>
          <cell r="C634" t="str">
            <v>Representante Legal</v>
          </cell>
          <cell r="D634">
            <v>0</v>
          </cell>
          <cell r="H634">
            <v>0</v>
          </cell>
          <cell r="I634">
            <v>0</v>
          </cell>
          <cell r="J634">
            <v>0</v>
          </cell>
          <cell r="K634">
            <v>0</v>
          </cell>
          <cell r="L634">
            <v>0</v>
          </cell>
          <cell r="M634">
            <v>0</v>
          </cell>
          <cell r="N634">
            <v>0</v>
          </cell>
          <cell r="O634">
            <v>0</v>
          </cell>
          <cell r="P634">
            <v>0</v>
          </cell>
          <cell r="Q634">
            <v>0</v>
          </cell>
          <cell r="R634">
            <v>0</v>
          </cell>
          <cell r="S634">
            <v>0</v>
          </cell>
          <cell r="T634">
            <v>0</v>
          </cell>
          <cell r="U634">
            <v>0</v>
          </cell>
          <cell r="V634">
            <v>0</v>
          </cell>
          <cell r="W634">
            <v>0</v>
          </cell>
          <cell r="X634">
            <v>0</v>
          </cell>
          <cell r="Y634">
            <v>0</v>
          </cell>
          <cell r="Z634">
            <v>0</v>
          </cell>
          <cell r="AA634">
            <v>0</v>
          </cell>
          <cell r="AB634">
            <v>0</v>
          </cell>
          <cell r="AC634">
            <v>0</v>
          </cell>
          <cell r="AD634">
            <v>0</v>
          </cell>
          <cell r="AE634">
            <v>0</v>
          </cell>
          <cell r="AF634">
            <v>0</v>
          </cell>
          <cell r="AG634">
            <v>0</v>
          </cell>
          <cell r="AH634">
            <v>0</v>
          </cell>
          <cell r="AI634">
            <v>0</v>
          </cell>
          <cell r="AJ634">
            <v>0</v>
          </cell>
          <cell r="AK634">
            <v>0</v>
          </cell>
          <cell r="AL634">
            <v>0</v>
          </cell>
          <cell r="AM634">
            <v>0</v>
          </cell>
          <cell r="AN634">
            <v>0</v>
          </cell>
          <cell r="AO634">
            <v>0</v>
          </cell>
          <cell r="AP634">
            <v>0</v>
          </cell>
          <cell r="AQ634">
            <v>0</v>
          </cell>
          <cell r="AR634">
            <v>0</v>
          </cell>
          <cell r="AS634">
            <v>0</v>
          </cell>
          <cell r="AT634">
            <v>0</v>
          </cell>
          <cell r="AU634">
            <v>0</v>
          </cell>
          <cell r="AV634">
            <v>0</v>
          </cell>
          <cell r="AW634">
            <v>0</v>
          </cell>
          <cell r="AX634">
            <v>0</v>
          </cell>
          <cell r="AY634">
            <v>0</v>
          </cell>
          <cell r="AZ634">
            <v>0</v>
          </cell>
          <cell r="BA634">
            <v>0</v>
          </cell>
          <cell r="BB634">
            <v>0</v>
          </cell>
          <cell r="BC634">
            <v>0</v>
          </cell>
          <cell r="BD634">
            <v>0</v>
          </cell>
          <cell r="BE634">
            <v>0</v>
          </cell>
          <cell r="BF634">
            <v>0</v>
          </cell>
          <cell r="BG634">
            <v>0</v>
          </cell>
          <cell r="BH634">
            <v>0</v>
          </cell>
          <cell r="BI634">
            <v>0</v>
          </cell>
          <cell r="BJ634">
            <v>0</v>
          </cell>
          <cell r="BK634">
            <v>0</v>
          </cell>
          <cell r="BL634">
            <v>0</v>
          </cell>
          <cell r="BM634">
            <v>0</v>
          </cell>
          <cell r="BN634">
            <v>0</v>
          </cell>
          <cell r="BO634">
            <v>0</v>
          </cell>
          <cell r="BP634">
            <v>0</v>
          </cell>
          <cell r="BQ634">
            <v>0</v>
          </cell>
          <cell r="BR634">
            <v>0</v>
          </cell>
          <cell r="BS634">
            <v>0</v>
          </cell>
          <cell r="BT634">
            <v>0</v>
          </cell>
          <cell r="BU634">
            <v>0</v>
          </cell>
          <cell r="BV634">
            <v>0</v>
          </cell>
          <cell r="BW634">
            <v>0</v>
          </cell>
          <cell r="BX634">
            <v>0</v>
          </cell>
          <cell r="BY634">
            <v>0</v>
          </cell>
          <cell r="BZ634">
            <v>0</v>
          </cell>
          <cell r="CA634">
            <v>0</v>
          </cell>
          <cell r="CB634">
            <v>0</v>
          </cell>
          <cell r="CC634">
            <v>0</v>
          </cell>
          <cell r="CD634">
            <v>0</v>
          </cell>
          <cell r="CE634">
            <v>0</v>
          </cell>
          <cell r="CF634">
            <v>0</v>
          </cell>
          <cell r="CG634">
            <v>0</v>
          </cell>
          <cell r="CH634">
            <v>0</v>
          </cell>
          <cell r="CI634">
            <v>0</v>
          </cell>
          <cell r="CJ634">
            <v>0</v>
          </cell>
          <cell r="CK634">
            <v>0</v>
          </cell>
          <cell r="CL634">
            <v>0</v>
          </cell>
          <cell r="CM634">
            <v>0</v>
          </cell>
          <cell r="CN634">
            <v>0</v>
          </cell>
          <cell r="CO634">
            <v>0</v>
          </cell>
          <cell r="CP634">
            <v>0</v>
          </cell>
          <cell r="CQ634">
            <v>0</v>
          </cell>
          <cell r="CR634">
            <v>0</v>
          </cell>
          <cell r="CS634">
            <v>0</v>
          </cell>
          <cell r="CT634">
            <v>0</v>
          </cell>
          <cell r="CU634">
            <v>0</v>
          </cell>
          <cell r="CV634">
            <v>0</v>
          </cell>
          <cell r="CW634">
            <v>0</v>
          </cell>
          <cell r="CX634">
            <v>0</v>
          </cell>
          <cell r="CY634">
            <v>0</v>
          </cell>
          <cell r="CZ634">
            <v>0</v>
          </cell>
          <cell r="DA634">
            <v>0</v>
          </cell>
          <cell r="DB634">
            <v>0</v>
          </cell>
          <cell r="DC634">
            <v>0</v>
          </cell>
          <cell r="DD634">
            <v>0</v>
          </cell>
          <cell r="DE634">
            <v>0</v>
          </cell>
          <cell r="DF634">
            <v>0</v>
          </cell>
          <cell r="DG634">
            <v>0</v>
          </cell>
          <cell r="DH634">
            <v>0</v>
          </cell>
          <cell r="DI634">
            <v>0</v>
          </cell>
          <cell r="DJ634">
            <v>0</v>
          </cell>
          <cell r="DK634">
            <v>0</v>
          </cell>
          <cell r="DL634">
            <v>0</v>
          </cell>
          <cell r="DM634">
            <v>0</v>
          </cell>
          <cell r="DN634">
            <v>0</v>
          </cell>
          <cell r="DO634">
            <v>0</v>
          </cell>
          <cell r="DP634">
            <v>0</v>
          </cell>
          <cell r="DQ634">
            <v>0</v>
          </cell>
          <cell r="DR634">
            <v>0</v>
          </cell>
          <cell r="DS634">
            <v>0</v>
          </cell>
          <cell r="DT634">
            <v>0</v>
          </cell>
          <cell r="DU634">
            <v>0</v>
          </cell>
          <cell r="DV634">
            <v>0</v>
          </cell>
          <cell r="DW634">
            <v>0</v>
          </cell>
          <cell r="DX634">
            <v>0</v>
          </cell>
          <cell r="DY634">
            <v>0</v>
          </cell>
          <cell r="DZ634">
            <v>0</v>
          </cell>
          <cell r="EA634">
            <v>0</v>
          </cell>
          <cell r="EB634">
            <v>0</v>
          </cell>
          <cell r="EC634">
            <v>0</v>
          </cell>
          <cell r="ED634">
            <v>0</v>
          </cell>
          <cell r="EE634">
            <v>0</v>
          </cell>
          <cell r="EF634">
            <v>0</v>
          </cell>
          <cell r="EG634">
            <v>0</v>
          </cell>
          <cell r="EH634">
            <v>0</v>
          </cell>
          <cell r="EI634">
            <v>0</v>
          </cell>
          <cell r="EJ634">
            <v>0</v>
          </cell>
          <cell r="EK634">
            <v>0</v>
          </cell>
          <cell r="EL634">
            <v>0</v>
          </cell>
          <cell r="EM634">
            <v>0</v>
          </cell>
          <cell r="EN634">
            <v>0</v>
          </cell>
          <cell r="EO634">
            <v>0</v>
          </cell>
          <cell r="EP634">
            <v>0</v>
          </cell>
          <cell r="EQ634">
            <v>0</v>
          </cell>
          <cell r="ER634">
            <v>0</v>
          </cell>
          <cell r="ES634">
            <v>0</v>
          </cell>
          <cell r="ET634">
            <v>0</v>
          </cell>
          <cell r="EU634">
            <v>0</v>
          </cell>
          <cell r="EV634">
            <v>0</v>
          </cell>
          <cell r="EW634">
            <v>0</v>
          </cell>
          <cell r="EX634">
            <v>0</v>
          </cell>
          <cell r="EY634">
            <v>0</v>
          </cell>
          <cell r="EZ634">
            <v>0</v>
          </cell>
          <cell r="FA634">
            <v>0</v>
          </cell>
          <cell r="FB634">
            <v>0</v>
          </cell>
          <cell r="FC634">
            <v>0</v>
          </cell>
          <cell r="FD634">
            <v>0</v>
          </cell>
          <cell r="FE634">
            <v>0</v>
          </cell>
          <cell r="FF634">
            <v>0</v>
          </cell>
          <cell r="FG634">
            <v>0</v>
          </cell>
          <cell r="FH634">
            <v>0</v>
          </cell>
          <cell r="FI634">
            <v>0</v>
          </cell>
          <cell r="FJ634">
            <v>0</v>
          </cell>
          <cell r="FK634">
            <v>0</v>
          </cell>
          <cell r="FL634">
            <v>0</v>
          </cell>
          <cell r="FM634">
            <v>0</v>
          </cell>
          <cell r="FN634">
            <v>0</v>
          </cell>
          <cell r="FO634">
            <v>0</v>
          </cell>
          <cell r="FP634">
            <v>0</v>
          </cell>
          <cell r="FQ634">
            <v>0</v>
          </cell>
          <cell r="FR634">
            <v>0</v>
          </cell>
          <cell r="FS634">
            <v>0</v>
          </cell>
          <cell r="FT634">
            <v>0</v>
          </cell>
          <cell r="FU634">
            <v>0</v>
          </cell>
          <cell r="FV634">
            <v>0</v>
          </cell>
          <cell r="FW634">
            <v>0</v>
          </cell>
          <cell r="FX634">
            <v>0</v>
          </cell>
          <cell r="FY634">
            <v>0</v>
          </cell>
          <cell r="FZ634">
            <v>0</v>
          </cell>
          <cell r="GA634">
            <v>0</v>
          </cell>
          <cell r="GB634">
            <v>0</v>
          </cell>
          <cell r="GC634">
            <v>0</v>
          </cell>
          <cell r="GD634">
            <v>0</v>
          </cell>
          <cell r="GE634">
            <v>0</v>
          </cell>
          <cell r="GF634">
            <v>0</v>
          </cell>
          <cell r="GG634">
            <v>0</v>
          </cell>
          <cell r="GH634">
            <v>0</v>
          </cell>
          <cell r="GI634">
            <v>0</v>
          </cell>
          <cell r="GJ634">
            <v>0</v>
          </cell>
          <cell r="GK634">
            <v>0</v>
          </cell>
          <cell r="GL634">
            <v>0</v>
          </cell>
          <cell r="GM634">
            <v>0</v>
          </cell>
          <cell r="GN634">
            <v>0</v>
          </cell>
          <cell r="GO634">
            <v>0</v>
          </cell>
          <cell r="GP634">
            <v>0</v>
          </cell>
          <cell r="GQ634">
            <v>0</v>
          </cell>
          <cell r="GR634">
            <v>0</v>
          </cell>
          <cell r="GS634">
            <v>0</v>
          </cell>
          <cell r="GT634">
            <v>0</v>
          </cell>
          <cell r="GU634">
            <v>0</v>
          </cell>
          <cell r="GV634">
            <v>0</v>
          </cell>
          <cell r="GW634">
            <v>0</v>
          </cell>
          <cell r="GX634">
            <v>0</v>
          </cell>
          <cell r="GY634">
            <v>0</v>
          </cell>
          <cell r="GZ634">
            <v>0</v>
          </cell>
          <cell r="HA634">
            <v>0</v>
          </cell>
          <cell r="HB634">
            <v>0</v>
          </cell>
          <cell r="HC634">
            <v>0</v>
          </cell>
          <cell r="HD634">
            <v>0</v>
          </cell>
          <cell r="HE634">
            <v>0</v>
          </cell>
          <cell r="HF634">
            <v>0</v>
          </cell>
          <cell r="HG634">
            <v>0</v>
          </cell>
          <cell r="HH634">
            <v>0</v>
          </cell>
          <cell r="HI634">
            <v>0</v>
          </cell>
          <cell r="HJ634">
            <v>0</v>
          </cell>
          <cell r="HK634">
            <v>0</v>
          </cell>
          <cell r="HL634">
            <v>0</v>
          </cell>
          <cell r="HM634">
            <v>0</v>
          </cell>
          <cell r="HN634">
            <v>0</v>
          </cell>
          <cell r="HO634">
            <v>0</v>
          </cell>
          <cell r="HP634">
            <v>0</v>
          </cell>
          <cell r="HQ634">
            <v>0</v>
          </cell>
          <cell r="HR634">
            <v>0</v>
          </cell>
          <cell r="HS634">
            <v>0</v>
          </cell>
          <cell r="HT634">
            <v>0</v>
          </cell>
          <cell r="HU634">
            <v>0</v>
          </cell>
          <cell r="HV634">
            <v>0</v>
          </cell>
          <cell r="HW634">
            <v>0</v>
          </cell>
          <cell r="HX634">
            <v>0</v>
          </cell>
          <cell r="HY634">
            <v>0</v>
          </cell>
          <cell r="HZ634">
            <v>0</v>
          </cell>
          <cell r="IA634">
            <v>0</v>
          </cell>
          <cell r="IB634">
            <v>0</v>
          </cell>
          <cell r="IC634">
            <v>0</v>
          </cell>
          <cell r="ID634">
            <v>0</v>
          </cell>
          <cell r="IE634">
            <v>0</v>
          </cell>
          <cell r="IF634">
            <v>0</v>
          </cell>
          <cell r="IG634">
            <v>0</v>
          </cell>
          <cell r="IH634">
            <v>0</v>
          </cell>
          <cell r="II634">
            <v>0</v>
          </cell>
          <cell r="IJ634">
            <v>0</v>
          </cell>
          <cell r="IK634">
            <v>0</v>
          </cell>
          <cell r="IL634">
            <v>0</v>
          </cell>
          <cell r="IM634">
            <v>0</v>
          </cell>
        </row>
        <row r="635">
          <cell r="A635">
            <v>0</v>
          </cell>
          <cell r="C635" t="str">
            <v>CONSORCIO GRUPO INGENIERIA</v>
          </cell>
          <cell r="D635">
            <v>0</v>
          </cell>
          <cell r="H635">
            <v>0</v>
          </cell>
          <cell r="I635">
            <v>0</v>
          </cell>
          <cell r="J635">
            <v>0</v>
          </cell>
          <cell r="K635">
            <v>0</v>
          </cell>
          <cell r="L635">
            <v>0</v>
          </cell>
          <cell r="M635">
            <v>0</v>
          </cell>
          <cell r="N635">
            <v>0</v>
          </cell>
          <cell r="O635">
            <v>0</v>
          </cell>
          <cell r="P635">
            <v>0</v>
          </cell>
          <cell r="Q635">
            <v>0</v>
          </cell>
          <cell r="R635">
            <v>0</v>
          </cell>
          <cell r="S635">
            <v>0</v>
          </cell>
          <cell r="T635">
            <v>0</v>
          </cell>
          <cell r="U635">
            <v>0</v>
          </cell>
          <cell r="V635">
            <v>0</v>
          </cell>
          <cell r="W635">
            <v>0</v>
          </cell>
          <cell r="X635">
            <v>0</v>
          </cell>
          <cell r="Y635">
            <v>0</v>
          </cell>
          <cell r="Z635">
            <v>0</v>
          </cell>
          <cell r="AA635">
            <v>0</v>
          </cell>
          <cell r="AB635">
            <v>0</v>
          </cell>
          <cell r="AC635">
            <v>0</v>
          </cell>
          <cell r="AD635">
            <v>0</v>
          </cell>
          <cell r="AE635">
            <v>0</v>
          </cell>
          <cell r="AF635">
            <v>0</v>
          </cell>
          <cell r="AG635">
            <v>0</v>
          </cell>
          <cell r="AH635">
            <v>0</v>
          </cell>
          <cell r="AI635">
            <v>0</v>
          </cell>
          <cell r="AJ635">
            <v>0</v>
          </cell>
          <cell r="AK635">
            <v>0</v>
          </cell>
          <cell r="AL635">
            <v>0</v>
          </cell>
          <cell r="AM635">
            <v>0</v>
          </cell>
          <cell r="AN635">
            <v>0</v>
          </cell>
          <cell r="AO635">
            <v>0</v>
          </cell>
          <cell r="AP635">
            <v>0</v>
          </cell>
          <cell r="AQ635">
            <v>0</v>
          </cell>
          <cell r="AR635">
            <v>0</v>
          </cell>
          <cell r="AS635">
            <v>0</v>
          </cell>
          <cell r="AT635">
            <v>0</v>
          </cell>
          <cell r="AU635">
            <v>0</v>
          </cell>
          <cell r="AV635">
            <v>0</v>
          </cell>
          <cell r="AW635">
            <v>0</v>
          </cell>
          <cell r="AX635">
            <v>0</v>
          </cell>
          <cell r="AY635">
            <v>0</v>
          </cell>
          <cell r="AZ635">
            <v>0</v>
          </cell>
          <cell r="BA635">
            <v>0</v>
          </cell>
          <cell r="BB635">
            <v>0</v>
          </cell>
          <cell r="BC635">
            <v>0</v>
          </cell>
          <cell r="BD635">
            <v>0</v>
          </cell>
          <cell r="BE635">
            <v>0</v>
          </cell>
          <cell r="BF635">
            <v>0</v>
          </cell>
          <cell r="BG635">
            <v>0</v>
          </cell>
          <cell r="BH635">
            <v>0</v>
          </cell>
          <cell r="BI635">
            <v>0</v>
          </cell>
          <cell r="BJ635">
            <v>0</v>
          </cell>
          <cell r="BK635">
            <v>0</v>
          </cell>
          <cell r="BL635">
            <v>0</v>
          </cell>
          <cell r="BM635">
            <v>0</v>
          </cell>
          <cell r="BN635">
            <v>0</v>
          </cell>
          <cell r="BO635">
            <v>0</v>
          </cell>
          <cell r="BP635">
            <v>0</v>
          </cell>
          <cell r="BQ635">
            <v>0</v>
          </cell>
          <cell r="BR635">
            <v>0</v>
          </cell>
          <cell r="BS635">
            <v>0</v>
          </cell>
          <cell r="BT635">
            <v>0</v>
          </cell>
          <cell r="BU635">
            <v>0</v>
          </cell>
          <cell r="BV635">
            <v>0</v>
          </cell>
          <cell r="BW635">
            <v>0</v>
          </cell>
          <cell r="BX635">
            <v>0</v>
          </cell>
          <cell r="BY635">
            <v>0</v>
          </cell>
          <cell r="BZ635">
            <v>0</v>
          </cell>
          <cell r="CA635">
            <v>0</v>
          </cell>
          <cell r="CB635">
            <v>0</v>
          </cell>
          <cell r="CC635">
            <v>0</v>
          </cell>
          <cell r="CD635">
            <v>0</v>
          </cell>
          <cell r="CE635">
            <v>0</v>
          </cell>
          <cell r="CF635">
            <v>0</v>
          </cell>
          <cell r="CG635">
            <v>0</v>
          </cell>
          <cell r="CH635">
            <v>0</v>
          </cell>
          <cell r="CI635">
            <v>0</v>
          </cell>
          <cell r="CJ635">
            <v>0</v>
          </cell>
          <cell r="CK635">
            <v>0</v>
          </cell>
          <cell r="CL635">
            <v>0</v>
          </cell>
          <cell r="CM635">
            <v>0</v>
          </cell>
          <cell r="CN635">
            <v>0</v>
          </cell>
          <cell r="CO635">
            <v>0</v>
          </cell>
          <cell r="CP635">
            <v>0</v>
          </cell>
          <cell r="CQ635">
            <v>0</v>
          </cell>
          <cell r="CR635">
            <v>0</v>
          </cell>
          <cell r="CS635">
            <v>0</v>
          </cell>
          <cell r="CT635">
            <v>0</v>
          </cell>
          <cell r="CU635">
            <v>0</v>
          </cell>
          <cell r="CV635">
            <v>0</v>
          </cell>
          <cell r="CW635">
            <v>0</v>
          </cell>
          <cell r="CX635">
            <v>0</v>
          </cell>
          <cell r="CY635">
            <v>0</v>
          </cell>
          <cell r="CZ635">
            <v>0</v>
          </cell>
          <cell r="DA635">
            <v>0</v>
          </cell>
          <cell r="DB635">
            <v>0</v>
          </cell>
          <cell r="DC635">
            <v>0</v>
          </cell>
          <cell r="DD635">
            <v>0</v>
          </cell>
          <cell r="DE635">
            <v>0</v>
          </cell>
          <cell r="DF635">
            <v>0</v>
          </cell>
          <cell r="DG635">
            <v>0</v>
          </cell>
          <cell r="DH635">
            <v>0</v>
          </cell>
          <cell r="DI635">
            <v>0</v>
          </cell>
          <cell r="DJ635">
            <v>0</v>
          </cell>
          <cell r="DK635">
            <v>0</v>
          </cell>
          <cell r="DL635">
            <v>0</v>
          </cell>
          <cell r="DM635">
            <v>0</v>
          </cell>
          <cell r="DN635">
            <v>0</v>
          </cell>
          <cell r="DO635">
            <v>0</v>
          </cell>
          <cell r="DP635">
            <v>0</v>
          </cell>
          <cell r="DQ635">
            <v>0</v>
          </cell>
          <cell r="DR635">
            <v>0</v>
          </cell>
          <cell r="DS635">
            <v>0</v>
          </cell>
          <cell r="DT635">
            <v>0</v>
          </cell>
          <cell r="DU635">
            <v>0</v>
          </cell>
          <cell r="DV635">
            <v>0</v>
          </cell>
          <cell r="DW635">
            <v>0</v>
          </cell>
          <cell r="DX635">
            <v>0</v>
          </cell>
          <cell r="DY635">
            <v>0</v>
          </cell>
          <cell r="DZ635">
            <v>0</v>
          </cell>
          <cell r="EA635">
            <v>0</v>
          </cell>
          <cell r="EB635">
            <v>0</v>
          </cell>
          <cell r="EC635">
            <v>0</v>
          </cell>
          <cell r="ED635">
            <v>0</v>
          </cell>
          <cell r="EE635">
            <v>0</v>
          </cell>
          <cell r="EF635">
            <v>0</v>
          </cell>
          <cell r="EG635">
            <v>0</v>
          </cell>
          <cell r="EH635">
            <v>0</v>
          </cell>
          <cell r="EI635">
            <v>0</v>
          </cell>
          <cell r="EJ635">
            <v>0</v>
          </cell>
          <cell r="EK635">
            <v>0</v>
          </cell>
          <cell r="EL635">
            <v>0</v>
          </cell>
          <cell r="EM635">
            <v>0</v>
          </cell>
          <cell r="EN635">
            <v>0</v>
          </cell>
          <cell r="EO635">
            <v>0</v>
          </cell>
          <cell r="EP635">
            <v>0</v>
          </cell>
          <cell r="EQ635">
            <v>0</v>
          </cell>
          <cell r="ER635">
            <v>0</v>
          </cell>
          <cell r="ES635">
            <v>0</v>
          </cell>
          <cell r="ET635">
            <v>0</v>
          </cell>
          <cell r="EU635">
            <v>0</v>
          </cell>
          <cell r="EV635">
            <v>0</v>
          </cell>
          <cell r="EW635">
            <v>0</v>
          </cell>
          <cell r="EX635">
            <v>0</v>
          </cell>
          <cell r="EY635">
            <v>0</v>
          </cell>
          <cell r="EZ635">
            <v>0</v>
          </cell>
          <cell r="FA635">
            <v>0</v>
          </cell>
          <cell r="FB635">
            <v>0</v>
          </cell>
          <cell r="FC635">
            <v>0</v>
          </cell>
          <cell r="FD635">
            <v>0</v>
          </cell>
          <cell r="FE635">
            <v>0</v>
          </cell>
          <cell r="FF635">
            <v>0</v>
          </cell>
          <cell r="FG635">
            <v>0</v>
          </cell>
          <cell r="FH635">
            <v>0</v>
          </cell>
          <cell r="FI635">
            <v>0</v>
          </cell>
          <cell r="FJ635">
            <v>0</v>
          </cell>
          <cell r="FK635">
            <v>0</v>
          </cell>
          <cell r="FL635">
            <v>0</v>
          </cell>
          <cell r="FM635">
            <v>0</v>
          </cell>
          <cell r="FN635">
            <v>0</v>
          </cell>
          <cell r="FO635">
            <v>0</v>
          </cell>
          <cell r="FP635">
            <v>0</v>
          </cell>
          <cell r="FQ635">
            <v>0</v>
          </cell>
          <cell r="FR635">
            <v>0</v>
          </cell>
          <cell r="FS635">
            <v>0</v>
          </cell>
          <cell r="FT635">
            <v>0</v>
          </cell>
          <cell r="FU635">
            <v>0</v>
          </cell>
          <cell r="FV635">
            <v>0</v>
          </cell>
          <cell r="FW635">
            <v>0</v>
          </cell>
          <cell r="FX635">
            <v>0</v>
          </cell>
          <cell r="FY635">
            <v>0</v>
          </cell>
          <cell r="FZ635">
            <v>0</v>
          </cell>
          <cell r="GA635">
            <v>0</v>
          </cell>
          <cell r="GB635">
            <v>0</v>
          </cell>
          <cell r="GC635">
            <v>0</v>
          </cell>
          <cell r="GD635">
            <v>0</v>
          </cell>
          <cell r="GE635">
            <v>0</v>
          </cell>
          <cell r="GF635">
            <v>0</v>
          </cell>
          <cell r="GG635">
            <v>0</v>
          </cell>
          <cell r="GH635">
            <v>0</v>
          </cell>
          <cell r="GI635">
            <v>0</v>
          </cell>
          <cell r="GJ635">
            <v>0</v>
          </cell>
          <cell r="GK635">
            <v>0</v>
          </cell>
          <cell r="GL635">
            <v>0</v>
          </cell>
          <cell r="GM635">
            <v>0</v>
          </cell>
          <cell r="GN635">
            <v>0</v>
          </cell>
          <cell r="GO635">
            <v>0</v>
          </cell>
          <cell r="GP635">
            <v>0</v>
          </cell>
          <cell r="GQ635">
            <v>0</v>
          </cell>
          <cell r="GR635">
            <v>0</v>
          </cell>
          <cell r="GS635">
            <v>0</v>
          </cell>
          <cell r="GT635">
            <v>0</v>
          </cell>
          <cell r="GU635">
            <v>0</v>
          </cell>
          <cell r="GV635">
            <v>0</v>
          </cell>
          <cell r="GW635">
            <v>0</v>
          </cell>
          <cell r="GX635">
            <v>0</v>
          </cell>
          <cell r="GY635">
            <v>0</v>
          </cell>
          <cell r="GZ635">
            <v>0</v>
          </cell>
          <cell r="HA635">
            <v>0</v>
          </cell>
          <cell r="HB635">
            <v>0</v>
          </cell>
          <cell r="HC635">
            <v>0</v>
          </cell>
          <cell r="HD635">
            <v>0</v>
          </cell>
          <cell r="HE635">
            <v>0</v>
          </cell>
          <cell r="HF635">
            <v>0</v>
          </cell>
          <cell r="HG635">
            <v>0</v>
          </cell>
          <cell r="HH635">
            <v>0</v>
          </cell>
          <cell r="HI635">
            <v>0</v>
          </cell>
          <cell r="HJ635">
            <v>0</v>
          </cell>
          <cell r="HK635">
            <v>0</v>
          </cell>
          <cell r="HL635">
            <v>0</v>
          </cell>
          <cell r="HM635">
            <v>0</v>
          </cell>
          <cell r="HN635">
            <v>0</v>
          </cell>
          <cell r="HO635">
            <v>0</v>
          </cell>
          <cell r="HP635">
            <v>0</v>
          </cell>
          <cell r="HQ635">
            <v>0</v>
          </cell>
          <cell r="HR635">
            <v>0</v>
          </cell>
          <cell r="HS635">
            <v>0</v>
          </cell>
          <cell r="HT635">
            <v>0</v>
          </cell>
          <cell r="HU635">
            <v>0</v>
          </cell>
          <cell r="HV635">
            <v>0</v>
          </cell>
          <cell r="HW635">
            <v>0</v>
          </cell>
          <cell r="HX635">
            <v>0</v>
          </cell>
          <cell r="HY635">
            <v>0</v>
          </cell>
          <cell r="HZ635">
            <v>0</v>
          </cell>
          <cell r="IA635">
            <v>0</v>
          </cell>
          <cell r="IB635">
            <v>0</v>
          </cell>
          <cell r="IC635">
            <v>0</v>
          </cell>
          <cell r="ID635">
            <v>0</v>
          </cell>
          <cell r="IE635">
            <v>0</v>
          </cell>
          <cell r="IF635">
            <v>0</v>
          </cell>
          <cell r="IG635">
            <v>0</v>
          </cell>
          <cell r="IH635">
            <v>0</v>
          </cell>
          <cell r="II635">
            <v>0</v>
          </cell>
          <cell r="IJ635">
            <v>0</v>
          </cell>
          <cell r="IK635">
            <v>0</v>
          </cell>
          <cell r="IL635">
            <v>0</v>
          </cell>
          <cell r="IM635">
            <v>0</v>
          </cell>
        </row>
        <row r="636">
          <cell r="A636">
            <v>0</v>
          </cell>
          <cell r="C636">
            <v>0</v>
          </cell>
          <cell r="D636">
            <v>0</v>
          </cell>
          <cell r="H636">
            <v>0</v>
          </cell>
          <cell r="I636">
            <v>0</v>
          </cell>
          <cell r="J636">
            <v>0</v>
          </cell>
          <cell r="K636">
            <v>0</v>
          </cell>
          <cell r="L636">
            <v>0</v>
          </cell>
          <cell r="M636">
            <v>0</v>
          </cell>
          <cell r="N636">
            <v>0</v>
          </cell>
          <cell r="O636">
            <v>0</v>
          </cell>
          <cell r="P636">
            <v>0</v>
          </cell>
          <cell r="Q636">
            <v>0</v>
          </cell>
          <cell r="R636">
            <v>0</v>
          </cell>
          <cell r="S636">
            <v>0</v>
          </cell>
          <cell r="T636">
            <v>0</v>
          </cell>
          <cell r="U636">
            <v>0</v>
          </cell>
          <cell r="V636">
            <v>0</v>
          </cell>
          <cell r="W636">
            <v>0</v>
          </cell>
          <cell r="X636">
            <v>0</v>
          </cell>
          <cell r="Y636">
            <v>0</v>
          </cell>
          <cell r="Z636">
            <v>0</v>
          </cell>
          <cell r="AA636">
            <v>0</v>
          </cell>
          <cell r="AB636">
            <v>0</v>
          </cell>
          <cell r="AC636">
            <v>0</v>
          </cell>
          <cell r="AD636">
            <v>0</v>
          </cell>
          <cell r="AE636">
            <v>0</v>
          </cell>
          <cell r="AF636">
            <v>0</v>
          </cell>
          <cell r="AG636">
            <v>0</v>
          </cell>
          <cell r="AH636">
            <v>0</v>
          </cell>
          <cell r="AI636">
            <v>0</v>
          </cell>
          <cell r="AJ636">
            <v>0</v>
          </cell>
          <cell r="AK636">
            <v>0</v>
          </cell>
          <cell r="AL636">
            <v>0</v>
          </cell>
          <cell r="AM636">
            <v>0</v>
          </cell>
          <cell r="AN636">
            <v>0</v>
          </cell>
          <cell r="AO636">
            <v>0</v>
          </cell>
          <cell r="AP636">
            <v>0</v>
          </cell>
          <cell r="AQ636">
            <v>0</v>
          </cell>
          <cell r="AR636">
            <v>0</v>
          </cell>
          <cell r="AS636">
            <v>0</v>
          </cell>
          <cell r="AT636">
            <v>0</v>
          </cell>
          <cell r="AU636">
            <v>0</v>
          </cell>
          <cell r="AV636">
            <v>0</v>
          </cell>
          <cell r="AW636">
            <v>0</v>
          </cell>
          <cell r="AX636">
            <v>0</v>
          </cell>
          <cell r="AY636">
            <v>0</v>
          </cell>
          <cell r="AZ636">
            <v>0</v>
          </cell>
          <cell r="BA636">
            <v>0</v>
          </cell>
          <cell r="BB636">
            <v>0</v>
          </cell>
          <cell r="BC636">
            <v>0</v>
          </cell>
          <cell r="BD636">
            <v>0</v>
          </cell>
          <cell r="BE636">
            <v>0</v>
          </cell>
          <cell r="BF636">
            <v>0</v>
          </cell>
          <cell r="BG636">
            <v>0</v>
          </cell>
          <cell r="BH636">
            <v>0</v>
          </cell>
          <cell r="BI636">
            <v>0</v>
          </cell>
          <cell r="BJ636">
            <v>0</v>
          </cell>
          <cell r="BK636">
            <v>0</v>
          </cell>
          <cell r="BL636">
            <v>0</v>
          </cell>
          <cell r="BM636">
            <v>0</v>
          </cell>
          <cell r="BN636">
            <v>0</v>
          </cell>
          <cell r="BO636">
            <v>0</v>
          </cell>
          <cell r="BP636">
            <v>0</v>
          </cell>
          <cell r="BQ636">
            <v>0</v>
          </cell>
          <cell r="BR636">
            <v>0</v>
          </cell>
          <cell r="BS636">
            <v>0</v>
          </cell>
          <cell r="BT636">
            <v>0</v>
          </cell>
          <cell r="BU636">
            <v>0</v>
          </cell>
          <cell r="BV636">
            <v>0</v>
          </cell>
          <cell r="BW636">
            <v>0</v>
          </cell>
          <cell r="BX636">
            <v>0</v>
          </cell>
          <cell r="BY636">
            <v>0</v>
          </cell>
          <cell r="BZ636">
            <v>0</v>
          </cell>
          <cell r="CA636">
            <v>0</v>
          </cell>
          <cell r="CB636">
            <v>0</v>
          </cell>
          <cell r="CC636">
            <v>0</v>
          </cell>
          <cell r="CD636">
            <v>0</v>
          </cell>
          <cell r="CE636">
            <v>0</v>
          </cell>
          <cell r="CF636">
            <v>0</v>
          </cell>
          <cell r="CG636">
            <v>0</v>
          </cell>
          <cell r="CH636">
            <v>0</v>
          </cell>
          <cell r="CI636">
            <v>0</v>
          </cell>
          <cell r="CJ636">
            <v>0</v>
          </cell>
          <cell r="CK636">
            <v>0</v>
          </cell>
          <cell r="CL636">
            <v>0</v>
          </cell>
          <cell r="CM636">
            <v>0</v>
          </cell>
          <cell r="CN636">
            <v>0</v>
          </cell>
          <cell r="CO636">
            <v>0</v>
          </cell>
          <cell r="CP636">
            <v>0</v>
          </cell>
          <cell r="CQ636">
            <v>0</v>
          </cell>
          <cell r="CR636">
            <v>0</v>
          </cell>
          <cell r="CS636">
            <v>0</v>
          </cell>
          <cell r="CT636">
            <v>0</v>
          </cell>
          <cell r="CU636">
            <v>0</v>
          </cell>
          <cell r="CV636">
            <v>0</v>
          </cell>
          <cell r="CW636">
            <v>0</v>
          </cell>
          <cell r="CX636">
            <v>0</v>
          </cell>
          <cell r="CY636">
            <v>0</v>
          </cell>
          <cell r="CZ636">
            <v>0</v>
          </cell>
          <cell r="DA636">
            <v>0</v>
          </cell>
          <cell r="DB636">
            <v>0</v>
          </cell>
          <cell r="DC636">
            <v>0</v>
          </cell>
          <cell r="DD636">
            <v>0</v>
          </cell>
          <cell r="DE636">
            <v>0</v>
          </cell>
          <cell r="DF636">
            <v>0</v>
          </cell>
          <cell r="DG636">
            <v>0</v>
          </cell>
          <cell r="DH636">
            <v>0</v>
          </cell>
          <cell r="DI636">
            <v>0</v>
          </cell>
          <cell r="DJ636">
            <v>0</v>
          </cell>
          <cell r="DK636">
            <v>0</v>
          </cell>
          <cell r="DL636">
            <v>0</v>
          </cell>
          <cell r="DM636">
            <v>0</v>
          </cell>
          <cell r="DN636">
            <v>0</v>
          </cell>
          <cell r="DO636">
            <v>0</v>
          </cell>
          <cell r="DP636">
            <v>0</v>
          </cell>
          <cell r="DQ636">
            <v>0</v>
          </cell>
          <cell r="DR636">
            <v>0</v>
          </cell>
          <cell r="DS636">
            <v>0</v>
          </cell>
          <cell r="DT636">
            <v>0</v>
          </cell>
          <cell r="DU636">
            <v>0</v>
          </cell>
          <cell r="DV636">
            <v>0</v>
          </cell>
          <cell r="DW636">
            <v>0</v>
          </cell>
          <cell r="DX636">
            <v>0</v>
          </cell>
          <cell r="DY636">
            <v>0</v>
          </cell>
          <cell r="DZ636">
            <v>0</v>
          </cell>
          <cell r="EA636">
            <v>0</v>
          </cell>
          <cell r="EB636">
            <v>0</v>
          </cell>
          <cell r="EC636">
            <v>0</v>
          </cell>
          <cell r="ED636">
            <v>0</v>
          </cell>
          <cell r="EE636">
            <v>0</v>
          </cell>
          <cell r="EF636">
            <v>0</v>
          </cell>
          <cell r="EG636">
            <v>0</v>
          </cell>
          <cell r="EH636">
            <v>0</v>
          </cell>
          <cell r="EI636">
            <v>0</v>
          </cell>
          <cell r="EJ636">
            <v>0</v>
          </cell>
          <cell r="EK636">
            <v>0</v>
          </cell>
          <cell r="EL636">
            <v>0</v>
          </cell>
          <cell r="EM636">
            <v>0</v>
          </cell>
          <cell r="EN636">
            <v>0</v>
          </cell>
          <cell r="EO636">
            <v>0</v>
          </cell>
          <cell r="EP636">
            <v>0</v>
          </cell>
          <cell r="EQ636">
            <v>0</v>
          </cell>
          <cell r="ER636">
            <v>0</v>
          </cell>
          <cell r="ES636">
            <v>0</v>
          </cell>
          <cell r="ET636">
            <v>0</v>
          </cell>
          <cell r="EU636">
            <v>0</v>
          </cell>
          <cell r="EV636">
            <v>0</v>
          </cell>
          <cell r="EW636">
            <v>0</v>
          </cell>
          <cell r="EX636">
            <v>0</v>
          </cell>
          <cell r="EY636">
            <v>0</v>
          </cell>
          <cell r="EZ636">
            <v>0</v>
          </cell>
          <cell r="FA636">
            <v>0</v>
          </cell>
          <cell r="FB636">
            <v>0</v>
          </cell>
          <cell r="FC636">
            <v>0</v>
          </cell>
          <cell r="FD636">
            <v>0</v>
          </cell>
          <cell r="FE636">
            <v>0</v>
          </cell>
          <cell r="FF636">
            <v>0</v>
          </cell>
          <cell r="FG636">
            <v>0</v>
          </cell>
          <cell r="FH636">
            <v>0</v>
          </cell>
          <cell r="FI636">
            <v>0</v>
          </cell>
          <cell r="FJ636">
            <v>0</v>
          </cell>
          <cell r="FK636">
            <v>0</v>
          </cell>
          <cell r="FL636">
            <v>0</v>
          </cell>
          <cell r="FM636">
            <v>0</v>
          </cell>
          <cell r="FN636">
            <v>0</v>
          </cell>
          <cell r="FO636">
            <v>0</v>
          </cell>
          <cell r="FP636">
            <v>0</v>
          </cell>
          <cell r="FQ636">
            <v>0</v>
          </cell>
          <cell r="FR636">
            <v>0</v>
          </cell>
          <cell r="FS636">
            <v>0</v>
          </cell>
          <cell r="FT636">
            <v>0</v>
          </cell>
          <cell r="FU636">
            <v>0</v>
          </cell>
          <cell r="FV636">
            <v>0</v>
          </cell>
          <cell r="FW636">
            <v>0</v>
          </cell>
          <cell r="FX636">
            <v>0</v>
          </cell>
          <cell r="FY636">
            <v>0</v>
          </cell>
          <cell r="FZ636">
            <v>0</v>
          </cell>
          <cell r="GA636">
            <v>0</v>
          </cell>
          <cell r="GB636">
            <v>0</v>
          </cell>
          <cell r="GC636">
            <v>0</v>
          </cell>
          <cell r="GD636">
            <v>0</v>
          </cell>
          <cell r="GE636">
            <v>0</v>
          </cell>
          <cell r="GF636">
            <v>0</v>
          </cell>
          <cell r="GG636">
            <v>0</v>
          </cell>
          <cell r="GH636">
            <v>0</v>
          </cell>
          <cell r="GI636">
            <v>0</v>
          </cell>
          <cell r="GJ636">
            <v>0</v>
          </cell>
          <cell r="GK636">
            <v>0</v>
          </cell>
          <cell r="GL636">
            <v>0</v>
          </cell>
          <cell r="GM636">
            <v>0</v>
          </cell>
          <cell r="GN636">
            <v>0</v>
          </cell>
          <cell r="GO636">
            <v>0</v>
          </cell>
          <cell r="GP636">
            <v>0</v>
          </cell>
          <cell r="GQ636">
            <v>0</v>
          </cell>
          <cell r="GR636">
            <v>0</v>
          </cell>
          <cell r="GS636">
            <v>0</v>
          </cell>
          <cell r="GT636">
            <v>0</v>
          </cell>
          <cell r="GU636">
            <v>0</v>
          </cell>
          <cell r="GV636">
            <v>0</v>
          </cell>
          <cell r="GW636">
            <v>0</v>
          </cell>
          <cell r="GX636">
            <v>0</v>
          </cell>
          <cell r="GY636">
            <v>0</v>
          </cell>
          <cell r="GZ636">
            <v>0</v>
          </cell>
          <cell r="HA636">
            <v>0</v>
          </cell>
          <cell r="HB636">
            <v>0</v>
          </cell>
          <cell r="HC636">
            <v>0</v>
          </cell>
          <cell r="HD636">
            <v>0</v>
          </cell>
          <cell r="HE636">
            <v>0</v>
          </cell>
          <cell r="HF636">
            <v>0</v>
          </cell>
          <cell r="HG636">
            <v>0</v>
          </cell>
          <cell r="HH636">
            <v>0</v>
          </cell>
          <cell r="HI636">
            <v>0</v>
          </cell>
          <cell r="HJ636">
            <v>0</v>
          </cell>
          <cell r="HK636">
            <v>0</v>
          </cell>
          <cell r="HL636">
            <v>0</v>
          </cell>
          <cell r="HM636">
            <v>0</v>
          </cell>
          <cell r="HN636">
            <v>0</v>
          </cell>
          <cell r="HO636">
            <v>0</v>
          </cell>
          <cell r="HP636">
            <v>0</v>
          </cell>
          <cell r="HQ636">
            <v>0</v>
          </cell>
          <cell r="HR636">
            <v>0</v>
          </cell>
          <cell r="HS636">
            <v>0</v>
          </cell>
          <cell r="HT636">
            <v>0</v>
          </cell>
          <cell r="HU636">
            <v>0</v>
          </cell>
          <cell r="HV636">
            <v>0</v>
          </cell>
          <cell r="HW636">
            <v>0</v>
          </cell>
          <cell r="HX636">
            <v>0</v>
          </cell>
          <cell r="HY636">
            <v>0</v>
          </cell>
          <cell r="HZ636">
            <v>0</v>
          </cell>
          <cell r="IA636">
            <v>0</v>
          </cell>
          <cell r="IB636">
            <v>0</v>
          </cell>
          <cell r="IC636">
            <v>0</v>
          </cell>
          <cell r="ID636">
            <v>0</v>
          </cell>
          <cell r="IE636">
            <v>0</v>
          </cell>
          <cell r="IF636">
            <v>0</v>
          </cell>
          <cell r="IG636">
            <v>0</v>
          </cell>
          <cell r="IH636">
            <v>0</v>
          </cell>
          <cell r="II636">
            <v>0</v>
          </cell>
          <cell r="IJ636">
            <v>0</v>
          </cell>
          <cell r="IK636">
            <v>0</v>
          </cell>
          <cell r="IL636">
            <v>0</v>
          </cell>
          <cell r="IM636">
            <v>0</v>
          </cell>
        </row>
        <row r="637">
          <cell r="A637">
            <v>0</v>
          </cell>
          <cell r="C637">
            <v>0</v>
          </cell>
          <cell r="D637">
            <v>0</v>
          </cell>
          <cell r="H637">
            <v>0</v>
          </cell>
          <cell r="I637">
            <v>0</v>
          </cell>
          <cell r="J637">
            <v>0</v>
          </cell>
          <cell r="K637">
            <v>0</v>
          </cell>
          <cell r="L637">
            <v>0</v>
          </cell>
          <cell r="M637">
            <v>0</v>
          </cell>
          <cell r="N637">
            <v>0</v>
          </cell>
          <cell r="O637">
            <v>0</v>
          </cell>
          <cell r="P637">
            <v>0</v>
          </cell>
          <cell r="Q637">
            <v>0</v>
          </cell>
          <cell r="R637">
            <v>0</v>
          </cell>
          <cell r="S637">
            <v>0</v>
          </cell>
          <cell r="T637">
            <v>0</v>
          </cell>
          <cell r="U637">
            <v>0</v>
          </cell>
          <cell r="V637">
            <v>0</v>
          </cell>
          <cell r="W637">
            <v>0</v>
          </cell>
          <cell r="X637">
            <v>0</v>
          </cell>
          <cell r="Y637">
            <v>0</v>
          </cell>
          <cell r="Z637">
            <v>0</v>
          </cell>
          <cell r="AA637">
            <v>0</v>
          </cell>
          <cell r="AB637">
            <v>0</v>
          </cell>
          <cell r="AC637">
            <v>0</v>
          </cell>
          <cell r="AD637">
            <v>0</v>
          </cell>
          <cell r="AE637">
            <v>0</v>
          </cell>
          <cell r="AF637">
            <v>0</v>
          </cell>
          <cell r="AG637">
            <v>0</v>
          </cell>
          <cell r="AH637">
            <v>0</v>
          </cell>
          <cell r="AI637">
            <v>0</v>
          </cell>
          <cell r="AJ637">
            <v>0</v>
          </cell>
          <cell r="AK637">
            <v>0</v>
          </cell>
          <cell r="AL637">
            <v>0</v>
          </cell>
          <cell r="AM637">
            <v>0</v>
          </cell>
          <cell r="AN637">
            <v>0</v>
          </cell>
          <cell r="AO637">
            <v>0</v>
          </cell>
          <cell r="AP637">
            <v>0</v>
          </cell>
          <cell r="AQ637">
            <v>0</v>
          </cell>
          <cell r="AR637">
            <v>0</v>
          </cell>
          <cell r="AS637">
            <v>0</v>
          </cell>
          <cell r="AT637">
            <v>0</v>
          </cell>
          <cell r="AU637">
            <v>0</v>
          </cell>
          <cell r="AV637">
            <v>0</v>
          </cell>
          <cell r="AW637">
            <v>0</v>
          </cell>
          <cell r="AX637">
            <v>0</v>
          </cell>
          <cell r="AY637">
            <v>0</v>
          </cell>
          <cell r="AZ637">
            <v>0</v>
          </cell>
          <cell r="BA637">
            <v>0</v>
          </cell>
          <cell r="BB637">
            <v>0</v>
          </cell>
          <cell r="BC637">
            <v>0</v>
          </cell>
          <cell r="BD637">
            <v>0</v>
          </cell>
          <cell r="BE637">
            <v>0</v>
          </cell>
          <cell r="BF637">
            <v>0</v>
          </cell>
          <cell r="BG637">
            <v>0</v>
          </cell>
          <cell r="BH637">
            <v>0</v>
          </cell>
          <cell r="BI637">
            <v>0</v>
          </cell>
          <cell r="BJ637">
            <v>0</v>
          </cell>
          <cell r="BK637">
            <v>0</v>
          </cell>
          <cell r="BL637">
            <v>0</v>
          </cell>
          <cell r="BM637">
            <v>0</v>
          </cell>
          <cell r="BN637">
            <v>0</v>
          </cell>
          <cell r="BO637">
            <v>0</v>
          </cell>
          <cell r="BP637">
            <v>0</v>
          </cell>
          <cell r="BQ637">
            <v>0</v>
          </cell>
          <cell r="BR637">
            <v>0</v>
          </cell>
          <cell r="BS637">
            <v>0</v>
          </cell>
          <cell r="BT637">
            <v>0</v>
          </cell>
          <cell r="BU637">
            <v>0</v>
          </cell>
          <cell r="BV637">
            <v>0</v>
          </cell>
          <cell r="BW637">
            <v>0</v>
          </cell>
          <cell r="BX637">
            <v>0</v>
          </cell>
          <cell r="BY637">
            <v>0</v>
          </cell>
          <cell r="BZ637">
            <v>0</v>
          </cell>
          <cell r="CA637">
            <v>0</v>
          </cell>
          <cell r="CB637">
            <v>0</v>
          </cell>
          <cell r="CC637">
            <v>0</v>
          </cell>
          <cell r="CD637">
            <v>0</v>
          </cell>
          <cell r="CE637">
            <v>0</v>
          </cell>
          <cell r="CF637">
            <v>0</v>
          </cell>
          <cell r="CG637">
            <v>0</v>
          </cell>
          <cell r="CH637">
            <v>0</v>
          </cell>
          <cell r="CI637">
            <v>0</v>
          </cell>
          <cell r="CJ637">
            <v>0</v>
          </cell>
          <cell r="CK637">
            <v>0</v>
          </cell>
          <cell r="CL637">
            <v>0</v>
          </cell>
          <cell r="CM637">
            <v>0</v>
          </cell>
          <cell r="CN637">
            <v>0</v>
          </cell>
          <cell r="CO637">
            <v>0</v>
          </cell>
          <cell r="CP637">
            <v>0</v>
          </cell>
          <cell r="CQ637">
            <v>0</v>
          </cell>
          <cell r="CR637">
            <v>0</v>
          </cell>
          <cell r="CS637">
            <v>0</v>
          </cell>
          <cell r="CT637">
            <v>0</v>
          </cell>
          <cell r="CU637">
            <v>0</v>
          </cell>
          <cell r="CV637">
            <v>0</v>
          </cell>
          <cell r="CW637">
            <v>0</v>
          </cell>
          <cell r="CX637">
            <v>0</v>
          </cell>
          <cell r="CY637">
            <v>0</v>
          </cell>
          <cell r="CZ637">
            <v>0</v>
          </cell>
          <cell r="DA637">
            <v>0</v>
          </cell>
          <cell r="DB637">
            <v>0</v>
          </cell>
          <cell r="DC637">
            <v>0</v>
          </cell>
          <cell r="DD637">
            <v>0</v>
          </cell>
          <cell r="DE637">
            <v>0</v>
          </cell>
          <cell r="DF637">
            <v>0</v>
          </cell>
          <cell r="DG637">
            <v>0</v>
          </cell>
          <cell r="DH637">
            <v>0</v>
          </cell>
          <cell r="DI637">
            <v>0</v>
          </cell>
          <cell r="DJ637">
            <v>0</v>
          </cell>
          <cell r="DK637">
            <v>0</v>
          </cell>
          <cell r="DL637">
            <v>0</v>
          </cell>
          <cell r="DM637">
            <v>0</v>
          </cell>
          <cell r="DN637">
            <v>0</v>
          </cell>
          <cell r="DO637">
            <v>0</v>
          </cell>
          <cell r="DP637">
            <v>0</v>
          </cell>
          <cell r="DQ637">
            <v>0</v>
          </cell>
          <cell r="DR637">
            <v>0</v>
          </cell>
          <cell r="DS637">
            <v>0</v>
          </cell>
          <cell r="DT637">
            <v>0</v>
          </cell>
          <cell r="DU637">
            <v>0</v>
          </cell>
          <cell r="DV637">
            <v>0</v>
          </cell>
          <cell r="DW637">
            <v>0</v>
          </cell>
          <cell r="DX637">
            <v>0</v>
          </cell>
          <cell r="DY637">
            <v>0</v>
          </cell>
          <cell r="DZ637">
            <v>0</v>
          </cell>
          <cell r="EA637">
            <v>0</v>
          </cell>
          <cell r="EB637">
            <v>0</v>
          </cell>
          <cell r="EC637">
            <v>0</v>
          </cell>
          <cell r="ED637">
            <v>0</v>
          </cell>
          <cell r="EE637">
            <v>0</v>
          </cell>
          <cell r="EF637">
            <v>0</v>
          </cell>
          <cell r="EG637">
            <v>0</v>
          </cell>
          <cell r="EH637">
            <v>0</v>
          </cell>
          <cell r="EI637">
            <v>0</v>
          </cell>
          <cell r="EJ637">
            <v>0</v>
          </cell>
          <cell r="EK637">
            <v>0</v>
          </cell>
          <cell r="EL637">
            <v>0</v>
          </cell>
          <cell r="EM637">
            <v>0</v>
          </cell>
          <cell r="EN637">
            <v>0</v>
          </cell>
          <cell r="EO637">
            <v>0</v>
          </cell>
          <cell r="EP637">
            <v>0</v>
          </cell>
          <cell r="EQ637">
            <v>0</v>
          </cell>
          <cell r="ER637">
            <v>0</v>
          </cell>
          <cell r="ES637">
            <v>0</v>
          </cell>
          <cell r="ET637">
            <v>0</v>
          </cell>
          <cell r="EU637">
            <v>0</v>
          </cell>
          <cell r="EV637">
            <v>0</v>
          </cell>
          <cell r="EW637">
            <v>0</v>
          </cell>
          <cell r="EX637">
            <v>0</v>
          </cell>
          <cell r="EY637">
            <v>0</v>
          </cell>
          <cell r="EZ637">
            <v>0</v>
          </cell>
          <cell r="FA637">
            <v>0</v>
          </cell>
          <cell r="FB637">
            <v>0</v>
          </cell>
          <cell r="FC637">
            <v>0</v>
          </cell>
          <cell r="FD637">
            <v>0</v>
          </cell>
          <cell r="FE637">
            <v>0</v>
          </cell>
          <cell r="FF637">
            <v>0</v>
          </cell>
          <cell r="FG637">
            <v>0</v>
          </cell>
          <cell r="FH637">
            <v>0</v>
          </cell>
          <cell r="FI637">
            <v>0</v>
          </cell>
          <cell r="FJ637">
            <v>0</v>
          </cell>
          <cell r="FK637">
            <v>0</v>
          </cell>
          <cell r="FL637">
            <v>0</v>
          </cell>
          <cell r="FM637">
            <v>0</v>
          </cell>
          <cell r="FN637">
            <v>0</v>
          </cell>
          <cell r="FO637">
            <v>0</v>
          </cell>
          <cell r="FP637">
            <v>0</v>
          </cell>
          <cell r="FQ637">
            <v>0</v>
          </cell>
          <cell r="FR637">
            <v>0</v>
          </cell>
          <cell r="FS637">
            <v>0</v>
          </cell>
          <cell r="FT637">
            <v>0</v>
          </cell>
          <cell r="FU637">
            <v>0</v>
          </cell>
          <cell r="FV637">
            <v>0</v>
          </cell>
          <cell r="FW637">
            <v>0</v>
          </cell>
          <cell r="FX637">
            <v>0</v>
          </cell>
          <cell r="FY637">
            <v>0</v>
          </cell>
          <cell r="FZ637">
            <v>0</v>
          </cell>
          <cell r="GA637">
            <v>0</v>
          </cell>
          <cell r="GB637">
            <v>0</v>
          </cell>
          <cell r="GC637">
            <v>0</v>
          </cell>
          <cell r="GD637">
            <v>0</v>
          </cell>
          <cell r="GE637">
            <v>0</v>
          </cell>
          <cell r="GF637">
            <v>0</v>
          </cell>
          <cell r="GG637">
            <v>0</v>
          </cell>
          <cell r="GH637">
            <v>0</v>
          </cell>
          <cell r="GI637">
            <v>0</v>
          </cell>
          <cell r="GJ637">
            <v>0</v>
          </cell>
          <cell r="GK637">
            <v>0</v>
          </cell>
          <cell r="GL637">
            <v>0</v>
          </cell>
          <cell r="GM637">
            <v>0</v>
          </cell>
          <cell r="GN637">
            <v>0</v>
          </cell>
          <cell r="GO637">
            <v>0</v>
          </cell>
          <cell r="GP637">
            <v>0</v>
          </cell>
          <cell r="GQ637">
            <v>0</v>
          </cell>
          <cell r="GR637">
            <v>0</v>
          </cell>
          <cell r="GS637">
            <v>0</v>
          </cell>
          <cell r="GT637">
            <v>0</v>
          </cell>
          <cell r="GU637">
            <v>0</v>
          </cell>
          <cell r="GV637">
            <v>0</v>
          </cell>
          <cell r="GW637">
            <v>0</v>
          </cell>
          <cell r="GX637">
            <v>0</v>
          </cell>
          <cell r="GY637">
            <v>0</v>
          </cell>
          <cell r="GZ637">
            <v>0</v>
          </cell>
          <cell r="HA637">
            <v>0</v>
          </cell>
          <cell r="HB637">
            <v>0</v>
          </cell>
          <cell r="HC637">
            <v>0</v>
          </cell>
          <cell r="HD637">
            <v>0</v>
          </cell>
          <cell r="HE637">
            <v>0</v>
          </cell>
          <cell r="HF637">
            <v>0</v>
          </cell>
          <cell r="HG637">
            <v>0</v>
          </cell>
          <cell r="HH637">
            <v>0</v>
          </cell>
          <cell r="HI637">
            <v>0</v>
          </cell>
          <cell r="HJ637">
            <v>0</v>
          </cell>
          <cell r="HK637">
            <v>0</v>
          </cell>
          <cell r="HL637">
            <v>0</v>
          </cell>
          <cell r="HM637">
            <v>0</v>
          </cell>
          <cell r="HN637">
            <v>0</v>
          </cell>
          <cell r="HO637">
            <v>0</v>
          </cell>
          <cell r="HP637">
            <v>0</v>
          </cell>
          <cell r="HQ637">
            <v>0</v>
          </cell>
          <cell r="HR637">
            <v>0</v>
          </cell>
          <cell r="HS637">
            <v>0</v>
          </cell>
          <cell r="HT637">
            <v>0</v>
          </cell>
          <cell r="HU637">
            <v>0</v>
          </cell>
          <cell r="HV637">
            <v>0</v>
          </cell>
          <cell r="HW637">
            <v>0</v>
          </cell>
          <cell r="HX637">
            <v>0</v>
          </cell>
          <cell r="HY637">
            <v>0</v>
          </cell>
          <cell r="HZ637">
            <v>0</v>
          </cell>
          <cell r="IA637">
            <v>0</v>
          </cell>
          <cell r="IB637">
            <v>0</v>
          </cell>
          <cell r="IC637">
            <v>0</v>
          </cell>
          <cell r="ID637">
            <v>0</v>
          </cell>
          <cell r="IE637">
            <v>0</v>
          </cell>
          <cell r="IF637">
            <v>0</v>
          </cell>
          <cell r="IG637">
            <v>0</v>
          </cell>
          <cell r="IH637">
            <v>0</v>
          </cell>
          <cell r="II637">
            <v>0</v>
          </cell>
          <cell r="IJ637">
            <v>0</v>
          </cell>
          <cell r="IK637">
            <v>0</v>
          </cell>
          <cell r="IL637">
            <v>0</v>
          </cell>
          <cell r="IM637">
            <v>0</v>
          </cell>
        </row>
        <row r="638">
          <cell r="A638">
            <v>0</v>
          </cell>
          <cell r="C638">
            <v>0</v>
          </cell>
          <cell r="D638">
            <v>0</v>
          </cell>
          <cell r="H638">
            <v>0</v>
          </cell>
          <cell r="I638">
            <v>0</v>
          </cell>
          <cell r="J638">
            <v>0</v>
          </cell>
          <cell r="K638">
            <v>0</v>
          </cell>
          <cell r="L638">
            <v>0</v>
          </cell>
          <cell r="M638">
            <v>0</v>
          </cell>
          <cell r="N638">
            <v>0</v>
          </cell>
          <cell r="O638">
            <v>0</v>
          </cell>
          <cell r="P638">
            <v>0</v>
          </cell>
          <cell r="Q638">
            <v>0</v>
          </cell>
          <cell r="R638">
            <v>0</v>
          </cell>
          <cell r="S638">
            <v>0</v>
          </cell>
          <cell r="T638">
            <v>0</v>
          </cell>
          <cell r="U638">
            <v>0</v>
          </cell>
          <cell r="V638">
            <v>0</v>
          </cell>
          <cell r="W638">
            <v>0</v>
          </cell>
          <cell r="X638">
            <v>0</v>
          </cell>
          <cell r="Y638">
            <v>0</v>
          </cell>
          <cell r="Z638">
            <v>0</v>
          </cell>
          <cell r="AA638">
            <v>0</v>
          </cell>
          <cell r="AB638">
            <v>0</v>
          </cell>
          <cell r="AC638">
            <v>0</v>
          </cell>
          <cell r="AD638">
            <v>0</v>
          </cell>
          <cell r="AE638">
            <v>0</v>
          </cell>
          <cell r="AF638">
            <v>0</v>
          </cell>
          <cell r="AG638">
            <v>0</v>
          </cell>
          <cell r="AH638">
            <v>0</v>
          </cell>
          <cell r="AI638">
            <v>0</v>
          </cell>
          <cell r="AJ638">
            <v>0</v>
          </cell>
          <cell r="AK638">
            <v>0</v>
          </cell>
          <cell r="AL638">
            <v>0</v>
          </cell>
          <cell r="AM638">
            <v>0</v>
          </cell>
          <cell r="AN638">
            <v>0</v>
          </cell>
          <cell r="AO638">
            <v>0</v>
          </cell>
          <cell r="AP638">
            <v>0</v>
          </cell>
          <cell r="AQ638">
            <v>0</v>
          </cell>
          <cell r="AR638">
            <v>0</v>
          </cell>
          <cell r="AS638">
            <v>0</v>
          </cell>
          <cell r="AT638">
            <v>0</v>
          </cell>
          <cell r="AU638">
            <v>0</v>
          </cell>
          <cell r="AV638">
            <v>0</v>
          </cell>
          <cell r="AW638">
            <v>0</v>
          </cell>
          <cell r="AX638">
            <v>0</v>
          </cell>
          <cell r="AY638">
            <v>0</v>
          </cell>
          <cell r="AZ638">
            <v>0</v>
          </cell>
          <cell r="BA638">
            <v>0</v>
          </cell>
          <cell r="BB638">
            <v>0</v>
          </cell>
          <cell r="BC638">
            <v>0</v>
          </cell>
          <cell r="BD638">
            <v>0</v>
          </cell>
          <cell r="BE638">
            <v>0</v>
          </cell>
          <cell r="BF638">
            <v>0</v>
          </cell>
          <cell r="BG638">
            <v>0</v>
          </cell>
          <cell r="BH638">
            <v>0</v>
          </cell>
          <cell r="BI638">
            <v>0</v>
          </cell>
          <cell r="BJ638">
            <v>0</v>
          </cell>
          <cell r="BK638">
            <v>0</v>
          </cell>
          <cell r="BL638">
            <v>0</v>
          </cell>
          <cell r="BM638">
            <v>0</v>
          </cell>
          <cell r="BN638">
            <v>0</v>
          </cell>
          <cell r="BO638">
            <v>0</v>
          </cell>
          <cell r="BP638">
            <v>0</v>
          </cell>
          <cell r="BQ638">
            <v>0</v>
          </cell>
          <cell r="BR638">
            <v>0</v>
          </cell>
          <cell r="BS638">
            <v>0</v>
          </cell>
          <cell r="BT638">
            <v>0</v>
          </cell>
          <cell r="BU638">
            <v>0</v>
          </cell>
          <cell r="BV638">
            <v>0</v>
          </cell>
          <cell r="BW638">
            <v>0</v>
          </cell>
          <cell r="BX638">
            <v>0</v>
          </cell>
          <cell r="BY638">
            <v>0</v>
          </cell>
          <cell r="BZ638">
            <v>0</v>
          </cell>
          <cell r="CA638">
            <v>0</v>
          </cell>
          <cell r="CB638">
            <v>0</v>
          </cell>
          <cell r="CC638">
            <v>0</v>
          </cell>
          <cell r="CD638">
            <v>0</v>
          </cell>
          <cell r="CE638">
            <v>0</v>
          </cell>
          <cell r="CF638">
            <v>0</v>
          </cell>
          <cell r="CG638">
            <v>0</v>
          </cell>
          <cell r="CH638">
            <v>0</v>
          </cell>
          <cell r="CI638">
            <v>0</v>
          </cell>
          <cell r="CJ638">
            <v>0</v>
          </cell>
          <cell r="CK638">
            <v>0</v>
          </cell>
          <cell r="CL638">
            <v>0</v>
          </cell>
          <cell r="CM638">
            <v>0</v>
          </cell>
          <cell r="CN638">
            <v>0</v>
          </cell>
          <cell r="CO638">
            <v>0</v>
          </cell>
          <cell r="CP638">
            <v>0</v>
          </cell>
          <cell r="CQ638">
            <v>0</v>
          </cell>
          <cell r="CR638">
            <v>0</v>
          </cell>
          <cell r="CS638">
            <v>0</v>
          </cell>
          <cell r="CT638">
            <v>0</v>
          </cell>
          <cell r="CU638">
            <v>0</v>
          </cell>
          <cell r="CV638">
            <v>0</v>
          </cell>
          <cell r="CW638">
            <v>0</v>
          </cell>
          <cell r="CX638">
            <v>0</v>
          </cell>
          <cell r="CY638">
            <v>0</v>
          </cell>
          <cell r="CZ638">
            <v>0</v>
          </cell>
          <cell r="DA638">
            <v>0</v>
          </cell>
          <cell r="DB638">
            <v>0</v>
          </cell>
          <cell r="DC638">
            <v>0</v>
          </cell>
          <cell r="DD638">
            <v>0</v>
          </cell>
          <cell r="DE638">
            <v>0</v>
          </cell>
          <cell r="DF638">
            <v>0</v>
          </cell>
          <cell r="DG638">
            <v>0</v>
          </cell>
          <cell r="DH638">
            <v>0</v>
          </cell>
          <cell r="DI638">
            <v>0</v>
          </cell>
          <cell r="DJ638">
            <v>0</v>
          </cell>
          <cell r="DK638">
            <v>0</v>
          </cell>
          <cell r="DL638">
            <v>0</v>
          </cell>
          <cell r="DM638">
            <v>0</v>
          </cell>
          <cell r="DN638">
            <v>0</v>
          </cell>
          <cell r="DO638">
            <v>0</v>
          </cell>
          <cell r="DP638">
            <v>0</v>
          </cell>
          <cell r="DQ638">
            <v>0</v>
          </cell>
          <cell r="DR638">
            <v>0</v>
          </cell>
          <cell r="DS638">
            <v>0</v>
          </cell>
          <cell r="DT638">
            <v>0</v>
          </cell>
          <cell r="DU638">
            <v>0</v>
          </cell>
          <cell r="DV638">
            <v>0</v>
          </cell>
          <cell r="DW638">
            <v>0</v>
          </cell>
          <cell r="DX638">
            <v>0</v>
          </cell>
          <cell r="DY638">
            <v>0</v>
          </cell>
          <cell r="DZ638">
            <v>0</v>
          </cell>
          <cell r="EA638">
            <v>0</v>
          </cell>
          <cell r="EB638">
            <v>0</v>
          </cell>
          <cell r="EC638">
            <v>0</v>
          </cell>
          <cell r="ED638">
            <v>0</v>
          </cell>
          <cell r="EE638">
            <v>0</v>
          </cell>
          <cell r="EF638">
            <v>0</v>
          </cell>
          <cell r="EG638">
            <v>0</v>
          </cell>
          <cell r="EH638">
            <v>0</v>
          </cell>
          <cell r="EI638">
            <v>0</v>
          </cell>
          <cell r="EJ638">
            <v>0</v>
          </cell>
          <cell r="EK638">
            <v>0</v>
          </cell>
          <cell r="EL638">
            <v>0</v>
          </cell>
          <cell r="EM638">
            <v>0</v>
          </cell>
          <cell r="EN638">
            <v>0</v>
          </cell>
          <cell r="EO638">
            <v>0</v>
          </cell>
          <cell r="EP638">
            <v>0</v>
          </cell>
          <cell r="EQ638">
            <v>0</v>
          </cell>
          <cell r="ER638">
            <v>0</v>
          </cell>
          <cell r="ES638">
            <v>0</v>
          </cell>
          <cell r="ET638">
            <v>0</v>
          </cell>
          <cell r="EU638">
            <v>0</v>
          </cell>
          <cell r="EV638">
            <v>0</v>
          </cell>
          <cell r="EW638">
            <v>0</v>
          </cell>
          <cell r="EX638">
            <v>0</v>
          </cell>
          <cell r="EY638">
            <v>0</v>
          </cell>
          <cell r="EZ638">
            <v>0</v>
          </cell>
          <cell r="FA638">
            <v>0</v>
          </cell>
          <cell r="FB638">
            <v>0</v>
          </cell>
          <cell r="FC638">
            <v>0</v>
          </cell>
          <cell r="FD638">
            <v>0</v>
          </cell>
          <cell r="FE638">
            <v>0</v>
          </cell>
          <cell r="FF638">
            <v>0</v>
          </cell>
          <cell r="FG638">
            <v>0</v>
          </cell>
          <cell r="FH638">
            <v>0</v>
          </cell>
          <cell r="FI638">
            <v>0</v>
          </cell>
          <cell r="FJ638">
            <v>0</v>
          </cell>
          <cell r="FK638">
            <v>0</v>
          </cell>
          <cell r="FL638">
            <v>0</v>
          </cell>
          <cell r="FM638">
            <v>0</v>
          </cell>
          <cell r="FN638">
            <v>0</v>
          </cell>
          <cell r="FO638">
            <v>0</v>
          </cell>
          <cell r="FP638">
            <v>0</v>
          </cell>
          <cell r="FQ638">
            <v>0</v>
          </cell>
          <cell r="FR638">
            <v>0</v>
          </cell>
          <cell r="FS638">
            <v>0</v>
          </cell>
          <cell r="FT638">
            <v>0</v>
          </cell>
          <cell r="FU638">
            <v>0</v>
          </cell>
          <cell r="FV638">
            <v>0</v>
          </cell>
          <cell r="FW638">
            <v>0</v>
          </cell>
          <cell r="FX638">
            <v>0</v>
          </cell>
          <cell r="FY638">
            <v>0</v>
          </cell>
          <cell r="FZ638">
            <v>0</v>
          </cell>
          <cell r="GA638">
            <v>0</v>
          </cell>
          <cell r="GB638">
            <v>0</v>
          </cell>
          <cell r="GC638">
            <v>0</v>
          </cell>
          <cell r="GD638">
            <v>0</v>
          </cell>
          <cell r="GE638">
            <v>0</v>
          </cell>
          <cell r="GF638">
            <v>0</v>
          </cell>
          <cell r="GG638">
            <v>0</v>
          </cell>
          <cell r="GH638">
            <v>0</v>
          </cell>
          <cell r="GI638">
            <v>0</v>
          </cell>
          <cell r="GJ638">
            <v>0</v>
          </cell>
          <cell r="GK638">
            <v>0</v>
          </cell>
          <cell r="GL638">
            <v>0</v>
          </cell>
          <cell r="GM638">
            <v>0</v>
          </cell>
          <cell r="GN638">
            <v>0</v>
          </cell>
          <cell r="GO638">
            <v>0</v>
          </cell>
          <cell r="GP638">
            <v>0</v>
          </cell>
          <cell r="GQ638">
            <v>0</v>
          </cell>
          <cell r="GR638">
            <v>0</v>
          </cell>
          <cell r="GS638">
            <v>0</v>
          </cell>
          <cell r="GT638">
            <v>0</v>
          </cell>
          <cell r="GU638">
            <v>0</v>
          </cell>
          <cell r="GV638">
            <v>0</v>
          </cell>
          <cell r="GW638">
            <v>0</v>
          </cell>
          <cell r="GX638">
            <v>0</v>
          </cell>
          <cell r="GY638">
            <v>0</v>
          </cell>
          <cell r="GZ638">
            <v>0</v>
          </cell>
          <cell r="HA638">
            <v>0</v>
          </cell>
          <cell r="HB638">
            <v>0</v>
          </cell>
          <cell r="HC638">
            <v>0</v>
          </cell>
          <cell r="HD638">
            <v>0</v>
          </cell>
          <cell r="HE638">
            <v>0</v>
          </cell>
          <cell r="HF638">
            <v>0</v>
          </cell>
          <cell r="HG638">
            <v>0</v>
          </cell>
          <cell r="HH638">
            <v>0</v>
          </cell>
          <cell r="HI638">
            <v>0</v>
          </cell>
          <cell r="HJ638">
            <v>0</v>
          </cell>
          <cell r="HK638">
            <v>0</v>
          </cell>
          <cell r="HL638">
            <v>0</v>
          </cell>
          <cell r="HM638">
            <v>0</v>
          </cell>
          <cell r="HN638">
            <v>0</v>
          </cell>
          <cell r="HO638">
            <v>0</v>
          </cell>
          <cell r="HP638">
            <v>0</v>
          </cell>
          <cell r="HQ638">
            <v>0</v>
          </cell>
          <cell r="HR638">
            <v>0</v>
          </cell>
          <cell r="HS638">
            <v>0</v>
          </cell>
          <cell r="HT638">
            <v>0</v>
          </cell>
          <cell r="HU638">
            <v>0</v>
          </cell>
          <cell r="HV638">
            <v>0</v>
          </cell>
          <cell r="HW638">
            <v>0</v>
          </cell>
          <cell r="HX638">
            <v>0</v>
          </cell>
          <cell r="HY638">
            <v>0</v>
          </cell>
          <cell r="HZ638">
            <v>0</v>
          </cell>
          <cell r="IA638">
            <v>0</v>
          </cell>
          <cell r="IB638">
            <v>0</v>
          </cell>
          <cell r="IC638">
            <v>0</v>
          </cell>
          <cell r="ID638">
            <v>0</v>
          </cell>
          <cell r="IE638">
            <v>0</v>
          </cell>
          <cell r="IF638">
            <v>0</v>
          </cell>
          <cell r="IG638">
            <v>0</v>
          </cell>
          <cell r="IH638">
            <v>0</v>
          </cell>
          <cell r="II638">
            <v>0</v>
          </cell>
          <cell r="IJ638">
            <v>0</v>
          </cell>
          <cell r="IK638">
            <v>0</v>
          </cell>
          <cell r="IL638">
            <v>0</v>
          </cell>
          <cell r="IM638">
            <v>0</v>
          </cell>
        </row>
        <row r="639">
          <cell r="A639">
            <v>0</v>
          </cell>
          <cell r="C639">
            <v>0</v>
          </cell>
          <cell r="D639">
            <v>0</v>
          </cell>
          <cell r="H639">
            <v>0</v>
          </cell>
          <cell r="I639">
            <v>0</v>
          </cell>
          <cell r="J639">
            <v>0</v>
          </cell>
          <cell r="K639">
            <v>0</v>
          </cell>
          <cell r="L639">
            <v>0</v>
          </cell>
          <cell r="M639">
            <v>0</v>
          </cell>
          <cell r="N639">
            <v>0</v>
          </cell>
          <cell r="O639">
            <v>0</v>
          </cell>
          <cell r="P639">
            <v>0</v>
          </cell>
          <cell r="Q639">
            <v>0</v>
          </cell>
          <cell r="R639">
            <v>0</v>
          </cell>
          <cell r="S639">
            <v>0</v>
          </cell>
          <cell r="T639">
            <v>0</v>
          </cell>
          <cell r="U639">
            <v>0</v>
          </cell>
          <cell r="V639">
            <v>0</v>
          </cell>
          <cell r="W639">
            <v>0</v>
          </cell>
          <cell r="X639">
            <v>0</v>
          </cell>
          <cell r="Y639">
            <v>0</v>
          </cell>
          <cell r="Z639">
            <v>0</v>
          </cell>
          <cell r="AA639">
            <v>0</v>
          </cell>
          <cell r="AB639">
            <v>0</v>
          </cell>
          <cell r="AC639">
            <v>0</v>
          </cell>
          <cell r="AD639">
            <v>0</v>
          </cell>
          <cell r="AE639">
            <v>0</v>
          </cell>
          <cell r="AF639">
            <v>0</v>
          </cell>
          <cell r="AG639">
            <v>0</v>
          </cell>
          <cell r="AH639">
            <v>0</v>
          </cell>
          <cell r="AI639">
            <v>0</v>
          </cell>
          <cell r="AJ639">
            <v>0</v>
          </cell>
          <cell r="AK639">
            <v>0</v>
          </cell>
          <cell r="AL639">
            <v>0</v>
          </cell>
          <cell r="AM639">
            <v>0</v>
          </cell>
          <cell r="AN639">
            <v>0</v>
          </cell>
          <cell r="AO639">
            <v>0</v>
          </cell>
          <cell r="AP639">
            <v>0</v>
          </cell>
          <cell r="AQ639">
            <v>0</v>
          </cell>
          <cell r="AR639">
            <v>0</v>
          </cell>
          <cell r="AS639">
            <v>0</v>
          </cell>
          <cell r="AT639">
            <v>0</v>
          </cell>
          <cell r="AU639">
            <v>0</v>
          </cell>
          <cell r="AV639">
            <v>0</v>
          </cell>
          <cell r="AW639">
            <v>0</v>
          </cell>
          <cell r="AX639">
            <v>0</v>
          </cell>
          <cell r="AY639">
            <v>0</v>
          </cell>
          <cell r="AZ639">
            <v>0</v>
          </cell>
          <cell r="BA639">
            <v>0</v>
          </cell>
          <cell r="BB639">
            <v>0</v>
          </cell>
          <cell r="BC639">
            <v>0</v>
          </cell>
          <cell r="BD639">
            <v>0</v>
          </cell>
          <cell r="BE639">
            <v>0</v>
          </cell>
          <cell r="BF639">
            <v>0</v>
          </cell>
          <cell r="BG639">
            <v>0</v>
          </cell>
          <cell r="BH639">
            <v>0</v>
          </cell>
          <cell r="BI639">
            <v>0</v>
          </cell>
          <cell r="BJ639">
            <v>0</v>
          </cell>
          <cell r="BK639">
            <v>0</v>
          </cell>
          <cell r="BL639">
            <v>0</v>
          </cell>
          <cell r="BM639">
            <v>0</v>
          </cell>
          <cell r="BN639">
            <v>0</v>
          </cell>
          <cell r="BO639">
            <v>0</v>
          </cell>
          <cell r="BP639">
            <v>0</v>
          </cell>
          <cell r="BQ639">
            <v>0</v>
          </cell>
          <cell r="BR639">
            <v>0</v>
          </cell>
          <cell r="BS639">
            <v>0</v>
          </cell>
          <cell r="BT639">
            <v>0</v>
          </cell>
          <cell r="BU639">
            <v>0</v>
          </cell>
          <cell r="BV639">
            <v>0</v>
          </cell>
          <cell r="BW639">
            <v>0</v>
          </cell>
          <cell r="BX639">
            <v>0</v>
          </cell>
          <cell r="BY639">
            <v>0</v>
          </cell>
          <cell r="BZ639">
            <v>0</v>
          </cell>
          <cell r="CA639">
            <v>0</v>
          </cell>
          <cell r="CB639">
            <v>0</v>
          </cell>
          <cell r="CC639">
            <v>0</v>
          </cell>
          <cell r="CD639">
            <v>0</v>
          </cell>
          <cell r="CE639">
            <v>0</v>
          </cell>
          <cell r="CF639">
            <v>0</v>
          </cell>
          <cell r="CG639">
            <v>0</v>
          </cell>
          <cell r="CH639">
            <v>0</v>
          </cell>
          <cell r="CI639">
            <v>0</v>
          </cell>
          <cell r="CJ639">
            <v>0</v>
          </cell>
          <cell r="CK639">
            <v>0</v>
          </cell>
          <cell r="CL639">
            <v>0</v>
          </cell>
          <cell r="CM639">
            <v>0</v>
          </cell>
          <cell r="CN639">
            <v>0</v>
          </cell>
          <cell r="CO639">
            <v>0</v>
          </cell>
          <cell r="CP639">
            <v>0</v>
          </cell>
          <cell r="CQ639">
            <v>0</v>
          </cell>
          <cell r="CR639">
            <v>0</v>
          </cell>
          <cell r="CS639">
            <v>0</v>
          </cell>
          <cell r="CT639">
            <v>0</v>
          </cell>
          <cell r="CU639">
            <v>0</v>
          </cell>
          <cell r="CV639">
            <v>0</v>
          </cell>
          <cell r="CW639">
            <v>0</v>
          </cell>
          <cell r="CX639">
            <v>0</v>
          </cell>
          <cell r="CY639">
            <v>0</v>
          </cell>
          <cell r="CZ639">
            <v>0</v>
          </cell>
          <cell r="DA639">
            <v>0</v>
          </cell>
          <cell r="DB639">
            <v>0</v>
          </cell>
          <cell r="DC639">
            <v>0</v>
          </cell>
          <cell r="DD639">
            <v>0</v>
          </cell>
          <cell r="DE639">
            <v>0</v>
          </cell>
          <cell r="DF639">
            <v>0</v>
          </cell>
          <cell r="DG639">
            <v>0</v>
          </cell>
          <cell r="DH639">
            <v>0</v>
          </cell>
          <cell r="DI639">
            <v>0</v>
          </cell>
          <cell r="DJ639">
            <v>0</v>
          </cell>
          <cell r="DK639">
            <v>0</v>
          </cell>
          <cell r="DL639">
            <v>0</v>
          </cell>
          <cell r="DM639">
            <v>0</v>
          </cell>
          <cell r="DN639">
            <v>0</v>
          </cell>
          <cell r="DO639">
            <v>0</v>
          </cell>
          <cell r="DP639">
            <v>0</v>
          </cell>
          <cell r="DQ639">
            <v>0</v>
          </cell>
          <cell r="DR639">
            <v>0</v>
          </cell>
          <cell r="DS639">
            <v>0</v>
          </cell>
          <cell r="DT639">
            <v>0</v>
          </cell>
          <cell r="DU639">
            <v>0</v>
          </cell>
          <cell r="DV639">
            <v>0</v>
          </cell>
          <cell r="DW639">
            <v>0</v>
          </cell>
          <cell r="DX639">
            <v>0</v>
          </cell>
          <cell r="DY639">
            <v>0</v>
          </cell>
          <cell r="DZ639">
            <v>0</v>
          </cell>
          <cell r="EA639">
            <v>0</v>
          </cell>
          <cell r="EB639">
            <v>0</v>
          </cell>
          <cell r="EC639">
            <v>0</v>
          </cell>
          <cell r="ED639">
            <v>0</v>
          </cell>
          <cell r="EE639">
            <v>0</v>
          </cell>
          <cell r="EF639">
            <v>0</v>
          </cell>
          <cell r="EG639">
            <v>0</v>
          </cell>
          <cell r="EH639">
            <v>0</v>
          </cell>
          <cell r="EI639">
            <v>0</v>
          </cell>
          <cell r="EJ639">
            <v>0</v>
          </cell>
          <cell r="EK639">
            <v>0</v>
          </cell>
          <cell r="EL639">
            <v>0</v>
          </cell>
          <cell r="EM639">
            <v>0</v>
          </cell>
          <cell r="EN639">
            <v>0</v>
          </cell>
          <cell r="EO639">
            <v>0</v>
          </cell>
          <cell r="EP639">
            <v>0</v>
          </cell>
          <cell r="EQ639">
            <v>0</v>
          </cell>
          <cell r="ER639">
            <v>0</v>
          </cell>
          <cell r="ES639">
            <v>0</v>
          </cell>
          <cell r="ET639">
            <v>0</v>
          </cell>
          <cell r="EU639">
            <v>0</v>
          </cell>
          <cell r="EV639">
            <v>0</v>
          </cell>
          <cell r="EW639">
            <v>0</v>
          </cell>
          <cell r="EX639">
            <v>0</v>
          </cell>
          <cell r="EY639">
            <v>0</v>
          </cell>
          <cell r="EZ639">
            <v>0</v>
          </cell>
          <cell r="FA639">
            <v>0</v>
          </cell>
          <cell r="FB639">
            <v>0</v>
          </cell>
          <cell r="FC639">
            <v>0</v>
          </cell>
          <cell r="FD639">
            <v>0</v>
          </cell>
          <cell r="FE639">
            <v>0</v>
          </cell>
          <cell r="FF639">
            <v>0</v>
          </cell>
          <cell r="FG639">
            <v>0</v>
          </cell>
          <cell r="FH639">
            <v>0</v>
          </cell>
          <cell r="FI639">
            <v>0</v>
          </cell>
          <cell r="FJ639">
            <v>0</v>
          </cell>
          <cell r="FK639">
            <v>0</v>
          </cell>
          <cell r="FL639">
            <v>0</v>
          </cell>
          <cell r="FM639">
            <v>0</v>
          </cell>
          <cell r="FN639">
            <v>0</v>
          </cell>
          <cell r="FO639">
            <v>0</v>
          </cell>
          <cell r="FP639">
            <v>0</v>
          </cell>
          <cell r="FQ639">
            <v>0</v>
          </cell>
          <cell r="FR639">
            <v>0</v>
          </cell>
          <cell r="FS639">
            <v>0</v>
          </cell>
          <cell r="FT639">
            <v>0</v>
          </cell>
          <cell r="FU639">
            <v>0</v>
          </cell>
          <cell r="FV639">
            <v>0</v>
          </cell>
          <cell r="FW639">
            <v>0</v>
          </cell>
          <cell r="FX639">
            <v>0</v>
          </cell>
          <cell r="FY639">
            <v>0</v>
          </cell>
          <cell r="FZ639">
            <v>0</v>
          </cell>
          <cell r="GA639">
            <v>0</v>
          </cell>
          <cell r="GB639">
            <v>0</v>
          </cell>
          <cell r="GC639">
            <v>0</v>
          </cell>
          <cell r="GD639">
            <v>0</v>
          </cell>
          <cell r="GE639">
            <v>0</v>
          </cell>
          <cell r="GF639">
            <v>0</v>
          </cell>
          <cell r="GG639">
            <v>0</v>
          </cell>
          <cell r="GH639">
            <v>0</v>
          </cell>
          <cell r="GI639">
            <v>0</v>
          </cell>
          <cell r="GJ639">
            <v>0</v>
          </cell>
          <cell r="GK639">
            <v>0</v>
          </cell>
          <cell r="GL639">
            <v>0</v>
          </cell>
          <cell r="GM639">
            <v>0</v>
          </cell>
          <cell r="GN639">
            <v>0</v>
          </cell>
          <cell r="GO639">
            <v>0</v>
          </cell>
          <cell r="GP639">
            <v>0</v>
          </cell>
          <cell r="GQ639">
            <v>0</v>
          </cell>
          <cell r="GR639">
            <v>0</v>
          </cell>
          <cell r="GS639">
            <v>0</v>
          </cell>
          <cell r="GT639">
            <v>0</v>
          </cell>
          <cell r="GU639">
            <v>0</v>
          </cell>
          <cell r="GV639">
            <v>0</v>
          </cell>
          <cell r="GW639">
            <v>0</v>
          </cell>
          <cell r="GX639">
            <v>0</v>
          </cell>
          <cell r="GY639">
            <v>0</v>
          </cell>
          <cell r="GZ639">
            <v>0</v>
          </cell>
          <cell r="HA639">
            <v>0</v>
          </cell>
          <cell r="HB639">
            <v>0</v>
          </cell>
          <cell r="HC639">
            <v>0</v>
          </cell>
          <cell r="HD639">
            <v>0</v>
          </cell>
          <cell r="HE639">
            <v>0</v>
          </cell>
          <cell r="HF639">
            <v>0</v>
          </cell>
          <cell r="HG639">
            <v>0</v>
          </cell>
          <cell r="HH639">
            <v>0</v>
          </cell>
          <cell r="HI639">
            <v>0</v>
          </cell>
          <cell r="HJ639">
            <v>0</v>
          </cell>
          <cell r="HK639">
            <v>0</v>
          </cell>
          <cell r="HL639">
            <v>0</v>
          </cell>
          <cell r="HM639">
            <v>0</v>
          </cell>
          <cell r="HN639">
            <v>0</v>
          </cell>
          <cell r="HO639">
            <v>0</v>
          </cell>
          <cell r="HP639">
            <v>0</v>
          </cell>
          <cell r="HQ639">
            <v>0</v>
          </cell>
          <cell r="HR639">
            <v>0</v>
          </cell>
          <cell r="HS639">
            <v>0</v>
          </cell>
          <cell r="HT639">
            <v>0</v>
          </cell>
          <cell r="HU639">
            <v>0</v>
          </cell>
          <cell r="HV639">
            <v>0</v>
          </cell>
          <cell r="HW639">
            <v>0</v>
          </cell>
          <cell r="HX639">
            <v>0</v>
          </cell>
          <cell r="HY639">
            <v>0</v>
          </cell>
          <cell r="HZ639">
            <v>0</v>
          </cell>
          <cell r="IA639">
            <v>0</v>
          </cell>
          <cell r="IB639">
            <v>0</v>
          </cell>
          <cell r="IC639">
            <v>0</v>
          </cell>
          <cell r="ID639">
            <v>0</v>
          </cell>
          <cell r="IE639">
            <v>0</v>
          </cell>
          <cell r="IF639">
            <v>0</v>
          </cell>
          <cell r="IG639">
            <v>0</v>
          </cell>
          <cell r="IH639">
            <v>0</v>
          </cell>
          <cell r="II639">
            <v>0</v>
          </cell>
          <cell r="IJ639">
            <v>0</v>
          </cell>
          <cell r="IK639">
            <v>0</v>
          </cell>
          <cell r="IL639">
            <v>0</v>
          </cell>
          <cell r="IM639">
            <v>0</v>
          </cell>
        </row>
        <row r="640">
          <cell r="A640">
            <v>0</v>
          </cell>
          <cell r="C640">
            <v>0</v>
          </cell>
          <cell r="D640">
            <v>0</v>
          </cell>
          <cell r="H640">
            <v>0</v>
          </cell>
          <cell r="I640">
            <v>0</v>
          </cell>
          <cell r="J640">
            <v>0</v>
          </cell>
          <cell r="K640">
            <v>0</v>
          </cell>
          <cell r="L640">
            <v>0</v>
          </cell>
          <cell r="M640">
            <v>0</v>
          </cell>
          <cell r="N640">
            <v>0</v>
          </cell>
          <cell r="O640">
            <v>0</v>
          </cell>
          <cell r="P640">
            <v>0</v>
          </cell>
          <cell r="Q640">
            <v>0</v>
          </cell>
          <cell r="R640">
            <v>0</v>
          </cell>
          <cell r="S640">
            <v>0</v>
          </cell>
          <cell r="T640">
            <v>0</v>
          </cell>
          <cell r="U640">
            <v>0</v>
          </cell>
          <cell r="V640">
            <v>0</v>
          </cell>
          <cell r="W640">
            <v>0</v>
          </cell>
          <cell r="X640">
            <v>0</v>
          </cell>
          <cell r="Y640">
            <v>0</v>
          </cell>
          <cell r="Z640">
            <v>0</v>
          </cell>
          <cell r="AA640">
            <v>0</v>
          </cell>
          <cell r="AB640">
            <v>0</v>
          </cell>
          <cell r="AC640">
            <v>0</v>
          </cell>
          <cell r="AD640">
            <v>0</v>
          </cell>
          <cell r="AE640">
            <v>0</v>
          </cell>
          <cell r="AF640">
            <v>0</v>
          </cell>
          <cell r="AG640">
            <v>0</v>
          </cell>
          <cell r="AH640">
            <v>0</v>
          </cell>
          <cell r="AI640">
            <v>0</v>
          </cell>
          <cell r="AJ640">
            <v>0</v>
          </cell>
          <cell r="AK640">
            <v>0</v>
          </cell>
          <cell r="AL640">
            <v>0</v>
          </cell>
          <cell r="AM640">
            <v>0</v>
          </cell>
          <cell r="AN640">
            <v>0</v>
          </cell>
          <cell r="AO640">
            <v>0</v>
          </cell>
          <cell r="AP640">
            <v>0</v>
          </cell>
          <cell r="AQ640">
            <v>0</v>
          </cell>
          <cell r="AR640">
            <v>0</v>
          </cell>
          <cell r="AS640">
            <v>0</v>
          </cell>
          <cell r="AT640">
            <v>0</v>
          </cell>
          <cell r="AU640">
            <v>0</v>
          </cell>
          <cell r="AV640">
            <v>0</v>
          </cell>
          <cell r="AW640">
            <v>0</v>
          </cell>
          <cell r="AX640">
            <v>0</v>
          </cell>
          <cell r="AY640">
            <v>0</v>
          </cell>
          <cell r="AZ640">
            <v>0</v>
          </cell>
          <cell r="BA640">
            <v>0</v>
          </cell>
          <cell r="BB640">
            <v>0</v>
          </cell>
          <cell r="BC640">
            <v>0</v>
          </cell>
          <cell r="BD640">
            <v>0</v>
          </cell>
          <cell r="BE640">
            <v>0</v>
          </cell>
          <cell r="BF640">
            <v>0</v>
          </cell>
          <cell r="BG640">
            <v>0</v>
          </cell>
          <cell r="BH640">
            <v>0</v>
          </cell>
          <cell r="BI640">
            <v>0</v>
          </cell>
          <cell r="BJ640">
            <v>0</v>
          </cell>
          <cell r="BK640">
            <v>0</v>
          </cell>
          <cell r="BL640">
            <v>0</v>
          </cell>
          <cell r="BM640">
            <v>0</v>
          </cell>
          <cell r="BN640">
            <v>0</v>
          </cell>
          <cell r="BO640">
            <v>0</v>
          </cell>
          <cell r="BP640">
            <v>0</v>
          </cell>
          <cell r="BQ640">
            <v>0</v>
          </cell>
          <cell r="BR640">
            <v>0</v>
          </cell>
          <cell r="BS640">
            <v>0</v>
          </cell>
          <cell r="BT640">
            <v>0</v>
          </cell>
          <cell r="BU640">
            <v>0</v>
          </cell>
          <cell r="BV640">
            <v>0</v>
          </cell>
          <cell r="BW640">
            <v>0</v>
          </cell>
          <cell r="BX640">
            <v>0</v>
          </cell>
          <cell r="BY640">
            <v>0</v>
          </cell>
          <cell r="BZ640">
            <v>0</v>
          </cell>
          <cell r="CA640">
            <v>0</v>
          </cell>
          <cell r="CB640">
            <v>0</v>
          </cell>
          <cell r="CC640">
            <v>0</v>
          </cell>
          <cell r="CD640">
            <v>0</v>
          </cell>
          <cell r="CE640">
            <v>0</v>
          </cell>
          <cell r="CF640">
            <v>0</v>
          </cell>
          <cell r="CG640">
            <v>0</v>
          </cell>
          <cell r="CH640">
            <v>0</v>
          </cell>
          <cell r="CI640">
            <v>0</v>
          </cell>
          <cell r="CJ640">
            <v>0</v>
          </cell>
          <cell r="CK640">
            <v>0</v>
          </cell>
          <cell r="CL640">
            <v>0</v>
          </cell>
          <cell r="CM640">
            <v>0</v>
          </cell>
          <cell r="CN640">
            <v>0</v>
          </cell>
          <cell r="CO640">
            <v>0</v>
          </cell>
          <cell r="CP640">
            <v>0</v>
          </cell>
          <cell r="CQ640">
            <v>0</v>
          </cell>
          <cell r="CR640">
            <v>0</v>
          </cell>
          <cell r="CS640">
            <v>0</v>
          </cell>
          <cell r="CT640">
            <v>0</v>
          </cell>
          <cell r="CU640">
            <v>0</v>
          </cell>
          <cell r="CV640">
            <v>0</v>
          </cell>
          <cell r="CW640">
            <v>0</v>
          </cell>
          <cell r="CX640">
            <v>0</v>
          </cell>
          <cell r="CY640">
            <v>0</v>
          </cell>
          <cell r="CZ640">
            <v>0</v>
          </cell>
          <cell r="DA640">
            <v>0</v>
          </cell>
          <cell r="DB640">
            <v>0</v>
          </cell>
          <cell r="DC640">
            <v>0</v>
          </cell>
          <cell r="DD640">
            <v>0</v>
          </cell>
          <cell r="DE640">
            <v>0</v>
          </cell>
          <cell r="DF640">
            <v>0</v>
          </cell>
          <cell r="DG640">
            <v>0</v>
          </cell>
          <cell r="DH640">
            <v>0</v>
          </cell>
          <cell r="DI640">
            <v>0</v>
          </cell>
          <cell r="DJ640">
            <v>0</v>
          </cell>
          <cell r="DK640">
            <v>0</v>
          </cell>
          <cell r="DL640">
            <v>0</v>
          </cell>
          <cell r="DM640">
            <v>0</v>
          </cell>
          <cell r="DN640">
            <v>0</v>
          </cell>
          <cell r="DO640">
            <v>0</v>
          </cell>
          <cell r="DP640">
            <v>0</v>
          </cell>
          <cell r="DQ640">
            <v>0</v>
          </cell>
          <cell r="DR640">
            <v>0</v>
          </cell>
          <cell r="DS640">
            <v>0</v>
          </cell>
          <cell r="DT640">
            <v>0</v>
          </cell>
          <cell r="DU640">
            <v>0</v>
          </cell>
          <cell r="DV640">
            <v>0</v>
          </cell>
          <cell r="DW640">
            <v>0</v>
          </cell>
          <cell r="DX640">
            <v>0</v>
          </cell>
          <cell r="DY640">
            <v>0</v>
          </cell>
          <cell r="DZ640">
            <v>0</v>
          </cell>
          <cell r="EA640">
            <v>0</v>
          </cell>
          <cell r="EB640">
            <v>0</v>
          </cell>
          <cell r="EC640">
            <v>0</v>
          </cell>
          <cell r="ED640">
            <v>0</v>
          </cell>
          <cell r="EE640">
            <v>0</v>
          </cell>
          <cell r="EF640">
            <v>0</v>
          </cell>
          <cell r="EG640">
            <v>0</v>
          </cell>
          <cell r="EH640">
            <v>0</v>
          </cell>
          <cell r="EI640">
            <v>0</v>
          </cell>
          <cell r="EJ640">
            <v>0</v>
          </cell>
          <cell r="EK640">
            <v>0</v>
          </cell>
          <cell r="EL640">
            <v>0</v>
          </cell>
          <cell r="EM640">
            <v>0</v>
          </cell>
          <cell r="EN640">
            <v>0</v>
          </cell>
          <cell r="EO640">
            <v>0</v>
          </cell>
          <cell r="EP640">
            <v>0</v>
          </cell>
          <cell r="EQ640">
            <v>0</v>
          </cell>
          <cell r="ER640">
            <v>0</v>
          </cell>
          <cell r="ES640">
            <v>0</v>
          </cell>
          <cell r="ET640">
            <v>0</v>
          </cell>
          <cell r="EU640">
            <v>0</v>
          </cell>
          <cell r="EV640">
            <v>0</v>
          </cell>
          <cell r="EW640">
            <v>0</v>
          </cell>
          <cell r="EX640">
            <v>0</v>
          </cell>
          <cell r="EY640">
            <v>0</v>
          </cell>
          <cell r="EZ640">
            <v>0</v>
          </cell>
          <cell r="FA640">
            <v>0</v>
          </cell>
          <cell r="FB640">
            <v>0</v>
          </cell>
          <cell r="FC640">
            <v>0</v>
          </cell>
          <cell r="FD640">
            <v>0</v>
          </cell>
          <cell r="FE640">
            <v>0</v>
          </cell>
          <cell r="FF640">
            <v>0</v>
          </cell>
          <cell r="FG640">
            <v>0</v>
          </cell>
          <cell r="FH640">
            <v>0</v>
          </cell>
          <cell r="FI640">
            <v>0</v>
          </cell>
          <cell r="FJ640">
            <v>0</v>
          </cell>
          <cell r="FK640">
            <v>0</v>
          </cell>
          <cell r="FL640">
            <v>0</v>
          </cell>
          <cell r="FM640">
            <v>0</v>
          </cell>
          <cell r="FN640">
            <v>0</v>
          </cell>
          <cell r="FO640">
            <v>0</v>
          </cell>
          <cell r="FP640">
            <v>0</v>
          </cell>
          <cell r="FQ640">
            <v>0</v>
          </cell>
          <cell r="FR640">
            <v>0</v>
          </cell>
          <cell r="FS640">
            <v>0</v>
          </cell>
          <cell r="FT640">
            <v>0</v>
          </cell>
          <cell r="FU640">
            <v>0</v>
          </cell>
          <cell r="FV640">
            <v>0</v>
          </cell>
          <cell r="FW640">
            <v>0</v>
          </cell>
          <cell r="FX640">
            <v>0</v>
          </cell>
          <cell r="FY640">
            <v>0</v>
          </cell>
          <cell r="FZ640">
            <v>0</v>
          </cell>
          <cell r="GA640">
            <v>0</v>
          </cell>
          <cell r="GB640">
            <v>0</v>
          </cell>
          <cell r="GC640">
            <v>0</v>
          </cell>
          <cell r="GD640">
            <v>0</v>
          </cell>
          <cell r="GE640">
            <v>0</v>
          </cell>
          <cell r="GF640">
            <v>0</v>
          </cell>
          <cell r="GG640">
            <v>0</v>
          </cell>
          <cell r="GH640">
            <v>0</v>
          </cell>
          <cell r="GI640">
            <v>0</v>
          </cell>
          <cell r="GJ640">
            <v>0</v>
          </cell>
          <cell r="GK640">
            <v>0</v>
          </cell>
          <cell r="GL640">
            <v>0</v>
          </cell>
          <cell r="GM640">
            <v>0</v>
          </cell>
          <cell r="GN640">
            <v>0</v>
          </cell>
          <cell r="GO640">
            <v>0</v>
          </cell>
          <cell r="GP640">
            <v>0</v>
          </cell>
          <cell r="GQ640">
            <v>0</v>
          </cell>
          <cell r="GR640">
            <v>0</v>
          </cell>
          <cell r="GS640">
            <v>0</v>
          </cell>
          <cell r="GT640">
            <v>0</v>
          </cell>
          <cell r="GU640">
            <v>0</v>
          </cell>
          <cell r="GV640">
            <v>0</v>
          </cell>
          <cell r="GW640">
            <v>0</v>
          </cell>
          <cell r="GX640">
            <v>0</v>
          </cell>
          <cell r="GY640">
            <v>0</v>
          </cell>
          <cell r="GZ640">
            <v>0</v>
          </cell>
          <cell r="HA640">
            <v>0</v>
          </cell>
          <cell r="HB640">
            <v>0</v>
          </cell>
          <cell r="HC640">
            <v>0</v>
          </cell>
          <cell r="HD640">
            <v>0</v>
          </cell>
          <cell r="HE640">
            <v>0</v>
          </cell>
          <cell r="HF640">
            <v>0</v>
          </cell>
          <cell r="HG640">
            <v>0</v>
          </cell>
          <cell r="HH640">
            <v>0</v>
          </cell>
          <cell r="HI640">
            <v>0</v>
          </cell>
          <cell r="HJ640">
            <v>0</v>
          </cell>
          <cell r="HK640">
            <v>0</v>
          </cell>
          <cell r="HL640">
            <v>0</v>
          </cell>
          <cell r="HM640">
            <v>0</v>
          </cell>
          <cell r="HN640">
            <v>0</v>
          </cell>
          <cell r="HO640">
            <v>0</v>
          </cell>
          <cell r="HP640">
            <v>0</v>
          </cell>
          <cell r="HQ640">
            <v>0</v>
          </cell>
          <cell r="HR640">
            <v>0</v>
          </cell>
          <cell r="HS640">
            <v>0</v>
          </cell>
          <cell r="HT640">
            <v>0</v>
          </cell>
          <cell r="HU640">
            <v>0</v>
          </cell>
          <cell r="HV640">
            <v>0</v>
          </cell>
          <cell r="HW640">
            <v>0</v>
          </cell>
          <cell r="HX640">
            <v>0</v>
          </cell>
          <cell r="HY640">
            <v>0</v>
          </cell>
          <cell r="HZ640">
            <v>0</v>
          </cell>
          <cell r="IA640">
            <v>0</v>
          </cell>
          <cell r="IB640">
            <v>0</v>
          </cell>
          <cell r="IC640">
            <v>0</v>
          </cell>
          <cell r="ID640">
            <v>0</v>
          </cell>
          <cell r="IE640">
            <v>0</v>
          </cell>
          <cell r="IF640">
            <v>0</v>
          </cell>
          <cell r="IG640">
            <v>0</v>
          </cell>
          <cell r="IH640">
            <v>0</v>
          </cell>
          <cell r="II640">
            <v>0</v>
          </cell>
          <cell r="IJ640">
            <v>0</v>
          </cell>
          <cell r="IK640">
            <v>0</v>
          </cell>
          <cell r="IL640">
            <v>0</v>
          </cell>
          <cell r="IM640">
            <v>0</v>
          </cell>
        </row>
        <row r="641">
          <cell r="A641">
            <v>0</v>
          </cell>
          <cell r="C641">
            <v>0</v>
          </cell>
          <cell r="D641">
            <v>0</v>
          </cell>
          <cell r="H641">
            <v>0</v>
          </cell>
          <cell r="I641">
            <v>0</v>
          </cell>
          <cell r="J641">
            <v>0</v>
          </cell>
          <cell r="K641">
            <v>0</v>
          </cell>
          <cell r="L641">
            <v>0</v>
          </cell>
          <cell r="M641">
            <v>0</v>
          </cell>
          <cell r="N641">
            <v>0</v>
          </cell>
          <cell r="O641">
            <v>0</v>
          </cell>
          <cell r="P641">
            <v>0</v>
          </cell>
          <cell r="Q641">
            <v>0</v>
          </cell>
          <cell r="R641">
            <v>0</v>
          </cell>
          <cell r="S641">
            <v>0</v>
          </cell>
          <cell r="T641">
            <v>0</v>
          </cell>
          <cell r="U641">
            <v>0</v>
          </cell>
          <cell r="V641">
            <v>0</v>
          </cell>
          <cell r="W641">
            <v>0</v>
          </cell>
          <cell r="X641">
            <v>0</v>
          </cell>
          <cell r="Y641">
            <v>0</v>
          </cell>
          <cell r="Z641">
            <v>0</v>
          </cell>
          <cell r="AA641">
            <v>0</v>
          </cell>
          <cell r="AB641">
            <v>0</v>
          </cell>
          <cell r="AC641">
            <v>0</v>
          </cell>
          <cell r="AD641">
            <v>0</v>
          </cell>
          <cell r="AE641">
            <v>0</v>
          </cell>
          <cell r="AF641">
            <v>0</v>
          </cell>
          <cell r="AG641">
            <v>0</v>
          </cell>
          <cell r="AH641">
            <v>0</v>
          </cell>
          <cell r="AI641">
            <v>0</v>
          </cell>
          <cell r="AJ641">
            <v>0</v>
          </cell>
          <cell r="AK641">
            <v>0</v>
          </cell>
          <cell r="AL641">
            <v>0</v>
          </cell>
          <cell r="AM641">
            <v>0</v>
          </cell>
          <cell r="AN641">
            <v>0</v>
          </cell>
          <cell r="AO641">
            <v>0</v>
          </cell>
          <cell r="AP641">
            <v>0</v>
          </cell>
          <cell r="AQ641">
            <v>0</v>
          </cell>
          <cell r="AR641">
            <v>0</v>
          </cell>
          <cell r="AS641">
            <v>0</v>
          </cell>
          <cell r="AT641">
            <v>0</v>
          </cell>
          <cell r="AU641">
            <v>0</v>
          </cell>
          <cell r="AV641">
            <v>0</v>
          </cell>
          <cell r="AW641">
            <v>0</v>
          </cell>
          <cell r="AX641">
            <v>0</v>
          </cell>
          <cell r="AY641">
            <v>0</v>
          </cell>
          <cell r="AZ641">
            <v>0</v>
          </cell>
          <cell r="BA641">
            <v>0</v>
          </cell>
          <cell r="BB641">
            <v>0</v>
          </cell>
          <cell r="BC641">
            <v>0</v>
          </cell>
          <cell r="BD641">
            <v>0</v>
          </cell>
          <cell r="BE641">
            <v>0</v>
          </cell>
          <cell r="BF641">
            <v>0</v>
          </cell>
          <cell r="BG641">
            <v>0</v>
          </cell>
          <cell r="BH641">
            <v>0</v>
          </cell>
          <cell r="BI641">
            <v>0</v>
          </cell>
          <cell r="BJ641">
            <v>0</v>
          </cell>
          <cell r="BK641">
            <v>0</v>
          </cell>
          <cell r="BL641">
            <v>0</v>
          </cell>
          <cell r="BM641">
            <v>0</v>
          </cell>
          <cell r="BN641">
            <v>0</v>
          </cell>
          <cell r="BO641">
            <v>0</v>
          </cell>
          <cell r="BP641">
            <v>0</v>
          </cell>
          <cell r="BQ641">
            <v>0</v>
          </cell>
          <cell r="BR641">
            <v>0</v>
          </cell>
          <cell r="BS641">
            <v>0</v>
          </cell>
          <cell r="BT641">
            <v>0</v>
          </cell>
          <cell r="BU641">
            <v>0</v>
          </cell>
          <cell r="BV641">
            <v>0</v>
          </cell>
          <cell r="BW641">
            <v>0</v>
          </cell>
          <cell r="BX641">
            <v>0</v>
          </cell>
          <cell r="BY641">
            <v>0</v>
          </cell>
          <cell r="BZ641">
            <v>0</v>
          </cell>
          <cell r="CA641">
            <v>0</v>
          </cell>
          <cell r="CB641">
            <v>0</v>
          </cell>
          <cell r="CC641">
            <v>0</v>
          </cell>
          <cell r="CD641">
            <v>0</v>
          </cell>
          <cell r="CE641">
            <v>0</v>
          </cell>
          <cell r="CF641">
            <v>0</v>
          </cell>
          <cell r="CG641">
            <v>0</v>
          </cell>
          <cell r="CH641">
            <v>0</v>
          </cell>
          <cell r="CI641">
            <v>0</v>
          </cell>
          <cell r="CJ641">
            <v>0</v>
          </cell>
          <cell r="CK641">
            <v>0</v>
          </cell>
          <cell r="CL641">
            <v>0</v>
          </cell>
          <cell r="CM641">
            <v>0</v>
          </cell>
          <cell r="CN641">
            <v>0</v>
          </cell>
          <cell r="CO641">
            <v>0</v>
          </cell>
          <cell r="CP641">
            <v>0</v>
          </cell>
          <cell r="CQ641">
            <v>0</v>
          </cell>
          <cell r="CR641">
            <v>0</v>
          </cell>
          <cell r="CS641">
            <v>0</v>
          </cell>
          <cell r="CT641">
            <v>0</v>
          </cell>
          <cell r="CU641">
            <v>0</v>
          </cell>
          <cell r="CV641">
            <v>0</v>
          </cell>
          <cell r="CW641">
            <v>0</v>
          </cell>
          <cell r="CX641">
            <v>0</v>
          </cell>
          <cell r="CY641">
            <v>0</v>
          </cell>
          <cell r="CZ641">
            <v>0</v>
          </cell>
          <cell r="DA641">
            <v>0</v>
          </cell>
          <cell r="DB641">
            <v>0</v>
          </cell>
          <cell r="DC641">
            <v>0</v>
          </cell>
          <cell r="DD641">
            <v>0</v>
          </cell>
          <cell r="DE641">
            <v>0</v>
          </cell>
          <cell r="DF641">
            <v>0</v>
          </cell>
          <cell r="DG641">
            <v>0</v>
          </cell>
          <cell r="DH641">
            <v>0</v>
          </cell>
          <cell r="DI641">
            <v>0</v>
          </cell>
          <cell r="DJ641">
            <v>0</v>
          </cell>
          <cell r="DK641">
            <v>0</v>
          </cell>
          <cell r="DL641">
            <v>0</v>
          </cell>
          <cell r="DM641">
            <v>0</v>
          </cell>
          <cell r="DN641">
            <v>0</v>
          </cell>
          <cell r="DO641">
            <v>0</v>
          </cell>
          <cell r="DP641">
            <v>0</v>
          </cell>
          <cell r="DQ641">
            <v>0</v>
          </cell>
          <cell r="DR641">
            <v>0</v>
          </cell>
          <cell r="DS641">
            <v>0</v>
          </cell>
          <cell r="DT641">
            <v>0</v>
          </cell>
          <cell r="DU641">
            <v>0</v>
          </cell>
          <cell r="DV641">
            <v>0</v>
          </cell>
          <cell r="DW641">
            <v>0</v>
          </cell>
          <cell r="DX641">
            <v>0</v>
          </cell>
          <cell r="DY641">
            <v>0</v>
          </cell>
          <cell r="DZ641">
            <v>0</v>
          </cell>
          <cell r="EA641">
            <v>0</v>
          </cell>
          <cell r="EB641">
            <v>0</v>
          </cell>
          <cell r="EC641">
            <v>0</v>
          </cell>
          <cell r="ED641">
            <v>0</v>
          </cell>
          <cell r="EE641">
            <v>0</v>
          </cell>
          <cell r="EF641">
            <v>0</v>
          </cell>
          <cell r="EG641">
            <v>0</v>
          </cell>
          <cell r="EH641">
            <v>0</v>
          </cell>
          <cell r="EI641">
            <v>0</v>
          </cell>
          <cell r="EJ641">
            <v>0</v>
          </cell>
          <cell r="EK641">
            <v>0</v>
          </cell>
          <cell r="EL641">
            <v>0</v>
          </cell>
          <cell r="EM641">
            <v>0</v>
          </cell>
          <cell r="EN641">
            <v>0</v>
          </cell>
          <cell r="EO641">
            <v>0</v>
          </cell>
          <cell r="EP641">
            <v>0</v>
          </cell>
          <cell r="EQ641">
            <v>0</v>
          </cell>
          <cell r="ER641">
            <v>0</v>
          </cell>
          <cell r="ES641">
            <v>0</v>
          </cell>
          <cell r="ET641">
            <v>0</v>
          </cell>
          <cell r="EU641">
            <v>0</v>
          </cell>
          <cell r="EV641">
            <v>0</v>
          </cell>
          <cell r="EW641">
            <v>0</v>
          </cell>
          <cell r="EX641">
            <v>0</v>
          </cell>
          <cell r="EY641">
            <v>0</v>
          </cell>
          <cell r="EZ641">
            <v>0</v>
          </cell>
          <cell r="FA641">
            <v>0</v>
          </cell>
          <cell r="FB641">
            <v>0</v>
          </cell>
          <cell r="FC641">
            <v>0</v>
          </cell>
          <cell r="FD641">
            <v>0</v>
          </cell>
          <cell r="FE641">
            <v>0</v>
          </cell>
          <cell r="FF641">
            <v>0</v>
          </cell>
          <cell r="FG641">
            <v>0</v>
          </cell>
          <cell r="FH641">
            <v>0</v>
          </cell>
          <cell r="FI641">
            <v>0</v>
          </cell>
          <cell r="FJ641">
            <v>0</v>
          </cell>
          <cell r="FK641">
            <v>0</v>
          </cell>
          <cell r="FL641">
            <v>0</v>
          </cell>
          <cell r="FM641">
            <v>0</v>
          </cell>
          <cell r="FN641">
            <v>0</v>
          </cell>
          <cell r="FO641">
            <v>0</v>
          </cell>
          <cell r="FP641">
            <v>0</v>
          </cell>
          <cell r="FQ641">
            <v>0</v>
          </cell>
          <cell r="FR641">
            <v>0</v>
          </cell>
          <cell r="FS641">
            <v>0</v>
          </cell>
          <cell r="FT641">
            <v>0</v>
          </cell>
          <cell r="FU641">
            <v>0</v>
          </cell>
          <cell r="FV641">
            <v>0</v>
          </cell>
          <cell r="FW641">
            <v>0</v>
          </cell>
          <cell r="FX641">
            <v>0</v>
          </cell>
          <cell r="FY641">
            <v>0</v>
          </cell>
          <cell r="FZ641">
            <v>0</v>
          </cell>
          <cell r="GA641">
            <v>0</v>
          </cell>
          <cell r="GB641">
            <v>0</v>
          </cell>
          <cell r="GC641">
            <v>0</v>
          </cell>
          <cell r="GD641">
            <v>0</v>
          </cell>
          <cell r="GE641">
            <v>0</v>
          </cell>
          <cell r="GF641">
            <v>0</v>
          </cell>
          <cell r="GG641">
            <v>0</v>
          </cell>
          <cell r="GH641">
            <v>0</v>
          </cell>
          <cell r="GI641">
            <v>0</v>
          </cell>
          <cell r="GJ641">
            <v>0</v>
          </cell>
          <cell r="GK641">
            <v>0</v>
          </cell>
          <cell r="GL641">
            <v>0</v>
          </cell>
          <cell r="GM641">
            <v>0</v>
          </cell>
          <cell r="GN641">
            <v>0</v>
          </cell>
          <cell r="GO641">
            <v>0</v>
          </cell>
          <cell r="GP641">
            <v>0</v>
          </cell>
          <cell r="GQ641">
            <v>0</v>
          </cell>
          <cell r="GR641">
            <v>0</v>
          </cell>
          <cell r="GS641">
            <v>0</v>
          </cell>
          <cell r="GT641">
            <v>0</v>
          </cell>
          <cell r="GU641">
            <v>0</v>
          </cell>
          <cell r="GV641">
            <v>0</v>
          </cell>
          <cell r="GW641">
            <v>0</v>
          </cell>
          <cell r="GX641">
            <v>0</v>
          </cell>
          <cell r="GY641">
            <v>0</v>
          </cell>
          <cell r="GZ641">
            <v>0</v>
          </cell>
          <cell r="HA641">
            <v>0</v>
          </cell>
          <cell r="HB641">
            <v>0</v>
          </cell>
          <cell r="HC641">
            <v>0</v>
          </cell>
          <cell r="HD641">
            <v>0</v>
          </cell>
          <cell r="HE641">
            <v>0</v>
          </cell>
          <cell r="HF641">
            <v>0</v>
          </cell>
          <cell r="HG641">
            <v>0</v>
          </cell>
          <cell r="HH641">
            <v>0</v>
          </cell>
          <cell r="HI641">
            <v>0</v>
          </cell>
          <cell r="HJ641">
            <v>0</v>
          </cell>
          <cell r="HK641">
            <v>0</v>
          </cell>
          <cell r="HL641">
            <v>0</v>
          </cell>
          <cell r="HM641">
            <v>0</v>
          </cell>
          <cell r="HN641">
            <v>0</v>
          </cell>
          <cell r="HO641">
            <v>0</v>
          </cell>
          <cell r="HP641">
            <v>0</v>
          </cell>
          <cell r="HQ641">
            <v>0</v>
          </cell>
          <cell r="HR641">
            <v>0</v>
          </cell>
          <cell r="HS641">
            <v>0</v>
          </cell>
          <cell r="HT641">
            <v>0</v>
          </cell>
          <cell r="HU641">
            <v>0</v>
          </cell>
          <cell r="HV641">
            <v>0</v>
          </cell>
          <cell r="HW641">
            <v>0</v>
          </cell>
          <cell r="HX641">
            <v>0</v>
          </cell>
          <cell r="HY641">
            <v>0</v>
          </cell>
          <cell r="HZ641">
            <v>0</v>
          </cell>
          <cell r="IA641">
            <v>0</v>
          </cell>
          <cell r="IB641">
            <v>0</v>
          </cell>
          <cell r="IC641">
            <v>0</v>
          </cell>
          <cell r="ID641">
            <v>0</v>
          </cell>
          <cell r="IE641">
            <v>0</v>
          </cell>
          <cell r="IF641">
            <v>0</v>
          </cell>
          <cell r="IG641">
            <v>0</v>
          </cell>
          <cell r="IH641">
            <v>0</v>
          </cell>
          <cell r="II641">
            <v>0</v>
          </cell>
          <cell r="IJ641">
            <v>0</v>
          </cell>
          <cell r="IK641">
            <v>0</v>
          </cell>
          <cell r="IL641">
            <v>0</v>
          </cell>
          <cell r="IM641">
            <v>0</v>
          </cell>
        </row>
        <row r="642">
          <cell r="A642">
            <v>0</v>
          </cell>
          <cell r="C642">
            <v>0</v>
          </cell>
          <cell r="D642">
            <v>0</v>
          </cell>
          <cell r="H642">
            <v>0</v>
          </cell>
          <cell r="I642">
            <v>0</v>
          </cell>
          <cell r="J642">
            <v>0</v>
          </cell>
          <cell r="K642">
            <v>0</v>
          </cell>
          <cell r="L642">
            <v>0</v>
          </cell>
          <cell r="M642">
            <v>0</v>
          </cell>
          <cell r="N642">
            <v>0</v>
          </cell>
          <cell r="O642">
            <v>0</v>
          </cell>
          <cell r="P642">
            <v>0</v>
          </cell>
          <cell r="Q642">
            <v>0</v>
          </cell>
          <cell r="R642">
            <v>0</v>
          </cell>
          <cell r="S642">
            <v>0</v>
          </cell>
          <cell r="T642">
            <v>0</v>
          </cell>
          <cell r="U642">
            <v>0</v>
          </cell>
          <cell r="V642">
            <v>0</v>
          </cell>
          <cell r="W642">
            <v>0</v>
          </cell>
          <cell r="X642">
            <v>0</v>
          </cell>
          <cell r="Y642">
            <v>0</v>
          </cell>
          <cell r="Z642">
            <v>0</v>
          </cell>
          <cell r="AA642">
            <v>0</v>
          </cell>
          <cell r="AB642">
            <v>0</v>
          </cell>
          <cell r="AC642">
            <v>0</v>
          </cell>
          <cell r="AD642">
            <v>0</v>
          </cell>
          <cell r="AE642">
            <v>0</v>
          </cell>
          <cell r="AF642">
            <v>0</v>
          </cell>
          <cell r="AG642">
            <v>0</v>
          </cell>
          <cell r="AH642">
            <v>0</v>
          </cell>
          <cell r="AI642">
            <v>0</v>
          </cell>
          <cell r="AJ642">
            <v>0</v>
          </cell>
          <cell r="AK642">
            <v>0</v>
          </cell>
          <cell r="AL642">
            <v>0</v>
          </cell>
          <cell r="AM642">
            <v>0</v>
          </cell>
          <cell r="AN642">
            <v>0</v>
          </cell>
          <cell r="AO642">
            <v>0</v>
          </cell>
          <cell r="AP642">
            <v>0</v>
          </cell>
          <cell r="AQ642">
            <v>0</v>
          </cell>
          <cell r="AR642">
            <v>0</v>
          </cell>
          <cell r="AS642">
            <v>0</v>
          </cell>
          <cell r="AT642">
            <v>0</v>
          </cell>
          <cell r="AU642">
            <v>0</v>
          </cell>
          <cell r="AV642">
            <v>0</v>
          </cell>
          <cell r="AW642">
            <v>0</v>
          </cell>
          <cell r="AX642">
            <v>0</v>
          </cell>
          <cell r="AY642">
            <v>0</v>
          </cell>
          <cell r="AZ642">
            <v>0</v>
          </cell>
          <cell r="BA642">
            <v>0</v>
          </cell>
          <cell r="BB642">
            <v>0</v>
          </cell>
          <cell r="BC642">
            <v>0</v>
          </cell>
          <cell r="BD642">
            <v>0</v>
          </cell>
          <cell r="BE642">
            <v>0</v>
          </cell>
          <cell r="BF642">
            <v>0</v>
          </cell>
          <cell r="BG642">
            <v>0</v>
          </cell>
          <cell r="BH642">
            <v>0</v>
          </cell>
          <cell r="BI642">
            <v>0</v>
          </cell>
          <cell r="BJ642">
            <v>0</v>
          </cell>
          <cell r="BK642">
            <v>0</v>
          </cell>
          <cell r="BL642">
            <v>0</v>
          </cell>
          <cell r="BM642">
            <v>0</v>
          </cell>
          <cell r="BN642">
            <v>0</v>
          </cell>
          <cell r="BO642">
            <v>0</v>
          </cell>
          <cell r="BP642">
            <v>0</v>
          </cell>
          <cell r="BQ642">
            <v>0</v>
          </cell>
          <cell r="BR642">
            <v>0</v>
          </cell>
          <cell r="BS642">
            <v>0</v>
          </cell>
          <cell r="BT642">
            <v>0</v>
          </cell>
          <cell r="BU642">
            <v>0</v>
          </cell>
          <cell r="BV642">
            <v>0</v>
          </cell>
          <cell r="BW642">
            <v>0</v>
          </cell>
          <cell r="BX642">
            <v>0</v>
          </cell>
          <cell r="BY642">
            <v>0</v>
          </cell>
          <cell r="BZ642">
            <v>0</v>
          </cell>
          <cell r="CA642">
            <v>0</v>
          </cell>
          <cell r="CB642">
            <v>0</v>
          </cell>
          <cell r="CC642">
            <v>0</v>
          </cell>
          <cell r="CD642">
            <v>0</v>
          </cell>
          <cell r="CE642">
            <v>0</v>
          </cell>
          <cell r="CF642">
            <v>0</v>
          </cell>
          <cell r="CG642">
            <v>0</v>
          </cell>
          <cell r="CH642">
            <v>0</v>
          </cell>
          <cell r="CI642">
            <v>0</v>
          </cell>
          <cell r="CJ642">
            <v>0</v>
          </cell>
          <cell r="CK642">
            <v>0</v>
          </cell>
          <cell r="CL642">
            <v>0</v>
          </cell>
          <cell r="CM642">
            <v>0</v>
          </cell>
          <cell r="CN642">
            <v>0</v>
          </cell>
          <cell r="CO642">
            <v>0</v>
          </cell>
          <cell r="CP642">
            <v>0</v>
          </cell>
          <cell r="CQ642">
            <v>0</v>
          </cell>
          <cell r="CR642">
            <v>0</v>
          </cell>
          <cell r="CS642">
            <v>0</v>
          </cell>
          <cell r="CT642">
            <v>0</v>
          </cell>
          <cell r="CU642">
            <v>0</v>
          </cell>
          <cell r="CV642">
            <v>0</v>
          </cell>
          <cell r="CW642">
            <v>0</v>
          </cell>
          <cell r="CX642">
            <v>0</v>
          </cell>
          <cell r="CY642">
            <v>0</v>
          </cell>
          <cell r="CZ642">
            <v>0</v>
          </cell>
          <cell r="DA642">
            <v>0</v>
          </cell>
          <cell r="DB642">
            <v>0</v>
          </cell>
          <cell r="DC642">
            <v>0</v>
          </cell>
          <cell r="DD642">
            <v>0</v>
          </cell>
          <cell r="DE642">
            <v>0</v>
          </cell>
          <cell r="DF642">
            <v>0</v>
          </cell>
          <cell r="DG642">
            <v>0</v>
          </cell>
          <cell r="DH642">
            <v>0</v>
          </cell>
          <cell r="DI642">
            <v>0</v>
          </cell>
          <cell r="DJ642">
            <v>0</v>
          </cell>
          <cell r="DK642">
            <v>0</v>
          </cell>
          <cell r="DL642">
            <v>0</v>
          </cell>
          <cell r="DM642">
            <v>0</v>
          </cell>
          <cell r="DN642">
            <v>0</v>
          </cell>
          <cell r="DO642">
            <v>0</v>
          </cell>
          <cell r="DP642">
            <v>0</v>
          </cell>
          <cell r="DQ642">
            <v>0</v>
          </cell>
          <cell r="DR642">
            <v>0</v>
          </cell>
          <cell r="DS642">
            <v>0</v>
          </cell>
          <cell r="DT642">
            <v>0</v>
          </cell>
          <cell r="DU642">
            <v>0</v>
          </cell>
          <cell r="DV642">
            <v>0</v>
          </cell>
          <cell r="DW642">
            <v>0</v>
          </cell>
          <cell r="DX642">
            <v>0</v>
          </cell>
          <cell r="DY642">
            <v>0</v>
          </cell>
          <cell r="DZ642">
            <v>0</v>
          </cell>
          <cell r="EA642">
            <v>0</v>
          </cell>
          <cell r="EB642">
            <v>0</v>
          </cell>
          <cell r="EC642">
            <v>0</v>
          </cell>
          <cell r="ED642">
            <v>0</v>
          </cell>
          <cell r="EE642">
            <v>0</v>
          </cell>
          <cell r="EF642">
            <v>0</v>
          </cell>
          <cell r="EG642">
            <v>0</v>
          </cell>
          <cell r="EH642">
            <v>0</v>
          </cell>
          <cell r="EI642">
            <v>0</v>
          </cell>
          <cell r="EJ642">
            <v>0</v>
          </cell>
          <cell r="EK642">
            <v>0</v>
          </cell>
          <cell r="EL642">
            <v>0</v>
          </cell>
          <cell r="EM642">
            <v>0</v>
          </cell>
          <cell r="EN642">
            <v>0</v>
          </cell>
          <cell r="EO642">
            <v>0</v>
          </cell>
          <cell r="EP642">
            <v>0</v>
          </cell>
          <cell r="EQ642">
            <v>0</v>
          </cell>
          <cell r="ER642">
            <v>0</v>
          </cell>
          <cell r="ES642">
            <v>0</v>
          </cell>
          <cell r="ET642">
            <v>0</v>
          </cell>
          <cell r="EU642">
            <v>0</v>
          </cell>
          <cell r="EV642">
            <v>0</v>
          </cell>
          <cell r="EW642">
            <v>0</v>
          </cell>
          <cell r="EX642">
            <v>0</v>
          </cell>
          <cell r="EY642">
            <v>0</v>
          </cell>
          <cell r="EZ642">
            <v>0</v>
          </cell>
          <cell r="FA642">
            <v>0</v>
          </cell>
          <cell r="FB642">
            <v>0</v>
          </cell>
          <cell r="FC642">
            <v>0</v>
          </cell>
          <cell r="FD642">
            <v>0</v>
          </cell>
          <cell r="FE642">
            <v>0</v>
          </cell>
          <cell r="FF642">
            <v>0</v>
          </cell>
          <cell r="FG642">
            <v>0</v>
          </cell>
          <cell r="FH642">
            <v>0</v>
          </cell>
          <cell r="FI642">
            <v>0</v>
          </cell>
          <cell r="FJ642">
            <v>0</v>
          </cell>
          <cell r="FK642">
            <v>0</v>
          </cell>
          <cell r="FL642">
            <v>0</v>
          </cell>
          <cell r="FM642">
            <v>0</v>
          </cell>
          <cell r="FN642">
            <v>0</v>
          </cell>
          <cell r="FO642">
            <v>0</v>
          </cell>
          <cell r="FP642">
            <v>0</v>
          </cell>
          <cell r="FQ642">
            <v>0</v>
          </cell>
          <cell r="FR642">
            <v>0</v>
          </cell>
          <cell r="FS642">
            <v>0</v>
          </cell>
          <cell r="FT642">
            <v>0</v>
          </cell>
          <cell r="FU642">
            <v>0</v>
          </cell>
          <cell r="FV642">
            <v>0</v>
          </cell>
          <cell r="FW642">
            <v>0</v>
          </cell>
          <cell r="FX642">
            <v>0</v>
          </cell>
          <cell r="FY642">
            <v>0</v>
          </cell>
          <cell r="FZ642">
            <v>0</v>
          </cell>
          <cell r="GA642">
            <v>0</v>
          </cell>
          <cell r="GB642">
            <v>0</v>
          </cell>
          <cell r="GC642">
            <v>0</v>
          </cell>
          <cell r="GD642">
            <v>0</v>
          </cell>
          <cell r="GE642">
            <v>0</v>
          </cell>
          <cell r="GF642">
            <v>0</v>
          </cell>
          <cell r="GG642">
            <v>0</v>
          </cell>
          <cell r="GH642">
            <v>0</v>
          </cell>
          <cell r="GI642">
            <v>0</v>
          </cell>
          <cell r="GJ642">
            <v>0</v>
          </cell>
          <cell r="GK642">
            <v>0</v>
          </cell>
          <cell r="GL642">
            <v>0</v>
          </cell>
          <cell r="GM642">
            <v>0</v>
          </cell>
          <cell r="GN642">
            <v>0</v>
          </cell>
          <cell r="GO642">
            <v>0</v>
          </cell>
          <cell r="GP642">
            <v>0</v>
          </cell>
          <cell r="GQ642">
            <v>0</v>
          </cell>
          <cell r="GR642">
            <v>0</v>
          </cell>
          <cell r="GS642">
            <v>0</v>
          </cell>
          <cell r="GT642">
            <v>0</v>
          </cell>
          <cell r="GU642">
            <v>0</v>
          </cell>
          <cell r="GV642">
            <v>0</v>
          </cell>
          <cell r="GW642">
            <v>0</v>
          </cell>
          <cell r="GX642">
            <v>0</v>
          </cell>
          <cell r="GY642">
            <v>0</v>
          </cell>
          <cell r="GZ642">
            <v>0</v>
          </cell>
          <cell r="HA642">
            <v>0</v>
          </cell>
          <cell r="HB642">
            <v>0</v>
          </cell>
          <cell r="HC642">
            <v>0</v>
          </cell>
          <cell r="HD642">
            <v>0</v>
          </cell>
          <cell r="HE642">
            <v>0</v>
          </cell>
          <cell r="HF642">
            <v>0</v>
          </cell>
          <cell r="HG642">
            <v>0</v>
          </cell>
          <cell r="HH642">
            <v>0</v>
          </cell>
          <cell r="HI642">
            <v>0</v>
          </cell>
          <cell r="HJ642">
            <v>0</v>
          </cell>
          <cell r="HK642">
            <v>0</v>
          </cell>
          <cell r="HL642">
            <v>0</v>
          </cell>
          <cell r="HM642">
            <v>0</v>
          </cell>
          <cell r="HN642">
            <v>0</v>
          </cell>
          <cell r="HO642">
            <v>0</v>
          </cell>
          <cell r="HP642">
            <v>0</v>
          </cell>
          <cell r="HQ642">
            <v>0</v>
          </cell>
          <cell r="HR642">
            <v>0</v>
          </cell>
          <cell r="HS642">
            <v>0</v>
          </cell>
          <cell r="HT642">
            <v>0</v>
          </cell>
          <cell r="HU642">
            <v>0</v>
          </cell>
          <cell r="HV642">
            <v>0</v>
          </cell>
          <cell r="HW642">
            <v>0</v>
          </cell>
          <cell r="HX642">
            <v>0</v>
          </cell>
          <cell r="HY642">
            <v>0</v>
          </cell>
          <cell r="HZ642">
            <v>0</v>
          </cell>
          <cell r="IA642">
            <v>0</v>
          </cell>
          <cell r="IB642">
            <v>0</v>
          </cell>
          <cell r="IC642">
            <v>0</v>
          </cell>
          <cell r="ID642">
            <v>0</v>
          </cell>
          <cell r="IE642">
            <v>0</v>
          </cell>
          <cell r="IF642">
            <v>0</v>
          </cell>
          <cell r="IG642">
            <v>0</v>
          </cell>
          <cell r="IH642">
            <v>0</v>
          </cell>
          <cell r="II642">
            <v>0</v>
          </cell>
          <cell r="IJ642">
            <v>0</v>
          </cell>
          <cell r="IK642">
            <v>0</v>
          </cell>
          <cell r="IL642">
            <v>0</v>
          </cell>
          <cell r="IM642">
            <v>0</v>
          </cell>
        </row>
        <row r="643">
          <cell r="A643">
            <v>0</v>
          </cell>
          <cell r="C643">
            <v>0</v>
          </cell>
          <cell r="D643">
            <v>0</v>
          </cell>
          <cell r="H643">
            <v>0</v>
          </cell>
          <cell r="I643">
            <v>0</v>
          </cell>
          <cell r="J643">
            <v>0</v>
          </cell>
          <cell r="K643">
            <v>0</v>
          </cell>
          <cell r="L643">
            <v>0</v>
          </cell>
          <cell r="M643">
            <v>0</v>
          </cell>
          <cell r="N643">
            <v>0</v>
          </cell>
          <cell r="O643">
            <v>0</v>
          </cell>
          <cell r="P643">
            <v>0</v>
          </cell>
          <cell r="Q643">
            <v>0</v>
          </cell>
          <cell r="R643">
            <v>0</v>
          </cell>
          <cell r="S643">
            <v>0</v>
          </cell>
          <cell r="T643">
            <v>0</v>
          </cell>
          <cell r="U643">
            <v>0</v>
          </cell>
          <cell r="V643">
            <v>0</v>
          </cell>
          <cell r="W643">
            <v>0</v>
          </cell>
          <cell r="X643">
            <v>0</v>
          </cell>
          <cell r="Y643">
            <v>0</v>
          </cell>
          <cell r="Z643">
            <v>0</v>
          </cell>
          <cell r="AA643">
            <v>0</v>
          </cell>
          <cell r="AB643">
            <v>0</v>
          </cell>
          <cell r="AC643">
            <v>0</v>
          </cell>
          <cell r="AD643">
            <v>0</v>
          </cell>
          <cell r="AE643">
            <v>0</v>
          </cell>
          <cell r="AF643">
            <v>0</v>
          </cell>
          <cell r="AG643">
            <v>0</v>
          </cell>
          <cell r="AH643">
            <v>0</v>
          </cell>
          <cell r="AI643">
            <v>0</v>
          </cell>
          <cell r="AJ643">
            <v>0</v>
          </cell>
          <cell r="AK643">
            <v>0</v>
          </cell>
          <cell r="AL643">
            <v>0</v>
          </cell>
          <cell r="AM643">
            <v>0</v>
          </cell>
          <cell r="AN643">
            <v>0</v>
          </cell>
          <cell r="AO643">
            <v>0</v>
          </cell>
          <cell r="AP643">
            <v>0</v>
          </cell>
          <cell r="AQ643">
            <v>0</v>
          </cell>
          <cell r="AR643">
            <v>0</v>
          </cell>
          <cell r="AS643">
            <v>0</v>
          </cell>
          <cell r="AT643">
            <v>0</v>
          </cell>
          <cell r="AU643">
            <v>0</v>
          </cell>
          <cell r="AV643">
            <v>0</v>
          </cell>
          <cell r="AW643">
            <v>0</v>
          </cell>
          <cell r="AX643">
            <v>0</v>
          </cell>
          <cell r="AY643">
            <v>0</v>
          </cell>
          <cell r="AZ643">
            <v>0</v>
          </cell>
          <cell r="BA643">
            <v>0</v>
          </cell>
          <cell r="BB643">
            <v>0</v>
          </cell>
          <cell r="BC643">
            <v>0</v>
          </cell>
          <cell r="BD643">
            <v>0</v>
          </cell>
          <cell r="BE643">
            <v>0</v>
          </cell>
          <cell r="BF643">
            <v>0</v>
          </cell>
          <cell r="BG643">
            <v>0</v>
          </cell>
          <cell r="BH643">
            <v>0</v>
          </cell>
          <cell r="BI643">
            <v>0</v>
          </cell>
          <cell r="BJ643">
            <v>0</v>
          </cell>
          <cell r="BK643">
            <v>0</v>
          </cell>
          <cell r="BL643">
            <v>0</v>
          </cell>
          <cell r="BM643">
            <v>0</v>
          </cell>
          <cell r="BN643">
            <v>0</v>
          </cell>
          <cell r="BO643">
            <v>0</v>
          </cell>
          <cell r="BP643">
            <v>0</v>
          </cell>
          <cell r="BQ643">
            <v>0</v>
          </cell>
          <cell r="BR643">
            <v>0</v>
          </cell>
          <cell r="BS643">
            <v>0</v>
          </cell>
          <cell r="BT643">
            <v>0</v>
          </cell>
          <cell r="BU643">
            <v>0</v>
          </cell>
          <cell r="BV643">
            <v>0</v>
          </cell>
          <cell r="BW643">
            <v>0</v>
          </cell>
          <cell r="BX643">
            <v>0</v>
          </cell>
          <cell r="BY643">
            <v>0</v>
          </cell>
          <cell r="BZ643">
            <v>0</v>
          </cell>
          <cell r="CA643">
            <v>0</v>
          </cell>
          <cell r="CB643">
            <v>0</v>
          </cell>
          <cell r="CC643">
            <v>0</v>
          </cell>
          <cell r="CD643">
            <v>0</v>
          </cell>
          <cell r="CE643">
            <v>0</v>
          </cell>
          <cell r="CF643">
            <v>0</v>
          </cell>
          <cell r="CG643">
            <v>0</v>
          </cell>
          <cell r="CH643">
            <v>0</v>
          </cell>
          <cell r="CI643">
            <v>0</v>
          </cell>
          <cell r="CJ643">
            <v>0</v>
          </cell>
          <cell r="CK643">
            <v>0</v>
          </cell>
          <cell r="CL643">
            <v>0</v>
          </cell>
          <cell r="CM643">
            <v>0</v>
          </cell>
          <cell r="CN643">
            <v>0</v>
          </cell>
          <cell r="CO643">
            <v>0</v>
          </cell>
          <cell r="CP643">
            <v>0</v>
          </cell>
          <cell r="CQ643">
            <v>0</v>
          </cell>
          <cell r="CR643">
            <v>0</v>
          </cell>
          <cell r="CS643">
            <v>0</v>
          </cell>
          <cell r="CT643">
            <v>0</v>
          </cell>
          <cell r="CU643">
            <v>0</v>
          </cell>
          <cell r="CV643">
            <v>0</v>
          </cell>
          <cell r="CW643">
            <v>0</v>
          </cell>
          <cell r="CX643">
            <v>0</v>
          </cell>
          <cell r="CY643">
            <v>0</v>
          </cell>
          <cell r="CZ643">
            <v>0</v>
          </cell>
          <cell r="DA643">
            <v>0</v>
          </cell>
          <cell r="DB643">
            <v>0</v>
          </cell>
          <cell r="DC643">
            <v>0</v>
          </cell>
          <cell r="DD643">
            <v>0</v>
          </cell>
          <cell r="DE643">
            <v>0</v>
          </cell>
          <cell r="DF643">
            <v>0</v>
          </cell>
          <cell r="DG643">
            <v>0</v>
          </cell>
          <cell r="DH643">
            <v>0</v>
          </cell>
          <cell r="DI643">
            <v>0</v>
          </cell>
          <cell r="DJ643">
            <v>0</v>
          </cell>
          <cell r="DK643">
            <v>0</v>
          </cell>
          <cell r="DL643">
            <v>0</v>
          </cell>
          <cell r="DM643">
            <v>0</v>
          </cell>
          <cell r="DN643">
            <v>0</v>
          </cell>
          <cell r="DO643">
            <v>0</v>
          </cell>
          <cell r="DP643">
            <v>0</v>
          </cell>
          <cell r="DQ643">
            <v>0</v>
          </cell>
          <cell r="DR643">
            <v>0</v>
          </cell>
          <cell r="DS643">
            <v>0</v>
          </cell>
          <cell r="DT643">
            <v>0</v>
          </cell>
          <cell r="DU643">
            <v>0</v>
          </cell>
          <cell r="DV643">
            <v>0</v>
          </cell>
          <cell r="DW643">
            <v>0</v>
          </cell>
          <cell r="DX643">
            <v>0</v>
          </cell>
          <cell r="DY643">
            <v>0</v>
          </cell>
          <cell r="DZ643">
            <v>0</v>
          </cell>
          <cell r="EA643">
            <v>0</v>
          </cell>
          <cell r="EB643">
            <v>0</v>
          </cell>
          <cell r="EC643">
            <v>0</v>
          </cell>
          <cell r="ED643">
            <v>0</v>
          </cell>
          <cell r="EE643">
            <v>0</v>
          </cell>
          <cell r="EF643">
            <v>0</v>
          </cell>
          <cell r="EG643">
            <v>0</v>
          </cell>
          <cell r="EH643">
            <v>0</v>
          </cell>
          <cell r="EI643">
            <v>0</v>
          </cell>
          <cell r="EJ643">
            <v>0</v>
          </cell>
          <cell r="EK643">
            <v>0</v>
          </cell>
          <cell r="EL643">
            <v>0</v>
          </cell>
          <cell r="EM643">
            <v>0</v>
          </cell>
          <cell r="EN643">
            <v>0</v>
          </cell>
          <cell r="EO643">
            <v>0</v>
          </cell>
          <cell r="EP643">
            <v>0</v>
          </cell>
          <cell r="EQ643">
            <v>0</v>
          </cell>
          <cell r="ER643">
            <v>0</v>
          </cell>
          <cell r="ES643">
            <v>0</v>
          </cell>
          <cell r="ET643">
            <v>0</v>
          </cell>
          <cell r="EU643">
            <v>0</v>
          </cell>
          <cell r="EV643">
            <v>0</v>
          </cell>
          <cell r="EW643">
            <v>0</v>
          </cell>
          <cell r="EX643">
            <v>0</v>
          </cell>
          <cell r="EY643">
            <v>0</v>
          </cell>
          <cell r="EZ643">
            <v>0</v>
          </cell>
          <cell r="FA643">
            <v>0</v>
          </cell>
          <cell r="FB643">
            <v>0</v>
          </cell>
          <cell r="FC643">
            <v>0</v>
          </cell>
          <cell r="FD643">
            <v>0</v>
          </cell>
          <cell r="FE643">
            <v>0</v>
          </cell>
          <cell r="FF643">
            <v>0</v>
          </cell>
          <cell r="FG643">
            <v>0</v>
          </cell>
          <cell r="FH643">
            <v>0</v>
          </cell>
          <cell r="FI643">
            <v>0</v>
          </cell>
          <cell r="FJ643">
            <v>0</v>
          </cell>
          <cell r="FK643">
            <v>0</v>
          </cell>
          <cell r="FL643">
            <v>0</v>
          </cell>
          <cell r="FM643">
            <v>0</v>
          </cell>
          <cell r="FN643">
            <v>0</v>
          </cell>
          <cell r="FO643">
            <v>0</v>
          </cell>
          <cell r="FP643">
            <v>0</v>
          </cell>
          <cell r="FQ643">
            <v>0</v>
          </cell>
          <cell r="FR643">
            <v>0</v>
          </cell>
          <cell r="FS643">
            <v>0</v>
          </cell>
          <cell r="FT643">
            <v>0</v>
          </cell>
          <cell r="FU643">
            <v>0</v>
          </cell>
          <cell r="FV643">
            <v>0</v>
          </cell>
          <cell r="FW643">
            <v>0</v>
          </cell>
          <cell r="FX643">
            <v>0</v>
          </cell>
          <cell r="FY643">
            <v>0</v>
          </cell>
          <cell r="FZ643">
            <v>0</v>
          </cell>
          <cell r="GA643">
            <v>0</v>
          </cell>
          <cell r="GB643">
            <v>0</v>
          </cell>
          <cell r="GC643">
            <v>0</v>
          </cell>
          <cell r="GD643">
            <v>0</v>
          </cell>
          <cell r="GE643">
            <v>0</v>
          </cell>
          <cell r="GF643">
            <v>0</v>
          </cell>
          <cell r="GG643">
            <v>0</v>
          </cell>
          <cell r="GH643">
            <v>0</v>
          </cell>
          <cell r="GI643">
            <v>0</v>
          </cell>
          <cell r="GJ643">
            <v>0</v>
          </cell>
          <cell r="GK643">
            <v>0</v>
          </cell>
          <cell r="GL643">
            <v>0</v>
          </cell>
          <cell r="GM643">
            <v>0</v>
          </cell>
          <cell r="GN643">
            <v>0</v>
          </cell>
          <cell r="GO643">
            <v>0</v>
          </cell>
          <cell r="GP643">
            <v>0</v>
          </cell>
          <cell r="GQ643">
            <v>0</v>
          </cell>
          <cell r="GR643">
            <v>0</v>
          </cell>
          <cell r="GS643">
            <v>0</v>
          </cell>
          <cell r="GT643">
            <v>0</v>
          </cell>
          <cell r="GU643">
            <v>0</v>
          </cell>
          <cell r="GV643">
            <v>0</v>
          </cell>
          <cell r="GW643">
            <v>0</v>
          </cell>
          <cell r="GX643">
            <v>0</v>
          </cell>
          <cell r="GY643">
            <v>0</v>
          </cell>
          <cell r="GZ643">
            <v>0</v>
          </cell>
          <cell r="HA643">
            <v>0</v>
          </cell>
          <cell r="HB643">
            <v>0</v>
          </cell>
          <cell r="HC643">
            <v>0</v>
          </cell>
          <cell r="HD643">
            <v>0</v>
          </cell>
          <cell r="HE643">
            <v>0</v>
          </cell>
          <cell r="HF643">
            <v>0</v>
          </cell>
          <cell r="HG643">
            <v>0</v>
          </cell>
          <cell r="HH643">
            <v>0</v>
          </cell>
          <cell r="HI643">
            <v>0</v>
          </cell>
          <cell r="HJ643">
            <v>0</v>
          </cell>
          <cell r="HK643">
            <v>0</v>
          </cell>
          <cell r="HL643">
            <v>0</v>
          </cell>
          <cell r="HM643">
            <v>0</v>
          </cell>
          <cell r="HN643">
            <v>0</v>
          </cell>
          <cell r="HO643">
            <v>0</v>
          </cell>
          <cell r="HP643">
            <v>0</v>
          </cell>
          <cell r="HQ643">
            <v>0</v>
          </cell>
          <cell r="HR643">
            <v>0</v>
          </cell>
          <cell r="HS643">
            <v>0</v>
          </cell>
          <cell r="HT643">
            <v>0</v>
          </cell>
          <cell r="HU643">
            <v>0</v>
          </cell>
          <cell r="HV643">
            <v>0</v>
          </cell>
          <cell r="HW643">
            <v>0</v>
          </cell>
          <cell r="HX643">
            <v>0</v>
          </cell>
          <cell r="HY643">
            <v>0</v>
          </cell>
          <cell r="HZ643">
            <v>0</v>
          </cell>
          <cell r="IA643">
            <v>0</v>
          </cell>
          <cell r="IB643">
            <v>0</v>
          </cell>
          <cell r="IC643">
            <v>0</v>
          </cell>
          <cell r="ID643">
            <v>0</v>
          </cell>
          <cell r="IE643">
            <v>0</v>
          </cell>
          <cell r="IF643">
            <v>0</v>
          </cell>
          <cell r="IG643">
            <v>0</v>
          </cell>
          <cell r="IH643">
            <v>0</v>
          </cell>
          <cell r="II643">
            <v>0</v>
          </cell>
          <cell r="IJ643">
            <v>0</v>
          </cell>
          <cell r="IK643">
            <v>0</v>
          </cell>
          <cell r="IL643">
            <v>0</v>
          </cell>
          <cell r="IM643">
            <v>0</v>
          </cell>
        </row>
        <row r="644">
          <cell r="A644">
            <v>0</v>
          </cell>
          <cell r="C644">
            <v>0</v>
          </cell>
          <cell r="D644">
            <v>0</v>
          </cell>
          <cell r="H644">
            <v>0</v>
          </cell>
          <cell r="I644">
            <v>0</v>
          </cell>
          <cell r="J644">
            <v>0</v>
          </cell>
          <cell r="K644">
            <v>0</v>
          </cell>
          <cell r="L644">
            <v>0</v>
          </cell>
          <cell r="M644">
            <v>0</v>
          </cell>
          <cell r="N644">
            <v>0</v>
          </cell>
          <cell r="O644">
            <v>0</v>
          </cell>
          <cell r="P644">
            <v>0</v>
          </cell>
          <cell r="Q644">
            <v>0</v>
          </cell>
          <cell r="R644">
            <v>0</v>
          </cell>
          <cell r="S644">
            <v>0</v>
          </cell>
          <cell r="T644">
            <v>0</v>
          </cell>
          <cell r="U644">
            <v>0</v>
          </cell>
          <cell r="V644">
            <v>0</v>
          </cell>
          <cell r="W644">
            <v>0</v>
          </cell>
          <cell r="X644">
            <v>0</v>
          </cell>
          <cell r="Y644">
            <v>0</v>
          </cell>
          <cell r="Z644">
            <v>0</v>
          </cell>
          <cell r="AA644">
            <v>0</v>
          </cell>
          <cell r="AB644">
            <v>0</v>
          </cell>
          <cell r="AC644">
            <v>0</v>
          </cell>
          <cell r="AD644">
            <v>0</v>
          </cell>
          <cell r="AE644">
            <v>0</v>
          </cell>
          <cell r="AF644">
            <v>0</v>
          </cell>
          <cell r="AG644">
            <v>0</v>
          </cell>
          <cell r="AH644">
            <v>0</v>
          </cell>
          <cell r="AI644">
            <v>0</v>
          </cell>
          <cell r="AJ644">
            <v>0</v>
          </cell>
          <cell r="AK644">
            <v>0</v>
          </cell>
          <cell r="AL644">
            <v>0</v>
          </cell>
          <cell r="AM644">
            <v>0</v>
          </cell>
          <cell r="AN644">
            <v>0</v>
          </cell>
          <cell r="AO644">
            <v>0</v>
          </cell>
          <cell r="AP644">
            <v>0</v>
          </cell>
          <cell r="AQ644">
            <v>0</v>
          </cell>
          <cell r="AR644">
            <v>0</v>
          </cell>
          <cell r="AS644">
            <v>0</v>
          </cell>
          <cell r="AT644">
            <v>0</v>
          </cell>
          <cell r="AU644">
            <v>0</v>
          </cell>
          <cell r="AV644">
            <v>0</v>
          </cell>
          <cell r="AW644">
            <v>0</v>
          </cell>
          <cell r="AX644">
            <v>0</v>
          </cell>
          <cell r="AY644">
            <v>0</v>
          </cell>
          <cell r="AZ644">
            <v>0</v>
          </cell>
          <cell r="BA644">
            <v>0</v>
          </cell>
          <cell r="BB644">
            <v>0</v>
          </cell>
          <cell r="BC644">
            <v>0</v>
          </cell>
          <cell r="BD644">
            <v>0</v>
          </cell>
          <cell r="BE644">
            <v>0</v>
          </cell>
          <cell r="BF644">
            <v>0</v>
          </cell>
          <cell r="BG644">
            <v>0</v>
          </cell>
          <cell r="BH644">
            <v>0</v>
          </cell>
          <cell r="BI644">
            <v>0</v>
          </cell>
          <cell r="BJ644">
            <v>0</v>
          </cell>
          <cell r="BK644">
            <v>0</v>
          </cell>
          <cell r="BL644">
            <v>0</v>
          </cell>
          <cell r="BM644">
            <v>0</v>
          </cell>
          <cell r="BN644">
            <v>0</v>
          </cell>
          <cell r="BO644">
            <v>0</v>
          </cell>
          <cell r="BP644">
            <v>0</v>
          </cell>
          <cell r="BQ644">
            <v>0</v>
          </cell>
          <cell r="BR644">
            <v>0</v>
          </cell>
          <cell r="BS644">
            <v>0</v>
          </cell>
          <cell r="BT644">
            <v>0</v>
          </cell>
          <cell r="BU644">
            <v>0</v>
          </cell>
          <cell r="BV644">
            <v>0</v>
          </cell>
          <cell r="BW644">
            <v>0</v>
          </cell>
          <cell r="BX644">
            <v>0</v>
          </cell>
          <cell r="BY644">
            <v>0</v>
          </cell>
          <cell r="BZ644">
            <v>0</v>
          </cell>
          <cell r="CA644">
            <v>0</v>
          </cell>
          <cell r="CB644">
            <v>0</v>
          </cell>
          <cell r="CC644">
            <v>0</v>
          </cell>
          <cell r="CD644">
            <v>0</v>
          </cell>
          <cell r="CE644">
            <v>0</v>
          </cell>
          <cell r="CF644">
            <v>0</v>
          </cell>
          <cell r="CG644">
            <v>0</v>
          </cell>
          <cell r="CH644">
            <v>0</v>
          </cell>
          <cell r="CI644">
            <v>0</v>
          </cell>
          <cell r="CJ644">
            <v>0</v>
          </cell>
          <cell r="CK644">
            <v>0</v>
          </cell>
          <cell r="CL644">
            <v>0</v>
          </cell>
          <cell r="CM644">
            <v>0</v>
          </cell>
          <cell r="CN644">
            <v>0</v>
          </cell>
          <cell r="CO644">
            <v>0</v>
          </cell>
          <cell r="CP644">
            <v>0</v>
          </cell>
          <cell r="CQ644">
            <v>0</v>
          </cell>
          <cell r="CR644">
            <v>0</v>
          </cell>
          <cell r="CS644">
            <v>0</v>
          </cell>
          <cell r="CT644">
            <v>0</v>
          </cell>
          <cell r="CU644">
            <v>0</v>
          </cell>
          <cell r="CV644">
            <v>0</v>
          </cell>
          <cell r="CW644">
            <v>0</v>
          </cell>
          <cell r="CX644">
            <v>0</v>
          </cell>
          <cell r="CY644">
            <v>0</v>
          </cell>
          <cell r="CZ644">
            <v>0</v>
          </cell>
          <cell r="DA644">
            <v>0</v>
          </cell>
          <cell r="DB644">
            <v>0</v>
          </cell>
          <cell r="DC644">
            <v>0</v>
          </cell>
          <cell r="DD644">
            <v>0</v>
          </cell>
          <cell r="DE644">
            <v>0</v>
          </cell>
          <cell r="DF644">
            <v>0</v>
          </cell>
          <cell r="DG644">
            <v>0</v>
          </cell>
          <cell r="DH644">
            <v>0</v>
          </cell>
          <cell r="DI644">
            <v>0</v>
          </cell>
          <cell r="DJ644">
            <v>0</v>
          </cell>
          <cell r="DK644">
            <v>0</v>
          </cell>
          <cell r="DL644">
            <v>0</v>
          </cell>
          <cell r="DM644">
            <v>0</v>
          </cell>
          <cell r="DN644">
            <v>0</v>
          </cell>
          <cell r="DO644">
            <v>0</v>
          </cell>
          <cell r="DP644">
            <v>0</v>
          </cell>
          <cell r="DQ644">
            <v>0</v>
          </cell>
          <cell r="DR644">
            <v>0</v>
          </cell>
          <cell r="DS644">
            <v>0</v>
          </cell>
          <cell r="DT644">
            <v>0</v>
          </cell>
          <cell r="DU644">
            <v>0</v>
          </cell>
          <cell r="DV644">
            <v>0</v>
          </cell>
          <cell r="DW644">
            <v>0</v>
          </cell>
          <cell r="DX644">
            <v>0</v>
          </cell>
          <cell r="DY644">
            <v>0</v>
          </cell>
          <cell r="DZ644">
            <v>0</v>
          </cell>
          <cell r="EA644">
            <v>0</v>
          </cell>
          <cell r="EB644">
            <v>0</v>
          </cell>
          <cell r="EC644">
            <v>0</v>
          </cell>
          <cell r="ED644">
            <v>0</v>
          </cell>
          <cell r="EE644">
            <v>0</v>
          </cell>
          <cell r="EF644">
            <v>0</v>
          </cell>
          <cell r="EG644">
            <v>0</v>
          </cell>
          <cell r="EH644">
            <v>0</v>
          </cell>
          <cell r="EI644">
            <v>0</v>
          </cell>
          <cell r="EJ644">
            <v>0</v>
          </cell>
          <cell r="EK644">
            <v>0</v>
          </cell>
          <cell r="EL644">
            <v>0</v>
          </cell>
          <cell r="EM644">
            <v>0</v>
          </cell>
          <cell r="EN644">
            <v>0</v>
          </cell>
          <cell r="EO644">
            <v>0</v>
          </cell>
          <cell r="EP644">
            <v>0</v>
          </cell>
          <cell r="EQ644">
            <v>0</v>
          </cell>
          <cell r="ER644">
            <v>0</v>
          </cell>
          <cell r="ES644">
            <v>0</v>
          </cell>
          <cell r="ET644">
            <v>0</v>
          </cell>
          <cell r="EU644">
            <v>0</v>
          </cell>
          <cell r="EV644">
            <v>0</v>
          </cell>
          <cell r="EW644">
            <v>0</v>
          </cell>
          <cell r="EX644">
            <v>0</v>
          </cell>
          <cell r="EY644">
            <v>0</v>
          </cell>
          <cell r="EZ644">
            <v>0</v>
          </cell>
          <cell r="FA644">
            <v>0</v>
          </cell>
          <cell r="FB644">
            <v>0</v>
          </cell>
          <cell r="FC644">
            <v>0</v>
          </cell>
          <cell r="FD644">
            <v>0</v>
          </cell>
          <cell r="FE644">
            <v>0</v>
          </cell>
          <cell r="FF644">
            <v>0</v>
          </cell>
          <cell r="FG644">
            <v>0</v>
          </cell>
          <cell r="FH644">
            <v>0</v>
          </cell>
          <cell r="FI644">
            <v>0</v>
          </cell>
          <cell r="FJ644">
            <v>0</v>
          </cell>
          <cell r="FK644">
            <v>0</v>
          </cell>
          <cell r="FL644">
            <v>0</v>
          </cell>
          <cell r="FM644">
            <v>0</v>
          </cell>
          <cell r="FN644">
            <v>0</v>
          </cell>
          <cell r="FO644">
            <v>0</v>
          </cell>
          <cell r="FP644">
            <v>0</v>
          </cell>
          <cell r="FQ644">
            <v>0</v>
          </cell>
          <cell r="FR644">
            <v>0</v>
          </cell>
          <cell r="FS644">
            <v>0</v>
          </cell>
          <cell r="FT644">
            <v>0</v>
          </cell>
          <cell r="FU644">
            <v>0</v>
          </cell>
          <cell r="FV644">
            <v>0</v>
          </cell>
          <cell r="FW644">
            <v>0</v>
          </cell>
          <cell r="FX644">
            <v>0</v>
          </cell>
          <cell r="FY644">
            <v>0</v>
          </cell>
          <cell r="FZ644">
            <v>0</v>
          </cell>
          <cell r="GA644">
            <v>0</v>
          </cell>
          <cell r="GB644">
            <v>0</v>
          </cell>
          <cell r="GC644">
            <v>0</v>
          </cell>
          <cell r="GD644">
            <v>0</v>
          </cell>
          <cell r="GE644">
            <v>0</v>
          </cell>
          <cell r="GF644">
            <v>0</v>
          </cell>
          <cell r="GG644">
            <v>0</v>
          </cell>
          <cell r="GH644">
            <v>0</v>
          </cell>
          <cell r="GI644">
            <v>0</v>
          </cell>
          <cell r="GJ644">
            <v>0</v>
          </cell>
          <cell r="GK644">
            <v>0</v>
          </cell>
          <cell r="GL644">
            <v>0</v>
          </cell>
          <cell r="GM644">
            <v>0</v>
          </cell>
          <cell r="GN644">
            <v>0</v>
          </cell>
          <cell r="GO644">
            <v>0</v>
          </cell>
          <cell r="GP644">
            <v>0</v>
          </cell>
          <cell r="GQ644">
            <v>0</v>
          </cell>
          <cell r="GR644">
            <v>0</v>
          </cell>
          <cell r="GS644">
            <v>0</v>
          </cell>
          <cell r="GT644">
            <v>0</v>
          </cell>
          <cell r="GU644">
            <v>0</v>
          </cell>
          <cell r="GV644">
            <v>0</v>
          </cell>
          <cell r="GW644">
            <v>0</v>
          </cell>
          <cell r="GX644">
            <v>0</v>
          </cell>
          <cell r="GY644">
            <v>0</v>
          </cell>
          <cell r="GZ644">
            <v>0</v>
          </cell>
          <cell r="HA644">
            <v>0</v>
          </cell>
          <cell r="HB644">
            <v>0</v>
          </cell>
          <cell r="HC644">
            <v>0</v>
          </cell>
          <cell r="HD644">
            <v>0</v>
          </cell>
          <cell r="HE644">
            <v>0</v>
          </cell>
          <cell r="HF644">
            <v>0</v>
          </cell>
          <cell r="HG644">
            <v>0</v>
          </cell>
          <cell r="HH644">
            <v>0</v>
          </cell>
          <cell r="HI644">
            <v>0</v>
          </cell>
          <cell r="HJ644">
            <v>0</v>
          </cell>
          <cell r="HK644">
            <v>0</v>
          </cell>
          <cell r="HL644">
            <v>0</v>
          </cell>
          <cell r="HM644">
            <v>0</v>
          </cell>
          <cell r="HN644">
            <v>0</v>
          </cell>
          <cell r="HO644">
            <v>0</v>
          </cell>
          <cell r="HP644">
            <v>0</v>
          </cell>
          <cell r="HQ644">
            <v>0</v>
          </cell>
          <cell r="HR644">
            <v>0</v>
          </cell>
          <cell r="HS644">
            <v>0</v>
          </cell>
          <cell r="HT644">
            <v>0</v>
          </cell>
          <cell r="HU644">
            <v>0</v>
          </cell>
          <cell r="HV644">
            <v>0</v>
          </cell>
          <cell r="HW644">
            <v>0</v>
          </cell>
          <cell r="HX644">
            <v>0</v>
          </cell>
          <cell r="HY644">
            <v>0</v>
          </cell>
          <cell r="HZ644">
            <v>0</v>
          </cell>
          <cell r="IA644">
            <v>0</v>
          </cell>
          <cell r="IB644">
            <v>0</v>
          </cell>
          <cell r="IC644">
            <v>0</v>
          </cell>
          <cell r="ID644">
            <v>0</v>
          </cell>
          <cell r="IE644">
            <v>0</v>
          </cell>
          <cell r="IF644">
            <v>0</v>
          </cell>
          <cell r="IG644">
            <v>0</v>
          </cell>
          <cell r="IH644">
            <v>0</v>
          </cell>
          <cell r="II644">
            <v>0</v>
          </cell>
          <cell r="IJ644">
            <v>0</v>
          </cell>
          <cell r="IK644">
            <v>0</v>
          </cell>
          <cell r="IL644">
            <v>0</v>
          </cell>
          <cell r="IM644">
            <v>0</v>
          </cell>
        </row>
        <row r="645">
          <cell r="A645">
            <v>0</v>
          </cell>
          <cell r="C645">
            <v>0</v>
          </cell>
          <cell r="D645">
            <v>0</v>
          </cell>
          <cell r="H645">
            <v>0</v>
          </cell>
          <cell r="I645">
            <v>0</v>
          </cell>
          <cell r="J645">
            <v>0</v>
          </cell>
          <cell r="K645">
            <v>0</v>
          </cell>
          <cell r="L645">
            <v>0</v>
          </cell>
          <cell r="M645">
            <v>0</v>
          </cell>
          <cell r="N645">
            <v>0</v>
          </cell>
          <cell r="O645">
            <v>0</v>
          </cell>
          <cell r="P645">
            <v>0</v>
          </cell>
          <cell r="Q645">
            <v>0</v>
          </cell>
          <cell r="R645">
            <v>0</v>
          </cell>
          <cell r="S645">
            <v>0</v>
          </cell>
          <cell r="T645">
            <v>0</v>
          </cell>
          <cell r="U645">
            <v>0</v>
          </cell>
          <cell r="V645">
            <v>0</v>
          </cell>
          <cell r="W645">
            <v>0</v>
          </cell>
          <cell r="X645">
            <v>0</v>
          </cell>
          <cell r="Y645">
            <v>0</v>
          </cell>
          <cell r="Z645">
            <v>0</v>
          </cell>
          <cell r="AA645">
            <v>0</v>
          </cell>
          <cell r="AB645">
            <v>0</v>
          </cell>
          <cell r="AC645">
            <v>0</v>
          </cell>
          <cell r="AD645">
            <v>0</v>
          </cell>
          <cell r="AE645">
            <v>0</v>
          </cell>
          <cell r="AF645">
            <v>0</v>
          </cell>
          <cell r="AG645">
            <v>0</v>
          </cell>
          <cell r="AH645">
            <v>0</v>
          </cell>
          <cell r="AI645">
            <v>0</v>
          </cell>
          <cell r="AJ645">
            <v>0</v>
          </cell>
          <cell r="AK645">
            <v>0</v>
          </cell>
          <cell r="AL645">
            <v>0</v>
          </cell>
          <cell r="AM645">
            <v>0</v>
          </cell>
          <cell r="AN645">
            <v>0</v>
          </cell>
          <cell r="AO645">
            <v>0</v>
          </cell>
          <cell r="AP645">
            <v>0</v>
          </cell>
          <cell r="AQ645">
            <v>0</v>
          </cell>
          <cell r="AR645">
            <v>0</v>
          </cell>
          <cell r="AS645">
            <v>0</v>
          </cell>
          <cell r="AT645">
            <v>0</v>
          </cell>
          <cell r="AU645">
            <v>0</v>
          </cell>
          <cell r="AV645">
            <v>0</v>
          </cell>
          <cell r="AW645">
            <v>0</v>
          </cell>
          <cell r="AX645">
            <v>0</v>
          </cell>
          <cell r="AY645">
            <v>0</v>
          </cell>
          <cell r="AZ645">
            <v>0</v>
          </cell>
          <cell r="BA645">
            <v>0</v>
          </cell>
          <cell r="BB645">
            <v>0</v>
          </cell>
          <cell r="BC645">
            <v>0</v>
          </cell>
          <cell r="BD645">
            <v>0</v>
          </cell>
          <cell r="BE645">
            <v>0</v>
          </cell>
          <cell r="BF645">
            <v>0</v>
          </cell>
          <cell r="BG645">
            <v>0</v>
          </cell>
          <cell r="BH645">
            <v>0</v>
          </cell>
          <cell r="BI645">
            <v>0</v>
          </cell>
          <cell r="BJ645">
            <v>0</v>
          </cell>
          <cell r="BK645">
            <v>0</v>
          </cell>
          <cell r="BL645">
            <v>0</v>
          </cell>
          <cell r="BM645">
            <v>0</v>
          </cell>
          <cell r="BN645">
            <v>0</v>
          </cell>
          <cell r="BO645">
            <v>0</v>
          </cell>
          <cell r="BP645">
            <v>0</v>
          </cell>
          <cell r="BQ645">
            <v>0</v>
          </cell>
          <cell r="BR645">
            <v>0</v>
          </cell>
          <cell r="BS645">
            <v>0</v>
          </cell>
          <cell r="BT645">
            <v>0</v>
          </cell>
          <cell r="BU645">
            <v>0</v>
          </cell>
          <cell r="BV645">
            <v>0</v>
          </cell>
          <cell r="BW645">
            <v>0</v>
          </cell>
          <cell r="BX645">
            <v>0</v>
          </cell>
          <cell r="BY645">
            <v>0</v>
          </cell>
          <cell r="BZ645">
            <v>0</v>
          </cell>
          <cell r="CA645">
            <v>0</v>
          </cell>
          <cell r="CB645">
            <v>0</v>
          </cell>
          <cell r="CC645">
            <v>0</v>
          </cell>
          <cell r="CD645">
            <v>0</v>
          </cell>
          <cell r="CE645">
            <v>0</v>
          </cell>
          <cell r="CF645">
            <v>0</v>
          </cell>
          <cell r="CG645">
            <v>0</v>
          </cell>
          <cell r="CH645">
            <v>0</v>
          </cell>
          <cell r="CI645">
            <v>0</v>
          </cell>
          <cell r="CJ645">
            <v>0</v>
          </cell>
          <cell r="CK645">
            <v>0</v>
          </cell>
          <cell r="CL645">
            <v>0</v>
          </cell>
          <cell r="CM645">
            <v>0</v>
          </cell>
          <cell r="CN645">
            <v>0</v>
          </cell>
          <cell r="CO645">
            <v>0</v>
          </cell>
          <cell r="CP645">
            <v>0</v>
          </cell>
          <cell r="CQ645">
            <v>0</v>
          </cell>
          <cell r="CR645">
            <v>0</v>
          </cell>
          <cell r="CS645">
            <v>0</v>
          </cell>
          <cell r="CT645">
            <v>0</v>
          </cell>
          <cell r="CU645">
            <v>0</v>
          </cell>
          <cell r="CV645">
            <v>0</v>
          </cell>
          <cell r="CW645">
            <v>0</v>
          </cell>
          <cell r="CX645">
            <v>0</v>
          </cell>
          <cell r="CY645">
            <v>0</v>
          </cell>
          <cell r="CZ645">
            <v>0</v>
          </cell>
          <cell r="DA645">
            <v>0</v>
          </cell>
          <cell r="DB645">
            <v>0</v>
          </cell>
          <cell r="DC645">
            <v>0</v>
          </cell>
          <cell r="DD645">
            <v>0</v>
          </cell>
          <cell r="DE645">
            <v>0</v>
          </cell>
          <cell r="DF645">
            <v>0</v>
          </cell>
          <cell r="DG645">
            <v>0</v>
          </cell>
          <cell r="DH645">
            <v>0</v>
          </cell>
          <cell r="DI645">
            <v>0</v>
          </cell>
          <cell r="DJ645">
            <v>0</v>
          </cell>
          <cell r="DK645">
            <v>0</v>
          </cell>
          <cell r="DL645">
            <v>0</v>
          </cell>
          <cell r="DM645">
            <v>0</v>
          </cell>
          <cell r="DN645">
            <v>0</v>
          </cell>
          <cell r="DO645">
            <v>0</v>
          </cell>
          <cell r="DP645">
            <v>0</v>
          </cell>
          <cell r="DQ645">
            <v>0</v>
          </cell>
          <cell r="DR645">
            <v>0</v>
          </cell>
          <cell r="DS645">
            <v>0</v>
          </cell>
          <cell r="DT645">
            <v>0</v>
          </cell>
          <cell r="DU645">
            <v>0</v>
          </cell>
          <cell r="DV645">
            <v>0</v>
          </cell>
          <cell r="DW645">
            <v>0</v>
          </cell>
          <cell r="DX645">
            <v>0</v>
          </cell>
          <cell r="DY645">
            <v>0</v>
          </cell>
          <cell r="DZ645">
            <v>0</v>
          </cell>
          <cell r="EA645">
            <v>0</v>
          </cell>
          <cell r="EB645">
            <v>0</v>
          </cell>
          <cell r="EC645">
            <v>0</v>
          </cell>
          <cell r="ED645">
            <v>0</v>
          </cell>
          <cell r="EE645">
            <v>0</v>
          </cell>
          <cell r="EF645">
            <v>0</v>
          </cell>
          <cell r="EG645">
            <v>0</v>
          </cell>
          <cell r="EH645">
            <v>0</v>
          </cell>
          <cell r="EI645">
            <v>0</v>
          </cell>
          <cell r="EJ645">
            <v>0</v>
          </cell>
          <cell r="EK645">
            <v>0</v>
          </cell>
          <cell r="EL645">
            <v>0</v>
          </cell>
          <cell r="EM645">
            <v>0</v>
          </cell>
          <cell r="EN645">
            <v>0</v>
          </cell>
          <cell r="EO645">
            <v>0</v>
          </cell>
          <cell r="EP645">
            <v>0</v>
          </cell>
          <cell r="EQ645">
            <v>0</v>
          </cell>
          <cell r="ER645">
            <v>0</v>
          </cell>
          <cell r="ES645">
            <v>0</v>
          </cell>
          <cell r="ET645">
            <v>0</v>
          </cell>
          <cell r="EU645">
            <v>0</v>
          </cell>
          <cell r="EV645">
            <v>0</v>
          </cell>
          <cell r="EW645">
            <v>0</v>
          </cell>
          <cell r="EX645">
            <v>0</v>
          </cell>
          <cell r="EY645">
            <v>0</v>
          </cell>
          <cell r="EZ645">
            <v>0</v>
          </cell>
          <cell r="FA645">
            <v>0</v>
          </cell>
          <cell r="FB645">
            <v>0</v>
          </cell>
          <cell r="FC645">
            <v>0</v>
          </cell>
          <cell r="FD645">
            <v>0</v>
          </cell>
          <cell r="FE645">
            <v>0</v>
          </cell>
          <cell r="FF645">
            <v>0</v>
          </cell>
          <cell r="FG645">
            <v>0</v>
          </cell>
          <cell r="FH645">
            <v>0</v>
          </cell>
          <cell r="FI645">
            <v>0</v>
          </cell>
          <cell r="FJ645">
            <v>0</v>
          </cell>
          <cell r="FK645">
            <v>0</v>
          </cell>
          <cell r="FL645">
            <v>0</v>
          </cell>
          <cell r="FM645">
            <v>0</v>
          </cell>
          <cell r="FN645">
            <v>0</v>
          </cell>
          <cell r="FO645">
            <v>0</v>
          </cell>
          <cell r="FP645">
            <v>0</v>
          </cell>
          <cell r="FQ645">
            <v>0</v>
          </cell>
          <cell r="FR645">
            <v>0</v>
          </cell>
          <cell r="FS645">
            <v>0</v>
          </cell>
          <cell r="FT645">
            <v>0</v>
          </cell>
          <cell r="FU645">
            <v>0</v>
          </cell>
          <cell r="FV645">
            <v>0</v>
          </cell>
          <cell r="FW645">
            <v>0</v>
          </cell>
          <cell r="FX645">
            <v>0</v>
          </cell>
          <cell r="FY645">
            <v>0</v>
          </cell>
          <cell r="FZ645">
            <v>0</v>
          </cell>
          <cell r="GA645">
            <v>0</v>
          </cell>
          <cell r="GB645">
            <v>0</v>
          </cell>
          <cell r="GC645">
            <v>0</v>
          </cell>
          <cell r="GD645">
            <v>0</v>
          </cell>
          <cell r="GE645">
            <v>0</v>
          </cell>
          <cell r="GF645">
            <v>0</v>
          </cell>
          <cell r="GG645">
            <v>0</v>
          </cell>
          <cell r="GH645">
            <v>0</v>
          </cell>
          <cell r="GI645">
            <v>0</v>
          </cell>
          <cell r="GJ645">
            <v>0</v>
          </cell>
          <cell r="GK645">
            <v>0</v>
          </cell>
          <cell r="GL645">
            <v>0</v>
          </cell>
          <cell r="GM645">
            <v>0</v>
          </cell>
          <cell r="GN645">
            <v>0</v>
          </cell>
          <cell r="GO645">
            <v>0</v>
          </cell>
          <cell r="GP645">
            <v>0</v>
          </cell>
          <cell r="GQ645">
            <v>0</v>
          </cell>
          <cell r="GR645">
            <v>0</v>
          </cell>
          <cell r="GS645">
            <v>0</v>
          </cell>
          <cell r="GT645">
            <v>0</v>
          </cell>
          <cell r="GU645">
            <v>0</v>
          </cell>
          <cell r="GV645">
            <v>0</v>
          </cell>
          <cell r="GW645">
            <v>0</v>
          </cell>
          <cell r="GX645">
            <v>0</v>
          </cell>
          <cell r="GY645">
            <v>0</v>
          </cell>
          <cell r="GZ645">
            <v>0</v>
          </cell>
          <cell r="HA645">
            <v>0</v>
          </cell>
          <cell r="HB645">
            <v>0</v>
          </cell>
          <cell r="HC645">
            <v>0</v>
          </cell>
          <cell r="HD645">
            <v>0</v>
          </cell>
          <cell r="HE645">
            <v>0</v>
          </cell>
          <cell r="HF645">
            <v>0</v>
          </cell>
          <cell r="HG645">
            <v>0</v>
          </cell>
          <cell r="HH645">
            <v>0</v>
          </cell>
          <cell r="HI645">
            <v>0</v>
          </cell>
          <cell r="HJ645">
            <v>0</v>
          </cell>
          <cell r="HK645">
            <v>0</v>
          </cell>
          <cell r="HL645">
            <v>0</v>
          </cell>
          <cell r="HM645">
            <v>0</v>
          </cell>
          <cell r="HN645">
            <v>0</v>
          </cell>
          <cell r="HO645">
            <v>0</v>
          </cell>
          <cell r="HP645">
            <v>0</v>
          </cell>
          <cell r="HQ645">
            <v>0</v>
          </cell>
          <cell r="HR645">
            <v>0</v>
          </cell>
          <cell r="HS645">
            <v>0</v>
          </cell>
          <cell r="HT645">
            <v>0</v>
          </cell>
          <cell r="HU645">
            <v>0</v>
          </cell>
          <cell r="HV645">
            <v>0</v>
          </cell>
          <cell r="HW645">
            <v>0</v>
          </cell>
          <cell r="HX645">
            <v>0</v>
          </cell>
          <cell r="HY645">
            <v>0</v>
          </cell>
          <cell r="HZ645">
            <v>0</v>
          </cell>
          <cell r="IA645">
            <v>0</v>
          </cell>
          <cell r="IB645">
            <v>0</v>
          </cell>
          <cell r="IC645">
            <v>0</v>
          </cell>
          <cell r="ID645">
            <v>0</v>
          </cell>
          <cell r="IE645">
            <v>0</v>
          </cell>
          <cell r="IF645">
            <v>0</v>
          </cell>
          <cell r="IG645">
            <v>0</v>
          </cell>
          <cell r="IH645">
            <v>0</v>
          </cell>
          <cell r="II645">
            <v>0</v>
          </cell>
          <cell r="IJ645">
            <v>0</v>
          </cell>
          <cell r="IK645">
            <v>0</v>
          </cell>
          <cell r="IL645">
            <v>0</v>
          </cell>
          <cell r="IM645">
            <v>0</v>
          </cell>
        </row>
        <row r="646">
          <cell r="A646">
            <v>0</v>
          </cell>
          <cell r="C646">
            <v>0</v>
          </cell>
          <cell r="D646">
            <v>0</v>
          </cell>
          <cell r="H646">
            <v>0</v>
          </cell>
          <cell r="I646">
            <v>0</v>
          </cell>
          <cell r="J646">
            <v>0</v>
          </cell>
          <cell r="K646">
            <v>0</v>
          </cell>
          <cell r="L646">
            <v>0</v>
          </cell>
          <cell r="M646">
            <v>0</v>
          </cell>
          <cell r="N646">
            <v>0</v>
          </cell>
          <cell r="O646">
            <v>0</v>
          </cell>
          <cell r="P646">
            <v>0</v>
          </cell>
          <cell r="Q646">
            <v>0</v>
          </cell>
          <cell r="R646">
            <v>0</v>
          </cell>
          <cell r="S646">
            <v>0</v>
          </cell>
          <cell r="T646">
            <v>0</v>
          </cell>
          <cell r="U646">
            <v>0</v>
          </cell>
          <cell r="V646">
            <v>0</v>
          </cell>
          <cell r="W646">
            <v>0</v>
          </cell>
          <cell r="X646">
            <v>0</v>
          </cell>
          <cell r="Y646">
            <v>0</v>
          </cell>
          <cell r="Z646">
            <v>0</v>
          </cell>
          <cell r="AA646">
            <v>0</v>
          </cell>
          <cell r="AB646">
            <v>0</v>
          </cell>
          <cell r="AC646">
            <v>0</v>
          </cell>
          <cell r="AD646">
            <v>0</v>
          </cell>
          <cell r="AE646">
            <v>0</v>
          </cell>
          <cell r="AF646">
            <v>0</v>
          </cell>
          <cell r="AG646">
            <v>0</v>
          </cell>
          <cell r="AH646">
            <v>0</v>
          </cell>
          <cell r="AI646">
            <v>0</v>
          </cell>
          <cell r="AJ646">
            <v>0</v>
          </cell>
          <cell r="AK646">
            <v>0</v>
          </cell>
          <cell r="AL646">
            <v>0</v>
          </cell>
          <cell r="AM646">
            <v>0</v>
          </cell>
          <cell r="AN646">
            <v>0</v>
          </cell>
          <cell r="AO646">
            <v>0</v>
          </cell>
          <cell r="AP646">
            <v>0</v>
          </cell>
          <cell r="AQ646">
            <v>0</v>
          </cell>
          <cell r="AR646">
            <v>0</v>
          </cell>
          <cell r="AS646">
            <v>0</v>
          </cell>
          <cell r="AT646">
            <v>0</v>
          </cell>
          <cell r="AU646">
            <v>0</v>
          </cell>
          <cell r="AV646">
            <v>0</v>
          </cell>
          <cell r="AW646">
            <v>0</v>
          </cell>
          <cell r="AX646">
            <v>0</v>
          </cell>
          <cell r="AY646">
            <v>0</v>
          </cell>
          <cell r="AZ646">
            <v>0</v>
          </cell>
          <cell r="BA646">
            <v>0</v>
          </cell>
          <cell r="BB646">
            <v>0</v>
          </cell>
          <cell r="BC646">
            <v>0</v>
          </cell>
          <cell r="BD646">
            <v>0</v>
          </cell>
          <cell r="BE646">
            <v>0</v>
          </cell>
          <cell r="BF646">
            <v>0</v>
          </cell>
          <cell r="BG646">
            <v>0</v>
          </cell>
          <cell r="BH646">
            <v>0</v>
          </cell>
          <cell r="BI646">
            <v>0</v>
          </cell>
          <cell r="BJ646">
            <v>0</v>
          </cell>
          <cell r="BK646">
            <v>0</v>
          </cell>
          <cell r="BL646">
            <v>0</v>
          </cell>
          <cell r="BM646">
            <v>0</v>
          </cell>
          <cell r="BN646">
            <v>0</v>
          </cell>
          <cell r="BO646">
            <v>0</v>
          </cell>
          <cell r="BP646">
            <v>0</v>
          </cell>
          <cell r="BQ646">
            <v>0</v>
          </cell>
          <cell r="BR646">
            <v>0</v>
          </cell>
          <cell r="BS646">
            <v>0</v>
          </cell>
          <cell r="BT646">
            <v>0</v>
          </cell>
          <cell r="BU646">
            <v>0</v>
          </cell>
          <cell r="BV646">
            <v>0</v>
          </cell>
          <cell r="BW646">
            <v>0</v>
          </cell>
          <cell r="BX646">
            <v>0</v>
          </cell>
          <cell r="BY646">
            <v>0</v>
          </cell>
          <cell r="BZ646">
            <v>0</v>
          </cell>
          <cell r="CA646">
            <v>0</v>
          </cell>
          <cell r="CB646">
            <v>0</v>
          </cell>
          <cell r="CC646">
            <v>0</v>
          </cell>
          <cell r="CD646">
            <v>0</v>
          </cell>
          <cell r="CE646">
            <v>0</v>
          </cell>
          <cell r="CF646">
            <v>0</v>
          </cell>
          <cell r="CG646">
            <v>0</v>
          </cell>
          <cell r="CH646">
            <v>0</v>
          </cell>
          <cell r="CI646">
            <v>0</v>
          </cell>
          <cell r="CJ646">
            <v>0</v>
          </cell>
          <cell r="CK646">
            <v>0</v>
          </cell>
          <cell r="CL646">
            <v>0</v>
          </cell>
          <cell r="CM646">
            <v>0</v>
          </cell>
          <cell r="CN646">
            <v>0</v>
          </cell>
          <cell r="CO646">
            <v>0</v>
          </cell>
          <cell r="CP646">
            <v>0</v>
          </cell>
          <cell r="CQ646">
            <v>0</v>
          </cell>
          <cell r="CR646">
            <v>0</v>
          </cell>
          <cell r="CS646">
            <v>0</v>
          </cell>
          <cell r="CT646">
            <v>0</v>
          </cell>
          <cell r="CU646">
            <v>0</v>
          </cell>
          <cell r="CV646">
            <v>0</v>
          </cell>
          <cell r="CW646">
            <v>0</v>
          </cell>
          <cell r="CX646">
            <v>0</v>
          </cell>
          <cell r="CY646">
            <v>0</v>
          </cell>
          <cell r="CZ646">
            <v>0</v>
          </cell>
          <cell r="DA646">
            <v>0</v>
          </cell>
          <cell r="DB646">
            <v>0</v>
          </cell>
          <cell r="DC646">
            <v>0</v>
          </cell>
          <cell r="DD646">
            <v>0</v>
          </cell>
          <cell r="DE646">
            <v>0</v>
          </cell>
          <cell r="DF646">
            <v>0</v>
          </cell>
          <cell r="DG646">
            <v>0</v>
          </cell>
          <cell r="DH646">
            <v>0</v>
          </cell>
          <cell r="DI646">
            <v>0</v>
          </cell>
          <cell r="DJ646">
            <v>0</v>
          </cell>
          <cell r="DK646">
            <v>0</v>
          </cell>
          <cell r="DL646">
            <v>0</v>
          </cell>
          <cell r="DM646">
            <v>0</v>
          </cell>
          <cell r="DN646">
            <v>0</v>
          </cell>
          <cell r="DO646">
            <v>0</v>
          </cell>
          <cell r="DP646">
            <v>0</v>
          </cell>
          <cell r="DQ646">
            <v>0</v>
          </cell>
          <cell r="DR646">
            <v>0</v>
          </cell>
          <cell r="DS646">
            <v>0</v>
          </cell>
          <cell r="DT646">
            <v>0</v>
          </cell>
          <cell r="DU646">
            <v>0</v>
          </cell>
          <cell r="DV646">
            <v>0</v>
          </cell>
          <cell r="DW646">
            <v>0</v>
          </cell>
          <cell r="DX646">
            <v>0</v>
          </cell>
          <cell r="DY646">
            <v>0</v>
          </cell>
          <cell r="DZ646">
            <v>0</v>
          </cell>
          <cell r="EA646">
            <v>0</v>
          </cell>
          <cell r="EB646">
            <v>0</v>
          </cell>
          <cell r="EC646">
            <v>0</v>
          </cell>
          <cell r="ED646">
            <v>0</v>
          </cell>
          <cell r="EE646">
            <v>0</v>
          </cell>
          <cell r="EF646">
            <v>0</v>
          </cell>
          <cell r="EG646">
            <v>0</v>
          </cell>
          <cell r="EH646">
            <v>0</v>
          </cell>
          <cell r="EI646">
            <v>0</v>
          </cell>
          <cell r="EJ646">
            <v>0</v>
          </cell>
          <cell r="EK646">
            <v>0</v>
          </cell>
          <cell r="EL646">
            <v>0</v>
          </cell>
          <cell r="EM646">
            <v>0</v>
          </cell>
          <cell r="EN646">
            <v>0</v>
          </cell>
          <cell r="EO646">
            <v>0</v>
          </cell>
          <cell r="EP646">
            <v>0</v>
          </cell>
          <cell r="EQ646">
            <v>0</v>
          </cell>
          <cell r="ER646">
            <v>0</v>
          </cell>
          <cell r="ES646">
            <v>0</v>
          </cell>
          <cell r="ET646">
            <v>0</v>
          </cell>
          <cell r="EU646">
            <v>0</v>
          </cell>
          <cell r="EV646">
            <v>0</v>
          </cell>
          <cell r="EW646">
            <v>0</v>
          </cell>
          <cell r="EX646">
            <v>0</v>
          </cell>
          <cell r="EY646">
            <v>0</v>
          </cell>
          <cell r="EZ646">
            <v>0</v>
          </cell>
          <cell r="FA646">
            <v>0</v>
          </cell>
          <cell r="FB646">
            <v>0</v>
          </cell>
          <cell r="FC646">
            <v>0</v>
          </cell>
          <cell r="FD646">
            <v>0</v>
          </cell>
          <cell r="FE646">
            <v>0</v>
          </cell>
          <cell r="FF646">
            <v>0</v>
          </cell>
          <cell r="FG646">
            <v>0</v>
          </cell>
          <cell r="FH646">
            <v>0</v>
          </cell>
          <cell r="FI646">
            <v>0</v>
          </cell>
          <cell r="FJ646">
            <v>0</v>
          </cell>
          <cell r="FK646">
            <v>0</v>
          </cell>
          <cell r="FL646">
            <v>0</v>
          </cell>
          <cell r="FM646">
            <v>0</v>
          </cell>
          <cell r="FN646">
            <v>0</v>
          </cell>
          <cell r="FO646">
            <v>0</v>
          </cell>
          <cell r="FP646">
            <v>0</v>
          </cell>
          <cell r="FQ646">
            <v>0</v>
          </cell>
          <cell r="FR646">
            <v>0</v>
          </cell>
          <cell r="FS646">
            <v>0</v>
          </cell>
          <cell r="FT646">
            <v>0</v>
          </cell>
          <cell r="FU646">
            <v>0</v>
          </cell>
          <cell r="FV646">
            <v>0</v>
          </cell>
          <cell r="FW646">
            <v>0</v>
          </cell>
          <cell r="FX646">
            <v>0</v>
          </cell>
          <cell r="FY646">
            <v>0</v>
          </cell>
          <cell r="FZ646">
            <v>0</v>
          </cell>
          <cell r="GA646">
            <v>0</v>
          </cell>
          <cell r="GB646">
            <v>0</v>
          </cell>
          <cell r="GC646">
            <v>0</v>
          </cell>
          <cell r="GD646">
            <v>0</v>
          </cell>
          <cell r="GE646">
            <v>0</v>
          </cell>
          <cell r="GF646">
            <v>0</v>
          </cell>
          <cell r="GG646">
            <v>0</v>
          </cell>
          <cell r="GH646">
            <v>0</v>
          </cell>
          <cell r="GI646">
            <v>0</v>
          </cell>
          <cell r="GJ646">
            <v>0</v>
          </cell>
          <cell r="GK646">
            <v>0</v>
          </cell>
          <cell r="GL646">
            <v>0</v>
          </cell>
          <cell r="GM646">
            <v>0</v>
          </cell>
          <cell r="GN646">
            <v>0</v>
          </cell>
          <cell r="GO646">
            <v>0</v>
          </cell>
          <cell r="GP646">
            <v>0</v>
          </cell>
          <cell r="GQ646">
            <v>0</v>
          </cell>
          <cell r="GR646">
            <v>0</v>
          </cell>
          <cell r="GS646">
            <v>0</v>
          </cell>
          <cell r="GT646">
            <v>0</v>
          </cell>
          <cell r="GU646">
            <v>0</v>
          </cell>
          <cell r="GV646">
            <v>0</v>
          </cell>
          <cell r="GW646">
            <v>0</v>
          </cell>
          <cell r="GX646">
            <v>0</v>
          </cell>
          <cell r="GY646">
            <v>0</v>
          </cell>
          <cell r="GZ646">
            <v>0</v>
          </cell>
          <cell r="HA646">
            <v>0</v>
          </cell>
          <cell r="HB646">
            <v>0</v>
          </cell>
          <cell r="HC646">
            <v>0</v>
          </cell>
          <cell r="HD646">
            <v>0</v>
          </cell>
          <cell r="HE646">
            <v>0</v>
          </cell>
          <cell r="HF646">
            <v>0</v>
          </cell>
          <cell r="HG646">
            <v>0</v>
          </cell>
          <cell r="HH646">
            <v>0</v>
          </cell>
          <cell r="HI646">
            <v>0</v>
          </cell>
          <cell r="HJ646">
            <v>0</v>
          </cell>
          <cell r="HK646">
            <v>0</v>
          </cell>
          <cell r="HL646">
            <v>0</v>
          </cell>
          <cell r="HM646">
            <v>0</v>
          </cell>
          <cell r="HN646">
            <v>0</v>
          </cell>
          <cell r="HO646">
            <v>0</v>
          </cell>
          <cell r="HP646">
            <v>0</v>
          </cell>
          <cell r="HQ646">
            <v>0</v>
          </cell>
          <cell r="HR646">
            <v>0</v>
          </cell>
          <cell r="HS646">
            <v>0</v>
          </cell>
          <cell r="HT646">
            <v>0</v>
          </cell>
          <cell r="HU646">
            <v>0</v>
          </cell>
          <cell r="HV646">
            <v>0</v>
          </cell>
          <cell r="HW646">
            <v>0</v>
          </cell>
          <cell r="HX646">
            <v>0</v>
          </cell>
          <cell r="HY646">
            <v>0</v>
          </cell>
          <cell r="HZ646">
            <v>0</v>
          </cell>
          <cell r="IA646">
            <v>0</v>
          </cell>
          <cell r="IB646">
            <v>0</v>
          </cell>
          <cell r="IC646">
            <v>0</v>
          </cell>
          <cell r="ID646">
            <v>0</v>
          </cell>
          <cell r="IE646">
            <v>0</v>
          </cell>
          <cell r="IF646">
            <v>0</v>
          </cell>
          <cell r="IG646">
            <v>0</v>
          </cell>
          <cell r="IH646">
            <v>0</v>
          </cell>
          <cell r="II646">
            <v>0</v>
          </cell>
          <cell r="IJ646">
            <v>0</v>
          </cell>
          <cell r="IK646">
            <v>0</v>
          </cell>
          <cell r="IL646">
            <v>0</v>
          </cell>
          <cell r="IM646">
            <v>0</v>
          </cell>
        </row>
        <row r="647">
          <cell r="A647">
            <v>0</v>
          </cell>
          <cell r="C647">
            <v>0</v>
          </cell>
          <cell r="D647">
            <v>0</v>
          </cell>
          <cell r="H647">
            <v>0</v>
          </cell>
          <cell r="I647">
            <v>0</v>
          </cell>
          <cell r="J647">
            <v>0</v>
          </cell>
          <cell r="K647">
            <v>0</v>
          </cell>
          <cell r="L647">
            <v>0</v>
          </cell>
          <cell r="M647">
            <v>0</v>
          </cell>
          <cell r="N647">
            <v>0</v>
          </cell>
          <cell r="O647">
            <v>0</v>
          </cell>
          <cell r="P647">
            <v>0</v>
          </cell>
          <cell r="Q647">
            <v>0</v>
          </cell>
          <cell r="R647">
            <v>0</v>
          </cell>
          <cell r="S647">
            <v>0</v>
          </cell>
          <cell r="T647">
            <v>0</v>
          </cell>
          <cell r="U647">
            <v>0</v>
          </cell>
          <cell r="V647">
            <v>0</v>
          </cell>
          <cell r="W647">
            <v>0</v>
          </cell>
          <cell r="X647">
            <v>0</v>
          </cell>
          <cell r="Y647">
            <v>0</v>
          </cell>
          <cell r="Z647">
            <v>0</v>
          </cell>
          <cell r="AA647">
            <v>0</v>
          </cell>
          <cell r="AB647">
            <v>0</v>
          </cell>
          <cell r="AC647">
            <v>0</v>
          </cell>
          <cell r="AD647">
            <v>0</v>
          </cell>
          <cell r="AE647">
            <v>0</v>
          </cell>
          <cell r="AF647">
            <v>0</v>
          </cell>
          <cell r="AG647">
            <v>0</v>
          </cell>
          <cell r="AH647">
            <v>0</v>
          </cell>
          <cell r="AI647">
            <v>0</v>
          </cell>
          <cell r="AJ647">
            <v>0</v>
          </cell>
          <cell r="AK647">
            <v>0</v>
          </cell>
          <cell r="AL647">
            <v>0</v>
          </cell>
          <cell r="AM647">
            <v>0</v>
          </cell>
          <cell r="AN647">
            <v>0</v>
          </cell>
          <cell r="AO647">
            <v>0</v>
          </cell>
          <cell r="AP647">
            <v>0</v>
          </cell>
          <cell r="AQ647">
            <v>0</v>
          </cell>
          <cell r="AR647">
            <v>0</v>
          </cell>
          <cell r="AS647">
            <v>0</v>
          </cell>
          <cell r="AT647">
            <v>0</v>
          </cell>
          <cell r="AU647">
            <v>0</v>
          </cell>
          <cell r="AV647">
            <v>0</v>
          </cell>
          <cell r="AW647">
            <v>0</v>
          </cell>
          <cell r="AX647">
            <v>0</v>
          </cell>
          <cell r="AY647">
            <v>0</v>
          </cell>
          <cell r="AZ647">
            <v>0</v>
          </cell>
          <cell r="BA647">
            <v>0</v>
          </cell>
          <cell r="BB647">
            <v>0</v>
          </cell>
          <cell r="BC647">
            <v>0</v>
          </cell>
          <cell r="BD647">
            <v>0</v>
          </cell>
          <cell r="BE647">
            <v>0</v>
          </cell>
          <cell r="BF647">
            <v>0</v>
          </cell>
          <cell r="BG647">
            <v>0</v>
          </cell>
          <cell r="BH647">
            <v>0</v>
          </cell>
          <cell r="BI647">
            <v>0</v>
          </cell>
          <cell r="BJ647">
            <v>0</v>
          </cell>
          <cell r="BK647">
            <v>0</v>
          </cell>
          <cell r="BL647">
            <v>0</v>
          </cell>
          <cell r="BM647">
            <v>0</v>
          </cell>
          <cell r="BN647">
            <v>0</v>
          </cell>
          <cell r="BO647">
            <v>0</v>
          </cell>
          <cell r="BP647">
            <v>0</v>
          </cell>
          <cell r="BQ647">
            <v>0</v>
          </cell>
          <cell r="BR647">
            <v>0</v>
          </cell>
          <cell r="BS647">
            <v>0</v>
          </cell>
          <cell r="BT647">
            <v>0</v>
          </cell>
          <cell r="BU647">
            <v>0</v>
          </cell>
          <cell r="BV647">
            <v>0</v>
          </cell>
          <cell r="BW647">
            <v>0</v>
          </cell>
          <cell r="BX647">
            <v>0</v>
          </cell>
          <cell r="BY647">
            <v>0</v>
          </cell>
          <cell r="BZ647">
            <v>0</v>
          </cell>
          <cell r="CA647">
            <v>0</v>
          </cell>
          <cell r="CB647">
            <v>0</v>
          </cell>
          <cell r="CC647">
            <v>0</v>
          </cell>
          <cell r="CD647">
            <v>0</v>
          </cell>
          <cell r="CE647">
            <v>0</v>
          </cell>
          <cell r="CF647">
            <v>0</v>
          </cell>
          <cell r="CG647">
            <v>0</v>
          </cell>
          <cell r="CH647">
            <v>0</v>
          </cell>
          <cell r="CI647">
            <v>0</v>
          </cell>
          <cell r="CJ647">
            <v>0</v>
          </cell>
          <cell r="CK647">
            <v>0</v>
          </cell>
          <cell r="CL647">
            <v>0</v>
          </cell>
          <cell r="CM647">
            <v>0</v>
          </cell>
          <cell r="CN647">
            <v>0</v>
          </cell>
          <cell r="CO647">
            <v>0</v>
          </cell>
          <cell r="CP647">
            <v>0</v>
          </cell>
          <cell r="CQ647">
            <v>0</v>
          </cell>
          <cell r="CR647">
            <v>0</v>
          </cell>
          <cell r="CS647">
            <v>0</v>
          </cell>
          <cell r="CT647">
            <v>0</v>
          </cell>
          <cell r="CU647">
            <v>0</v>
          </cell>
          <cell r="CV647">
            <v>0</v>
          </cell>
          <cell r="CW647">
            <v>0</v>
          </cell>
          <cell r="CX647">
            <v>0</v>
          </cell>
          <cell r="CY647">
            <v>0</v>
          </cell>
          <cell r="CZ647">
            <v>0</v>
          </cell>
          <cell r="DA647">
            <v>0</v>
          </cell>
          <cell r="DB647">
            <v>0</v>
          </cell>
          <cell r="DC647">
            <v>0</v>
          </cell>
          <cell r="DD647">
            <v>0</v>
          </cell>
          <cell r="DE647">
            <v>0</v>
          </cell>
          <cell r="DF647">
            <v>0</v>
          </cell>
          <cell r="DG647">
            <v>0</v>
          </cell>
          <cell r="DH647">
            <v>0</v>
          </cell>
          <cell r="DI647">
            <v>0</v>
          </cell>
          <cell r="DJ647">
            <v>0</v>
          </cell>
          <cell r="DK647">
            <v>0</v>
          </cell>
          <cell r="DL647">
            <v>0</v>
          </cell>
          <cell r="DM647">
            <v>0</v>
          </cell>
          <cell r="DN647">
            <v>0</v>
          </cell>
          <cell r="DO647">
            <v>0</v>
          </cell>
          <cell r="DP647">
            <v>0</v>
          </cell>
          <cell r="DQ647">
            <v>0</v>
          </cell>
          <cell r="DR647">
            <v>0</v>
          </cell>
          <cell r="DS647">
            <v>0</v>
          </cell>
          <cell r="DT647">
            <v>0</v>
          </cell>
          <cell r="DU647">
            <v>0</v>
          </cell>
          <cell r="DV647">
            <v>0</v>
          </cell>
          <cell r="DW647">
            <v>0</v>
          </cell>
          <cell r="DX647">
            <v>0</v>
          </cell>
          <cell r="DY647">
            <v>0</v>
          </cell>
          <cell r="DZ647">
            <v>0</v>
          </cell>
          <cell r="EA647">
            <v>0</v>
          </cell>
          <cell r="EB647">
            <v>0</v>
          </cell>
          <cell r="EC647">
            <v>0</v>
          </cell>
          <cell r="ED647">
            <v>0</v>
          </cell>
          <cell r="EE647">
            <v>0</v>
          </cell>
          <cell r="EF647">
            <v>0</v>
          </cell>
          <cell r="EG647">
            <v>0</v>
          </cell>
          <cell r="EH647">
            <v>0</v>
          </cell>
          <cell r="EI647">
            <v>0</v>
          </cell>
          <cell r="EJ647">
            <v>0</v>
          </cell>
          <cell r="EK647">
            <v>0</v>
          </cell>
          <cell r="EL647">
            <v>0</v>
          </cell>
          <cell r="EM647">
            <v>0</v>
          </cell>
          <cell r="EN647">
            <v>0</v>
          </cell>
          <cell r="EO647">
            <v>0</v>
          </cell>
          <cell r="EP647">
            <v>0</v>
          </cell>
          <cell r="EQ647">
            <v>0</v>
          </cell>
          <cell r="ER647">
            <v>0</v>
          </cell>
          <cell r="ES647">
            <v>0</v>
          </cell>
          <cell r="ET647">
            <v>0</v>
          </cell>
          <cell r="EU647">
            <v>0</v>
          </cell>
          <cell r="EV647">
            <v>0</v>
          </cell>
          <cell r="EW647">
            <v>0</v>
          </cell>
          <cell r="EX647">
            <v>0</v>
          </cell>
          <cell r="EY647">
            <v>0</v>
          </cell>
          <cell r="EZ647">
            <v>0</v>
          </cell>
          <cell r="FA647">
            <v>0</v>
          </cell>
          <cell r="FB647">
            <v>0</v>
          </cell>
          <cell r="FC647">
            <v>0</v>
          </cell>
          <cell r="FD647">
            <v>0</v>
          </cell>
          <cell r="FE647">
            <v>0</v>
          </cell>
          <cell r="FF647">
            <v>0</v>
          </cell>
          <cell r="FG647">
            <v>0</v>
          </cell>
          <cell r="FH647">
            <v>0</v>
          </cell>
          <cell r="FI647">
            <v>0</v>
          </cell>
          <cell r="FJ647">
            <v>0</v>
          </cell>
          <cell r="FK647">
            <v>0</v>
          </cell>
          <cell r="FL647">
            <v>0</v>
          </cell>
          <cell r="FM647">
            <v>0</v>
          </cell>
          <cell r="FN647">
            <v>0</v>
          </cell>
          <cell r="FO647">
            <v>0</v>
          </cell>
          <cell r="FP647">
            <v>0</v>
          </cell>
          <cell r="FQ647">
            <v>0</v>
          </cell>
          <cell r="FR647">
            <v>0</v>
          </cell>
          <cell r="FS647">
            <v>0</v>
          </cell>
          <cell r="FT647">
            <v>0</v>
          </cell>
          <cell r="FU647">
            <v>0</v>
          </cell>
          <cell r="FV647">
            <v>0</v>
          </cell>
          <cell r="FW647">
            <v>0</v>
          </cell>
          <cell r="FX647">
            <v>0</v>
          </cell>
          <cell r="FY647">
            <v>0</v>
          </cell>
          <cell r="FZ647">
            <v>0</v>
          </cell>
          <cell r="GA647">
            <v>0</v>
          </cell>
          <cell r="GB647">
            <v>0</v>
          </cell>
          <cell r="GC647">
            <v>0</v>
          </cell>
          <cell r="GD647">
            <v>0</v>
          </cell>
          <cell r="GE647">
            <v>0</v>
          </cell>
          <cell r="GF647">
            <v>0</v>
          </cell>
          <cell r="GG647">
            <v>0</v>
          </cell>
          <cell r="GH647">
            <v>0</v>
          </cell>
          <cell r="GI647">
            <v>0</v>
          </cell>
          <cell r="GJ647">
            <v>0</v>
          </cell>
          <cell r="GK647">
            <v>0</v>
          </cell>
          <cell r="GL647">
            <v>0</v>
          </cell>
          <cell r="GM647">
            <v>0</v>
          </cell>
          <cell r="GN647">
            <v>0</v>
          </cell>
          <cell r="GO647">
            <v>0</v>
          </cell>
          <cell r="GP647">
            <v>0</v>
          </cell>
          <cell r="GQ647">
            <v>0</v>
          </cell>
          <cell r="GR647">
            <v>0</v>
          </cell>
          <cell r="GS647">
            <v>0</v>
          </cell>
          <cell r="GT647">
            <v>0</v>
          </cell>
          <cell r="GU647">
            <v>0</v>
          </cell>
          <cell r="GV647">
            <v>0</v>
          </cell>
          <cell r="GW647">
            <v>0</v>
          </cell>
          <cell r="GX647">
            <v>0</v>
          </cell>
          <cell r="GY647">
            <v>0</v>
          </cell>
          <cell r="GZ647">
            <v>0</v>
          </cell>
          <cell r="HA647">
            <v>0</v>
          </cell>
          <cell r="HB647">
            <v>0</v>
          </cell>
          <cell r="HC647">
            <v>0</v>
          </cell>
          <cell r="HD647">
            <v>0</v>
          </cell>
          <cell r="HE647">
            <v>0</v>
          </cell>
          <cell r="HF647">
            <v>0</v>
          </cell>
          <cell r="HG647">
            <v>0</v>
          </cell>
          <cell r="HH647">
            <v>0</v>
          </cell>
          <cell r="HI647">
            <v>0</v>
          </cell>
          <cell r="HJ647">
            <v>0</v>
          </cell>
          <cell r="HK647">
            <v>0</v>
          </cell>
          <cell r="HL647">
            <v>0</v>
          </cell>
          <cell r="HM647">
            <v>0</v>
          </cell>
          <cell r="HN647">
            <v>0</v>
          </cell>
          <cell r="HO647">
            <v>0</v>
          </cell>
          <cell r="HP647">
            <v>0</v>
          </cell>
          <cell r="HQ647">
            <v>0</v>
          </cell>
          <cell r="HR647">
            <v>0</v>
          </cell>
          <cell r="HS647">
            <v>0</v>
          </cell>
          <cell r="HT647">
            <v>0</v>
          </cell>
          <cell r="HU647">
            <v>0</v>
          </cell>
          <cell r="HV647">
            <v>0</v>
          </cell>
          <cell r="HW647">
            <v>0</v>
          </cell>
          <cell r="HX647">
            <v>0</v>
          </cell>
          <cell r="HY647">
            <v>0</v>
          </cell>
          <cell r="HZ647">
            <v>0</v>
          </cell>
          <cell r="IA647">
            <v>0</v>
          </cell>
          <cell r="IB647">
            <v>0</v>
          </cell>
          <cell r="IC647">
            <v>0</v>
          </cell>
          <cell r="ID647">
            <v>0</v>
          </cell>
          <cell r="IE647">
            <v>0</v>
          </cell>
          <cell r="IF647">
            <v>0</v>
          </cell>
          <cell r="IG647">
            <v>0</v>
          </cell>
          <cell r="IH647">
            <v>0</v>
          </cell>
          <cell r="II647">
            <v>0</v>
          </cell>
          <cell r="IJ647">
            <v>0</v>
          </cell>
          <cell r="IK647">
            <v>0</v>
          </cell>
          <cell r="IL647">
            <v>0</v>
          </cell>
          <cell r="IM647">
            <v>0</v>
          </cell>
        </row>
        <row r="648">
          <cell r="A648">
            <v>0</v>
          </cell>
          <cell r="C648">
            <v>0</v>
          </cell>
          <cell r="D648">
            <v>0</v>
          </cell>
          <cell r="H648">
            <v>0</v>
          </cell>
          <cell r="I648">
            <v>0</v>
          </cell>
          <cell r="J648">
            <v>0</v>
          </cell>
          <cell r="K648">
            <v>0</v>
          </cell>
          <cell r="L648">
            <v>0</v>
          </cell>
          <cell r="M648">
            <v>0</v>
          </cell>
          <cell r="N648">
            <v>0</v>
          </cell>
          <cell r="O648">
            <v>0</v>
          </cell>
          <cell r="P648">
            <v>0</v>
          </cell>
          <cell r="Q648">
            <v>0</v>
          </cell>
          <cell r="R648">
            <v>0</v>
          </cell>
          <cell r="S648">
            <v>0</v>
          </cell>
          <cell r="T648">
            <v>0</v>
          </cell>
          <cell r="U648">
            <v>0</v>
          </cell>
          <cell r="V648">
            <v>0</v>
          </cell>
          <cell r="W648">
            <v>0</v>
          </cell>
          <cell r="X648">
            <v>0</v>
          </cell>
          <cell r="Y648">
            <v>0</v>
          </cell>
          <cell r="Z648">
            <v>0</v>
          </cell>
          <cell r="AA648">
            <v>0</v>
          </cell>
          <cell r="AB648">
            <v>0</v>
          </cell>
          <cell r="AC648">
            <v>0</v>
          </cell>
          <cell r="AD648">
            <v>0</v>
          </cell>
          <cell r="AE648">
            <v>0</v>
          </cell>
          <cell r="AF648">
            <v>0</v>
          </cell>
          <cell r="AG648">
            <v>0</v>
          </cell>
          <cell r="AH648">
            <v>0</v>
          </cell>
          <cell r="AI648">
            <v>0</v>
          </cell>
          <cell r="AJ648">
            <v>0</v>
          </cell>
          <cell r="AK648">
            <v>0</v>
          </cell>
          <cell r="AL648">
            <v>0</v>
          </cell>
          <cell r="AM648">
            <v>0</v>
          </cell>
          <cell r="AN648">
            <v>0</v>
          </cell>
          <cell r="AO648">
            <v>0</v>
          </cell>
          <cell r="AP648">
            <v>0</v>
          </cell>
          <cell r="AQ648">
            <v>0</v>
          </cell>
          <cell r="AR648">
            <v>0</v>
          </cell>
          <cell r="AS648">
            <v>0</v>
          </cell>
          <cell r="AT648">
            <v>0</v>
          </cell>
          <cell r="AU648">
            <v>0</v>
          </cell>
          <cell r="AV648">
            <v>0</v>
          </cell>
          <cell r="AW648">
            <v>0</v>
          </cell>
          <cell r="AX648">
            <v>0</v>
          </cell>
          <cell r="AY648">
            <v>0</v>
          </cell>
          <cell r="AZ648">
            <v>0</v>
          </cell>
          <cell r="BA648">
            <v>0</v>
          </cell>
          <cell r="BB648">
            <v>0</v>
          </cell>
          <cell r="BC648">
            <v>0</v>
          </cell>
          <cell r="BD648">
            <v>0</v>
          </cell>
          <cell r="BE648">
            <v>0</v>
          </cell>
          <cell r="BF648">
            <v>0</v>
          </cell>
          <cell r="BG648">
            <v>0</v>
          </cell>
          <cell r="BH648">
            <v>0</v>
          </cell>
          <cell r="BI648">
            <v>0</v>
          </cell>
          <cell r="BJ648">
            <v>0</v>
          </cell>
          <cell r="BK648">
            <v>0</v>
          </cell>
          <cell r="BL648">
            <v>0</v>
          </cell>
          <cell r="BM648">
            <v>0</v>
          </cell>
          <cell r="BN648">
            <v>0</v>
          </cell>
          <cell r="BO648">
            <v>0</v>
          </cell>
          <cell r="BP648">
            <v>0</v>
          </cell>
          <cell r="BQ648">
            <v>0</v>
          </cell>
          <cell r="BR648">
            <v>0</v>
          </cell>
          <cell r="BS648">
            <v>0</v>
          </cell>
          <cell r="BT648">
            <v>0</v>
          </cell>
          <cell r="BU648">
            <v>0</v>
          </cell>
          <cell r="BV648">
            <v>0</v>
          </cell>
          <cell r="BW648">
            <v>0</v>
          </cell>
          <cell r="BX648">
            <v>0</v>
          </cell>
          <cell r="BY648">
            <v>0</v>
          </cell>
          <cell r="BZ648">
            <v>0</v>
          </cell>
          <cell r="CA648">
            <v>0</v>
          </cell>
          <cell r="CB648">
            <v>0</v>
          </cell>
          <cell r="CC648">
            <v>0</v>
          </cell>
          <cell r="CD648">
            <v>0</v>
          </cell>
          <cell r="CE648">
            <v>0</v>
          </cell>
          <cell r="CF648">
            <v>0</v>
          </cell>
          <cell r="CG648">
            <v>0</v>
          </cell>
          <cell r="CH648">
            <v>0</v>
          </cell>
          <cell r="CI648">
            <v>0</v>
          </cell>
          <cell r="CJ648">
            <v>0</v>
          </cell>
          <cell r="CK648">
            <v>0</v>
          </cell>
          <cell r="CL648">
            <v>0</v>
          </cell>
          <cell r="CM648">
            <v>0</v>
          </cell>
          <cell r="CN648">
            <v>0</v>
          </cell>
          <cell r="CO648">
            <v>0</v>
          </cell>
          <cell r="CP648">
            <v>0</v>
          </cell>
          <cell r="CQ648">
            <v>0</v>
          </cell>
          <cell r="CR648">
            <v>0</v>
          </cell>
          <cell r="CS648">
            <v>0</v>
          </cell>
          <cell r="CT648">
            <v>0</v>
          </cell>
          <cell r="CU648">
            <v>0</v>
          </cell>
          <cell r="CV648">
            <v>0</v>
          </cell>
          <cell r="CW648">
            <v>0</v>
          </cell>
          <cell r="CX648">
            <v>0</v>
          </cell>
          <cell r="CY648">
            <v>0</v>
          </cell>
          <cell r="CZ648">
            <v>0</v>
          </cell>
          <cell r="DA648">
            <v>0</v>
          </cell>
          <cell r="DB648">
            <v>0</v>
          </cell>
          <cell r="DC648">
            <v>0</v>
          </cell>
          <cell r="DD648">
            <v>0</v>
          </cell>
          <cell r="DE648">
            <v>0</v>
          </cell>
          <cell r="DF648">
            <v>0</v>
          </cell>
          <cell r="DG648">
            <v>0</v>
          </cell>
          <cell r="DH648">
            <v>0</v>
          </cell>
          <cell r="DI648">
            <v>0</v>
          </cell>
          <cell r="DJ648">
            <v>0</v>
          </cell>
          <cell r="DK648">
            <v>0</v>
          </cell>
          <cell r="DL648">
            <v>0</v>
          </cell>
          <cell r="DM648">
            <v>0</v>
          </cell>
          <cell r="DN648">
            <v>0</v>
          </cell>
          <cell r="DO648">
            <v>0</v>
          </cell>
          <cell r="DP648">
            <v>0</v>
          </cell>
          <cell r="DQ648">
            <v>0</v>
          </cell>
          <cell r="DR648">
            <v>0</v>
          </cell>
          <cell r="DS648">
            <v>0</v>
          </cell>
          <cell r="DT648">
            <v>0</v>
          </cell>
          <cell r="DU648">
            <v>0</v>
          </cell>
          <cell r="DV648">
            <v>0</v>
          </cell>
          <cell r="DW648">
            <v>0</v>
          </cell>
          <cell r="DX648">
            <v>0</v>
          </cell>
          <cell r="DY648">
            <v>0</v>
          </cell>
          <cell r="DZ648">
            <v>0</v>
          </cell>
          <cell r="EA648">
            <v>0</v>
          </cell>
          <cell r="EB648">
            <v>0</v>
          </cell>
          <cell r="EC648">
            <v>0</v>
          </cell>
          <cell r="ED648">
            <v>0</v>
          </cell>
          <cell r="EE648">
            <v>0</v>
          </cell>
          <cell r="EF648">
            <v>0</v>
          </cell>
          <cell r="EG648">
            <v>0</v>
          </cell>
          <cell r="EH648">
            <v>0</v>
          </cell>
          <cell r="EI648">
            <v>0</v>
          </cell>
          <cell r="EJ648">
            <v>0</v>
          </cell>
          <cell r="EK648">
            <v>0</v>
          </cell>
          <cell r="EL648">
            <v>0</v>
          </cell>
          <cell r="EM648">
            <v>0</v>
          </cell>
          <cell r="EN648">
            <v>0</v>
          </cell>
          <cell r="EO648">
            <v>0</v>
          </cell>
          <cell r="EP648">
            <v>0</v>
          </cell>
          <cell r="EQ648">
            <v>0</v>
          </cell>
          <cell r="ER648">
            <v>0</v>
          </cell>
          <cell r="ES648">
            <v>0</v>
          </cell>
          <cell r="ET648">
            <v>0</v>
          </cell>
          <cell r="EU648">
            <v>0</v>
          </cell>
          <cell r="EV648">
            <v>0</v>
          </cell>
          <cell r="EW648">
            <v>0</v>
          </cell>
          <cell r="EX648">
            <v>0</v>
          </cell>
          <cell r="EY648">
            <v>0</v>
          </cell>
          <cell r="EZ648">
            <v>0</v>
          </cell>
          <cell r="FA648">
            <v>0</v>
          </cell>
          <cell r="FB648">
            <v>0</v>
          </cell>
          <cell r="FC648">
            <v>0</v>
          </cell>
          <cell r="FD648">
            <v>0</v>
          </cell>
          <cell r="FE648">
            <v>0</v>
          </cell>
          <cell r="FF648">
            <v>0</v>
          </cell>
          <cell r="FG648">
            <v>0</v>
          </cell>
          <cell r="FH648">
            <v>0</v>
          </cell>
          <cell r="FI648">
            <v>0</v>
          </cell>
          <cell r="FJ648">
            <v>0</v>
          </cell>
          <cell r="FK648">
            <v>0</v>
          </cell>
          <cell r="FL648">
            <v>0</v>
          </cell>
          <cell r="FM648">
            <v>0</v>
          </cell>
          <cell r="FN648">
            <v>0</v>
          </cell>
          <cell r="FO648">
            <v>0</v>
          </cell>
          <cell r="FP648">
            <v>0</v>
          </cell>
          <cell r="FQ648">
            <v>0</v>
          </cell>
          <cell r="FR648">
            <v>0</v>
          </cell>
          <cell r="FS648">
            <v>0</v>
          </cell>
          <cell r="FT648">
            <v>0</v>
          </cell>
          <cell r="FU648">
            <v>0</v>
          </cell>
          <cell r="FV648">
            <v>0</v>
          </cell>
          <cell r="FW648">
            <v>0</v>
          </cell>
          <cell r="FX648">
            <v>0</v>
          </cell>
          <cell r="FY648">
            <v>0</v>
          </cell>
          <cell r="FZ648">
            <v>0</v>
          </cell>
          <cell r="GA648">
            <v>0</v>
          </cell>
          <cell r="GB648">
            <v>0</v>
          </cell>
          <cell r="GC648">
            <v>0</v>
          </cell>
          <cell r="GD648">
            <v>0</v>
          </cell>
          <cell r="GE648">
            <v>0</v>
          </cell>
          <cell r="GF648">
            <v>0</v>
          </cell>
          <cell r="GG648">
            <v>0</v>
          </cell>
          <cell r="GH648">
            <v>0</v>
          </cell>
          <cell r="GI648">
            <v>0</v>
          </cell>
          <cell r="GJ648">
            <v>0</v>
          </cell>
          <cell r="GK648">
            <v>0</v>
          </cell>
          <cell r="GL648">
            <v>0</v>
          </cell>
          <cell r="GM648">
            <v>0</v>
          </cell>
          <cell r="GN648">
            <v>0</v>
          </cell>
          <cell r="GO648">
            <v>0</v>
          </cell>
          <cell r="GP648">
            <v>0</v>
          </cell>
          <cell r="GQ648">
            <v>0</v>
          </cell>
          <cell r="GR648">
            <v>0</v>
          </cell>
          <cell r="GS648">
            <v>0</v>
          </cell>
          <cell r="GT648">
            <v>0</v>
          </cell>
          <cell r="GU648">
            <v>0</v>
          </cell>
          <cell r="GV648">
            <v>0</v>
          </cell>
          <cell r="GW648">
            <v>0</v>
          </cell>
          <cell r="GX648">
            <v>0</v>
          </cell>
          <cell r="GY648">
            <v>0</v>
          </cell>
          <cell r="GZ648">
            <v>0</v>
          </cell>
          <cell r="HA648">
            <v>0</v>
          </cell>
          <cell r="HB648">
            <v>0</v>
          </cell>
          <cell r="HC648">
            <v>0</v>
          </cell>
          <cell r="HD648">
            <v>0</v>
          </cell>
          <cell r="HE648">
            <v>0</v>
          </cell>
          <cell r="HF648">
            <v>0</v>
          </cell>
          <cell r="HG648">
            <v>0</v>
          </cell>
          <cell r="HH648">
            <v>0</v>
          </cell>
          <cell r="HI648">
            <v>0</v>
          </cell>
          <cell r="HJ648">
            <v>0</v>
          </cell>
          <cell r="HK648">
            <v>0</v>
          </cell>
          <cell r="HL648">
            <v>0</v>
          </cell>
          <cell r="HM648">
            <v>0</v>
          </cell>
          <cell r="HN648">
            <v>0</v>
          </cell>
          <cell r="HO648">
            <v>0</v>
          </cell>
          <cell r="HP648">
            <v>0</v>
          </cell>
          <cell r="HQ648">
            <v>0</v>
          </cell>
          <cell r="HR648">
            <v>0</v>
          </cell>
          <cell r="HS648">
            <v>0</v>
          </cell>
          <cell r="HT648">
            <v>0</v>
          </cell>
          <cell r="HU648">
            <v>0</v>
          </cell>
          <cell r="HV648">
            <v>0</v>
          </cell>
          <cell r="HW648">
            <v>0</v>
          </cell>
          <cell r="HX648">
            <v>0</v>
          </cell>
          <cell r="HY648">
            <v>0</v>
          </cell>
          <cell r="HZ648">
            <v>0</v>
          </cell>
          <cell r="IA648">
            <v>0</v>
          </cell>
          <cell r="IB648">
            <v>0</v>
          </cell>
          <cell r="IC648">
            <v>0</v>
          </cell>
          <cell r="ID648">
            <v>0</v>
          </cell>
          <cell r="IE648">
            <v>0</v>
          </cell>
          <cell r="IF648">
            <v>0</v>
          </cell>
          <cell r="IG648">
            <v>0</v>
          </cell>
          <cell r="IH648">
            <v>0</v>
          </cell>
          <cell r="II648">
            <v>0</v>
          </cell>
          <cell r="IJ648">
            <v>0</v>
          </cell>
          <cell r="IK648">
            <v>0</v>
          </cell>
          <cell r="IL648">
            <v>0</v>
          </cell>
          <cell r="IM648">
            <v>0</v>
          </cell>
        </row>
        <row r="649">
          <cell r="A649">
            <v>0</v>
          </cell>
          <cell r="C649">
            <v>0</v>
          </cell>
          <cell r="D649">
            <v>0</v>
          </cell>
          <cell r="H649">
            <v>0</v>
          </cell>
          <cell r="I649">
            <v>0</v>
          </cell>
          <cell r="J649">
            <v>0</v>
          </cell>
          <cell r="K649">
            <v>0</v>
          </cell>
          <cell r="L649">
            <v>0</v>
          </cell>
          <cell r="M649">
            <v>0</v>
          </cell>
          <cell r="N649">
            <v>0</v>
          </cell>
          <cell r="O649">
            <v>0</v>
          </cell>
          <cell r="P649">
            <v>0</v>
          </cell>
          <cell r="Q649">
            <v>0</v>
          </cell>
          <cell r="R649">
            <v>0</v>
          </cell>
          <cell r="S649">
            <v>0</v>
          </cell>
          <cell r="T649">
            <v>0</v>
          </cell>
          <cell r="U649">
            <v>0</v>
          </cell>
          <cell r="V649">
            <v>0</v>
          </cell>
          <cell r="W649">
            <v>0</v>
          </cell>
          <cell r="X649">
            <v>0</v>
          </cell>
          <cell r="Y649">
            <v>0</v>
          </cell>
          <cell r="Z649">
            <v>0</v>
          </cell>
          <cell r="AA649">
            <v>0</v>
          </cell>
          <cell r="AB649">
            <v>0</v>
          </cell>
          <cell r="AC649">
            <v>0</v>
          </cell>
          <cell r="AD649">
            <v>0</v>
          </cell>
          <cell r="AE649">
            <v>0</v>
          </cell>
          <cell r="AF649">
            <v>0</v>
          </cell>
          <cell r="AG649">
            <v>0</v>
          </cell>
          <cell r="AH649">
            <v>0</v>
          </cell>
          <cell r="AI649">
            <v>0</v>
          </cell>
          <cell r="AJ649">
            <v>0</v>
          </cell>
          <cell r="AK649">
            <v>0</v>
          </cell>
          <cell r="AL649">
            <v>0</v>
          </cell>
          <cell r="AM649">
            <v>0</v>
          </cell>
          <cell r="AN649">
            <v>0</v>
          </cell>
          <cell r="AO649">
            <v>0</v>
          </cell>
          <cell r="AP649">
            <v>0</v>
          </cell>
          <cell r="AQ649">
            <v>0</v>
          </cell>
          <cell r="AR649">
            <v>0</v>
          </cell>
          <cell r="AS649">
            <v>0</v>
          </cell>
          <cell r="AT649">
            <v>0</v>
          </cell>
          <cell r="AU649">
            <v>0</v>
          </cell>
          <cell r="AV649">
            <v>0</v>
          </cell>
          <cell r="AW649">
            <v>0</v>
          </cell>
          <cell r="AX649">
            <v>0</v>
          </cell>
          <cell r="AY649">
            <v>0</v>
          </cell>
          <cell r="AZ649">
            <v>0</v>
          </cell>
          <cell r="BA649">
            <v>0</v>
          </cell>
          <cell r="BB649">
            <v>0</v>
          </cell>
          <cell r="BC649">
            <v>0</v>
          </cell>
          <cell r="BD649">
            <v>0</v>
          </cell>
          <cell r="BE649">
            <v>0</v>
          </cell>
          <cell r="BF649">
            <v>0</v>
          </cell>
          <cell r="BG649">
            <v>0</v>
          </cell>
          <cell r="BH649">
            <v>0</v>
          </cell>
          <cell r="BI649">
            <v>0</v>
          </cell>
          <cell r="BJ649">
            <v>0</v>
          </cell>
          <cell r="BK649">
            <v>0</v>
          </cell>
          <cell r="BL649">
            <v>0</v>
          </cell>
          <cell r="BM649">
            <v>0</v>
          </cell>
          <cell r="BN649">
            <v>0</v>
          </cell>
          <cell r="BO649">
            <v>0</v>
          </cell>
          <cell r="BP649">
            <v>0</v>
          </cell>
          <cell r="BQ649">
            <v>0</v>
          </cell>
          <cell r="BR649">
            <v>0</v>
          </cell>
          <cell r="BS649">
            <v>0</v>
          </cell>
          <cell r="BT649">
            <v>0</v>
          </cell>
          <cell r="BU649">
            <v>0</v>
          </cell>
          <cell r="BV649">
            <v>0</v>
          </cell>
          <cell r="BW649">
            <v>0</v>
          </cell>
          <cell r="BX649">
            <v>0</v>
          </cell>
          <cell r="BY649">
            <v>0</v>
          </cell>
          <cell r="BZ649">
            <v>0</v>
          </cell>
          <cell r="CA649">
            <v>0</v>
          </cell>
          <cell r="CB649">
            <v>0</v>
          </cell>
          <cell r="CC649">
            <v>0</v>
          </cell>
          <cell r="CD649">
            <v>0</v>
          </cell>
          <cell r="CE649">
            <v>0</v>
          </cell>
          <cell r="CF649">
            <v>0</v>
          </cell>
          <cell r="CG649">
            <v>0</v>
          </cell>
          <cell r="CH649">
            <v>0</v>
          </cell>
          <cell r="CI649">
            <v>0</v>
          </cell>
          <cell r="CJ649">
            <v>0</v>
          </cell>
          <cell r="CK649">
            <v>0</v>
          </cell>
          <cell r="CL649">
            <v>0</v>
          </cell>
          <cell r="CM649">
            <v>0</v>
          </cell>
          <cell r="CN649">
            <v>0</v>
          </cell>
          <cell r="CO649">
            <v>0</v>
          </cell>
          <cell r="CP649">
            <v>0</v>
          </cell>
          <cell r="CQ649">
            <v>0</v>
          </cell>
          <cell r="CR649">
            <v>0</v>
          </cell>
          <cell r="CS649">
            <v>0</v>
          </cell>
          <cell r="CT649">
            <v>0</v>
          </cell>
          <cell r="CU649">
            <v>0</v>
          </cell>
          <cell r="CV649">
            <v>0</v>
          </cell>
          <cell r="CW649">
            <v>0</v>
          </cell>
          <cell r="CX649">
            <v>0</v>
          </cell>
          <cell r="CY649">
            <v>0</v>
          </cell>
          <cell r="CZ649">
            <v>0</v>
          </cell>
          <cell r="DA649">
            <v>0</v>
          </cell>
          <cell r="DB649">
            <v>0</v>
          </cell>
          <cell r="DC649">
            <v>0</v>
          </cell>
          <cell r="DD649">
            <v>0</v>
          </cell>
          <cell r="DE649">
            <v>0</v>
          </cell>
          <cell r="DF649">
            <v>0</v>
          </cell>
          <cell r="DG649">
            <v>0</v>
          </cell>
          <cell r="DH649">
            <v>0</v>
          </cell>
          <cell r="DI649">
            <v>0</v>
          </cell>
          <cell r="DJ649">
            <v>0</v>
          </cell>
          <cell r="DK649">
            <v>0</v>
          </cell>
          <cell r="DL649">
            <v>0</v>
          </cell>
          <cell r="DM649">
            <v>0</v>
          </cell>
          <cell r="DN649">
            <v>0</v>
          </cell>
          <cell r="DO649">
            <v>0</v>
          </cell>
          <cell r="DP649">
            <v>0</v>
          </cell>
          <cell r="DQ649">
            <v>0</v>
          </cell>
          <cell r="DR649">
            <v>0</v>
          </cell>
          <cell r="DS649">
            <v>0</v>
          </cell>
          <cell r="DT649">
            <v>0</v>
          </cell>
          <cell r="DU649">
            <v>0</v>
          </cell>
          <cell r="DV649">
            <v>0</v>
          </cell>
          <cell r="DW649">
            <v>0</v>
          </cell>
          <cell r="DX649">
            <v>0</v>
          </cell>
          <cell r="DY649">
            <v>0</v>
          </cell>
          <cell r="DZ649">
            <v>0</v>
          </cell>
          <cell r="EA649">
            <v>0</v>
          </cell>
          <cell r="EB649">
            <v>0</v>
          </cell>
          <cell r="EC649">
            <v>0</v>
          </cell>
          <cell r="ED649">
            <v>0</v>
          </cell>
          <cell r="EE649">
            <v>0</v>
          </cell>
          <cell r="EF649">
            <v>0</v>
          </cell>
          <cell r="EG649">
            <v>0</v>
          </cell>
          <cell r="EH649">
            <v>0</v>
          </cell>
          <cell r="EI649">
            <v>0</v>
          </cell>
          <cell r="EJ649">
            <v>0</v>
          </cell>
          <cell r="EK649">
            <v>0</v>
          </cell>
          <cell r="EL649">
            <v>0</v>
          </cell>
          <cell r="EM649">
            <v>0</v>
          </cell>
          <cell r="EN649">
            <v>0</v>
          </cell>
          <cell r="EO649">
            <v>0</v>
          </cell>
          <cell r="EP649">
            <v>0</v>
          </cell>
          <cell r="EQ649">
            <v>0</v>
          </cell>
          <cell r="ER649">
            <v>0</v>
          </cell>
          <cell r="ES649">
            <v>0</v>
          </cell>
          <cell r="ET649">
            <v>0</v>
          </cell>
          <cell r="EU649">
            <v>0</v>
          </cell>
          <cell r="EV649">
            <v>0</v>
          </cell>
          <cell r="EW649">
            <v>0</v>
          </cell>
          <cell r="EX649">
            <v>0</v>
          </cell>
          <cell r="EY649">
            <v>0</v>
          </cell>
          <cell r="EZ649">
            <v>0</v>
          </cell>
          <cell r="FA649">
            <v>0</v>
          </cell>
          <cell r="FB649">
            <v>0</v>
          </cell>
          <cell r="FC649">
            <v>0</v>
          </cell>
          <cell r="FD649">
            <v>0</v>
          </cell>
          <cell r="FE649">
            <v>0</v>
          </cell>
          <cell r="FF649">
            <v>0</v>
          </cell>
          <cell r="FG649">
            <v>0</v>
          </cell>
          <cell r="FH649">
            <v>0</v>
          </cell>
          <cell r="FI649">
            <v>0</v>
          </cell>
          <cell r="FJ649">
            <v>0</v>
          </cell>
          <cell r="FK649">
            <v>0</v>
          </cell>
          <cell r="FL649">
            <v>0</v>
          </cell>
          <cell r="FM649">
            <v>0</v>
          </cell>
          <cell r="FN649">
            <v>0</v>
          </cell>
          <cell r="FO649">
            <v>0</v>
          </cell>
          <cell r="FP649">
            <v>0</v>
          </cell>
          <cell r="FQ649">
            <v>0</v>
          </cell>
          <cell r="FR649">
            <v>0</v>
          </cell>
          <cell r="FS649">
            <v>0</v>
          </cell>
          <cell r="FT649">
            <v>0</v>
          </cell>
          <cell r="FU649">
            <v>0</v>
          </cell>
          <cell r="FV649">
            <v>0</v>
          </cell>
          <cell r="FW649">
            <v>0</v>
          </cell>
          <cell r="FX649">
            <v>0</v>
          </cell>
          <cell r="FY649">
            <v>0</v>
          </cell>
          <cell r="FZ649">
            <v>0</v>
          </cell>
          <cell r="GA649">
            <v>0</v>
          </cell>
          <cell r="GB649">
            <v>0</v>
          </cell>
          <cell r="GC649">
            <v>0</v>
          </cell>
          <cell r="GD649">
            <v>0</v>
          </cell>
          <cell r="GE649">
            <v>0</v>
          </cell>
          <cell r="GF649">
            <v>0</v>
          </cell>
          <cell r="GG649">
            <v>0</v>
          </cell>
          <cell r="GH649">
            <v>0</v>
          </cell>
          <cell r="GI649">
            <v>0</v>
          </cell>
          <cell r="GJ649">
            <v>0</v>
          </cell>
          <cell r="GK649">
            <v>0</v>
          </cell>
          <cell r="GL649">
            <v>0</v>
          </cell>
          <cell r="GM649">
            <v>0</v>
          </cell>
          <cell r="GN649">
            <v>0</v>
          </cell>
          <cell r="GO649">
            <v>0</v>
          </cell>
          <cell r="GP649">
            <v>0</v>
          </cell>
          <cell r="GQ649">
            <v>0</v>
          </cell>
          <cell r="GR649">
            <v>0</v>
          </cell>
          <cell r="GS649">
            <v>0</v>
          </cell>
          <cell r="GT649">
            <v>0</v>
          </cell>
          <cell r="GU649">
            <v>0</v>
          </cell>
          <cell r="GV649">
            <v>0</v>
          </cell>
          <cell r="GW649">
            <v>0</v>
          </cell>
          <cell r="GX649">
            <v>0</v>
          </cell>
          <cell r="GY649">
            <v>0</v>
          </cell>
          <cell r="GZ649">
            <v>0</v>
          </cell>
          <cell r="HA649">
            <v>0</v>
          </cell>
          <cell r="HB649">
            <v>0</v>
          </cell>
          <cell r="HC649">
            <v>0</v>
          </cell>
          <cell r="HD649">
            <v>0</v>
          </cell>
          <cell r="HE649">
            <v>0</v>
          </cell>
          <cell r="HF649">
            <v>0</v>
          </cell>
          <cell r="HG649">
            <v>0</v>
          </cell>
          <cell r="HH649">
            <v>0</v>
          </cell>
          <cell r="HI649">
            <v>0</v>
          </cell>
          <cell r="HJ649">
            <v>0</v>
          </cell>
          <cell r="HK649">
            <v>0</v>
          </cell>
          <cell r="HL649">
            <v>0</v>
          </cell>
          <cell r="HM649">
            <v>0</v>
          </cell>
          <cell r="HN649">
            <v>0</v>
          </cell>
          <cell r="HO649">
            <v>0</v>
          </cell>
          <cell r="HP649">
            <v>0</v>
          </cell>
          <cell r="HQ649">
            <v>0</v>
          </cell>
          <cell r="HR649">
            <v>0</v>
          </cell>
          <cell r="HS649">
            <v>0</v>
          </cell>
          <cell r="HT649">
            <v>0</v>
          </cell>
          <cell r="HU649">
            <v>0</v>
          </cell>
          <cell r="HV649">
            <v>0</v>
          </cell>
          <cell r="HW649">
            <v>0</v>
          </cell>
          <cell r="HX649">
            <v>0</v>
          </cell>
          <cell r="HY649">
            <v>0</v>
          </cell>
          <cell r="HZ649">
            <v>0</v>
          </cell>
          <cell r="IA649">
            <v>0</v>
          </cell>
          <cell r="IB649">
            <v>0</v>
          </cell>
          <cell r="IC649">
            <v>0</v>
          </cell>
          <cell r="ID649">
            <v>0</v>
          </cell>
          <cell r="IE649">
            <v>0</v>
          </cell>
          <cell r="IF649">
            <v>0</v>
          </cell>
          <cell r="IG649">
            <v>0</v>
          </cell>
          <cell r="IH649">
            <v>0</v>
          </cell>
          <cell r="II649">
            <v>0</v>
          </cell>
          <cell r="IJ649">
            <v>0</v>
          </cell>
          <cell r="IK649">
            <v>0</v>
          </cell>
          <cell r="IL649">
            <v>0</v>
          </cell>
          <cell r="IM649">
            <v>0</v>
          </cell>
        </row>
        <row r="650">
          <cell r="A650">
            <v>0</v>
          </cell>
          <cell r="C650">
            <v>0</v>
          </cell>
          <cell r="D650">
            <v>0</v>
          </cell>
          <cell r="H650">
            <v>0</v>
          </cell>
          <cell r="I650">
            <v>0</v>
          </cell>
          <cell r="J650">
            <v>0</v>
          </cell>
          <cell r="K650">
            <v>0</v>
          </cell>
          <cell r="L650">
            <v>0</v>
          </cell>
          <cell r="M650">
            <v>0</v>
          </cell>
          <cell r="N650">
            <v>0</v>
          </cell>
          <cell r="O650">
            <v>0</v>
          </cell>
          <cell r="P650">
            <v>0</v>
          </cell>
          <cell r="Q650">
            <v>0</v>
          </cell>
          <cell r="R650">
            <v>0</v>
          </cell>
          <cell r="S650">
            <v>0</v>
          </cell>
          <cell r="T650">
            <v>0</v>
          </cell>
          <cell r="U650">
            <v>0</v>
          </cell>
          <cell r="V650">
            <v>0</v>
          </cell>
          <cell r="W650">
            <v>0</v>
          </cell>
          <cell r="X650">
            <v>0</v>
          </cell>
          <cell r="Y650">
            <v>0</v>
          </cell>
          <cell r="Z650">
            <v>0</v>
          </cell>
          <cell r="AA650">
            <v>0</v>
          </cell>
          <cell r="AB650">
            <v>0</v>
          </cell>
          <cell r="AC650">
            <v>0</v>
          </cell>
          <cell r="AD650">
            <v>0</v>
          </cell>
          <cell r="AE650">
            <v>0</v>
          </cell>
          <cell r="AF650">
            <v>0</v>
          </cell>
          <cell r="AG650">
            <v>0</v>
          </cell>
          <cell r="AH650">
            <v>0</v>
          </cell>
          <cell r="AI650">
            <v>0</v>
          </cell>
          <cell r="AJ650">
            <v>0</v>
          </cell>
          <cell r="AK650">
            <v>0</v>
          </cell>
          <cell r="AL650">
            <v>0</v>
          </cell>
          <cell r="AM650">
            <v>0</v>
          </cell>
          <cell r="AN650">
            <v>0</v>
          </cell>
          <cell r="AO650">
            <v>0</v>
          </cell>
          <cell r="AP650">
            <v>0</v>
          </cell>
          <cell r="AQ650">
            <v>0</v>
          </cell>
          <cell r="AR650">
            <v>0</v>
          </cell>
          <cell r="AS650">
            <v>0</v>
          </cell>
          <cell r="AT650">
            <v>0</v>
          </cell>
          <cell r="AU650">
            <v>0</v>
          </cell>
          <cell r="AV650">
            <v>0</v>
          </cell>
          <cell r="AW650">
            <v>0</v>
          </cell>
          <cell r="AX650">
            <v>0</v>
          </cell>
          <cell r="AY650">
            <v>0</v>
          </cell>
          <cell r="AZ650">
            <v>0</v>
          </cell>
          <cell r="BA650">
            <v>0</v>
          </cell>
          <cell r="BB650">
            <v>0</v>
          </cell>
          <cell r="BC650">
            <v>0</v>
          </cell>
          <cell r="BD650">
            <v>0</v>
          </cell>
          <cell r="BE650">
            <v>0</v>
          </cell>
          <cell r="BF650">
            <v>0</v>
          </cell>
          <cell r="BG650">
            <v>0</v>
          </cell>
          <cell r="BH650">
            <v>0</v>
          </cell>
          <cell r="BI650">
            <v>0</v>
          </cell>
          <cell r="BJ650">
            <v>0</v>
          </cell>
          <cell r="BK650">
            <v>0</v>
          </cell>
          <cell r="BL650">
            <v>0</v>
          </cell>
          <cell r="BM650">
            <v>0</v>
          </cell>
          <cell r="BN650">
            <v>0</v>
          </cell>
          <cell r="BO650">
            <v>0</v>
          </cell>
          <cell r="BP650">
            <v>0</v>
          </cell>
          <cell r="BQ650">
            <v>0</v>
          </cell>
          <cell r="BR650">
            <v>0</v>
          </cell>
          <cell r="BS650">
            <v>0</v>
          </cell>
          <cell r="BT650">
            <v>0</v>
          </cell>
          <cell r="BU650">
            <v>0</v>
          </cell>
          <cell r="BV650">
            <v>0</v>
          </cell>
          <cell r="BW650">
            <v>0</v>
          </cell>
          <cell r="BX650">
            <v>0</v>
          </cell>
          <cell r="BY650">
            <v>0</v>
          </cell>
          <cell r="BZ650">
            <v>0</v>
          </cell>
          <cell r="CA650">
            <v>0</v>
          </cell>
          <cell r="CB650">
            <v>0</v>
          </cell>
          <cell r="CC650">
            <v>0</v>
          </cell>
          <cell r="CD650">
            <v>0</v>
          </cell>
          <cell r="CE650">
            <v>0</v>
          </cell>
          <cell r="CF650">
            <v>0</v>
          </cell>
          <cell r="CG650">
            <v>0</v>
          </cell>
          <cell r="CH650">
            <v>0</v>
          </cell>
          <cell r="CI650">
            <v>0</v>
          </cell>
          <cell r="CJ650">
            <v>0</v>
          </cell>
          <cell r="CK650">
            <v>0</v>
          </cell>
          <cell r="CL650">
            <v>0</v>
          </cell>
          <cell r="CM650">
            <v>0</v>
          </cell>
          <cell r="CN650">
            <v>0</v>
          </cell>
          <cell r="CO650">
            <v>0</v>
          </cell>
          <cell r="CP650">
            <v>0</v>
          </cell>
          <cell r="CQ650">
            <v>0</v>
          </cell>
          <cell r="CR650">
            <v>0</v>
          </cell>
          <cell r="CS650">
            <v>0</v>
          </cell>
          <cell r="CT650">
            <v>0</v>
          </cell>
          <cell r="CU650">
            <v>0</v>
          </cell>
          <cell r="CV650">
            <v>0</v>
          </cell>
          <cell r="CW650">
            <v>0</v>
          </cell>
          <cell r="CX650">
            <v>0</v>
          </cell>
          <cell r="CY650">
            <v>0</v>
          </cell>
          <cell r="CZ650">
            <v>0</v>
          </cell>
          <cell r="DA650">
            <v>0</v>
          </cell>
          <cell r="DB650">
            <v>0</v>
          </cell>
          <cell r="DC650">
            <v>0</v>
          </cell>
          <cell r="DD650">
            <v>0</v>
          </cell>
          <cell r="DE650">
            <v>0</v>
          </cell>
          <cell r="DF650">
            <v>0</v>
          </cell>
          <cell r="DG650">
            <v>0</v>
          </cell>
          <cell r="DH650">
            <v>0</v>
          </cell>
          <cell r="DI650">
            <v>0</v>
          </cell>
          <cell r="DJ650">
            <v>0</v>
          </cell>
          <cell r="DK650">
            <v>0</v>
          </cell>
          <cell r="DL650">
            <v>0</v>
          </cell>
          <cell r="DM650">
            <v>0</v>
          </cell>
          <cell r="DN650">
            <v>0</v>
          </cell>
          <cell r="DO650">
            <v>0</v>
          </cell>
          <cell r="DP650">
            <v>0</v>
          </cell>
          <cell r="DQ650">
            <v>0</v>
          </cell>
          <cell r="DR650">
            <v>0</v>
          </cell>
          <cell r="DS650">
            <v>0</v>
          </cell>
          <cell r="DT650">
            <v>0</v>
          </cell>
          <cell r="DU650">
            <v>0</v>
          </cell>
          <cell r="DV650">
            <v>0</v>
          </cell>
          <cell r="DW650">
            <v>0</v>
          </cell>
          <cell r="DX650">
            <v>0</v>
          </cell>
          <cell r="DY650">
            <v>0</v>
          </cell>
          <cell r="DZ650">
            <v>0</v>
          </cell>
          <cell r="EA650">
            <v>0</v>
          </cell>
          <cell r="EB650">
            <v>0</v>
          </cell>
          <cell r="EC650">
            <v>0</v>
          </cell>
          <cell r="ED650">
            <v>0</v>
          </cell>
          <cell r="EE650">
            <v>0</v>
          </cell>
          <cell r="EF650">
            <v>0</v>
          </cell>
          <cell r="EG650">
            <v>0</v>
          </cell>
          <cell r="EH650">
            <v>0</v>
          </cell>
          <cell r="EI650">
            <v>0</v>
          </cell>
          <cell r="EJ650">
            <v>0</v>
          </cell>
          <cell r="EK650">
            <v>0</v>
          </cell>
          <cell r="EL650">
            <v>0</v>
          </cell>
          <cell r="EM650">
            <v>0</v>
          </cell>
          <cell r="EN650">
            <v>0</v>
          </cell>
          <cell r="EO650">
            <v>0</v>
          </cell>
          <cell r="EP650">
            <v>0</v>
          </cell>
          <cell r="EQ650">
            <v>0</v>
          </cell>
          <cell r="ER650">
            <v>0</v>
          </cell>
          <cell r="ES650">
            <v>0</v>
          </cell>
          <cell r="ET650">
            <v>0</v>
          </cell>
          <cell r="EU650">
            <v>0</v>
          </cell>
          <cell r="EV650">
            <v>0</v>
          </cell>
          <cell r="EW650">
            <v>0</v>
          </cell>
          <cell r="EX650">
            <v>0</v>
          </cell>
          <cell r="EY650">
            <v>0</v>
          </cell>
          <cell r="EZ650">
            <v>0</v>
          </cell>
          <cell r="FA650">
            <v>0</v>
          </cell>
          <cell r="FB650">
            <v>0</v>
          </cell>
          <cell r="FC650">
            <v>0</v>
          </cell>
          <cell r="FD650">
            <v>0</v>
          </cell>
          <cell r="FE650">
            <v>0</v>
          </cell>
          <cell r="FF650">
            <v>0</v>
          </cell>
          <cell r="FG650">
            <v>0</v>
          </cell>
          <cell r="FH650">
            <v>0</v>
          </cell>
          <cell r="FI650">
            <v>0</v>
          </cell>
          <cell r="FJ650">
            <v>0</v>
          </cell>
          <cell r="FK650">
            <v>0</v>
          </cell>
          <cell r="FL650">
            <v>0</v>
          </cell>
          <cell r="FM650">
            <v>0</v>
          </cell>
          <cell r="FN650">
            <v>0</v>
          </cell>
          <cell r="FO650">
            <v>0</v>
          </cell>
          <cell r="FP650">
            <v>0</v>
          </cell>
          <cell r="FQ650">
            <v>0</v>
          </cell>
          <cell r="FR650">
            <v>0</v>
          </cell>
          <cell r="FS650">
            <v>0</v>
          </cell>
          <cell r="FT650">
            <v>0</v>
          </cell>
          <cell r="FU650">
            <v>0</v>
          </cell>
          <cell r="FV650">
            <v>0</v>
          </cell>
          <cell r="FW650">
            <v>0</v>
          </cell>
          <cell r="FX650">
            <v>0</v>
          </cell>
          <cell r="FY650">
            <v>0</v>
          </cell>
          <cell r="FZ650">
            <v>0</v>
          </cell>
          <cell r="GA650">
            <v>0</v>
          </cell>
          <cell r="GB650">
            <v>0</v>
          </cell>
          <cell r="GC650">
            <v>0</v>
          </cell>
          <cell r="GD650">
            <v>0</v>
          </cell>
          <cell r="GE650">
            <v>0</v>
          </cell>
          <cell r="GF650">
            <v>0</v>
          </cell>
          <cell r="GG650">
            <v>0</v>
          </cell>
          <cell r="GH650">
            <v>0</v>
          </cell>
          <cell r="GI650">
            <v>0</v>
          </cell>
          <cell r="GJ650">
            <v>0</v>
          </cell>
          <cell r="GK650">
            <v>0</v>
          </cell>
          <cell r="GL650">
            <v>0</v>
          </cell>
          <cell r="GM650">
            <v>0</v>
          </cell>
          <cell r="GN650">
            <v>0</v>
          </cell>
          <cell r="GO650">
            <v>0</v>
          </cell>
          <cell r="GP650">
            <v>0</v>
          </cell>
          <cell r="GQ650">
            <v>0</v>
          </cell>
          <cell r="GR650">
            <v>0</v>
          </cell>
          <cell r="GS650">
            <v>0</v>
          </cell>
          <cell r="GT650">
            <v>0</v>
          </cell>
          <cell r="GU650">
            <v>0</v>
          </cell>
          <cell r="GV650">
            <v>0</v>
          </cell>
          <cell r="GW650">
            <v>0</v>
          </cell>
          <cell r="GX650">
            <v>0</v>
          </cell>
          <cell r="GY650">
            <v>0</v>
          </cell>
          <cell r="GZ650">
            <v>0</v>
          </cell>
          <cell r="HA650">
            <v>0</v>
          </cell>
          <cell r="HB650">
            <v>0</v>
          </cell>
          <cell r="HC650">
            <v>0</v>
          </cell>
          <cell r="HD650">
            <v>0</v>
          </cell>
          <cell r="HE650">
            <v>0</v>
          </cell>
          <cell r="HF650">
            <v>0</v>
          </cell>
          <cell r="HG650">
            <v>0</v>
          </cell>
          <cell r="HH650">
            <v>0</v>
          </cell>
          <cell r="HI650">
            <v>0</v>
          </cell>
          <cell r="HJ650">
            <v>0</v>
          </cell>
          <cell r="HK650">
            <v>0</v>
          </cell>
          <cell r="HL650">
            <v>0</v>
          </cell>
          <cell r="HM650">
            <v>0</v>
          </cell>
          <cell r="HN650">
            <v>0</v>
          </cell>
          <cell r="HO650">
            <v>0</v>
          </cell>
          <cell r="HP650">
            <v>0</v>
          </cell>
          <cell r="HQ650">
            <v>0</v>
          </cell>
          <cell r="HR650">
            <v>0</v>
          </cell>
          <cell r="HS650">
            <v>0</v>
          </cell>
          <cell r="HT650">
            <v>0</v>
          </cell>
          <cell r="HU650">
            <v>0</v>
          </cell>
          <cell r="HV650">
            <v>0</v>
          </cell>
          <cell r="HW650">
            <v>0</v>
          </cell>
          <cell r="HX650">
            <v>0</v>
          </cell>
          <cell r="HY650">
            <v>0</v>
          </cell>
          <cell r="HZ650">
            <v>0</v>
          </cell>
          <cell r="IA650">
            <v>0</v>
          </cell>
          <cell r="IB650">
            <v>0</v>
          </cell>
          <cell r="IC650">
            <v>0</v>
          </cell>
          <cell r="ID650">
            <v>0</v>
          </cell>
          <cell r="IE650">
            <v>0</v>
          </cell>
          <cell r="IF650">
            <v>0</v>
          </cell>
          <cell r="IG650">
            <v>0</v>
          </cell>
          <cell r="IH650">
            <v>0</v>
          </cell>
          <cell r="II650">
            <v>0</v>
          </cell>
          <cell r="IJ650">
            <v>0</v>
          </cell>
          <cell r="IK650">
            <v>0</v>
          </cell>
          <cell r="IL650">
            <v>0</v>
          </cell>
          <cell r="IM650">
            <v>0</v>
          </cell>
        </row>
        <row r="651">
          <cell r="A651">
            <v>0</v>
          </cell>
          <cell r="C651">
            <v>0</v>
          </cell>
          <cell r="D651">
            <v>0</v>
          </cell>
          <cell r="H651">
            <v>0</v>
          </cell>
          <cell r="I651">
            <v>0</v>
          </cell>
          <cell r="J651">
            <v>0</v>
          </cell>
          <cell r="K651">
            <v>0</v>
          </cell>
          <cell r="L651">
            <v>0</v>
          </cell>
          <cell r="M651">
            <v>0</v>
          </cell>
          <cell r="N651">
            <v>0</v>
          </cell>
          <cell r="O651">
            <v>0</v>
          </cell>
          <cell r="P651">
            <v>0</v>
          </cell>
          <cell r="Q651">
            <v>0</v>
          </cell>
          <cell r="R651">
            <v>0</v>
          </cell>
          <cell r="S651">
            <v>0</v>
          </cell>
          <cell r="T651">
            <v>0</v>
          </cell>
          <cell r="U651">
            <v>0</v>
          </cell>
          <cell r="V651">
            <v>0</v>
          </cell>
          <cell r="W651">
            <v>0</v>
          </cell>
          <cell r="X651">
            <v>0</v>
          </cell>
          <cell r="Y651">
            <v>0</v>
          </cell>
          <cell r="Z651">
            <v>0</v>
          </cell>
          <cell r="AA651">
            <v>0</v>
          </cell>
          <cell r="AB651">
            <v>0</v>
          </cell>
          <cell r="AC651">
            <v>0</v>
          </cell>
          <cell r="AD651">
            <v>0</v>
          </cell>
          <cell r="AE651">
            <v>0</v>
          </cell>
          <cell r="AF651">
            <v>0</v>
          </cell>
          <cell r="AG651">
            <v>0</v>
          </cell>
          <cell r="AH651">
            <v>0</v>
          </cell>
          <cell r="AI651">
            <v>0</v>
          </cell>
          <cell r="AJ651">
            <v>0</v>
          </cell>
          <cell r="AK651">
            <v>0</v>
          </cell>
          <cell r="AL651">
            <v>0</v>
          </cell>
          <cell r="AM651">
            <v>0</v>
          </cell>
          <cell r="AN651">
            <v>0</v>
          </cell>
          <cell r="AO651">
            <v>0</v>
          </cell>
          <cell r="AP651">
            <v>0</v>
          </cell>
          <cell r="AQ651">
            <v>0</v>
          </cell>
          <cell r="AR651">
            <v>0</v>
          </cell>
          <cell r="AS651">
            <v>0</v>
          </cell>
          <cell r="AT651">
            <v>0</v>
          </cell>
          <cell r="AU651">
            <v>0</v>
          </cell>
          <cell r="AV651">
            <v>0</v>
          </cell>
          <cell r="AW651">
            <v>0</v>
          </cell>
          <cell r="AX651">
            <v>0</v>
          </cell>
          <cell r="AY651">
            <v>0</v>
          </cell>
          <cell r="AZ651">
            <v>0</v>
          </cell>
          <cell r="BA651">
            <v>0</v>
          </cell>
          <cell r="BB651">
            <v>0</v>
          </cell>
          <cell r="BC651">
            <v>0</v>
          </cell>
          <cell r="BD651">
            <v>0</v>
          </cell>
          <cell r="BE651">
            <v>0</v>
          </cell>
          <cell r="BF651">
            <v>0</v>
          </cell>
          <cell r="BG651">
            <v>0</v>
          </cell>
          <cell r="BH651">
            <v>0</v>
          </cell>
          <cell r="BI651">
            <v>0</v>
          </cell>
          <cell r="BJ651">
            <v>0</v>
          </cell>
          <cell r="BK651">
            <v>0</v>
          </cell>
          <cell r="BL651">
            <v>0</v>
          </cell>
          <cell r="BM651">
            <v>0</v>
          </cell>
          <cell r="BN651">
            <v>0</v>
          </cell>
          <cell r="BO651">
            <v>0</v>
          </cell>
          <cell r="BP651">
            <v>0</v>
          </cell>
          <cell r="BQ651">
            <v>0</v>
          </cell>
          <cell r="BR651">
            <v>0</v>
          </cell>
          <cell r="BS651">
            <v>0</v>
          </cell>
          <cell r="BT651">
            <v>0</v>
          </cell>
          <cell r="BU651">
            <v>0</v>
          </cell>
          <cell r="BV651">
            <v>0</v>
          </cell>
          <cell r="BW651">
            <v>0</v>
          </cell>
          <cell r="BX651">
            <v>0</v>
          </cell>
          <cell r="BY651">
            <v>0</v>
          </cell>
          <cell r="BZ651">
            <v>0</v>
          </cell>
          <cell r="CA651">
            <v>0</v>
          </cell>
          <cell r="CB651">
            <v>0</v>
          </cell>
          <cell r="CC651">
            <v>0</v>
          </cell>
          <cell r="CD651">
            <v>0</v>
          </cell>
          <cell r="CE651">
            <v>0</v>
          </cell>
          <cell r="CF651">
            <v>0</v>
          </cell>
          <cell r="CG651">
            <v>0</v>
          </cell>
          <cell r="CH651">
            <v>0</v>
          </cell>
          <cell r="CI651">
            <v>0</v>
          </cell>
          <cell r="CJ651">
            <v>0</v>
          </cell>
          <cell r="CK651">
            <v>0</v>
          </cell>
          <cell r="CL651">
            <v>0</v>
          </cell>
          <cell r="CM651">
            <v>0</v>
          </cell>
          <cell r="CN651">
            <v>0</v>
          </cell>
          <cell r="CO651">
            <v>0</v>
          </cell>
          <cell r="CP651">
            <v>0</v>
          </cell>
          <cell r="CQ651">
            <v>0</v>
          </cell>
          <cell r="CR651">
            <v>0</v>
          </cell>
          <cell r="CS651">
            <v>0</v>
          </cell>
          <cell r="CT651">
            <v>0</v>
          </cell>
          <cell r="CU651">
            <v>0</v>
          </cell>
          <cell r="CV651">
            <v>0</v>
          </cell>
          <cell r="CW651">
            <v>0</v>
          </cell>
          <cell r="CX651">
            <v>0</v>
          </cell>
          <cell r="CY651">
            <v>0</v>
          </cell>
          <cell r="CZ651">
            <v>0</v>
          </cell>
          <cell r="DA651">
            <v>0</v>
          </cell>
          <cell r="DB651">
            <v>0</v>
          </cell>
          <cell r="DC651">
            <v>0</v>
          </cell>
          <cell r="DD651">
            <v>0</v>
          </cell>
          <cell r="DE651">
            <v>0</v>
          </cell>
          <cell r="DF651">
            <v>0</v>
          </cell>
          <cell r="DG651">
            <v>0</v>
          </cell>
          <cell r="DH651">
            <v>0</v>
          </cell>
          <cell r="DI651">
            <v>0</v>
          </cell>
          <cell r="DJ651">
            <v>0</v>
          </cell>
          <cell r="DK651">
            <v>0</v>
          </cell>
          <cell r="DL651">
            <v>0</v>
          </cell>
          <cell r="DM651">
            <v>0</v>
          </cell>
          <cell r="DN651">
            <v>0</v>
          </cell>
          <cell r="DO651">
            <v>0</v>
          </cell>
          <cell r="DP651">
            <v>0</v>
          </cell>
          <cell r="DQ651">
            <v>0</v>
          </cell>
          <cell r="DR651">
            <v>0</v>
          </cell>
          <cell r="DS651">
            <v>0</v>
          </cell>
          <cell r="DT651">
            <v>0</v>
          </cell>
          <cell r="DU651">
            <v>0</v>
          </cell>
          <cell r="DV651">
            <v>0</v>
          </cell>
          <cell r="DW651">
            <v>0</v>
          </cell>
          <cell r="DX651">
            <v>0</v>
          </cell>
          <cell r="DY651">
            <v>0</v>
          </cell>
          <cell r="DZ651">
            <v>0</v>
          </cell>
          <cell r="EA651">
            <v>0</v>
          </cell>
          <cell r="EB651">
            <v>0</v>
          </cell>
          <cell r="EC651">
            <v>0</v>
          </cell>
          <cell r="ED651">
            <v>0</v>
          </cell>
          <cell r="EE651">
            <v>0</v>
          </cell>
          <cell r="EF651">
            <v>0</v>
          </cell>
          <cell r="EG651">
            <v>0</v>
          </cell>
          <cell r="EH651">
            <v>0</v>
          </cell>
          <cell r="EI651">
            <v>0</v>
          </cell>
          <cell r="EJ651">
            <v>0</v>
          </cell>
          <cell r="EK651">
            <v>0</v>
          </cell>
          <cell r="EL651">
            <v>0</v>
          </cell>
          <cell r="EM651">
            <v>0</v>
          </cell>
          <cell r="EN651">
            <v>0</v>
          </cell>
          <cell r="EO651">
            <v>0</v>
          </cell>
          <cell r="EP651">
            <v>0</v>
          </cell>
          <cell r="EQ651">
            <v>0</v>
          </cell>
          <cell r="ER651">
            <v>0</v>
          </cell>
          <cell r="ES651">
            <v>0</v>
          </cell>
          <cell r="ET651">
            <v>0</v>
          </cell>
          <cell r="EU651">
            <v>0</v>
          </cell>
          <cell r="EV651">
            <v>0</v>
          </cell>
          <cell r="EW651">
            <v>0</v>
          </cell>
          <cell r="EX651">
            <v>0</v>
          </cell>
          <cell r="EY651">
            <v>0</v>
          </cell>
          <cell r="EZ651">
            <v>0</v>
          </cell>
          <cell r="FA651">
            <v>0</v>
          </cell>
          <cell r="FB651">
            <v>0</v>
          </cell>
          <cell r="FC651">
            <v>0</v>
          </cell>
          <cell r="FD651">
            <v>0</v>
          </cell>
          <cell r="FE651">
            <v>0</v>
          </cell>
          <cell r="FF651">
            <v>0</v>
          </cell>
          <cell r="FG651">
            <v>0</v>
          </cell>
          <cell r="FH651">
            <v>0</v>
          </cell>
          <cell r="FI651">
            <v>0</v>
          </cell>
          <cell r="FJ651">
            <v>0</v>
          </cell>
          <cell r="FK651">
            <v>0</v>
          </cell>
          <cell r="FL651">
            <v>0</v>
          </cell>
          <cell r="FM651">
            <v>0</v>
          </cell>
          <cell r="FN651">
            <v>0</v>
          </cell>
          <cell r="FO651">
            <v>0</v>
          </cell>
          <cell r="FP651">
            <v>0</v>
          </cell>
          <cell r="FQ651">
            <v>0</v>
          </cell>
          <cell r="FR651">
            <v>0</v>
          </cell>
          <cell r="FS651">
            <v>0</v>
          </cell>
          <cell r="FT651">
            <v>0</v>
          </cell>
          <cell r="FU651">
            <v>0</v>
          </cell>
          <cell r="FV651">
            <v>0</v>
          </cell>
          <cell r="FW651">
            <v>0</v>
          </cell>
          <cell r="FX651">
            <v>0</v>
          </cell>
          <cell r="FY651">
            <v>0</v>
          </cell>
          <cell r="FZ651">
            <v>0</v>
          </cell>
          <cell r="GA651">
            <v>0</v>
          </cell>
          <cell r="GB651">
            <v>0</v>
          </cell>
          <cell r="GC651">
            <v>0</v>
          </cell>
          <cell r="GD651">
            <v>0</v>
          </cell>
          <cell r="GE651">
            <v>0</v>
          </cell>
          <cell r="GF651">
            <v>0</v>
          </cell>
          <cell r="GG651">
            <v>0</v>
          </cell>
          <cell r="GH651">
            <v>0</v>
          </cell>
          <cell r="GI651">
            <v>0</v>
          </cell>
          <cell r="GJ651">
            <v>0</v>
          </cell>
          <cell r="GK651">
            <v>0</v>
          </cell>
          <cell r="GL651">
            <v>0</v>
          </cell>
          <cell r="GM651">
            <v>0</v>
          </cell>
          <cell r="GN651">
            <v>0</v>
          </cell>
          <cell r="GO651">
            <v>0</v>
          </cell>
          <cell r="GP651">
            <v>0</v>
          </cell>
          <cell r="GQ651">
            <v>0</v>
          </cell>
          <cell r="GR651">
            <v>0</v>
          </cell>
          <cell r="GS651">
            <v>0</v>
          </cell>
          <cell r="GT651">
            <v>0</v>
          </cell>
          <cell r="GU651">
            <v>0</v>
          </cell>
          <cell r="GV651">
            <v>0</v>
          </cell>
          <cell r="GW651">
            <v>0</v>
          </cell>
          <cell r="GX651">
            <v>0</v>
          </cell>
          <cell r="GY651">
            <v>0</v>
          </cell>
          <cell r="GZ651">
            <v>0</v>
          </cell>
          <cell r="HA651">
            <v>0</v>
          </cell>
          <cell r="HB651">
            <v>0</v>
          </cell>
          <cell r="HC651">
            <v>0</v>
          </cell>
          <cell r="HD651">
            <v>0</v>
          </cell>
          <cell r="HE651">
            <v>0</v>
          </cell>
          <cell r="HF651">
            <v>0</v>
          </cell>
          <cell r="HG651">
            <v>0</v>
          </cell>
          <cell r="HH651">
            <v>0</v>
          </cell>
          <cell r="HI651">
            <v>0</v>
          </cell>
          <cell r="HJ651">
            <v>0</v>
          </cell>
          <cell r="HK651">
            <v>0</v>
          </cell>
          <cell r="HL651">
            <v>0</v>
          </cell>
          <cell r="HM651">
            <v>0</v>
          </cell>
          <cell r="HN651">
            <v>0</v>
          </cell>
          <cell r="HO651">
            <v>0</v>
          </cell>
          <cell r="HP651">
            <v>0</v>
          </cell>
          <cell r="HQ651">
            <v>0</v>
          </cell>
          <cell r="HR651">
            <v>0</v>
          </cell>
          <cell r="HS651">
            <v>0</v>
          </cell>
          <cell r="HT651">
            <v>0</v>
          </cell>
          <cell r="HU651">
            <v>0</v>
          </cell>
          <cell r="HV651">
            <v>0</v>
          </cell>
          <cell r="HW651">
            <v>0</v>
          </cell>
          <cell r="HX651">
            <v>0</v>
          </cell>
          <cell r="HY651">
            <v>0</v>
          </cell>
          <cell r="HZ651">
            <v>0</v>
          </cell>
          <cell r="IA651">
            <v>0</v>
          </cell>
          <cell r="IB651">
            <v>0</v>
          </cell>
          <cell r="IC651">
            <v>0</v>
          </cell>
          <cell r="ID651">
            <v>0</v>
          </cell>
          <cell r="IE651">
            <v>0</v>
          </cell>
          <cell r="IF651">
            <v>0</v>
          </cell>
          <cell r="IG651">
            <v>0</v>
          </cell>
          <cell r="IH651">
            <v>0</v>
          </cell>
          <cell r="II651">
            <v>0</v>
          </cell>
          <cell r="IJ651">
            <v>0</v>
          </cell>
          <cell r="IK651">
            <v>0</v>
          </cell>
          <cell r="IL651">
            <v>0</v>
          </cell>
          <cell r="IM651">
            <v>0</v>
          </cell>
        </row>
        <row r="652">
          <cell r="A652">
            <v>0</v>
          </cell>
          <cell r="C652">
            <v>0</v>
          </cell>
          <cell r="D652">
            <v>0</v>
          </cell>
          <cell r="H652">
            <v>0</v>
          </cell>
          <cell r="I652">
            <v>0</v>
          </cell>
          <cell r="J652">
            <v>0</v>
          </cell>
          <cell r="K652">
            <v>0</v>
          </cell>
          <cell r="L652">
            <v>0</v>
          </cell>
          <cell r="M652">
            <v>0</v>
          </cell>
          <cell r="N652">
            <v>0</v>
          </cell>
          <cell r="O652">
            <v>0</v>
          </cell>
          <cell r="P652">
            <v>0</v>
          </cell>
          <cell r="Q652">
            <v>0</v>
          </cell>
          <cell r="R652">
            <v>0</v>
          </cell>
          <cell r="S652">
            <v>0</v>
          </cell>
          <cell r="T652">
            <v>0</v>
          </cell>
          <cell r="U652">
            <v>0</v>
          </cell>
          <cell r="V652">
            <v>0</v>
          </cell>
          <cell r="W652">
            <v>0</v>
          </cell>
          <cell r="X652">
            <v>0</v>
          </cell>
          <cell r="Y652">
            <v>0</v>
          </cell>
          <cell r="Z652">
            <v>0</v>
          </cell>
          <cell r="AA652">
            <v>0</v>
          </cell>
          <cell r="AB652">
            <v>0</v>
          </cell>
          <cell r="AC652">
            <v>0</v>
          </cell>
          <cell r="AD652">
            <v>0</v>
          </cell>
          <cell r="AE652">
            <v>0</v>
          </cell>
          <cell r="AF652">
            <v>0</v>
          </cell>
          <cell r="AG652">
            <v>0</v>
          </cell>
          <cell r="AH652">
            <v>0</v>
          </cell>
          <cell r="AI652">
            <v>0</v>
          </cell>
          <cell r="AJ652">
            <v>0</v>
          </cell>
          <cell r="AK652">
            <v>0</v>
          </cell>
          <cell r="AL652">
            <v>0</v>
          </cell>
          <cell r="AM652">
            <v>0</v>
          </cell>
          <cell r="AN652">
            <v>0</v>
          </cell>
          <cell r="AO652">
            <v>0</v>
          </cell>
          <cell r="AP652">
            <v>0</v>
          </cell>
          <cell r="AQ652">
            <v>0</v>
          </cell>
          <cell r="AR652">
            <v>0</v>
          </cell>
          <cell r="AS652">
            <v>0</v>
          </cell>
          <cell r="AT652">
            <v>0</v>
          </cell>
          <cell r="AU652">
            <v>0</v>
          </cell>
          <cell r="AV652">
            <v>0</v>
          </cell>
          <cell r="AW652">
            <v>0</v>
          </cell>
          <cell r="AX652">
            <v>0</v>
          </cell>
          <cell r="AY652">
            <v>0</v>
          </cell>
          <cell r="AZ652">
            <v>0</v>
          </cell>
          <cell r="BA652">
            <v>0</v>
          </cell>
          <cell r="BB652">
            <v>0</v>
          </cell>
          <cell r="BC652">
            <v>0</v>
          </cell>
          <cell r="BD652">
            <v>0</v>
          </cell>
          <cell r="BE652">
            <v>0</v>
          </cell>
          <cell r="BF652">
            <v>0</v>
          </cell>
          <cell r="BG652">
            <v>0</v>
          </cell>
          <cell r="BH652">
            <v>0</v>
          </cell>
          <cell r="BI652">
            <v>0</v>
          </cell>
          <cell r="BJ652">
            <v>0</v>
          </cell>
          <cell r="BK652">
            <v>0</v>
          </cell>
          <cell r="BL652">
            <v>0</v>
          </cell>
          <cell r="BM652">
            <v>0</v>
          </cell>
          <cell r="BN652">
            <v>0</v>
          </cell>
          <cell r="BO652">
            <v>0</v>
          </cell>
          <cell r="BP652">
            <v>0</v>
          </cell>
          <cell r="BQ652">
            <v>0</v>
          </cell>
          <cell r="BR652">
            <v>0</v>
          </cell>
          <cell r="BS652">
            <v>0</v>
          </cell>
          <cell r="BT652">
            <v>0</v>
          </cell>
          <cell r="BU652">
            <v>0</v>
          </cell>
          <cell r="BV652">
            <v>0</v>
          </cell>
          <cell r="BW652">
            <v>0</v>
          </cell>
          <cell r="BX652">
            <v>0</v>
          </cell>
          <cell r="BY652">
            <v>0</v>
          </cell>
          <cell r="BZ652">
            <v>0</v>
          </cell>
          <cell r="CA652">
            <v>0</v>
          </cell>
          <cell r="CB652">
            <v>0</v>
          </cell>
          <cell r="CC652">
            <v>0</v>
          </cell>
          <cell r="CD652">
            <v>0</v>
          </cell>
          <cell r="CE652">
            <v>0</v>
          </cell>
          <cell r="CF652">
            <v>0</v>
          </cell>
          <cell r="CG652">
            <v>0</v>
          </cell>
          <cell r="CH652">
            <v>0</v>
          </cell>
          <cell r="CI652">
            <v>0</v>
          </cell>
          <cell r="CJ652">
            <v>0</v>
          </cell>
          <cell r="CK652">
            <v>0</v>
          </cell>
          <cell r="CL652">
            <v>0</v>
          </cell>
          <cell r="CM652">
            <v>0</v>
          </cell>
          <cell r="CN652">
            <v>0</v>
          </cell>
          <cell r="CO652">
            <v>0</v>
          </cell>
          <cell r="CP652">
            <v>0</v>
          </cell>
          <cell r="CQ652">
            <v>0</v>
          </cell>
          <cell r="CR652">
            <v>0</v>
          </cell>
          <cell r="CS652">
            <v>0</v>
          </cell>
          <cell r="CT652">
            <v>0</v>
          </cell>
          <cell r="CU652">
            <v>0</v>
          </cell>
          <cell r="CV652">
            <v>0</v>
          </cell>
          <cell r="CW652">
            <v>0</v>
          </cell>
          <cell r="CX652">
            <v>0</v>
          </cell>
          <cell r="CY652">
            <v>0</v>
          </cell>
          <cell r="CZ652">
            <v>0</v>
          </cell>
          <cell r="DA652">
            <v>0</v>
          </cell>
          <cell r="DB652">
            <v>0</v>
          </cell>
          <cell r="DC652">
            <v>0</v>
          </cell>
          <cell r="DD652">
            <v>0</v>
          </cell>
          <cell r="DE652">
            <v>0</v>
          </cell>
          <cell r="DF652">
            <v>0</v>
          </cell>
          <cell r="DG652">
            <v>0</v>
          </cell>
          <cell r="DH652">
            <v>0</v>
          </cell>
          <cell r="DI652">
            <v>0</v>
          </cell>
          <cell r="DJ652">
            <v>0</v>
          </cell>
          <cell r="DK652">
            <v>0</v>
          </cell>
          <cell r="DL652">
            <v>0</v>
          </cell>
          <cell r="DM652">
            <v>0</v>
          </cell>
          <cell r="DN652">
            <v>0</v>
          </cell>
          <cell r="DO652">
            <v>0</v>
          </cell>
          <cell r="DP652">
            <v>0</v>
          </cell>
          <cell r="DQ652">
            <v>0</v>
          </cell>
          <cell r="DR652">
            <v>0</v>
          </cell>
          <cell r="DS652">
            <v>0</v>
          </cell>
          <cell r="DT652">
            <v>0</v>
          </cell>
          <cell r="DU652">
            <v>0</v>
          </cell>
          <cell r="DV652">
            <v>0</v>
          </cell>
          <cell r="DW652">
            <v>0</v>
          </cell>
          <cell r="DX652">
            <v>0</v>
          </cell>
          <cell r="DY652">
            <v>0</v>
          </cell>
          <cell r="DZ652">
            <v>0</v>
          </cell>
          <cell r="EA652">
            <v>0</v>
          </cell>
          <cell r="EB652">
            <v>0</v>
          </cell>
          <cell r="EC652">
            <v>0</v>
          </cell>
          <cell r="ED652">
            <v>0</v>
          </cell>
          <cell r="EE652">
            <v>0</v>
          </cell>
          <cell r="EF652">
            <v>0</v>
          </cell>
          <cell r="EG652">
            <v>0</v>
          </cell>
          <cell r="EH652">
            <v>0</v>
          </cell>
          <cell r="EI652">
            <v>0</v>
          </cell>
          <cell r="EJ652">
            <v>0</v>
          </cell>
          <cell r="EK652">
            <v>0</v>
          </cell>
          <cell r="EL652">
            <v>0</v>
          </cell>
          <cell r="EM652">
            <v>0</v>
          </cell>
          <cell r="EN652">
            <v>0</v>
          </cell>
          <cell r="EO652">
            <v>0</v>
          </cell>
          <cell r="EP652">
            <v>0</v>
          </cell>
          <cell r="EQ652">
            <v>0</v>
          </cell>
          <cell r="ER652">
            <v>0</v>
          </cell>
          <cell r="ES652">
            <v>0</v>
          </cell>
          <cell r="ET652">
            <v>0</v>
          </cell>
          <cell r="EU652">
            <v>0</v>
          </cell>
          <cell r="EV652">
            <v>0</v>
          </cell>
          <cell r="EW652">
            <v>0</v>
          </cell>
          <cell r="EX652">
            <v>0</v>
          </cell>
          <cell r="EY652">
            <v>0</v>
          </cell>
          <cell r="EZ652">
            <v>0</v>
          </cell>
          <cell r="FA652">
            <v>0</v>
          </cell>
          <cell r="FB652">
            <v>0</v>
          </cell>
          <cell r="FC652">
            <v>0</v>
          </cell>
          <cell r="FD652">
            <v>0</v>
          </cell>
          <cell r="FE652">
            <v>0</v>
          </cell>
          <cell r="FF652">
            <v>0</v>
          </cell>
          <cell r="FG652">
            <v>0</v>
          </cell>
          <cell r="FH652">
            <v>0</v>
          </cell>
          <cell r="FI652">
            <v>0</v>
          </cell>
          <cell r="FJ652">
            <v>0</v>
          </cell>
          <cell r="FK652">
            <v>0</v>
          </cell>
          <cell r="FL652">
            <v>0</v>
          </cell>
          <cell r="FM652">
            <v>0</v>
          </cell>
          <cell r="FN652">
            <v>0</v>
          </cell>
          <cell r="FO652">
            <v>0</v>
          </cell>
          <cell r="FP652">
            <v>0</v>
          </cell>
          <cell r="FQ652">
            <v>0</v>
          </cell>
          <cell r="FR652">
            <v>0</v>
          </cell>
          <cell r="FS652">
            <v>0</v>
          </cell>
          <cell r="FT652">
            <v>0</v>
          </cell>
          <cell r="FU652">
            <v>0</v>
          </cell>
          <cell r="FV652">
            <v>0</v>
          </cell>
          <cell r="FW652">
            <v>0</v>
          </cell>
          <cell r="FX652">
            <v>0</v>
          </cell>
          <cell r="FY652">
            <v>0</v>
          </cell>
          <cell r="FZ652">
            <v>0</v>
          </cell>
          <cell r="GA652">
            <v>0</v>
          </cell>
          <cell r="GB652">
            <v>0</v>
          </cell>
          <cell r="GC652">
            <v>0</v>
          </cell>
          <cell r="GD652">
            <v>0</v>
          </cell>
          <cell r="GE652">
            <v>0</v>
          </cell>
          <cell r="GF652">
            <v>0</v>
          </cell>
          <cell r="GG652">
            <v>0</v>
          </cell>
          <cell r="GH652">
            <v>0</v>
          </cell>
          <cell r="GI652">
            <v>0</v>
          </cell>
          <cell r="GJ652">
            <v>0</v>
          </cell>
          <cell r="GK652">
            <v>0</v>
          </cell>
          <cell r="GL652">
            <v>0</v>
          </cell>
          <cell r="GM652">
            <v>0</v>
          </cell>
          <cell r="GN652">
            <v>0</v>
          </cell>
          <cell r="GO652">
            <v>0</v>
          </cell>
          <cell r="GP652">
            <v>0</v>
          </cell>
          <cell r="GQ652">
            <v>0</v>
          </cell>
          <cell r="GR652">
            <v>0</v>
          </cell>
          <cell r="GS652">
            <v>0</v>
          </cell>
          <cell r="GT652">
            <v>0</v>
          </cell>
          <cell r="GU652">
            <v>0</v>
          </cell>
          <cell r="GV652">
            <v>0</v>
          </cell>
          <cell r="GW652">
            <v>0</v>
          </cell>
          <cell r="GX652">
            <v>0</v>
          </cell>
          <cell r="GY652">
            <v>0</v>
          </cell>
          <cell r="GZ652">
            <v>0</v>
          </cell>
          <cell r="HA652">
            <v>0</v>
          </cell>
          <cell r="HB652">
            <v>0</v>
          </cell>
          <cell r="HC652">
            <v>0</v>
          </cell>
          <cell r="HD652">
            <v>0</v>
          </cell>
          <cell r="HE652">
            <v>0</v>
          </cell>
          <cell r="HF652">
            <v>0</v>
          </cell>
          <cell r="HG652">
            <v>0</v>
          </cell>
          <cell r="HH652">
            <v>0</v>
          </cell>
          <cell r="HI652">
            <v>0</v>
          </cell>
          <cell r="HJ652">
            <v>0</v>
          </cell>
          <cell r="HK652">
            <v>0</v>
          </cell>
          <cell r="HL652">
            <v>0</v>
          </cell>
          <cell r="HM652">
            <v>0</v>
          </cell>
          <cell r="HN652">
            <v>0</v>
          </cell>
          <cell r="HO652">
            <v>0</v>
          </cell>
          <cell r="HP652">
            <v>0</v>
          </cell>
          <cell r="HQ652">
            <v>0</v>
          </cell>
          <cell r="HR652">
            <v>0</v>
          </cell>
          <cell r="HS652">
            <v>0</v>
          </cell>
          <cell r="HT652">
            <v>0</v>
          </cell>
          <cell r="HU652">
            <v>0</v>
          </cell>
          <cell r="HV652">
            <v>0</v>
          </cell>
          <cell r="HW652">
            <v>0</v>
          </cell>
          <cell r="HX652">
            <v>0</v>
          </cell>
          <cell r="HY652">
            <v>0</v>
          </cell>
          <cell r="HZ652">
            <v>0</v>
          </cell>
          <cell r="IA652">
            <v>0</v>
          </cell>
          <cell r="IB652">
            <v>0</v>
          </cell>
          <cell r="IC652">
            <v>0</v>
          </cell>
          <cell r="ID652">
            <v>0</v>
          </cell>
          <cell r="IE652">
            <v>0</v>
          </cell>
          <cell r="IF652">
            <v>0</v>
          </cell>
          <cell r="IG652">
            <v>0</v>
          </cell>
          <cell r="IH652">
            <v>0</v>
          </cell>
          <cell r="II652">
            <v>0</v>
          </cell>
          <cell r="IJ652">
            <v>0</v>
          </cell>
          <cell r="IK652">
            <v>0</v>
          </cell>
          <cell r="IL652">
            <v>0</v>
          </cell>
          <cell r="IM652">
            <v>0</v>
          </cell>
        </row>
        <row r="653">
          <cell r="A653">
            <v>0</v>
          </cell>
          <cell r="C653">
            <v>0</v>
          </cell>
          <cell r="D653">
            <v>0</v>
          </cell>
          <cell r="H653">
            <v>0</v>
          </cell>
          <cell r="I653">
            <v>0</v>
          </cell>
          <cell r="J653">
            <v>0</v>
          </cell>
          <cell r="K653">
            <v>0</v>
          </cell>
          <cell r="L653">
            <v>0</v>
          </cell>
          <cell r="M653">
            <v>0</v>
          </cell>
          <cell r="N653">
            <v>0</v>
          </cell>
          <cell r="O653">
            <v>0</v>
          </cell>
          <cell r="P653">
            <v>0</v>
          </cell>
          <cell r="Q653">
            <v>0</v>
          </cell>
          <cell r="R653">
            <v>0</v>
          </cell>
          <cell r="S653">
            <v>0</v>
          </cell>
          <cell r="T653">
            <v>0</v>
          </cell>
          <cell r="U653">
            <v>0</v>
          </cell>
          <cell r="V653">
            <v>0</v>
          </cell>
          <cell r="W653">
            <v>0</v>
          </cell>
          <cell r="X653">
            <v>0</v>
          </cell>
          <cell r="Y653">
            <v>0</v>
          </cell>
          <cell r="Z653">
            <v>0</v>
          </cell>
          <cell r="AA653">
            <v>0</v>
          </cell>
          <cell r="AB653">
            <v>0</v>
          </cell>
          <cell r="AC653">
            <v>0</v>
          </cell>
          <cell r="AD653">
            <v>0</v>
          </cell>
          <cell r="AE653">
            <v>0</v>
          </cell>
          <cell r="AF653">
            <v>0</v>
          </cell>
          <cell r="AG653">
            <v>0</v>
          </cell>
          <cell r="AH653">
            <v>0</v>
          </cell>
          <cell r="AI653">
            <v>0</v>
          </cell>
          <cell r="AJ653">
            <v>0</v>
          </cell>
          <cell r="AK653">
            <v>0</v>
          </cell>
          <cell r="AL653">
            <v>0</v>
          </cell>
          <cell r="AM653">
            <v>0</v>
          </cell>
          <cell r="AN653">
            <v>0</v>
          </cell>
          <cell r="AO653">
            <v>0</v>
          </cell>
          <cell r="AP653">
            <v>0</v>
          </cell>
          <cell r="AQ653">
            <v>0</v>
          </cell>
          <cell r="AR653">
            <v>0</v>
          </cell>
          <cell r="AS653">
            <v>0</v>
          </cell>
          <cell r="AT653">
            <v>0</v>
          </cell>
          <cell r="AU653">
            <v>0</v>
          </cell>
          <cell r="AV653">
            <v>0</v>
          </cell>
          <cell r="AW653">
            <v>0</v>
          </cell>
          <cell r="AX653">
            <v>0</v>
          </cell>
          <cell r="AY653">
            <v>0</v>
          </cell>
          <cell r="AZ653">
            <v>0</v>
          </cell>
          <cell r="BA653">
            <v>0</v>
          </cell>
          <cell r="BB653">
            <v>0</v>
          </cell>
          <cell r="BC653">
            <v>0</v>
          </cell>
          <cell r="BD653">
            <v>0</v>
          </cell>
          <cell r="BE653">
            <v>0</v>
          </cell>
          <cell r="BF653">
            <v>0</v>
          </cell>
          <cell r="BG653">
            <v>0</v>
          </cell>
          <cell r="BH653">
            <v>0</v>
          </cell>
          <cell r="BI653">
            <v>0</v>
          </cell>
          <cell r="BJ653">
            <v>0</v>
          </cell>
          <cell r="BK653">
            <v>0</v>
          </cell>
          <cell r="BL653">
            <v>0</v>
          </cell>
          <cell r="BM653">
            <v>0</v>
          </cell>
          <cell r="BN653">
            <v>0</v>
          </cell>
          <cell r="BO653">
            <v>0</v>
          </cell>
          <cell r="BP653">
            <v>0</v>
          </cell>
          <cell r="BQ653">
            <v>0</v>
          </cell>
          <cell r="BR653">
            <v>0</v>
          </cell>
          <cell r="BS653">
            <v>0</v>
          </cell>
          <cell r="BT653">
            <v>0</v>
          </cell>
          <cell r="BU653">
            <v>0</v>
          </cell>
          <cell r="BV653">
            <v>0</v>
          </cell>
          <cell r="BW653">
            <v>0</v>
          </cell>
          <cell r="BX653">
            <v>0</v>
          </cell>
          <cell r="BY653">
            <v>0</v>
          </cell>
          <cell r="BZ653">
            <v>0</v>
          </cell>
          <cell r="CA653">
            <v>0</v>
          </cell>
          <cell r="CB653">
            <v>0</v>
          </cell>
          <cell r="CC653">
            <v>0</v>
          </cell>
          <cell r="CD653">
            <v>0</v>
          </cell>
          <cell r="CE653">
            <v>0</v>
          </cell>
          <cell r="CF653">
            <v>0</v>
          </cell>
          <cell r="CG653">
            <v>0</v>
          </cell>
          <cell r="CH653">
            <v>0</v>
          </cell>
          <cell r="CI653">
            <v>0</v>
          </cell>
          <cell r="CJ653">
            <v>0</v>
          </cell>
          <cell r="CK653">
            <v>0</v>
          </cell>
          <cell r="CL653">
            <v>0</v>
          </cell>
          <cell r="CM653">
            <v>0</v>
          </cell>
          <cell r="CN653">
            <v>0</v>
          </cell>
          <cell r="CO653">
            <v>0</v>
          </cell>
          <cell r="CP653">
            <v>0</v>
          </cell>
          <cell r="CQ653">
            <v>0</v>
          </cell>
          <cell r="CR653">
            <v>0</v>
          </cell>
          <cell r="CS653">
            <v>0</v>
          </cell>
          <cell r="CT653">
            <v>0</v>
          </cell>
          <cell r="CU653">
            <v>0</v>
          </cell>
          <cell r="CV653">
            <v>0</v>
          </cell>
          <cell r="CW653">
            <v>0</v>
          </cell>
          <cell r="CX653">
            <v>0</v>
          </cell>
          <cell r="CY653">
            <v>0</v>
          </cell>
          <cell r="CZ653">
            <v>0</v>
          </cell>
          <cell r="DA653">
            <v>0</v>
          </cell>
          <cell r="DB653">
            <v>0</v>
          </cell>
          <cell r="DC653">
            <v>0</v>
          </cell>
          <cell r="DD653">
            <v>0</v>
          </cell>
          <cell r="DE653">
            <v>0</v>
          </cell>
          <cell r="DF653">
            <v>0</v>
          </cell>
          <cell r="DG653">
            <v>0</v>
          </cell>
          <cell r="DH653">
            <v>0</v>
          </cell>
          <cell r="DI653">
            <v>0</v>
          </cell>
          <cell r="DJ653">
            <v>0</v>
          </cell>
          <cell r="DK653">
            <v>0</v>
          </cell>
          <cell r="DL653">
            <v>0</v>
          </cell>
          <cell r="DM653">
            <v>0</v>
          </cell>
          <cell r="DN653">
            <v>0</v>
          </cell>
          <cell r="DO653">
            <v>0</v>
          </cell>
          <cell r="DP653">
            <v>0</v>
          </cell>
          <cell r="DQ653">
            <v>0</v>
          </cell>
          <cell r="DR653">
            <v>0</v>
          </cell>
          <cell r="DS653">
            <v>0</v>
          </cell>
          <cell r="DT653">
            <v>0</v>
          </cell>
          <cell r="DU653">
            <v>0</v>
          </cell>
          <cell r="DV653">
            <v>0</v>
          </cell>
          <cell r="DW653">
            <v>0</v>
          </cell>
          <cell r="DX653">
            <v>0</v>
          </cell>
          <cell r="DY653">
            <v>0</v>
          </cell>
          <cell r="DZ653">
            <v>0</v>
          </cell>
          <cell r="EA653">
            <v>0</v>
          </cell>
          <cell r="EB653">
            <v>0</v>
          </cell>
          <cell r="EC653">
            <v>0</v>
          </cell>
          <cell r="ED653">
            <v>0</v>
          </cell>
          <cell r="EE653">
            <v>0</v>
          </cell>
          <cell r="EF653">
            <v>0</v>
          </cell>
          <cell r="EG653">
            <v>0</v>
          </cell>
          <cell r="EH653">
            <v>0</v>
          </cell>
          <cell r="EI653">
            <v>0</v>
          </cell>
          <cell r="EJ653">
            <v>0</v>
          </cell>
          <cell r="EK653">
            <v>0</v>
          </cell>
          <cell r="EL653">
            <v>0</v>
          </cell>
          <cell r="EM653">
            <v>0</v>
          </cell>
          <cell r="EN653">
            <v>0</v>
          </cell>
          <cell r="EO653">
            <v>0</v>
          </cell>
          <cell r="EP653">
            <v>0</v>
          </cell>
          <cell r="EQ653">
            <v>0</v>
          </cell>
          <cell r="ER653">
            <v>0</v>
          </cell>
          <cell r="ES653">
            <v>0</v>
          </cell>
          <cell r="ET653">
            <v>0</v>
          </cell>
          <cell r="EU653">
            <v>0</v>
          </cell>
          <cell r="EV653">
            <v>0</v>
          </cell>
          <cell r="EW653">
            <v>0</v>
          </cell>
          <cell r="EX653">
            <v>0</v>
          </cell>
          <cell r="EY653">
            <v>0</v>
          </cell>
          <cell r="EZ653">
            <v>0</v>
          </cell>
          <cell r="FA653">
            <v>0</v>
          </cell>
          <cell r="FB653">
            <v>0</v>
          </cell>
          <cell r="FC653">
            <v>0</v>
          </cell>
          <cell r="FD653">
            <v>0</v>
          </cell>
          <cell r="FE653">
            <v>0</v>
          </cell>
          <cell r="FF653">
            <v>0</v>
          </cell>
          <cell r="FG653">
            <v>0</v>
          </cell>
          <cell r="FH653">
            <v>0</v>
          </cell>
          <cell r="FI653">
            <v>0</v>
          </cell>
          <cell r="FJ653">
            <v>0</v>
          </cell>
          <cell r="FK653">
            <v>0</v>
          </cell>
          <cell r="FL653">
            <v>0</v>
          </cell>
          <cell r="FM653">
            <v>0</v>
          </cell>
          <cell r="FN653">
            <v>0</v>
          </cell>
          <cell r="FO653">
            <v>0</v>
          </cell>
          <cell r="FP653">
            <v>0</v>
          </cell>
          <cell r="FQ653">
            <v>0</v>
          </cell>
          <cell r="FR653">
            <v>0</v>
          </cell>
          <cell r="FS653">
            <v>0</v>
          </cell>
          <cell r="FT653">
            <v>0</v>
          </cell>
          <cell r="FU653">
            <v>0</v>
          </cell>
          <cell r="FV653">
            <v>0</v>
          </cell>
          <cell r="FW653">
            <v>0</v>
          </cell>
          <cell r="FX653">
            <v>0</v>
          </cell>
          <cell r="FY653">
            <v>0</v>
          </cell>
          <cell r="FZ653">
            <v>0</v>
          </cell>
          <cell r="GA653">
            <v>0</v>
          </cell>
          <cell r="GB653">
            <v>0</v>
          </cell>
          <cell r="GC653">
            <v>0</v>
          </cell>
          <cell r="GD653">
            <v>0</v>
          </cell>
          <cell r="GE653">
            <v>0</v>
          </cell>
          <cell r="GF653">
            <v>0</v>
          </cell>
          <cell r="GG653">
            <v>0</v>
          </cell>
          <cell r="GH653">
            <v>0</v>
          </cell>
          <cell r="GI653">
            <v>0</v>
          </cell>
          <cell r="GJ653">
            <v>0</v>
          </cell>
          <cell r="GK653">
            <v>0</v>
          </cell>
          <cell r="GL653">
            <v>0</v>
          </cell>
          <cell r="GM653">
            <v>0</v>
          </cell>
          <cell r="GN653">
            <v>0</v>
          </cell>
          <cell r="GO653">
            <v>0</v>
          </cell>
          <cell r="GP653">
            <v>0</v>
          </cell>
          <cell r="GQ653">
            <v>0</v>
          </cell>
          <cell r="GR653">
            <v>0</v>
          </cell>
          <cell r="GS653">
            <v>0</v>
          </cell>
          <cell r="GT653">
            <v>0</v>
          </cell>
          <cell r="GU653">
            <v>0</v>
          </cell>
          <cell r="GV653">
            <v>0</v>
          </cell>
          <cell r="GW653">
            <v>0</v>
          </cell>
          <cell r="GX653">
            <v>0</v>
          </cell>
          <cell r="GY653">
            <v>0</v>
          </cell>
          <cell r="GZ653">
            <v>0</v>
          </cell>
          <cell r="HA653">
            <v>0</v>
          </cell>
          <cell r="HB653">
            <v>0</v>
          </cell>
          <cell r="HC653">
            <v>0</v>
          </cell>
          <cell r="HD653">
            <v>0</v>
          </cell>
          <cell r="HE653">
            <v>0</v>
          </cell>
          <cell r="HF653">
            <v>0</v>
          </cell>
          <cell r="HG653">
            <v>0</v>
          </cell>
          <cell r="HH653">
            <v>0</v>
          </cell>
          <cell r="HI653">
            <v>0</v>
          </cell>
          <cell r="HJ653">
            <v>0</v>
          </cell>
          <cell r="HK653">
            <v>0</v>
          </cell>
          <cell r="HL653">
            <v>0</v>
          </cell>
          <cell r="HM653">
            <v>0</v>
          </cell>
          <cell r="HN653">
            <v>0</v>
          </cell>
          <cell r="HO653">
            <v>0</v>
          </cell>
          <cell r="HP653">
            <v>0</v>
          </cell>
          <cell r="HQ653">
            <v>0</v>
          </cell>
          <cell r="HR653">
            <v>0</v>
          </cell>
          <cell r="HS653">
            <v>0</v>
          </cell>
          <cell r="HT653">
            <v>0</v>
          </cell>
          <cell r="HU653">
            <v>0</v>
          </cell>
          <cell r="HV653">
            <v>0</v>
          </cell>
          <cell r="HW653">
            <v>0</v>
          </cell>
          <cell r="HX653">
            <v>0</v>
          </cell>
          <cell r="HY653">
            <v>0</v>
          </cell>
          <cell r="HZ653">
            <v>0</v>
          </cell>
          <cell r="IA653">
            <v>0</v>
          </cell>
          <cell r="IB653">
            <v>0</v>
          </cell>
          <cell r="IC653">
            <v>0</v>
          </cell>
          <cell r="ID653">
            <v>0</v>
          </cell>
          <cell r="IE653">
            <v>0</v>
          </cell>
          <cell r="IF653">
            <v>0</v>
          </cell>
          <cell r="IG653">
            <v>0</v>
          </cell>
          <cell r="IH653">
            <v>0</v>
          </cell>
          <cell r="II653">
            <v>0</v>
          </cell>
          <cell r="IJ653">
            <v>0</v>
          </cell>
          <cell r="IK653">
            <v>0</v>
          </cell>
          <cell r="IL653">
            <v>0</v>
          </cell>
          <cell r="IM653">
            <v>0</v>
          </cell>
        </row>
        <row r="654">
          <cell r="A654">
            <v>0</v>
          </cell>
          <cell r="C654">
            <v>0</v>
          </cell>
          <cell r="D654">
            <v>0</v>
          </cell>
          <cell r="H654">
            <v>0</v>
          </cell>
          <cell r="I654">
            <v>0</v>
          </cell>
          <cell r="J654">
            <v>0</v>
          </cell>
          <cell r="K654">
            <v>0</v>
          </cell>
          <cell r="L654">
            <v>0</v>
          </cell>
          <cell r="M654">
            <v>0</v>
          </cell>
          <cell r="N654">
            <v>0</v>
          </cell>
          <cell r="O654">
            <v>0</v>
          </cell>
          <cell r="P654">
            <v>0</v>
          </cell>
          <cell r="Q654">
            <v>0</v>
          </cell>
          <cell r="R654">
            <v>0</v>
          </cell>
          <cell r="S654">
            <v>0</v>
          </cell>
          <cell r="T654">
            <v>0</v>
          </cell>
          <cell r="U654">
            <v>0</v>
          </cell>
          <cell r="V654">
            <v>0</v>
          </cell>
          <cell r="W654">
            <v>0</v>
          </cell>
          <cell r="X654">
            <v>0</v>
          </cell>
          <cell r="Y654">
            <v>0</v>
          </cell>
          <cell r="Z654">
            <v>0</v>
          </cell>
          <cell r="AA654">
            <v>0</v>
          </cell>
          <cell r="AB654">
            <v>0</v>
          </cell>
          <cell r="AC654">
            <v>0</v>
          </cell>
          <cell r="AD654">
            <v>0</v>
          </cell>
          <cell r="AE654">
            <v>0</v>
          </cell>
          <cell r="AF654">
            <v>0</v>
          </cell>
          <cell r="AG654">
            <v>0</v>
          </cell>
          <cell r="AH654">
            <v>0</v>
          </cell>
          <cell r="AI654">
            <v>0</v>
          </cell>
          <cell r="AJ654">
            <v>0</v>
          </cell>
          <cell r="AK654">
            <v>0</v>
          </cell>
          <cell r="AL654">
            <v>0</v>
          </cell>
          <cell r="AM654">
            <v>0</v>
          </cell>
          <cell r="AN654">
            <v>0</v>
          </cell>
          <cell r="AO654">
            <v>0</v>
          </cell>
          <cell r="AP654">
            <v>0</v>
          </cell>
          <cell r="AQ654">
            <v>0</v>
          </cell>
          <cell r="AR654">
            <v>0</v>
          </cell>
          <cell r="AS654">
            <v>0</v>
          </cell>
          <cell r="AT654">
            <v>0</v>
          </cell>
          <cell r="AU654">
            <v>0</v>
          </cell>
          <cell r="AV654">
            <v>0</v>
          </cell>
          <cell r="AW654">
            <v>0</v>
          </cell>
          <cell r="AX654">
            <v>0</v>
          </cell>
          <cell r="AY654">
            <v>0</v>
          </cell>
          <cell r="AZ654">
            <v>0</v>
          </cell>
          <cell r="BA654">
            <v>0</v>
          </cell>
          <cell r="BB654">
            <v>0</v>
          </cell>
          <cell r="BC654">
            <v>0</v>
          </cell>
          <cell r="BD654">
            <v>0</v>
          </cell>
          <cell r="BE654">
            <v>0</v>
          </cell>
          <cell r="BF654">
            <v>0</v>
          </cell>
          <cell r="BG654">
            <v>0</v>
          </cell>
          <cell r="BH654">
            <v>0</v>
          </cell>
          <cell r="BI654">
            <v>0</v>
          </cell>
          <cell r="BJ654">
            <v>0</v>
          </cell>
          <cell r="BK654">
            <v>0</v>
          </cell>
          <cell r="BL654">
            <v>0</v>
          </cell>
          <cell r="BM654">
            <v>0</v>
          </cell>
          <cell r="BN654">
            <v>0</v>
          </cell>
          <cell r="BO654">
            <v>0</v>
          </cell>
          <cell r="BP654">
            <v>0</v>
          </cell>
          <cell r="BQ654">
            <v>0</v>
          </cell>
          <cell r="BR654">
            <v>0</v>
          </cell>
          <cell r="BS654">
            <v>0</v>
          </cell>
          <cell r="BT654">
            <v>0</v>
          </cell>
          <cell r="BU654">
            <v>0</v>
          </cell>
          <cell r="BV654">
            <v>0</v>
          </cell>
          <cell r="BW654">
            <v>0</v>
          </cell>
          <cell r="BX654">
            <v>0</v>
          </cell>
          <cell r="BY654">
            <v>0</v>
          </cell>
          <cell r="BZ654">
            <v>0</v>
          </cell>
          <cell r="CA654">
            <v>0</v>
          </cell>
          <cell r="CB654">
            <v>0</v>
          </cell>
          <cell r="CC654">
            <v>0</v>
          </cell>
          <cell r="CD654">
            <v>0</v>
          </cell>
          <cell r="CE654">
            <v>0</v>
          </cell>
          <cell r="CF654">
            <v>0</v>
          </cell>
          <cell r="CG654">
            <v>0</v>
          </cell>
          <cell r="CH654">
            <v>0</v>
          </cell>
          <cell r="CI654">
            <v>0</v>
          </cell>
          <cell r="CJ654">
            <v>0</v>
          </cell>
          <cell r="CK654">
            <v>0</v>
          </cell>
          <cell r="CL654">
            <v>0</v>
          </cell>
          <cell r="CM654">
            <v>0</v>
          </cell>
          <cell r="CN654">
            <v>0</v>
          </cell>
          <cell r="CO654">
            <v>0</v>
          </cell>
          <cell r="CP654">
            <v>0</v>
          </cell>
          <cell r="CQ654">
            <v>0</v>
          </cell>
          <cell r="CR654">
            <v>0</v>
          </cell>
          <cell r="CS654">
            <v>0</v>
          </cell>
          <cell r="CT654">
            <v>0</v>
          </cell>
          <cell r="CU654">
            <v>0</v>
          </cell>
          <cell r="CV654">
            <v>0</v>
          </cell>
          <cell r="CW654">
            <v>0</v>
          </cell>
          <cell r="CX654">
            <v>0</v>
          </cell>
          <cell r="CY654">
            <v>0</v>
          </cell>
          <cell r="CZ654">
            <v>0</v>
          </cell>
          <cell r="DA654">
            <v>0</v>
          </cell>
          <cell r="DB654">
            <v>0</v>
          </cell>
          <cell r="DC654">
            <v>0</v>
          </cell>
          <cell r="DD654">
            <v>0</v>
          </cell>
          <cell r="DE654">
            <v>0</v>
          </cell>
          <cell r="DF654">
            <v>0</v>
          </cell>
          <cell r="DG654">
            <v>0</v>
          </cell>
          <cell r="DH654">
            <v>0</v>
          </cell>
          <cell r="DI654">
            <v>0</v>
          </cell>
          <cell r="DJ654">
            <v>0</v>
          </cell>
          <cell r="DK654">
            <v>0</v>
          </cell>
          <cell r="DL654">
            <v>0</v>
          </cell>
          <cell r="DM654">
            <v>0</v>
          </cell>
          <cell r="DN654">
            <v>0</v>
          </cell>
          <cell r="DO654">
            <v>0</v>
          </cell>
          <cell r="DP654">
            <v>0</v>
          </cell>
          <cell r="DQ654">
            <v>0</v>
          </cell>
          <cell r="DR654">
            <v>0</v>
          </cell>
          <cell r="DS654">
            <v>0</v>
          </cell>
          <cell r="DT654">
            <v>0</v>
          </cell>
          <cell r="DU654">
            <v>0</v>
          </cell>
          <cell r="DV654">
            <v>0</v>
          </cell>
          <cell r="DW654">
            <v>0</v>
          </cell>
          <cell r="DX654">
            <v>0</v>
          </cell>
          <cell r="DY654">
            <v>0</v>
          </cell>
          <cell r="DZ654">
            <v>0</v>
          </cell>
          <cell r="EA654">
            <v>0</v>
          </cell>
          <cell r="EB654">
            <v>0</v>
          </cell>
          <cell r="EC654">
            <v>0</v>
          </cell>
          <cell r="ED654">
            <v>0</v>
          </cell>
          <cell r="EE654">
            <v>0</v>
          </cell>
          <cell r="EF654">
            <v>0</v>
          </cell>
          <cell r="EG654">
            <v>0</v>
          </cell>
          <cell r="EH654">
            <v>0</v>
          </cell>
          <cell r="EI654">
            <v>0</v>
          </cell>
          <cell r="EJ654">
            <v>0</v>
          </cell>
          <cell r="EK654">
            <v>0</v>
          </cell>
          <cell r="EL654">
            <v>0</v>
          </cell>
          <cell r="EM654">
            <v>0</v>
          </cell>
          <cell r="EN654">
            <v>0</v>
          </cell>
          <cell r="EO654">
            <v>0</v>
          </cell>
          <cell r="EP654">
            <v>0</v>
          </cell>
          <cell r="EQ654">
            <v>0</v>
          </cell>
          <cell r="ER654">
            <v>0</v>
          </cell>
          <cell r="ES654">
            <v>0</v>
          </cell>
          <cell r="ET654">
            <v>0</v>
          </cell>
          <cell r="EU654">
            <v>0</v>
          </cell>
          <cell r="EV654">
            <v>0</v>
          </cell>
          <cell r="EW654">
            <v>0</v>
          </cell>
          <cell r="EX654">
            <v>0</v>
          </cell>
          <cell r="EY654">
            <v>0</v>
          </cell>
          <cell r="EZ654">
            <v>0</v>
          </cell>
          <cell r="FA654">
            <v>0</v>
          </cell>
          <cell r="FB654">
            <v>0</v>
          </cell>
          <cell r="FC654">
            <v>0</v>
          </cell>
          <cell r="FD654">
            <v>0</v>
          </cell>
          <cell r="FE654">
            <v>0</v>
          </cell>
          <cell r="FF654">
            <v>0</v>
          </cell>
          <cell r="FG654">
            <v>0</v>
          </cell>
          <cell r="FH654">
            <v>0</v>
          </cell>
          <cell r="FI654">
            <v>0</v>
          </cell>
          <cell r="FJ654">
            <v>0</v>
          </cell>
          <cell r="FK654">
            <v>0</v>
          </cell>
          <cell r="FL654">
            <v>0</v>
          </cell>
          <cell r="FM654">
            <v>0</v>
          </cell>
          <cell r="FN654">
            <v>0</v>
          </cell>
          <cell r="FO654">
            <v>0</v>
          </cell>
          <cell r="FP654">
            <v>0</v>
          </cell>
          <cell r="FQ654">
            <v>0</v>
          </cell>
          <cell r="FR654">
            <v>0</v>
          </cell>
          <cell r="FS654">
            <v>0</v>
          </cell>
          <cell r="FT654">
            <v>0</v>
          </cell>
          <cell r="FU654">
            <v>0</v>
          </cell>
          <cell r="FV654">
            <v>0</v>
          </cell>
          <cell r="FW654">
            <v>0</v>
          </cell>
          <cell r="FX654">
            <v>0</v>
          </cell>
          <cell r="FY654">
            <v>0</v>
          </cell>
          <cell r="FZ654">
            <v>0</v>
          </cell>
          <cell r="GA654">
            <v>0</v>
          </cell>
          <cell r="GB654">
            <v>0</v>
          </cell>
          <cell r="GC654">
            <v>0</v>
          </cell>
          <cell r="GD654">
            <v>0</v>
          </cell>
          <cell r="GE654">
            <v>0</v>
          </cell>
          <cell r="GF654">
            <v>0</v>
          </cell>
          <cell r="GG654">
            <v>0</v>
          </cell>
          <cell r="GH654">
            <v>0</v>
          </cell>
          <cell r="GI654">
            <v>0</v>
          </cell>
          <cell r="GJ654">
            <v>0</v>
          </cell>
          <cell r="GK654">
            <v>0</v>
          </cell>
          <cell r="GL654">
            <v>0</v>
          </cell>
          <cell r="GM654">
            <v>0</v>
          </cell>
          <cell r="GN654">
            <v>0</v>
          </cell>
          <cell r="GO654">
            <v>0</v>
          </cell>
          <cell r="GP654">
            <v>0</v>
          </cell>
          <cell r="GQ654">
            <v>0</v>
          </cell>
          <cell r="GR654">
            <v>0</v>
          </cell>
          <cell r="GS654">
            <v>0</v>
          </cell>
          <cell r="GT654">
            <v>0</v>
          </cell>
          <cell r="GU654">
            <v>0</v>
          </cell>
          <cell r="GV654">
            <v>0</v>
          </cell>
          <cell r="GW654">
            <v>0</v>
          </cell>
          <cell r="GX654">
            <v>0</v>
          </cell>
          <cell r="GY654">
            <v>0</v>
          </cell>
          <cell r="GZ654">
            <v>0</v>
          </cell>
          <cell r="HA654">
            <v>0</v>
          </cell>
          <cell r="HB654">
            <v>0</v>
          </cell>
          <cell r="HC654">
            <v>0</v>
          </cell>
          <cell r="HD654">
            <v>0</v>
          </cell>
          <cell r="HE654">
            <v>0</v>
          </cell>
          <cell r="HF654">
            <v>0</v>
          </cell>
          <cell r="HG654">
            <v>0</v>
          </cell>
          <cell r="HH654">
            <v>0</v>
          </cell>
          <cell r="HI654">
            <v>0</v>
          </cell>
          <cell r="HJ654">
            <v>0</v>
          </cell>
          <cell r="HK654">
            <v>0</v>
          </cell>
          <cell r="HL654">
            <v>0</v>
          </cell>
          <cell r="HM654">
            <v>0</v>
          </cell>
          <cell r="HN654">
            <v>0</v>
          </cell>
          <cell r="HO654">
            <v>0</v>
          </cell>
          <cell r="HP654">
            <v>0</v>
          </cell>
          <cell r="HQ654">
            <v>0</v>
          </cell>
          <cell r="HR654">
            <v>0</v>
          </cell>
          <cell r="HS654">
            <v>0</v>
          </cell>
          <cell r="HT654">
            <v>0</v>
          </cell>
          <cell r="HU654">
            <v>0</v>
          </cell>
          <cell r="HV654">
            <v>0</v>
          </cell>
          <cell r="HW654">
            <v>0</v>
          </cell>
          <cell r="HX654">
            <v>0</v>
          </cell>
          <cell r="HY654">
            <v>0</v>
          </cell>
          <cell r="HZ654">
            <v>0</v>
          </cell>
          <cell r="IA654">
            <v>0</v>
          </cell>
          <cell r="IB654">
            <v>0</v>
          </cell>
          <cell r="IC654">
            <v>0</v>
          </cell>
          <cell r="ID654">
            <v>0</v>
          </cell>
          <cell r="IE654">
            <v>0</v>
          </cell>
          <cell r="IF654">
            <v>0</v>
          </cell>
          <cell r="IG654">
            <v>0</v>
          </cell>
          <cell r="IH654">
            <v>0</v>
          </cell>
          <cell r="II654">
            <v>0</v>
          </cell>
          <cell r="IJ654">
            <v>0</v>
          </cell>
          <cell r="IK654">
            <v>0</v>
          </cell>
          <cell r="IL654">
            <v>0</v>
          </cell>
          <cell r="IM654">
            <v>0</v>
          </cell>
        </row>
        <row r="655">
          <cell r="A655">
            <v>0</v>
          </cell>
          <cell r="C655">
            <v>0</v>
          </cell>
          <cell r="D655">
            <v>0</v>
          </cell>
          <cell r="H655">
            <v>0</v>
          </cell>
          <cell r="I655">
            <v>0</v>
          </cell>
          <cell r="J655">
            <v>0</v>
          </cell>
          <cell r="K655">
            <v>0</v>
          </cell>
          <cell r="L655">
            <v>0</v>
          </cell>
          <cell r="M655">
            <v>0</v>
          </cell>
          <cell r="N655">
            <v>0</v>
          </cell>
          <cell r="O655">
            <v>0</v>
          </cell>
          <cell r="P655">
            <v>0</v>
          </cell>
          <cell r="Q655">
            <v>0</v>
          </cell>
          <cell r="R655">
            <v>0</v>
          </cell>
          <cell r="S655">
            <v>0</v>
          </cell>
          <cell r="T655">
            <v>0</v>
          </cell>
          <cell r="U655">
            <v>0</v>
          </cell>
          <cell r="V655">
            <v>0</v>
          </cell>
          <cell r="W655">
            <v>0</v>
          </cell>
          <cell r="X655">
            <v>0</v>
          </cell>
          <cell r="Y655">
            <v>0</v>
          </cell>
          <cell r="Z655">
            <v>0</v>
          </cell>
          <cell r="AA655">
            <v>0</v>
          </cell>
          <cell r="AB655">
            <v>0</v>
          </cell>
          <cell r="AC655">
            <v>0</v>
          </cell>
          <cell r="AD655">
            <v>0</v>
          </cell>
          <cell r="AE655">
            <v>0</v>
          </cell>
          <cell r="AF655">
            <v>0</v>
          </cell>
          <cell r="AG655">
            <v>0</v>
          </cell>
          <cell r="AH655">
            <v>0</v>
          </cell>
          <cell r="AI655">
            <v>0</v>
          </cell>
          <cell r="AJ655">
            <v>0</v>
          </cell>
          <cell r="AK655">
            <v>0</v>
          </cell>
          <cell r="AL655">
            <v>0</v>
          </cell>
          <cell r="AM655">
            <v>0</v>
          </cell>
          <cell r="AN655">
            <v>0</v>
          </cell>
          <cell r="AO655">
            <v>0</v>
          </cell>
          <cell r="AP655">
            <v>0</v>
          </cell>
          <cell r="AQ655">
            <v>0</v>
          </cell>
          <cell r="AR655">
            <v>0</v>
          </cell>
          <cell r="AS655">
            <v>0</v>
          </cell>
          <cell r="AT655">
            <v>0</v>
          </cell>
          <cell r="AU655">
            <v>0</v>
          </cell>
          <cell r="AV655">
            <v>0</v>
          </cell>
          <cell r="AW655">
            <v>0</v>
          </cell>
          <cell r="AX655">
            <v>0</v>
          </cell>
          <cell r="AY655">
            <v>0</v>
          </cell>
          <cell r="AZ655">
            <v>0</v>
          </cell>
          <cell r="BA655">
            <v>0</v>
          </cell>
          <cell r="BB655">
            <v>0</v>
          </cell>
          <cell r="BC655">
            <v>0</v>
          </cell>
          <cell r="BD655">
            <v>0</v>
          </cell>
          <cell r="BE655">
            <v>0</v>
          </cell>
          <cell r="BF655">
            <v>0</v>
          </cell>
          <cell r="BG655">
            <v>0</v>
          </cell>
          <cell r="BH655">
            <v>0</v>
          </cell>
          <cell r="BI655">
            <v>0</v>
          </cell>
          <cell r="BJ655">
            <v>0</v>
          </cell>
          <cell r="BK655">
            <v>0</v>
          </cell>
          <cell r="BL655">
            <v>0</v>
          </cell>
          <cell r="BM655">
            <v>0</v>
          </cell>
          <cell r="BN655">
            <v>0</v>
          </cell>
          <cell r="BO655">
            <v>0</v>
          </cell>
          <cell r="BP655">
            <v>0</v>
          </cell>
          <cell r="BQ655">
            <v>0</v>
          </cell>
          <cell r="BR655">
            <v>0</v>
          </cell>
          <cell r="BS655">
            <v>0</v>
          </cell>
          <cell r="BT655">
            <v>0</v>
          </cell>
          <cell r="BU655">
            <v>0</v>
          </cell>
          <cell r="BV655">
            <v>0</v>
          </cell>
          <cell r="BW655">
            <v>0</v>
          </cell>
          <cell r="BX655">
            <v>0</v>
          </cell>
          <cell r="BY655">
            <v>0</v>
          </cell>
          <cell r="BZ655">
            <v>0</v>
          </cell>
          <cell r="CA655">
            <v>0</v>
          </cell>
          <cell r="CB655">
            <v>0</v>
          </cell>
          <cell r="CC655">
            <v>0</v>
          </cell>
          <cell r="CD655">
            <v>0</v>
          </cell>
          <cell r="CE655">
            <v>0</v>
          </cell>
          <cell r="CF655">
            <v>0</v>
          </cell>
          <cell r="CG655">
            <v>0</v>
          </cell>
          <cell r="CH655">
            <v>0</v>
          </cell>
          <cell r="CI655">
            <v>0</v>
          </cell>
          <cell r="CJ655">
            <v>0</v>
          </cell>
          <cell r="CK655">
            <v>0</v>
          </cell>
          <cell r="CL655">
            <v>0</v>
          </cell>
          <cell r="CM655">
            <v>0</v>
          </cell>
          <cell r="CN655">
            <v>0</v>
          </cell>
          <cell r="CO655">
            <v>0</v>
          </cell>
          <cell r="CP655">
            <v>0</v>
          </cell>
          <cell r="CQ655">
            <v>0</v>
          </cell>
          <cell r="CR655">
            <v>0</v>
          </cell>
          <cell r="CS655">
            <v>0</v>
          </cell>
          <cell r="CT655">
            <v>0</v>
          </cell>
          <cell r="CU655">
            <v>0</v>
          </cell>
          <cell r="CV655">
            <v>0</v>
          </cell>
          <cell r="CW655">
            <v>0</v>
          </cell>
          <cell r="CX655">
            <v>0</v>
          </cell>
          <cell r="CY655">
            <v>0</v>
          </cell>
          <cell r="CZ655">
            <v>0</v>
          </cell>
          <cell r="DA655">
            <v>0</v>
          </cell>
          <cell r="DB655">
            <v>0</v>
          </cell>
          <cell r="DC655">
            <v>0</v>
          </cell>
          <cell r="DD655">
            <v>0</v>
          </cell>
          <cell r="DE655">
            <v>0</v>
          </cell>
          <cell r="DF655">
            <v>0</v>
          </cell>
          <cell r="DG655">
            <v>0</v>
          </cell>
          <cell r="DH655">
            <v>0</v>
          </cell>
          <cell r="DI655">
            <v>0</v>
          </cell>
          <cell r="DJ655">
            <v>0</v>
          </cell>
          <cell r="DK655">
            <v>0</v>
          </cell>
          <cell r="DL655">
            <v>0</v>
          </cell>
          <cell r="DM655">
            <v>0</v>
          </cell>
          <cell r="DN655">
            <v>0</v>
          </cell>
          <cell r="DO655">
            <v>0</v>
          </cell>
          <cell r="DP655">
            <v>0</v>
          </cell>
          <cell r="DQ655">
            <v>0</v>
          </cell>
          <cell r="DR655">
            <v>0</v>
          </cell>
          <cell r="DS655">
            <v>0</v>
          </cell>
          <cell r="DT655">
            <v>0</v>
          </cell>
          <cell r="DU655">
            <v>0</v>
          </cell>
          <cell r="DV655">
            <v>0</v>
          </cell>
          <cell r="DW655">
            <v>0</v>
          </cell>
          <cell r="DX655">
            <v>0</v>
          </cell>
          <cell r="DY655">
            <v>0</v>
          </cell>
          <cell r="DZ655">
            <v>0</v>
          </cell>
          <cell r="EA655">
            <v>0</v>
          </cell>
          <cell r="EB655">
            <v>0</v>
          </cell>
          <cell r="EC655">
            <v>0</v>
          </cell>
          <cell r="ED655">
            <v>0</v>
          </cell>
          <cell r="EE655">
            <v>0</v>
          </cell>
          <cell r="EF655">
            <v>0</v>
          </cell>
          <cell r="EG655">
            <v>0</v>
          </cell>
          <cell r="EH655">
            <v>0</v>
          </cell>
          <cell r="EI655">
            <v>0</v>
          </cell>
          <cell r="EJ655">
            <v>0</v>
          </cell>
          <cell r="EK655">
            <v>0</v>
          </cell>
          <cell r="EL655">
            <v>0</v>
          </cell>
          <cell r="EM655">
            <v>0</v>
          </cell>
          <cell r="EN655">
            <v>0</v>
          </cell>
          <cell r="EO655">
            <v>0</v>
          </cell>
          <cell r="EP655">
            <v>0</v>
          </cell>
          <cell r="EQ655">
            <v>0</v>
          </cell>
          <cell r="ER655">
            <v>0</v>
          </cell>
          <cell r="ES655">
            <v>0</v>
          </cell>
          <cell r="ET655">
            <v>0</v>
          </cell>
          <cell r="EU655">
            <v>0</v>
          </cell>
          <cell r="EV655">
            <v>0</v>
          </cell>
          <cell r="EW655">
            <v>0</v>
          </cell>
          <cell r="EX655">
            <v>0</v>
          </cell>
          <cell r="EY655">
            <v>0</v>
          </cell>
          <cell r="EZ655">
            <v>0</v>
          </cell>
          <cell r="FA655">
            <v>0</v>
          </cell>
          <cell r="FB655">
            <v>0</v>
          </cell>
          <cell r="FC655">
            <v>0</v>
          </cell>
          <cell r="FD655">
            <v>0</v>
          </cell>
          <cell r="FE655">
            <v>0</v>
          </cell>
          <cell r="FF655">
            <v>0</v>
          </cell>
          <cell r="FG655">
            <v>0</v>
          </cell>
          <cell r="FH655">
            <v>0</v>
          </cell>
          <cell r="FI655">
            <v>0</v>
          </cell>
          <cell r="FJ655">
            <v>0</v>
          </cell>
          <cell r="FK655">
            <v>0</v>
          </cell>
          <cell r="FL655">
            <v>0</v>
          </cell>
          <cell r="FM655">
            <v>0</v>
          </cell>
          <cell r="FN655">
            <v>0</v>
          </cell>
          <cell r="FO655">
            <v>0</v>
          </cell>
          <cell r="FP655">
            <v>0</v>
          </cell>
          <cell r="FQ655">
            <v>0</v>
          </cell>
          <cell r="FR655">
            <v>0</v>
          </cell>
          <cell r="FS655">
            <v>0</v>
          </cell>
          <cell r="FT655">
            <v>0</v>
          </cell>
          <cell r="FU655">
            <v>0</v>
          </cell>
          <cell r="FV655">
            <v>0</v>
          </cell>
          <cell r="FW655">
            <v>0</v>
          </cell>
          <cell r="FX655">
            <v>0</v>
          </cell>
          <cell r="FY655">
            <v>0</v>
          </cell>
          <cell r="FZ655">
            <v>0</v>
          </cell>
          <cell r="GA655">
            <v>0</v>
          </cell>
          <cell r="GB655">
            <v>0</v>
          </cell>
          <cell r="GC655">
            <v>0</v>
          </cell>
          <cell r="GD655">
            <v>0</v>
          </cell>
          <cell r="GE655">
            <v>0</v>
          </cell>
          <cell r="GF655">
            <v>0</v>
          </cell>
          <cell r="GG655">
            <v>0</v>
          </cell>
          <cell r="GH655">
            <v>0</v>
          </cell>
          <cell r="GI655">
            <v>0</v>
          </cell>
          <cell r="GJ655">
            <v>0</v>
          </cell>
          <cell r="GK655">
            <v>0</v>
          </cell>
          <cell r="GL655">
            <v>0</v>
          </cell>
          <cell r="GM655">
            <v>0</v>
          </cell>
          <cell r="GN655">
            <v>0</v>
          </cell>
          <cell r="GO655">
            <v>0</v>
          </cell>
          <cell r="GP655">
            <v>0</v>
          </cell>
          <cell r="GQ655">
            <v>0</v>
          </cell>
          <cell r="GR655">
            <v>0</v>
          </cell>
          <cell r="GS655">
            <v>0</v>
          </cell>
          <cell r="GT655">
            <v>0</v>
          </cell>
          <cell r="GU655">
            <v>0</v>
          </cell>
          <cell r="GV655">
            <v>0</v>
          </cell>
          <cell r="GW655">
            <v>0</v>
          </cell>
          <cell r="GX655">
            <v>0</v>
          </cell>
          <cell r="GY655">
            <v>0</v>
          </cell>
          <cell r="GZ655">
            <v>0</v>
          </cell>
          <cell r="HA655">
            <v>0</v>
          </cell>
          <cell r="HB655">
            <v>0</v>
          </cell>
          <cell r="HC655">
            <v>0</v>
          </cell>
          <cell r="HD655">
            <v>0</v>
          </cell>
          <cell r="HE655">
            <v>0</v>
          </cell>
          <cell r="HF655">
            <v>0</v>
          </cell>
          <cell r="HG655">
            <v>0</v>
          </cell>
          <cell r="HH655">
            <v>0</v>
          </cell>
          <cell r="HI655">
            <v>0</v>
          </cell>
          <cell r="HJ655">
            <v>0</v>
          </cell>
          <cell r="HK655">
            <v>0</v>
          </cell>
          <cell r="HL655">
            <v>0</v>
          </cell>
          <cell r="HM655">
            <v>0</v>
          </cell>
          <cell r="HN655">
            <v>0</v>
          </cell>
          <cell r="HO655">
            <v>0</v>
          </cell>
          <cell r="HP655">
            <v>0</v>
          </cell>
          <cell r="HQ655">
            <v>0</v>
          </cell>
          <cell r="HR655">
            <v>0</v>
          </cell>
          <cell r="HS655">
            <v>0</v>
          </cell>
          <cell r="HT655">
            <v>0</v>
          </cell>
          <cell r="HU655">
            <v>0</v>
          </cell>
          <cell r="HV655">
            <v>0</v>
          </cell>
          <cell r="HW655">
            <v>0</v>
          </cell>
          <cell r="HX655">
            <v>0</v>
          </cell>
          <cell r="HY655">
            <v>0</v>
          </cell>
          <cell r="HZ655">
            <v>0</v>
          </cell>
          <cell r="IA655">
            <v>0</v>
          </cell>
          <cell r="IB655">
            <v>0</v>
          </cell>
          <cell r="IC655">
            <v>0</v>
          </cell>
          <cell r="ID655">
            <v>0</v>
          </cell>
          <cell r="IE655">
            <v>0</v>
          </cell>
          <cell r="IF655">
            <v>0</v>
          </cell>
          <cell r="IG655">
            <v>0</v>
          </cell>
          <cell r="IH655">
            <v>0</v>
          </cell>
          <cell r="II655">
            <v>0</v>
          </cell>
          <cell r="IJ655">
            <v>0</v>
          </cell>
          <cell r="IK655">
            <v>0</v>
          </cell>
          <cell r="IL655">
            <v>0</v>
          </cell>
          <cell r="IM655">
            <v>0</v>
          </cell>
        </row>
        <row r="656">
          <cell r="A656">
            <v>0</v>
          </cell>
          <cell r="C656">
            <v>0</v>
          </cell>
          <cell r="D656">
            <v>0</v>
          </cell>
          <cell r="H656">
            <v>0</v>
          </cell>
          <cell r="I656">
            <v>0</v>
          </cell>
          <cell r="J656">
            <v>0</v>
          </cell>
          <cell r="K656">
            <v>0</v>
          </cell>
          <cell r="L656">
            <v>0</v>
          </cell>
          <cell r="M656">
            <v>0</v>
          </cell>
          <cell r="N656">
            <v>0</v>
          </cell>
          <cell r="O656">
            <v>0</v>
          </cell>
          <cell r="P656">
            <v>0</v>
          </cell>
          <cell r="Q656">
            <v>0</v>
          </cell>
          <cell r="R656">
            <v>0</v>
          </cell>
          <cell r="S656">
            <v>0</v>
          </cell>
          <cell r="T656">
            <v>0</v>
          </cell>
          <cell r="U656">
            <v>0</v>
          </cell>
          <cell r="V656">
            <v>0</v>
          </cell>
          <cell r="W656">
            <v>0</v>
          </cell>
          <cell r="X656">
            <v>0</v>
          </cell>
          <cell r="Y656">
            <v>0</v>
          </cell>
          <cell r="Z656">
            <v>0</v>
          </cell>
          <cell r="AA656">
            <v>0</v>
          </cell>
          <cell r="AB656">
            <v>0</v>
          </cell>
          <cell r="AC656">
            <v>0</v>
          </cell>
          <cell r="AD656">
            <v>0</v>
          </cell>
          <cell r="AE656">
            <v>0</v>
          </cell>
          <cell r="AF656">
            <v>0</v>
          </cell>
          <cell r="AG656">
            <v>0</v>
          </cell>
          <cell r="AH656">
            <v>0</v>
          </cell>
          <cell r="AI656">
            <v>0</v>
          </cell>
          <cell r="AJ656">
            <v>0</v>
          </cell>
          <cell r="AK656">
            <v>0</v>
          </cell>
          <cell r="AL656">
            <v>0</v>
          </cell>
          <cell r="AM656">
            <v>0</v>
          </cell>
          <cell r="AN656">
            <v>0</v>
          </cell>
          <cell r="AO656">
            <v>0</v>
          </cell>
          <cell r="AP656">
            <v>0</v>
          </cell>
          <cell r="AQ656">
            <v>0</v>
          </cell>
          <cell r="AR656">
            <v>0</v>
          </cell>
          <cell r="AS656">
            <v>0</v>
          </cell>
          <cell r="AT656">
            <v>0</v>
          </cell>
          <cell r="AU656">
            <v>0</v>
          </cell>
          <cell r="AV656">
            <v>0</v>
          </cell>
          <cell r="AW656">
            <v>0</v>
          </cell>
          <cell r="AX656">
            <v>0</v>
          </cell>
          <cell r="AY656">
            <v>0</v>
          </cell>
          <cell r="AZ656">
            <v>0</v>
          </cell>
          <cell r="BA656">
            <v>0</v>
          </cell>
          <cell r="BB656">
            <v>0</v>
          </cell>
          <cell r="BC656">
            <v>0</v>
          </cell>
          <cell r="BD656">
            <v>0</v>
          </cell>
          <cell r="BE656">
            <v>0</v>
          </cell>
          <cell r="BF656">
            <v>0</v>
          </cell>
          <cell r="BG656">
            <v>0</v>
          </cell>
          <cell r="BH656">
            <v>0</v>
          </cell>
          <cell r="BI656">
            <v>0</v>
          </cell>
          <cell r="BJ656">
            <v>0</v>
          </cell>
          <cell r="BK656">
            <v>0</v>
          </cell>
          <cell r="BL656">
            <v>0</v>
          </cell>
          <cell r="BM656">
            <v>0</v>
          </cell>
          <cell r="BN656">
            <v>0</v>
          </cell>
          <cell r="BO656">
            <v>0</v>
          </cell>
          <cell r="BP656">
            <v>0</v>
          </cell>
          <cell r="BQ656">
            <v>0</v>
          </cell>
          <cell r="BR656">
            <v>0</v>
          </cell>
          <cell r="BS656">
            <v>0</v>
          </cell>
          <cell r="BT656">
            <v>0</v>
          </cell>
          <cell r="BU656">
            <v>0</v>
          </cell>
          <cell r="BV656">
            <v>0</v>
          </cell>
          <cell r="BW656">
            <v>0</v>
          </cell>
          <cell r="BX656">
            <v>0</v>
          </cell>
          <cell r="BY656">
            <v>0</v>
          </cell>
          <cell r="BZ656">
            <v>0</v>
          </cell>
          <cell r="CA656">
            <v>0</v>
          </cell>
          <cell r="CB656">
            <v>0</v>
          </cell>
          <cell r="CC656">
            <v>0</v>
          </cell>
          <cell r="CD656">
            <v>0</v>
          </cell>
          <cell r="CE656">
            <v>0</v>
          </cell>
          <cell r="CF656">
            <v>0</v>
          </cell>
          <cell r="CG656">
            <v>0</v>
          </cell>
          <cell r="CH656">
            <v>0</v>
          </cell>
          <cell r="CI656">
            <v>0</v>
          </cell>
          <cell r="CJ656">
            <v>0</v>
          </cell>
          <cell r="CK656">
            <v>0</v>
          </cell>
          <cell r="CL656">
            <v>0</v>
          </cell>
          <cell r="CM656">
            <v>0</v>
          </cell>
          <cell r="CN656">
            <v>0</v>
          </cell>
          <cell r="CO656">
            <v>0</v>
          </cell>
          <cell r="CP656">
            <v>0</v>
          </cell>
          <cell r="CQ656">
            <v>0</v>
          </cell>
          <cell r="CR656">
            <v>0</v>
          </cell>
          <cell r="CS656">
            <v>0</v>
          </cell>
          <cell r="CT656">
            <v>0</v>
          </cell>
          <cell r="CU656">
            <v>0</v>
          </cell>
          <cell r="CV656">
            <v>0</v>
          </cell>
          <cell r="CW656">
            <v>0</v>
          </cell>
          <cell r="CX656">
            <v>0</v>
          </cell>
          <cell r="CY656">
            <v>0</v>
          </cell>
          <cell r="CZ656">
            <v>0</v>
          </cell>
          <cell r="DA656">
            <v>0</v>
          </cell>
          <cell r="DB656">
            <v>0</v>
          </cell>
          <cell r="DC656">
            <v>0</v>
          </cell>
          <cell r="DD656">
            <v>0</v>
          </cell>
          <cell r="DE656">
            <v>0</v>
          </cell>
          <cell r="DF656">
            <v>0</v>
          </cell>
          <cell r="DG656">
            <v>0</v>
          </cell>
          <cell r="DH656">
            <v>0</v>
          </cell>
          <cell r="DI656">
            <v>0</v>
          </cell>
          <cell r="DJ656">
            <v>0</v>
          </cell>
          <cell r="DK656">
            <v>0</v>
          </cell>
          <cell r="DL656">
            <v>0</v>
          </cell>
          <cell r="DM656">
            <v>0</v>
          </cell>
          <cell r="DN656">
            <v>0</v>
          </cell>
          <cell r="DO656">
            <v>0</v>
          </cell>
          <cell r="DP656">
            <v>0</v>
          </cell>
          <cell r="DQ656">
            <v>0</v>
          </cell>
          <cell r="DR656">
            <v>0</v>
          </cell>
          <cell r="DS656">
            <v>0</v>
          </cell>
          <cell r="DT656">
            <v>0</v>
          </cell>
          <cell r="DU656">
            <v>0</v>
          </cell>
          <cell r="DV656">
            <v>0</v>
          </cell>
          <cell r="DW656">
            <v>0</v>
          </cell>
          <cell r="DX656">
            <v>0</v>
          </cell>
          <cell r="DY656">
            <v>0</v>
          </cell>
          <cell r="DZ656">
            <v>0</v>
          </cell>
          <cell r="EA656">
            <v>0</v>
          </cell>
          <cell r="EB656">
            <v>0</v>
          </cell>
          <cell r="EC656">
            <v>0</v>
          </cell>
          <cell r="ED656">
            <v>0</v>
          </cell>
          <cell r="EE656">
            <v>0</v>
          </cell>
          <cell r="EF656">
            <v>0</v>
          </cell>
          <cell r="EG656">
            <v>0</v>
          </cell>
          <cell r="EH656">
            <v>0</v>
          </cell>
          <cell r="EI656">
            <v>0</v>
          </cell>
          <cell r="EJ656">
            <v>0</v>
          </cell>
          <cell r="EK656">
            <v>0</v>
          </cell>
          <cell r="EL656">
            <v>0</v>
          </cell>
          <cell r="EM656">
            <v>0</v>
          </cell>
          <cell r="EN656">
            <v>0</v>
          </cell>
          <cell r="EO656">
            <v>0</v>
          </cell>
          <cell r="EP656">
            <v>0</v>
          </cell>
          <cell r="EQ656">
            <v>0</v>
          </cell>
          <cell r="ER656">
            <v>0</v>
          </cell>
          <cell r="ES656">
            <v>0</v>
          </cell>
          <cell r="ET656">
            <v>0</v>
          </cell>
          <cell r="EU656">
            <v>0</v>
          </cell>
          <cell r="EV656">
            <v>0</v>
          </cell>
          <cell r="EW656">
            <v>0</v>
          </cell>
          <cell r="EX656">
            <v>0</v>
          </cell>
          <cell r="EY656">
            <v>0</v>
          </cell>
          <cell r="EZ656">
            <v>0</v>
          </cell>
          <cell r="FA656">
            <v>0</v>
          </cell>
          <cell r="FB656">
            <v>0</v>
          </cell>
          <cell r="FC656">
            <v>0</v>
          </cell>
          <cell r="FD656">
            <v>0</v>
          </cell>
          <cell r="FE656">
            <v>0</v>
          </cell>
          <cell r="FF656">
            <v>0</v>
          </cell>
          <cell r="FG656">
            <v>0</v>
          </cell>
          <cell r="FH656">
            <v>0</v>
          </cell>
          <cell r="FI656">
            <v>0</v>
          </cell>
          <cell r="FJ656">
            <v>0</v>
          </cell>
          <cell r="FK656">
            <v>0</v>
          </cell>
          <cell r="FL656">
            <v>0</v>
          </cell>
          <cell r="FM656">
            <v>0</v>
          </cell>
          <cell r="FN656">
            <v>0</v>
          </cell>
          <cell r="FO656">
            <v>0</v>
          </cell>
          <cell r="FP656">
            <v>0</v>
          </cell>
          <cell r="FQ656">
            <v>0</v>
          </cell>
          <cell r="FR656">
            <v>0</v>
          </cell>
          <cell r="FS656">
            <v>0</v>
          </cell>
          <cell r="FT656">
            <v>0</v>
          </cell>
          <cell r="FU656">
            <v>0</v>
          </cell>
          <cell r="FV656">
            <v>0</v>
          </cell>
          <cell r="FW656">
            <v>0</v>
          </cell>
          <cell r="FX656">
            <v>0</v>
          </cell>
          <cell r="FY656">
            <v>0</v>
          </cell>
          <cell r="FZ656">
            <v>0</v>
          </cell>
          <cell r="GA656">
            <v>0</v>
          </cell>
          <cell r="GB656">
            <v>0</v>
          </cell>
          <cell r="GC656">
            <v>0</v>
          </cell>
          <cell r="GD656">
            <v>0</v>
          </cell>
          <cell r="GE656">
            <v>0</v>
          </cell>
          <cell r="GF656">
            <v>0</v>
          </cell>
          <cell r="GG656">
            <v>0</v>
          </cell>
          <cell r="GH656">
            <v>0</v>
          </cell>
          <cell r="GI656">
            <v>0</v>
          </cell>
          <cell r="GJ656">
            <v>0</v>
          </cell>
          <cell r="GK656">
            <v>0</v>
          </cell>
          <cell r="GL656">
            <v>0</v>
          </cell>
          <cell r="GM656">
            <v>0</v>
          </cell>
          <cell r="GN656">
            <v>0</v>
          </cell>
          <cell r="GO656">
            <v>0</v>
          </cell>
          <cell r="GP656">
            <v>0</v>
          </cell>
          <cell r="GQ656">
            <v>0</v>
          </cell>
          <cell r="GR656">
            <v>0</v>
          </cell>
          <cell r="GS656">
            <v>0</v>
          </cell>
          <cell r="GT656">
            <v>0</v>
          </cell>
          <cell r="GU656">
            <v>0</v>
          </cell>
          <cell r="GV656">
            <v>0</v>
          </cell>
          <cell r="GW656">
            <v>0</v>
          </cell>
          <cell r="GX656">
            <v>0</v>
          </cell>
          <cell r="GY656">
            <v>0</v>
          </cell>
          <cell r="GZ656">
            <v>0</v>
          </cell>
          <cell r="HA656">
            <v>0</v>
          </cell>
          <cell r="HB656">
            <v>0</v>
          </cell>
          <cell r="HC656">
            <v>0</v>
          </cell>
          <cell r="HD656">
            <v>0</v>
          </cell>
          <cell r="HE656">
            <v>0</v>
          </cell>
          <cell r="HF656">
            <v>0</v>
          </cell>
          <cell r="HG656">
            <v>0</v>
          </cell>
          <cell r="HH656">
            <v>0</v>
          </cell>
          <cell r="HI656">
            <v>0</v>
          </cell>
          <cell r="HJ656">
            <v>0</v>
          </cell>
          <cell r="HK656">
            <v>0</v>
          </cell>
          <cell r="HL656">
            <v>0</v>
          </cell>
          <cell r="HM656">
            <v>0</v>
          </cell>
          <cell r="HN656">
            <v>0</v>
          </cell>
          <cell r="HO656">
            <v>0</v>
          </cell>
          <cell r="HP656">
            <v>0</v>
          </cell>
          <cell r="HQ656">
            <v>0</v>
          </cell>
          <cell r="HR656">
            <v>0</v>
          </cell>
          <cell r="HS656">
            <v>0</v>
          </cell>
          <cell r="HT656">
            <v>0</v>
          </cell>
          <cell r="HU656">
            <v>0</v>
          </cell>
          <cell r="HV656">
            <v>0</v>
          </cell>
          <cell r="HW656">
            <v>0</v>
          </cell>
          <cell r="HX656">
            <v>0</v>
          </cell>
          <cell r="HY656">
            <v>0</v>
          </cell>
          <cell r="HZ656">
            <v>0</v>
          </cell>
          <cell r="IA656">
            <v>0</v>
          </cell>
          <cell r="IB656">
            <v>0</v>
          </cell>
          <cell r="IC656">
            <v>0</v>
          </cell>
          <cell r="ID656">
            <v>0</v>
          </cell>
          <cell r="IE656">
            <v>0</v>
          </cell>
          <cell r="IF656">
            <v>0</v>
          </cell>
          <cell r="IG656">
            <v>0</v>
          </cell>
          <cell r="IH656">
            <v>0</v>
          </cell>
          <cell r="II656">
            <v>0</v>
          </cell>
          <cell r="IJ656">
            <v>0</v>
          </cell>
          <cell r="IK656">
            <v>0</v>
          </cell>
          <cell r="IL656">
            <v>0</v>
          </cell>
          <cell r="IM656">
            <v>0</v>
          </cell>
        </row>
        <row r="657">
          <cell r="A657">
            <v>0</v>
          </cell>
          <cell r="C657">
            <v>0</v>
          </cell>
          <cell r="D657">
            <v>0</v>
          </cell>
          <cell r="H657">
            <v>0</v>
          </cell>
          <cell r="I657">
            <v>0</v>
          </cell>
          <cell r="J657">
            <v>0</v>
          </cell>
          <cell r="K657">
            <v>0</v>
          </cell>
          <cell r="L657">
            <v>0</v>
          </cell>
          <cell r="M657">
            <v>0</v>
          </cell>
          <cell r="N657">
            <v>0</v>
          </cell>
          <cell r="O657">
            <v>0</v>
          </cell>
          <cell r="P657">
            <v>0</v>
          </cell>
          <cell r="Q657">
            <v>0</v>
          </cell>
          <cell r="R657">
            <v>0</v>
          </cell>
          <cell r="S657">
            <v>0</v>
          </cell>
          <cell r="T657">
            <v>0</v>
          </cell>
          <cell r="U657">
            <v>0</v>
          </cell>
          <cell r="V657">
            <v>0</v>
          </cell>
          <cell r="W657">
            <v>0</v>
          </cell>
          <cell r="X657">
            <v>0</v>
          </cell>
          <cell r="Y657">
            <v>0</v>
          </cell>
          <cell r="Z657">
            <v>0</v>
          </cell>
          <cell r="AA657">
            <v>0</v>
          </cell>
          <cell r="AB657">
            <v>0</v>
          </cell>
          <cell r="AC657">
            <v>0</v>
          </cell>
          <cell r="AD657">
            <v>0</v>
          </cell>
          <cell r="AE657">
            <v>0</v>
          </cell>
          <cell r="AF657">
            <v>0</v>
          </cell>
          <cell r="AG657">
            <v>0</v>
          </cell>
          <cell r="AH657">
            <v>0</v>
          </cell>
          <cell r="AI657">
            <v>0</v>
          </cell>
          <cell r="AJ657">
            <v>0</v>
          </cell>
          <cell r="AK657">
            <v>0</v>
          </cell>
          <cell r="AL657">
            <v>0</v>
          </cell>
          <cell r="AM657">
            <v>0</v>
          </cell>
          <cell r="AN657">
            <v>0</v>
          </cell>
          <cell r="AO657">
            <v>0</v>
          </cell>
          <cell r="AP657">
            <v>0</v>
          </cell>
          <cell r="AQ657">
            <v>0</v>
          </cell>
          <cell r="AR657">
            <v>0</v>
          </cell>
          <cell r="AS657">
            <v>0</v>
          </cell>
          <cell r="AT657">
            <v>0</v>
          </cell>
          <cell r="AU657">
            <v>0</v>
          </cell>
          <cell r="AV657">
            <v>0</v>
          </cell>
          <cell r="AW657">
            <v>0</v>
          </cell>
          <cell r="AX657">
            <v>0</v>
          </cell>
          <cell r="AY657">
            <v>0</v>
          </cell>
          <cell r="AZ657">
            <v>0</v>
          </cell>
          <cell r="BA657">
            <v>0</v>
          </cell>
          <cell r="BB657">
            <v>0</v>
          </cell>
          <cell r="BC657">
            <v>0</v>
          </cell>
          <cell r="BD657">
            <v>0</v>
          </cell>
          <cell r="BE657">
            <v>0</v>
          </cell>
          <cell r="BF657">
            <v>0</v>
          </cell>
          <cell r="BG657">
            <v>0</v>
          </cell>
          <cell r="BH657">
            <v>0</v>
          </cell>
          <cell r="BI657">
            <v>0</v>
          </cell>
          <cell r="BJ657">
            <v>0</v>
          </cell>
          <cell r="BK657">
            <v>0</v>
          </cell>
          <cell r="BL657">
            <v>0</v>
          </cell>
          <cell r="BM657">
            <v>0</v>
          </cell>
          <cell r="BN657">
            <v>0</v>
          </cell>
          <cell r="BO657">
            <v>0</v>
          </cell>
          <cell r="BP657">
            <v>0</v>
          </cell>
          <cell r="BQ657">
            <v>0</v>
          </cell>
          <cell r="BR657">
            <v>0</v>
          </cell>
          <cell r="BS657">
            <v>0</v>
          </cell>
          <cell r="BT657">
            <v>0</v>
          </cell>
          <cell r="BU657">
            <v>0</v>
          </cell>
          <cell r="BV657">
            <v>0</v>
          </cell>
          <cell r="BW657">
            <v>0</v>
          </cell>
          <cell r="BX657">
            <v>0</v>
          </cell>
          <cell r="BY657">
            <v>0</v>
          </cell>
          <cell r="BZ657">
            <v>0</v>
          </cell>
          <cell r="CA657">
            <v>0</v>
          </cell>
          <cell r="CB657">
            <v>0</v>
          </cell>
          <cell r="CC657">
            <v>0</v>
          </cell>
          <cell r="CD657">
            <v>0</v>
          </cell>
          <cell r="CE657">
            <v>0</v>
          </cell>
          <cell r="CF657">
            <v>0</v>
          </cell>
          <cell r="CG657">
            <v>0</v>
          </cell>
          <cell r="CH657">
            <v>0</v>
          </cell>
          <cell r="CI657">
            <v>0</v>
          </cell>
          <cell r="CJ657">
            <v>0</v>
          </cell>
          <cell r="CK657">
            <v>0</v>
          </cell>
          <cell r="CL657">
            <v>0</v>
          </cell>
          <cell r="CM657">
            <v>0</v>
          </cell>
          <cell r="CN657">
            <v>0</v>
          </cell>
          <cell r="CO657">
            <v>0</v>
          </cell>
          <cell r="CP657">
            <v>0</v>
          </cell>
          <cell r="CQ657">
            <v>0</v>
          </cell>
          <cell r="CR657">
            <v>0</v>
          </cell>
          <cell r="CS657">
            <v>0</v>
          </cell>
          <cell r="CT657">
            <v>0</v>
          </cell>
          <cell r="CU657">
            <v>0</v>
          </cell>
          <cell r="CV657">
            <v>0</v>
          </cell>
          <cell r="CW657">
            <v>0</v>
          </cell>
          <cell r="CX657">
            <v>0</v>
          </cell>
          <cell r="CY657">
            <v>0</v>
          </cell>
          <cell r="CZ657">
            <v>0</v>
          </cell>
          <cell r="DA657">
            <v>0</v>
          </cell>
          <cell r="DB657">
            <v>0</v>
          </cell>
          <cell r="DC657">
            <v>0</v>
          </cell>
          <cell r="DD657">
            <v>0</v>
          </cell>
          <cell r="DE657">
            <v>0</v>
          </cell>
          <cell r="DF657">
            <v>0</v>
          </cell>
          <cell r="DG657">
            <v>0</v>
          </cell>
          <cell r="DH657">
            <v>0</v>
          </cell>
          <cell r="DI657">
            <v>0</v>
          </cell>
          <cell r="DJ657">
            <v>0</v>
          </cell>
          <cell r="DK657">
            <v>0</v>
          </cell>
          <cell r="DL657">
            <v>0</v>
          </cell>
          <cell r="DM657">
            <v>0</v>
          </cell>
          <cell r="DN657">
            <v>0</v>
          </cell>
          <cell r="DO657">
            <v>0</v>
          </cell>
          <cell r="DP657">
            <v>0</v>
          </cell>
          <cell r="DQ657">
            <v>0</v>
          </cell>
          <cell r="DR657">
            <v>0</v>
          </cell>
          <cell r="DS657">
            <v>0</v>
          </cell>
          <cell r="DT657">
            <v>0</v>
          </cell>
          <cell r="DU657">
            <v>0</v>
          </cell>
          <cell r="DV657">
            <v>0</v>
          </cell>
          <cell r="DW657">
            <v>0</v>
          </cell>
          <cell r="DX657">
            <v>0</v>
          </cell>
          <cell r="DY657">
            <v>0</v>
          </cell>
          <cell r="DZ657">
            <v>0</v>
          </cell>
          <cell r="EA657">
            <v>0</v>
          </cell>
          <cell r="EB657">
            <v>0</v>
          </cell>
          <cell r="EC657">
            <v>0</v>
          </cell>
          <cell r="ED657">
            <v>0</v>
          </cell>
          <cell r="EE657">
            <v>0</v>
          </cell>
          <cell r="EF657">
            <v>0</v>
          </cell>
          <cell r="EG657">
            <v>0</v>
          </cell>
          <cell r="EH657">
            <v>0</v>
          </cell>
          <cell r="EI657">
            <v>0</v>
          </cell>
          <cell r="EJ657">
            <v>0</v>
          </cell>
          <cell r="EK657">
            <v>0</v>
          </cell>
          <cell r="EL657">
            <v>0</v>
          </cell>
          <cell r="EM657">
            <v>0</v>
          </cell>
          <cell r="EN657">
            <v>0</v>
          </cell>
          <cell r="EO657">
            <v>0</v>
          </cell>
          <cell r="EP657">
            <v>0</v>
          </cell>
          <cell r="EQ657">
            <v>0</v>
          </cell>
          <cell r="ER657">
            <v>0</v>
          </cell>
          <cell r="ES657">
            <v>0</v>
          </cell>
          <cell r="ET657">
            <v>0</v>
          </cell>
          <cell r="EU657">
            <v>0</v>
          </cell>
          <cell r="EV657">
            <v>0</v>
          </cell>
          <cell r="EW657">
            <v>0</v>
          </cell>
          <cell r="EX657">
            <v>0</v>
          </cell>
          <cell r="EY657">
            <v>0</v>
          </cell>
          <cell r="EZ657">
            <v>0</v>
          </cell>
          <cell r="FA657">
            <v>0</v>
          </cell>
          <cell r="FB657">
            <v>0</v>
          </cell>
          <cell r="FC657">
            <v>0</v>
          </cell>
          <cell r="FD657">
            <v>0</v>
          </cell>
          <cell r="FE657">
            <v>0</v>
          </cell>
          <cell r="FF657">
            <v>0</v>
          </cell>
          <cell r="FG657">
            <v>0</v>
          </cell>
          <cell r="FH657">
            <v>0</v>
          </cell>
          <cell r="FI657">
            <v>0</v>
          </cell>
          <cell r="FJ657">
            <v>0</v>
          </cell>
          <cell r="FK657">
            <v>0</v>
          </cell>
          <cell r="FL657">
            <v>0</v>
          </cell>
          <cell r="FM657">
            <v>0</v>
          </cell>
          <cell r="FN657">
            <v>0</v>
          </cell>
          <cell r="FO657">
            <v>0</v>
          </cell>
          <cell r="FP657">
            <v>0</v>
          </cell>
          <cell r="FQ657">
            <v>0</v>
          </cell>
          <cell r="FR657">
            <v>0</v>
          </cell>
          <cell r="FS657">
            <v>0</v>
          </cell>
          <cell r="FT657">
            <v>0</v>
          </cell>
          <cell r="FU657">
            <v>0</v>
          </cell>
          <cell r="FV657">
            <v>0</v>
          </cell>
          <cell r="FW657">
            <v>0</v>
          </cell>
          <cell r="FX657">
            <v>0</v>
          </cell>
          <cell r="FY657">
            <v>0</v>
          </cell>
          <cell r="FZ657">
            <v>0</v>
          </cell>
          <cell r="GA657">
            <v>0</v>
          </cell>
          <cell r="GB657">
            <v>0</v>
          </cell>
          <cell r="GC657">
            <v>0</v>
          </cell>
          <cell r="GD657">
            <v>0</v>
          </cell>
          <cell r="GE657">
            <v>0</v>
          </cell>
          <cell r="GF657">
            <v>0</v>
          </cell>
          <cell r="GG657">
            <v>0</v>
          </cell>
          <cell r="GH657">
            <v>0</v>
          </cell>
          <cell r="GI657">
            <v>0</v>
          </cell>
          <cell r="GJ657">
            <v>0</v>
          </cell>
          <cell r="GK657">
            <v>0</v>
          </cell>
          <cell r="GL657">
            <v>0</v>
          </cell>
          <cell r="GM657">
            <v>0</v>
          </cell>
          <cell r="GN657">
            <v>0</v>
          </cell>
          <cell r="GO657">
            <v>0</v>
          </cell>
          <cell r="GP657">
            <v>0</v>
          </cell>
          <cell r="GQ657">
            <v>0</v>
          </cell>
          <cell r="GR657">
            <v>0</v>
          </cell>
          <cell r="GS657">
            <v>0</v>
          </cell>
          <cell r="GT657">
            <v>0</v>
          </cell>
          <cell r="GU657">
            <v>0</v>
          </cell>
          <cell r="GV657">
            <v>0</v>
          </cell>
          <cell r="GW657">
            <v>0</v>
          </cell>
          <cell r="GX657">
            <v>0</v>
          </cell>
          <cell r="GY657">
            <v>0</v>
          </cell>
          <cell r="GZ657">
            <v>0</v>
          </cell>
          <cell r="HA657">
            <v>0</v>
          </cell>
          <cell r="HB657">
            <v>0</v>
          </cell>
          <cell r="HC657">
            <v>0</v>
          </cell>
          <cell r="HD657">
            <v>0</v>
          </cell>
          <cell r="HE657">
            <v>0</v>
          </cell>
          <cell r="HF657">
            <v>0</v>
          </cell>
          <cell r="HG657">
            <v>0</v>
          </cell>
          <cell r="HH657">
            <v>0</v>
          </cell>
          <cell r="HI657">
            <v>0</v>
          </cell>
          <cell r="HJ657">
            <v>0</v>
          </cell>
          <cell r="HK657">
            <v>0</v>
          </cell>
          <cell r="HL657">
            <v>0</v>
          </cell>
          <cell r="HM657">
            <v>0</v>
          </cell>
          <cell r="HN657">
            <v>0</v>
          </cell>
          <cell r="HO657">
            <v>0</v>
          </cell>
          <cell r="HP657">
            <v>0</v>
          </cell>
          <cell r="HQ657">
            <v>0</v>
          </cell>
          <cell r="HR657">
            <v>0</v>
          </cell>
          <cell r="HS657">
            <v>0</v>
          </cell>
          <cell r="HT657">
            <v>0</v>
          </cell>
          <cell r="HU657">
            <v>0</v>
          </cell>
          <cell r="HV657">
            <v>0</v>
          </cell>
          <cell r="HW657">
            <v>0</v>
          </cell>
          <cell r="HX657">
            <v>0</v>
          </cell>
          <cell r="HY657">
            <v>0</v>
          </cell>
          <cell r="HZ657">
            <v>0</v>
          </cell>
          <cell r="IA657">
            <v>0</v>
          </cell>
          <cell r="IB657">
            <v>0</v>
          </cell>
          <cell r="IC657">
            <v>0</v>
          </cell>
          <cell r="ID657">
            <v>0</v>
          </cell>
          <cell r="IE657">
            <v>0</v>
          </cell>
          <cell r="IF657">
            <v>0</v>
          </cell>
          <cell r="IG657">
            <v>0</v>
          </cell>
          <cell r="IH657">
            <v>0</v>
          </cell>
          <cell r="II657">
            <v>0</v>
          </cell>
          <cell r="IJ657">
            <v>0</v>
          </cell>
          <cell r="IK657">
            <v>0</v>
          </cell>
          <cell r="IL657">
            <v>0</v>
          </cell>
          <cell r="IM657">
            <v>0</v>
          </cell>
        </row>
        <row r="658">
          <cell r="A658">
            <v>0</v>
          </cell>
          <cell r="C658">
            <v>0</v>
          </cell>
          <cell r="D658">
            <v>0</v>
          </cell>
          <cell r="H658">
            <v>0</v>
          </cell>
          <cell r="I658">
            <v>0</v>
          </cell>
          <cell r="J658">
            <v>0</v>
          </cell>
          <cell r="K658">
            <v>0</v>
          </cell>
          <cell r="L658">
            <v>0</v>
          </cell>
          <cell r="M658">
            <v>0</v>
          </cell>
          <cell r="N658">
            <v>0</v>
          </cell>
          <cell r="O658">
            <v>0</v>
          </cell>
          <cell r="P658">
            <v>0</v>
          </cell>
          <cell r="Q658">
            <v>0</v>
          </cell>
          <cell r="R658">
            <v>0</v>
          </cell>
          <cell r="S658">
            <v>0</v>
          </cell>
          <cell r="T658">
            <v>0</v>
          </cell>
          <cell r="U658">
            <v>0</v>
          </cell>
          <cell r="V658">
            <v>0</v>
          </cell>
          <cell r="W658">
            <v>0</v>
          </cell>
          <cell r="X658">
            <v>0</v>
          </cell>
          <cell r="Y658">
            <v>0</v>
          </cell>
          <cell r="Z658">
            <v>0</v>
          </cell>
          <cell r="AA658">
            <v>0</v>
          </cell>
          <cell r="AB658">
            <v>0</v>
          </cell>
          <cell r="AC658">
            <v>0</v>
          </cell>
          <cell r="AD658">
            <v>0</v>
          </cell>
          <cell r="AE658">
            <v>0</v>
          </cell>
          <cell r="AF658">
            <v>0</v>
          </cell>
          <cell r="AG658">
            <v>0</v>
          </cell>
          <cell r="AH658">
            <v>0</v>
          </cell>
          <cell r="AI658">
            <v>0</v>
          </cell>
          <cell r="AJ658">
            <v>0</v>
          </cell>
          <cell r="AK658">
            <v>0</v>
          </cell>
          <cell r="AL658">
            <v>0</v>
          </cell>
          <cell r="AM658">
            <v>0</v>
          </cell>
          <cell r="AN658">
            <v>0</v>
          </cell>
          <cell r="AO658">
            <v>0</v>
          </cell>
          <cell r="AP658">
            <v>0</v>
          </cell>
          <cell r="AQ658">
            <v>0</v>
          </cell>
          <cell r="AR658">
            <v>0</v>
          </cell>
          <cell r="AS658">
            <v>0</v>
          </cell>
          <cell r="AT658">
            <v>0</v>
          </cell>
          <cell r="AU658">
            <v>0</v>
          </cell>
          <cell r="AV658">
            <v>0</v>
          </cell>
          <cell r="AW658">
            <v>0</v>
          </cell>
          <cell r="AX658">
            <v>0</v>
          </cell>
          <cell r="AY658">
            <v>0</v>
          </cell>
          <cell r="AZ658">
            <v>0</v>
          </cell>
          <cell r="BA658">
            <v>0</v>
          </cell>
          <cell r="BB658">
            <v>0</v>
          </cell>
          <cell r="BC658">
            <v>0</v>
          </cell>
          <cell r="BD658">
            <v>0</v>
          </cell>
          <cell r="BE658">
            <v>0</v>
          </cell>
          <cell r="BF658">
            <v>0</v>
          </cell>
          <cell r="BG658">
            <v>0</v>
          </cell>
          <cell r="BH658">
            <v>0</v>
          </cell>
          <cell r="BI658">
            <v>0</v>
          </cell>
          <cell r="BJ658">
            <v>0</v>
          </cell>
          <cell r="BK658">
            <v>0</v>
          </cell>
          <cell r="BL658">
            <v>0</v>
          </cell>
          <cell r="BM658">
            <v>0</v>
          </cell>
          <cell r="BN658">
            <v>0</v>
          </cell>
          <cell r="BO658">
            <v>0</v>
          </cell>
          <cell r="BP658">
            <v>0</v>
          </cell>
          <cell r="BQ658">
            <v>0</v>
          </cell>
          <cell r="BR658">
            <v>0</v>
          </cell>
          <cell r="BS658">
            <v>0</v>
          </cell>
          <cell r="BT658">
            <v>0</v>
          </cell>
          <cell r="BU658">
            <v>0</v>
          </cell>
          <cell r="BV658">
            <v>0</v>
          </cell>
          <cell r="BW658">
            <v>0</v>
          </cell>
          <cell r="BX658">
            <v>0</v>
          </cell>
          <cell r="BY658">
            <v>0</v>
          </cell>
          <cell r="BZ658">
            <v>0</v>
          </cell>
          <cell r="CA658">
            <v>0</v>
          </cell>
          <cell r="CB658">
            <v>0</v>
          </cell>
          <cell r="CC658">
            <v>0</v>
          </cell>
          <cell r="CD658">
            <v>0</v>
          </cell>
          <cell r="CE658">
            <v>0</v>
          </cell>
          <cell r="CF658">
            <v>0</v>
          </cell>
          <cell r="CG658">
            <v>0</v>
          </cell>
          <cell r="CH658">
            <v>0</v>
          </cell>
          <cell r="CI658">
            <v>0</v>
          </cell>
          <cell r="CJ658">
            <v>0</v>
          </cell>
          <cell r="CK658">
            <v>0</v>
          </cell>
          <cell r="CL658">
            <v>0</v>
          </cell>
          <cell r="CM658">
            <v>0</v>
          </cell>
          <cell r="CN658">
            <v>0</v>
          </cell>
          <cell r="CO658">
            <v>0</v>
          </cell>
          <cell r="CP658">
            <v>0</v>
          </cell>
          <cell r="CQ658">
            <v>0</v>
          </cell>
          <cell r="CR658">
            <v>0</v>
          </cell>
          <cell r="CS658">
            <v>0</v>
          </cell>
          <cell r="CT658">
            <v>0</v>
          </cell>
          <cell r="CU658">
            <v>0</v>
          </cell>
          <cell r="CV658">
            <v>0</v>
          </cell>
          <cell r="CW658">
            <v>0</v>
          </cell>
          <cell r="CX658">
            <v>0</v>
          </cell>
          <cell r="CY658">
            <v>0</v>
          </cell>
          <cell r="CZ658">
            <v>0</v>
          </cell>
          <cell r="DA658">
            <v>0</v>
          </cell>
          <cell r="DB658">
            <v>0</v>
          </cell>
          <cell r="DC658">
            <v>0</v>
          </cell>
          <cell r="DD658">
            <v>0</v>
          </cell>
          <cell r="DE658">
            <v>0</v>
          </cell>
          <cell r="DF658">
            <v>0</v>
          </cell>
          <cell r="DG658">
            <v>0</v>
          </cell>
          <cell r="DH658">
            <v>0</v>
          </cell>
          <cell r="DI658">
            <v>0</v>
          </cell>
          <cell r="DJ658">
            <v>0</v>
          </cell>
          <cell r="DK658">
            <v>0</v>
          </cell>
          <cell r="DL658">
            <v>0</v>
          </cell>
          <cell r="DM658">
            <v>0</v>
          </cell>
          <cell r="DN658">
            <v>0</v>
          </cell>
          <cell r="DO658">
            <v>0</v>
          </cell>
          <cell r="DP658">
            <v>0</v>
          </cell>
          <cell r="DQ658">
            <v>0</v>
          </cell>
          <cell r="DR658">
            <v>0</v>
          </cell>
          <cell r="DS658">
            <v>0</v>
          </cell>
          <cell r="DT658">
            <v>0</v>
          </cell>
          <cell r="DU658">
            <v>0</v>
          </cell>
          <cell r="DV658">
            <v>0</v>
          </cell>
          <cell r="DW658">
            <v>0</v>
          </cell>
          <cell r="DX658">
            <v>0</v>
          </cell>
          <cell r="DY658">
            <v>0</v>
          </cell>
          <cell r="DZ658">
            <v>0</v>
          </cell>
          <cell r="EA658">
            <v>0</v>
          </cell>
          <cell r="EB658">
            <v>0</v>
          </cell>
          <cell r="EC658">
            <v>0</v>
          </cell>
          <cell r="ED658">
            <v>0</v>
          </cell>
          <cell r="EE658">
            <v>0</v>
          </cell>
          <cell r="EF658">
            <v>0</v>
          </cell>
          <cell r="EG658">
            <v>0</v>
          </cell>
          <cell r="EH658">
            <v>0</v>
          </cell>
          <cell r="EI658">
            <v>0</v>
          </cell>
          <cell r="EJ658">
            <v>0</v>
          </cell>
          <cell r="EK658">
            <v>0</v>
          </cell>
          <cell r="EL658">
            <v>0</v>
          </cell>
          <cell r="EM658">
            <v>0</v>
          </cell>
          <cell r="EN658">
            <v>0</v>
          </cell>
          <cell r="EO658">
            <v>0</v>
          </cell>
          <cell r="EP658">
            <v>0</v>
          </cell>
          <cell r="EQ658">
            <v>0</v>
          </cell>
          <cell r="ER658">
            <v>0</v>
          </cell>
          <cell r="ES658">
            <v>0</v>
          </cell>
          <cell r="ET658">
            <v>0</v>
          </cell>
          <cell r="EU658">
            <v>0</v>
          </cell>
          <cell r="EV658">
            <v>0</v>
          </cell>
          <cell r="EW658">
            <v>0</v>
          </cell>
          <cell r="EX658">
            <v>0</v>
          </cell>
          <cell r="EY658">
            <v>0</v>
          </cell>
          <cell r="EZ658">
            <v>0</v>
          </cell>
          <cell r="FA658">
            <v>0</v>
          </cell>
          <cell r="FB658">
            <v>0</v>
          </cell>
          <cell r="FC658">
            <v>0</v>
          </cell>
          <cell r="FD658">
            <v>0</v>
          </cell>
          <cell r="FE658">
            <v>0</v>
          </cell>
          <cell r="FF658">
            <v>0</v>
          </cell>
          <cell r="FG658">
            <v>0</v>
          </cell>
          <cell r="FH658">
            <v>0</v>
          </cell>
          <cell r="FI658">
            <v>0</v>
          </cell>
          <cell r="FJ658">
            <v>0</v>
          </cell>
          <cell r="FK658">
            <v>0</v>
          </cell>
          <cell r="FL658">
            <v>0</v>
          </cell>
          <cell r="FM658">
            <v>0</v>
          </cell>
          <cell r="FN658">
            <v>0</v>
          </cell>
          <cell r="FO658">
            <v>0</v>
          </cell>
          <cell r="FP658">
            <v>0</v>
          </cell>
          <cell r="FQ658">
            <v>0</v>
          </cell>
          <cell r="FR658">
            <v>0</v>
          </cell>
          <cell r="FS658">
            <v>0</v>
          </cell>
          <cell r="FT658">
            <v>0</v>
          </cell>
          <cell r="FU658">
            <v>0</v>
          </cell>
          <cell r="FV658">
            <v>0</v>
          </cell>
          <cell r="FW658">
            <v>0</v>
          </cell>
          <cell r="FX658">
            <v>0</v>
          </cell>
          <cell r="FY658">
            <v>0</v>
          </cell>
          <cell r="FZ658">
            <v>0</v>
          </cell>
          <cell r="GA658">
            <v>0</v>
          </cell>
          <cell r="GB658">
            <v>0</v>
          </cell>
          <cell r="GC658">
            <v>0</v>
          </cell>
          <cell r="GD658">
            <v>0</v>
          </cell>
          <cell r="GE658">
            <v>0</v>
          </cell>
          <cell r="GF658">
            <v>0</v>
          </cell>
          <cell r="GG658">
            <v>0</v>
          </cell>
          <cell r="GH658">
            <v>0</v>
          </cell>
          <cell r="GI658">
            <v>0</v>
          </cell>
          <cell r="GJ658">
            <v>0</v>
          </cell>
          <cell r="GK658">
            <v>0</v>
          </cell>
          <cell r="GL658">
            <v>0</v>
          </cell>
          <cell r="GM658">
            <v>0</v>
          </cell>
          <cell r="GN658">
            <v>0</v>
          </cell>
          <cell r="GO658">
            <v>0</v>
          </cell>
          <cell r="GP658">
            <v>0</v>
          </cell>
          <cell r="GQ658">
            <v>0</v>
          </cell>
          <cell r="GR658">
            <v>0</v>
          </cell>
          <cell r="GS658">
            <v>0</v>
          </cell>
          <cell r="GT658">
            <v>0</v>
          </cell>
          <cell r="GU658">
            <v>0</v>
          </cell>
          <cell r="GV658">
            <v>0</v>
          </cell>
          <cell r="GW658">
            <v>0</v>
          </cell>
          <cell r="GX658">
            <v>0</v>
          </cell>
          <cell r="GY658">
            <v>0</v>
          </cell>
          <cell r="GZ658">
            <v>0</v>
          </cell>
          <cell r="HA658">
            <v>0</v>
          </cell>
          <cell r="HB658">
            <v>0</v>
          </cell>
          <cell r="HC658">
            <v>0</v>
          </cell>
          <cell r="HD658">
            <v>0</v>
          </cell>
          <cell r="HE658">
            <v>0</v>
          </cell>
          <cell r="HF658">
            <v>0</v>
          </cell>
          <cell r="HG658">
            <v>0</v>
          </cell>
          <cell r="HH658">
            <v>0</v>
          </cell>
          <cell r="HI658">
            <v>0</v>
          </cell>
          <cell r="HJ658">
            <v>0</v>
          </cell>
          <cell r="HK658">
            <v>0</v>
          </cell>
          <cell r="HL658">
            <v>0</v>
          </cell>
          <cell r="HM658">
            <v>0</v>
          </cell>
          <cell r="HN658">
            <v>0</v>
          </cell>
          <cell r="HO658">
            <v>0</v>
          </cell>
          <cell r="HP658">
            <v>0</v>
          </cell>
          <cell r="HQ658">
            <v>0</v>
          </cell>
          <cell r="HR658">
            <v>0</v>
          </cell>
          <cell r="HS658">
            <v>0</v>
          </cell>
          <cell r="HT658">
            <v>0</v>
          </cell>
          <cell r="HU658">
            <v>0</v>
          </cell>
          <cell r="HV658">
            <v>0</v>
          </cell>
          <cell r="HW658">
            <v>0</v>
          </cell>
          <cell r="HX658">
            <v>0</v>
          </cell>
          <cell r="HY658">
            <v>0</v>
          </cell>
          <cell r="HZ658">
            <v>0</v>
          </cell>
          <cell r="IA658">
            <v>0</v>
          </cell>
          <cell r="IB658">
            <v>0</v>
          </cell>
          <cell r="IC658">
            <v>0</v>
          </cell>
          <cell r="ID658">
            <v>0</v>
          </cell>
          <cell r="IE658">
            <v>0</v>
          </cell>
          <cell r="IF658">
            <v>0</v>
          </cell>
          <cell r="IG658">
            <v>0</v>
          </cell>
          <cell r="IH658">
            <v>0</v>
          </cell>
          <cell r="II658">
            <v>0</v>
          </cell>
          <cell r="IJ658">
            <v>0</v>
          </cell>
          <cell r="IK658">
            <v>0</v>
          </cell>
          <cell r="IL658">
            <v>0</v>
          </cell>
          <cell r="IM658">
            <v>0</v>
          </cell>
        </row>
        <row r="659">
          <cell r="A659">
            <v>0</v>
          </cell>
          <cell r="C659">
            <v>0</v>
          </cell>
          <cell r="D659">
            <v>0</v>
          </cell>
          <cell r="H659">
            <v>0</v>
          </cell>
          <cell r="I659">
            <v>0</v>
          </cell>
          <cell r="J659">
            <v>0</v>
          </cell>
          <cell r="K659">
            <v>0</v>
          </cell>
          <cell r="L659">
            <v>0</v>
          </cell>
          <cell r="M659">
            <v>0</v>
          </cell>
          <cell r="N659">
            <v>0</v>
          </cell>
          <cell r="O659">
            <v>0</v>
          </cell>
          <cell r="P659">
            <v>0</v>
          </cell>
          <cell r="Q659">
            <v>0</v>
          </cell>
          <cell r="R659">
            <v>0</v>
          </cell>
          <cell r="S659">
            <v>0</v>
          </cell>
          <cell r="T659">
            <v>0</v>
          </cell>
          <cell r="U659">
            <v>0</v>
          </cell>
          <cell r="V659">
            <v>0</v>
          </cell>
          <cell r="W659">
            <v>0</v>
          </cell>
          <cell r="X659">
            <v>0</v>
          </cell>
          <cell r="Y659">
            <v>0</v>
          </cell>
          <cell r="Z659">
            <v>0</v>
          </cell>
          <cell r="AA659">
            <v>0</v>
          </cell>
          <cell r="AB659">
            <v>0</v>
          </cell>
          <cell r="AC659">
            <v>0</v>
          </cell>
          <cell r="AD659">
            <v>0</v>
          </cell>
          <cell r="AE659">
            <v>0</v>
          </cell>
          <cell r="AF659">
            <v>0</v>
          </cell>
          <cell r="AG659">
            <v>0</v>
          </cell>
          <cell r="AH659">
            <v>0</v>
          </cell>
          <cell r="AI659">
            <v>0</v>
          </cell>
          <cell r="AJ659">
            <v>0</v>
          </cell>
          <cell r="AK659">
            <v>0</v>
          </cell>
          <cell r="AL659">
            <v>0</v>
          </cell>
          <cell r="AM659">
            <v>0</v>
          </cell>
          <cell r="AN659">
            <v>0</v>
          </cell>
          <cell r="AO659">
            <v>0</v>
          </cell>
          <cell r="AP659">
            <v>0</v>
          </cell>
          <cell r="AQ659">
            <v>0</v>
          </cell>
          <cell r="AR659">
            <v>0</v>
          </cell>
          <cell r="AS659">
            <v>0</v>
          </cell>
          <cell r="AT659">
            <v>0</v>
          </cell>
          <cell r="AU659">
            <v>0</v>
          </cell>
          <cell r="AV659">
            <v>0</v>
          </cell>
          <cell r="AW659">
            <v>0</v>
          </cell>
          <cell r="AX659">
            <v>0</v>
          </cell>
          <cell r="AY659">
            <v>0</v>
          </cell>
          <cell r="AZ659">
            <v>0</v>
          </cell>
          <cell r="BA659">
            <v>0</v>
          </cell>
          <cell r="BB659">
            <v>0</v>
          </cell>
          <cell r="BC659">
            <v>0</v>
          </cell>
          <cell r="BD659">
            <v>0</v>
          </cell>
          <cell r="BE659">
            <v>0</v>
          </cell>
          <cell r="BF659">
            <v>0</v>
          </cell>
          <cell r="BG659">
            <v>0</v>
          </cell>
          <cell r="BH659">
            <v>0</v>
          </cell>
          <cell r="BI659">
            <v>0</v>
          </cell>
          <cell r="BJ659">
            <v>0</v>
          </cell>
          <cell r="BK659">
            <v>0</v>
          </cell>
          <cell r="BL659">
            <v>0</v>
          </cell>
          <cell r="BM659">
            <v>0</v>
          </cell>
          <cell r="BN659">
            <v>0</v>
          </cell>
          <cell r="BO659">
            <v>0</v>
          </cell>
          <cell r="BP659">
            <v>0</v>
          </cell>
          <cell r="BQ659">
            <v>0</v>
          </cell>
          <cell r="BR659">
            <v>0</v>
          </cell>
          <cell r="BS659">
            <v>0</v>
          </cell>
          <cell r="BT659">
            <v>0</v>
          </cell>
          <cell r="BU659">
            <v>0</v>
          </cell>
          <cell r="BV659">
            <v>0</v>
          </cell>
          <cell r="BW659">
            <v>0</v>
          </cell>
          <cell r="BX659">
            <v>0</v>
          </cell>
          <cell r="BY659">
            <v>0</v>
          </cell>
          <cell r="BZ659">
            <v>0</v>
          </cell>
          <cell r="CA659">
            <v>0</v>
          </cell>
          <cell r="CB659">
            <v>0</v>
          </cell>
          <cell r="CC659">
            <v>0</v>
          </cell>
          <cell r="CD659">
            <v>0</v>
          </cell>
          <cell r="CE659">
            <v>0</v>
          </cell>
          <cell r="CF659">
            <v>0</v>
          </cell>
          <cell r="CG659">
            <v>0</v>
          </cell>
          <cell r="CH659">
            <v>0</v>
          </cell>
          <cell r="CI659">
            <v>0</v>
          </cell>
          <cell r="CJ659">
            <v>0</v>
          </cell>
          <cell r="CK659">
            <v>0</v>
          </cell>
          <cell r="CL659">
            <v>0</v>
          </cell>
          <cell r="CM659">
            <v>0</v>
          </cell>
          <cell r="CN659">
            <v>0</v>
          </cell>
          <cell r="CO659">
            <v>0</v>
          </cell>
          <cell r="CP659">
            <v>0</v>
          </cell>
          <cell r="CQ659">
            <v>0</v>
          </cell>
          <cell r="CR659">
            <v>0</v>
          </cell>
          <cell r="CS659">
            <v>0</v>
          </cell>
          <cell r="CT659">
            <v>0</v>
          </cell>
          <cell r="CU659">
            <v>0</v>
          </cell>
          <cell r="CV659">
            <v>0</v>
          </cell>
          <cell r="CW659">
            <v>0</v>
          </cell>
          <cell r="CX659">
            <v>0</v>
          </cell>
          <cell r="CY659">
            <v>0</v>
          </cell>
          <cell r="CZ659">
            <v>0</v>
          </cell>
          <cell r="DA659">
            <v>0</v>
          </cell>
          <cell r="DB659">
            <v>0</v>
          </cell>
          <cell r="DC659">
            <v>0</v>
          </cell>
          <cell r="DD659">
            <v>0</v>
          </cell>
          <cell r="DE659">
            <v>0</v>
          </cell>
          <cell r="DF659">
            <v>0</v>
          </cell>
          <cell r="DG659">
            <v>0</v>
          </cell>
          <cell r="DH659">
            <v>0</v>
          </cell>
          <cell r="DI659">
            <v>0</v>
          </cell>
          <cell r="DJ659">
            <v>0</v>
          </cell>
          <cell r="DK659">
            <v>0</v>
          </cell>
          <cell r="DL659">
            <v>0</v>
          </cell>
          <cell r="DM659">
            <v>0</v>
          </cell>
          <cell r="DN659">
            <v>0</v>
          </cell>
          <cell r="DO659">
            <v>0</v>
          </cell>
          <cell r="DP659">
            <v>0</v>
          </cell>
          <cell r="DQ659">
            <v>0</v>
          </cell>
          <cell r="DR659">
            <v>0</v>
          </cell>
          <cell r="DS659">
            <v>0</v>
          </cell>
          <cell r="DT659">
            <v>0</v>
          </cell>
          <cell r="DU659">
            <v>0</v>
          </cell>
          <cell r="DV659">
            <v>0</v>
          </cell>
          <cell r="DW659">
            <v>0</v>
          </cell>
          <cell r="DX659">
            <v>0</v>
          </cell>
          <cell r="DY659">
            <v>0</v>
          </cell>
          <cell r="DZ659">
            <v>0</v>
          </cell>
          <cell r="EA659">
            <v>0</v>
          </cell>
          <cell r="EB659">
            <v>0</v>
          </cell>
          <cell r="EC659">
            <v>0</v>
          </cell>
          <cell r="ED659">
            <v>0</v>
          </cell>
          <cell r="EE659">
            <v>0</v>
          </cell>
          <cell r="EF659">
            <v>0</v>
          </cell>
          <cell r="EG659">
            <v>0</v>
          </cell>
          <cell r="EH659">
            <v>0</v>
          </cell>
          <cell r="EI659">
            <v>0</v>
          </cell>
          <cell r="EJ659">
            <v>0</v>
          </cell>
          <cell r="EK659">
            <v>0</v>
          </cell>
          <cell r="EL659">
            <v>0</v>
          </cell>
          <cell r="EM659">
            <v>0</v>
          </cell>
          <cell r="EN659">
            <v>0</v>
          </cell>
          <cell r="EO659">
            <v>0</v>
          </cell>
          <cell r="EP659">
            <v>0</v>
          </cell>
          <cell r="EQ659">
            <v>0</v>
          </cell>
          <cell r="ER659">
            <v>0</v>
          </cell>
          <cell r="ES659">
            <v>0</v>
          </cell>
          <cell r="ET659">
            <v>0</v>
          </cell>
          <cell r="EU659">
            <v>0</v>
          </cell>
          <cell r="EV659">
            <v>0</v>
          </cell>
          <cell r="EW659">
            <v>0</v>
          </cell>
          <cell r="EX659">
            <v>0</v>
          </cell>
          <cell r="EY659">
            <v>0</v>
          </cell>
          <cell r="EZ659">
            <v>0</v>
          </cell>
          <cell r="FA659">
            <v>0</v>
          </cell>
          <cell r="FB659">
            <v>0</v>
          </cell>
          <cell r="FC659">
            <v>0</v>
          </cell>
          <cell r="FD659">
            <v>0</v>
          </cell>
          <cell r="FE659">
            <v>0</v>
          </cell>
          <cell r="FF659">
            <v>0</v>
          </cell>
          <cell r="FG659">
            <v>0</v>
          </cell>
          <cell r="FH659">
            <v>0</v>
          </cell>
          <cell r="FI659">
            <v>0</v>
          </cell>
          <cell r="FJ659">
            <v>0</v>
          </cell>
          <cell r="FK659">
            <v>0</v>
          </cell>
          <cell r="FL659">
            <v>0</v>
          </cell>
          <cell r="FM659">
            <v>0</v>
          </cell>
          <cell r="FN659">
            <v>0</v>
          </cell>
          <cell r="FO659">
            <v>0</v>
          </cell>
          <cell r="FP659">
            <v>0</v>
          </cell>
          <cell r="FQ659">
            <v>0</v>
          </cell>
          <cell r="FR659">
            <v>0</v>
          </cell>
          <cell r="FS659">
            <v>0</v>
          </cell>
          <cell r="FT659">
            <v>0</v>
          </cell>
          <cell r="FU659">
            <v>0</v>
          </cell>
          <cell r="FV659">
            <v>0</v>
          </cell>
          <cell r="FW659">
            <v>0</v>
          </cell>
          <cell r="FX659">
            <v>0</v>
          </cell>
          <cell r="FY659">
            <v>0</v>
          </cell>
          <cell r="FZ659">
            <v>0</v>
          </cell>
          <cell r="GA659">
            <v>0</v>
          </cell>
          <cell r="GB659">
            <v>0</v>
          </cell>
          <cell r="GC659">
            <v>0</v>
          </cell>
          <cell r="GD659">
            <v>0</v>
          </cell>
          <cell r="GE659">
            <v>0</v>
          </cell>
          <cell r="GF659">
            <v>0</v>
          </cell>
          <cell r="GG659">
            <v>0</v>
          </cell>
          <cell r="GH659">
            <v>0</v>
          </cell>
          <cell r="GI659">
            <v>0</v>
          </cell>
          <cell r="GJ659">
            <v>0</v>
          </cell>
          <cell r="GK659">
            <v>0</v>
          </cell>
          <cell r="GL659">
            <v>0</v>
          </cell>
          <cell r="GM659">
            <v>0</v>
          </cell>
          <cell r="GN659">
            <v>0</v>
          </cell>
          <cell r="GO659">
            <v>0</v>
          </cell>
          <cell r="GP659">
            <v>0</v>
          </cell>
          <cell r="GQ659">
            <v>0</v>
          </cell>
          <cell r="GR659">
            <v>0</v>
          </cell>
          <cell r="GS659">
            <v>0</v>
          </cell>
          <cell r="GT659">
            <v>0</v>
          </cell>
          <cell r="GU659">
            <v>0</v>
          </cell>
          <cell r="GV659">
            <v>0</v>
          </cell>
          <cell r="GW659">
            <v>0</v>
          </cell>
          <cell r="GX659">
            <v>0</v>
          </cell>
          <cell r="GY659">
            <v>0</v>
          </cell>
          <cell r="GZ659">
            <v>0</v>
          </cell>
          <cell r="HA659">
            <v>0</v>
          </cell>
          <cell r="HB659">
            <v>0</v>
          </cell>
          <cell r="HC659">
            <v>0</v>
          </cell>
          <cell r="HD659">
            <v>0</v>
          </cell>
          <cell r="HE659">
            <v>0</v>
          </cell>
          <cell r="HF659">
            <v>0</v>
          </cell>
          <cell r="HG659">
            <v>0</v>
          </cell>
          <cell r="HH659">
            <v>0</v>
          </cell>
          <cell r="HI659">
            <v>0</v>
          </cell>
          <cell r="HJ659">
            <v>0</v>
          </cell>
          <cell r="HK659">
            <v>0</v>
          </cell>
          <cell r="HL659">
            <v>0</v>
          </cell>
          <cell r="HM659">
            <v>0</v>
          </cell>
          <cell r="HN659">
            <v>0</v>
          </cell>
          <cell r="HO659">
            <v>0</v>
          </cell>
          <cell r="HP659">
            <v>0</v>
          </cell>
          <cell r="HQ659">
            <v>0</v>
          </cell>
          <cell r="HR659">
            <v>0</v>
          </cell>
          <cell r="HS659">
            <v>0</v>
          </cell>
          <cell r="HT659">
            <v>0</v>
          </cell>
          <cell r="HU659">
            <v>0</v>
          </cell>
          <cell r="HV659">
            <v>0</v>
          </cell>
          <cell r="HW659">
            <v>0</v>
          </cell>
          <cell r="HX659">
            <v>0</v>
          </cell>
          <cell r="HY659">
            <v>0</v>
          </cell>
          <cell r="HZ659">
            <v>0</v>
          </cell>
          <cell r="IA659">
            <v>0</v>
          </cell>
          <cell r="IB659">
            <v>0</v>
          </cell>
          <cell r="IC659">
            <v>0</v>
          </cell>
          <cell r="ID659">
            <v>0</v>
          </cell>
          <cell r="IE659">
            <v>0</v>
          </cell>
          <cell r="IF659">
            <v>0</v>
          </cell>
          <cell r="IG659">
            <v>0</v>
          </cell>
          <cell r="IH659">
            <v>0</v>
          </cell>
          <cell r="II659">
            <v>0</v>
          </cell>
          <cell r="IJ659">
            <v>0</v>
          </cell>
          <cell r="IK659">
            <v>0</v>
          </cell>
          <cell r="IL659">
            <v>0</v>
          </cell>
          <cell r="IM659">
            <v>0</v>
          </cell>
        </row>
        <row r="660">
          <cell r="A660">
            <v>0</v>
          </cell>
          <cell r="C660">
            <v>0</v>
          </cell>
          <cell r="D660">
            <v>0</v>
          </cell>
          <cell r="H660">
            <v>0</v>
          </cell>
          <cell r="I660">
            <v>0</v>
          </cell>
          <cell r="J660">
            <v>0</v>
          </cell>
          <cell r="K660">
            <v>0</v>
          </cell>
          <cell r="L660">
            <v>0</v>
          </cell>
          <cell r="M660">
            <v>0</v>
          </cell>
          <cell r="N660">
            <v>0</v>
          </cell>
          <cell r="O660">
            <v>0</v>
          </cell>
          <cell r="P660">
            <v>0</v>
          </cell>
          <cell r="Q660">
            <v>0</v>
          </cell>
          <cell r="R660">
            <v>0</v>
          </cell>
          <cell r="S660">
            <v>0</v>
          </cell>
          <cell r="T660">
            <v>0</v>
          </cell>
          <cell r="U660">
            <v>0</v>
          </cell>
          <cell r="V660">
            <v>0</v>
          </cell>
          <cell r="W660">
            <v>0</v>
          </cell>
          <cell r="X660">
            <v>0</v>
          </cell>
          <cell r="Y660">
            <v>0</v>
          </cell>
          <cell r="Z660">
            <v>0</v>
          </cell>
          <cell r="AA660">
            <v>0</v>
          </cell>
          <cell r="AB660">
            <v>0</v>
          </cell>
          <cell r="AC660">
            <v>0</v>
          </cell>
          <cell r="AD660">
            <v>0</v>
          </cell>
          <cell r="AE660">
            <v>0</v>
          </cell>
          <cell r="AF660">
            <v>0</v>
          </cell>
          <cell r="AG660">
            <v>0</v>
          </cell>
          <cell r="AH660">
            <v>0</v>
          </cell>
          <cell r="AI660">
            <v>0</v>
          </cell>
          <cell r="AJ660">
            <v>0</v>
          </cell>
          <cell r="AK660">
            <v>0</v>
          </cell>
          <cell r="AL660">
            <v>0</v>
          </cell>
          <cell r="AM660">
            <v>0</v>
          </cell>
          <cell r="AN660">
            <v>0</v>
          </cell>
          <cell r="AO660">
            <v>0</v>
          </cell>
          <cell r="AP660">
            <v>0</v>
          </cell>
          <cell r="AQ660">
            <v>0</v>
          </cell>
          <cell r="AR660">
            <v>0</v>
          </cell>
          <cell r="AS660">
            <v>0</v>
          </cell>
          <cell r="AT660">
            <v>0</v>
          </cell>
          <cell r="AU660">
            <v>0</v>
          </cell>
          <cell r="AV660">
            <v>0</v>
          </cell>
          <cell r="AW660">
            <v>0</v>
          </cell>
          <cell r="AX660">
            <v>0</v>
          </cell>
          <cell r="AY660">
            <v>0</v>
          </cell>
          <cell r="AZ660">
            <v>0</v>
          </cell>
          <cell r="BA660">
            <v>0</v>
          </cell>
          <cell r="BB660">
            <v>0</v>
          </cell>
          <cell r="BC660">
            <v>0</v>
          </cell>
          <cell r="BD660">
            <v>0</v>
          </cell>
          <cell r="BE660">
            <v>0</v>
          </cell>
          <cell r="BF660">
            <v>0</v>
          </cell>
          <cell r="BG660">
            <v>0</v>
          </cell>
          <cell r="BH660">
            <v>0</v>
          </cell>
          <cell r="BI660">
            <v>0</v>
          </cell>
          <cell r="BJ660">
            <v>0</v>
          </cell>
          <cell r="BK660">
            <v>0</v>
          </cell>
          <cell r="BL660">
            <v>0</v>
          </cell>
          <cell r="BM660">
            <v>0</v>
          </cell>
          <cell r="BN660">
            <v>0</v>
          </cell>
          <cell r="BO660">
            <v>0</v>
          </cell>
          <cell r="BP660">
            <v>0</v>
          </cell>
          <cell r="BQ660">
            <v>0</v>
          </cell>
          <cell r="BR660">
            <v>0</v>
          </cell>
          <cell r="BS660">
            <v>0</v>
          </cell>
          <cell r="BT660">
            <v>0</v>
          </cell>
          <cell r="BU660">
            <v>0</v>
          </cell>
          <cell r="BV660">
            <v>0</v>
          </cell>
          <cell r="BW660">
            <v>0</v>
          </cell>
          <cell r="BX660">
            <v>0</v>
          </cell>
          <cell r="BY660">
            <v>0</v>
          </cell>
          <cell r="BZ660">
            <v>0</v>
          </cell>
          <cell r="CA660">
            <v>0</v>
          </cell>
          <cell r="CB660">
            <v>0</v>
          </cell>
          <cell r="CC660">
            <v>0</v>
          </cell>
          <cell r="CD660">
            <v>0</v>
          </cell>
          <cell r="CE660">
            <v>0</v>
          </cell>
          <cell r="CF660">
            <v>0</v>
          </cell>
          <cell r="CG660">
            <v>0</v>
          </cell>
          <cell r="CH660">
            <v>0</v>
          </cell>
          <cell r="CI660">
            <v>0</v>
          </cell>
          <cell r="CJ660">
            <v>0</v>
          </cell>
          <cell r="CK660">
            <v>0</v>
          </cell>
          <cell r="CL660">
            <v>0</v>
          </cell>
          <cell r="CM660">
            <v>0</v>
          </cell>
          <cell r="CN660">
            <v>0</v>
          </cell>
          <cell r="CO660">
            <v>0</v>
          </cell>
          <cell r="CP660">
            <v>0</v>
          </cell>
          <cell r="CQ660">
            <v>0</v>
          </cell>
          <cell r="CR660">
            <v>0</v>
          </cell>
          <cell r="CS660">
            <v>0</v>
          </cell>
          <cell r="CT660">
            <v>0</v>
          </cell>
          <cell r="CU660">
            <v>0</v>
          </cell>
          <cell r="CV660">
            <v>0</v>
          </cell>
          <cell r="CW660">
            <v>0</v>
          </cell>
          <cell r="CX660">
            <v>0</v>
          </cell>
          <cell r="CY660">
            <v>0</v>
          </cell>
          <cell r="CZ660">
            <v>0</v>
          </cell>
          <cell r="DA660">
            <v>0</v>
          </cell>
          <cell r="DB660">
            <v>0</v>
          </cell>
          <cell r="DC660">
            <v>0</v>
          </cell>
          <cell r="DD660">
            <v>0</v>
          </cell>
          <cell r="DE660">
            <v>0</v>
          </cell>
          <cell r="DF660">
            <v>0</v>
          </cell>
          <cell r="DG660">
            <v>0</v>
          </cell>
          <cell r="DH660">
            <v>0</v>
          </cell>
          <cell r="DI660">
            <v>0</v>
          </cell>
          <cell r="DJ660">
            <v>0</v>
          </cell>
          <cell r="DK660">
            <v>0</v>
          </cell>
          <cell r="DL660">
            <v>0</v>
          </cell>
          <cell r="DM660">
            <v>0</v>
          </cell>
          <cell r="DN660">
            <v>0</v>
          </cell>
          <cell r="DO660">
            <v>0</v>
          </cell>
          <cell r="DP660">
            <v>0</v>
          </cell>
          <cell r="DQ660">
            <v>0</v>
          </cell>
          <cell r="DR660">
            <v>0</v>
          </cell>
          <cell r="DS660">
            <v>0</v>
          </cell>
          <cell r="DT660">
            <v>0</v>
          </cell>
          <cell r="DU660">
            <v>0</v>
          </cell>
          <cell r="DV660">
            <v>0</v>
          </cell>
          <cell r="DW660">
            <v>0</v>
          </cell>
          <cell r="DX660">
            <v>0</v>
          </cell>
          <cell r="DY660">
            <v>0</v>
          </cell>
          <cell r="DZ660">
            <v>0</v>
          </cell>
          <cell r="EA660">
            <v>0</v>
          </cell>
          <cell r="EB660">
            <v>0</v>
          </cell>
          <cell r="EC660">
            <v>0</v>
          </cell>
          <cell r="ED660">
            <v>0</v>
          </cell>
          <cell r="EE660">
            <v>0</v>
          </cell>
          <cell r="EF660">
            <v>0</v>
          </cell>
          <cell r="EG660">
            <v>0</v>
          </cell>
          <cell r="EH660">
            <v>0</v>
          </cell>
          <cell r="EI660">
            <v>0</v>
          </cell>
          <cell r="EJ660">
            <v>0</v>
          </cell>
          <cell r="EK660">
            <v>0</v>
          </cell>
          <cell r="EL660">
            <v>0</v>
          </cell>
          <cell r="EM660">
            <v>0</v>
          </cell>
          <cell r="EN660">
            <v>0</v>
          </cell>
          <cell r="EO660">
            <v>0</v>
          </cell>
          <cell r="EP660">
            <v>0</v>
          </cell>
          <cell r="EQ660">
            <v>0</v>
          </cell>
          <cell r="ER660">
            <v>0</v>
          </cell>
          <cell r="ES660">
            <v>0</v>
          </cell>
          <cell r="ET660">
            <v>0</v>
          </cell>
          <cell r="EU660">
            <v>0</v>
          </cell>
          <cell r="EV660">
            <v>0</v>
          </cell>
          <cell r="EW660">
            <v>0</v>
          </cell>
          <cell r="EX660">
            <v>0</v>
          </cell>
          <cell r="EY660">
            <v>0</v>
          </cell>
          <cell r="EZ660">
            <v>0</v>
          </cell>
          <cell r="FA660">
            <v>0</v>
          </cell>
          <cell r="FB660">
            <v>0</v>
          </cell>
          <cell r="FC660">
            <v>0</v>
          </cell>
          <cell r="FD660">
            <v>0</v>
          </cell>
          <cell r="FE660">
            <v>0</v>
          </cell>
          <cell r="FF660">
            <v>0</v>
          </cell>
          <cell r="FG660">
            <v>0</v>
          </cell>
          <cell r="FH660">
            <v>0</v>
          </cell>
          <cell r="FI660">
            <v>0</v>
          </cell>
          <cell r="FJ660">
            <v>0</v>
          </cell>
          <cell r="FK660">
            <v>0</v>
          </cell>
          <cell r="FL660">
            <v>0</v>
          </cell>
          <cell r="FM660">
            <v>0</v>
          </cell>
          <cell r="FN660">
            <v>0</v>
          </cell>
          <cell r="FO660">
            <v>0</v>
          </cell>
          <cell r="FP660">
            <v>0</v>
          </cell>
          <cell r="FQ660">
            <v>0</v>
          </cell>
          <cell r="FR660">
            <v>0</v>
          </cell>
          <cell r="FS660">
            <v>0</v>
          </cell>
          <cell r="FT660">
            <v>0</v>
          </cell>
          <cell r="FU660">
            <v>0</v>
          </cell>
          <cell r="FV660">
            <v>0</v>
          </cell>
          <cell r="FW660">
            <v>0</v>
          </cell>
          <cell r="FX660">
            <v>0</v>
          </cell>
          <cell r="FY660">
            <v>0</v>
          </cell>
          <cell r="FZ660">
            <v>0</v>
          </cell>
          <cell r="GA660">
            <v>0</v>
          </cell>
          <cell r="GB660">
            <v>0</v>
          </cell>
          <cell r="GC660">
            <v>0</v>
          </cell>
          <cell r="GD660">
            <v>0</v>
          </cell>
          <cell r="GE660">
            <v>0</v>
          </cell>
          <cell r="GF660">
            <v>0</v>
          </cell>
          <cell r="GG660">
            <v>0</v>
          </cell>
          <cell r="GH660">
            <v>0</v>
          </cell>
          <cell r="GI660">
            <v>0</v>
          </cell>
          <cell r="GJ660">
            <v>0</v>
          </cell>
          <cell r="GK660">
            <v>0</v>
          </cell>
          <cell r="GL660">
            <v>0</v>
          </cell>
          <cell r="GM660">
            <v>0</v>
          </cell>
          <cell r="GN660">
            <v>0</v>
          </cell>
          <cell r="GO660">
            <v>0</v>
          </cell>
          <cell r="GP660">
            <v>0</v>
          </cell>
          <cell r="GQ660">
            <v>0</v>
          </cell>
          <cell r="GR660">
            <v>0</v>
          </cell>
          <cell r="GS660">
            <v>0</v>
          </cell>
          <cell r="GT660">
            <v>0</v>
          </cell>
          <cell r="GU660">
            <v>0</v>
          </cell>
          <cell r="GV660">
            <v>0</v>
          </cell>
          <cell r="GW660">
            <v>0</v>
          </cell>
          <cell r="GX660">
            <v>0</v>
          </cell>
          <cell r="GY660">
            <v>0</v>
          </cell>
          <cell r="GZ660">
            <v>0</v>
          </cell>
          <cell r="HA660">
            <v>0</v>
          </cell>
          <cell r="HB660">
            <v>0</v>
          </cell>
          <cell r="HC660">
            <v>0</v>
          </cell>
          <cell r="HD660">
            <v>0</v>
          </cell>
          <cell r="HE660">
            <v>0</v>
          </cell>
          <cell r="HF660">
            <v>0</v>
          </cell>
          <cell r="HG660">
            <v>0</v>
          </cell>
          <cell r="HH660">
            <v>0</v>
          </cell>
          <cell r="HI660">
            <v>0</v>
          </cell>
          <cell r="HJ660">
            <v>0</v>
          </cell>
          <cell r="HK660">
            <v>0</v>
          </cell>
          <cell r="HL660">
            <v>0</v>
          </cell>
          <cell r="HM660">
            <v>0</v>
          </cell>
          <cell r="HN660">
            <v>0</v>
          </cell>
          <cell r="HO660">
            <v>0</v>
          </cell>
          <cell r="HP660">
            <v>0</v>
          </cell>
          <cell r="HQ660">
            <v>0</v>
          </cell>
          <cell r="HR660">
            <v>0</v>
          </cell>
          <cell r="HS660">
            <v>0</v>
          </cell>
          <cell r="HT660">
            <v>0</v>
          </cell>
          <cell r="HU660">
            <v>0</v>
          </cell>
          <cell r="HV660">
            <v>0</v>
          </cell>
          <cell r="HW660">
            <v>0</v>
          </cell>
          <cell r="HX660">
            <v>0</v>
          </cell>
          <cell r="HY660">
            <v>0</v>
          </cell>
          <cell r="HZ660">
            <v>0</v>
          </cell>
          <cell r="IA660">
            <v>0</v>
          </cell>
          <cell r="IB660">
            <v>0</v>
          </cell>
          <cell r="IC660">
            <v>0</v>
          </cell>
          <cell r="ID660">
            <v>0</v>
          </cell>
          <cell r="IE660">
            <v>0</v>
          </cell>
          <cell r="IF660">
            <v>0</v>
          </cell>
          <cell r="IG660">
            <v>0</v>
          </cell>
          <cell r="IH660">
            <v>0</v>
          </cell>
          <cell r="II660">
            <v>0</v>
          </cell>
          <cell r="IJ660">
            <v>0</v>
          </cell>
          <cell r="IK660">
            <v>0</v>
          </cell>
          <cell r="IL660">
            <v>0</v>
          </cell>
          <cell r="IM660">
            <v>0</v>
          </cell>
        </row>
        <row r="661">
          <cell r="A661">
            <v>0</v>
          </cell>
          <cell r="C661">
            <v>0</v>
          </cell>
          <cell r="D661">
            <v>0</v>
          </cell>
          <cell r="H661">
            <v>0</v>
          </cell>
          <cell r="I661">
            <v>0</v>
          </cell>
          <cell r="J661">
            <v>0</v>
          </cell>
          <cell r="K661">
            <v>0</v>
          </cell>
          <cell r="L661">
            <v>0</v>
          </cell>
          <cell r="M661">
            <v>0</v>
          </cell>
          <cell r="N661">
            <v>0</v>
          </cell>
          <cell r="O661">
            <v>0</v>
          </cell>
          <cell r="P661">
            <v>0</v>
          </cell>
          <cell r="Q661">
            <v>0</v>
          </cell>
          <cell r="R661">
            <v>0</v>
          </cell>
          <cell r="S661">
            <v>0</v>
          </cell>
          <cell r="T661">
            <v>0</v>
          </cell>
          <cell r="U661">
            <v>0</v>
          </cell>
          <cell r="V661">
            <v>0</v>
          </cell>
          <cell r="W661">
            <v>0</v>
          </cell>
          <cell r="X661">
            <v>0</v>
          </cell>
          <cell r="Y661">
            <v>0</v>
          </cell>
          <cell r="Z661">
            <v>0</v>
          </cell>
          <cell r="AA661">
            <v>0</v>
          </cell>
          <cell r="AB661">
            <v>0</v>
          </cell>
          <cell r="AC661">
            <v>0</v>
          </cell>
          <cell r="AD661">
            <v>0</v>
          </cell>
          <cell r="AE661">
            <v>0</v>
          </cell>
          <cell r="AF661">
            <v>0</v>
          </cell>
          <cell r="AG661">
            <v>0</v>
          </cell>
          <cell r="AH661">
            <v>0</v>
          </cell>
          <cell r="AI661">
            <v>0</v>
          </cell>
          <cell r="AJ661">
            <v>0</v>
          </cell>
          <cell r="AK661">
            <v>0</v>
          </cell>
          <cell r="AL661">
            <v>0</v>
          </cell>
          <cell r="AM661">
            <v>0</v>
          </cell>
          <cell r="AN661">
            <v>0</v>
          </cell>
          <cell r="AO661">
            <v>0</v>
          </cell>
          <cell r="AP661">
            <v>0</v>
          </cell>
          <cell r="AQ661">
            <v>0</v>
          </cell>
          <cell r="AR661">
            <v>0</v>
          </cell>
          <cell r="AS661">
            <v>0</v>
          </cell>
          <cell r="AT661">
            <v>0</v>
          </cell>
          <cell r="AU661">
            <v>0</v>
          </cell>
          <cell r="AV661">
            <v>0</v>
          </cell>
          <cell r="AW661">
            <v>0</v>
          </cell>
          <cell r="AX661">
            <v>0</v>
          </cell>
          <cell r="AY661">
            <v>0</v>
          </cell>
          <cell r="AZ661">
            <v>0</v>
          </cell>
          <cell r="BA661">
            <v>0</v>
          </cell>
          <cell r="BB661">
            <v>0</v>
          </cell>
          <cell r="BC661">
            <v>0</v>
          </cell>
          <cell r="BD661">
            <v>0</v>
          </cell>
          <cell r="BE661">
            <v>0</v>
          </cell>
          <cell r="BF661">
            <v>0</v>
          </cell>
          <cell r="BG661">
            <v>0</v>
          </cell>
          <cell r="BH661">
            <v>0</v>
          </cell>
          <cell r="BI661">
            <v>0</v>
          </cell>
          <cell r="BJ661">
            <v>0</v>
          </cell>
          <cell r="BK661">
            <v>0</v>
          </cell>
          <cell r="BL661">
            <v>0</v>
          </cell>
          <cell r="BM661">
            <v>0</v>
          </cell>
          <cell r="BN661">
            <v>0</v>
          </cell>
          <cell r="BO661">
            <v>0</v>
          </cell>
          <cell r="BP661">
            <v>0</v>
          </cell>
          <cell r="BQ661">
            <v>0</v>
          </cell>
          <cell r="BR661">
            <v>0</v>
          </cell>
          <cell r="BS661">
            <v>0</v>
          </cell>
          <cell r="BT661">
            <v>0</v>
          </cell>
          <cell r="BU661">
            <v>0</v>
          </cell>
          <cell r="BV661">
            <v>0</v>
          </cell>
          <cell r="BW661">
            <v>0</v>
          </cell>
          <cell r="BX661">
            <v>0</v>
          </cell>
          <cell r="BY661">
            <v>0</v>
          </cell>
          <cell r="BZ661">
            <v>0</v>
          </cell>
          <cell r="CA661">
            <v>0</v>
          </cell>
          <cell r="CB661">
            <v>0</v>
          </cell>
          <cell r="CC661">
            <v>0</v>
          </cell>
          <cell r="CD661">
            <v>0</v>
          </cell>
          <cell r="CE661">
            <v>0</v>
          </cell>
          <cell r="CF661">
            <v>0</v>
          </cell>
          <cell r="CG661">
            <v>0</v>
          </cell>
          <cell r="CH661">
            <v>0</v>
          </cell>
          <cell r="CI661">
            <v>0</v>
          </cell>
          <cell r="CJ661">
            <v>0</v>
          </cell>
          <cell r="CK661">
            <v>0</v>
          </cell>
          <cell r="CL661">
            <v>0</v>
          </cell>
          <cell r="CM661">
            <v>0</v>
          </cell>
          <cell r="CN661">
            <v>0</v>
          </cell>
          <cell r="CO661">
            <v>0</v>
          </cell>
          <cell r="CP661">
            <v>0</v>
          </cell>
          <cell r="CQ661">
            <v>0</v>
          </cell>
          <cell r="CR661">
            <v>0</v>
          </cell>
          <cell r="CS661">
            <v>0</v>
          </cell>
          <cell r="CT661">
            <v>0</v>
          </cell>
          <cell r="CU661">
            <v>0</v>
          </cell>
          <cell r="CV661">
            <v>0</v>
          </cell>
          <cell r="CW661">
            <v>0</v>
          </cell>
          <cell r="CX661">
            <v>0</v>
          </cell>
          <cell r="CY661">
            <v>0</v>
          </cell>
          <cell r="CZ661">
            <v>0</v>
          </cell>
          <cell r="DA661">
            <v>0</v>
          </cell>
          <cell r="DB661">
            <v>0</v>
          </cell>
          <cell r="DC661">
            <v>0</v>
          </cell>
          <cell r="DD661">
            <v>0</v>
          </cell>
          <cell r="DE661">
            <v>0</v>
          </cell>
          <cell r="DF661">
            <v>0</v>
          </cell>
          <cell r="DG661">
            <v>0</v>
          </cell>
          <cell r="DH661">
            <v>0</v>
          </cell>
          <cell r="DI661">
            <v>0</v>
          </cell>
          <cell r="DJ661">
            <v>0</v>
          </cell>
          <cell r="DK661">
            <v>0</v>
          </cell>
          <cell r="DL661">
            <v>0</v>
          </cell>
          <cell r="DM661">
            <v>0</v>
          </cell>
          <cell r="DN661">
            <v>0</v>
          </cell>
          <cell r="DO661">
            <v>0</v>
          </cell>
          <cell r="DP661">
            <v>0</v>
          </cell>
          <cell r="DQ661">
            <v>0</v>
          </cell>
          <cell r="DR661">
            <v>0</v>
          </cell>
          <cell r="DS661">
            <v>0</v>
          </cell>
          <cell r="DT661">
            <v>0</v>
          </cell>
          <cell r="DU661">
            <v>0</v>
          </cell>
          <cell r="DV661">
            <v>0</v>
          </cell>
          <cell r="DW661">
            <v>0</v>
          </cell>
          <cell r="DX661">
            <v>0</v>
          </cell>
          <cell r="DY661">
            <v>0</v>
          </cell>
          <cell r="DZ661">
            <v>0</v>
          </cell>
          <cell r="EA661">
            <v>0</v>
          </cell>
          <cell r="EB661">
            <v>0</v>
          </cell>
          <cell r="EC661">
            <v>0</v>
          </cell>
          <cell r="ED661">
            <v>0</v>
          </cell>
          <cell r="EE661">
            <v>0</v>
          </cell>
          <cell r="EF661">
            <v>0</v>
          </cell>
          <cell r="EG661">
            <v>0</v>
          </cell>
          <cell r="EH661">
            <v>0</v>
          </cell>
          <cell r="EI661">
            <v>0</v>
          </cell>
          <cell r="EJ661">
            <v>0</v>
          </cell>
          <cell r="EK661">
            <v>0</v>
          </cell>
          <cell r="EL661">
            <v>0</v>
          </cell>
          <cell r="EM661">
            <v>0</v>
          </cell>
          <cell r="EN661">
            <v>0</v>
          </cell>
          <cell r="EO661">
            <v>0</v>
          </cell>
          <cell r="EP661">
            <v>0</v>
          </cell>
          <cell r="EQ661">
            <v>0</v>
          </cell>
          <cell r="ER661">
            <v>0</v>
          </cell>
          <cell r="ES661">
            <v>0</v>
          </cell>
          <cell r="ET661">
            <v>0</v>
          </cell>
          <cell r="EU661">
            <v>0</v>
          </cell>
          <cell r="EV661">
            <v>0</v>
          </cell>
          <cell r="EW661">
            <v>0</v>
          </cell>
          <cell r="EX661">
            <v>0</v>
          </cell>
          <cell r="EY661">
            <v>0</v>
          </cell>
          <cell r="EZ661">
            <v>0</v>
          </cell>
          <cell r="FA661">
            <v>0</v>
          </cell>
          <cell r="FB661">
            <v>0</v>
          </cell>
          <cell r="FC661">
            <v>0</v>
          </cell>
          <cell r="FD661">
            <v>0</v>
          </cell>
          <cell r="FE661">
            <v>0</v>
          </cell>
          <cell r="FF661">
            <v>0</v>
          </cell>
          <cell r="FG661">
            <v>0</v>
          </cell>
          <cell r="FH661">
            <v>0</v>
          </cell>
          <cell r="FI661">
            <v>0</v>
          </cell>
          <cell r="FJ661">
            <v>0</v>
          </cell>
          <cell r="FK661">
            <v>0</v>
          </cell>
          <cell r="FL661">
            <v>0</v>
          </cell>
          <cell r="FM661">
            <v>0</v>
          </cell>
          <cell r="FN661">
            <v>0</v>
          </cell>
          <cell r="FO661">
            <v>0</v>
          </cell>
          <cell r="FP661">
            <v>0</v>
          </cell>
          <cell r="FQ661">
            <v>0</v>
          </cell>
          <cell r="FR661">
            <v>0</v>
          </cell>
          <cell r="FS661">
            <v>0</v>
          </cell>
          <cell r="FT661">
            <v>0</v>
          </cell>
          <cell r="FU661">
            <v>0</v>
          </cell>
          <cell r="FV661">
            <v>0</v>
          </cell>
          <cell r="FW661">
            <v>0</v>
          </cell>
          <cell r="FX661">
            <v>0</v>
          </cell>
          <cell r="FY661">
            <v>0</v>
          </cell>
          <cell r="FZ661">
            <v>0</v>
          </cell>
          <cell r="GA661">
            <v>0</v>
          </cell>
          <cell r="GB661">
            <v>0</v>
          </cell>
          <cell r="GC661">
            <v>0</v>
          </cell>
          <cell r="GD661">
            <v>0</v>
          </cell>
          <cell r="GE661">
            <v>0</v>
          </cell>
          <cell r="GF661">
            <v>0</v>
          </cell>
          <cell r="GG661">
            <v>0</v>
          </cell>
          <cell r="GH661">
            <v>0</v>
          </cell>
          <cell r="GI661">
            <v>0</v>
          </cell>
          <cell r="GJ661">
            <v>0</v>
          </cell>
          <cell r="GK661">
            <v>0</v>
          </cell>
          <cell r="GL661">
            <v>0</v>
          </cell>
          <cell r="GM661">
            <v>0</v>
          </cell>
          <cell r="GN661">
            <v>0</v>
          </cell>
          <cell r="GO661">
            <v>0</v>
          </cell>
          <cell r="GP661">
            <v>0</v>
          </cell>
          <cell r="GQ661">
            <v>0</v>
          </cell>
          <cell r="GR661">
            <v>0</v>
          </cell>
          <cell r="GS661">
            <v>0</v>
          </cell>
          <cell r="GT661">
            <v>0</v>
          </cell>
          <cell r="GU661">
            <v>0</v>
          </cell>
          <cell r="GV661">
            <v>0</v>
          </cell>
          <cell r="GW661">
            <v>0</v>
          </cell>
          <cell r="GX661">
            <v>0</v>
          </cell>
          <cell r="GY661">
            <v>0</v>
          </cell>
          <cell r="GZ661">
            <v>0</v>
          </cell>
          <cell r="HA661">
            <v>0</v>
          </cell>
          <cell r="HB661">
            <v>0</v>
          </cell>
          <cell r="HC661">
            <v>0</v>
          </cell>
          <cell r="HD661">
            <v>0</v>
          </cell>
          <cell r="HE661">
            <v>0</v>
          </cell>
          <cell r="HF661">
            <v>0</v>
          </cell>
          <cell r="HG661">
            <v>0</v>
          </cell>
          <cell r="HH661">
            <v>0</v>
          </cell>
          <cell r="HI661">
            <v>0</v>
          </cell>
          <cell r="HJ661">
            <v>0</v>
          </cell>
          <cell r="HK661">
            <v>0</v>
          </cell>
          <cell r="HL661">
            <v>0</v>
          </cell>
          <cell r="HM661">
            <v>0</v>
          </cell>
          <cell r="HN661">
            <v>0</v>
          </cell>
          <cell r="HO661">
            <v>0</v>
          </cell>
          <cell r="HP661">
            <v>0</v>
          </cell>
          <cell r="HQ661">
            <v>0</v>
          </cell>
          <cell r="HR661">
            <v>0</v>
          </cell>
          <cell r="HS661">
            <v>0</v>
          </cell>
          <cell r="HT661">
            <v>0</v>
          </cell>
          <cell r="HU661">
            <v>0</v>
          </cell>
          <cell r="HV661">
            <v>0</v>
          </cell>
          <cell r="HW661">
            <v>0</v>
          </cell>
          <cell r="HX661">
            <v>0</v>
          </cell>
          <cell r="HY661">
            <v>0</v>
          </cell>
          <cell r="HZ661">
            <v>0</v>
          </cell>
          <cell r="IA661">
            <v>0</v>
          </cell>
          <cell r="IB661">
            <v>0</v>
          </cell>
          <cell r="IC661">
            <v>0</v>
          </cell>
          <cell r="ID661">
            <v>0</v>
          </cell>
          <cell r="IE661">
            <v>0</v>
          </cell>
          <cell r="IF661">
            <v>0</v>
          </cell>
          <cell r="IG661">
            <v>0</v>
          </cell>
          <cell r="IH661">
            <v>0</v>
          </cell>
          <cell r="II661">
            <v>0</v>
          </cell>
          <cell r="IJ661">
            <v>0</v>
          </cell>
          <cell r="IK661">
            <v>0</v>
          </cell>
          <cell r="IL661">
            <v>0</v>
          </cell>
          <cell r="IM661">
            <v>0</v>
          </cell>
        </row>
        <row r="662">
          <cell r="A662">
            <v>0</v>
          </cell>
          <cell r="C662">
            <v>0</v>
          </cell>
          <cell r="D662">
            <v>0</v>
          </cell>
          <cell r="H662">
            <v>0</v>
          </cell>
          <cell r="I662">
            <v>0</v>
          </cell>
          <cell r="J662">
            <v>0</v>
          </cell>
          <cell r="K662">
            <v>0</v>
          </cell>
          <cell r="L662">
            <v>0</v>
          </cell>
          <cell r="M662">
            <v>0</v>
          </cell>
          <cell r="N662">
            <v>0</v>
          </cell>
          <cell r="O662">
            <v>0</v>
          </cell>
          <cell r="P662">
            <v>0</v>
          </cell>
          <cell r="Q662">
            <v>0</v>
          </cell>
          <cell r="R662">
            <v>0</v>
          </cell>
          <cell r="S662">
            <v>0</v>
          </cell>
          <cell r="T662">
            <v>0</v>
          </cell>
          <cell r="U662">
            <v>0</v>
          </cell>
          <cell r="V662">
            <v>0</v>
          </cell>
          <cell r="W662">
            <v>0</v>
          </cell>
          <cell r="X662">
            <v>0</v>
          </cell>
          <cell r="Y662">
            <v>0</v>
          </cell>
          <cell r="Z662">
            <v>0</v>
          </cell>
          <cell r="AA662">
            <v>0</v>
          </cell>
          <cell r="AB662">
            <v>0</v>
          </cell>
          <cell r="AC662">
            <v>0</v>
          </cell>
          <cell r="AD662">
            <v>0</v>
          </cell>
          <cell r="AE662">
            <v>0</v>
          </cell>
          <cell r="AF662">
            <v>0</v>
          </cell>
          <cell r="AG662">
            <v>0</v>
          </cell>
          <cell r="AH662">
            <v>0</v>
          </cell>
          <cell r="AI662">
            <v>0</v>
          </cell>
          <cell r="AJ662">
            <v>0</v>
          </cell>
          <cell r="AK662">
            <v>0</v>
          </cell>
          <cell r="AL662">
            <v>0</v>
          </cell>
          <cell r="AM662">
            <v>0</v>
          </cell>
          <cell r="AN662">
            <v>0</v>
          </cell>
          <cell r="AO662">
            <v>0</v>
          </cell>
          <cell r="AP662">
            <v>0</v>
          </cell>
          <cell r="AQ662">
            <v>0</v>
          </cell>
          <cell r="AR662">
            <v>0</v>
          </cell>
          <cell r="AS662">
            <v>0</v>
          </cell>
          <cell r="AT662">
            <v>0</v>
          </cell>
          <cell r="AU662">
            <v>0</v>
          </cell>
          <cell r="AV662">
            <v>0</v>
          </cell>
          <cell r="AW662">
            <v>0</v>
          </cell>
          <cell r="AX662">
            <v>0</v>
          </cell>
          <cell r="AY662">
            <v>0</v>
          </cell>
          <cell r="AZ662">
            <v>0</v>
          </cell>
          <cell r="BA662">
            <v>0</v>
          </cell>
          <cell r="BB662">
            <v>0</v>
          </cell>
          <cell r="BC662">
            <v>0</v>
          </cell>
          <cell r="BD662">
            <v>0</v>
          </cell>
          <cell r="BE662">
            <v>0</v>
          </cell>
          <cell r="BF662">
            <v>0</v>
          </cell>
          <cell r="BG662">
            <v>0</v>
          </cell>
          <cell r="BH662">
            <v>0</v>
          </cell>
          <cell r="BI662">
            <v>0</v>
          </cell>
          <cell r="BJ662">
            <v>0</v>
          </cell>
          <cell r="BK662">
            <v>0</v>
          </cell>
          <cell r="BL662">
            <v>0</v>
          </cell>
          <cell r="BM662">
            <v>0</v>
          </cell>
          <cell r="BN662">
            <v>0</v>
          </cell>
          <cell r="BO662">
            <v>0</v>
          </cell>
          <cell r="BP662">
            <v>0</v>
          </cell>
          <cell r="BQ662">
            <v>0</v>
          </cell>
          <cell r="BR662">
            <v>0</v>
          </cell>
          <cell r="BS662">
            <v>0</v>
          </cell>
          <cell r="BT662">
            <v>0</v>
          </cell>
          <cell r="BU662">
            <v>0</v>
          </cell>
          <cell r="BV662">
            <v>0</v>
          </cell>
          <cell r="BW662">
            <v>0</v>
          </cell>
          <cell r="BX662">
            <v>0</v>
          </cell>
          <cell r="BY662">
            <v>0</v>
          </cell>
          <cell r="BZ662">
            <v>0</v>
          </cell>
          <cell r="CA662">
            <v>0</v>
          </cell>
          <cell r="CB662">
            <v>0</v>
          </cell>
          <cell r="CC662">
            <v>0</v>
          </cell>
          <cell r="CD662">
            <v>0</v>
          </cell>
          <cell r="CE662">
            <v>0</v>
          </cell>
          <cell r="CF662">
            <v>0</v>
          </cell>
          <cell r="CG662">
            <v>0</v>
          </cell>
          <cell r="CH662">
            <v>0</v>
          </cell>
          <cell r="CI662">
            <v>0</v>
          </cell>
          <cell r="CJ662">
            <v>0</v>
          </cell>
          <cell r="CK662">
            <v>0</v>
          </cell>
          <cell r="CL662">
            <v>0</v>
          </cell>
          <cell r="CM662">
            <v>0</v>
          </cell>
          <cell r="CN662">
            <v>0</v>
          </cell>
          <cell r="CO662">
            <v>0</v>
          </cell>
          <cell r="CP662">
            <v>0</v>
          </cell>
          <cell r="CQ662">
            <v>0</v>
          </cell>
          <cell r="CR662">
            <v>0</v>
          </cell>
          <cell r="CS662">
            <v>0</v>
          </cell>
          <cell r="CT662">
            <v>0</v>
          </cell>
          <cell r="CU662">
            <v>0</v>
          </cell>
          <cell r="CV662">
            <v>0</v>
          </cell>
          <cell r="CW662">
            <v>0</v>
          </cell>
          <cell r="CX662">
            <v>0</v>
          </cell>
          <cell r="CY662">
            <v>0</v>
          </cell>
          <cell r="CZ662">
            <v>0</v>
          </cell>
          <cell r="DA662">
            <v>0</v>
          </cell>
          <cell r="DB662">
            <v>0</v>
          </cell>
          <cell r="DC662">
            <v>0</v>
          </cell>
          <cell r="DD662">
            <v>0</v>
          </cell>
          <cell r="DE662">
            <v>0</v>
          </cell>
          <cell r="DF662">
            <v>0</v>
          </cell>
          <cell r="DG662">
            <v>0</v>
          </cell>
          <cell r="DH662">
            <v>0</v>
          </cell>
          <cell r="DI662">
            <v>0</v>
          </cell>
          <cell r="DJ662">
            <v>0</v>
          </cell>
          <cell r="DK662">
            <v>0</v>
          </cell>
          <cell r="DL662">
            <v>0</v>
          </cell>
          <cell r="DM662">
            <v>0</v>
          </cell>
          <cell r="DN662">
            <v>0</v>
          </cell>
          <cell r="DO662">
            <v>0</v>
          </cell>
          <cell r="DP662">
            <v>0</v>
          </cell>
          <cell r="DQ662">
            <v>0</v>
          </cell>
          <cell r="DR662">
            <v>0</v>
          </cell>
          <cell r="DS662">
            <v>0</v>
          </cell>
          <cell r="DT662">
            <v>0</v>
          </cell>
          <cell r="DU662">
            <v>0</v>
          </cell>
          <cell r="DV662">
            <v>0</v>
          </cell>
          <cell r="DW662">
            <v>0</v>
          </cell>
          <cell r="DX662">
            <v>0</v>
          </cell>
          <cell r="DY662">
            <v>0</v>
          </cell>
          <cell r="DZ662">
            <v>0</v>
          </cell>
          <cell r="EA662">
            <v>0</v>
          </cell>
          <cell r="EB662">
            <v>0</v>
          </cell>
          <cell r="EC662">
            <v>0</v>
          </cell>
          <cell r="ED662">
            <v>0</v>
          </cell>
          <cell r="EE662">
            <v>0</v>
          </cell>
          <cell r="EF662">
            <v>0</v>
          </cell>
          <cell r="EG662">
            <v>0</v>
          </cell>
          <cell r="EH662">
            <v>0</v>
          </cell>
          <cell r="EI662">
            <v>0</v>
          </cell>
          <cell r="EJ662">
            <v>0</v>
          </cell>
          <cell r="EK662">
            <v>0</v>
          </cell>
          <cell r="EL662">
            <v>0</v>
          </cell>
          <cell r="EM662">
            <v>0</v>
          </cell>
          <cell r="EN662">
            <v>0</v>
          </cell>
          <cell r="EO662">
            <v>0</v>
          </cell>
          <cell r="EP662">
            <v>0</v>
          </cell>
          <cell r="EQ662">
            <v>0</v>
          </cell>
          <cell r="ER662">
            <v>0</v>
          </cell>
          <cell r="ES662">
            <v>0</v>
          </cell>
          <cell r="ET662">
            <v>0</v>
          </cell>
          <cell r="EU662">
            <v>0</v>
          </cell>
          <cell r="EV662">
            <v>0</v>
          </cell>
          <cell r="EW662">
            <v>0</v>
          </cell>
          <cell r="EX662">
            <v>0</v>
          </cell>
          <cell r="EY662">
            <v>0</v>
          </cell>
          <cell r="EZ662">
            <v>0</v>
          </cell>
          <cell r="FA662">
            <v>0</v>
          </cell>
          <cell r="FB662">
            <v>0</v>
          </cell>
          <cell r="FC662">
            <v>0</v>
          </cell>
          <cell r="FD662">
            <v>0</v>
          </cell>
          <cell r="FE662">
            <v>0</v>
          </cell>
          <cell r="FF662">
            <v>0</v>
          </cell>
          <cell r="FG662">
            <v>0</v>
          </cell>
          <cell r="FH662">
            <v>0</v>
          </cell>
          <cell r="FI662">
            <v>0</v>
          </cell>
          <cell r="FJ662">
            <v>0</v>
          </cell>
          <cell r="FK662">
            <v>0</v>
          </cell>
          <cell r="FL662">
            <v>0</v>
          </cell>
          <cell r="FM662">
            <v>0</v>
          </cell>
          <cell r="FN662">
            <v>0</v>
          </cell>
          <cell r="FO662">
            <v>0</v>
          </cell>
          <cell r="FP662">
            <v>0</v>
          </cell>
          <cell r="FQ662">
            <v>0</v>
          </cell>
          <cell r="FR662">
            <v>0</v>
          </cell>
          <cell r="FS662">
            <v>0</v>
          </cell>
          <cell r="FT662">
            <v>0</v>
          </cell>
          <cell r="FU662">
            <v>0</v>
          </cell>
          <cell r="FV662">
            <v>0</v>
          </cell>
          <cell r="FW662">
            <v>0</v>
          </cell>
          <cell r="FX662">
            <v>0</v>
          </cell>
          <cell r="FY662">
            <v>0</v>
          </cell>
          <cell r="FZ662">
            <v>0</v>
          </cell>
          <cell r="GA662">
            <v>0</v>
          </cell>
          <cell r="GB662">
            <v>0</v>
          </cell>
          <cell r="GC662">
            <v>0</v>
          </cell>
          <cell r="GD662">
            <v>0</v>
          </cell>
          <cell r="GE662">
            <v>0</v>
          </cell>
          <cell r="GF662">
            <v>0</v>
          </cell>
          <cell r="GG662">
            <v>0</v>
          </cell>
          <cell r="GH662">
            <v>0</v>
          </cell>
          <cell r="GI662">
            <v>0</v>
          </cell>
          <cell r="GJ662">
            <v>0</v>
          </cell>
          <cell r="GK662">
            <v>0</v>
          </cell>
          <cell r="GL662">
            <v>0</v>
          </cell>
          <cell r="GM662">
            <v>0</v>
          </cell>
          <cell r="GN662">
            <v>0</v>
          </cell>
          <cell r="GO662">
            <v>0</v>
          </cell>
          <cell r="GP662">
            <v>0</v>
          </cell>
          <cell r="GQ662">
            <v>0</v>
          </cell>
          <cell r="GR662">
            <v>0</v>
          </cell>
          <cell r="GS662">
            <v>0</v>
          </cell>
          <cell r="GT662">
            <v>0</v>
          </cell>
          <cell r="GU662">
            <v>0</v>
          </cell>
          <cell r="GV662">
            <v>0</v>
          </cell>
          <cell r="GW662">
            <v>0</v>
          </cell>
          <cell r="GX662">
            <v>0</v>
          </cell>
          <cell r="GY662">
            <v>0</v>
          </cell>
          <cell r="GZ662">
            <v>0</v>
          </cell>
          <cell r="HA662">
            <v>0</v>
          </cell>
          <cell r="HB662">
            <v>0</v>
          </cell>
          <cell r="HC662">
            <v>0</v>
          </cell>
          <cell r="HD662">
            <v>0</v>
          </cell>
          <cell r="HE662">
            <v>0</v>
          </cell>
          <cell r="HF662">
            <v>0</v>
          </cell>
          <cell r="HG662">
            <v>0</v>
          </cell>
          <cell r="HH662">
            <v>0</v>
          </cell>
          <cell r="HI662">
            <v>0</v>
          </cell>
          <cell r="HJ662">
            <v>0</v>
          </cell>
          <cell r="HK662">
            <v>0</v>
          </cell>
          <cell r="HL662">
            <v>0</v>
          </cell>
          <cell r="HM662">
            <v>0</v>
          </cell>
          <cell r="HN662">
            <v>0</v>
          </cell>
          <cell r="HO662">
            <v>0</v>
          </cell>
          <cell r="HP662">
            <v>0</v>
          </cell>
          <cell r="HQ662">
            <v>0</v>
          </cell>
          <cell r="HR662">
            <v>0</v>
          </cell>
          <cell r="HS662">
            <v>0</v>
          </cell>
          <cell r="HT662">
            <v>0</v>
          </cell>
          <cell r="HU662">
            <v>0</v>
          </cell>
          <cell r="HV662">
            <v>0</v>
          </cell>
          <cell r="HW662">
            <v>0</v>
          </cell>
          <cell r="HX662">
            <v>0</v>
          </cell>
          <cell r="HY662">
            <v>0</v>
          </cell>
          <cell r="HZ662">
            <v>0</v>
          </cell>
          <cell r="IA662">
            <v>0</v>
          </cell>
          <cell r="IB662">
            <v>0</v>
          </cell>
          <cell r="IC662">
            <v>0</v>
          </cell>
          <cell r="ID662">
            <v>0</v>
          </cell>
          <cell r="IE662">
            <v>0</v>
          </cell>
          <cell r="IF662">
            <v>0</v>
          </cell>
          <cell r="IG662">
            <v>0</v>
          </cell>
          <cell r="IH662">
            <v>0</v>
          </cell>
          <cell r="II662">
            <v>0</v>
          </cell>
          <cell r="IJ662">
            <v>0</v>
          </cell>
          <cell r="IK662">
            <v>0</v>
          </cell>
          <cell r="IL662">
            <v>0</v>
          </cell>
          <cell r="IM662">
            <v>0</v>
          </cell>
        </row>
        <row r="663">
          <cell r="A663">
            <v>0</v>
          </cell>
          <cell r="C663">
            <v>0</v>
          </cell>
          <cell r="D663">
            <v>0</v>
          </cell>
          <cell r="H663">
            <v>0</v>
          </cell>
          <cell r="I663">
            <v>0</v>
          </cell>
          <cell r="J663">
            <v>0</v>
          </cell>
          <cell r="K663">
            <v>0</v>
          </cell>
          <cell r="L663">
            <v>0</v>
          </cell>
          <cell r="M663">
            <v>0</v>
          </cell>
          <cell r="N663">
            <v>0</v>
          </cell>
          <cell r="O663">
            <v>0</v>
          </cell>
          <cell r="P663">
            <v>0</v>
          </cell>
          <cell r="Q663">
            <v>0</v>
          </cell>
          <cell r="R663">
            <v>0</v>
          </cell>
          <cell r="S663">
            <v>0</v>
          </cell>
          <cell r="T663">
            <v>0</v>
          </cell>
          <cell r="U663">
            <v>0</v>
          </cell>
          <cell r="V663">
            <v>0</v>
          </cell>
          <cell r="W663">
            <v>0</v>
          </cell>
          <cell r="X663">
            <v>0</v>
          </cell>
          <cell r="Y663">
            <v>0</v>
          </cell>
          <cell r="Z663">
            <v>0</v>
          </cell>
          <cell r="AA663">
            <v>0</v>
          </cell>
          <cell r="AB663">
            <v>0</v>
          </cell>
          <cell r="AC663">
            <v>0</v>
          </cell>
          <cell r="AD663">
            <v>0</v>
          </cell>
          <cell r="AE663">
            <v>0</v>
          </cell>
          <cell r="AF663">
            <v>0</v>
          </cell>
          <cell r="AG663">
            <v>0</v>
          </cell>
          <cell r="AH663">
            <v>0</v>
          </cell>
          <cell r="AI663">
            <v>0</v>
          </cell>
          <cell r="AJ663">
            <v>0</v>
          </cell>
          <cell r="AK663">
            <v>0</v>
          </cell>
          <cell r="AL663">
            <v>0</v>
          </cell>
          <cell r="AM663">
            <v>0</v>
          </cell>
          <cell r="AN663">
            <v>0</v>
          </cell>
          <cell r="AO663">
            <v>0</v>
          </cell>
          <cell r="AP663">
            <v>0</v>
          </cell>
          <cell r="AQ663">
            <v>0</v>
          </cell>
          <cell r="AR663">
            <v>0</v>
          </cell>
          <cell r="AS663">
            <v>0</v>
          </cell>
          <cell r="AT663">
            <v>0</v>
          </cell>
          <cell r="AU663">
            <v>0</v>
          </cell>
          <cell r="AV663">
            <v>0</v>
          </cell>
          <cell r="AW663">
            <v>0</v>
          </cell>
          <cell r="AX663">
            <v>0</v>
          </cell>
          <cell r="AY663">
            <v>0</v>
          </cell>
          <cell r="AZ663">
            <v>0</v>
          </cell>
          <cell r="BA663">
            <v>0</v>
          </cell>
          <cell r="BB663">
            <v>0</v>
          </cell>
          <cell r="BC663">
            <v>0</v>
          </cell>
          <cell r="BD663">
            <v>0</v>
          </cell>
          <cell r="BE663">
            <v>0</v>
          </cell>
          <cell r="BF663">
            <v>0</v>
          </cell>
          <cell r="BG663">
            <v>0</v>
          </cell>
          <cell r="BH663">
            <v>0</v>
          </cell>
          <cell r="BI663">
            <v>0</v>
          </cell>
          <cell r="BJ663">
            <v>0</v>
          </cell>
          <cell r="BK663">
            <v>0</v>
          </cell>
          <cell r="BL663">
            <v>0</v>
          </cell>
          <cell r="BM663">
            <v>0</v>
          </cell>
          <cell r="BN663">
            <v>0</v>
          </cell>
          <cell r="BO663">
            <v>0</v>
          </cell>
          <cell r="BP663">
            <v>0</v>
          </cell>
          <cell r="BQ663">
            <v>0</v>
          </cell>
          <cell r="BR663">
            <v>0</v>
          </cell>
          <cell r="BS663">
            <v>0</v>
          </cell>
          <cell r="BT663">
            <v>0</v>
          </cell>
          <cell r="BU663">
            <v>0</v>
          </cell>
          <cell r="BV663">
            <v>0</v>
          </cell>
          <cell r="BW663">
            <v>0</v>
          </cell>
          <cell r="BX663">
            <v>0</v>
          </cell>
          <cell r="BY663">
            <v>0</v>
          </cell>
          <cell r="BZ663">
            <v>0</v>
          </cell>
          <cell r="CA663">
            <v>0</v>
          </cell>
          <cell r="CB663">
            <v>0</v>
          </cell>
          <cell r="CC663">
            <v>0</v>
          </cell>
          <cell r="CD663">
            <v>0</v>
          </cell>
          <cell r="CE663">
            <v>0</v>
          </cell>
          <cell r="CF663">
            <v>0</v>
          </cell>
          <cell r="CG663">
            <v>0</v>
          </cell>
          <cell r="CH663">
            <v>0</v>
          </cell>
          <cell r="CI663">
            <v>0</v>
          </cell>
          <cell r="CJ663">
            <v>0</v>
          </cell>
          <cell r="CK663">
            <v>0</v>
          </cell>
          <cell r="CL663">
            <v>0</v>
          </cell>
          <cell r="CM663">
            <v>0</v>
          </cell>
          <cell r="CN663">
            <v>0</v>
          </cell>
          <cell r="CO663">
            <v>0</v>
          </cell>
          <cell r="CP663">
            <v>0</v>
          </cell>
          <cell r="CQ663">
            <v>0</v>
          </cell>
          <cell r="CR663">
            <v>0</v>
          </cell>
          <cell r="CS663">
            <v>0</v>
          </cell>
          <cell r="CT663">
            <v>0</v>
          </cell>
          <cell r="CU663">
            <v>0</v>
          </cell>
          <cell r="CV663">
            <v>0</v>
          </cell>
          <cell r="CW663">
            <v>0</v>
          </cell>
          <cell r="CX663">
            <v>0</v>
          </cell>
          <cell r="CY663">
            <v>0</v>
          </cell>
          <cell r="CZ663">
            <v>0</v>
          </cell>
          <cell r="DA663">
            <v>0</v>
          </cell>
          <cell r="DB663">
            <v>0</v>
          </cell>
          <cell r="DC663">
            <v>0</v>
          </cell>
          <cell r="DD663">
            <v>0</v>
          </cell>
          <cell r="DE663">
            <v>0</v>
          </cell>
          <cell r="DF663">
            <v>0</v>
          </cell>
          <cell r="DG663">
            <v>0</v>
          </cell>
          <cell r="DH663">
            <v>0</v>
          </cell>
          <cell r="DI663">
            <v>0</v>
          </cell>
          <cell r="DJ663">
            <v>0</v>
          </cell>
          <cell r="DK663">
            <v>0</v>
          </cell>
          <cell r="DL663">
            <v>0</v>
          </cell>
          <cell r="DM663">
            <v>0</v>
          </cell>
          <cell r="DN663">
            <v>0</v>
          </cell>
          <cell r="DO663">
            <v>0</v>
          </cell>
          <cell r="DP663">
            <v>0</v>
          </cell>
          <cell r="DQ663">
            <v>0</v>
          </cell>
          <cell r="DR663">
            <v>0</v>
          </cell>
          <cell r="DS663">
            <v>0</v>
          </cell>
          <cell r="DT663">
            <v>0</v>
          </cell>
          <cell r="DU663">
            <v>0</v>
          </cell>
          <cell r="DV663">
            <v>0</v>
          </cell>
          <cell r="DW663">
            <v>0</v>
          </cell>
          <cell r="DX663">
            <v>0</v>
          </cell>
          <cell r="DY663">
            <v>0</v>
          </cell>
          <cell r="DZ663">
            <v>0</v>
          </cell>
          <cell r="EA663">
            <v>0</v>
          </cell>
          <cell r="EB663">
            <v>0</v>
          </cell>
          <cell r="EC663">
            <v>0</v>
          </cell>
          <cell r="ED663">
            <v>0</v>
          </cell>
          <cell r="EE663">
            <v>0</v>
          </cell>
          <cell r="EF663">
            <v>0</v>
          </cell>
          <cell r="EG663">
            <v>0</v>
          </cell>
          <cell r="EH663">
            <v>0</v>
          </cell>
          <cell r="EI663">
            <v>0</v>
          </cell>
          <cell r="EJ663">
            <v>0</v>
          </cell>
          <cell r="EK663">
            <v>0</v>
          </cell>
          <cell r="EL663">
            <v>0</v>
          </cell>
          <cell r="EM663">
            <v>0</v>
          </cell>
          <cell r="EN663">
            <v>0</v>
          </cell>
          <cell r="EO663">
            <v>0</v>
          </cell>
          <cell r="EP663">
            <v>0</v>
          </cell>
          <cell r="EQ663">
            <v>0</v>
          </cell>
          <cell r="ER663">
            <v>0</v>
          </cell>
          <cell r="ES663">
            <v>0</v>
          </cell>
          <cell r="ET663">
            <v>0</v>
          </cell>
          <cell r="EU663">
            <v>0</v>
          </cell>
          <cell r="EV663">
            <v>0</v>
          </cell>
          <cell r="EW663">
            <v>0</v>
          </cell>
          <cell r="EX663">
            <v>0</v>
          </cell>
          <cell r="EY663">
            <v>0</v>
          </cell>
          <cell r="EZ663">
            <v>0</v>
          </cell>
          <cell r="FA663">
            <v>0</v>
          </cell>
          <cell r="FB663">
            <v>0</v>
          </cell>
          <cell r="FC663">
            <v>0</v>
          </cell>
          <cell r="FD663">
            <v>0</v>
          </cell>
          <cell r="FE663">
            <v>0</v>
          </cell>
          <cell r="FF663">
            <v>0</v>
          </cell>
          <cell r="FG663">
            <v>0</v>
          </cell>
          <cell r="FH663">
            <v>0</v>
          </cell>
          <cell r="FI663">
            <v>0</v>
          </cell>
          <cell r="FJ663">
            <v>0</v>
          </cell>
          <cell r="FK663">
            <v>0</v>
          </cell>
          <cell r="FL663">
            <v>0</v>
          </cell>
          <cell r="FM663">
            <v>0</v>
          </cell>
          <cell r="FN663">
            <v>0</v>
          </cell>
          <cell r="FO663">
            <v>0</v>
          </cell>
          <cell r="FP663">
            <v>0</v>
          </cell>
          <cell r="FQ663">
            <v>0</v>
          </cell>
          <cell r="FR663">
            <v>0</v>
          </cell>
          <cell r="FS663">
            <v>0</v>
          </cell>
          <cell r="FT663">
            <v>0</v>
          </cell>
          <cell r="FU663">
            <v>0</v>
          </cell>
          <cell r="FV663">
            <v>0</v>
          </cell>
          <cell r="FW663">
            <v>0</v>
          </cell>
          <cell r="FX663">
            <v>0</v>
          </cell>
          <cell r="FY663">
            <v>0</v>
          </cell>
          <cell r="FZ663">
            <v>0</v>
          </cell>
          <cell r="GA663">
            <v>0</v>
          </cell>
          <cell r="GB663">
            <v>0</v>
          </cell>
          <cell r="GC663">
            <v>0</v>
          </cell>
          <cell r="GD663">
            <v>0</v>
          </cell>
          <cell r="GE663">
            <v>0</v>
          </cell>
          <cell r="GF663">
            <v>0</v>
          </cell>
          <cell r="GG663">
            <v>0</v>
          </cell>
          <cell r="GH663">
            <v>0</v>
          </cell>
          <cell r="GI663">
            <v>0</v>
          </cell>
          <cell r="GJ663">
            <v>0</v>
          </cell>
          <cell r="GK663">
            <v>0</v>
          </cell>
          <cell r="GL663">
            <v>0</v>
          </cell>
          <cell r="GM663">
            <v>0</v>
          </cell>
          <cell r="GN663">
            <v>0</v>
          </cell>
          <cell r="GO663">
            <v>0</v>
          </cell>
          <cell r="GP663">
            <v>0</v>
          </cell>
          <cell r="GQ663">
            <v>0</v>
          </cell>
          <cell r="GR663">
            <v>0</v>
          </cell>
          <cell r="GS663">
            <v>0</v>
          </cell>
          <cell r="GT663">
            <v>0</v>
          </cell>
          <cell r="GU663">
            <v>0</v>
          </cell>
          <cell r="GV663">
            <v>0</v>
          </cell>
          <cell r="GW663">
            <v>0</v>
          </cell>
          <cell r="GX663">
            <v>0</v>
          </cell>
          <cell r="GY663">
            <v>0</v>
          </cell>
          <cell r="GZ663">
            <v>0</v>
          </cell>
          <cell r="HA663">
            <v>0</v>
          </cell>
          <cell r="HB663">
            <v>0</v>
          </cell>
          <cell r="HC663">
            <v>0</v>
          </cell>
          <cell r="HD663">
            <v>0</v>
          </cell>
          <cell r="HE663">
            <v>0</v>
          </cell>
          <cell r="HF663">
            <v>0</v>
          </cell>
          <cell r="HG663">
            <v>0</v>
          </cell>
          <cell r="HH663">
            <v>0</v>
          </cell>
          <cell r="HI663">
            <v>0</v>
          </cell>
          <cell r="HJ663">
            <v>0</v>
          </cell>
          <cell r="HK663">
            <v>0</v>
          </cell>
          <cell r="HL663">
            <v>0</v>
          </cell>
          <cell r="HM663">
            <v>0</v>
          </cell>
          <cell r="HN663">
            <v>0</v>
          </cell>
          <cell r="HO663">
            <v>0</v>
          </cell>
          <cell r="HP663">
            <v>0</v>
          </cell>
          <cell r="HQ663">
            <v>0</v>
          </cell>
          <cell r="HR663">
            <v>0</v>
          </cell>
          <cell r="HS663">
            <v>0</v>
          </cell>
          <cell r="HT663">
            <v>0</v>
          </cell>
          <cell r="HU663">
            <v>0</v>
          </cell>
          <cell r="HV663">
            <v>0</v>
          </cell>
          <cell r="HW663">
            <v>0</v>
          </cell>
          <cell r="HX663">
            <v>0</v>
          </cell>
          <cell r="HY663">
            <v>0</v>
          </cell>
          <cell r="HZ663">
            <v>0</v>
          </cell>
          <cell r="IA663">
            <v>0</v>
          </cell>
          <cell r="IB663">
            <v>0</v>
          </cell>
          <cell r="IC663">
            <v>0</v>
          </cell>
          <cell r="ID663">
            <v>0</v>
          </cell>
          <cell r="IE663">
            <v>0</v>
          </cell>
          <cell r="IF663">
            <v>0</v>
          </cell>
          <cell r="IG663">
            <v>0</v>
          </cell>
          <cell r="IH663">
            <v>0</v>
          </cell>
          <cell r="II663">
            <v>0</v>
          </cell>
          <cell r="IJ663">
            <v>0</v>
          </cell>
          <cell r="IK663">
            <v>0</v>
          </cell>
          <cell r="IL663">
            <v>0</v>
          </cell>
          <cell r="IM663">
            <v>0</v>
          </cell>
        </row>
        <row r="664">
          <cell r="A664">
            <v>0</v>
          </cell>
          <cell r="C664">
            <v>0</v>
          </cell>
          <cell r="D664">
            <v>0</v>
          </cell>
          <cell r="H664">
            <v>0</v>
          </cell>
          <cell r="I664">
            <v>0</v>
          </cell>
          <cell r="J664">
            <v>0</v>
          </cell>
          <cell r="K664">
            <v>0</v>
          </cell>
          <cell r="L664">
            <v>0</v>
          </cell>
          <cell r="M664">
            <v>0</v>
          </cell>
          <cell r="N664">
            <v>0</v>
          </cell>
          <cell r="O664">
            <v>0</v>
          </cell>
          <cell r="P664">
            <v>0</v>
          </cell>
          <cell r="Q664">
            <v>0</v>
          </cell>
          <cell r="R664">
            <v>0</v>
          </cell>
          <cell r="S664">
            <v>0</v>
          </cell>
          <cell r="T664">
            <v>0</v>
          </cell>
          <cell r="U664">
            <v>0</v>
          </cell>
          <cell r="V664">
            <v>0</v>
          </cell>
          <cell r="W664">
            <v>0</v>
          </cell>
          <cell r="X664">
            <v>0</v>
          </cell>
          <cell r="Y664">
            <v>0</v>
          </cell>
          <cell r="Z664">
            <v>0</v>
          </cell>
          <cell r="AA664">
            <v>0</v>
          </cell>
          <cell r="AB664">
            <v>0</v>
          </cell>
          <cell r="AC664">
            <v>0</v>
          </cell>
          <cell r="AD664">
            <v>0</v>
          </cell>
          <cell r="AE664">
            <v>0</v>
          </cell>
          <cell r="AF664">
            <v>0</v>
          </cell>
          <cell r="AG664">
            <v>0</v>
          </cell>
          <cell r="AH664">
            <v>0</v>
          </cell>
          <cell r="AI664">
            <v>0</v>
          </cell>
          <cell r="AJ664">
            <v>0</v>
          </cell>
          <cell r="AK664">
            <v>0</v>
          </cell>
          <cell r="AL664">
            <v>0</v>
          </cell>
          <cell r="AM664">
            <v>0</v>
          </cell>
          <cell r="AN664">
            <v>0</v>
          </cell>
          <cell r="AO664">
            <v>0</v>
          </cell>
          <cell r="AP664">
            <v>0</v>
          </cell>
          <cell r="AQ664">
            <v>0</v>
          </cell>
          <cell r="AR664">
            <v>0</v>
          </cell>
          <cell r="AS664">
            <v>0</v>
          </cell>
          <cell r="AT664">
            <v>0</v>
          </cell>
          <cell r="AU664">
            <v>0</v>
          </cell>
          <cell r="AV664">
            <v>0</v>
          </cell>
          <cell r="AW664">
            <v>0</v>
          </cell>
          <cell r="AX664">
            <v>0</v>
          </cell>
          <cell r="AY664">
            <v>0</v>
          </cell>
          <cell r="AZ664">
            <v>0</v>
          </cell>
          <cell r="BA664">
            <v>0</v>
          </cell>
          <cell r="BB664">
            <v>0</v>
          </cell>
          <cell r="BC664">
            <v>0</v>
          </cell>
          <cell r="BD664">
            <v>0</v>
          </cell>
          <cell r="BE664">
            <v>0</v>
          </cell>
          <cell r="BF664">
            <v>0</v>
          </cell>
          <cell r="BG664">
            <v>0</v>
          </cell>
          <cell r="BH664">
            <v>0</v>
          </cell>
          <cell r="BI664">
            <v>0</v>
          </cell>
          <cell r="BJ664">
            <v>0</v>
          </cell>
          <cell r="BK664">
            <v>0</v>
          </cell>
          <cell r="BL664">
            <v>0</v>
          </cell>
          <cell r="BM664">
            <v>0</v>
          </cell>
          <cell r="BN664">
            <v>0</v>
          </cell>
          <cell r="BO664">
            <v>0</v>
          </cell>
          <cell r="BP664">
            <v>0</v>
          </cell>
          <cell r="BQ664">
            <v>0</v>
          </cell>
          <cell r="BR664">
            <v>0</v>
          </cell>
          <cell r="BS664">
            <v>0</v>
          </cell>
          <cell r="BT664">
            <v>0</v>
          </cell>
          <cell r="BU664">
            <v>0</v>
          </cell>
          <cell r="BV664">
            <v>0</v>
          </cell>
          <cell r="BW664">
            <v>0</v>
          </cell>
          <cell r="BX664">
            <v>0</v>
          </cell>
          <cell r="BY664">
            <v>0</v>
          </cell>
          <cell r="BZ664">
            <v>0</v>
          </cell>
          <cell r="CA664">
            <v>0</v>
          </cell>
          <cell r="CB664">
            <v>0</v>
          </cell>
          <cell r="CC664">
            <v>0</v>
          </cell>
          <cell r="CD664">
            <v>0</v>
          </cell>
          <cell r="CE664">
            <v>0</v>
          </cell>
          <cell r="CF664">
            <v>0</v>
          </cell>
          <cell r="CG664">
            <v>0</v>
          </cell>
          <cell r="CH664">
            <v>0</v>
          </cell>
          <cell r="CI664">
            <v>0</v>
          </cell>
          <cell r="CJ664">
            <v>0</v>
          </cell>
          <cell r="CK664">
            <v>0</v>
          </cell>
          <cell r="CL664">
            <v>0</v>
          </cell>
          <cell r="CM664">
            <v>0</v>
          </cell>
          <cell r="CN664">
            <v>0</v>
          </cell>
          <cell r="CO664">
            <v>0</v>
          </cell>
          <cell r="CP664">
            <v>0</v>
          </cell>
          <cell r="CQ664">
            <v>0</v>
          </cell>
          <cell r="CR664">
            <v>0</v>
          </cell>
          <cell r="CS664">
            <v>0</v>
          </cell>
          <cell r="CT664">
            <v>0</v>
          </cell>
          <cell r="CU664">
            <v>0</v>
          </cell>
          <cell r="CV664">
            <v>0</v>
          </cell>
          <cell r="CW664">
            <v>0</v>
          </cell>
          <cell r="CX664">
            <v>0</v>
          </cell>
          <cell r="CY664">
            <v>0</v>
          </cell>
          <cell r="CZ664">
            <v>0</v>
          </cell>
          <cell r="DA664">
            <v>0</v>
          </cell>
          <cell r="DB664">
            <v>0</v>
          </cell>
          <cell r="DC664">
            <v>0</v>
          </cell>
          <cell r="DD664">
            <v>0</v>
          </cell>
          <cell r="DE664">
            <v>0</v>
          </cell>
          <cell r="DF664">
            <v>0</v>
          </cell>
          <cell r="DG664">
            <v>0</v>
          </cell>
          <cell r="DH664">
            <v>0</v>
          </cell>
          <cell r="DI664">
            <v>0</v>
          </cell>
          <cell r="DJ664">
            <v>0</v>
          </cell>
          <cell r="DK664">
            <v>0</v>
          </cell>
          <cell r="DL664">
            <v>0</v>
          </cell>
          <cell r="DM664">
            <v>0</v>
          </cell>
          <cell r="DN664">
            <v>0</v>
          </cell>
          <cell r="DO664">
            <v>0</v>
          </cell>
          <cell r="DP664">
            <v>0</v>
          </cell>
          <cell r="DQ664">
            <v>0</v>
          </cell>
          <cell r="DR664">
            <v>0</v>
          </cell>
          <cell r="DS664">
            <v>0</v>
          </cell>
          <cell r="DT664">
            <v>0</v>
          </cell>
          <cell r="DU664">
            <v>0</v>
          </cell>
          <cell r="DV664">
            <v>0</v>
          </cell>
          <cell r="DW664">
            <v>0</v>
          </cell>
          <cell r="DX664">
            <v>0</v>
          </cell>
          <cell r="DY664">
            <v>0</v>
          </cell>
          <cell r="DZ664">
            <v>0</v>
          </cell>
          <cell r="EA664">
            <v>0</v>
          </cell>
          <cell r="EB664">
            <v>0</v>
          </cell>
          <cell r="EC664">
            <v>0</v>
          </cell>
          <cell r="ED664">
            <v>0</v>
          </cell>
          <cell r="EE664">
            <v>0</v>
          </cell>
          <cell r="EF664">
            <v>0</v>
          </cell>
          <cell r="EG664">
            <v>0</v>
          </cell>
          <cell r="EH664">
            <v>0</v>
          </cell>
          <cell r="EI664">
            <v>0</v>
          </cell>
          <cell r="EJ664">
            <v>0</v>
          </cell>
          <cell r="EK664">
            <v>0</v>
          </cell>
          <cell r="EL664">
            <v>0</v>
          </cell>
          <cell r="EM664">
            <v>0</v>
          </cell>
          <cell r="EN664">
            <v>0</v>
          </cell>
          <cell r="EO664">
            <v>0</v>
          </cell>
          <cell r="EP664">
            <v>0</v>
          </cell>
          <cell r="EQ664">
            <v>0</v>
          </cell>
          <cell r="ER664">
            <v>0</v>
          </cell>
          <cell r="ES664">
            <v>0</v>
          </cell>
          <cell r="ET664">
            <v>0</v>
          </cell>
          <cell r="EU664">
            <v>0</v>
          </cell>
          <cell r="EV664">
            <v>0</v>
          </cell>
          <cell r="EW664">
            <v>0</v>
          </cell>
          <cell r="EX664">
            <v>0</v>
          </cell>
          <cell r="EY664">
            <v>0</v>
          </cell>
          <cell r="EZ664">
            <v>0</v>
          </cell>
          <cell r="FA664">
            <v>0</v>
          </cell>
          <cell r="FB664">
            <v>0</v>
          </cell>
          <cell r="FC664">
            <v>0</v>
          </cell>
          <cell r="FD664">
            <v>0</v>
          </cell>
          <cell r="FE664">
            <v>0</v>
          </cell>
          <cell r="FF664">
            <v>0</v>
          </cell>
          <cell r="FG664">
            <v>0</v>
          </cell>
          <cell r="FH664">
            <v>0</v>
          </cell>
          <cell r="FI664">
            <v>0</v>
          </cell>
          <cell r="FJ664">
            <v>0</v>
          </cell>
          <cell r="FK664">
            <v>0</v>
          </cell>
          <cell r="FL664">
            <v>0</v>
          </cell>
          <cell r="FM664">
            <v>0</v>
          </cell>
          <cell r="FN664">
            <v>0</v>
          </cell>
          <cell r="FO664">
            <v>0</v>
          </cell>
          <cell r="FP664">
            <v>0</v>
          </cell>
          <cell r="FQ664">
            <v>0</v>
          </cell>
          <cell r="FR664">
            <v>0</v>
          </cell>
          <cell r="FS664">
            <v>0</v>
          </cell>
          <cell r="FT664">
            <v>0</v>
          </cell>
          <cell r="FU664">
            <v>0</v>
          </cell>
          <cell r="FV664">
            <v>0</v>
          </cell>
          <cell r="FW664">
            <v>0</v>
          </cell>
          <cell r="FX664">
            <v>0</v>
          </cell>
          <cell r="FY664">
            <v>0</v>
          </cell>
          <cell r="FZ664">
            <v>0</v>
          </cell>
          <cell r="GA664">
            <v>0</v>
          </cell>
          <cell r="GB664">
            <v>0</v>
          </cell>
          <cell r="GC664">
            <v>0</v>
          </cell>
          <cell r="GD664">
            <v>0</v>
          </cell>
          <cell r="GE664">
            <v>0</v>
          </cell>
          <cell r="GF664">
            <v>0</v>
          </cell>
          <cell r="GG664">
            <v>0</v>
          </cell>
          <cell r="GH664">
            <v>0</v>
          </cell>
          <cell r="GI664">
            <v>0</v>
          </cell>
          <cell r="GJ664">
            <v>0</v>
          </cell>
          <cell r="GK664">
            <v>0</v>
          </cell>
          <cell r="GL664">
            <v>0</v>
          </cell>
          <cell r="GM664">
            <v>0</v>
          </cell>
          <cell r="GN664">
            <v>0</v>
          </cell>
          <cell r="GO664">
            <v>0</v>
          </cell>
          <cell r="GP664">
            <v>0</v>
          </cell>
          <cell r="GQ664">
            <v>0</v>
          </cell>
          <cell r="GR664">
            <v>0</v>
          </cell>
          <cell r="GS664">
            <v>0</v>
          </cell>
          <cell r="GT664">
            <v>0</v>
          </cell>
          <cell r="GU664">
            <v>0</v>
          </cell>
          <cell r="GV664">
            <v>0</v>
          </cell>
          <cell r="GW664">
            <v>0</v>
          </cell>
          <cell r="GX664">
            <v>0</v>
          </cell>
          <cell r="GY664">
            <v>0</v>
          </cell>
          <cell r="GZ664">
            <v>0</v>
          </cell>
          <cell r="HA664">
            <v>0</v>
          </cell>
          <cell r="HB664">
            <v>0</v>
          </cell>
          <cell r="HC664">
            <v>0</v>
          </cell>
          <cell r="HD664">
            <v>0</v>
          </cell>
          <cell r="HE664">
            <v>0</v>
          </cell>
          <cell r="HF664">
            <v>0</v>
          </cell>
          <cell r="HG664">
            <v>0</v>
          </cell>
          <cell r="HH664">
            <v>0</v>
          </cell>
          <cell r="HI664">
            <v>0</v>
          </cell>
          <cell r="HJ664">
            <v>0</v>
          </cell>
          <cell r="HK664">
            <v>0</v>
          </cell>
          <cell r="HL664">
            <v>0</v>
          </cell>
          <cell r="HM664">
            <v>0</v>
          </cell>
          <cell r="HN664">
            <v>0</v>
          </cell>
          <cell r="HO664">
            <v>0</v>
          </cell>
          <cell r="HP664">
            <v>0</v>
          </cell>
          <cell r="HQ664">
            <v>0</v>
          </cell>
          <cell r="HR664">
            <v>0</v>
          </cell>
          <cell r="HS664">
            <v>0</v>
          </cell>
          <cell r="HT664">
            <v>0</v>
          </cell>
          <cell r="HU664">
            <v>0</v>
          </cell>
          <cell r="HV664">
            <v>0</v>
          </cell>
          <cell r="HW664">
            <v>0</v>
          </cell>
          <cell r="HX664">
            <v>0</v>
          </cell>
          <cell r="HY664">
            <v>0</v>
          </cell>
          <cell r="HZ664">
            <v>0</v>
          </cell>
          <cell r="IA664">
            <v>0</v>
          </cell>
          <cell r="IB664">
            <v>0</v>
          </cell>
          <cell r="IC664">
            <v>0</v>
          </cell>
          <cell r="ID664">
            <v>0</v>
          </cell>
          <cell r="IE664">
            <v>0</v>
          </cell>
          <cell r="IF664">
            <v>0</v>
          </cell>
          <cell r="IG664">
            <v>0</v>
          </cell>
          <cell r="IH664">
            <v>0</v>
          </cell>
          <cell r="II664">
            <v>0</v>
          </cell>
          <cell r="IJ664">
            <v>0</v>
          </cell>
          <cell r="IK664">
            <v>0</v>
          </cell>
          <cell r="IL664">
            <v>0</v>
          </cell>
          <cell r="IM664">
            <v>0</v>
          </cell>
        </row>
        <row r="665">
          <cell r="A665">
            <v>0</v>
          </cell>
          <cell r="C665">
            <v>0</v>
          </cell>
          <cell r="D665">
            <v>0</v>
          </cell>
          <cell r="H665">
            <v>0</v>
          </cell>
          <cell r="I665">
            <v>0</v>
          </cell>
          <cell r="J665">
            <v>0</v>
          </cell>
          <cell r="K665">
            <v>0</v>
          </cell>
          <cell r="L665">
            <v>0</v>
          </cell>
          <cell r="M665">
            <v>0</v>
          </cell>
          <cell r="N665">
            <v>0</v>
          </cell>
          <cell r="O665">
            <v>0</v>
          </cell>
          <cell r="P665">
            <v>0</v>
          </cell>
          <cell r="Q665">
            <v>0</v>
          </cell>
          <cell r="R665">
            <v>0</v>
          </cell>
          <cell r="S665">
            <v>0</v>
          </cell>
          <cell r="T665">
            <v>0</v>
          </cell>
          <cell r="U665">
            <v>0</v>
          </cell>
          <cell r="V665">
            <v>0</v>
          </cell>
          <cell r="W665">
            <v>0</v>
          </cell>
          <cell r="X665">
            <v>0</v>
          </cell>
          <cell r="Y665">
            <v>0</v>
          </cell>
          <cell r="Z665">
            <v>0</v>
          </cell>
          <cell r="AA665">
            <v>0</v>
          </cell>
          <cell r="AB665">
            <v>0</v>
          </cell>
          <cell r="AC665">
            <v>0</v>
          </cell>
          <cell r="AD665">
            <v>0</v>
          </cell>
          <cell r="AE665">
            <v>0</v>
          </cell>
          <cell r="AF665">
            <v>0</v>
          </cell>
          <cell r="AG665">
            <v>0</v>
          </cell>
          <cell r="AH665">
            <v>0</v>
          </cell>
          <cell r="AI665">
            <v>0</v>
          </cell>
          <cell r="AJ665">
            <v>0</v>
          </cell>
          <cell r="AK665">
            <v>0</v>
          </cell>
          <cell r="AL665">
            <v>0</v>
          </cell>
          <cell r="AM665">
            <v>0</v>
          </cell>
          <cell r="AN665">
            <v>0</v>
          </cell>
          <cell r="AO665">
            <v>0</v>
          </cell>
          <cell r="AP665">
            <v>0</v>
          </cell>
          <cell r="AQ665">
            <v>0</v>
          </cell>
          <cell r="AR665">
            <v>0</v>
          </cell>
          <cell r="AS665">
            <v>0</v>
          </cell>
          <cell r="AT665">
            <v>0</v>
          </cell>
          <cell r="AU665">
            <v>0</v>
          </cell>
          <cell r="AV665">
            <v>0</v>
          </cell>
          <cell r="AW665">
            <v>0</v>
          </cell>
          <cell r="AX665">
            <v>0</v>
          </cell>
          <cell r="AY665">
            <v>0</v>
          </cell>
          <cell r="AZ665">
            <v>0</v>
          </cell>
          <cell r="BA665">
            <v>0</v>
          </cell>
          <cell r="BB665">
            <v>0</v>
          </cell>
          <cell r="BC665">
            <v>0</v>
          </cell>
          <cell r="BD665">
            <v>0</v>
          </cell>
          <cell r="BE665">
            <v>0</v>
          </cell>
          <cell r="BF665">
            <v>0</v>
          </cell>
          <cell r="BG665">
            <v>0</v>
          </cell>
          <cell r="BH665">
            <v>0</v>
          </cell>
          <cell r="BI665">
            <v>0</v>
          </cell>
          <cell r="BJ665">
            <v>0</v>
          </cell>
          <cell r="BK665">
            <v>0</v>
          </cell>
          <cell r="BL665">
            <v>0</v>
          </cell>
          <cell r="BM665">
            <v>0</v>
          </cell>
          <cell r="BN665">
            <v>0</v>
          </cell>
          <cell r="BO665">
            <v>0</v>
          </cell>
          <cell r="BP665">
            <v>0</v>
          </cell>
          <cell r="BQ665">
            <v>0</v>
          </cell>
          <cell r="BR665">
            <v>0</v>
          </cell>
          <cell r="BS665">
            <v>0</v>
          </cell>
          <cell r="BT665">
            <v>0</v>
          </cell>
          <cell r="BU665">
            <v>0</v>
          </cell>
          <cell r="BV665">
            <v>0</v>
          </cell>
          <cell r="BW665">
            <v>0</v>
          </cell>
          <cell r="BX665">
            <v>0</v>
          </cell>
          <cell r="BY665">
            <v>0</v>
          </cell>
          <cell r="BZ665">
            <v>0</v>
          </cell>
          <cell r="CA665">
            <v>0</v>
          </cell>
          <cell r="CB665">
            <v>0</v>
          </cell>
          <cell r="CC665">
            <v>0</v>
          </cell>
          <cell r="CD665">
            <v>0</v>
          </cell>
          <cell r="CE665">
            <v>0</v>
          </cell>
          <cell r="CF665">
            <v>0</v>
          </cell>
          <cell r="CG665">
            <v>0</v>
          </cell>
          <cell r="CH665">
            <v>0</v>
          </cell>
          <cell r="CI665">
            <v>0</v>
          </cell>
          <cell r="CJ665">
            <v>0</v>
          </cell>
          <cell r="CK665">
            <v>0</v>
          </cell>
          <cell r="CL665">
            <v>0</v>
          </cell>
          <cell r="CM665">
            <v>0</v>
          </cell>
          <cell r="CN665">
            <v>0</v>
          </cell>
          <cell r="CO665">
            <v>0</v>
          </cell>
          <cell r="CP665">
            <v>0</v>
          </cell>
          <cell r="CQ665">
            <v>0</v>
          </cell>
          <cell r="CR665">
            <v>0</v>
          </cell>
          <cell r="CS665">
            <v>0</v>
          </cell>
          <cell r="CT665">
            <v>0</v>
          </cell>
          <cell r="CU665">
            <v>0</v>
          </cell>
          <cell r="CV665">
            <v>0</v>
          </cell>
          <cell r="CW665">
            <v>0</v>
          </cell>
          <cell r="CX665">
            <v>0</v>
          </cell>
          <cell r="CY665">
            <v>0</v>
          </cell>
          <cell r="CZ665">
            <v>0</v>
          </cell>
          <cell r="DA665">
            <v>0</v>
          </cell>
          <cell r="DB665">
            <v>0</v>
          </cell>
          <cell r="DC665">
            <v>0</v>
          </cell>
          <cell r="DD665">
            <v>0</v>
          </cell>
          <cell r="DE665">
            <v>0</v>
          </cell>
          <cell r="DF665">
            <v>0</v>
          </cell>
          <cell r="DG665">
            <v>0</v>
          </cell>
          <cell r="DH665">
            <v>0</v>
          </cell>
          <cell r="DI665">
            <v>0</v>
          </cell>
          <cell r="DJ665">
            <v>0</v>
          </cell>
          <cell r="DK665">
            <v>0</v>
          </cell>
          <cell r="DL665">
            <v>0</v>
          </cell>
          <cell r="DM665">
            <v>0</v>
          </cell>
          <cell r="DN665">
            <v>0</v>
          </cell>
          <cell r="DO665">
            <v>0</v>
          </cell>
          <cell r="DP665">
            <v>0</v>
          </cell>
          <cell r="DQ665">
            <v>0</v>
          </cell>
          <cell r="DR665">
            <v>0</v>
          </cell>
          <cell r="DS665">
            <v>0</v>
          </cell>
          <cell r="DT665">
            <v>0</v>
          </cell>
          <cell r="DU665">
            <v>0</v>
          </cell>
          <cell r="DV665">
            <v>0</v>
          </cell>
          <cell r="DW665">
            <v>0</v>
          </cell>
          <cell r="DX665">
            <v>0</v>
          </cell>
          <cell r="DY665">
            <v>0</v>
          </cell>
          <cell r="DZ665">
            <v>0</v>
          </cell>
          <cell r="EA665">
            <v>0</v>
          </cell>
          <cell r="EB665">
            <v>0</v>
          </cell>
          <cell r="EC665">
            <v>0</v>
          </cell>
          <cell r="ED665">
            <v>0</v>
          </cell>
          <cell r="EE665">
            <v>0</v>
          </cell>
          <cell r="EF665">
            <v>0</v>
          </cell>
          <cell r="EG665">
            <v>0</v>
          </cell>
          <cell r="EH665">
            <v>0</v>
          </cell>
          <cell r="EI665">
            <v>0</v>
          </cell>
          <cell r="EJ665">
            <v>0</v>
          </cell>
          <cell r="EK665">
            <v>0</v>
          </cell>
          <cell r="EL665">
            <v>0</v>
          </cell>
          <cell r="EM665">
            <v>0</v>
          </cell>
          <cell r="EN665">
            <v>0</v>
          </cell>
          <cell r="EO665">
            <v>0</v>
          </cell>
          <cell r="EP665">
            <v>0</v>
          </cell>
          <cell r="EQ665">
            <v>0</v>
          </cell>
          <cell r="ER665">
            <v>0</v>
          </cell>
          <cell r="ES665">
            <v>0</v>
          </cell>
          <cell r="ET665">
            <v>0</v>
          </cell>
          <cell r="EU665">
            <v>0</v>
          </cell>
          <cell r="EV665">
            <v>0</v>
          </cell>
          <cell r="EW665">
            <v>0</v>
          </cell>
          <cell r="EX665">
            <v>0</v>
          </cell>
          <cell r="EY665">
            <v>0</v>
          </cell>
          <cell r="EZ665">
            <v>0</v>
          </cell>
          <cell r="FA665">
            <v>0</v>
          </cell>
          <cell r="FB665">
            <v>0</v>
          </cell>
          <cell r="FC665">
            <v>0</v>
          </cell>
          <cell r="FD665">
            <v>0</v>
          </cell>
          <cell r="FE665">
            <v>0</v>
          </cell>
          <cell r="FF665">
            <v>0</v>
          </cell>
          <cell r="FG665">
            <v>0</v>
          </cell>
          <cell r="FH665">
            <v>0</v>
          </cell>
          <cell r="FI665">
            <v>0</v>
          </cell>
          <cell r="FJ665">
            <v>0</v>
          </cell>
          <cell r="FK665">
            <v>0</v>
          </cell>
          <cell r="FL665">
            <v>0</v>
          </cell>
          <cell r="FM665">
            <v>0</v>
          </cell>
          <cell r="FN665">
            <v>0</v>
          </cell>
          <cell r="FO665">
            <v>0</v>
          </cell>
          <cell r="FP665">
            <v>0</v>
          </cell>
          <cell r="FQ665">
            <v>0</v>
          </cell>
          <cell r="FR665">
            <v>0</v>
          </cell>
          <cell r="FS665">
            <v>0</v>
          </cell>
          <cell r="FT665">
            <v>0</v>
          </cell>
          <cell r="FU665">
            <v>0</v>
          </cell>
          <cell r="FV665">
            <v>0</v>
          </cell>
          <cell r="FW665">
            <v>0</v>
          </cell>
          <cell r="FX665">
            <v>0</v>
          </cell>
          <cell r="FY665">
            <v>0</v>
          </cell>
          <cell r="FZ665">
            <v>0</v>
          </cell>
          <cell r="GA665">
            <v>0</v>
          </cell>
          <cell r="GB665">
            <v>0</v>
          </cell>
          <cell r="GC665">
            <v>0</v>
          </cell>
          <cell r="GD665">
            <v>0</v>
          </cell>
          <cell r="GE665">
            <v>0</v>
          </cell>
          <cell r="GF665">
            <v>0</v>
          </cell>
          <cell r="GG665">
            <v>0</v>
          </cell>
          <cell r="GH665">
            <v>0</v>
          </cell>
          <cell r="GI665">
            <v>0</v>
          </cell>
          <cell r="GJ665">
            <v>0</v>
          </cell>
          <cell r="GK665">
            <v>0</v>
          </cell>
          <cell r="GL665">
            <v>0</v>
          </cell>
          <cell r="GM665">
            <v>0</v>
          </cell>
          <cell r="GN665">
            <v>0</v>
          </cell>
          <cell r="GO665">
            <v>0</v>
          </cell>
          <cell r="GP665">
            <v>0</v>
          </cell>
          <cell r="GQ665">
            <v>0</v>
          </cell>
          <cell r="GR665">
            <v>0</v>
          </cell>
          <cell r="GS665">
            <v>0</v>
          </cell>
          <cell r="GT665">
            <v>0</v>
          </cell>
          <cell r="GU665">
            <v>0</v>
          </cell>
          <cell r="GV665">
            <v>0</v>
          </cell>
          <cell r="GW665">
            <v>0</v>
          </cell>
          <cell r="GX665">
            <v>0</v>
          </cell>
          <cell r="GY665">
            <v>0</v>
          </cell>
          <cell r="GZ665">
            <v>0</v>
          </cell>
          <cell r="HA665">
            <v>0</v>
          </cell>
          <cell r="HB665">
            <v>0</v>
          </cell>
          <cell r="HC665">
            <v>0</v>
          </cell>
          <cell r="HD665">
            <v>0</v>
          </cell>
          <cell r="HE665">
            <v>0</v>
          </cell>
          <cell r="HF665">
            <v>0</v>
          </cell>
          <cell r="HG665">
            <v>0</v>
          </cell>
          <cell r="HH665">
            <v>0</v>
          </cell>
          <cell r="HI665">
            <v>0</v>
          </cell>
          <cell r="HJ665">
            <v>0</v>
          </cell>
          <cell r="HK665">
            <v>0</v>
          </cell>
          <cell r="HL665">
            <v>0</v>
          </cell>
          <cell r="HM665">
            <v>0</v>
          </cell>
          <cell r="HN665">
            <v>0</v>
          </cell>
          <cell r="HO665">
            <v>0</v>
          </cell>
          <cell r="HP665">
            <v>0</v>
          </cell>
          <cell r="HQ665">
            <v>0</v>
          </cell>
          <cell r="HR665">
            <v>0</v>
          </cell>
          <cell r="HS665">
            <v>0</v>
          </cell>
          <cell r="HT665">
            <v>0</v>
          </cell>
          <cell r="HU665">
            <v>0</v>
          </cell>
          <cell r="HV665">
            <v>0</v>
          </cell>
          <cell r="HW665">
            <v>0</v>
          </cell>
          <cell r="HX665">
            <v>0</v>
          </cell>
          <cell r="HY665">
            <v>0</v>
          </cell>
          <cell r="HZ665">
            <v>0</v>
          </cell>
          <cell r="IA665">
            <v>0</v>
          </cell>
          <cell r="IB665">
            <v>0</v>
          </cell>
          <cell r="IC665">
            <v>0</v>
          </cell>
          <cell r="ID665">
            <v>0</v>
          </cell>
          <cell r="IE665">
            <v>0</v>
          </cell>
          <cell r="IF665">
            <v>0</v>
          </cell>
          <cell r="IG665">
            <v>0</v>
          </cell>
          <cell r="IH665">
            <v>0</v>
          </cell>
          <cell r="II665">
            <v>0</v>
          </cell>
          <cell r="IJ665">
            <v>0</v>
          </cell>
          <cell r="IK665">
            <v>0</v>
          </cell>
          <cell r="IL665">
            <v>0</v>
          </cell>
          <cell r="IM665">
            <v>0</v>
          </cell>
        </row>
        <row r="666">
          <cell r="A666">
            <v>0</v>
          </cell>
          <cell r="C666">
            <v>0</v>
          </cell>
          <cell r="D666">
            <v>0</v>
          </cell>
          <cell r="H666">
            <v>0</v>
          </cell>
          <cell r="I666">
            <v>0</v>
          </cell>
          <cell r="J666">
            <v>0</v>
          </cell>
          <cell r="K666">
            <v>0</v>
          </cell>
          <cell r="L666">
            <v>0</v>
          </cell>
          <cell r="M666">
            <v>0</v>
          </cell>
          <cell r="N666">
            <v>0</v>
          </cell>
          <cell r="O666">
            <v>0</v>
          </cell>
          <cell r="P666">
            <v>0</v>
          </cell>
          <cell r="Q666">
            <v>0</v>
          </cell>
          <cell r="R666">
            <v>0</v>
          </cell>
          <cell r="S666">
            <v>0</v>
          </cell>
          <cell r="T666">
            <v>0</v>
          </cell>
          <cell r="U666">
            <v>0</v>
          </cell>
          <cell r="V666">
            <v>0</v>
          </cell>
          <cell r="W666">
            <v>0</v>
          </cell>
          <cell r="X666">
            <v>0</v>
          </cell>
          <cell r="Y666">
            <v>0</v>
          </cell>
          <cell r="Z666">
            <v>0</v>
          </cell>
          <cell r="AA666">
            <v>0</v>
          </cell>
          <cell r="AB666">
            <v>0</v>
          </cell>
          <cell r="AC666">
            <v>0</v>
          </cell>
          <cell r="AD666">
            <v>0</v>
          </cell>
          <cell r="AE666">
            <v>0</v>
          </cell>
          <cell r="AF666">
            <v>0</v>
          </cell>
          <cell r="AG666">
            <v>0</v>
          </cell>
          <cell r="AH666">
            <v>0</v>
          </cell>
          <cell r="AI666">
            <v>0</v>
          </cell>
          <cell r="AJ666">
            <v>0</v>
          </cell>
          <cell r="AK666">
            <v>0</v>
          </cell>
          <cell r="AL666">
            <v>0</v>
          </cell>
          <cell r="AM666">
            <v>0</v>
          </cell>
          <cell r="AN666">
            <v>0</v>
          </cell>
          <cell r="AO666">
            <v>0</v>
          </cell>
          <cell r="AP666">
            <v>0</v>
          </cell>
          <cell r="AQ666">
            <v>0</v>
          </cell>
          <cell r="AR666">
            <v>0</v>
          </cell>
          <cell r="AS666">
            <v>0</v>
          </cell>
          <cell r="AT666">
            <v>0</v>
          </cell>
          <cell r="AU666">
            <v>0</v>
          </cell>
          <cell r="AV666">
            <v>0</v>
          </cell>
          <cell r="AW666">
            <v>0</v>
          </cell>
          <cell r="AX666">
            <v>0</v>
          </cell>
          <cell r="AY666">
            <v>0</v>
          </cell>
          <cell r="AZ666">
            <v>0</v>
          </cell>
          <cell r="BA666">
            <v>0</v>
          </cell>
          <cell r="BB666">
            <v>0</v>
          </cell>
          <cell r="BC666">
            <v>0</v>
          </cell>
          <cell r="BD666">
            <v>0</v>
          </cell>
          <cell r="BE666">
            <v>0</v>
          </cell>
          <cell r="BF666">
            <v>0</v>
          </cell>
          <cell r="BG666">
            <v>0</v>
          </cell>
          <cell r="BH666">
            <v>0</v>
          </cell>
          <cell r="BI666">
            <v>0</v>
          </cell>
          <cell r="BJ666">
            <v>0</v>
          </cell>
          <cell r="BK666">
            <v>0</v>
          </cell>
          <cell r="BL666">
            <v>0</v>
          </cell>
          <cell r="BM666">
            <v>0</v>
          </cell>
          <cell r="BN666">
            <v>0</v>
          </cell>
          <cell r="BO666">
            <v>0</v>
          </cell>
          <cell r="BP666">
            <v>0</v>
          </cell>
          <cell r="BQ666">
            <v>0</v>
          </cell>
          <cell r="BR666">
            <v>0</v>
          </cell>
          <cell r="BS666">
            <v>0</v>
          </cell>
          <cell r="BT666">
            <v>0</v>
          </cell>
          <cell r="BU666">
            <v>0</v>
          </cell>
          <cell r="BV666">
            <v>0</v>
          </cell>
          <cell r="BW666">
            <v>0</v>
          </cell>
          <cell r="BX666">
            <v>0</v>
          </cell>
          <cell r="BY666">
            <v>0</v>
          </cell>
          <cell r="BZ666">
            <v>0</v>
          </cell>
          <cell r="CA666">
            <v>0</v>
          </cell>
          <cell r="CB666">
            <v>0</v>
          </cell>
          <cell r="CC666">
            <v>0</v>
          </cell>
          <cell r="CD666">
            <v>0</v>
          </cell>
          <cell r="CE666">
            <v>0</v>
          </cell>
          <cell r="CF666">
            <v>0</v>
          </cell>
          <cell r="CG666">
            <v>0</v>
          </cell>
          <cell r="CH666">
            <v>0</v>
          </cell>
          <cell r="CI666">
            <v>0</v>
          </cell>
          <cell r="CJ666">
            <v>0</v>
          </cell>
          <cell r="CK666">
            <v>0</v>
          </cell>
          <cell r="CL666">
            <v>0</v>
          </cell>
          <cell r="CM666">
            <v>0</v>
          </cell>
          <cell r="CN666">
            <v>0</v>
          </cell>
          <cell r="CO666">
            <v>0</v>
          </cell>
          <cell r="CP666">
            <v>0</v>
          </cell>
          <cell r="CQ666">
            <v>0</v>
          </cell>
          <cell r="CR666">
            <v>0</v>
          </cell>
          <cell r="CS666">
            <v>0</v>
          </cell>
          <cell r="CT666">
            <v>0</v>
          </cell>
          <cell r="CU666">
            <v>0</v>
          </cell>
          <cell r="CV666">
            <v>0</v>
          </cell>
          <cell r="CW666">
            <v>0</v>
          </cell>
          <cell r="CX666">
            <v>0</v>
          </cell>
          <cell r="CY666">
            <v>0</v>
          </cell>
          <cell r="CZ666">
            <v>0</v>
          </cell>
          <cell r="DA666">
            <v>0</v>
          </cell>
          <cell r="DB666">
            <v>0</v>
          </cell>
          <cell r="DC666">
            <v>0</v>
          </cell>
          <cell r="DD666">
            <v>0</v>
          </cell>
          <cell r="DE666">
            <v>0</v>
          </cell>
          <cell r="DF666">
            <v>0</v>
          </cell>
          <cell r="DG666">
            <v>0</v>
          </cell>
          <cell r="DH666">
            <v>0</v>
          </cell>
          <cell r="DI666">
            <v>0</v>
          </cell>
          <cell r="DJ666">
            <v>0</v>
          </cell>
          <cell r="DK666">
            <v>0</v>
          </cell>
          <cell r="DL666">
            <v>0</v>
          </cell>
          <cell r="DM666">
            <v>0</v>
          </cell>
          <cell r="DN666">
            <v>0</v>
          </cell>
          <cell r="DO666">
            <v>0</v>
          </cell>
          <cell r="DP666">
            <v>0</v>
          </cell>
          <cell r="DQ666">
            <v>0</v>
          </cell>
          <cell r="DR666">
            <v>0</v>
          </cell>
          <cell r="DS666">
            <v>0</v>
          </cell>
          <cell r="DT666">
            <v>0</v>
          </cell>
          <cell r="DU666">
            <v>0</v>
          </cell>
          <cell r="DV666">
            <v>0</v>
          </cell>
          <cell r="DW666">
            <v>0</v>
          </cell>
          <cell r="DX666">
            <v>0</v>
          </cell>
          <cell r="DY666">
            <v>0</v>
          </cell>
          <cell r="DZ666">
            <v>0</v>
          </cell>
          <cell r="EA666">
            <v>0</v>
          </cell>
          <cell r="EB666">
            <v>0</v>
          </cell>
          <cell r="EC666">
            <v>0</v>
          </cell>
          <cell r="ED666">
            <v>0</v>
          </cell>
          <cell r="EE666">
            <v>0</v>
          </cell>
          <cell r="EF666">
            <v>0</v>
          </cell>
          <cell r="EG666">
            <v>0</v>
          </cell>
          <cell r="EH666">
            <v>0</v>
          </cell>
          <cell r="EI666">
            <v>0</v>
          </cell>
          <cell r="EJ666">
            <v>0</v>
          </cell>
          <cell r="EK666">
            <v>0</v>
          </cell>
          <cell r="EL666">
            <v>0</v>
          </cell>
          <cell r="EM666">
            <v>0</v>
          </cell>
          <cell r="EN666">
            <v>0</v>
          </cell>
          <cell r="EO666">
            <v>0</v>
          </cell>
          <cell r="EP666">
            <v>0</v>
          </cell>
          <cell r="EQ666">
            <v>0</v>
          </cell>
          <cell r="ER666">
            <v>0</v>
          </cell>
          <cell r="ES666">
            <v>0</v>
          </cell>
          <cell r="ET666">
            <v>0</v>
          </cell>
          <cell r="EU666">
            <v>0</v>
          </cell>
          <cell r="EV666">
            <v>0</v>
          </cell>
          <cell r="EW666">
            <v>0</v>
          </cell>
          <cell r="EX666">
            <v>0</v>
          </cell>
          <cell r="EY666">
            <v>0</v>
          </cell>
          <cell r="EZ666">
            <v>0</v>
          </cell>
          <cell r="FA666">
            <v>0</v>
          </cell>
          <cell r="FB666">
            <v>0</v>
          </cell>
          <cell r="FC666">
            <v>0</v>
          </cell>
          <cell r="FD666">
            <v>0</v>
          </cell>
          <cell r="FE666">
            <v>0</v>
          </cell>
          <cell r="FF666">
            <v>0</v>
          </cell>
          <cell r="FG666">
            <v>0</v>
          </cell>
          <cell r="FH666">
            <v>0</v>
          </cell>
          <cell r="FI666">
            <v>0</v>
          </cell>
          <cell r="FJ666">
            <v>0</v>
          </cell>
          <cell r="FK666">
            <v>0</v>
          </cell>
          <cell r="FL666">
            <v>0</v>
          </cell>
          <cell r="FM666">
            <v>0</v>
          </cell>
          <cell r="FN666">
            <v>0</v>
          </cell>
          <cell r="FO666">
            <v>0</v>
          </cell>
          <cell r="FP666">
            <v>0</v>
          </cell>
          <cell r="FQ666">
            <v>0</v>
          </cell>
          <cell r="FR666">
            <v>0</v>
          </cell>
          <cell r="FS666">
            <v>0</v>
          </cell>
          <cell r="FT666">
            <v>0</v>
          </cell>
          <cell r="FU666">
            <v>0</v>
          </cell>
          <cell r="FV666">
            <v>0</v>
          </cell>
          <cell r="FW666">
            <v>0</v>
          </cell>
          <cell r="FX666">
            <v>0</v>
          </cell>
          <cell r="FY666">
            <v>0</v>
          </cell>
          <cell r="FZ666">
            <v>0</v>
          </cell>
          <cell r="GA666">
            <v>0</v>
          </cell>
          <cell r="GB666">
            <v>0</v>
          </cell>
          <cell r="GC666">
            <v>0</v>
          </cell>
          <cell r="GD666">
            <v>0</v>
          </cell>
          <cell r="GE666">
            <v>0</v>
          </cell>
          <cell r="GF666">
            <v>0</v>
          </cell>
          <cell r="GG666">
            <v>0</v>
          </cell>
          <cell r="GH666">
            <v>0</v>
          </cell>
          <cell r="GI666">
            <v>0</v>
          </cell>
          <cell r="GJ666">
            <v>0</v>
          </cell>
          <cell r="GK666">
            <v>0</v>
          </cell>
          <cell r="GL666">
            <v>0</v>
          </cell>
          <cell r="GM666">
            <v>0</v>
          </cell>
          <cell r="GN666">
            <v>0</v>
          </cell>
          <cell r="GO666">
            <v>0</v>
          </cell>
          <cell r="GP666">
            <v>0</v>
          </cell>
          <cell r="GQ666">
            <v>0</v>
          </cell>
          <cell r="GR666">
            <v>0</v>
          </cell>
          <cell r="GS666">
            <v>0</v>
          </cell>
          <cell r="GT666">
            <v>0</v>
          </cell>
          <cell r="GU666">
            <v>0</v>
          </cell>
          <cell r="GV666">
            <v>0</v>
          </cell>
          <cell r="GW666">
            <v>0</v>
          </cell>
          <cell r="GX666">
            <v>0</v>
          </cell>
          <cell r="GY666">
            <v>0</v>
          </cell>
          <cell r="GZ666">
            <v>0</v>
          </cell>
          <cell r="HA666">
            <v>0</v>
          </cell>
          <cell r="HB666">
            <v>0</v>
          </cell>
          <cell r="HC666">
            <v>0</v>
          </cell>
          <cell r="HD666">
            <v>0</v>
          </cell>
          <cell r="HE666">
            <v>0</v>
          </cell>
          <cell r="HF666">
            <v>0</v>
          </cell>
          <cell r="HG666">
            <v>0</v>
          </cell>
          <cell r="HH666">
            <v>0</v>
          </cell>
          <cell r="HI666">
            <v>0</v>
          </cell>
          <cell r="HJ666">
            <v>0</v>
          </cell>
          <cell r="HK666">
            <v>0</v>
          </cell>
          <cell r="HL666">
            <v>0</v>
          </cell>
          <cell r="HM666">
            <v>0</v>
          </cell>
          <cell r="HN666">
            <v>0</v>
          </cell>
          <cell r="HO666">
            <v>0</v>
          </cell>
          <cell r="HP666">
            <v>0</v>
          </cell>
          <cell r="HQ666">
            <v>0</v>
          </cell>
          <cell r="HR666">
            <v>0</v>
          </cell>
          <cell r="HS666">
            <v>0</v>
          </cell>
          <cell r="HT666">
            <v>0</v>
          </cell>
          <cell r="HU666">
            <v>0</v>
          </cell>
          <cell r="HV666">
            <v>0</v>
          </cell>
          <cell r="HW666">
            <v>0</v>
          </cell>
          <cell r="HX666">
            <v>0</v>
          </cell>
          <cell r="HY666">
            <v>0</v>
          </cell>
          <cell r="HZ666">
            <v>0</v>
          </cell>
          <cell r="IA666">
            <v>0</v>
          </cell>
          <cell r="IB666">
            <v>0</v>
          </cell>
          <cell r="IC666">
            <v>0</v>
          </cell>
          <cell r="ID666">
            <v>0</v>
          </cell>
          <cell r="IE666">
            <v>0</v>
          </cell>
          <cell r="IF666">
            <v>0</v>
          </cell>
          <cell r="IG666">
            <v>0</v>
          </cell>
          <cell r="IH666">
            <v>0</v>
          </cell>
          <cell r="II666">
            <v>0</v>
          </cell>
          <cell r="IJ666">
            <v>0</v>
          </cell>
          <cell r="IK666">
            <v>0</v>
          </cell>
          <cell r="IL666">
            <v>0</v>
          </cell>
          <cell r="IM666">
            <v>0</v>
          </cell>
        </row>
        <row r="667">
          <cell r="A667">
            <v>0</v>
          </cell>
          <cell r="C667">
            <v>0</v>
          </cell>
          <cell r="D667">
            <v>0</v>
          </cell>
          <cell r="H667">
            <v>0</v>
          </cell>
          <cell r="I667">
            <v>0</v>
          </cell>
          <cell r="J667">
            <v>0</v>
          </cell>
          <cell r="K667">
            <v>0</v>
          </cell>
          <cell r="L667">
            <v>0</v>
          </cell>
          <cell r="M667">
            <v>0</v>
          </cell>
          <cell r="N667">
            <v>0</v>
          </cell>
          <cell r="O667">
            <v>0</v>
          </cell>
          <cell r="P667">
            <v>0</v>
          </cell>
          <cell r="Q667">
            <v>0</v>
          </cell>
          <cell r="R667">
            <v>0</v>
          </cell>
          <cell r="S667">
            <v>0</v>
          </cell>
          <cell r="T667">
            <v>0</v>
          </cell>
          <cell r="U667">
            <v>0</v>
          </cell>
          <cell r="V667">
            <v>0</v>
          </cell>
          <cell r="W667">
            <v>0</v>
          </cell>
          <cell r="X667">
            <v>0</v>
          </cell>
          <cell r="Y667">
            <v>0</v>
          </cell>
          <cell r="Z667">
            <v>0</v>
          </cell>
          <cell r="AA667">
            <v>0</v>
          </cell>
          <cell r="AB667">
            <v>0</v>
          </cell>
          <cell r="AC667">
            <v>0</v>
          </cell>
          <cell r="AD667">
            <v>0</v>
          </cell>
          <cell r="AE667">
            <v>0</v>
          </cell>
          <cell r="AF667">
            <v>0</v>
          </cell>
          <cell r="AG667">
            <v>0</v>
          </cell>
          <cell r="AH667">
            <v>0</v>
          </cell>
          <cell r="AI667">
            <v>0</v>
          </cell>
          <cell r="AJ667">
            <v>0</v>
          </cell>
          <cell r="AK667">
            <v>0</v>
          </cell>
          <cell r="AL667">
            <v>0</v>
          </cell>
          <cell r="AM667">
            <v>0</v>
          </cell>
          <cell r="AN667">
            <v>0</v>
          </cell>
          <cell r="AO667">
            <v>0</v>
          </cell>
          <cell r="AP667">
            <v>0</v>
          </cell>
          <cell r="AQ667">
            <v>0</v>
          </cell>
          <cell r="AR667">
            <v>0</v>
          </cell>
          <cell r="AS667">
            <v>0</v>
          </cell>
          <cell r="AT667">
            <v>0</v>
          </cell>
          <cell r="AU667">
            <v>0</v>
          </cell>
          <cell r="AV667">
            <v>0</v>
          </cell>
          <cell r="AW667">
            <v>0</v>
          </cell>
          <cell r="AX667">
            <v>0</v>
          </cell>
          <cell r="AY667">
            <v>0</v>
          </cell>
          <cell r="AZ667">
            <v>0</v>
          </cell>
          <cell r="BA667">
            <v>0</v>
          </cell>
          <cell r="BB667">
            <v>0</v>
          </cell>
          <cell r="BC667">
            <v>0</v>
          </cell>
          <cell r="BD667">
            <v>0</v>
          </cell>
          <cell r="BE667">
            <v>0</v>
          </cell>
          <cell r="BF667">
            <v>0</v>
          </cell>
          <cell r="BG667">
            <v>0</v>
          </cell>
          <cell r="BH667">
            <v>0</v>
          </cell>
          <cell r="BI667">
            <v>0</v>
          </cell>
          <cell r="BJ667">
            <v>0</v>
          </cell>
          <cell r="BK667">
            <v>0</v>
          </cell>
          <cell r="BL667">
            <v>0</v>
          </cell>
          <cell r="BM667">
            <v>0</v>
          </cell>
          <cell r="BN667">
            <v>0</v>
          </cell>
          <cell r="BO667">
            <v>0</v>
          </cell>
          <cell r="BP667">
            <v>0</v>
          </cell>
          <cell r="BQ667">
            <v>0</v>
          </cell>
          <cell r="BR667">
            <v>0</v>
          </cell>
          <cell r="BS667">
            <v>0</v>
          </cell>
          <cell r="BT667">
            <v>0</v>
          </cell>
          <cell r="BU667">
            <v>0</v>
          </cell>
          <cell r="BV667">
            <v>0</v>
          </cell>
          <cell r="BW667">
            <v>0</v>
          </cell>
          <cell r="BX667">
            <v>0</v>
          </cell>
          <cell r="BY667">
            <v>0</v>
          </cell>
          <cell r="BZ667">
            <v>0</v>
          </cell>
          <cell r="CA667">
            <v>0</v>
          </cell>
          <cell r="CB667">
            <v>0</v>
          </cell>
          <cell r="CC667">
            <v>0</v>
          </cell>
          <cell r="CD667">
            <v>0</v>
          </cell>
          <cell r="CE667">
            <v>0</v>
          </cell>
          <cell r="CF667">
            <v>0</v>
          </cell>
          <cell r="CG667">
            <v>0</v>
          </cell>
          <cell r="CH667">
            <v>0</v>
          </cell>
          <cell r="CI667">
            <v>0</v>
          </cell>
          <cell r="CJ667">
            <v>0</v>
          </cell>
          <cell r="CK667">
            <v>0</v>
          </cell>
          <cell r="CL667">
            <v>0</v>
          </cell>
          <cell r="CM667">
            <v>0</v>
          </cell>
          <cell r="CN667">
            <v>0</v>
          </cell>
          <cell r="CO667">
            <v>0</v>
          </cell>
          <cell r="CP667">
            <v>0</v>
          </cell>
          <cell r="CQ667">
            <v>0</v>
          </cell>
          <cell r="CR667">
            <v>0</v>
          </cell>
          <cell r="CS667">
            <v>0</v>
          </cell>
          <cell r="CT667">
            <v>0</v>
          </cell>
          <cell r="CU667">
            <v>0</v>
          </cell>
          <cell r="CV667">
            <v>0</v>
          </cell>
          <cell r="CW667">
            <v>0</v>
          </cell>
          <cell r="CX667">
            <v>0</v>
          </cell>
          <cell r="CY667">
            <v>0</v>
          </cell>
          <cell r="CZ667">
            <v>0</v>
          </cell>
          <cell r="DA667">
            <v>0</v>
          </cell>
          <cell r="DB667">
            <v>0</v>
          </cell>
          <cell r="DC667">
            <v>0</v>
          </cell>
          <cell r="DD667">
            <v>0</v>
          </cell>
          <cell r="DE667">
            <v>0</v>
          </cell>
          <cell r="DF667">
            <v>0</v>
          </cell>
          <cell r="DG667">
            <v>0</v>
          </cell>
          <cell r="DH667">
            <v>0</v>
          </cell>
          <cell r="DI667">
            <v>0</v>
          </cell>
          <cell r="DJ667">
            <v>0</v>
          </cell>
          <cell r="DK667">
            <v>0</v>
          </cell>
          <cell r="DL667">
            <v>0</v>
          </cell>
          <cell r="DM667">
            <v>0</v>
          </cell>
          <cell r="DN667">
            <v>0</v>
          </cell>
          <cell r="DO667">
            <v>0</v>
          </cell>
          <cell r="DP667">
            <v>0</v>
          </cell>
          <cell r="DQ667">
            <v>0</v>
          </cell>
          <cell r="DR667">
            <v>0</v>
          </cell>
          <cell r="DS667">
            <v>0</v>
          </cell>
          <cell r="DT667">
            <v>0</v>
          </cell>
          <cell r="DU667">
            <v>0</v>
          </cell>
          <cell r="DV667">
            <v>0</v>
          </cell>
          <cell r="DW667">
            <v>0</v>
          </cell>
          <cell r="DX667">
            <v>0</v>
          </cell>
          <cell r="DY667">
            <v>0</v>
          </cell>
          <cell r="DZ667">
            <v>0</v>
          </cell>
          <cell r="EA667">
            <v>0</v>
          </cell>
          <cell r="EB667">
            <v>0</v>
          </cell>
          <cell r="EC667">
            <v>0</v>
          </cell>
          <cell r="ED667">
            <v>0</v>
          </cell>
          <cell r="EE667">
            <v>0</v>
          </cell>
          <cell r="EF667">
            <v>0</v>
          </cell>
          <cell r="EG667">
            <v>0</v>
          </cell>
          <cell r="EH667">
            <v>0</v>
          </cell>
          <cell r="EI667">
            <v>0</v>
          </cell>
          <cell r="EJ667">
            <v>0</v>
          </cell>
          <cell r="EK667">
            <v>0</v>
          </cell>
          <cell r="EL667">
            <v>0</v>
          </cell>
          <cell r="EM667">
            <v>0</v>
          </cell>
          <cell r="EN667">
            <v>0</v>
          </cell>
          <cell r="EO667">
            <v>0</v>
          </cell>
          <cell r="EP667">
            <v>0</v>
          </cell>
          <cell r="EQ667">
            <v>0</v>
          </cell>
          <cell r="ER667">
            <v>0</v>
          </cell>
          <cell r="ES667">
            <v>0</v>
          </cell>
          <cell r="ET667">
            <v>0</v>
          </cell>
          <cell r="EU667">
            <v>0</v>
          </cell>
          <cell r="EV667">
            <v>0</v>
          </cell>
          <cell r="EW667">
            <v>0</v>
          </cell>
          <cell r="EX667">
            <v>0</v>
          </cell>
          <cell r="EY667">
            <v>0</v>
          </cell>
          <cell r="EZ667">
            <v>0</v>
          </cell>
          <cell r="FA667">
            <v>0</v>
          </cell>
          <cell r="FB667">
            <v>0</v>
          </cell>
          <cell r="FC667">
            <v>0</v>
          </cell>
          <cell r="FD667">
            <v>0</v>
          </cell>
          <cell r="FE667">
            <v>0</v>
          </cell>
          <cell r="FF667">
            <v>0</v>
          </cell>
          <cell r="FG667">
            <v>0</v>
          </cell>
          <cell r="FH667">
            <v>0</v>
          </cell>
          <cell r="FI667">
            <v>0</v>
          </cell>
          <cell r="FJ667">
            <v>0</v>
          </cell>
          <cell r="FK667">
            <v>0</v>
          </cell>
          <cell r="FL667">
            <v>0</v>
          </cell>
          <cell r="FM667">
            <v>0</v>
          </cell>
          <cell r="FN667">
            <v>0</v>
          </cell>
          <cell r="FO667">
            <v>0</v>
          </cell>
          <cell r="FP667">
            <v>0</v>
          </cell>
          <cell r="FQ667">
            <v>0</v>
          </cell>
          <cell r="FR667">
            <v>0</v>
          </cell>
          <cell r="FS667">
            <v>0</v>
          </cell>
          <cell r="FT667">
            <v>0</v>
          </cell>
          <cell r="FU667">
            <v>0</v>
          </cell>
          <cell r="FV667">
            <v>0</v>
          </cell>
          <cell r="FW667">
            <v>0</v>
          </cell>
          <cell r="FX667">
            <v>0</v>
          </cell>
          <cell r="FY667">
            <v>0</v>
          </cell>
          <cell r="FZ667">
            <v>0</v>
          </cell>
          <cell r="GA667">
            <v>0</v>
          </cell>
          <cell r="GB667">
            <v>0</v>
          </cell>
          <cell r="GC667">
            <v>0</v>
          </cell>
          <cell r="GD667">
            <v>0</v>
          </cell>
          <cell r="GE667">
            <v>0</v>
          </cell>
          <cell r="GF667">
            <v>0</v>
          </cell>
          <cell r="GG667">
            <v>0</v>
          </cell>
          <cell r="GH667">
            <v>0</v>
          </cell>
          <cell r="GI667">
            <v>0</v>
          </cell>
          <cell r="GJ667">
            <v>0</v>
          </cell>
          <cell r="GK667">
            <v>0</v>
          </cell>
          <cell r="GL667">
            <v>0</v>
          </cell>
          <cell r="GM667">
            <v>0</v>
          </cell>
          <cell r="GN667">
            <v>0</v>
          </cell>
          <cell r="GO667">
            <v>0</v>
          </cell>
          <cell r="GP667">
            <v>0</v>
          </cell>
          <cell r="GQ667">
            <v>0</v>
          </cell>
          <cell r="GR667">
            <v>0</v>
          </cell>
          <cell r="GS667">
            <v>0</v>
          </cell>
          <cell r="GT667">
            <v>0</v>
          </cell>
          <cell r="GU667">
            <v>0</v>
          </cell>
          <cell r="GV667">
            <v>0</v>
          </cell>
          <cell r="GW667">
            <v>0</v>
          </cell>
          <cell r="GX667">
            <v>0</v>
          </cell>
          <cell r="GY667">
            <v>0</v>
          </cell>
          <cell r="GZ667">
            <v>0</v>
          </cell>
          <cell r="HA667">
            <v>0</v>
          </cell>
          <cell r="HB667">
            <v>0</v>
          </cell>
          <cell r="HC667">
            <v>0</v>
          </cell>
          <cell r="HD667">
            <v>0</v>
          </cell>
          <cell r="HE667">
            <v>0</v>
          </cell>
          <cell r="HF667">
            <v>0</v>
          </cell>
          <cell r="HG667">
            <v>0</v>
          </cell>
          <cell r="HH667">
            <v>0</v>
          </cell>
          <cell r="HI667">
            <v>0</v>
          </cell>
          <cell r="HJ667">
            <v>0</v>
          </cell>
          <cell r="HK667">
            <v>0</v>
          </cell>
          <cell r="HL667">
            <v>0</v>
          </cell>
          <cell r="HM667">
            <v>0</v>
          </cell>
          <cell r="HN667">
            <v>0</v>
          </cell>
          <cell r="HO667">
            <v>0</v>
          </cell>
          <cell r="HP667">
            <v>0</v>
          </cell>
          <cell r="HQ667">
            <v>0</v>
          </cell>
          <cell r="HR667">
            <v>0</v>
          </cell>
          <cell r="HS667">
            <v>0</v>
          </cell>
          <cell r="HT667">
            <v>0</v>
          </cell>
          <cell r="HU667">
            <v>0</v>
          </cell>
          <cell r="HV667">
            <v>0</v>
          </cell>
          <cell r="HW667">
            <v>0</v>
          </cell>
          <cell r="HX667">
            <v>0</v>
          </cell>
          <cell r="HY667">
            <v>0</v>
          </cell>
          <cell r="HZ667">
            <v>0</v>
          </cell>
          <cell r="IA667">
            <v>0</v>
          </cell>
          <cell r="IB667">
            <v>0</v>
          </cell>
          <cell r="IC667">
            <v>0</v>
          </cell>
          <cell r="ID667">
            <v>0</v>
          </cell>
          <cell r="IE667">
            <v>0</v>
          </cell>
          <cell r="IF667">
            <v>0</v>
          </cell>
          <cell r="IG667">
            <v>0</v>
          </cell>
          <cell r="IH667">
            <v>0</v>
          </cell>
          <cell r="II667">
            <v>0</v>
          </cell>
          <cell r="IJ667">
            <v>0</v>
          </cell>
          <cell r="IK667">
            <v>0</v>
          </cell>
          <cell r="IL667">
            <v>0</v>
          </cell>
          <cell r="IM667">
            <v>0</v>
          </cell>
        </row>
        <row r="668">
          <cell r="A668">
            <v>0</v>
          </cell>
          <cell r="C668">
            <v>0</v>
          </cell>
          <cell r="D668">
            <v>0</v>
          </cell>
          <cell r="H668">
            <v>0</v>
          </cell>
          <cell r="I668">
            <v>0</v>
          </cell>
          <cell r="J668">
            <v>0</v>
          </cell>
          <cell r="K668">
            <v>0</v>
          </cell>
          <cell r="L668">
            <v>0</v>
          </cell>
          <cell r="M668">
            <v>0</v>
          </cell>
          <cell r="N668">
            <v>0</v>
          </cell>
          <cell r="O668">
            <v>0</v>
          </cell>
          <cell r="P668">
            <v>0</v>
          </cell>
          <cell r="Q668">
            <v>0</v>
          </cell>
          <cell r="R668">
            <v>0</v>
          </cell>
          <cell r="S668">
            <v>0</v>
          </cell>
          <cell r="T668">
            <v>0</v>
          </cell>
          <cell r="U668">
            <v>0</v>
          </cell>
          <cell r="V668">
            <v>0</v>
          </cell>
          <cell r="W668">
            <v>0</v>
          </cell>
          <cell r="X668">
            <v>0</v>
          </cell>
          <cell r="Y668">
            <v>0</v>
          </cell>
          <cell r="Z668">
            <v>0</v>
          </cell>
          <cell r="AA668">
            <v>0</v>
          </cell>
          <cell r="AB668">
            <v>0</v>
          </cell>
          <cell r="AC668">
            <v>0</v>
          </cell>
          <cell r="AD668">
            <v>0</v>
          </cell>
          <cell r="AE668">
            <v>0</v>
          </cell>
          <cell r="AF668">
            <v>0</v>
          </cell>
          <cell r="AG668">
            <v>0</v>
          </cell>
          <cell r="AH668">
            <v>0</v>
          </cell>
          <cell r="AI668">
            <v>0</v>
          </cell>
          <cell r="AJ668">
            <v>0</v>
          </cell>
          <cell r="AK668">
            <v>0</v>
          </cell>
          <cell r="AL668">
            <v>0</v>
          </cell>
          <cell r="AM668">
            <v>0</v>
          </cell>
          <cell r="AN668">
            <v>0</v>
          </cell>
          <cell r="AO668">
            <v>0</v>
          </cell>
          <cell r="AP668">
            <v>0</v>
          </cell>
          <cell r="AQ668">
            <v>0</v>
          </cell>
          <cell r="AR668">
            <v>0</v>
          </cell>
          <cell r="AS668">
            <v>0</v>
          </cell>
          <cell r="AT668">
            <v>0</v>
          </cell>
          <cell r="AU668">
            <v>0</v>
          </cell>
          <cell r="AV668">
            <v>0</v>
          </cell>
          <cell r="AW668">
            <v>0</v>
          </cell>
          <cell r="AX668">
            <v>0</v>
          </cell>
          <cell r="AY668">
            <v>0</v>
          </cell>
          <cell r="AZ668">
            <v>0</v>
          </cell>
          <cell r="BA668">
            <v>0</v>
          </cell>
          <cell r="BB668">
            <v>0</v>
          </cell>
          <cell r="BC668">
            <v>0</v>
          </cell>
          <cell r="BD668">
            <v>0</v>
          </cell>
          <cell r="BE668">
            <v>0</v>
          </cell>
          <cell r="BF668">
            <v>0</v>
          </cell>
          <cell r="BG668">
            <v>0</v>
          </cell>
          <cell r="BH668">
            <v>0</v>
          </cell>
          <cell r="BI668">
            <v>0</v>
          </cell>
          <cell r="BJ668">
            <v>0</v>
          </cell>
          <cell r="BK668">
            <v>0</v>
          </cell>
          <cell r="BL668">
            <v>0</v>
          </cell>
          <cell r="BM668">
            <v>0</v>
          </cell>
          <cell r="BN668">
            <v>0</v>
          </cell>
          <cell r="BO668">
            <v>0</v>
          </cell>
          <cell r="BP668">
            <v>0</v>
          </cell>
          <cell r="BQ668">
            <v>0</v>
          </cell>
          <cell r="BR668">
            <v>0</v>
          </cell>
          <cell r="BS668">
            <v>0</v>
          </cell>
          <cell r="BT668">
            <v>0</v>
          </cell>
          <cell r="BU668">
            <v>0</v>
          </cell>
          <cell r="BV668">
            <v>0</v>
          </cell>
          <cell r="BW668">
            <v>0</v>
          </cell>
          <cell r="BX668">
            <v>0</v>
          </cell>
          <cell r="BY668">
            <v>0</v>
          </cell>
          <cell r="BZ668">
            <v>0</v>
          </cell>
          <cell r="CA668">
            <v>0</v>
          </cell>
          <cell r="CB668">
            <v>0</v>
          </cell>
          <cell r="CC668">
            <v>0</v>
          </cell>
          <cell r="CD668">
            <v>0</v>
          </cell>
          <cell r="CE668">
            <v>0</v>
          </cell>
          <cell r="CF668">
            <v>0</v>
          </cell>
          <cell r="CG668">
            <v>0</v>
          </cell>
          <cell r="CH668">
            <v>0</v>
          </cell>
          <cell r="CI668">
            <v>0</v>
          </cell>
          <cell r="CJ668">
            <v>0</v>
          </cell>
          <cell r="CK668">
            <v>0</v>
          </cell>
          <cell r="CL668">
            <v>0</v>
          </cell>
          <cell r="CM668">
            <v>0</v>
          </cell>
          <cell r="CN668">
            <v>0</v>
          </cell>
          <cell r="CO668">
            <v>0</v>
          </cell>
          <cell r="CP668">
            <v>0</v>
          </cell>
          <cell r="CQ668">
            <v>0</v>
          </cell>
          <cell r="CR668">
            <v>0</v>
          </cell>
          <cell r="CS668">
            <v>0</v>
          </cell>
          <cell r="CT668">
            <v>0</v>
          </cell>
          <cell r="CU668">
            <v>0</v>
          </cell>
          <cell r="CV668">
            <v>0</v>
          </cell>
          <cell r="CW668">
            <v>0</v>
          </cell>
          <cell r="CX668">
            <v>0</v>
          </cell>
          <cell r="CY668">
            <v>0</v>
          </cell>
          <cell r="CZ668">
            <v>0</v>
          </cell>
          <cell r="DA668">
            <v>0</v>
          </cell>
          <cell r="DB668">
            <v>0</v>
          </cell>
          <cell r="DC668">
            <v>0</v>
          </cell>
          <cell r="DD668">
            <v>0</v>
          </cell>
          <cell r="DE668">
            <v>0</v>
          </cell>
          <cell r="DF668">
            <v>0</v>
          </cell>
          <cell r="DG668">
            <v>0</v>
          </cell>
          <cell r="DH668">
            <v>0</v>
          </cell>
          <cell r="DI668">
            <v>0</v>
          </cell>
          <cell r="DJ668">
            <v>0</v>
          </cell>
          <cell r="DK668">
            <v>0</v>
          </cell>
          <cell r="DL668">
            <v>0</v>
          </cell>
          <cell r="DM668">
            <v>0</v>
          </cell>
          <cell r="DN668">
            <v>0</v>
          </cell>
          <cell r="DO668">
            <v>0</v>
          </cell>
          <cell r="DP668">
            <v>0</v>
          </cell>
          <cell r="DQ668">
            <v>0</v>
          </cell>
          <cell r="DR668">
            <v>0</v>
          </cell>
          <cell r="DS668">
            <v>0</v>
          </cell>
          <cell r="DT668">
            <v>0</v>
          </cell>
          <cell r="DU668">
            <v>0</v>
          </cell>
          <cell r="DV668">
            <v>0</v>
          </cell>
          <cell r="DW668">
            <v>0</v>
          </cell>
          <cell r="DX668">
            <v>0</v>
          </cell>
          <cell r="DY668">
            <v>0</v>
          </cell>
          <cell r="DZ668">
            <v>0</v>
          </cell>
          <cell r="EA668">
            <v>0</v>
          </cell>
          <cell r="EB668">
            <v>0</v>
          </cell>
          <cell r="EC668">
            <v>0</v>
          </cell>
          <cell r="ED668">
            <v>0</v>
          </cell>
          <cell r="EE668">
            <v>0</v>
          </cell>
          <cell r="EF668">
            <v>0</v>
          </cell>
          <cell r="EG668">
            <v>0</v>
          </cell>
          <cell r="EH668">
            <v>0</v>
          </cell>
          <cell r="EI668">
            <v>0</v>
          </cell>
          <cell r="EJ668">
            <v>0</v>
          </cell>
          <cell r="EK668">
            <v>0</v>
          </cell>
          <cell r="EL668">
            <v>0</v>
          </cell>
          <cell r="EM668">
            <v>0</v>
          </cell>
          <cell r="EN668">
            <v>0</v>
          </cell>
          <cell r="EO668">
            <v>0</v>
          </cell>
          <cell r="EP668">
            <v>0</v>
          </cell>
          <cell r="EQ668">
            <v>0</v>
          </cell>
          <cell r="ER668">
            <v>0</v>
          </cell>
          <cell r="ES668">
            <v>0</v>
          </cell>
          <cell r="ET668">
            <v>0</v>
          </cell>
          <cell r="EU668">
            <v>0</v>
          </cell>
          <cell r="EV668">
            <v>0</v>
          </cell>
          <cell r="EW668">
            <v>0</v>
          </cell>
          <cell r="EX668">
            <v>0</v>
          </cell>
          <cell r="EY668">
            <v>0</v>
          </cell>
          <cell r="EZ668">
            <v>0</v>
          </cell>
          <cell r="FA668">
            <v>0</v>
          </cell>
          <cell r="FB668">
            <v>0</v>
          </cell>
          <cell r="FC668">
            <v>0</v>
          </cell>
          <cell r="FD668">
            <v>0</v>
          </cell>
          <cell r="FE668">
            <v>0</v>
          </cell>
          <cell r="FF668">
            <v>0</v>
          </cell>
          <cell r="FG668">
            <v>0</v>
          </cell>
          <cell r="FH668">
            <v>0</v>
          </cell>
          <cell r="FI668">
            <v>0</v>
          </cell>
          <cell r="FJ668">
            <v>0</v>
          </cell>
          <cell r="FK668">
            <v>0</v>
          </cell>
          <cell r="FL668">
            <v>0</v>
          </cell>
          <cell r="FM668">
            <v>0</v>
          </cell>
          <cell r="FN668">
            <v>0</v>
          </cell>
          <cell r="FO668">
            <v>0</v>
          </cell>
          <cell r="FP668">
            <v>0</v>
          </cell>
          <cell r="FQ668">
            <v>0</v>
          </cell>
          <cell r="FR668">
            <v>0</v>
          </cell>
          <cell r="FS668">
            <v>0</v>
          </cell>
          <cell r="FT668">
            <v>0</v>
          </cell>
          <cell r="FU668">
            <v>0</v>
          </cell>
          <cell r="FV668">
            <v>0</v>
          </cell>
          <cell r="FW668">
            <v>0</v>
          </cell>
          <cell r="FX668">
            <v>0</v>
          </cell>
          <cell r="FY668">
            <v>0</v>
          </cell>
          <cell r="FZ668">
            <v>0</v>
          </cell>
          <cell r="GA668">
            <v>0</v>
          </cell>
          <cell r="GB668">
            <v>0</v>
          </cell>
          <cell r="GC668">
            <v>0</v>
          </cell>
          <cell r="GD668">
            <v>0</v>
          </cell>
          <cell r="GE668">
            <v>0</v>
          </cell>
          <cell r="GF668">
            <v>0</v>
          </cell>
          <cell r="GG668">
            <v>0</v>
          </cell>
          <cell r="GH668">
            <v>0</v>
          </cell>
          <cell r="GI668">
            <v>0</v>
          </cell>
          <cell r="GJ668">
            <v>0</v>
          </cell>
          <cell r="GK668">
            <v>0</v>
          </cell>
          <cell r="GL668">
            <v>0</v>
          </cell>
          <cell r="GM668">
            <v>0</v>
          </cell>
          <cell r="GN668">
            <v>0</v>
          </cell>
          <cell r="GO668">
            <v>0</v>
          </cell>
          <cell r="GP668">
            <v>0</v>
          </cell>
          <cell r="GQ668">
            <v>0</v>
          </cell>
          <cell r="GR668">
            <v>0</v>
          </cell>
          <cell r="GS668">
            <v>0</v>
          </cell>
          <cell r="GT668">
            <v>0</v>
          </cell>
          <cell r="GU668">
            <v>0</v>
          </cell>
          <cell r="GV668">
            <v>0</v>
          </cell>
          <cell r="GW668">
            <v>0</v>
          </cell>
          <cell r="GX668">
            <v>0</v>
          </cell>
          <cell r="GY668">
            <v>0</v>
          </cell>
          <cell r="GZ668">
            <v>0</v>
          </cell>
          <cell r="HA668">
            <v>0</v>
          </cell>
          <cell r="HB668">
            <v>0</v>
          </cell>
          <cell r="HC668">
            <v>0</v>
          </cell>
          <cell r="HD668">
            <v>0</v>
          </cell>
          <cell r="HE668">
            <v>0</v>
          </cell>
          <cell r="HF668">
            <v>0</v>
          </cell>
          <cell r="HG668">
            <v>0</v>
          </cell>
          <cell r="HH668">
            <v>0</v>
          </cell>
          <cell r="HI668">
            <v>0</v>
          </cell>
          <cell r="HJ668">
            <v>0</v>
          </cell>
          <cell r="HK668">
            <v>0</v>
          </cell>
          <cell r="HL668">
            <v>0</v>
          </cell>
          <cell r="HM668">
            <v>0</v>
          </cell>
          <cell r="HN668">
            <v>0</v>
          </cell>
          <cell r="HO668">
            <v>0</v>
          </cell>
          <cell r="HP668">
            <v>0</v>
          </cell>
          <cell r="HQ668">
            <v>0</v>
          </cell>
          <cell r="HR668">
            <v>0</v>
          </cell>
          <cell r="HS668">
            <v>0</v>
          </cell>
          <cell r="HT668">
            <v>0</v>
          </cell>
          <cell r="HU668">
            <v>0</v>
          </cell>
          <cell r="HV668">
            <v>0</v>
          </cell>
          <cell r="HW668">
            <v>0</v>
          </cell>
          <cell r="HX668">
            <v>0</v>
          </cell>
          <cell r="HY668">
            <v>0</v>
          </cell>
          <cell r="HZ668">
            <v>0</v>
          </cell>
          <cell r="IA668">
            <v>0</v>
          </cell>
          <cell r="IB668">
            <v>0</v>
          </cell>
          <cell r="IC668">
            <v>0</v>
          </cell>
          <cell r="ID668">
            <v>0</v>
          </cell>
          <cell r="IE668">
            <v>0</v>
          </cell>
          <cell r="IF668">
            <v>0</v>
          </cell>
          <cell r="IG668">
            <v>0</v>
          </cell>
          <cell r="IH668">
            <v>0</v>
          </cell>
          <cell r="II668">
            <v>0</v>
          </cell>
          <cell r="IJ668">
            <v>0</v>
          </cell>
          <cell r="IK668">
            <v>0</v>
          </cell>
          <cell r="IL668">
            <v>0</v>
          </cell>
          <cell r="IM668">
            <v>0</v>
          </cell>
        </row>
        <row r="669">
          <cell r="A669">
            <v>0</v>
          </cell>
          <cell r="C669">
            <v>0</v>
          </cell>
          <cell r="D669">
            <v>0</v>
          </cell>
          <cell r="H669">
            <v>0</v>
          </cell>
          <cell r="I669">
            <v>0</v>
          </cell>
          <cell r="J669">
            <v>0</v>
          </cell>
          <cell r="K669">
            <v>0</v>
          </cell>
          <cell r="L669">
            <v>0</v>
          </cell>
          <cell r="M669">
            <v>0</v>
          </cell>
          <cell r="N669">
            <v>0</v>
          </cell>
          <cell r="O669">
            <v>0</v>
          </cell>
          <cell r="P669">
            <v>0</v>
          </cell>
          <cell r="Q669">
            <v>0</v>
          </cell>
          <cell r="R669">
            <v>0</v>
          </cell>
          <cell r="S669">
            <v>0</v>
          </cell>
          <cell r="T669">
            <v>0</v>
          </cell>
          <cell r="U669">
            <v>0</v>
          </cell>
          <cell r="V669">
            <v>0</v>
          </cell>
          <cell r="W669">
            <v>0</v>
          </cell>
          <cell r="X669">
            <v>0</v>
          </cell>
          <cell r="Y669">
            <v>0</v>
          </cell>
          <cell r="Z669">
            <v>0</v>
          </cell>
          <cell r="AA669">
            <v>0</v>
          </cell>
          <cell r="AB669">
            <v>0</v>
          </cell>
          <cell r="AC669">
            <v>0</v>
          </cell>
          <cell r="AD669">
            <v>0</v>
          </cell>
          <cell r="AE669">
            <v>0</v>
          </cell>
          <cell r="AF669">
            <v>0</v>
          </cell>
          <cell r="AG669">
            <v>0</v>
          </cell>
          <cell r="AH669">
            <v>0</v>
          </cell>
          <cell r="AI669">
            <v>0</v>
          </cell>
          <cell r="AJ669">
            <v>0</v>
          </cell>
          <cell r="AK669">
            <v>0</v>
          </cell>
          <cell r="AL669">
            <v>0</v>
          </cell>
          <cell r="AM669">
            <v>0</v>
          </cell>
          <cell r="AN669">
            <v>0</v>
          </cell>
          <cell r="AO669">
            <v>0</v>
          </cell>
          <cell r="AP669">
            <v>0</v>
          </cell>
          <cell r="AQ669">
            <v>0</v>
          </cell>
          <cell r="AR669">
            <v>0</v>
          </cell>
          <cell r="AS669">
            <v>0</v>
          </cell>
          <cell r="AT669">
            <v>0</v>
          </cell>
          <cell r="AU669">
            <v>0</v>
          </cell>
          <cell r="AV669">
            <v>0</v>
          </cell>
          <cell r="AW669">
            <v>0</v>
          </cell>
          <cell r="AX669">
            <v>0</v>
          </cell>
          <cell r="AY669">
            <v>0</v>
          </cell>
          <cell r="AZ669">
            <v>0</v>
          </cell>
          <cell r="BA669">
            <v>0</v>
          </cell>
          <cell r="BB669">
            <v>0</v>
          </cell>
          <cell r="BC669">
            <v>0</v>
          </cell>
          <cell r="BD669">
            <v>0</v>
          </cell>
          <cell r="BE669">
            <v>0</v>
          </cell>
          <cell r="BF669">
            <v>0</v>
          </cell>
          <cell r="BG669">
            <v>0</v>
          </cell>
          <cell r="BH669">
            <v>0</v>
          </cell>
          <cell r="BI669">
            <v>0</v>
          </cell>
          <cell r="BJ669">
            <v>0</v>
          </cell>
          <cell r="BK669">
            <v>0</v>
          </cell>
          <cell r="BL669">
            <v>0</v>
          </cell>
          <cell r="BM669">
            <v>0</v>
          </cell>
          <cell r="BN669">
            <v>0</v>
          </cell>
          <cell r="BO669">
            <v>0</v>
          </cell>
          <cell r="BP669">
            <v>0</v>
          </cell>
          <cell r="BQ669">
            <v>0</v>
          </cell>
          <cell r="BR669">
            <v>0</v>
          </cell>
          <cell r="BS669">
            <v>0</v>
          </cell>
          <cell r="BT669">
            <v>0</v>
          </cell>
          <cell r="BU669">
            <v>0</v>
          </cell>
          <cell r="BV669">
            <v>0</v>
          </cell>
          <cell r="BW669">
            <v>0</v>
          </cell>
          <cell r="BX669">
            <v>0</v>
          </cell>
          <cell r="BY669">
            <v>0</v>
          </cell>
          <cell r="BZ669">
            <v>0</v>
          </cell>
          <cell r="CA669">
            <v>0</v>
          </cell>
          <cell r="CB669">
            <v>0</v>
          </cell>
          <cell r="CC669">
            <v>0</v>
          </cell>
          <cell r="CD669">
            <v>0</v>
          </cell>
          <cell r="CE669">
            <v>0</v>
          </cell>
          <cell r="CF669">
            <v>0</v>
          </cell>
          <cell r="CG669">
            <v>0</v>
          </cell>
          <cell r="CH669">
            <v>0</v>
          </cell>
          <cell r="CI669">
            <v>0</v>
          </cell>
          <cell r="CJ669">
            <v>0</v>
          </cell>
          <cell r="CK669">
            <v>0</v>
          </cell>
          <cell r="CL669">
            <v>0</v>
          </cell>
          <cell r="CM669">
            <v>0</v>
          </cell>
          <cell r="CN669">
            <v>0</v>
          </cell>
          <cell r="CO669">
            <v>0</v>
          </cell>
          <cell r="CP669">
            <v>0</v>
          </cell>
          <cell r="CQ669">
            <v>0</v>
          </cell>
          <cell r="CR669">
            <v>0</v>
          </cell>
          <cell r="CS669">
            <v>0</v>
          </cell>
          <cell r="CT669">
            <v>0</v>
          </cell>
          <cell r="CU669">
            <v>0</v>
          </cell>
          <cell r="CV669">
            <v>0</v>
          </cell>
          <cell r="CW669">
            <v>0</v>
          </cell>
          <cell r="CX669">
            <v>0</v>
          </cell>
          <cell r="CY669">
            <v>0</v>
          </cell>
          <cell r="CZ669">
            <v>0</v>
          </cell>
          <cell r="DA669">
            <v>0</v>
          </cell>
          <cell r="DB669">
            <v>0</v>
          </cell>
          <cell r="DC669">
            <v>0</v>
          </cell>
          <cell r="DD669">
            <v>0</v>
          </cell>
          <cell r="DE669">
            <v>0</v>
          </cell>
          <cell r="DF669">
            <v>0</v>
          </cell>
          <cell r="DG669">
            <v>0</v>
          </cell>
          <cell r="DH669">
            <v>0</v>
          </cell>
          <cell r="DI669">
            <v>0</v>
          </cell>
          <cell r="DJ669">
            <v>0</v>
          </cell>
          <cell r="DK669">
            <v>0</v>
          </cell>
          <cell r="DL669">
            <v>0</v>
          </cell>
          <cell r="DM669">
            <v>0</v>
          </cell>
          <cell r="DN669">
            <v>0</v>
          </cell>
          <cell r="DO669">
            <v>0</v>
          </cell>
          <cell r="DP669">
            <v>0</v>
          </cell>
          <cell r="DQ669">
            <v>0</v>
          </cell>
          <cell r="DR669">
            <v>0</v>
          </cell>
          <cell r="DS669">
            <v>0</v>
          </cell>
          <cell r="DT669">
            <v>0</v>
          </cell>
          <cell r="DU669">
            <v>0</v>
          </cell>
          <cell r="DV669">
            <v>0</v>
          </cell>
          <cell r="DW669">
            <v>0</v>
          </cell>
          <cell r="DX669">
            <v>0</v>
          </cell>
          <cell r="DY669">
            <v>0</v>
          </cell>
          <cell r="DZ669">
            <v>0</v>
          </cell>
          <cell r="EA669">
            <v>0</v>
          </cell>
          <cell r="EB669">
            <v>0</v>
          </cell>
          <cell r="EC669">
            <v>0</v>
          </cell>
          <cell r="ED669">
            <v>0</v>
          </cell>
          <cell r="EE669">
            <v>0</v>
          </cell>
          <cell r="EF669">
            <v>0</v>
          </cell>
          <cell r="EG669">
            <v>0</v>
          </cell>
          <cell r="EH669">
            <v>0</v>
          </cell>
          <cell r="EI669">
            <v>0</v>
          </cell>
          <cell r="EJ669">
            <v>0</v>
          </cell>
          <cell r="EK669">
            <v>0</v>
          </cell>
          <cell r="EL669">
            <v>0</v>
          </cell>
          <cell r="EM669">
            <v>0</v>
          </cell>
          <cell r="EN669">
            <v>0</v>
          </cell>
          <cell r="EO669">
            <v>0</v>
          </cell>
          <cell r="EP669">
            <v>0</v>
          </cell>
          <cell r="EQ669">
            <v>0</v>
          </cell>
          <cell r="ER669">
            <v>0</v>
          </cell>
          <cell r="ES669">
            <v>0</v>
          </cell>
          <cell r="ET669">
            <v>0</v>
          </cell>
          <cell r="EU669">
            <v>0</v>
          </cell>
          <cell r="EV669">
            <v>0</v>
          </cell>
          <cell r="EW669">
            <v>0</v>
          </cell>
          <cell r="EX669">
            <v>0</v>
          </cell>
          <cell r="EY669">
            <v>0</v>
          </cell>
          <cell r="EZ669">
            <v>0</v>
          </cell>
          <cell r="FA669">
            <v>0</v>
          </cell>
          <cell r="FB669">
            <v>0</v>
          </cell>
          <cell r="FC669">
            <v>0</v>
          </cell>
          <cell r="FD669">
            <v>0</v>
          </cell>
          <cell r="FE669">
            <v>0</v>
          </cell>
          <cell r="FF669">
            <v>0</v>
          </cell>
          <cell r="FG669">
            <v>0</v>
          </cell>
          <cell r="FH669">
            <v>0</v>
          </cell>
          <cell r="FI669">
            <v>0</v>
          </cell>
          <cell r="FJ669">
            <v>0</v>
          </cell>
          <cell r="FK669">
            <v>0</v>
          </cell>
          <cell r="FL669">
            <v>0</v>
          </cell>
          <cell r="FM669">
            <v>0</v>
          </cell>
          <cell r="FN669">
            <v>0</v>
          </cell>
          <cell r="FO669">
            <v>0</v>
          </cell>
          <cell r="FP669">
            <v>0</v>
          </cell>
          <cell r="FQ669">
            <v>0</v>
          </cell>
          <cell r="FR669">
            <v>0</v>
          </cell>
          <cell r="FS669">
            <v>0</v>
          </cell>
          <cell r="FT669">
            <v>0</v>
          </cell>
          <cell r="FU669">
            <v>0</v>
          </cell>
          <cell r="FV669">
            <v>0</v>
          </cell>
          <cell r="FW669">
            <v>0</v>
          </cell>
          <cell r="FX669">
            <v>0</v>
          </cell>
          <cell r="FY669">
            <v>0</v>
          </cell>
          <cell r="FZ669">
            <v>0</v>
          </cell>
          <cell r="GA669">
            <v>0</v>
          </cell>
          <cell r="GB669">
            <v>0</v>
          </cell>
          <cell r="GC669">
            <v>0</v>
          </cell>
          <cell r="GD669">
            <v>0</v>
          </cell>
          <cell r="GE669">
            <v>0</v>
          </cell>
          <cell r="GF669">
            <v>0</v>
          </cell>
          <cell r="GG669">
            <v>0</v>
          </cell>
          <cell r="GH669">
            <v>0</v>
          </cell>
          <cell r="GI669">
            <v>0</v>
          </cell>
          <cell r="GJ669">
            <v>0</v>
          </cell>
          <cell r="GK669">
            <v>0</v>
          </cell>
          <cell r="GL669">
            <v>0</v>
          </cell>
          <cell r="GM669">
            <v>0</v>
          </cell>
          <cell r="GN669">
            <v>0</v>
          </cell>
          <cell r="GO669">
            <v>0</v>
          </cell>
          <cell r="GP669">
            <v>0</v>
          </cell>
          <cell r="GQ669">
            <v>0</v>
          </cell>
          <cell r="GR669">
            <v>0</v>
          </cell>
          <cell r="GS669">
            <v>0</v>
          </cell>
          <cell r="GT669">
            <v>0</v>
          </cell>
          <cell r="GU669">
            <v>0</v>
          </cell>
          <cell r="GV669">
            <v>0</v>
          </cell>
          <cell r="GW669">
            <v>0</v>
          </cell>
          <cell r="GX669">
            <v>0</v>
          </cell>
          <cell r="GY669">
            <v>0</v>
          </cell>
          <cell r="GZ669">
            <v>0</v>
          </cell>
          <cell r="HA669">
            <v>0</v>
          </cell>
          <cell r="HB669">
            <v>0</v>
          </cell>
          <cell r="HC669">
            <v>0</v>
          </cell>
          <cell r="HD669">
            <v>0</v>
          </cell>
          <cell r="HE669">
            <v>0</v>
          </cell>
          <cell r="HF669">
            <v>0</v>
          </cell>
          <cell r="HG669">
            <v>0</v>
          </cell>
          <cell r="HH669">
            <v>0</v>
          </cell>
          <cell r="HI669">
            <v>0</v>
          </cell>
          <cell r="HJ669">
            <v>0</v>
          </cell>
          <cell r="HK669">
            <v>0</v>
          </cell>
          <cell r="HL669">
            <v>0</v>
          </cell>
          <cell r="HM669">
            <v>0</v>
          </cell>
          <cell r="HN669">
            <v>0</v>
          </cell>
          <cell r="HO669">
            <v>0</v>
          </cell>
          <cell r="HP669">
            <v>0</v>
          </cell>
          <cell r="HQ669">
            <v>0</v>
          </cell>
          <cell r="HR669">
            <v>0</v>
          </cell>
          <cell r="HS669">
            <v>0</v>
          </cell>
          <cell r="HT669">
            <v>0</v>
          </cell>
          <cell r="HU669">
            <v>0</v>
          </cell>
          <cell r="HV669">
            <v>0</v>
          </cell>
          <cell r="HW669">
            <v>0</v>
          </cell>
          <cell r="HX669">
            <v>0</v>
          </cell>
          <cell r="HY669">
            <v>0</v>
          </cell>
          <cell r="HZ669">
            <v>0</v>
          </cell>
          <cell r="IA669">
            <v>0</v>
          </cell>
          <cell r="IB669">
            <v>0</v>
          </cell>
          <cell r="IC669">
            <v>0</v>
          </cell>
          <cell r="ID669">
            <v>0</v>
          </cell>
          <cell r="IE669">
            <v>0</v>
          </cell>
          <cell r="IF669">
            <v>0</v>
          </cell>
          <cell r="IG669">
            <v>0</v>
          </cell>
          <cell r="IH669">
            <v>0</v>
          </cell>
          <cell r="II669">
            <v>0</v>
          </cell>
          <cell r="IJ669">
            <v>0</v>
          </cell>
          <cell r="IK669">
            <v>0</v>
          </cell>
          <cell r="IL669">
            <v>0</v>
          </cell>
          <cell r="IM669">
            <v>0</v>
          </cell>
        </row>
        <row r="670">
          <cell r="A670">
            <v>0</v>
          </cell>
          <cell r="C670">
            <v>0</v>
          </cell>
          <cell r="D670">
            <v>0</v>
          </cell>
          <cell r="H670">
            <v>0</v>
          </cell>
          <cell r="I670">
            <v>0</v>
          </cell>
          <cell r="J670">
            <v>0</v>
          </cell>
          <cell r="K670">
            <v>0</v>
          </cell>
          <cell r="L670">
            <v>0</v>
          </cell>
          <cell r="M670">
            <v>0</v>
          </cell>
          <cell r="N670">
            <v>0</v>
          </cell>
          <cell r="O670">
            <v>0</v>
          </cell>
          <cell r="P670">
            <v>0</v>
          </cell>
          <cell r="Q670">
            <v>0</v>
          </cell>
          <cell r="R670">
            <v>0</v>
          </cell>
          <cell r="S670">
            <v>0</v>
          </cell>
          <cell r="T670">
            <v>0</v>
          </cell>
          <cell r="U670">
            <v>0</v>
          </cell>
          <cell r="V670">
            <v>0</v>
          </cell>
          <cell r="W670">
            <v>0</v>
          </cell>
          <cell r="X670">
            <v>0</v>
          </cell>
          <cell r="Y670">
            <v>0</v>
          </cell>
          <cell r="Z670">
            <v>0</v>
          </cell>
          <cell r="AA670">
            <v>0</v>
          </cell>
          <cell r="AB670">
            <v>0</v>
          </cell>
          <cell r="AC670">
            <v>0</v>
          </cell>
          <cell r="AD670">
            <v>0</v>
          </cell>
          <cell r="AE670">
            <v>0</v>
          </cell>
          <cell r="AF670">
            <v>0</v>
          </cell>
          <cell r="AG670">
            <v>0</v>
          </cell>
          <cell r="AH670">
            <v>0</v>
          </cell>
          <cell r="AI670">
            <v>0</v>
          </cell>
          <cell r="AJ670">
            <v>0</v>
          </cell>
          <cell r="AK670">
            <v>0</v>
          </cell>
          <cell r="AL670">
            <v>0</v>
          </cell>
          <cell r="AM670">
            <v>0</v>
          </cell>
          <cell r="AN670">
            <v>0</v>
          </cell>
          <cell r="AO670">
            <v>0</v>
          </cell>
          <cell r="AP670">
            <v>0</v>
          </cell>
          <cell r="AQ670">
            <v>0</v>
          </cell>
          <cell r="AR670">
            <v>0</v>
          </cell>
          <cell r="AS670">
            <v>0</v>
          </cell>
          <cell r="AT670">
            <v>0</v>
          </cell>
          <cell r="AU670">
            <v>0</v>
          </cell>
          <cell r="AV670">
            <v>0</v>
          </cell>
          <cell r="AW670">
            <v>0</v>
          </cell>
          <cell r="AX670">
            <v>0</v>
          </cell>
          <cell r="AY670">
            <v>0</v>
          </cell>
          <cell r="AZ670">
            <v>0</v>
          </cell>
          <cell r="BA670">
            <v>0</v>
          </cell>
          <cell r="BB670">
            <v>0</v>
          </cell>
          <cell r="BC670">
            <v>0</v>
          </cell>
          <cell r="BD670">
            <v>0</v>
          </cell>
          <cell r="BE670">
            <v>0</v>
          </cell>
          <cell r="BF670">
            <v>0</v>
          </cell>
          <cell r="BG670">
            <v>0</v>
          </cell>
          <cell r="BH670">
            <v>0</v>
          </cell>
          <cell r="BI670">
            <v>0</v>
          </cell>
          <cell r="BJ670">
            <v>0</v>
          </cell>
          <cell r="BK670">
            <v>0</v>
          </cell>
          <cell r="BL670">
            <v>0</v>
          </cell>
          <cell r="BM670">
            <v>0</v>
          </cell>
          <cell r="BN670">
            <v>0</v>
          </cell>
          <cell r="BO670">
            <v>0</v>
          </cell>
          <cell r="BP670">
            <v>0</v>
          </cell>
          <cell r="BQ670">
            <v>0</v>
          </cell>
          <cell r="BR670">
            <v>0</v>
          </cell>
          <cell r="BS670">
            <v>0</v>
          </cell>
          <cell r="BT670">
            <v>0</v>
          </cell>
          <cell r="BU670">
            <v>0</v>
          </cell>
          <cell r="BV670">
            <v>0</v>
          </cell>
          <cell r="BW670">
            <v>0</v>
          </cell>
          <cell r="BX670">
            <v>0</v>
          </cell>
          <cell r="BY670">
            <v>0</v>
          </cell>
          <cell r="BZ670">
            <v>0</v>
          </cell>
          <cell r="CA670">
            <v>0</v>
          </cell>
          <cell r="CB670">
            <v>0</v>
          </cell>
          <cell r="CC670">
            <v>0</v>
          </cell>
          <cell r="CD670">
            <v>0</v>
          </cell>
          <cell r="CE670">
            <v>0</v>
          </cell>
          <cell r="CF670">
            <v>0</v>
          </cell>
          <cell r="CG670">
            <v>0</v>
          </cell>
          <cell r="CH670">
            <v>0</v>
          </cell>
          <cell r="CI670">
            <v>0</v>
          </cell>
          <cell r="CJ670">
            <v>0</v>
          </cell>
          <cell r="CK670">
            <v>0</v>
          </cell>
          <cell r="CL670">
            <v>0</v>
          </cell>
          <cell r="CM670">
            <v>0</v>
          </cell>
          <cell r="CN670">
            <v>0</v>
          </cell>
          <cell r="CO670">
            <v>0</v>
          </cell>
          <cell r="CP670">
            <v>0</v>
          </cell>
          <cell r="CQ670">
            <v>0</v>
          </cell>
          <cell r="CR670">
            <v>0</v>
          </cell>
          <cell r="CS670">
            <v>0</v>
          </cell>
          <cell r="CT670">
            <v>0</v>
          </cell>
          <cell r="CU670">
            <v>0</v>
          </cell>
          <cell r="CV670">
            <v>0</v>
          </cell>
          <cell r="CW670">
            <v>0</v>
          </cell>
          <cell r="CX670">
            <v>0</v>
          </cell>
          <cell r="CY670">
            <v>0</v>
          </cell>
          <cell r="CZ670">
            <v>0</v>
          </cell>
          <cell r="DA670">
            <v>0</v>
          </cell>
          <cell r="DB670">
            <v>0</v>
          </cell>
          <cell r="DC670">
            <v>0</v>
          </cell>
          <cell r="DD670">
            <v>0</v>
          </cell>
          <cell r="DE670">
            <v>0</v>
          </cell>
          <cell r="DF670">
            <v>0</v>
          </cell>
          <cell r="DG670">
            <v>0</v>
          </cell>
          <cell r="DH670">
            <v>0</v>
          </cell>
          <cell r="DI670">
            <v>0</v>
          </cell>
          <cell r="DJ670">
            <v>0</v>
          </cell>
          <cell r="DK670">
            <v>0</v>
          </cell>
          <cell r="DL670">
            <v>0</v>
          </cell>
          <cell r="DM670">
            <v>0</v>
          </cell>
          <cell r="DN670">
            <v>0</v>
          </cell>
          <cell r="DO670">
            <v>0</v>
          </cell>
          <cell r="DP670">
            <v>0</v>
          </cell>
          <cell r="DQ670">
            <v>0</v>
          </cell>
          <cell r="DR670">
            <v>0</v>
          </cell>
          <cell r="DS670">
            <v>0</v>
          </cell>
          <cell r="DT670">
            <v>0</v>
          </cell>
          <cell r="DU670">
            <v>0</v>
          </cell>
          <cell r="DV670">
            <v>0</v>
          </cell>
          <cell r="DW670">
            <v>0</v>
          </cell>
          <cell r="DX670">
            <v>0</v>
          </cell>
          <cell r="DY670">
            <v>0</v>
          </cell>
          <cell r="DZ670">
            <v>0</v>
          </cell>
          <cell r="EA670">
            <v>0</v>
          </cell>
          <cell r="EB670">
            <v>0</v>
          </cell>
          <cell r="EC670">
            <v>0</v>
          </cell>
          <cell r="ED670">
            <v>0</v>
          </cell>
          <cell r="EE670">
            <v>0</v>
          </cell>
          <cell r="EF670">
            <v>0</v>
          </cell>
          <cell r="EG670">
            <v>0</v>
          </cell>
          <cell r="EH670">
            <v>0</v>
          </cell>
          <cell r="EI670">
            <v>0</v>
          </cell>
          <cell r="EJ670">
            <v>0</v>
          </cell>
          <cell r="EK670">
            <v>0</v>
          </cell>
          <cell r="EL670">
            <v>0</v>
          </cell>
          <cell r="EM670">
            <v>0</v>
          </cell>
          <cell r="EN670">
            <v>0</v>
          </cell>
          <cell r="EO670">
            <v>0</v>
          </cell>
          <cell r="EP670">
            <v>0</v>
          </cell>
          <cell r="EQ670">
            <v>0</v>
          </cell>
          <cell r="ER670">
            <v>0</v>
          </cell>
          <cell r="ES670">
            <v>0</v>
          </cell>
          <cell r="ET670">
            <v>0</v>
          </cell>
          <cell r="EU670">
            <v>0</v>
          </cell>
          <cell r="EV670">
            <v>0</v>
          </cell>
          <cell r="EW670">
            <v>0</v>
          </cell>
          <cell r="EX670">
            <v>0</v>
          </cell>
          <cell r="EY670">
            <v>0</v>
          </cell>
          <cell r="EZ670">
            <v>0</v>
          </cell>
          <cell r="FA670">
            <v>0</v>
          </cell>
          <cell r="FB670">
            <v>0</v>
          </cell>
          <cell r="FC670">
            <v>0</v>
          </cell>
          <cell r="FD670">
            <v>0</v>
          </cell>
          <cell r="FE670">
            <v>0</v>
          </cell>
          <cell r="FF670">
            <v>0</v>
          </cell>
          <cell r="FG670">
            <v>0</v>
          </cell>
          <cell r="FH670">
            <v>0</v>
          </cell>
          <cell r="FI670">
            <v>0</v>
          </cell>
          <cell r="FJ670">
            <v>0</v>
          </cell>
          <cell r="FK670">
            <v>0</v>
          </cell>
          <cell r="FL670">
            <v>0</v>
          </cell>
          <cell r="FM670">
            <v>0</v>
          </cell>
          <cell r="FN670">
            <v>0</v>
          </cell>
          <cell r="FO670">
            <v>0</v>
          </cell>
          <cell r="FP670">
            <v>0</v>
          </cell>
          <cell r="FQ670">
            <v>0</v>
          </cell>
          <cell r="FR670">
            <v>0</v>
          </cell>
          <cell r="FS670">
            <v>0</v>
          </cell>
          <cell r="FT670">
            <v>0</v>
          </cell>
          <cell r="FU670">
            <v>0</v>
          </cell>
          <cell r="FV670">
            <v>0</v>
          </cell>
          <cell r="FW670">
            <v>0</v>
          </cell>
          <cell r="FX670">
            <v>0</v>
          </cell>
          <cell r="FY670">
            <v>0</v>
          </cell>
          <cell r="FZ670">
            <v>0</v>
          </cell>
          <cell r="GA670">
            <v>0</v>
          </cell>
          <cell r="GB670">
            <v>0</v>
          </cell>
          <cell r="GC670">
            <v>0</v>
          </cell>
          <cell r="GD670">
            <v>0</v>
          </cell>
          <cell r="GE670">
            <v>0</v>
          </cell>
          <cell r="GF670">
            <v>0</v>
          </cell>
          <cell r="GG670">
            <v>0</v>
          </cell>
          <cell r="GH670">
            <v>0</v>
          </cell>
          <cell r="GI670">
            <v>0</v>
          </cell>
          <cell r="GJ670">
            <v>0</v>
          </cell>
          <cell r="GK670">
            <v>0</v>
          </cell>
          <cell r="GL670">
            <v>0</v>
          </cell>
          <cell r="GM670">
            <v>0</v>
          </cell>
          <cell r="GN670">
            <v>0</v>
          </cell>
          <cell r="GO670">
            <v>0</v>
          </cell>
          <cell r="GP670">
            <v>0</v>
          </cell>
          <cell r="GQ670">
            <v>0</v>
          </cell>
          <cell r="GR670">
            <v>0</v>
          </cell>
          <cell r="GS670">
            <v>0</v>
          </cell>
          <cell r="GT670">
            <v>0</v>
          </cell>
          <cell r="GU670">
            <v>0</v>
          </cell>
          <cell r="GV670">
            <v>0</v>
          </cell>
          <cell r="GW670">
            <v>0</v>
          </cell>
          <cell r="GX670">
            <v>0</v>
          </cell>
          <cell r="GY670">
            <v>0</v>
          </cell>
          <cell r="GZ670">
            <v>0</v>
          </cell>
          <cell r="HA670">
            <v>0</v>
          </cell>
          <cell r="HB670">
            <v>0</v>
          </cell>
          <cell r="HC670">
            <v>0</v>
          </cell>
          <cell r="HD670">
            <v>0</v>
          </cell>
          <cell r="HE670">
            <v>0</v>
          </cell>
          <cell r="HF670">
            <v>0</v>
          </cell>
          <cell r="HG670">
            <v>0</v>
          </cell>
          <cell r="HH670">
            <v>0</v>
          </cell>
          <cell r="HI670">
            <v>0</v>
          </cell>
          <cell r="HJ670">
            <v>0</v>
          </cell>
          <cell r="HK670">
            <v>0</v>
          </cell>
          <cell r="HL670">
            <v>0</v>
          </cell>
          <cell r="HM670">
            <v>0</v>
          </cell>
          <cell r="HN670">
            <v>0</v>
          </cell>
          <cell r="HO670">
            <v>0</v>
          </cell>
          <cell r="HP670">
            <v>0</v>
          </cell>
          <cell r="HQ670">
            <v>0</v>
          </cell>
          <cell r="HR670">
            <v>0</v>
          </cell>
          <cell r="HS670">
            <v>0</v>
          </cell>
          <cell r="HT670">
            <v>0</v>
          </cell>
          <cell r="HU670">
            <v>0</v>
          </cell>
          <cell r="HV670">
            <v>0</v>
          </cell>
          <cell r="HW670">
            <v>0</v>
          </cell>
          <cell r="HX670">
            <v>0</v>
          </cell>
          <cell r="HY670">
            <v>0</v>
          </cell>
          <cell r="HZ670">
            <v>0</v>
          </cell>
          <cell r="IA670">
            <v>0</v>
          </cell>
          <cell r="IB670">
            <v>0</v>
          </cell>
          <cell r="IC670">
            <v>0</v>
          </cell>
          <cell r="ID670">
            <v>0</v>
          </cell>
          <cell r="IE670">
            <v>0</v>
          </cell>
          <cell r="IF670">
            <v>0</v>
          </cell>
          <cell r="IG670">
            <v>0</v>
          </cell>
          <cell r="IH670">
            <v>0</v>
          </cell>
          <cell r="II670">
            <v>0</v>
          </cell>
          <cell r="IJ670">
            <v>0</v>
          </cell>
          <cell r="IK670">
            <v>0</v>
          </cell>
          <cell r="IL670">
            <v>0</v>
          </cell>
          <cell r="IM670">
            <v>0</v>
          </cell>
        </row>
        <row r="671">
          <cell r="A671">
            <v>0</v>
          </cell>
          <cell r="C671">
            <v>0</v>
          </cell>
          <cell r="D671">
            <v>0</v>
          </cell>
          <cell r="H671">
            <v>0</v>
          </cell>
          <cell r="I671">
            <v>0</v>
          </cell>
          <cell r="J671">
            <v>0</v>
          </cell>
          <cell r="K671">
            <v>0</v>
          </cell>
          <cell r="L671">
            <v>0</v>
          </cell>
          <cell r="M671">
            <v>0</v>
          </cell>
          <cell r="N671">
            <v>0</v>
          </cell>
          <cell r="O671">
            <v>0</v>
          </cell>
          <cell r="P671">
            <v>0</v>
          </cell>
          <cell r="Q671">
            <v>0</v>
          </cell>
          <cell r="R671">
            <v>0</v>
          </cell>
          <cell r="S671">
            <v>0</v>
          </cell>
          <cell r="T671">
            <v>0</v>
          </cell>
          <cell r="U671">
            <v>0</v>
          </cell>
          <cell r="V671">
            <v>0</v>
          </cell>
          <cell r="W671">
            <v>0</v>
          </cell>
          <cell r="X671">
            <v>0</v>
          </cell>
          <cell r="Y671">
            <v>0</v>
          </cell>
          <cell r="Z671">
            <v>0</v>
          </cell>
          <cell r="AA671">
            <v>0</v>
          </cell>
          <cell r="AB671">
            <v>0</v>
          </cell>
          <cell r="AC671">
            <v>0</v>
          </cell>
          <cell r="AD671">
            <v>0</v>
          </cell>
          <cell r="AE671">
            <v>0</v>
          </cell>
          <cell r="AF671">
            <v>0</v>
          </cell>
          <cell r="AG671">
            <v>0</v>
          </cell>
          <cell r="AH671">
            <v>0</v>
          </cell>
          <cell r="AI671">
            <v>0</v>
          </cell>
          <cell r="AJ671">
            <v>0</v>
          </cell>
          <cell r="AK671">
            <v>0</v>
          </cell>
          <cell r="AL671">
            <v>0</v>
          </cell>
          <cell r="AM671">
            <v>0</v>
          </cell>
          <cell r="AN671">
            <v>0</v>
          </cell>
          <cell r="AO671">
            <v>0</v>
          </cell>
          <cell r="AP671">
            <v>0</v>
          </cell>
          <cell r="AQ671">
            <v>0</v>
          </cell>
          <cell r="AR671">
            <v>0</v>
          </cell>
          <cell r="AS671">
            <v>0</v>
          </cell>
          <cell r="AT671">
            <v>0</v>
          </cell>
          <cell r="AU671">
            <v>0</v>
          </cell>
          <cell r="AV671">
            <v>0</v>
          </cell>
          <cell r="AW671">
            <v>0</v>
          </cell>
          <cell r="AX671">
            <v>0</v>
          </cell>
          <cell r="AY671">
            <v>0</v>
          </cell>
          <cell r="AZ671">
            <v>0</v>
          </cell>
          <cell r="BA671">
            <v>0</v>
          </cell>
          <cell r="BB671">
            <v>0</v>
          </cell>
          <cell r="BC671">
            <v>0</v>
          </cell>
          <cell r="BD671">
            <v>0</v>
          </cell>
          <cell r="BE671">
            <v>0</v>
          </cell>
          <cell r="BF671">
            <v>0</v>
          </cell>
          <cell r="BG671">
            <v>0</v>
          </cell>
          <cell r="BH671">
            <v>0</v>
          </cell>
          <cell r="BI671">
            <v>0</v>
          </cell>
          <cell r="BJ671">
            <v>0</v>
          </cell>
          <cell r="BK671">
            <v>0</v>
          </cell>
          <cell r="BL671">
            <v>0</v>
          </cell>
          <cell r="BM671">
            <v>0</v>
          </cell>
          <cell r="BN671">
            <v>0</v>
          </cell>
          <cell r="BO671">
            <v>0</v>
          </cell>
          <cell r="BP671">
            <v>0</v>
          </cell>
          <cell r="BQ671">
            <v>0</v>
          </cell>
          <cell r="BR671">
            <v>0</v>
          </cell>
          <cell r="BS671">
            <v>0</v>
          </cell>
          <cell r="BT671">
            <v>0</v>
          </cell>
          <cell r="BU671">
            <v>0</v>
          </cell>
          <cell r="BV671">
            <v>0</v>
          </cell>
          <cell r="BW671">
            <v>0</v>
          </cell>
          <cell r="BX671">
            <v>0</v>
          </cell>
          <cell r="BY671">
            <v>0</v>
          </cell>
          <cell r="BZ671">
            <v>0</v>
          </cell>
          <cell r="CA671">
            <v>0</v>
          </cell>
          <cell r="CB671">
            <v>0</v>
          </cell>
          <cell r="CC671">
            <v>0</v>
          </cell>
          <cell r="CD671">
            <v>0</v>
          </cell>
          <cell r="CE671">
            <v>0</v>
          </cell>
          <cell r="CF671">
            <v>0</v>
          </cell>
          <cell r="CG671">
            <v>0</v>
          </cell>
          <cell r="CH671">
            <v>0</v>
          </cell>
          <cell r="CI671">
            <v>0</v>
          </cell>
          <cell r="CJ671">
            <v>0</v>
          </cell>
          <cell r="CK671">
            <v>0</v>
          </cell>
          <cell r="CL671">
            <v>0</v>
          </cell>
          <cell r="CM671">
            <v>0</v>
          </cell>
          <cell r="CN671">
            <v>0</v>
          </cell>
          <cell r="CO671">
            <v>0</v>
          </cell>
          <cell r="CP671">
            <v>0</v>
          </cell>
          <cell r="CQ671">
            <v>0</v>
          </cell>
          <cell r="CR671">
            <v>0</v>
          </cell>
          <cell r="CS671">
            <v>0</v>
          </cell>
          <cell r="CT671">
            <v>0</v>
          </cell>
          <cell r="CU671">
            <v>0</v>
          </cell>
          <cell r="CV671">
            <v>0</v>
          </cell>
          <cell r="CW671">
            <v>0</v>
          </cell>
          <cell r="CX671">
            <v>0</v>
          </cell>
          <cell r="CY671">
            <v>0</v>
          </cell>
          <cell r="CZ671">
            <v>0</v>
          </cell>
          <cell r="DA671">
            <v>0</v>
          </cell>
          <cell r="DB671">
            <v>0</v>
          </cell>
          <cell r="DC671">
            <v>0</v>
          </cell>
          <cell r="DD671">
            <v>0</v>
          </cell>
          <cell r="DE671">
            <v>0</v>
          </cell>
          <cell r="DF671">
            <v>0</v>
          </cell>
          <cell r="DG671">
            <v>0</v>
          </cell>
          <cell r="DH671">
            <v>0</v>
          </cell>
          <cell r="DI671">
            <v>0</v>
          </cell>
          <cell r="DJ671">
            <v>0</v>
          </cell>
          <cell r="DK671">
            <v>0</v>
          </cell>
          <cell r="DL671">
            <v>0</v>
          </cell>
          <cell r="DM671">
            <v>0</v>
          </cell>
          <cell r="DN671">
            <v>0</v>
          </cell>
          <cell r="DO671">
            <v>0</v>
          </cell>
          <cell r="DP671">
            <v>0</v>
          </cell>
          <cell r="DQ671">
            <v>0</v>
          </cell>
          <cell r="DR671">
            <v>0</v>
          </cell>
          <cell r="DS671">
            <v>0</v>
          </cell>
          <cell r="DT671">
            <v>0</v>
          </cell>
          <cell r="DU671">
            <v>0</v>
          </cell>
          <cell r="DV671">
            <v>0</v>
          </cell>
          <cell r="DW671">
            <v>0</v>
          </cell>
          <cell r="DX671">
            <v>0</v>
          </cell>
          <cell r="DY671">
            <v>0</v>
          </cell>
          <cell r="DZ671">
            <v>0</v>
          </cell>
          <cell r="EA671">
            <v>0</v>
          </cell>
          <cell r="EB671">
            <v>0</v>
          </cell>
          <cell r="EC671">
            <v>0</v>
          </cell>
          <cell r="ED671">
            <v>0</v>
          </cell>
          <cell r="EE671">
            <v>0</v>
          </cell>
          <cell r="EF671">
            <v>0</v>
          </cell>
          <cell r="EG671">
            <v>0</v>
          </cell>
          <cell r="EH671">
            <v>0</v>
          </cell>
          <cell r="EI671">
            <v>0</v>
          </cell>
          <cell r="EJ671">
            <v>0</v>
          </cell>
          <cell r="EK671">
            <v>0</v>
          </cell>
          <cell r="EL671">
            <v>0</v>
          </cell>
          <cell r="EM671">
            <v>0</v>
          </cell>
          <cell r="EN671">
            <v>0</v>
          </cell>
          <cell r="EO671">
            <v>0</v>
          </cell>
          <cell r="EP671">
            <v>0</v>
          </cell>
          <cell r="EQ671">
            <v>0</v>
          </cell>
          <cell r="ER671">
            <v>0</v>
          </cell>
          <cell r="ES671">
            <v>0</v>
          </cell>
          <cell r="ET671">
            <v>0</v>
          </cell>
          <cell r="EU671">
            <v>0</v>
          </cell>
          <cell r="EV671">
            <v>0</v>
          </cell>
          <cell r="EW671">
            <v>0</v>
          </cell>
          <cell r="EX671">
            <v>0</v>
          </cell>
          <cell r="EY671">
            <v>0</v>
          </cell>
          <cell r="EZ671">
            <v>0</v>
          </cell>
          <cell r="FA671">
            <v>0</v>
          </cell>
          <cell r="FB671">
            <v>0</v>
          </cell>
          <cell r="FC671">
            <v>0</v>
          </cell>
          <cell r="FD671">
            <v>0</v>
          </cell>
          <cell r="FE671">
            <v>0</v>
          </cell>
          <cell r="FF671">
            <v>0</v>
          </cell>
          <cell r="FG671">
            <v>0</v>
          </cell>
          <cell r="FH671">
            <v>0</v>
          </cell>
          <cell r="FI671">
            <v>0</v>
          </cell>
          <cell r="FJ671">
            <v>0</v>
          </cell>
          <cell r="FK671">
            <v>0</v>
          </cell>
          <cell r="FL671">
            <v>0</v>
          </cell>
          <cell r="FM671">
            <v>0</v>
          </cell>
          <cell r="FN671">
            <v>0</v>
          </cell>
          <cell r="FO671">
            <v>0</v>
          </cell>
          <cell r="FP671">
            <v>0</v>
          </cell>
          <cell r="FQ671">
            <v>0</v>
          </cell>
          <cell r="FR671">
            <v>0</v>
          </cell>
          <cell r="FS671">
            <v>0</v>
          </cell>
          <cell r="FT671">
            <v>0</v>
          </cell>
          <cell r="FU671">
            <v>0</v>
          </cell>
          <cell r="FV671">
            <v>0</v>
          </cell>
          <cell r="FW671">
            <v>0</v>
          </cell>
          <cell r="FX671">
            <v>0</v>
          </cell>
          <cell r="FY671">
            <v>0</v>
          </cell>
          <cell r="FZ671">
            <v>0</v>
          </cell>
          <cell r="GA671">
            <v>0</v>
          </cell>
          <cell r="GB671">
            <v>0</v>
          </cell>
          <cell r="GC671">
            <v>0</v>
          </cell>
          <cell r="GD671">
            <v>0</v>
          </cell>
          <cell r="GE671">
            <v>0</v>
          </cell>
          <cell r="GF671">
            <v>0</v>
          </cell>
          <cell r="GG671">
            <v>0</v>
          </cell>
          <cell r="GH671">
            <v>0</v>
          </cell>
          <cell r="GI671">
            <v>0</v>
          </cell>
          <cell r="GJ671">
            <v>0</v>
          </cell>
          <cell r="GK671">
            <v>0</v>
          </cell>
          <cell r="GL671">
            <v>0</v>
          </cell>
          <cell r="GM671">
            <v>0</v>
          </cell>
          <cell r="GN671">
            <v>0</v>
          </cell>
          <cell r="GO671">
            <v>0</v>
          </cell>
          <cell r="GP671">
            <v>0</v>
          </cell>
          <cell r="GQ671">
            <v>0</v>
          </cell>
          <cell r="GR671">
            <v>0</v>
          </cell>
          <cell r="GS671">
            <v>0</v>
          </cell>
          <cell r="GT671">
            <v>0</v>
          </cell>
          <cell r="GU671">
            <v>0</v>
          </cell>
          <cell r="GV671">
            <v>0</v>
          </cell>
          <cell r="GW671">
            <v>0</v>
          </cell>
          <cell r="GX671">
            <v>0</v>
          </cell>
          <cell r="GY671">
            <v>0</v>
          </cell>
          <cell r="GZ671">
            <v>0</v>
          </cell>
          <cell r="HA671">
            <v>0</v>
          </cell>
          <cell r="HB671">
            <v>0</v>
          </cell>
          <cell r="HC671">
            <v>0</v>
          </cell>
          <cell r="HD671">
            <v>0</v>
          </cell>
          <cell r="HE671">
            <v>0</v>
          </cell>
          <cell r="HF671">
            <v>0</v>
          </cell>
          <cell r="HG671">
            <v>0</v>
          </cell>
          <cell r="HH671">
            <v>0</v>
          </cell>
          <cell r="HI671">
            <v>0</v>
          </cell>
          <cell r="HJ671">
            <v>0</v>
          </cell>
          <cell r="HK671">
            <v>0</v>
          </cell>
          <cell r="HL671">
            <v>0</v>
          </cell>
          <cell r="HM671">
            <v>0</v>
          </cell>
          <cell r="HN671">
            <v>0</v>
          </cell>
          <cell r="HO671">
            <v>0</v>
          </cell>
          <cell r="HP671">
            <v>0</v>
          </cell>
          <cell r="HQ671">
            <v>0</v>
          </cell>
          <cell r="HR671">
            <v>0</v>
          </cell>
          <cell r="HS671">
            <v>0</v>
          </cell>
          <cell r="HT671">
            <v>0</v>
          </cell>
          <cell r="HU671">
            <v>0</v>
          </cell>
          <cell r="HV671">
            <v>0</v>
          </cell>
          <cell r="HW671">
            <v>0</v>
          </cell>
          <cell r="HX671">
            <v>0</v>
          </cell>
          <cell r="HY671">
            <v>0</v>
          </cell>
          <cell r="HZ671">
            <v>0</v>
          </cell>
          <cell r="IA671">
            <v>0</v>
          </cell>
          <cell r="IB671">
            <v>0</v>
          </cell>
          <cell r="IC671">
            <v>0</v>
          </cell>
          <cell r="ID671">
            <v>0</v>
          </cell>
          <cell r="IE671">
            <v>0</v>
          </cell>
          <cell r="IF671">
            <v>0</v>
          </cell>
          <cell r="IG671">
            <v>0</v>
          </cell>
          <cell r="IH671">
            <v>0</v>
          </cell>
          <cell r="II671">
            <v>0</v>
          </cell>
          <cell r="IJ671">
            <v>0</v>
          </cell>
          <cell r="IK671">
            <v>0</v>
          </cell>
          <cell r="IL671">
            <v>0</v>
          </cell>
          <cell r="IM671">
            <v>0</v>
          </cell>
        </row>
        <row r="672">
          <cell r="A672">
            <v>0</v>
          </cell>
          <cell r="C672">
            <v>0</v>
          </cell>
          <cell r="D672">
            <v>0</v>
          </cell>
          <cell r="H672">
            <v>0</v>
          </cell>
          <cell r="I672">
            <v>0</v>
          </cell>
          <cell r="J672">
            <v>0</v>
          </cell>
          <cell r="K672">
            <v>0</v>
          </cell>
          <cell r="L672">
            <v>0</v>
          </cell>
          <cell r="M672">
            <v>0</v>
          </cell>
          <cell r="N672">
            <v>0</v>
          </cell>
          <cell r="O672">
            <v>0</v>
          </cell>
          <cell r="P672">
            <v>0</v>
          </cell>
          <cell r="Q672">
            <v>0</v>
          </cell>
          <cell r="R672">
            <v>0</v>
          </cell>
          <cell r="S672">
            <v>0</v>
          </cell>
          <cell r="T672">
            <v>0</v>
          </cell>
          <cell r="U672">
            <v>0</v>
          </cell>
          <cell r="V672">
            <v>0</v>
          </cell>
          <cell r="W672">
            <v>0</v>
          </cell>
          <cell r="X672">
            <v>0</v>
          </cell>
          <cell r="Y672">
            <v>0</v>
          </cell>
          <cell r="Z672">
            <v>0</v>
          </cell>
          <cell r="AA672">
            <v>0</v>
          </cell>
          <cell r="AB672">
            <v>0</v>
          </cell>
          <cell r="AC672">
            <v>0</v>
          </cell>
          <cell r="AD672">
            <v>0</v>
          </cell>
          <cell r="AE672">
            <v>0</v>
          </cell>
          <cell r="AF672">
            <v>0</v>
          </cell>
          <cell r="AG672">
            <v>0</v>
          </cell>
          <cell r="AH672">
            <v>0</v>
          </cell>
          <cell r="AI672">
            <v>0</v>
          </cell>
          <cell r="AJ672">
            <v>0</v>
          </cell>
          <cell r="AK672">
            <v>0</v>
          </cell>
          <cell r="AL672">
            <v>0</v>
          </cell>
          <cell r="AM672">
            <v>0</v>
          </cell>
          <cell r="AN672">
            <v>0</v>
          </cell>
          <cell r="AO672">
            <v>0</v>
          </cell>
          <cell r="AP672">
            <v>0</v>
          </cell>
          <cell r="AQ672">
            <v>0</v>
          </cell>
          <cell r="AR672">
            <v>0</v>
          </cell>
          <cell r="AS672">
            <v>0</v>
          </cell>
          <cell r="AT672">
            <v>0</v>
          </cell>
          <cell r="AU672">
            <v>0</v>
          </cell>
          <cell r="AV672">
            <v>0</v>
          </cell>
          <cell r="AW672">
            <v>0</v>
          </cell>
          <cell r="AX672">
            <v>0</v>
          </cell>
          <cell r="AY672">
            <v>0</v>
          </cell>
          <cell r="AZ672">
            <v>0</v>
          </cell>
          <cell r="BA672">
            <v>0</v>
          </cell>
          <cell r="BB672">
            <v>0</v>
          </cell>
          <cell r="BC672">
            <v>0</v>
          </cell>
          <cell r="BD672">
            <v>0</v>
          </cell>
          <cell r="BE672">
            <v>0</v>
          </cell>
          <cell r="BF672">
            <v>0</v>
          </cell>
          <cell r="BG672">
            <v>0</v>
          </cell>
          <cell r="BH672">
            <v>0</v>
          </cell>
          <cell r="BI672">
            <v>0</v>
          </cell>
          <cell r="BJ672">
            <v>0</v>
          </cell>
          <cell r="BK672">
            <v>0</v>
          </cell>
          <cell r="BL672">
            <v>0</v>
          </cell>
          <cell r="BM672">
            <v>0</v>
          </cell>
          <cell r="BN672">
            <v>0</v>
          </cell>
          <cell r="BO672">
            <v>0</v>
          </cell>
          <cell r="BP672">
            <v>0</v>
          </cell>
          <cell r="BQ672">
            <v>0</v>
          </cell>
          <cell r="BR672">
            <v>0</v>
          </cell>
          <cell r="BS672">
            <v>0</v>
          </cell>
          <cell r="BT672">
            <v>0</v>
          </cell>
          <cell r="BU672">
            <v>0</v>
          </cell>
          <cell r="BV672">
            <v>0</v>
          </cell>
          <cell r="BW672">
            <v>0</v>
          </cell>
          <cell r="BX672">
            <v>0</v>
          </cell>
          <cell r="BY672">
            <v>0</v>
          </cell>
          <cell r="BZ672">
            <v>0</v>
          </cell>
          <cell r="CA672">
            <v>0</v>
          </cell>
          <cell r="CB672">
            <v>0</v>
          </cell>
          <cell r="CC672">
            <v>0</v>
          </cell>
          <cell r="CD672">
            <v>0</v>
          </cell>
          <cell r="CE672">
            <v>0</v>
          </cell>
          <cell r="CF672">
            <v>0</v>
          </cell>
          <cell r="CG672">
            <v>0</v>
          </cell>
          <cell r="CH672">
            <v>0</v>
          </cell>
          <cell r="CI672">
            <v>0</v>
          </cell>
          <cell r="CJ672">
            <v>0</v>
          </cell>
          <cell r="CK672">
            <v>0</v>
          </cell>
          <cell r="CL672">
            <v>0</v>
          </cell>
          <cell r="CM672">
            <v>0</v>
          </cell>
          <cell r="CN672">
            <v>0</v>
          </cell>
          <cell r="CO672">
            <v>0</v>
          </cell>
          <cell r="CP672">
            <v>0</v>
          </cell>
          <cell r="CQ672">
            <v>0</v>
          </cell>
          <cell r="CR672">
            <v>0</v>
          </cell>
          <cell r="CS672">
            <v>0</v>
          </cell>
          <cell r="CT672">
            <v>0</v>
          </cell>
          <cell r="CU672">
            <v>0</v>
          </cell>
          <cell r="CV672">
            <v>0</v>
          </cell>
          <cell r="CW672">
            <v>0</v>
          </cell>
          <cell r="CX672">
            <v>0</v>
          </cell>
          <cell r="CY672">
            <v>0</v>
          </cell>
          <cell r="CZ672">
            <v>0</v>
          </cell>
          <cell r="DA672">
            <v>0</v>
          </cell>
          <cell r="DB672">
            <v>0</v>
          </cell>
          <cell r="DC672">
            <v>0</v>
          </cell>
          <cell r="DD672">
            <v>0</v>
          </cell>
          <cell r="DE672">
            <v>0</v>
          </cell>
          <cell r="DF672">
            <v>0</v>
          </cell>
          <cell r="DG672">
            <v>0</v>
          </cell>
          <cell r="DH672">
            <v>0</v>
          </cell>
          <cell r="DI672">
            <v>0</v>
          </cell>
          <cell r="DJ672">
            <v>0</v>
          </cell>
          <cell r="DK672">
            <v>0</v>
          </cell>
          <cell r="DL672">
            <v>0</v>
          </cell>
          <cell r="DM672">
            <v>0</v>
          </cell>
          <cell r="DN672">
            <v>0</v>
          </cell>
          <cell r="DO672">
            <v>0</v>
          </cell>
          <cell r="DP672">
            <v>0</v>
          </cell>
          <cell r="DQ672">
            <v>0</v>
          </cell>
          <cell r="DR672">
            <v>0</v>
          </cell>
          <cell r="DS672">
            <v>0</v>
          </cell>
          <cell r="DT672">
            <v>0</v>
          </cell>
          <cell r="DU672">
            <v>0</v>
          </cell>
          <cell r="DV672">
            <v>0</v>
          </cell>
          <cell r="DW672">
            <v>0</v>
          </cell>
          <cell r="DX672">
            <v>0</v>
          </cell>
          <cell r="DY672">
            <v>0</v>
          </cell>
          <cell r="DZ672">
            <v>0</v>
          </cell>
          <cell r="EA672">
            <v>0</v>
          </cell>
          <cell r="EB672">
            <v>0</v>
          </cell>
          <cell r="EC672">
            <v>0</v>
          </cell>
          <cell r="ED672">
            <v>0</v>
          </cell>
          <cell r="EE672">
            <v>0</v>
          </cell>
          <cell r="EF672">
            <v>0</v>
          </cell>
          <cell r="EG672">
            <v>0</v>
          </cell>
          <cell r="EH672">
            <v>0</v>
          </cell>
          <cell r="EI672">
            <v>0</v>
          </cell>
          <cell r="EJ672">
            <v>0</v>
          </cell>
          <cell r="EK672">
            <v>0</v>
          </cell>
          <cell r="EL672">
            <v>0</v>
          </cell>
          <cell r="EM672">
            <v>0</v>
          </cell>
          <cell r="EN672">
            <v>0</v>
          </cell>
          <cell r="EO672">
            <v>0</v>
          </cell>
          <cell r="EP672">
            <v>0</v>
          </cell>
          <cell r="EQ672">
            <v>0</v>
          </cell>
          <cell r="ER672">
            <v>0</v>
          </cell>
          <cell r="ES672">
            <v>0</v>
          </cell>
          <cell r="ET672">
            <v>0</v>
          </cell>
          <cell r="EU672">
            <v>0</v>
          </cell>
          <cell r="EV672">
            <v>0</v>
          </cell>
          <cell r="EW672">
            <v>0</v>
          </cell>
          <cell r="EX672">
            <v>0</v>
          </cell>
          <cell r="EY672">
            <v>0</v>
          </cell>
          <cell r="EZ672">
            <v>0</v>
          </cell>
          <cell r="FA672">
            <v>0</v>
          </cell>
          <cell r="FB672">
            <v>0</v>
          </cell>
          <cell r="FC672">
            <v>0</v>
          </cell>
          <cell r="FD672">
            <v>0</v>
          </cell>
          <cell r="FE672">
            <v>0</v>
          </cell>
          <cell r="FF672">
            <v>0</v>
          </cell>
          <cell r="FG672">
            <v>0</v>
          </cell>
          <cell r="FH672">
            <v>0</v>
          </cell>
          <cell r="FI672">
            <v>0</v>
          </cell>
          <cell r="FJ672">
            <v>0</v>
          </cell>
          <cell r="FK672">
            <v>0</v>
          </cell>
          <cell r="FL672">
            <v>0</v>
          </cell>
          <cell r="FM672">
            <v>0</v>
          </cell>
          <cell r="FN672">
            <v>0</v>
          </cell>
          <cell r="FO672">
            <v>0</v>
          </cell>
          <cell r="FP672">
            <v>0</v>
          </cell>
          <cell r="FQ672">
            <v>0</v>
          </cell>
          <cell r="FR672">
            <v>0</v>
          </cell>
          <cell r="FS672">
            <v>0</v>
          </cell>
          <cell r="FT672">
            <v>0</v>
          </cell>
          <cell r="FU672">
            <v>0</v>
          </cell>
          <cell r="FV672">
            <v>0</v>
          </cell>
          <cell r="FW672">
            <v>0</v>
          </cell>
          <cell r="FX672">
            <v>0</v>
          </cell>
          <cell r="FY672">
            <v>0</v>
          </cell>
          <cell r="FZ672">
            <v>0</v>
          </cell>
          <cell r="GA672">
            <v>0</v>
          </cell>
          <cell r="GB672">
            <v>0</v>
          </cell>
          <cell r="GC672">
            <v>0</v>
          </cell>
          <cell r="GD672">
            <v>0</v>
          </cell>
          <cell r="GE672">
            <v>0</v>
          </cell>
          <cell r="GF672">
            <v>0</v>
          </cell>
          <cell r="GG672">
            <v>0</v>
          </cell>
          <cell r="GH672">
            <v>0</v>
          </cell>
          <cell r="GI672">
            <v>0</v>
          </cell>
          <cell r="GJ672">
            <v>0</v>
          </cell>
          <cell r="GK672">
            <v>0</v>
          </cell>
          <cell r="GL672">
            <v>0</v>
          </cell>
          <cell r="GM672">
            <v>0</v>
          </cell>
          <cell r="GN672">
            <v>0</v>
          </cell>
          <cell r="GO672">
            <v>0</v>
          </cell>
          <cell r="GP672">
            <v>0</v>
          </cell>
          <cell r="GQ672">
            <v>0</v>
          </cell>
          <cell r="GR672">
            <v>0</v>
          </cell>
          <cell r="GS672">
            <v>0</v>
          </cell>
          <cell r="GT672">
            <v>0</v>
          </cell>
          <cell r="GU672">
            <v>0</v>
          </cell>
          <cell r="GV672">
            <v>0</v>
          </cell>
          <cell r="GW672">
            <v>0</v>
          </cell>
          <cell r="GX672">
            <v>0</v>
          </cell>
          <cell r="GY672">
            <v>0</v>
          </cell>
          <cell r="GZ672">
            <v>0</v>
          </cell>
          <cell r="HA672">
            <v>0</v>
          </cell>
          <cell r="HB672">
            <v>0</v>
          </cell>
          <cell r="HC672">
            <v>0</v>
          </cell>
          <cell r="HD672">
            <v>0</v>
          </cell>
          <cell r="HE672">
            <v>0</v>
          </cell>
          <cell r="HF672">
            <v>0</v>
          </cell>
          <cell r="HG672">
            <v>0</v>
          </cell>
          <cell r="HH672">
            <v>0</v>
          </cell>
          <cell r="HI672">
            <v>0</v>
          </cell>
          <cell r="HJ672">
            <v>0</v>
          </cell>
          <cell r="HK672">
            <v>0</v>
          </cell>
          <cell r="HL672">
            <v>0</v>
          </cell>
          <cell r="HM672">
            <v>0</v>
          </cell>
          <cell r="HN672">
            <v>0</v>
          </cell>
          <cell r="HO672">
            <v>0</v>
          </cell>
          <cell r="HP672">
            <v>0</v>
          </cell>
          <cell r="HQ672">
            <v>0</v>
          </cell>
          <cell r="HR672">
            <v>0</v>
          </cell>
          <cell r="HS672">
            <v>0</v>
          </cell>
          <cell r="HT672">
            <v>0</v>
          </cell>
          <cell r="HU672">
            <v>0</v>
          </cell>
          <cell r="HV672">
            <v>0</v>
          </cell>
          <cell r="HW672">
            <v>0</v>
          </cell>
          <cell r="HX672">
            <v>0</v>
          </cell>
          <cell r="HY672">
            <v>0</v>
          </cell>
          <cell r="HZ672">
            <v>0</v>
          </cell>
          <cell r="IA672">
            <v>0</v>
          </cell>
          <cell r="IB672">
            <v>0</v>
          </cell>
          <cell r="IC672">
            <v>0</v>
          </cell>
          <cell r="ID672">
            <v>0</v>
          </cell>
          <cell r="IE672">
            <v>0</v>
          </cell>
          <cell r="IF672">
            <v>0</v>
          </cell>
          <cell r="IG672">
            <v>0</v>
          </cell>
          <cell r="IH672">
            <v>0</v>
          </cell>
          <cell r="II672">
            <v>0</v>
          </cell>
          <cell r="IJ672">
            <v>0</v>
          </cell>
          <cell r="IK672">
            <v>0</v>
          </cell>
          <cell r="IL672">
            <v>0</v>
          </cell>
          <cell r="IM672">
            <v>0</v>
          </cell>
        </row>
        <row r="673">
          <cell r="A673">
            <v>0</v>
          </cell>
          <cell r="C673">
            <v>0</v>
          </cell>
          <cell r="D673">
            <v>0</v>
          </cell>
          <cell r="H673">
            <v>0</v>
          </cell>
          <cell r="I673">
            <v>0</v>
          </cell>
          <cell r="J673">
            <v>0</v>
          </cell>
          <cell r="K673">
            <v>0</v>
          </cell>
          <cell r="L673">
            <v>0</v>
          </cell>
          <cell r="M673">
            <v>0</v>
          </cell>
          <cell r="N673">
            <v>0</v>
          </cell>
          <cell r="O673">
            <v>0</v>
          </cell>
          <cell r="P673">
            <v>0</v>
          </cell>
          <cell r="Q673">
            <v>0</v>
          </cell>
          <cell r="R673">
            <v>0</v>
          </cell>
          <cell r="S673">
            <v>0</v>
          </cell>
          <cell r="T673">
            <v>0</v>
          </cell>
          <cell r="U673">
            <v>0</v>
          </cell>
          <cell r="V673">
            <v>0</v>
          </cell>
          <cell r="W673">
            <v>0</v>
          </cell>
          <cell r="X673">
            <v>0</v>
          </cell>
          <cell r="Y673">
            <v>0</v>
          </cell>
          <cell r="Z673">
            <v>0</v>
          </cell>
          <cell r="AA673">
            <v>0</v>
          </cell>
          <cell r="AB673">
            <v>0</v>
          </cell>
          <cell r="AC673">
            <v>0</v>
          </cell>
          <cell r="AD673">
            <v>0</v>
          </cell>
          <cell r="AE673">
            <v>0</v>
          </cell>
          <cell r="AF673">
            <v>0</v>
          </cell>
          <cell r="AG673">
            <v>0</v>
          </cell>
          <cell r="AH673">
            <v>0</v>
          </cell>
          <cell r="AI673">
            <v>0</v>
          </cell>
          <cell r="AJ673">
            <v>0</v>
          </cell>
          <cell r="AK673">
            <v>0</v>
          </cell>
          <cell r="AL673">
            <v>0</v>
          </cell>
          <cell r="AM673">
            <v>0</v>
          </cell>
          <cell r="AN673">
            <v>0</v>
          </cell>
          <cell r="AO673">
            <v>0</v>
          </cell>
          <cell r="AP673">
            <v>0</v>
          </cell>
          <cell r="AQ673">
            <v>0</v>
          </cell>
          <cell r="AR673">
            <v>0</v>
          </cell>
          <cell r="AS673">
            <v>0</v>
          </cell>
          <cell r="AT673">
            <v>0</v>
          </cell>
          <cell r="AU673">
            <v>0</v>
          </cell>
          <cell r="AV673">
            <v>0</v>
          </cell>
          <cell r="AW673">
            <v>0</v>
          </cell>
          <cell r="AX673">
            <v>0</v>
          </cell>
          <cell r="AY673">
            <v>0</v>
          </cell>
          <cell r="AZ673">
            <v>0</v>
          </cell>
          <cell r="BA673">
            <v>0</v>
          </cell>
          <cell r="BB673">
            <v>0</v>
          </cell>
          <cell r="BC673">
            <v>0</v>
          </cell>
          <cell r="BD673">
            <v>0</v>
          </cell>
          <cell r="BE673">
            <v>0</v>
          </cell>
          <cell r="BF673">
            <v>0</v>
          </cell>
          <cell r="BG673">
            <v>0</v>
          </cell>
          <cell r="BH673">
            <v>0</v>
          </cell>
          <cell r="BI673">
            <v>0</v>
          </cell>
          <cell r="BJ673">
            <v>0</v>
          </cell>
          <cell r="BK673">
            <v>0</v>
          </cell>
          <cell r="BL673">
            <v>0</v>
          </cell>
          <cell r="BM673">
            <v>0</v>
          </cell>
          <cell r="BN673">
            <v>0</v>
          </cell>
          <cell r="BO673">
            <v>0</v>
          </cell>
          <cell r="BP673">
            <v>0</v>
          </cell>
          <cell r="BQ673">
            <v>0</v>
          </cell>
          <cell r="BR673">
            <v>0</v>
          </cell>
          <cell r="BS673">
            <v>0</v>
          </cell>
          <cell r="BT673">
            <v>0</v>
          </cell>
          <cell r="BU673">
            <v>0</v>
          </cell>
          <cell r="BV673">
            <v>0</v>
          </cell>
          <cell r="BW673">
            <v>0</v>
          </cell>
          <cell r="BX673">
            <v>0</v>
          </cell>
          <cell r="BY673">
            <v>0</v>
          </cell>
          <cell r="BZ673">
            <v>0</v>
          </cell>
          <cell r="CA673">
            <v>0</v>
          </cell>
          <cell r="CB673">
            <v>0</v>
          </cell>
          <cell r="CC673">
            <v>0</v>
          </cell>
          <cell r="CD673">
            <v>0</v>
          </cell>
          <cell r="CE673">
            <v>0</v>
          </cell>
          <cell r="CF673">
            <v>0</v>
          </cell>
          <cell r="CG673">
            <v>0</v>
          </cell>
          <cell r="CH673">
            <v>0</v>
          </cell>
          <cell r="CI673">
            <v>0</v>
          </cell>
          <cell r="CJ673">
            <v>0</v>
          </cell>
          <cell r="CK673">
            <v>0</v>
          </cell>
          <cell r="CL673">
            <v>0</v>
          </cell>
          <cell r="CM673">
            <v>0</v>
          </cell>
          <cell r="CN673">
            <v>0</v>
          </cell>
          <cell r="CO673">
            <v>0</v>
          </cell>
          <cell r="CP673">
            <v>0</v>
          </cell>
          <cell r="CQ673">
            <v>0</v>
          </cell>
          <cell r="CR673">
            <v>0</v>
          </cell>
          <cell r="CS673">
            <v>0</v>
          </cell>
          <cell r="CT673">
            <v>0</v>
          </cell>
          <cell r="CU673">
            <v>0</v>
          </cell>
          <cell r="CV673">
            <v>0</v>
          </cell>
          <cell r="CW673">
            <v>0</v>
          </cell>
          <cell r="CX673">
            <v>0</v>
          </cell>
          <cell r="CY673">
            <v>0</v>
          </cell>
          <cell r="CZ673">
            <v>0</v>
          </cell>
          <cell r="DA673">
            <v>0</v>
          </cell>
          <cell r="DB673">
            <v>0</v>
          </cell>
          <cell r="DC673">
            <v>0</v>
          </cell>
          <cell r="DD673">
            <v>0</v>
          </cell>
          <cell r="DE673">
            <v>0</v>
          </cell>
          <cell r="DF673">
            <v>0</v>
          </cell>
          <cell r="DG673">
            <v>0</v>
          </cell>
          <cell r="DH673">
            <v>0</v>
          </cell>
          <cell r="DI673">
            <v>0</v>
          </cell>
          <cell r="DJ673">
            <v>0</v>
          </cell>
          <cell r="DK673">
            <v>0</v>
          </cell>
          <cell r="DL673">
            <v>0</v>
          </cell>
          <cell r="DM673">
            <v>0</v>
          </cell>
          <cell r="DN673">
            <v>0</v>
          </cell>
          <cell r="DO673">
            <v>0</v>
          </cell>
          <cell r="DP673">
            <v>0</v>
          </cell>
          <cell r="DQ673">
            <v>0</v>
          </cell>
          <cell r="DR673">
            <v>0</v>
          </cell>
          <cell r="DS673">
            <v>0</v>
          </cell>
          <cell r="DT673">
            <v>0</v>
          </cell>
          <cell r="DU673">
            <v>0</v>
          </cell>
          <cell r="DV673">
            <v>0</v>
          </cell>
          <cell r="DW673">
            <v>0</v>
          </cell>
          <cell r="DX673">
            <v>0</v>
          </cell>
          <cell r="DY673">
            <v>0</v>
          </cell>
          <cell r="DZ673">
            <v>0</v>
          </cell>
          <cell r="EA673">
            <v>0</v>
          </cell>
          <cell r="EB673">
            <v>0</v>
          </cell>
          <cell r="EC673">
            <v>0</v>
          </cell>
          <cell r="ED673">
            <v>0</v>
          </cell>
          <cell r="EE673">
            <v>0</v>
          </cell>
          <cell r="EF673">
            <v>0</v>
          </cell>
          <cell r="EG673">
            <v>0</v>
          </cell>
          <cell r="EH673">
            <v>0</v>
          </cell>
          <cell r="EI673">
            <v>0</v>
          </cell>
          <cell r="EJ673">
            <v>0</v>
          </cell>
          <cell r="EK673">
            <v>0</v>
          </cell>
          <cell r="EL673">
            <v>0</v>
          </cell>
          <cell r="EM673">
            <v>0</v>
          </cell>
          <cell r="EN673">
            <v>0</v>
          </cell>
          <cell r="EO673">
            <v>0</v>
          </cell>
          <cell r="EP673">
            <v>0</v>
          </cell>
          <cell r="EQ673">
            <v>0</v>
          </cell>
          <cell r="ER673">
            <v>0</v>
          </cell>
          <cell r="ES673">
            <v>0</v>
          </cell>
          <cell r="ET673">
            <v>0</v>
          </cell>
          <cell r="EU673">
            <v>0</v>
          </cell>
          <cell r="EV673">
            <v>0</v>
          </cell>
          <cell r="EW673">
            <v>0</v>
          </cell>
          <cell r="EX673">
            <v>0</v>
          </cell>
          <cell r="EY673">
            <v>0</v>
          </cell>
          <cell r="EZ673">
            <v>0</v>
          </cell>
          <cell r="FA673">
            <v>0</v>
          </cell>
          <cell r="FB673">
            <v>0</v>
          </cell>
          <cell r="FC673">
            <v>0</v>
          </cell>
          <cell r="FD673">
            <v>0</v>
          </cell>
          <cell r="FE673">
            <v>0</v>
          </cell>
          <cell r="FF673">
            <v>0</v>
          </cell>
          <cell r="FG673">
            <v>0</v>
          </cell>
          <cell r="FH673">
            <v>0</v>
          </cell>
          <cell r="FI673">
            <v>0</v>
          </cell>
          <cell r="FJ673">
            <v>0</v>
          </cell>
          <cell r="FK673">
            <v>0</v>
          </cell>
          <cell r="FL673">
            <v>0</v>
          </cell>
          <cell r="FM673">
            <v>0</v>
          </cell>
          <cell r="FN673">
            <v>0</v>
          </cell>
          <cell r="FO673">
            <v>0</v>
          </cell>
          <cell r="FP673">
            <v>0</v>
          </cell>
          <cell r="FQ673">
            <v>0</v>
          </cell>
          <cell r="FR673">
            <v>0</v>
          </cell>
          <cell r="FS673">
            <v>0</v>
          </cell>
          <cell r="FT673">
            <v>0</v>
          </cell>
          <cell r="FU673">
            <v>0</v>
          </cell>
          <cell r="FV673">
            <v>0</v>
          </cell>
          <cell r="FW673">
            <v>0</v>
          </cell>
          <cell r="FX673">
            <v>0</v>
          </cell>
          <cell r="FY673">
            <v>0</v>
          </cell>
          <cell r="FZ673">
            <v>0</v>
          </cell>
          <cell r="GA673">
            <v>0</v>
          </cell>
          <cell r="GB673">
            <v>0</v>
          </cell>
          <cell r="GC673">
            <v>0</v>
          </cell>
          <cell r="GD673">
            <v>0</v>
          </cell>
          <cell r="GE673">
            <v>0</v>
          </cell>
          <cell r="GF673">
            <v>0</v>
          </cell>
          <cell r="GG673">
            <v>0</v>
          </cell>
          <cell r="GH673">
            <v>0</v>
          </cell>
          <cell r="GI673">
            <v>0</v>
          </cell>
          <cell r="GJ673">
            <v>0</v>
          </cell>
          <cell r="GK673">
            <v>0</v>
          </cell>
          <cell r="GL673">
            <v>0</v>
          </cell>
          <cell r="GM673">
            <v>0</v>
          </cell>
          <cell r="GN673">
            <v>0</v>
          </cell>
          <cell r="GO673">
            <v>0</v>
          </cell>
          <cell r="GP673">
            <v>0</v>
          </cell>
          <cell r="GQ673">
            <v>0</v>
          </cell>
          <cell r="GR673">
            <v>0</v>
          </cell>
          <cell r="GS673">
            <v>0</v>
          </cell>
          <cell r="GT673">
            <v>0</v>
          </cell>
          <cell r="GU673">
            <v>0</v>
          </cell>
          <cell r="GV673">
            <v>0</v>
          </cell>
          <cell r="GW673">
            <v>0</v>
          </cell>
          <cell r="GX673">
            <v>0</v>
          </cell>
          <cell r="GY673">
            <v>0</v>
          </cell>
          <cell r="GZ673">
            <v>0</v>
          </cell>
          <cell r="HA673">
            <v>0</v>
          </cell>
          <cell r="HB673">
            <v>0</v>
          </cell>
          <cell r="HC673">
            <v>0</v>
          </cell>
          <cell r="HD673">
            <v>0</v>
          </cell>
          <cell r="HE673">
            <v>0</v>
          </cell>
          <cell r="HF673">
            <v>0</v>
          </cell>
          <cell r="HG673">
            <v>0</v>
          </cell>
          <cell r="HH673">
            <v>0</v>
          </cell>
          <cell r="HI673">
            <v>0</v>
          </cell>
          <cell r="HJ673">
            <v>0</v>
          </cell>
          <cell r="HK673">
            <v>0</v>
          </cell>
          <cell r="HL673">
            <v>0</v>
          </cell>
          <cell r="HM673">
            <v>0</v>
          </cell>
          <cell r="HN673">
            <v>0</v>
          </cell>
          <cell r="HO673">
            <v>0</v>
          </cell>
          <cell r="HP673">
            <v>0</v>
          </cell>
          <cell r="HQ673">
            <v>0</v>
          </cell>
          <cell r="HR673">
            <v>0</v>
          </cell>
          <cell r="HS673">
            <v>0</v>
          </cell>
          <cell r="HT673">
            <v>0</v>
          </cell>
          <cell r="HU673">
            <v>0</v>
          </cell>
          <cell r="HV673">
            <v>0</v>
          </cell>
          <cell r="HW673">
            <v>0</v>
          </cell>
          <cell r="HX673">
            <v>0</v>
          </cell>
          <cell r="HY673">
            <v>0</v>
          </cell>
          <cell r="HZ673">
            <v>0</v>
          </cell>
          <cell r="IA673">
            <v>0</v>
          </cell>
          <cell r="IB673">
            <v>0</v>
          </cell>
          <cell r="IC673">
            <v>0</v>
          </cell>
          <cell r="ID673">
            <v>0</v>
          </cell>
          <cell r="IE673">
            <v>0</v>
          </cell>
          <cell r="IF673">
            <v>0</v>
          </cell>
          <cell r="IG673">
            <v>0</v>
          </cell>
          <cell r="IH673">
            <v>0</v>
          </cell>
          <cell r="II673">
            <v>0</v>
          </cell>
          <cell r="IJ673">
            <v>0</v>
          </cell>
          <cell r="IK673">
            <v>0</v>
          </cell>
          <cell r="IL673">
            <v>0</v>
          </cell>
          <cell r="IM673">
            <v>0</v>
          </cell>
        </row>
        <row r="674">
          <cell r="A674">
            <v>0</v>
          </cell>
          <cell r="C674">
            <v>0</v>
          </cell>
          <cell r="D674">
            <v>0</v>
          </cell>
          <cell r="H674">
            <v>0</v>
          </cell>
          <cell r="I674">
            <v>0</v>
          </cell>
          <cell r="J674">
            <v>0</v>
          </cell>
          <cell r="K674">
            <v>0</v>
          </cell>
          <cell r="L674">
            <v>0</v>
          </cell>
          <cell r="M674">
            <v>0</v>
          </cell>
          <cell r="N674">
            <v>0</v>
          </cell>
          <cell r="O674">
            <v>0</v>
          </cell>
          <cell r="P674">
            <v>0</v>
          </cell>
          <cell r="Q674">
            <v>0</v>
          </cell>
          <cell r="R674">
            <v>0</v>
          </cell>
          <cell r="S674">
            <v>0</v>
          </cell>
          <cell r="T674">
            <v>0</v>
          </cell>
          <cell r="U674">
            <v>0</v>
          </cell>
          <cell r="V674">
            <v>0</v>
          </cell>
          <cell r="W674">
            <v>0</v>
          </cell>
          <cell r="X674">
            <v>0</v>
          </cell>
          <cell r="Y674">
            <v>0</v>
          </cell>
          <cell r="Z674">
            <v>0</v>
          </cell>
          <cell r="AA674">
            <v>0</v>
          </cell>
          <cell r="AB674">
            <v>0</v>
          </cell>
          <cell r="AC674">
            <v>0</v>
          </cell>
          <cell r="AD674">
            <v>0</v>
          </cell>
          <cell r="AE674">
            <v>0</v>
          </cell>
          <cell r="AF674">
            <v>0</v>
          </cell>
          <cell r="AG674">
            <v>0</v>
          </cell>
          <cell r="AH674">
            <v>0</v>
          </cell>
          <cell r="AI674">
            <v>0</v>
          </cell>
          <cell r="AJ674">
            <v>0</v>
          </cell>
          <cell r="AK674">
            <v>0</v>
          </cell>
          <cell r="AL674">
            <v>0</v>
          </cell>
          <cell r="AM674">
            <v>0</v>
          </cell>
          <cell r="AN674">
            <v>0</v>
          </cell>
          <cell r="AO674">
            <v>0</v>
          </cell>
          <cell r="AP674">
            <v>0</v>
          </cell>
          <cell r="AQ674">
            <v>0</v>
          </cell>
          <cell r="AR674">
            <v>0</v>
          </cell>
          <cell r="AS674">
            <v>0</v>
          </cell>
          <cell r="AT674">
            <v>0</v>
          </cell>
          <cell r="AU674">
            <v>0</v>
          </cell>
          <cell r="AV674">
            <v>0</v>
          </cell>
          <cell r="AW674">
            <v>0</v>
          </cell>
          <cell r="AX674">
            <v>0</v>
          </cell>
          <cell r="AY674">
            <v>0</v>
          </cell>
          <cell r="AZ674">
            <v>0</v>
          </cell>
          <cell r="BA674">
            <v>0</v>
          </cell>
          <cell r="BB674">
            <v>0</v>
          </cell>
          <cell r="BC674">
            <v>0</v>
          </cell>
          <cell r="BD674">
            <v>0</v>
          </cell>
          <cell r="BE674">
            <v>0</v>
          </cell>
          <cell r="BF674">
            <v>0</v>
          </cell>
          <cell r="BG674">
            <v>0</v>
          </cell>
          <cell r="BH674">
            <v>0</v>
          </cell>
          <cell r="BI674">
            <v>0</v>
          </cell>
          <cell r="BJ674">
            <v>0</v>
          </cell>
          <cell r="BK674">
            <v>0</v>
          </cell>
          <cell r="BL674">
            <v>0</v>
          </cell>
          <cell r="BM674">
            <v>0</v>
          </cell>
          <cell r="BN674">
            <v>0</v>
          </cell>
          <cell r="BO674">
            <v>0</v>
          </cell>
          <cell r="BP674">
            <v>0</v>
          </cell>
          <cell r="BQ674">
            <v>0</v>
          </cell>
          <cell r="BR674">
            <v>0</v>
          </cell>
          <cell r="BS674">
            <v>0</v>
          </cell>
          <cell r="BT674">
            <v>0</v>
          </cell>
          <cell r="BU674">
            <v>0</v>
          </cell>
          <cell r="BV674">
            <v>0</v>
          </cell>
          <cell r="BW674">
            <v>0</v>
          </cell>
          <cell r="BX674">
            <v>0</v>
          </cell>
          <cell r="BY674">
            <v>0</v>
          </cell>
          <cell r="BZ674">
            <v>0</v>
          </cell>
          <cell r="CA674">
            <v>0</v>
          </cell>
          <cell r="CB674">
            <v>0</v>
          </cell>
          <cell r="CC674">
            <v>0</v>
          </cell>
          <cell r="CD674">
            <v>0</v>
          </cell>
          <cell r="CE674">
            <v>0</v>
          </cell>
          <cell r="CF674">
            <v>0</v>
          </cell>
          <cell r="CG674">
            <v>0</v>
          </cell>
          <cell r="CH674">
            <v>0</v>
          </cell>
          <cell r="CI674">
            <v>0</v>
          </cell>
          <cell r="CJ674">
            <v>0</v>
          </cell>
          <cell r="CK674">
            <v>0</v>
          </cell>
          <cell r="CL674">
            <v>0</v>
          </cell>
          <cell r="CM674">
            <v>0</v>
          </cell>
          <cell r="CN674">
            <v>0</v>
          </cell>
          <cell r="CO674">
            <v>0</v>
          </cell>
          <cell r="CP674">
            <v>0</v>
          </cell>
          <cell r="CQ674">
            <v>0</v>
          </cell>
          <cell r="CR674">
            <v>0</v>
          </cell>
          <cell r="CS674">
            <v>0</v>
          </cell>
          <cell r="CT674">
            <v>0</v>
          </cell>
          <cell r="CU674">
            <v>0</v>
          </cell>
          <cell r="CV674">
            <v>0</v>
          </cell>
          <cell r="CW674">
            <v>0</v>
          </cell>
          <cell r="CX674">
            <v>0</v>
          </cell>
          <cell r="CY674">
            <v>0</v>
          </cell>
          <cell r="CZ674">
            <v>0</v>
          </cell>
          <cell r="DA674">
            <v>0</v>
          </cell>
          <cell r="DB674">
            <v>0</v>
          </cell>
          <cell r="DC674">
            <v>0</v>
          </cell>
          <cell r="DD674">
            <v>0</v>
          </cell>
          <cell r="DE674">
            <v>0</v>
          </cell>
          <cell r="DF674">
            <v>0</v>
          </cell>
          <cell r="DG674">
            <v>0</v>
          </cell>
          <cell r="DH674">
            <v>0</v>
          </cell>
          <cell r="DI674">
            <v>0</v>
          </cell>
          <cell r="DJ674">
            <v>0</v>
          </cell>
          <cell r="DK674">
            <v>0</v>
          </cell>
          <cell r="DL674">
            <v>0</v>
          </cell>
          <cell r="DM674">
            <v>0</v>
          </cell>
          <cell r="DN674">
            <v>0</v>
          </cell>
          <cell r="DO674">
            <v>0</v>
          </cell>
          <cell r="DP674">
            <v>0</v>
          </cell>
          <cell r="DQ674">
            <v>0</v>
          </cell>
          <cell r="DR674">
            <v>0</v>
          </cell>
          <cell r="DS674">
            <v>0</v>
          </cell>
          <cell r="DT674">
            <v>0</v>
          </cell>
          <cell r="DU674">
            <v>0</v>
          </cell>
          <cell r="DV674">
            <v>0</v>
          </cell>
          <cell r="DW674">
            <v>0</v>
          </cell>
          <cell r="DX674">
            <v>0</v>
          </cell>
          <cell r="DY674">
            <v>0</v>
          </cell>
          <cell r="DZ674">
            <v>0</v>
          </cell>
          <cell r="EA674">
            <v>0</v>
          </cell>
          <cell r="EB674">
            <v>0</v>
          </cell>
          <cell r="EC674">
            <v>0</v>
          </cell>
          <cell r="ED674">
            <v>0</v>
          </cell>
          <cell r="EE674">
            <v>0</v>
          </cell>
          <cell r="EF674">
            <v>0</v>
          </cell>
          <cell r="EG674">
            <v>0</v>
          </cell>
          <cell r="EH674">
            <v>0</v>
          </cell>
          <cell r="EI674">
            <v>0</v>
          </cell>
          <cell r="EJ674">
            <v>0</v>
          </cell>
          <cell r="EK674">
            <v>0</v>
          </cell>
          <cell r="EL674">
            <v>0</v>
          </cell>
          <cell r="EM674">
            <v>0</v>
          </cell>
          <cell r="EN674">
            <v>0</v>
          </cell>
          <cell r="EO674">
            <v>0</v>
          </cell>
          <cell r="EP674">
            <v>0</v>
          </cell>
          <cell r="EQ674">
            <v>0</v>
          </cell>
          <cell r="ER674">
            <v>0</v>
          </cell>
          <cell r="ES674">
            <v>0</v>
          </cell>
          <cell r="ET674">
            <v>0</v>
          </cell>
          <cell r="EU674">
            <v>0</v>
          </cell>
          <cell r="EV674">
            <v>0</v>
          </cell>
          <cell r="EW674">
            <v>0</v>
          </cell>
          <cell r="EX674">
            <v>0</v>
          </cell>
          <cell r="EY674">
            <v>0</v>
          </cell>
          <cell r="EZ674">
            <v>0</v>
          </cell>
          <cell r="FA674">
            <v>0</v>
          </cell>
          <cell r="FB674">
            <v>0</v>
          </cell>
          <cell r="FC674">
            <v>0</v>
          </cell>
          <cell r="FD674">
            <v>0</v>
          </cell>
          <cell r="FE674">
            <v>0</v>
          </cell>
          <cell r="FF674">
            <v>0</v>
          </cell>
          <cell r="FG674">
            <v>0</v>
          </cell>
          <cell r="FH674">
            <v>0</v>
          </cell>
          <cell r="FI674">
            <v>0</v>
          </cell>
          <cell r="FJ674">
            <v>0</v>
          </cell>
          <cell r="FK674">
            <v>0</v>
          </cell>
          <cell r="FL674">
            <v>0</v>
          </cell>
          <cell r="FM674">
            <v>0</v>
          </cell>
          <cell r="FN674">
            <v>0</v>
          </cell>
          <cell r="FO674">
            <v>0</v>
          </cell>
          <cell r="FP674">
            <v>0</v>
          </cell>
          <cell r="FQ674">
            <v>0</v>
          </cell>
          <cell r="FR674">
            <v>0</v>
          </cell>
          <cell r="FS674">
            <v>0</v>
          </cell>
          <cell r="FT674">
            <v>0</v>
          </cell>
          <cell r="FU674">
            <v>0</v>
          </cell>
          <cell r="FV674">
            <v>0</v>
          </cell>
          <cell r="FW674">
            <v>0</v>
          </cell>
          <cell r="FX674">
            <v>0</v>
          </cell>
          <cell r="FY674">
            <v>0</v>
          </cell>
          <cell r="FZ674">
            <v>0</v>
          </cell>
          <cell r="GA674">
            <v>0</v>
          </cell>
          <cell r="GB674">
            <v>0</v>
          </cell>
          <cell r="GC674">
            <v>0</v>
          </cell>
          <cell r="GD674">
            <v>0</v>
          </cell>
          <cell r="GE674">
            <v>0</v>
          </cell>
          <cell r="GF674">
            <v>0</v>
          </cell>
          <cell r="GG674">
            <v>0</v>
          </cell>
          <cell r="GH674">
            <v>0</v>
          </cell>
          <cell r="GI674">
            <v>0</v>
          </cell>
          <cell r="GJ674">
            <v>0</v>
          </cell>
          <cell r="GK674">
            <v>0</v>
          </cell>
          <cell r="GL674">
            <v>0</v>
          </cell>
          <cell r="GM674">
            <v>0</v>
          </cell>
          <cell r="GN674">
            <v>0</v>
          </cell>
          <cell r="GO674">
            <v>0</v>
          </cell>
          <cell r="GP674">
            <v>0</v>
          </cell>
          <cell r="GQ674">
            <v>0</v>
          </cell>
          <cell r="GR674">
            <v>0</v>
          </cell>
          <cell r="GS674">
            <v>0</v>
          </cell>
          <cell r="GT674">
            <v>0</v>
          </cell>
          <cell r="GU674">
            <v>0</v>
          </cell>
          <cell r="GV674">
            <v>0</v>
          </cell>
          <cell r="GW674">
            <v>0</v>
          </cell>
          <cell r="GX674">
            <v>0</v>
          </cell>
          <cell r="GY674">
            <v>0</v>
          </cell>
          <cell r="GZ674">
            <v>0</v>
          </cell>
          <cell r="HA674">
            <v>0</v>
          </cell>
          <cell r="HB674">
            <v>0</v>
          </cell>
          <cell r="HC674">
            <v>0</v>
          </cell>
          <cell r="HD674">
            <v>0</v>
          </cell>
          <cell r="HE674">
            <v>0</v>
          </cell>
          <cell r="HF674">
            <v>0</v>
          </cell>
          <cell r="HG674">
            <v>0</v>
          </cell>
          <cell r="HH674">
            <v>0</v>
          </cell>
          <cell r="HI674">
            <v>0</v>
          </cell>
          <cell r="HJ674">
            <v>0</v>
          </cell>
          <cell r="HK674">
            <v>0</v>
          </cell>
          <cell r="HL674">
            <v>0</v>
          </cell>
          <cell r="HM674">
            <v>0</v>
          </cell>
          <cell r="HN674">
            <v>0</v>
          </cell>
          <cell r="HO674">
            <v>0</v>
          </cell>
          <cell r="HP674">
            <v>0</v>
          </cell>
          <cell r="HQ674">
            <v>0</v>
          </cell>
          <cell r="HR674">
            <v>0</v>
          </cell>
          <cell r="HS674">
            <v>0</v>
          </cell>
          <cell r="HT674">
            <v>0</v>
          </cell>
          <cell r="HU674">
            <v>0</v>
          </cell>
          <cell r="HV674">
            <v>0</v>
          </cell>
          <cell r="HW674">
            <v>0</v>
          </cell>
          <cell r="HX674">
            <v>0</v>
          </cell>
          <cell r="HY674">
            <v>0</v>
          </cell>
          <cell r="HZ674">
            <v>0</v>
          </cell>
          <cell r="IA674">
            <v>0</v>
          </cell>
          <cell r="IB674">
            <v>0</v>
          </cell>
          <cell r="IC674">
            <v>0</v>
          </cell>
          <cell r="ID674">
            <v>0</v>
          </cell>
          <cell r="IE674">
            <v>0</v>
          </cell>
          <cell r="IF674">
            <v>0</v>
          </cell>
          <cell r="IG674">
            <v>0</v>
          </cell>
          <cell r="IH674">
            <v>0</v>
          </cell>
          <cell r="II674">
            <v>0</v>
          </cell>
          <cell r="IJ674">
            <v>0</v>
          </cell>
          <cell r="IK674">
            <v>0</v>
          </cell>
          <cell r="IL674">
            <v>0</v>
          </cell>
          <cell r="IM674">
            <v>0</v>
          </cell>
        </row>
        <row r="675">
          <cell r="A675">
            <v>0</v>
          </cell>
          <cell r="C675">
            <v>0</v>
          </cell>
          <cell r="D675">
            <v>0</v>
          </cell>
          <cell r="H675">
            <v>0</v>
          </cell>
          <cell r="I675">
            <v>0</v>
          </cell>
          <cell r="J675">
            <v>0</v>
          </cell>
          <cell r="K675">
            <v>0</v>
          </cell>
          <cell r="L675">
            <v>0</v>
          </cell>
          <cell r="M675">
            <v>0</v>
          </cell>
          <cell r="N675">
            <v>0</v>
          </cell>
          <cell r="O675">
            <v>0</v>
          </cell>
          <cell r="P675">
            <v>0</v>
          </cell>
          <cell r="Q675">
            <v>0</v>
          </cell>
          <cell r="R675">
            <v>0</v>
          </cell>
          <cell r="S675">
            <v>0</v>
          </cell>
          <cell r="T675">
            <v>0</v>
          </cell>
          <cell r="U675">
            <v>0</v>
          </cell>
          <cell r="V675">
            <v>0</v>
          </cell>
          <cell r="W675">
            <v>0</v>
          </cell>
          <cell r="X675">
            <v>0</v>
          </cell>
          <cell r="Y675">
            <v>0</v>
          </cell>
          <cell r="Z675">
            <v>0</v>
          </cell>
          <cell r="AA675">
            <v>0</v>
          </cell>
          <cell r="AB675">
            <v>0</v>
          </cell>
          <cell r="AC675">
            <v>0</v>
          </cell>
          <cell r="AD675">
            <v>0</v>
          </cell>
          <cell r="AE675">
            <v>0</v>
          </cell>
          <cell r="AF675">
            <v>0</v>
          </cell>
          <cell r="AG675">
            <v>0</v>
          </cell>
          <cell r="AH675">
            <v>0</v>
          </cell>
          <cell r="AI675">
            <v>0</v>
          </cell>
          <cell r="AJ675">
            <v>0</v>
          </cell>
          <cell r="AK675">
            <v>0</v>
          </cell>
          <cell r="AL675">
            <v>0</v>
          </cell>
          <cell r="AM675">
            <v>0</v>
          </cell>
          <cell r="AN675">
            <v>0</v>
          </cell>
          <cell r="AO675">
            <v>0</v>
          </cell>
          <cell r="AP675">
            <v>0</v>
          </cell>
          <cell r="AQ675">
            <v>0</v>
          </cell>
          <cell r="AR675">
            <v>0</v>
          </cell>
          <cell r="AS675">
            <v>0</v>
          </cell>
          <cell r="AT675">
            <v>0</v>
          </cell>
          <cell r="AU675">
            <v>0</v>
          </cell>
          <cell r="AV675">
            <v>0</v>
          </cell>
          <cell r="AW675">
            <v>0</v>
          </cell>
          <cell r="AX675">
            <v>0</v>
          </cell>
          <cell r="AY675">
            <v>0</v>
          </cell>
          <cell r="AZ675">
            <v>0</v>
          </cell>
          <cell r="BA675">
            <v>0</v>
          </cell>
          <cell r="BB675">
            <v>0</v>
          </cell>
          <cell r="BC675">
            <v>0</v>
          </cell>
          <cell r="BD675">
            <v>0</v>
          </cell>
          <cell r="BE675">
            <v>0</v>
          </cell>
          <cell r="BF675">
            <v>0</v>
          </cell>
          <cell r="BG675">
            <v>0</v>
          </cell>
          <cell r="BH675">
            <v>0</v>
          </cell>
          <cell r="BI675">
            <v>0</v>
          </cell>
          <cell r="BJ675">
            <v>0</v>
          </cell>
          <cell r="BK675">
            <v>0</v>
          </cell>
          <cell r="BL675">
            <v>0</v>
          </cell>
          <cell r="BM675">
            <v>0</v>
          </cell>
          <cell r="BN675">
            <v>0</v>
          </cell>
          <cell r="BO675">
            <v>0</v>
          </cell>
          <cell r="BP675">
            <v>0</v>
          </cell>
          <cell r="BQ675">
            <v>0</v>
          </cell>
          <cell r="BR675">
            <v>0</v>
          </cell>
          <cell r="BS675">
            <v>0</v>
          </cell>
          <cell r="BT675">
            <v>0</v>
          </cell>
          <cell r="BU675">
            <v>0</v>
          </cell>
          <cell r="BV675">
            <v>0</v>
          </cell>
          <cell r="BW675">
            <v>0</v>
          </cell>
          <cell r="BX675">
            <v>0</v>
          </cell>
          <cell r="BY675">
            <v>0</v>
          </cell>
          <cell r="BZ675">
            <v>0</v>
          </cell>
          <cell r="CA675">
            <v>0</v>
          </cell>
          <cell r="CB675">
            <v>0</v>
          </cell>
          <cell r="CC675">
            <v>0</v>
          </cell>
          <cell r="CD675">
            <v>0</v>
          </cell>
          <cell r="CE675">
            <v>0</v>
          </cell>
          <cell r="CF675">
            <v>0</v>
          </cell>
          <cell r="CG675">
            <v>0</v>
          </cell>
          <cell r="CH675">
            <v>0</v>
          </cell>
          <cell r="CI675">
            <v>0</v>
          </cell>
          <cell r="CJ675">
            <v>0</v>
          </cell>
          <cell r="CK675">
            <v>0</v>
          </cell>
          <cell r="CL675">
            <v>0</v>
          </cell>
          <cell r="CM675">
            <v>0</v>
          </cell>
          <cell r="CN675">
            <v>0</v>
          </cell>
          <cell r="CO675">
            <v>0</v>
          </cell>
          <cell r="CP675">
            <v>0</v>
          </cell>
          <cell r="CQ675">
            <v>0</v>
          </cell>
          <cell r="CR675">
            <v>0</v>
          </cell>
          <cell r="CS675">
            <v>0</v>
          </cell>
          <cell r="CT675">
            <v>0</v>
          </cell>
          <cell r="CU675">
            <v>0</v>
          </cell>
          <cell r="CV675">
            <v>0</v>
          </cell>
          <cell r="CW675">
            <v>0</v>
          </cell>
          <cell r="CX675">
            <v>0</v>
          </cell>
          <cell r="CY675">
            <v>0</v>
          </cell>
          <cell r="CZ675">
            <v>0</v>
          </cell>
          <cell r="DA675">
            <v>0</v>
          </cell>
          <cell r="DB675">
            <v>0</v>
          </cell>
          <cell r="DC675">
            <v>0</v>
          </cell>
          <cell r="DD675">
            <v>0</v>
          </cell>
          <cell r="DE675">
            <v>0</v>
          </cell>
          <cell r="DF675">
            <v>0</v>
          </cell>
          <cell r="DG675">
            <v>0</v>
          </cell>
          <cell r="DH675">
            <v>0</v>
          </cell>
          <cell r="DI675">
            <v>0</v>
          </cell>
          <cell r="DJ675">
            <v>0</v>
          </cell>
          <cell r="DK675">
            <v>0</v>
          </cell>
          <cell r="DL675">
            <v>0</v>
          </cell>
          <cell r="DM675">
            <v>0</v>
          </cell>
          <cell r="DN675">
            <v>0</v>
          </cell>
          <cell r="DO675">
            <v>0</v>
          </cell>
          <cell r="DP675">
            <v>0</v>
          </cell>
          <cell r="DQ675">
            <v>0</v>
          </cell>
          <cell r="DR675">
            <v>0</v>
          </cell>
          <cell r="DS675">
            <v>0</v>
          </cell>
          <cell r="DT675">
            <v>0</v>
          </cell>
          <cell r="DU675">
            <v>0</v>
          </cell>
          <cell r="DV675">
            <v>0</v>
          </cell>
          <cell r="DW675">
            <v>0</v>
          </cell>
          <cell r="DX675">
            <v>0</v>
          </cell>
          <cell r="DY675">
            <v>0</v>
          </cell>
          <cell r="DZ675">
            <v>0</v>
          </cell>
          <cell r="EA675">
            <v>0</v>
          </cell>
          <cell r="EB675">
            <v>0</v>
          </cell>
          <cell r="EC675">
            <v>0</v>
          </cell>
          <cell r="ED675">
            <v>0</v>
          </cell>
          <cell r="EE675">
            <v>0</v>
          </cell>
          <cell r="EF675">
            <v>0</v>
          </cell>
          <cell r="EG675">
            <v>0</v>
          </cell>
          <cell r="EH675">
            <v>0</v>
          </cell>
          <cell r="EI675">
            <v>0</v>
          </cell>
          <cell r="EJ675">
            <v>0</v>
          </cell>
          <cell r="EK675">
            <v>0</v>
          </cell>
          <cell r="EL675">
            <v>0</v>
          </cell>
          <cell r="EM675">
            <v>0</v>
          </cell>
          <cell r="EN675">
            <v>0</v>
          </cell>
          <cell r="EO675">
            <v>0</v>
          </cell>
          <cell r="EP675">
            <v>0</v>
          </cell>
          <cell r="EQ675">
            <v>0</v>
          </cell>
          <cell r="ER675">
            <v>0</v>
          </cell>
          <cell r="ES675">
            <v>0</v>
          </cell>
          <cell r="ET675">
            <v>0</v>
          </cell>
          <cell r="EU675">
            <v>0</v>
          </cell>
          <cell r="EV675">
            <v>0</v>
          </cell>
          <cell r="EW675">
            <v>0</v>
          </cell>
          <cell r="EX675">
            <v>0</v>
          </cell>
          <cell r="EY675">
            <v>0</v>
          </cell>
          <cell r="EZ675">
            <v>0</v>
          </cell>
          <cell r="FA675">
            <v>0</v>
          </cell>
          <cell r="FB675">
            <v>0</v>
          </cell>
          <cell r="FC675">
            <v>0</v>
          </cell>
          <cell r="FD675">
            <v>0</v>
          </cell>
          <cell r="FE675">
            <v>0</v>
          </cell>
          <cell r="FF675">
            <v>0</v>
          </cell>
          <cell r="FG675">
            <v>0</v>
          </cell>
          <cell r="FH675">
            <v>0</v>
          </cell>
          <cell r="FI675">
            <v>0</v>
          </cell>
          <cell r="FJ675">
            <v>0</v>
          </cell>
          <cell r="FK675">
            <v>0</v>
          </cell>
          <cell r="FL675">
            <v>0</v>
          </cell>
          <cell r="FM675">
            <v>0</v>
          </cell>
          <cell r="FN675">
            <v>0</v>
          </cell>
          <cell r="FO675">
            <v>0</v>
          </cell>
          <cell r="FP675">
            <v>0</v>
          </cell>
          <cell r="FQ675">
            <v>0</v>
          </cell>
          <cell r="FR675">
            <v>0</v>
          </cell>
          <cell r="FS675">
            <v>0</v>
          </cell>
          <cell r="FT675">
            <v>0</v>
          </cell>
          <cell r="FU675">
            <v>0</v>
          </cell>
          <cell r="FV675">
            <v>0</v>
          </cell>
          <cell r="FW675">
            <v>0</v>
          </cell>
          <cell r="FX675">
            <v>0</v>
          </cell>
          <cell r="FY675">
            <v>0</v>
          </cell>
          <cell r="FZ675">
            <v>0</v>
          </cell>
          <cell r="GA675">
            <v>0</v>
          </cell>
          <cell r="GB675">
            <v>0</v>
          </cell>
          <cell r="GC675">
            <v>0</v>
          </cell>
          <cell r="GD675">
            <v>0</v>
          </cell>
          <cell r="GE675">
            <v>0</v>
          </cell>
          <cell r="GF675">
            <v>0</v>
          </cell>
          <cell r="GG675">
            <v>0</v>
          </cell>
          <cell r="GH675">
            <v>0</v>
          </cell>
          <cell r="GI675">
            <v>0</v>
          </cell>
          <cell r="GJ675">
            <v>0</v>
          </cell>
          <cell r="GK675">
            <v>0</v>
          </cell>
          <cell r="GL675">
            <v>0</v>
          </cell>
          <cell r="GM675">
            <v>0</v>
          </cell>
          <cell r="GN675">
            <v>0</v>
          </cell>
          <cell r="GO675">
            <v>0</v>
          </cell>
          <cell r="GP675">
            <v>0</v>
          </cell>
          <cell r="GQ675">
            <v>0</v>
          </cell>
          <cell r="GR675">
            <v>0</v>
          </cell>
          <cell r="GS675">
            <v>0</v>
          </cell>
          <cell r="GT675">
            <v>0</v>
          </cell>
          <cell r="GU675">
            <v>0</v>
          </cell>
          <cell r="GV675">
            <v>0</v>
          </cell>
          <cell r="GW675">
            <v>0</v>
          </cell>
          <cell r="GX675">
            <v>0</v>
          </cell>
          <cell r="GY675">
            <v>0</v>
          </cell>
          <cell r="GZ675">
            <v>0</v>
          </cell>
          <cell r="HA675">
            <v>0</v>
          </cell>
          <cell r="HB675">
            <v>0</v>
          </cell>
          <cell r="HC675">
            <v>0</v>
          </cell>
          <cell r="HD675">
            <v>0</v>
          </cell>
          <cell r="HE675">
            <v>0</v>
          </cell>
          <cell r="HF675">
            <v>0</v>
          </cell>
          <cell r="HG675">
            <v>0</v>
          </cell>
          <cell r="HH675">
            <v>0</v>
          </cell>
          <cell r="HI675">
            <v>0</v>
          </cell>
          <cell r="HJ675">
            <v>0</v>
          </cell>
          <cell r="HK675">
            <v>0</v>
          </cell>
          <cell r="HL675">
            <v>0</v>
          </cell>
          <cell r="HM675">
            <v>0</v>
          </cell>
          <cell r="HN675">
            <v>0</v>
          </cell>
          <cell r="HO675">
            <v>0</v>
          </cell>
          <cell r="HP675">
            <v>0</v>
          </cell>
          <cell r="HQ675">
            <v>0</v>
          </cell>
          <cell r="HR675">
            <v>0</v>
          </cell>
          <cell r="HS675">
            <v>0</v>
          </cell>
          <cell r="HT675">
            <v>0</v>
          </cell>
          <cell r="HU675">
            <v>0</v>
          </cell>
          <cell r="HV675">
            <v>0</v>
          </cell>
          <cell r="HW675">
            <v>0</v>
          </cell>
          <cell r="HX675">
            <v>0</v>
          </cell>
          <cell r="HY675">
            <v>0</v>
          </cell>
          <cell r="HZ675">
            <v>0</v>
          </cell>
          <cell r="IA675">
            <v>0</v>
          </cell>
          <cell r="IB675">
            <v>0</v>
          </cell>
          <cell r="IC675">
            <v>0</v>
          </cell>
          <cell r="ID675">
            <v>0</v>
          </cell>
          <cell r="IE675">
            <v>0</v>
          </cell>
          <cell r="IF675">
            <v>0</v>
          </cell>
          <cell r="IG675">
            <v>0</v>
          </cell>
          <cell r="IH675">
            <v>0</v>
          </cell>
          <cell r="II675">
            <v>0</v>
          </cell>
          <cell r="IJ675">
            <v>0</v>
          </cell>
          <cell r="IK675">
            <v>0</v>
          </cell>
          <cell r="IL675">
            <v>0</v>
          </cell>
          <cell r="IM675">
            <v>0</v>
          </cell>
        </row>
        <row r="676">
          <cell r="A676">
            <v>0</v>
          </cell>
          <cell r="C676">
            <v>0</v>
          </cell>
          <cell r="D676">
            <v>0</v>
          </cell>
          <cell r="H676">
            <v>0</v>
          </cell>
          <cell r="I676">
            <v>0</v>
          </cell>
          <cell r="J676">
            <v>0</v>
          </cell>
          <cell r="K676">
            <v>0</v>
          </cell>
          <cell r="L676">
            <v>0</v>
          </cell>
          <cell r="M676">
            <v>0</v>
          </cell>
          <cell r="N676">
            <v>0</v>
          </cell>
          <cell r="O676">
            <v>0</v>
          </cell>
          <cell r="P676">
            <v>0</v>
          </cell>
          <cell r="Q676">
            <v>0</v>
          </cell>
          <cell r="R676">
            <v>0</v>
          </cell>
          <cell r="S676">
            <v>0</v>
          </cell>
          <cell r="T676">
            <v>0</v>
          </cell>
          <cell r="U676">
            <v>0</v>
          </cell>
          <cell r="V676">
            <v>0</v>
          </cell>
          <cell r="W676">
            <v>0</v>
          </cell>
          <cell r="X676">
            <v>0</v>
          </cell>
          <cell r="Y676">
            <v>0</v>
          </cell>
          <cell r="Z676">
            <v>0</v>
          </cell>
          <cell r="AA676">
            <v>0</v>
          </cell>
          <cell r="AB676">
            <v>0</v>
          </cell>
          <cell r="AC676">
            <v>0</v>
          </cell>
          <cell r="AD676">
            <v>0</v>
          </cell>
          <cell r="AE676">
            <v>0</v>
          </cell>
          <cell r="AF676">
            <v>0</v>
          </cell>
          <cell r="AG676">
            <v>0</v>
          </cell>
          <cell r="AH676">
            <v>0</v>
          </cell>
          <cell r="AI676">
            <v>0</v>
          </cell>
          <cell r="AJ676">
            <v>0</v>
          </cell>
          <cell r="AK676">
            <v>0</v>
          </cell>
          <cell r="AL676">
            <v>0</v>
          </cell>
          <cell r="AM676">
            <v>0</v>
          </cell>
          <cell r="AN676">
            <v>0</v>
          </cell>
          <cell r="AO676">
            <v>0</v>
          </cell>
          <cell r="AP676">
            <v>0</v>
          </cell>
          <cell r="AQ676">
            <v>0</v>
          </cell>
          <cell r="AR676">
            <v>0</v>
          </cell>
          <cell r="AS676">
            <v>0</v>
          </cell>
          <cell r="AT676">
            <v>0</v>
          </cell>
          <cell r="AU676">
            <v>0</v>
          </cell>
          <cell r="AV676">
            <v>0</v>
          </cell>
          <cell r="AW676">
            <v>0</v>
          </cell>
          <cell r="AX676">
            <v>0</v>
          </cell>
          <cell r="AY676">
            <v>0</v>
          </cell>
          <cell r="AZ676">
            <v>0</v>
          </cell>
          <cell r="BA676">
            <v>0</v>
          </cell>
          <cell r="BB676">
            <v>0</v>
          </cell>
          <cell r="BC676">
            <v>0</v>
          </cell>
          <cell r="BD676">
            <v>0</v>
          </cell>
          <cell r="BE676">
            <v>0</v>
          </cell>
          <cell r="BF676">
            <v>0</v>
          </cell>
          <cell r="BG676">
            <v>0</v>
          </cell>
          <cell r="BH676">
            <v>0</v>
          </cell>
          <cell r="BI676">
            <v>0</v>
          </cell>
          <cell r="BJ676">
            <v>0</v>
          </cell>
          <cell r="BK676">
            <v>0</v>
          </cell>
          <cell r="BL676">
            <v>0</v>
          </cell>
          <cell r="BM676">
            <v>0</v>
          </cell>
          <cell r="BN676">
            <v>0</v>
          </cell>
          <cell r="BO676">
            <v>0</v>
          </cell>
          <cell r="BP676">
            <v>0</v>
          </cell>
          <cell r="BQ676">
            <v>0</v>
          </cell>
          <cell r="BR676">
            <v>0</v>
          </cell>
          <cell r="BS676">
            <v>0</v>
          </cell>
          <cell r="BT676">
            <v>0</v>
          </cell>
          <cell r="BU676">
            <v>0</v>
          </cell>
          <cell r="BV676">
            <v>0</v>
          </cell>
          <cell r="BW676">
            <v>0</v>
          </cell>
          <cell r="BX676">
            <v>0</v>
          </cell>
          <cell r="BY676">
            <v>0</v>
          </cell>
          <cell r="BZ676">
            <v>0</v>
          </cell>
          <cell r="CA676">
            <v>0</v>
          </cell>
          <cell r="CB676">
            <v>0</v>
          </cell>
          <cell r="CC676">
            <v>0</v>
          </cell>
          <cell r="CD676">
            <v>0</v>
          </cell>
          <cell r="CE676">
            <v>0</v>
          </cell>
          <cell r="CF676">
            <v>0</v>
          </cell>
          <cell r="CG676">
            <v>0</v>
          </cell>
          <cell r="CH676">
            <v>0</v>
          </cell>
          <cell r="CI676">
            <v>0</v>
          </cell>
          <cell r="CJ676">
            <v>0</v>
          </cell>
          <cell r="CK676">
            <v>0</v>
          </cell>
          <cell r="CL676">
            <v>0</v>
          </cell>
          <cell r="CM676">
            <v>0</v>
          </cell>
          <cell r="CN676">
            <v>0</v>
          </cell>
          <cell r="CO676">
            <v>0</v>
          </cell>
          <cell r="CP676">
            <v>0</v>
          </cell>
          <cell r="CQ676">
            <v>0</v>
          </cell>
          <cell r="CR676">
            <v>0</v>
          </cell>
          <cell r="CS676">
            <v>0</v>
          </cell>
          <cell r="CT676">
            <v>0</v>
          </cell>
          <cell r="CU676">
            <v>0</v>
          </cell>
          <cell r="CV676">
            <v>0</v>
          </cell>
          <cell r="CW676">
            <v>0</v>
          </cell>
          <cell r="CX676">
            <v>0</v>
          </cell>
          <cell r="CY676">
            <v>0</v>
          </cell>
          <cell r="CZ676">
            <v>0</v>
          </cell>
          <cell r="DA676">
            <v>0</v>
          </cell>
          <cell r="DB676">
            <v>0</v>
          </cell>
          <cell r="DC676">
            <v>0</v>
          </cell>
          <cell r="DD676">
            <v>0</v>
          </cell>
          <cell r="DE676">
            <v>0</v>
          </cell>
          <cell r="DF676">
            <v>0</v>
          </cell>
          <cell r="DG676">
            <v>0</v>
          </cell>
          <cell r="DH676">
            <v>0</v>
          </cell>
          <cell r="DI676">
            <v>0</v>
          </cell>
          <cell r="DJ676">
            <v>0</v>
          </cell>
          <cell r="DK676">
            <v>0</v>
          </cell>
          <cell r="DL676">
            <v>0</v>
          </cell>
          <cell r="DM676">
            <v>0</v>
          </cell>
          <cell r="DN676">
            <v>0</v>
          </cell>
          <cell r="DO676">
            <v>0</v>
          </cell>
          <cell r="DP676">
            <v>0</v>
          </cell>
          <cell r="DQ676">
            <v>0</v>
          </cell>
          <cell r="DR676">
            <v>0</v>
          </cell>
          <cell r="DS676">
            <v>0</v>
          </cell>
          <cell r="DT676">
            <v>0</v>
          </cell>
          <cell r="DU676">
            <v>0</v>
          </cell>
          <cell r="DV676">
            <v>0</v>
          </cell>
          <cell r="DW676">
            <v>0</v>
          </cell>
          <cell r="DX676">
            <v>0</v>
          </cell>
          <cell r="DY676">
            <v>0</v>
          </cell>
          <cell r="DZ676">
            <v>0</v>
          </cell>
          <cell r="EA676">
            <v>0</v>
          </cell>
          <cell r="EB676">
            <v>0</v>
          </cell>
          <cell r="EC676">
            <v>0</v>
          </cell>
          <cell r="ED676">
            <v>0</v>
          </cell>
          <cell r="EE676">
            <v>0</v>
          </cell>
          <cell r="EF676">
            <v>0</v>
          </cell>
          <cell r="EG676">
            <v>0</v>
          </cell>
          <cell r="EH676">
            <v>0</v>
          </cell>
          <cell r="EI676">
            <v>0</v>
          </cell>
          <cell r="EJ676">
            <v>0</v>
          </cell>
          <cell r="EK676">
            <v>0</v>
          </cell>
          <cell r="EL676">
            <v>0</v>
          </cell>
          <cell r="EM676">
            <v>0</v>
          </cell>
          <cell r="EN676">
            <v>0</v>
          </cell>
          <cell r="EO676">
            <v>0</v>
          </cell>
          <cell r="EP676">
            <v>0</v>
          </cell>
          <cell r="EQ676">
            <v>0</v>
          </cell>
          <cell r="ER676">
            <v>0</v>
          </cell>
          <cell r="ES676">
            <v>0</v>
          </cell>
          <cell r="ET676">
            <v>0</v>
          </cell>
          <cell r="EU676">
            <v>0</v>
          </cell>
          <cell r="EV676">
            <v>0</v>
          </cell>
          <cell r="EW676">
            <v>0</v>
          </cell>
          <cell r="EX676">
            <v>0</v>
          </cell>
          <cell r="EY676">
            <v>0</v>
          </cell>
          <cell r="EZ676">
            <v>0</v>
          </cell>
          <cell r="FA676">
            <v>0</v>
          </cell>
          <cell r="FB676">
            <v>0</v>
          </cell>
          <cell r="FC676">
            <v>0</v>
          </cell>
          <cell r="FD676">
            <v>0</v>
          </cell>
          <cell r="FE676">
            <v>0</v>
          </cell>
          <cell r="FF676">
            <v>0</v>
          </cell>
          <cell r="FG676">
            <v>0</v>
          </cell>
          <cell r="FH676">
            <v>0</v>
          </cell>
          <cell r="FI676">
            <v>0</v>
          </cell>
          <cell r="FJ676">
            <v>0</v>
          </cell>
          <cell r="FK676">
            <v>0</v>
          </cell>
          <cell r="FL676">
            <v>0</v>
          </cell>
          <cell r="FM676">
            <v>0</v>
          </cell>
          <cell r="FN676">
            <v>0</v>
          </cell>
          <cell r="FO676">
            <v>0</v>
          </cell>
          <cell r="FP676">
            <v>0</v>
          </cell>
          <cell r="FQ676">
            <v>0</v>
          </cell>
          <cell r="FR676">
            <v>0</v>
          </cell>
          <cell r="FS676">
            <v>0</v>
          </cell>
          <cell r="FT676">
            <v>0</v>
          </cell>
          <cell r="FU676">
            <v>0</v>
          </cell>
          <cell r="FV676">
            <v>0</v>
          </cell>
          <cell r="FW676">
            <v>0</v>
          </cell>
          <cell r="FX676">
            <v>0</v>
          </cell>
          <cell r="FY676">
            <v>0</v>
          </cell>
          <cell r="FZ676">
            <v>0</v>
          </cell>
          <cell r="GA676">
            <v>0</v>
          </cell>
          <cell r="GB676">
            <v>0</v>
          </cell>
          <cell r="GC676">
            <v>0</v>
          </cell>
          <cell r="GD676">
            <v>0</v>
          </cell>
          <cell r="GE676">
            <v>0</v>
          </cell>
          <cell r="GF676">
            <v>0</v>
          </cell>
          <cell r="GG676">
            <v>0</v>
          </cell>
          <cell r="GH676">
            <v>0</v>
          </cell>
          <cell r="GI676">
            <v>0</v>
          </cell>
          <cell r="GJ676">
            <v>0</v>
          </cell>
          <cell r="GK676">
            <v>0</v>
          </cell>
          <cell r="GL676">
            <v>0</v>
          </cell>
          <cell r="GM676">
            <v>0</v>
          </cell>
          <cell r="GN676">
            <v>0</v>
          </cell>
          <cell r="GO676">
            <v>0</v>
          </cell>
          <cell r="GP676">
            <v>0</v>
          </cell>
          <cell r="GQ676">
            <v>0</v>
          </cell>
          <cell r="GR676">
            <v>0</v>
          </cell>
          <cell r="GS676">
            <v>0</v>
          </cell>
          <cell r="GT676">
            <v>0</v>
          </cell>
          <cell r="GU676">
            <v>0</v>
          </cell>
          <cell r="GV676">
            <v>0</v>
          </cell>
          <cell r="GW676">
            <v>0</v>
          </cell>
          <cell r="GX676">
            <v>0</v>
          </cell>
          <cell r="GY676">
            <v>0</v>
          </cell>
          <cell r="GZ676">
            <v>0</v>
          </cell>
          <cell r="HA676">
            <v>0</v>
          </cell>
          <cell r="HB676">
            <v>0</v>
          </cell>
          <cell r="HC676">
            <v>0</v>
          </cell>
          <cell r="HD676">
            <v>0</v>
          </cell>
          <cell r="HE676">
            <v>0</v>
          </cell>
          <cell r="HF676">
            <v>0</v>
          </cell>
          <cell r="HG676">
            <v>0</v>
          </cell>
          <cell r="HH676">
            <v>0</v>
          </cell>
          <cell r="HI676">
            <v>0</v>
          </cell>
          <cell r="HJ676">
            <v>0</v>
          </cell>
          <cell r="HK676">
            <v>0</v>
          </cell>
          <cell r="HL676">
            <v>0</v>
          </cell>
          <cell r="HM676">
            <v>0</v>
          </cell>
          <cell r="HN676">
            <v>0</v>
          </cell>
          <cell r="HO676">
            <v>0</v>
          </cell>
          <cell r="HP676">
            <v>0</v>
          </cell>
          <cell r="HQ676">
            <v>0</v>
          </cell>
          <cell r="HR676">
            <v>0</v>
          </cell>
          <cell r="HS676">
            <v>0</v>
          </cell>
          <cell r="HT676">
            <v>0</v>
          </cell>
          <cell r="HU676">
            <v>0</v>
          </cell>
          <cell r="HV676">
            <v>0</v>
          </cell>
          <cell r="HW676">
            <v>0</v>
          </cell>
          <cell r="HX676">
            <v>0</v>
          </cell>
          <cell r="HY676">
            <v>0</v>
          </cell>
          <cell r="HZ676">
            <v>0</v>
          </cell>
          <cell r="IA676">
            <v>0</v>
          </cell>
          <cell r="IB676">
            <v>0</v>
          </cell>
          <cell r="IC676">
            <v>0</v>
          </cell>
          <cell r="ID676">
            <v>0</v>
          </cell>
          <cell r="IE676">
            <v>0</v>
          </cell>
          <cell r="IF676">
            <v>0</v>
          </cell>
          <cell r="IG676">
            <v>0</v>
          </cell>
          <cell r="IH676">
            <v>0</v>
          </cell>
          <cell r="II676">
            <v>0</v>
          </cell>
          <cell r="IJ676">
            <v>0</v>
          </cell>
          <cell r="IK676">
            <v>0</v>
          </cell>
          <cell r="IL676">
            <v>0</v>
          </cell>
          <cell r="IM676">
            <v>0</v>
          </cell>
        </row>
        <row r="677">
          <cell r="A677">
            <v>0</v>
          </cell>
          <cell r="C677">
            <v>0</v>
          </cell>
          <cell r="D677">
            <v>0</v>
          </cell>
          <cell r="H677">
            <v>0</v>
          </cell>
          <cell r="I677">
            <v>0</v>
          </cell>
          <cell r="J677">
            <v>0</v>
          </cell>
          <cell r="K677">
            <v>0</v>
          </cell>
          <cell r="L677">
            <v>0</v>
          </cell>
          <cell r="M677">
            <v>0</v>
          </cell>
          <cell r="N677">
            <v>0</v>
          </cell>
          <cell r="O677">
            <v>0</v>
          </cell>
          <cell r="P677">
            <v>0</v>
          </cell>
          <cell r="Q677">
            <v>0</v>
          </cell>
          <cell r="R677">
            <v>0</v>
          </cell>
          <cell r="S677">
            <v>0</v>
          </cell>
          <cell r="T677">
            <v>0</v>
          </cell>
          <cell r="U677">
            <v>0</v>
          </cell>
          <cell r="V677">
            <v>0</v>
          </cell>
          <cell r="W677">
            <v>0</v>
          </cell>
          <cell r="X677">
            <v>0</v>
          </cell>
          <cell r="Y677">
            <v>0</v>
          </cell>
          <cell r="Z677">
            <v>0</v>
          </cell>
          <cell r="AA677">
            <v>0</v>
          </cell>
          <cell r="AB677">
            <v>0</v>
          </cell>
          <cell r="AC677">
            <v>0</v>
          </cell>
          <cell r="AD677">
            <v>0</v>
          </cell>
          <cell r="AE677">
            <v>0</v>
          </cell>
          <cell r="AF677">
            <v>0</v>
          </cell>
          <cell r="AG677">
            <v>0</v>
          </cell>
          <cell r="AH677">
            <v>0</v>
          </cell>
          <cell r="AI677">
            <v>0</v>
          </cell>
          <cell r="AJ677">
            <v>0</v>
          </cell>
          <cell r="AK677">
            <v>0</v>
          </cell>
          <cell r="AL677">
            <v>0</v>
          </cell>
          <cell r="AM677">
            <v>0</v>
          </cell>
          <cell r="AN677">
            <v>0</v>
          </cell>
          <cell r="AO677">
            <v>0</v>
          </cell>
          <cell r="AP677">
            <v>0</v>
          </cell>
          <cell r="AQ677">
            <v>0</v>
          </cell>
          <cell r="AR677">
            <v>0</v>
          </cell>
          <cell r="AS677">
            <v>0</v>
          </cell>
          <cell r="AT677">
            <v>0</v>
          </cell>
          <cell r="AU677">
            <v>0</v>
          </cell>
          <cell r="AV677">
            <v>0</v>
          </cell>
          <cell r="AW677">
            <v>0</v>
          </cell>
          <cell r="AX677">
            <v>0</v>
          </cell>
          <cell r="AY677">
            <v>0</v>
          </cell>
          <cell r="AZ677">
            <v>0</v>
          </cell>
          <cell r="BA677">
            <v>0</v>
          </cell>
          <cell r="BB677">
            <v>0</v>
          </cell>
          <cell r="BC677">
            <v>0</v>
          </cell>
          <cell r="BD677">
            <v>0</v>
          </cell>
          <cell r="BE677">
            <v>0</v>
          </cell>
          <cell r="BF677">
            <v>0</v>
          </cell>
          <cell r="BG677">
            <v>0</v>
          </cell>
          <cell r="BH677">
            <v>0</v>
          </cell>
          <cell r="BI677">
            <v>0</v>
          </cell>
          <cell r="BJ677">
            <v>0</v>
          </cell>
          <cell r="BK677">
            <v>0</v>
          </cell>
          <cell r="BL677">
            <v>0</v>
          </cell>
          <cell r="BM677">
            <v>0</v>
          </cell>
          <cell r="BN677">
            <v>0</v>
          </cell>
          <cell r="BO677">
            <v>0</v>
          </cell>
          <cell r="BP677">
            <v>0</v>
          </cell>
          <cell r="BQ677">
            <v>0</v>
          </cell>
          <cell r="BR677">
            <v>0</v>
          </cell>
          <cell r="BS677">
            <v>0</v>
          </cell>
          <cell r="BT677">
            <v>0</v>
          </cell>
          <cell r="BU677">
            <v>0</v>
          </cell>
          <cell r="BV677">
            <v>0</v>
          </cell>
          <cell r="BW677">
            <v>0</v>
          </cell>
          <cell r="BX677">
            <v>0</v>
          </cell>
          <cell r="BY677">
            <v>0</v>
          </cell>
          <cell r="BZ677">
            <v>0</v>
          </cell>
          <cell r="CA677">
            <v>0</v>
          </cell>
          <cell r="CB677">
            <v>0</v>
          </cell>
          <cell r="CC677">
            <v>0</v>
          </cell>
          <cell r="CD677">
            <v>0</v>
          </cell>
          <cell r="CE677">
            <v>0</v>
          </cell>
          <cell r="CF677">
            <v>0</v>
          </cell>
          <cell r="CG677">
            <v>0</v>
          </cell>
          <cell r="CH677">
            <v>0</v>
          </cell>
          <cell r="CI677">
            <v>0</v>
          </cell>
          <cell r="CJ677">
            <v>0</v>
          </cell>
          <cell r="CK677">
            <v>0</v>
          </cell>
          <cell r="CL677">
            <v>0</v>
          </cell>
          <cell r="CM677">
            <v>0</v>
          </cell>
          <cell r="CN677">
            <v>0</v>
          </cell>
          <cell r="CO677">
            <v>0</v>
          </cell>
          <cell r="CP677">
            <v>0</v>
          </cell>
          <cell r="CQ677">
            <v>0</v>
          </cell>
          <cell r="CR677">
            <v>0</v>
          </cell>
          <cell r="CS677">
            <v>0</v>
          </cell>
          <cell r="CT677">
            <v>0</v>
          </cell>
          <cell r="CU677">
            <v>0</v>
          </cell>
          <cell r="CV677">
            <v>0</v>
          </cell>
          <cell r="CW677">
            <v>0</v>
          </cell>
          <cell r="CX677">
            <v>0</v>
          </cell>
          <cell r="CY677">
            <v>0</v>
          </cell>
          <cell r="CZ677">
            <v>0</v>
          </cell>
          <cell r="DA677">
            <v>0</v>
          </cell>
          <cell r="DB677">
            <v>0</v>
          </cell>
          <cell r="DC677">
            <v>0</v>
          </cell>
          <cell r="DD677">
            <v>0</v>
          </cell>
          <cell r="DE677">
            <v>0</v>
          </cell>
          <cell r="DF677">
            <v>0</v>
          </cell>
          <cell r="DG677">
            <v>0</v>
          </cell>
          <cell r="DH677">
            <v>0</v>
          </cell>
          <cell r="DI677">
            <v>0</v>
          </cell>
          <cell r="DJ677">
            <v>0</v>
          </cell>
          <cell r="DK677">
            <v>0</v>
          </cell>
          <cell r="DL677">
            <v>0</v>
          </cell>
          <cell r="DM677">
            <v>0</v>
          </cell>
          <cell r="DN677">
            <v>0</v>
          </cell>
          <cell r="DO677">
            <v>0</v>
          </cell>
          <cell r="DP677">
            <v>0</v>
          </cell>
          <cell r="DQ677">
            <v>0</v>
          </cell>
          <cell r="DR677">
            <v>0</v>
          </cell>
          <cell r="DS677">
            <v>0</v>
          </cell>
          <cell r="DT677">
            <v>0</v>
          </cell>
          <cell r="DU677">
            <v>0</v>
          </cell>
          <cell r="DV677">
            <v>0</v>
          </cell>
          <cell r="DW677">
            <v>0</v>
          </cell>
          <cell r="DX677">
            <v>0</v>
          </cell>
          <cell r="DY677">
            <v>0</v>
          </cell>
          <cell r="DZ677">
            <v>0</v>
          </cell>
          <cell r="EA677">
            <v>0</v>
          </cell>
          <cell r="EB677">
            <v>0</v>
          </cell>
          <cell r="EC677">
            <v>0</v>
          </cell>
          <cell r="ED677">
            <v>0</v>
          </cell>
          <cell r="EE677">
            <v>0</v>
          </cell>
          <cell r="EF677">
            <v>0</v>
          </cell>
          <cell r="EG677">
            <v>0</v>
          </cell>
          <cell r="EH677">
            <v>0</v>
          </cell>
          <cell r="EI677">
            <v>0</v>
          </cell>
          <cell r="EJ677">
            <v>0</v>
          </cell>
          <cell r="EK677">
            <v>0</v>
          </cell>
          <cell r="EL677">
            <v>0</v>
          </cell>
          <cell r="EM677">
            <v>0</v>
          </cell>
          <cell r="EN677">
            <v>0</v>
          </cell>
          <cell r="EO677">
            <v>0</v>
          </cell>
          <cell r="EP677">
            <v>0</v>
          </cell>
          <cell r="EQ677">
            <v>0</v>
          </cell>
          <cell r="ER677">
            <v>0</v>
          </cell>
          <cell r="ES677">
            <v>0</v>
          </cell>
          <cell r="ET677">
            <v>0</v>
          </cell>
          <cell r="EU677">
            <v>0</v>
          </cell>
          <cell r="EV677">
            <v>0</v>
          </cell>
          <cell r="EW677">
            <v>0</v>
          </cell>
          <cell r="EX677">
            <v>0</v>
          </cell>
          <cell r="EY677">
            <v>0</v>
          </cell>
          <cell r="EZ677">
            <v>0</v>
          </cell>
          <cell r="FA677">
            <v>0</v>
          </cell>
          <cell r="FB677">
            <v>0</v>
          </cell>
          <cell r="FC677">
            <v>0</v>
          </cell>
          <cell r="FD677">
            <v>0</v>
          </cell>
          <cell r="FE677">
            <v>0</v>
          </cell>
          <cell r="FF677">
            <v>0</v>
          </cell>
          <cell r="FG677">
            <v>0</v>
          </cell>
          <cell r="FH677">
            <v>0</v>
          </cell>
          <cell r="FI677">
            <v>0</v>
          </cell>
          <cell r="FJ677">
            <v>0</v>
          </cell>
          <cell r="FK677">
            <v>0</v>
          </cell>
          <cell r="FL677">
            <v>0</v>
          </cell>
          <cell r="FM677">
            <v>0</v>
          </cell>
          <cell r="FN677">
            <v>0</v>
          </cell>
          <cell r="FO677">
            <v>0</v>
          </cell>
          <cell r="FP677">
            <v>0</v>
          </cell>
          <cell r="FQ677">
            <v>0</v>
          </cell>
          <cell r="FR677">
            <v>0</v>
          </cell>
          <cell r="FS677">
            <v>0</v>
          </cell>
          <cell r="FT677">
            <v>0</v>
          </cell>
          <cell r="FU677">
            <v>0</v>
          </cell>
          <cell r="FV677">
            <v>0</v>
          </cell>
          <cell r="FW677">
            <v>0</v>
          </cell>
          <cell r="FX677">
            <v>0</v>
          </cell>
          <cell r="FY677">
            <v>0</v>
          </cell>
          <cell r="FZ677">
            <v>0</v>
          </cell>
          <cell r="GA677">
            <v>0</v>
          </cell>
          <cell r="GB677">
            <v>0</v>
          </cell>
          <cell r="GC677">
            <v>0</v>
          </cell>
          <cell r="GD677">
            <v>0</v>
          </cell>
          <cell r="GE677">
            <v>0</v>
          </cell>
          <cell r="GF677">
            <v>0</v>
          </cell>
          <cell r="GG677">
            <v>0</v>
          </cell>
          <cell r="GH677">
            <v>0</v>
          </cell>
          <cell r="GI677">
            <v>0</v>
          </cell>
          <cell r="GJ677">
            <v>0</v>
          </cell>
          <cell r="GK677">
            <v>0</v>
          </cell>
          <cell r="GL677">
            <v>0</v>
          </cell>
          <cell r="GM677">
            <v>0</v>
          </cell>
          <cell r="GN677">
            <v>0</v>
          </cell>
          <cell r="GO677">
            <v>0</v>
          </cell>
          <cell r="GP677">
            <v>0</v>
          </cell>
          <cell r="GQ677">
            <v>0</v>
          </cell>
          <cell r="GR677">
            <v>0</v>
          </cell>
          <cell r="GS677">
            <v>0</v>
          </cell>
          <cell r="GT677">
            <v>0</v>
          </cell>
          <cell r="GU677">
            <v>0</v>
          </cell>
          <cell r="GV677">
            <v>0</v>
          </cell>
          <cell r="GW677">
            <v>0</v>
          </cell>
          <cell r="GX677">
            <v>0</v>
          </cell>
          <cell r="GY677">
            <v>0</v>
          </cell>
          <cell r="GZ677">
            <v>0</v>
          </cell>
          <cell r="HA677">
            <v>0</v>
          </cell>
          <cell r="HB677">
            <v>0</v>
          </cell>
          <cell r="HC677">
            <v>0</v>
          </cell>
          <cell r="HD677">
            <v>0</v>
          </cell>
          <cell r="HE677">
            <v>0</v>
          </cell>
          <cell r="HF677">
            <v>0</v>
          </cell>
          <cell r="HG677">
            <v>0</v>
          </cell>
          <cell r="HH677">
            <v>0</v>
          </cell>
          <cell r="HI677">
            <v>0</v>
          </cell>
          <cell r="HJ677">
            <v>0</v>
          </cell>
          <cell r="HK677">
            <v>0</v>
          </cell>
          <cell r="HL677">
            <v>0</v>
          </cell>
          <cell r="HM677">
            <v>0</v>
          </cell>
          <cell r="HN677">
            <v>0</v>
          </cell>
          <cell r="HO677">
            <v>0</v>
          </cell>
          <cell r="HP677">
            <v>0</v>
          </cell>
          <cell r="HQ677">
            <v>0</v>
          </cell>
          <cell r="HR677">
            <v>0</v>
          </cell>
          <cell r="HS677">
            <v>0</v>
          </cell>
          <cell r="HT677">
            <v>0</v>
          </cell>
          <cell r="HU677">
            <v>0</v>
          </cell>
          <cell r="HV677">
            <v>0</v>
          </cell>
          <cell r="HW677">
            <v>0</v>
          </cell>
          <cell r="HX677">
            <v>0</v>
          </cell>
          <cell r="HY677">
            <v>0</v>
          </cell>
          <cell r="HZ677">
            <v>0</v>
          </cell>
          <cell r="IA677">
            <v>0</v>
          </cell>
          <cell r="IB677">
            <v>0</v>
          </cell>
          <cell r="IC677">
            <v>0</v>
          </cell>
          <cell r="ID677">
            <v>0</v>
          </cell>
          <cell r="IE677">
            <v>0</v>
          </cell>
          <cell r="IF677">
            <v>0</v>
          </cell>
          <cell r="IG677">
            <v>0</v>
          </cell>
          <cell r="IH677">
            <v>0</v>
          </cell>
          <cell r="II677">
            <v>0</v>
          </cell>
          <cell r="IJ677">
            <v>0</v>
          </cell>
          <cell r="IK677">
            <v>0</v>
          </cell>
          <cell r="IL677">
            <v>0</v>
          </cell>
          <cell r="IM677">
            <v>0</v>
          </cell>
        </row>
        <row r="678">
          <cell r="A678">
            <v>0</v>
          </cell>
          <cell r="C678">
            <v>0</v>
          </cell>
          <cell r="D678">
            <v>0</v>
          </cell>
          <cell r="H678">
            <v>0</v>
          </cell>
          <cell r="I678">
            <v>0</v>
          </cell>
          <cell r="J678">
            <v>0</v>
          </cell>
          <cell r="K678">
            <v>0</v>
          </cell>
          <cell r="L678">
            <v>0</v>
          </cell>
          <cell r="M678">
            <v>0</v>
          </cell>
          <cell r="N678">
            <v>0</v>
          </cell>
          <cell r="O678">
            <v>0</v>
          </cell>
          <cell r="P678">
            <v>0</v>
          </cell>
          <cell r="Q678">
            <v>0</v>
          </cell>
          <cell r="R678">
            <v>0</v>
          </cell>
          <cell r="S678">
            <v>0</v>
          </cell>
          <cell r="T678">
            <v>0</v>
          </cell>
          <cell r="U678">
            <v>0</v>
          </cell>
          <cell r="V678">
            <v>0</v>
          </cell>
          <cell r="W678">
            <v>0</v>
          </cell>
          <cell r="X678">
            <v>0</v>
          </cell>
          <cell r="Y678">
            <v>0</v>
          </cell>
          <cell r="Z678">
            <v>0</v>
          </cell>
          <cell r="AA678">
            <v>0</v>
          </cell>
          <cell r="AB678">
            <v>0</v>
          </cell>
          <cell r="AC678">
            <v>0</v>
          </cell>
          <cell r="AD678">
            <v>0</v>
          </cell>
          <cell r="AE678">
            <v>0</v>
          </cell>
          <cell r="AF678">
            <v>0</v>
          </cell>
          <cell r="AG678">
            <v>0</v>
          </cell>
          <cell r="AH678">
            <v>0</v>
          </cell>
          <cell r="AI678">
            <v>0</v>
          </cell>
          <cell r="AJ678">
            <v>0</v>
          </cell>
          <cell r="AK678">
            <v>0</v>
          </cell>
          <cell r="AL678">
            <v>0</v>
          </cell>
          <cell r="AM678">
            <v>0</v>
          </cell>
          <cell r="AN678">
            <v>0</v>
          </cell>
          <cell r="AO678">
            <v>0</v>
          </cell>
          <cell r="AP678">
            <v>0</v>
          </cell>
          <cell r="AQ678">
            <v>0</v>
          </cell>
          <cell r="AR678">
            <v>0</v>
          </cell>
          <cell r="AS678">
            <v>0</v>
          </cell>
          <cell r="AT678">
            <v>0</v>
          </cell>
          <cell r="AU678">
            <v>0</v>
          </cell>
          <cell r="AV678">
            <v>0</v>
          </cell>
          <cell r="AW678">
            <v>0</v>
          </cell>
          <cell r="AX678">
            <v>0</v>
          </cell>
          <cell r="AY678">
            <v>0</v>
          </cell>
          <cell r="AZ678">
            <v>0</v>
          </cell>
          <cell r="BA678">
            <v>0</v>
          </cell>
          <cell r="BB678">
            <v>0</v>
          </cell>
          <cell r="BC678">
            <v>0</v>
          </cell>
          <cell r="BD678">
            <v>0</v>
          </cell>
          <cell r="BE678">
            <v>0</v>
          </cell>
          <cell r="BF678">
            <v>0</v>
          </cell>
          <cell r="BG678">
            <v>0</v>
          </cell>
          <cell r="BH678">
            <v>0</v>
          </cell>
          <cell r="BI678">
            <v>0</v>
          </cell>
          <cell r="BJ678">
            <v>0</v>
          </cell>
          <cell r="BK678">
            <v>0</v>
          </cell>
          <cell r="BL678">
            <v>0</v>
          </cell>
          <cell r="BM678">
            <v>0</v>
          </cell>
          <cell r="BN678">
            <v>0</v>
          </cell>
          <cell r="BO678">
            <v>0</v>
          </cell>
          <cell r="BP678">
            <v>0</v>
          </cell>
          <cell r="BQ678">
            <v>0</v>
          </cell>
          <cell r="BR678">
            <v>0</v>
          </cell>
          <cell r="BS678">
            <v>0</v>
          </cell>
          <cell r="BT678">
            <v>0</v>
          </cell>
          <cell r="BU678">
            <v>0</v>
          </cell>
          <cell r="BV678">
            <v>0</v>
          </cell>
          <cell r="BW678">
            <v>0</v>
          </cell>
          <cell r="BX678">
            <v>0</v>
          </cell>
          <cell r="BY678">
            <v>0</v>
          </cell>
          <cell r="BZ678">
            <v>0</v>
          </cell>
          <cell r="CA678">
            <v>0</v>
          </cell>
          <cell r="CB678">
            <v>0</v>
          </cell>
          <cell r="CC678">
            <v>0</v>
          </cell>
          <cell r="CD678">
            <v>0</v>
          </cell>
          <cell r="CE678">
            <v>0</v>
          </cell>
          <cell r="CF678">
            <v>0</v>
          </cell>
          <cell r="CG678">
            <v>0</v>
          </cell>
          <cell r="CH678">
            <v>0</v>
          </cell>
          <cell r="CI678">
            <v>0</v>
          </cell>
          <cell r="CJ678">
            <v>0</v>
          </cell>
          <cell r="CK678">
            <v>0</v>
          </cell>
          <cell r="CL678">
            <v>0</v>
          </cell>
          <cell r="CM678">
            <v>0</v>
          </cell>
          <cell r="CN678">
            <v>0</v>
          </cell>
          <cell r="CO678">
            <v>0</v>
          </cell>
          <cell r="CP678">
            <v>0</v>
          </cell>
          <cell r="CQ678">
            <v>0</v>
          </cell>
          <cell r="CR678">
            <v>0</v>
          </cell>
          <cell r="CS678">
            <v>0</v>
          </cell>
          <cell r="CT678">
            <v>0</v>
          </cell>
          <cell r="CU678">
            <v>0</v>
          </cell>
          <cell r="CV678">
            <v>0</v>
          </cell>
          <cell r="CW678">
            <v>0</v>
          </cell>
          <cell r="CX678">
            <v>0</v>
          </cell>
          <cell r="CY678">
            <v>0</v>
          </cell>
          <cell r="CZ678">
            <v>0</v>
          </cell>
          <cell r="DA678">
            <v>0</v>
          </cell>
          <cell r="DB678">
            <v>0</v>
          </cell>
          <cell r="DC678">
            <v>0</v>
          </cell>
          <cell r="DD678">
            <v>0</v>
          </cell>
          <cell r="DE678">
            <v>0</v>
          </cell>
          <cell r="DF678">
            <v>0</v>
          </cell>
          <cell r="DG678">
            <v>0</v>
          </cell>
          <cell r="DH678">
            <v>0</v>
          </cell>
          <cell r="DI678">
            <v>0</v>
          </cell>
          <cell r="DJ678">
            <v>0</v>
          </cell>
          <cell r="DK678">
            <v>0</v>
          </cell>
          <cell r="DL678">
            <v>0</v>
          </cell>
          <cell r="DM678">
            <v>0</v>
          </cell>
          <cell r="DN678">
            <v>0</v>
          </cell>
          <cell r="DO678">
            <v>0</v>
          </cell>
          <cell r="DP678">
            <v>0</v>
          </cell>
          <cell r="DQ678">
            <v>0</v>
          </cell>
          <cell r="DR678">
            <v>0</v>
          </cell>
          <cell r="DS678">
            <v>0</v>
          </cell>
          <cell r="DT678">
            <v>0</v>
          </cell>
          <cell r="DU678">
            <v>0</v>
          </cell>
          <cell r="DV678">
            <v>0</v>
          </cell>
          <cell r="DW678">
            <v>0</v>
          </cell>
          <cell r="DX678">
            <v>0</v>
          </cell>
          <cell r="DY678">
            <v>0</v>
          </cell>
          <cell r="DZ678">
            <v>0</v>
          </cell>
          <cell r="EA678">
            <v>0</v>
          </cell>
          <cell r="EB678">
            <v>0</v>
          </cell>
          <cell r="EC678">
            <v>0</v>
          </cell>
          <cell r="ED678">
            <v>0</v>
          </cell>
          <cell r="EE678">
            <v>0</v>
          </cell>
          <cell r="EF678">
            <v>0</v>
          </cell>
          <cell r="EG678">
            <v>0</v>
          </cell>
          <cell r="EH678">
            <v>0</v>
          </cell>
          <cell r="EI678">
            <v>0</v>
          </cell>
          <cell r="EJ678">
            <v>0</v>
          </cell>
          <cell r="EK678">
            <v>0</v>
          </cell>
          <cell r="EL678">
            <v>0</v>
          </cell>
          <cell r="EM678">
            <v>0</v>
          </cell>
          <cell r="EN678">
            <v>0</v>
          </cell>
          <cell r="EO678">
            <v>0</v>
          </cell>
          <cell r="EP678">
            <v>0</v>
          </cell>
          <cell r="EQ678">
            <v>0</v>
          </cell>
          <cell r="ER678">
            <v>0</v>
          </cell>
          <cell r="ES678">
            <v>0</v>
          </cell>
          <cell r="ET678">
            <v>0</v>
          </cell>
          <cell r="EU678">
            <v>0</v>
          </cell>
          <cell r="EV678">
            <v>0</v>
          </cell>
          <cell r="EW678">
            <v>0</v>
          </cell>
          <cell r="EX678">
            <v>0</v>
          </cell>
          <cell r="EY678">
            <v>0</v>
          </cell>
          <cell r="EZ678">
            <v>0</v>
          </cell>
          <cell r="FA678">
            <v>0</v>
          </cell>
          <cell r="FB678">
            <v>0</v>
          </cell>
          <cell r="FC678">
            <v>0</v>
          </cell>
          <cell r="FD678">
            <v>0</v>
          </cell>
          <cell r="FE678">
            <v>0</v>
          </cell>
          <cell r="FF678">
            <v>0</v>
          </cell>
          <cell r="FG678">
            <v>0</v>
          </cell>
          <cell r="FH678">
            <v>0</v>
          </cell>
          <cell r="FI678">
            <v>0</v>
          </cell>
          <cell r="FJ678">
            <v>0</v>
          </cell>
          <cell r="FK678">
            <v>0</v>
          </cell>
          <cell r="FL678">
            <v>0</v>
          </cell>
          <cell r="FM678">
            <v>0</v>
          </cell>
          <cell r="FN678">
            <v>0</v>
          </cell>
          <cell r="FO678">
            <v>0</v>
          </cell>
          <cell r="FP678">
            <v>0</v>
          </cell>
          <cell r="FQ678">
            <v>0</v>
          </cell>
          <cell r="FR678">
            <v>0</v>
          </cell>
          <cell r="FS678">
            <v>0</v>
          </cell>
          <cell r="FT678">
            <v>0</v>
          </cell>
          <cell r="FU678">
            <v>0</v>
          </cell>
          <cell r="FV678">
            <v>0</v>
          </cell>
          <cell r="FW678">
            <v>0</v>
          </cell>
          <cell r="FX678">
            <v>0</v>
          </cell>
          <cell r="FY678">
            <v>0</v>
          </cell>
          <cell r="FZ678">
            <v>0</v>
          </cell>
          <cell r="GA678">
            <v>0</v>
          </cell>
          <cell r="GB678">
            <v>0</v>
          </cell>
          <cell r="GC678">
            <v>0</v>
          </cell>
          <cell r="GD678">
            <v>0</v>
          </cell>
          <cell r="GE678">
            <v>0</v>
          </cell>
          <cell r="GF678">
            <v>0</v>
          </cell>
          <cell r="GG678">
            <v>0</v>
          </cell>
          <cell r="GH678">
            <v>0</v>
          </cell>
          <cell r="GI678">
            <v>0</v>
          </cell>
          <cell r="GJ678">
            <v>0</v>
          </cell>
          <cell r="GK678">
            <v>0</v>
          </cell>
          <cell r="GL678">
            <v>0</v>
          </cell>
          <cell r="GM678">
            <v>0</v>
          </cell>
          <cell r="GN678">
            <v>0</v>
          </cell>
          <cell r="GO678">
            <v>0</v>
          </cell>
          <cell r="GP678">
            <v>0</v>
          </cell>
          <cell r="GQ678">
            <v>0</v>
          </cell>
          <cell r="GR678">
            <v>0</v>
          </cell>
          <cell r="GS678">
            <v>0</v>
          </cell>
          <cell r="GT678">
            <v>0</v>
          </cell>
          <cell r="GU678">
            <v>0</v>
          </cell>
          <cell r="GV678">
            <v>0</v>
          </cell>
          <cell r="GW678">
            <v>0</v>
          </cell>
          <cell r="GX678">
            <v>0</v>
          </cell>
          <cell r="GY678">
            <v>0</v>
          </cell>
          <cell r="GZ678">
            <v>0</v>
          </cell>
          <cell r="HA678">
            <v>0</v>
          </cell>
          <cell r="HB678">
            <v>0</v>
          </cell>
          <cell r="HC678">
            <v>0</v>
          </cell>
          <cell r="HD678">
            <v>0</v>
          </cell>
          <cell r="HE678">
            <v>0</v>
          </cell>
          <cell r="HF678">
            <v>0</v>
          </cell>
          <cell r="HG678">
            <v>0</v>
          </cell>
          <cell r="HH678">
            <v>0</v>
          </cell>
          <cell r="HI678">
            <v>0</v>
          </cell>
          <cell r="HJ678">
            <v>0</v>
          </cell>
          <cell r="HK678">
            <v>0</v>
          </cell>
          <cell r="HL678">
            <v>0</v>
          </cell>
          <cell r="HM678">
            <v>0</v>
          </cell>
          <cell r="HN678">
            <v>0</v>
          </cell>
          <cell r="HO678">
            <v>0</v>
          </cell>
          <cell r="HP678">
            <v>0</v>
          </cell>
          <cell r="HQ678">
            <v>0</v>
          </cell>
          <cell r="HR678">
            <v>0</v>
          </cell>
          <cell r="HS678">
            <v>0</v>
          </cell>
          <cell r="HT678">
            <v>0</v>
          </cell>
          <cell r="HU678">
            <v>0</v>
          </cell>
          <cell r="HV678">
            <v>0</v>
          </cell>
          <cell r="HW678">
            <v>0</v>
          </cell>
          <cell r="HX678">
            <v>0</v>
          </cell>
          <cell r="HY678">
            <v>0</v>
          </cell>
          <cell r="HZ678">
            <v>0</v>
          </cell>
          <cell r="IA678">
            <v>0</v>
          </cell>
          <cell r="IB678">
            <v>0</v>
          </cell>
          <cell r="IC678">
            <v>0</v>
          </cell>
          <cell r="ID678">
            <v>0</v>
          </cell>
          <cell r="IE678">
            <v>0</v>
          </cell>
          <cell r="IF678">
            <v>0</v>
          </cell>
          <cell r="IG678">
            <v>0</v>
          </cell>
          <cell r="IH678">
            <v>0</v>
          </cell>
          <cell r="II678">
            <v>0</v>
          </cell>
          <cell r="IJ678">
            <v>0</v>
          </cell>
          <cell r="IK678">
            <v>0</v>
          </cell>
          <cell r="IL678">
            <v>0</v>
          </cell>
          <cell r="IM678">
            <v>0</v>
          </cell>
        </row>
        <row r="679">
          <cell r="A679">
            <v>0</v>
          </cell>
          <cell r="C679">
            <v>0</v>
          </cell>
          <cell r="D679">
            <v>0</v>
          </cell>
          <cell r="H679">
            <v>0</v>
          </cell>
          <cell r="I679">
            <v>0</v>
          </cell>
          <cell r="J679">
            <v>0</v>
          </cell>
          <cell r="K679">
            <v>0</v>
          </cell>
          <cell r="L679">
            <v>0</v>
          </cell>
          <cell r="M679">
            <v>0</v>
          </cell>
          <cell r="N679">
            <v>0</v>
          </cell>
          <cell r="O679">
            <v>0</v>
          </cell>
          <cell r="P679">
            <v>0</v>
          </cell>
          <cell r="Q679">
            <v>0</v>
          </cell>
          <cell r="R679">
            <v>0</v>
          </cell>
          <cell r="S679">
            <v>0</v>
          </cell>
          <cell r="T679">
            <v>0</v>
          </cell>
          <cell r="U679">
            <v>0</v>
          </cell>
          <cell r="V679">
            <v>0</v>
          </cell>
          <cell r="W679">
            <v>0</v>
          </cell>
          <cell r="X679">
            <v>0</v>
          </cell>
          <cell r="Y679">
            <v>0</v>
          </cell>
          <cell r="Z679">
            <v>0</v>
          </cell>
          <cell r="AA679">
            <v>0</v>
          </cell>
          <cell r="AB679">
            <v>0</v>
          </cell>
          <cell r="AC679">
            <v>0</v>
          </cell>
          <cell r="AD679">
            <v>0</v>
          </cell>
          <cell r="AE679">
            <v>0</v>
          </cell>
          <cell r="AF679">
            <v>0</v>
          </cell>
          <cell r="AG679">
            <v>0</v>
          </cell>
          <cell r="AH679">
            <v>0</v>
          </cell>
          <cell r="AI679">
            <v>0</v>
          </cell>
          <cell r="AJ679">
            <v>0</v>
          </cell>
          <cell r="AK679">
            <v>0</v>
          </cell>
          <cell r="AL679">
            <v>0</v>
          </cell>
          <cell r="AM679">
            <v>0</v>
          </cell>
          <cell r="AN679">
            <v>0</v>
          </cell>
          <cell r="AO679">
            <v>0</v>
          </cell>
          <cell r="AP679">
            <v>0</v>
          </cell>
          <cell r="AQ679">
            <v>0</v>
          </cell>
          <cell r="AR679">
            <v>0</v>
          </cell>
          <cell r="AS679">
            <v>0</v>
          </cell>
          <cell r="AT679">
            <v>0</v>
          </cell>
          <cell r="AU679">
            <v>0</v>
          </cell>
          <cell r="AV679">
            <v>0</v>
          </cell>
          <cell r="AW679">
            <v>0</v>
          </cell>
          <cell r="AX679">
            <v>0</v>
          </cell>
          <cell r="AY679">
            <v>0</v>
          </cell>
          <cell r="AZ679">
            <v>0</v>
          </cell>
          <cell r="BA679">
            <v>0</v>
          </cell>
          <cell r="BB679">
            <v>0</v>
          </cell>
          <cell r="BC679">
            <v>0</v>
          </cell>
          <cell r="BD679">
            <v>0</v>
          </cell>
          <cell r="BE679">
            <v>0</v>
          </cell>
          <cell r="BF679">
            <v>0</v>
          </cell>
          <cell r="BG679">
            <v>0</v>
          </cell>
          <cell r="BH679">
            <v>0</v>
          </cell>
          <cell r="BI679">
            <v>0</v>
          </cell>
          <cell r="BJ679">
            <v>0</v>
          </cell>
          <cell r="BK679">
            <v>0</v>
          </cell>
          <cell r="BL679">
            <v>0</v>
          </cell>
          <cell r="BM679">
            <v>0</v>
          </cell>
          <cell r="BN679">
            <v>0</v>
          </cell>
          <cell r="BO679">
            <v>0</v>
          </cell>
          <cell r="BP679">
            <v>0</v>
          </cell>
          <cell r="BQ679">
            <v>0</v>
          </cell>
          <cell r="BR679">
            <v>0</v>
          </cell>
          <cell r="BS679">
            <v>0</v>
          </cell>
          <cell r="BT679">
            <v>0</v>
          </cell>
          <cell r="BU679">
            <v>0</v>
          </cell>
          <cell r="BV679">
            <v>0</v>
          </cell>
          <cell r="BW679">
            <v>0</v>
          </cell>
          <cell r="BX679">
            <v>0</v>
          </cell>
          <cell r="BY679">
            <v>0</v>
          </cell>
          <cell r="BZ679">
            <v>0</v>
          </cell>
          <cell r="CA679">
            <v>0</v>
          </cell>
          <cell r="CB679">
            <v>0</v>
          </cell>
          <cell r="CC679">
            <v>0</v>
          </cell>
          <cell r="CD679">
            <v>0</v>
          </cell>
          <cell r="CE679">
            <v>0</v>
          </cell>
          <cell r="CF679">
            <v>0</v>
          </cell>
          <cell r="CG679">
            <v>0</v>
          </cell>
          <cell r="CH679">
            <v>0</v>
          </cell>
          <cell r="CI679">
            <v>0</v>
          </cell>
          <cell r="CJ679">
            <v>0</v>
          </cell>
          <cell r="CK679">
            <v>0</v>
          </cell>
          <cell r="CL679">
            <v>0</v>
          </cell>
          <cell r="CM679">
            <v>0</v>
          </cell>
          <cell r="CN679">
            <v>0</v>
          </cell>
          <cell r="CO679">
            <v>0</v>
          </cell>
          <cell r="CP679">
            <v>0</v>
          </cell>
          <cell r="CQ679">
            <v>0</v>
          </cell>
          <cell r="CR679">
            <v>0</v>
          </cell>
          <cell r="CS679">
            <v>0</v>
          </cell>
          <cell r="CT679">
            <v>0</v>
          </cell>
          <cell r="CU679">
            <v>0</v>
          </cell>
          <cell r="CV679">
            <v>0</v>
          </cell>
          <cell r="CW679">
            <v>0</v>
          </cell>
          <cell r="CX679">
            <v>0</v>
          </cell>
          <cell r="CY679">
            <v>0</v>
          </cell>
          <cell r="CZ679">
            <v>0</v>
          </cell>
          <cell r="DA679">
            <v>0</v>
          </cell>
          <cell r="DB679">
            <v>0</v>
          </cell>
          <cell r="DC679">
            <v>0</v>
          </cell>
          <cell r="DD679">
            <v>0</v>
          </cell>
          <cell r="DE679">
            <v>0</v>
          </cell>
          <cell r="DF679">
            <v>0</v>
          </cell>
          <cell r="DG679">
            <v>0</v>
          </cell>
          <cell r="DH679">
            <v>0</v>
          </cell>
          <cell r="DI679">
            <v>0</v>
          </cell>
          <cell r="DJ679">
            <v>0</v>
          </cell>
          <cell r="DK679">
            <v>0</v>
          </cell>
          <cell r="DL679">
            <v>0</v>
          </cell>
          <cell r="DM679">
            <v>0</v>
          </cell>
          <cell r="DN679">
            <v>0</v>
          </cell>
          <cell r="DO679">
            <v>0</v>
          </cell>
          <cell r="DP679">
            <v>0</v>
          </cell>
          <cell r="DQ679">
            <v>0</v>
          </cell>
          <cell r="DR679">
            <v>0</v>
          </cell>
          <cell r="DS679">
            <v>0</v>
          </cell>
          <cell r="DT679">
            <v>0</v>
          </cell>
          <cell r="DU679">
            <v>0</v>
          </cell>
          <cell r="DV679">
            <v>0</v>
          </cell>
          <cell r="DW679">
            <v>0</v>
          </cell>
          <cell r="DX679">
            <v>0</v>
          </cell>
          <cell r="DY679">
            <v>0</v>
          </cell>
          <cell r="DZ679">
            <v>0</v>
          </cell>
          <cell r="EA679">
            <v>0</v>
          </cell>
          <cell r="EB679">
            <v>0</v>
          </cell>
          <cell r="EC679">
            <v>0</v>
          </cell>
          <cell r="ED679">
            <v>0</v>
          </cell>
          <cell r="EE679">
            <v>0</v>
          </cell>
          <cell r="EF679">
            <v>0</v>
          </cell>
          <cell r="EG679">
            <v>0</v>
          </cell>
          <cell r="EH679">
            <v>0</v>
          </cell>
          <cell r="EI679">
            <v>0</v>
          </cell>
          <cell r="EJ679">
            <v>0</v>
          </cell>
          <cell r="EK679">
            <v>0</v>
          </cell>
          <cell r="EL679">
            <v>0</v>
          </cell>
          <cell r="EM679">
            <v>0</v>
          </cell>
          <cell r="EN679">
            <v>0</v>
          </cell>
          <cell r="EO679">
            <v>0</v>
          </cell>
          <cell r="EP679">
            <v>0</v>
          </cell>
          <cell r="EQ679">
            <v>0</v>
          </cell>
          <cell r="ER679">
            <v>0</v>
          </cell>
          <cell r="ES679">
            <v>0</v>
          </cell>
          <cell r="ET679">
            <v>0</v>
          </cell>
          <cell r="EU679">
            <v>0</v>
          </cell>
          <cell r="EV679">
            <v>0</v>
          </cell>
          <cell r="EW679">
            <v>0</v>
          </cell>
          <cell r="EX679">
            <v>0</v>
          </cell>
          <cell r="EY679">
            <v>0</v>
          </cell>
          <cell r="EZ679">
            <v>0</v>
          </cell>
          <cell r="FA679">
            <v>0</v>
          </cell>
          <cell r="FB679">
            <v>0</v>
          </cell>
          <cell r="FC679">
            <v>0</v>
          </cell>
          <cell r="FD679">
            <v>0</v>
          </cell>
          <cell r="FE679">
            <v>0</v>
          </cell>
          <cell r="FF679">
            <v>0</v>
          </cell>
          <cell r="FG679">
            <v>0</v>
          </cell>
          <cell r="FH679">
            <v>0</v>
          </cell>
          <cell r="FI679">
            <v>0</v>
          </cell>
          <cell r="FJ679">
            <v>0</v>
          </cell>
          <cell r="FK679">
            <v>0</v>
          </cell>
          <cell r="FL679">
            <v>0</v>
          </cell>
          <cell r="FM679">
            <v>0</v>
          </cell>
          <cell r="FN679">
            <v>0</v>
          </cell>
          <cell r="FO679">
            <v>0</v>
          </cell>
          <cell r="FP679">
            <v>0</v>
          </cell>
          <cell r="FQ679">
            <v>0</v>
          </cell>
          <cell r="FR679">
            <v>0</v>
          </cell>
          <cell r="FS679">
            <v>0</v>
          </cell>
          <cell r="FT679">
            <v>0</v>
          </cell>
          <cell r="FU679">
            <v>0</v>
          </cell>
          <cell r="FV679">
            <v>0</v>
          </cell>
          <cell r="FW679">
            <v>0</v>
          </cell>
          <cell r="FX679">
            <v>0</v>
          </cell>
          <cell r="FY679">
            <v>0</v>
          </cell>
          <cell r="FZ679">
            <v>0</v>
          </cell>
          <cell r="GA679">
            <v>0</v>
          </cell>
          <cell r="GB679">
            <v>0</v>
          </cell>
          <cell r="GC679">
            <v>0</v>
          </cell>
          <cell r="GD679">
            <v>0</v>
          </cell>
          <cell r="GE679">
            <v>0</v>
          </cell>
          <cell r="GF679">
            <v>0</v>
          </cell>
          <cell r="GG679">
            <v>0</v>
          </cell>
          <cell r="GH679">
            <v>0</v>
          </cell>
          <cell r="GI679">
            <v>0</v>
          </cell>
          <cell r="GJ679">
            <v>0</v>
          </cell>
          <cell r="GK679">
            <v>0</v>
          </cell>
          <cell r="GL679">
            <v>0</v>
          </cell>
          <cell r="GM679">
            <v>0</v>
          </cell>
          <cell r="GN679">
            <v>0</v>
          </cell>
          <cell r="GO679">
            <v>0</v>
          </cell>
          <cell r="GP679">
            <v>0</v>
          </cell>
          <cell r="GQ679">
            <v>0</v>
          </cell>
          <cell r="GR679">
            <v>0</v>
          </cell>
          <cell r="GS679">
            <v>0</v>
          </cell>
          <cell r="GT679">
            <v>0</v>
          </cell>
          <cell r="GU679">
            <v>0</v>
          </cell>
          <cell r="GV679">
            <v>0</v>
          </cell>
          <cell r="GW679">
            <v>0</v>
          </cell>
          <cell r="GX679">
            <v>0</v>
          </cell>
          <cell r="GY679">
            <v>0</v>
          </cell>
          <cell r="GZ679">
            <v>0</v>
          </cell>
          <cell r="HA679">
            <v>0</v>
          </cell>
          <cell r="HB679">
            <v>0</v>
          </cell>
          <cell r="HC679">
            <v>0</v>
          </cell>
          <cell r="HD679">
            <v>0</v>
          </cell>
          <cell r="HE679">
            <v>0</v>
          </cell>
          <cell r="HF679">
            <v>0</v>
          </cell>
          <cell r="HG679">
            <v>0</v>
          </cell>
          <cell r="HH679">
            <v>0</v>
          </cell>
          <cell r="HI679">
            <v>0</v>
          </cell>
          <cell r="HJ679">
            <v>0</v>
          </cell>
          <cell r="HK679">
            <v>0</v>
          </cell>
          <cell r="HL679">
            <v>0</v>
          </cell>
          <cell r="HM679">
            <v>0</v>
          </cell>
          <cell r="HN679">
            <v>0</v>
          </cell>
          <cell r="HO679">
            <v>0</v>
          </cell>
          <cell r="HP679">
            <v>0</v>
          </cell>
          <cell r="HQ679">
            <v>0</v>
          </cell>
          <cell r="HR679">
            <v>0</v>
          </cell>
          <cell r="HS679">
            <v>0</v>
          </cell>
          <cell r="HT679">
            <v>0</v>
          </cell>
          <cell r="HU679">
            <v>0</v>
          </cell>
          <cell r="HV679">
            <v>0</v>
          </cell>
          <cell r="HW679">
            <v>0</v>
          </cell>
          <cell r="HX679">
            <v>0</v>
          </cell>
          <cell r="HY679">
            <v>0</v>
          </cell>
          <cell r="HZ679">
            <v>0</v>
          </cell>
          <cell r="IA679">
            <v>0</v>
          </cell>
          <cell r="IB679">
            <v>0</v>
          </cell>
          <cell r="IC679">
            <v>0</v>
          </cell>
          <cell r="ID679">
            <v>0</v>
          </cell>
          <cell r="IE679">
            <v>0</v>
          </cell>
          <cell r="IF679">
            <v>0</v>
          </cell>
          <cell r="IG679">
            <v>0</v>
          </cell>
          <cell r="IH679">
            <v>0</v>
          </cell>
          <cell r="II679">
            <v>0</v>
          </cell>
          <cell r="IJ679">
            <v>0</v>
          </cell>
          <cell r="IK679">
            <v>0</v>
          </cell>
          <cell r="IL679">
            <v>0</v>
          </cell>
          <cell r="IM679">
            <v>0</v>
          </cell>
        </row>
        <row r="680">
          <cell r="A680">
            <v>0</v>
          </cell>
          <cell r="C680">
            <v>0</v>
          </cell>
          <cell r="D680">
            <v>0</v>
          </cell>
          <cell r="H680">
            <v>0</v>
          </cell>
          <cell r="I680">
            <v>0</v>
          </cell>
          <cell r="J680">
            <v>0</v>
          </cell>
          <cell r="K680">
            <v>0</v>
          </cell>
          <cell r="L680">
            <v>0</v>
          </cell>
          <cell r="M680">
            <v>0</v>
          </cell>
          <cell r="N680">
            <v>0</v>
          </cell>
          <cell r="O680">
            <v>0</v>
          </cell>
          <cell r="P680">
            <v>0</v>
          </cell>
          <cell r="Q680">
            <v>0</v>
          </cell>
          <cell r="R680">
            <v>0</v>
          </cell>
          <cell r="S680">
            <v>0</v>
          </cell>
          <cell r="T680">
            <v>0</v>
          </cell>
          <cell r="U680">
            <v>0</v>
          </cell>
          <cell r="V680">
            <v>0</v>
          </cell>
          <cell r="W680">
            <v>0</v>
          </cell>
          <cell r="X680">
            <v>0</v>
          </cell>
          <cell r="Y680">
            <v>0</v>
          </cell>
          <cell r="Z680">
            <v>0</v>
          </cell>
          <cell r="AA680">
            <v>0</v>
          </cell>
          <cell r="AB680">
            <v>0</v>
          </cell>
          <cell r="AC680">
            <v>0</v>
          </cell>
          <cell r="AD680">
            <v>0</v>
          </cell>
          <cell r="AE680">
            <v>0</v>
          </cell>
          <cell r="AF680">
            <v>0</v>
          </cell>
          <cell r="AG680">
            <v>0</v>
          </cell>
          <cell r="AH680">
            <v>0</v>
          </cell>
          <cell r="AI680">
            <v>0</v>
          </cell>
          <cell r="AJ680">
            <v>0</v>
          </cell>
          <cell r="AK680">
            <v>0</v>
          </cell>
          <cell r="AL680">
            <v>0</v>
          </cell>
          <cell r="AM680">
            <v>0</v>
          </cell>
          <cell r="AN680">
            <v>0</v>
          </cell>
          <cell r="AO680">
            <v>0</v>
          </cell>
          <cell r="AP680">
            <v>0</v>
          </cell>
          <cell r="AQ680">
            <v>0</v>
          </cell>
          <cell r="AR680">
            <v>0</v>
          </cell>
          <cell r="AS680">
            <v>0</v>
          </cell>
          <cell r="AT680">
            <v>0</v>
          </cell>
          <cell r="AU680">
            <v>0</v>
          </cell>
          <cell r="AV680">
            <v>0</v>
          </cell>
          <cell r="AW680">
            <v>0</v>
          </cell>
          <cell r="AX680">
            <v>0</v>
          </cell>
          <cell r="AY680">
            <v>0</v>
          </cell>
          <cell r="AZ680">
            <v>0</v>
          </cell>
          <cell r="BA680">
            <v>0</v>
          </cell>
          <cell r="BB680">
            <v>0</v>
          </cell>
          <cell r="BC680">
            <v>0</v>
          </cell>
          <cell r="BD680">
            <v>0</v>
          </cell>
          <cell r="BE680">
            <v>0</v>
          </cell>
          <cell r="BF680">
            <v>0</v>
          </cell>
          <cell r="BG680">
            <v>0</v>
          </cell>
          <cell r="BH680">
            <v>0</v>
          </cell>
          <cell r="BI680">
            <v>0</v>
          </cell>
          <cell r="BJ680">
            <v>0</v>
          </cell>
          <cell r="BK680">
            <v>0</v>
          </cell>
          <cell r="BL680">
            <v>0</v>
          </cell>
          <cell r="BM680">
            <v>0</v>
          </cell>
          <cell r="BN680">
            <v>0</v>
          </cell>
          <cell r="BO680">
            <v>0</v>
          </cell>
          <cell r="BP680">
            <v>0</v>
          </cell>
          <cell r="BQ680">
            <v>0</v>
          </cell>
          <cell r="BR680">
            <v>0</v>
          </cell>
          <cell r="BS680">
            <v>0</v>
          </cell>
          <cell r="BT680">
            <v>0</v>
          </cell>
          <cell r="BU680">
            <v>0</v>
          </cell>
          <cell r="BV680">
            <v>0</v>
          </cell>
          <cell r="BW680">
            <v>0</v>
          </cell>
          <cell r="BX680">
            <v>0</v>
          </cell>
          <cell r="BY680">
            <v>0</v>
          </cell>
          <cell r="BZ680">
            <v>0</v>
          </cell>
          <cell r="CA680">
            <v>0</v>
          </cell>
          <cell r="CB680">
            <v>0</v>
          </cell>
          <cell r="CC680">
            <v>0</v>
          </cell>
          <cell r="CD680">
            <v>0</v>
          </cell>
          <cell r="CE680">
            <v>0</v>
          </cell>
          <cell r="CF680">
            <v>0</v>
          </cell>
          <cell r="CG680">
            <v>0</v>
          </cell>
          <cell r="CH680">
            <v>0</v>
          </cell>
          <cell r="CI680">
            <v>0</v>
          </cell>
          <cell r="CJ680">
            <v>0</v>
          </cell>
          <cell r="CK680">
            <v>0</v>
          </cell>
          <cell r="CL680">
            <v>0</v>
          </cell>
          <cell r="CM680">
            <v>0</v>
          </cell>
          <cell r="CN680">
            <v>0</v>
          </cell>
          <cell r="CO680">
            <v>0</v>
          </cell>
          <cell r="CP680">
            <v>0</v>
          </cell>
          <cell r="CQ680">
            <v>0</v>
          </cell>
          <cell r="CR680">
            <v>0</v>
          </cell>
          <cell r="CS680">
            <v>0</v>
          </cell>
          <cell r="CT680">
            <v>0</v>
          </cell>
          <cell r="CU680">
            <v>0</v>
          </cell>
          <cell r="CV680">
            <v>0</v>
          </cell>
          <cell r="CW680">
            <v>0</v>
          </cell>
          <cell r="CX680">
            <v>0</v>
          </cell>
          <cell r="CY680">
            <v>0</v>
          </cell>
          <cell r="CZ680">
            <v>0</v>
          </cell>
          <cell r="DA680">
            <v>0</v>
          </cell>
          <cell r="DB680">
            <v>0</v>
          </cell>
          <cell r="DC680">
            <v>0</v>
          </cell>
          <cell r="DD680">
            <v>0</v>
          </cell>
          <cell r="DE680">
            <v>0</v>
          </cell>
          <cell r="DF680">
            <v>0</v>
          </cell>
          <cell r="DG680">
            <v>0</v>
          </cell>
          <cell r="DH680">
            <v>0</v>
          </cell>
          <cell r="DI680">
            <v>0</v>
          </cell>
          <cell r="DJ680">
            <v>0</v>
          </cell>
          <cell r="DK680">
            <v>0</v>
          </cell>
          <cell r="DL680">
            <v>0</v>
          </cell>
          <cell r="DM680">
            <v>0</v>
          </cell>
          <cell r="DN680">
            <v>0</v>
          </cell>
          <cell r="DO680">
            <v>0</v>
          </cell>
          <cell r="DP680">
            <v>0</v>
          </cell>
          <cell r="DQ680">
            <v>0</v>
          </cell>
          <cell r="DR680">
            <v>0</v>
          </cell>
          <cell r="DS680">
            <v>0</v>
          </cell>
          <cell r="DT680">
            <v>0</v>
          </cell>
          <cell r="DU680">
            <v>0</v>
          </cell>
          <cell r="DV680">
            <v>0</v>
          </cell>
          <cell r="DW680">
            <v>0</v>
          </cell>
          <cell r="DX680">
            <v>0</v>
          </cell>
          <cell r="DY680">
            <v>0</v>
          </cell>
          <cell r="DZ680">
            <v>0</v>
          </cell>
          <cell r="EA680">
            <v>0</v>
          </cell>
          <cell r="EB680">
            <v>0</v>
          </cell>
          <cell r="EC680">
            <v>0</v>
          </cell>
          <cell r="ED680">
            <v>0</v>
          </cell>
          <cell r="EE680">
            <v>0</v>
          </cell>
          <cell r="EF680">
            <v>0</v>
          </cell>
          <cell r="EG680">
            <v>0</v>
          </cell>
          <cell r="EH680">
            <v>0</v>
          </cell>
          <cell r="EI680">
            <v>0</v>
          </cell>
          <cell r="EJ680">
            <v>0</v>
          </cell>
          <cell r="EK680">
            <v>0</v>
          </cell>
          <cell r="EL680">
            <v>0</v>
          </cell>
          <cell r="EM680">
            <v>0</v>
          </cell>
          <cell r="EN680">
            <v>0</v>
          </cell>
          <cell r="EO680">
            <v>0</v>
          </cell>
          <cell r="EP680">
            <v>0</v>
          </cell>
          <cell r="EQ680">
            <v>0</v>
          </cell>
          <cell r="ER680">
            <v>0</v>
          </cell>
          <cell r="ES680">
            <v>0</v>
          </cell>
          <cell r="ET680">
            <v>0</v>
          </cell>
          <cell r="EU680">
            <v>0</v>
          </cell>
          <cell r="EV680">
            <v>0</v>
          </cell>
          <cell r="EW680">
            <v>0</v>
          </cell>
          <cell r="EX680">
            <v>0</v>
          </cell>
          <cell r="EY680">
            <v>0</v>
          </cell>
          <cell r="EZ680">
            <v>0</v>
          </cell>
          <cell r="FA680">
            <v>0</v>
          </cell>
          <cell r="FB680">
            <v>0</v>
          </cell>
          <cell r="FC680">
            <v>0</v>
          </cell>
          <cell r="FD680">
            <v>0</v>
          </cell>
          <cell r="FE680">
            <v>0</v>
          </cell>
          <cell r="FF680">
            <v>0</v>
          </cell>
          <cell r="FG680">
            <v>0</v>
          </cell>
          <cell r="FH680">
            <v>0</v>
          </cell>
          <cell r="FI680">
            <v>0</v>
          </cell>
          <cell r="FJ680">
            <v>0</v>
          </cell>
          <cell r="FK680">
            <v>0</v>
          </cell>
          <cell r="FL680">
            <v>0</v>
          </cell>
          <cell r="FM680">
            <v>0</v>
          </cell>
          <cell r="FN680">
            <v>0</v>
          </cell>
          <cell r="FO680">
            <v>0</v>
          </cell>
          <cell r="FP680">
            <v>0</v>
          </cell>
          <cell r="FQ680">
            <v>0</v>
          </cell>
          <cell r="FR680">
            <v>0</v>
          </cell>
          <cell r="FS680">
            <v>0</v>
          </cell>
          <cell r="FT680">
            <v>0</v>
          </cell>
          <cell r="FU680">
            <v>0</v>
          </cell>
          <cell r="FV680">
            <v>0</v>
          </cell>
          <cell r="FW680">
            <v>0</v>
          </cell>
          <cell r="FX680">
            <v>0</v>
          </cell>
          <cell r="FY680">
            <v>0</v>
          </cell>
          <cell r="FZ680">
            <v>0</v>
          </cell>
          <cell r="GA680">
            <v>0</v>
          </cell>
          <cell r="GB680">
            <v>0</v>
          </cell>
          <cell r="GC680">
            <v>0</v>
          </cell>
          <cell r="GD680">
            <v>0</v>
          </cell>
          <cell r="GE680">
            <v>0</v>
          </cell>
          <cell r="GF680">
            <v>0</v>
          </cell>
          <cell r="GG680">
            <v>0</v>
          </cell>
          <cell r="GH680">
            <v>0</v>
          </cell>
          <cell r="GI680">
            <v>0</v>
          </cell>
          <cell r="GJ680">
            <v>0</v>
          </cell>
          <cell r="GK680">
            <v>0</v>
          </cell>
          <cell r="GL680">
            <v>0</v>
          </cell>
          <cell r="GM680">
            <v>0</v>
          </cell>
          <cell r="GN680">
            <v>0</v>
          </cell>
          <cell r="GO680">
            <v>0</v>
          </cell>
          <cell r="GP680">
            <v>0</v>
          </cell>
          <cell r="GQ680">
            <v>0</v>
          </cell>
          <cell r="GR680">
            <v>0</v>
          </cell>
          <cell r="GS680">
            <v>0</v>
          </cell>
          <cell r="GT680">
            <v>0</v>
          </cell>
          <cell r="GU680">
            <v>0</v>
          </cell>
          <cell r="GV680">
            <v>0</v>
          </cell>
          <cell r="GW680">
            <v>0</v>
          </cell>
          <cell r="GX680">
            <v>0</v>
          </cell>
          <cell r="GY680">
            <v>0</v>
          </cell>
          <cell r="GZ680">
            <v>0</v>
          </cell>
          <cell r="HA680">
            <v>0</v>
          </cell>
          <cell r="HB680">
            <v>0</v>
          </cell>
          <cell r="HC680">
            <v>0</v>
          </cell>
          <cell r="HD680">
            <v>0</v>
          </cell>
          <cell r="HE680">
            <v>0</v>
          </cell>
          <cell r="HF680">
            <v>0</v>
          </cell>
          <cell r="HG680">
            <v>0</v>
          </cell>
          <cell r="HH680">
            <v>0</v>
          </cell>
          <cell r="HI680">
            <v>0</v>
          </cell>
          <cell r="HJ680">
            <v>0</v>
          </cell>
          <cell r="HK680">
            <v>0</v>
          </cell>
          <cell r="HL680">
            <v>0</v>
          </cell>
          <cell r="HM680">
            <v>0</v>
          </cell>
          <cell r="HN680">
            <v>0</v>
          </cell>
          <cell r="HO680">
            <v>0</v>
          </cell>
          <cell r="HP680">
            <v>0</v>
          </cell>
          <cell r="HQ680">
            <v>0</v>
          </cell>
          <cell r="HR680">
            <v>0</v>
          </cell>
          <cell r="HS680">
            <v>0</v>
          </cell>
          <cell r="HT680">
            <v>0</v>
          </cell>
          <cell r="HU680">
            <v>0</v>
          </cell>
          <cell r="HV680">
            <v>0</v>
          </cell>
          <cell r="HW680">
            <v>0</v>
          </cell>
          <cell r="HX680">
            <v>0</v>
          </cell>
          <cell r="HY680">
            <v>0</v>
          </cell>
          <cell r="HZ680">
            <v>0</v>
          </cell>
          <cell r="IA680">
            <v>0</v>
          </cell>
          <cell r="IB680">
            <v>0</v>
          </cell>
          <cell r="IC680">
            <v>0</v>
          </cell>
          <cell r="ID680">
            <v>0</v>
          </cell>
          <cell r="IE680">
            <v>0</v>
          </cell>
          <cell r="IF680">
            <v>0</v>
          </cell>
          <cell r="IG680">
            <v>0</v>
          </cell>
          <cell r="IH680">
            <v>0</v>
          </cell>
          <cell r="II680">
            <v>0</v>
          </cell>
          <cell r="IJ680">
            <v>0</v>
          </cell>
          <cell r="IK680">
            <v>0</v>
          </cell>
          <cell r="IL680">
            <v>0</v>
          </cell>
          <cell r="IM680">
            <v>0</v>
          </cell>
        </row>
        <row r="681">
          <cell r="A681">
            <v>0</v>
          </cell>
          <cell r="C681">
            <v>0</v>
          </cell>
          <cell r="D681">
            <v>0</v>
          </cell>
          <cell r="H681">
            <v>0</v>
          </cell>
          <cell r="I681">
            <v>0</v>
          </cell>
          <cell r="J681">
            <v>0</v>
          </cell>
          <cell r="K681">
            <v>0</v>
          </cell>
          <cell r="L681">
            <v>0</v>
          </cell>
          <cell r="M681">
            <v>0</v>
          </cell>
          <cell r="N681">
            <v>0</v>
          </cell>
          <cell r="O681">
            <v>0</v>
          </cell>
          <cell r="P681">
            <v>0</v>
          </cell>
          <cell r="Q681">
            <v>0</v>
          </cell>
          <cell r="R681">
            <v>0</v>
          </cell>
          <cell r="S681">
            <v>0</v>
          </cell>
          <cell r="T681">
            <v>0</v>
          </cell>
          <cell r="U681">
            <v>0</v>
          </cell>
          <cell r="V681">
            <v>0</v>
          </cell>
          <cell r="W681">
            <v>0</v>
          </cell>
          <cell r="X681">
            <v>0</v>
          </cell>
          <cell r="Y681">
            <v>0</v>
          </cell>
          <cell r="Z681">
            <v>0</v>
          </cell>
          <cell r="AA681">
            <v>0</v>
          </cell>
          <cell r="AB681">
            <v>0</v>
          </cell>
          <cell r="AC681">
            <v>0</v>
          </cell>
          <cell r="AD681">
            <v>0</v>
          </cell>
          <cell r="AE681">
            <v>0</v>
          </cell>
          <cell r="AF681">
            <v>0</v>
          </cell>
          <cell r="AG681">
            <v>0</v>
          </cell>
          <cell r="AH681">
            <v>0</v>
          </cell>
          <cell r="AI681">
            <v>0</v>
          </cell>
          <cell r="AJ681">
            <v>0</v>
          </cell>
          <cell r="AK681">
            <v>0</v>
          </cell>
          <cell r="AL681">
            <v>0</v>
          </cell>
          <cell r="AM681">
            <v>0</v>
          </cell>
          <cell r="AN681">
            <v>0</v>
          </cell>
          <cell r="AO681">
            <v>0</v>
          </cell>
          <cell r="AP681">
            <v>0</v>
          </cell>
          <cell r="AQ681">
            <v>0</v>
          </cell>
          <cell r="AR681">
            <v>0</v>
          </cell>
          <cell r="AS681">
            <v>0</v>
          </cell>
          <cell r="AT681">
            <v>0</v>
          </cell>
          <cell r="AU681">
            <v>0</v>
          </cell>
          <cell r="AV681">
            <v>0</v>
          </cell>
          <cell r="AW681">
            <v>0</v>
          </cell>
          <cell r="AX681">
            <v>0</v>
          </cell>
          <cell r="AY681">
            <v>0</v>
          </cell>
          <cell r="AZ681">
            <v>0</v>
          </cell>
          <cell r="BA681">
            <v>0</v>
          </cell>
          <cell r="BB681">
            <v>0</v>
          </cell>
          <cell r="BC681">
            <v>0</v>
          </cell>
          <cell r="BD681">
            <v>0</v>
          </cell>
          <cell r="BE681">
            <v>0</v>
          </cell>
          <cell r="BF681">
            <v>0</v>
          </cell>
          <cell r="BG681">
            <v>0</v>
          </cell>
          <cell r="BH681">
            <v>0</v>
          </cell>
          <cell r="BI681">
            <v>0</v>
          </cell>
          <cell r="BJ681">
            <v>0</v>
          </cell>
          <cell r="BK681">
            <v>0</v>
          </cell>
          <cell r="BL681">
            <v>0</v>
          </cell>
          <cell r="BM681">
            <v>0</v>
          </cell>
          <cell r="BN681">
            <v>0</v>
          </cell>
          <cell r="BO681">
            <v>0</v>
          </cell>
          <cell r="BP681">
            <v>0</v>
          </cell>
          <cell r="BQ681">
            <v>0</v>
          </cell>
          <cell r="BR681">
            <v>0</v>
          </cell>
          <cell r="BS681">
            <v>0</v>
          </cell>
          <cell r="BT681">
            <v>0</v>
          </cell>
          <cell r="BU681">
            <v>0</v>
          </cell>
          <cell r="BV681">
            <v>0</v>
          </cell>
          <cell r="BW681">
            <v>0</v>
          </cell>
          <cell r="BX681">
            <v>0</v>
          </cell>
          <cell r="BY681">
            <v>0</v>
          </cell>
          <cell r="BZ681">
            <v>0</v>
          </cell>
          <cell r="CA681">
            <v>0</v>
          </cell>
          <cell r="CB681">
            <v>0</v>
          </cell>
          <cell r="CC681">
            <v>0</v>
          </cell>
          <cell r="CD681">
            <v>0</v>
          </cell>
          <cell r="CE681">
            <v>0</v>
          </cell>
          <cell r="CF681">
            <v>0</v>
          </cell>
          <cell r="CG681">
            <v>0</v>
          </cell>
          <cell r="CH681">
            <v>0</v>
          </cell>
          <cell r="CI681">
            <v>0</v>
          </cell>
          <cell r="CJ681">
            <v>0</v>
          </cell>
          <cell r="CK681">
            <v>0</v>
          </cell>
          <cell r="CL681">
            <v>0</v>
          </cell>
          <cell r="CM681">
            <v>0</v>
          </cell>
          <cell r="CN681">
            <v>0</v>
          </cell>
          <cell r="CO681">
            <v>0</v>
          </cell>
          <cell r="CP681">
            <v>0</v>
          </cell>
          <cell r="CQ681">
            <v>0</v>
          </cell>
          <cell r="CR681">
            <v>0</v>
          </cell>
          <cell r="CS681">
            <v>0</v>
          </cell>
          <cell r="CT681">
            <v>0</v>
          </cell>
          <cell r="CU681">
            <v>0</v>
          </cell>
          <cell r="CV681">
            <v>0</v>
          </cell>
          <cell r="CW681">
            <v>0</v>
          </cell>
          <cell r="CX681">
            <v>0</v>
          </cell>
          <cell r="CY681">
            <v>0</v>
          </cell>
          <cell r="CZ681">
            <v>0</v>
          </cell>
          <cell r="DA681">
            <v>0</v>
          </cell>
          <cell r="DB681">
            <v>0</v>
          </cell>
          <cell r="DC681">
            <v>0</v>
          </cell>
          <cell r="DD681">
            <v>0</v>
          </cell>
          <cell r="DE681">
            <v>0</v>
          </cell>
          <cell r="DF681">
            <v>0</v>
          </cell>
          <cell r="DG681">
            <v>0</v>
          </cell>
          <cell r="DH681">
            <v>0</v>
          </cell>
          <cell r="DI681">
            <v>0</v>
          </cell>
          <cell r="DJ681">
            <v>0</v>
          </cell>
          <cell r="DK681">
            <v>0</v>
          </cell>
          <cell r="DL681">
            <v>0</v>
          </cell>
          <cell r="DM681">
            <v>0</v>
          </cell>
          <cell r="DN681">
            <v>0</v>
          </cell>
          <cell r="DO681">
            <v>0</v>
          </cell>
          <cell r="DP681">
            <v>0</v>
          </cell>
          <cell r="DQ681">
            <v>0</v>
          </cell>
          <cell r="DR681">
            <v>0</v>
          </cell>
          <cell r="DS681">
            <v>0</v>
          </cell>
          <cell r="DT681">
            <v>0</v>
          </cell>
          <cell r="DU681">
            <v>0</v>
          </cell>
          <cell r="DV681">
            <v>0</v>
          </cell>
          <cell r="DW681">
            <v>0</v>
          </cell>
          <cell r="DX681">
            <v>0</v>
          </cell>
          <cell r="DY681">
            <v>0</v>
          </cell>
          <cell r="DZ681">
            <v>0</v>
          </cell>
          <cell r="EA681">
            <v>0</v>
          </cell>
          <cell r="EB681">
            <v>0</v>
          </cell>
          <cell r="EC681">
            <v>0</v>
          </cell>
          <cell r="ED681">
            <v>0</v>
          </cell>
          <cell r="EE681">
            <v>0</v>
          </cell>
          <cell r="EF681">
            <v>0</v>
          </cell>
          <cell r="EG681">
            <v>0</v>
          </cell>
          <cell r="EH681">
            <v>0</v>
          </cell>
          <cell r="EI681">
            <v>0</v>
          </cell>
          <cell r="EJ681">
            <v>0</v>
          </cell>
          <cell r="EK681">
            <v>0</v>
          </cell>
          <cell r="EL681">
            <v>0</v>
          </cell>
          <cell r="EM681">
            <v>0</v>
          </cell>
          <cell r="EN681">
            <v>0</v>
          </cell>
          <cell r="EO681">
            <v>0</v>
          </cell>
          <cell r="EP681">
            <v>0</v>
          </cell>
          <cell r="EQ681">
            <v>0</v>
          </cell>
          <cell r="ER681">
            <v>0</v>
          </cell>
          <cell r="ES681">
            <v>0</v>
          </cell>
          <cell r="ET681">
            <v>0</v>
          </cell>
          <cell r="EU681">
            <v>0</v>
          </cell>
          <cell r="EV681">
            <v>0</v>
          </cell>
          <cell r="EW681">
            <v>0</v>
          </cell>
          <cell r="EX681">
            <v>0</v>
          </cell>
          <cell r="EY681">
            <v>0</v>
          </cell>
          <cell r="EZ681">
            <v>0</v>
          </cell>
          <cell r="FA681">
            <v>0</v>
          </cell>
          <cell r="FB681">
            <v>0</v>
          </cell>
          <cell r="FC681">
            <v>0</v>
          </cell>
          <cell r="FD681">
            <v>0</v>
          </cell>
          <cell r="FE681">
            <v>0</v>
          </cell>
          <cell r="FF681">
            <v>0</v>
          </cell>
          <cell r="FG681">
            <v>0</v>
          </cell>
          <cell r="FH681">
            <v>0</v>
          </cell>
          <cell r="FI681">
            <v>0</v>
          </cell>
          <cell r="FJ681">
            <v>0</v>
          </cell>
          <cell r="FK681">
            <v>0</v>
          </cell>
          <cell r="FL681">
            <v>0</v>
          </cell>
          <cell r="FM681">
            <v>0</v>
          </cell>
          <cell r="FN681">
            <v>0</v>
          </cell>
          <cell r="FO681">
            <v>0</v>
          </cell>
          <cell r="FP681">
            <v>0</v>
          </cell>
          <cell r="FQ681">
            <v>0</v>
          </cell>
          <cell r="FR681">
            <v>0</v>
          </cell>
          <cell r="FS681">
            <v>0</v>
          </cell>
          <cell r="FT681">
            <v>0</v>
          </cell>
          <cell r="FU681">
            <v>0</v>
          </cell>
          <cell r="FV681">
            <v>0</v>
          </cell>
          <cell r="FW681">
            <v>0</v>
          </cell>
          <cell r="FX681">
            <v>0</v>
          </cell>
          <cell r="FY681">
            <v>0</v>
          </cell>
          <cell r="FZ681">
            <v>0</v>
          </cell>
          <cell r="GA681">
            <v>0</v>
          </cell>
          <cell r="GB681">
            <v>0</v>
          </cell>
          <cell r="GC681">
            <v>0</v>
          </cell>
          <cell r="GD681">
            <v>0</v>
          </cell>
          <cell r="GE681">
            <v>0</v>
          </cell>
          <cell r="GF681">
            <v>0</v>
          </cell>
          <cell r="GG681">
            <v>0</v>
          </cell>
          <cell r="GH681">
            <v>0</v>
          </cell>
          <cell r="GI681">
            <v>0</v>
          </cell>
          <cell r="GJ681">
            <v>0</v>
          </cell>
          <cell r="GK681">
            <v>0</v>
          </cell>
          <cell r="GL681">
            <v>0</v>
          </cell>
          <cell r="GM681">
            <v>0</v>
          </cell>
          <cell r="GN681">
            <v>0</v>
          </cell>
          <cell r="GO681">
            <v>0</v>
          </cell>
          <cell r="GP681">
            <v>0</v>
          </cell>
          <cell r="GQ681">
            <v>0</v>
          </cell>
          <cell r="GR681">
            <v>0</v>
          </cell>
          <cell r="GS681">
            <v>0</v>
          </cell>
          <cell r="GT681">
            <v>0</v>
          </cell>
          <cell r="GU681">
            <v>0</v>
          </cell>
          <cell r="GV681">
            <v>0</v>
          </cell>
          <cell r="GW681">
            <v>0</v>
          </cell>
          <cell r="GX681">
            <v>0</v>
          </cell>
          <cell r="GY681">
            <v>0</v>
          </cell>
          <cell r="GZ681">
            <v>0</v>
          </cell>
          <cell r="HA681">
            <v>0</v>
          </cell>
          <cell r="HB681">
            <v>0</v>
          </cell>
          <cell r="HC681">
            <v>0</v>
          </cell>
          <cell r="HD681">
            <v>0</v>
          </cell>
          <cell r="HE681">
            <v>0</v>
          </cell>
          <cell r="HF681">
            <v>0</v>
          </cell>
          <cell r="HG681">
            <v>0</v>
          </cell>
          <cell r="HH681">
            <v>0</v>
          </cell>
          <cell r="HI681">
            <v>0</v>
          </cell>
          <cell r="HJ681">
            <v>0</v>
          </cell>
          <cell r="HK681">
            <v>0</v>
          </cell>
          <cell r="HL681">
            <v>0</v>
          </cell>
          <cell r="HM681">
            <v>0</v>
          </cell>
          <cell r="HN681">
            <v>0</v>
          </cell>
          <cell r="HO681">
            <v>0</v>
          </cell>
          <cell r="HP681">
            <v>0</v>
          </cell>
          <cell r="HQ681">
            <v>0</v>
          </cell>
          <cell r="HR681">
            <v>0</v>
          </cell>
          <cell r="HS681">
            <v>0</v>
          </cell>
          <cell r="HT681">
            <v>0</v>
          </cell>
          <cell r="HU681">
            <v>0</v>
          </cell>
          <cell r="HV681">
            <v>0</v>
          </cell>
          <cell r="HW681">
            <v>0</v>
          </cell>
          <cell r="HX681">
            <v>0</v>
          </cell>
          <cell r="HY681">
            <v>0</v>
          </cell>
          <cell r="HZ681">
            <v>0</v>
          </cell>
          <cell r="IA681">
            <v>0</v>
          </cell>
          <cell r="IB681">
            <v>0</v>
          </cell>
          <cell r="IC681">
            <v>0</v>
          </cell>
          <cell r="ID681">
            <v>0</v>
          </cell>
          <cell r="IE681">
            <v>0</v>
          </cell>
          <cell r="IF681">
            <v>0</v>
          </cell>
          <cell r="IG681">
            <v>0</v>
          </cell>
          <cell r="IH681">
            <v>0</v>
          </cell>
          <cell r="II681">
            <v>0</v>
          </cell>
          <cell r="IJ681">
            <v>0</v>
          </cell>
          <cell r="IK681">
            <v>0</v>
          </cell>
          <cell r="IL681">
            <v>0</v>
          </cell>
          <cell r="IM681">
            <v>0</v>
          </cell>
        </row>
        <row r="682">
          <cell r="A682">
            <v>0</v>
          </cell>
          <cell r="C682">
            <v>0</v>
          </cell>
          <cell r="D682">
            <v>0</v>
          </cell>
        </row>
        <row r="683">
          <cell r="A683">
            <v>0</v>
          </cell>
          <cell r="C683">
            <v>0</v>
          </cell>
          <cell r="D683">
            <v>0</v>
          </cell>
        </row>
        <row r="684">
          <cell r="A684">
            <v>0</v>
          </cell>
          <cell r="C684">
            <v>0</v>
          </cell>
          <cell r="D684">
            <v>0</v>
          </cell>
        </row>
        <row r="685">
          <cell r="A685">
            <v>0</v>
          </cell>
          <cell r="C685">
            <v>0</v>
          </cell>
          <cell r="D685">
            <v>0</v>
          </cell>
        </row>
        <row r="686">
          <cell r="A686">
            <v>0</v>
          </cell>
          <cell r="C686">
            <v>0</v>
          </cell>
          <cell r="D686">
            <v>0</v>
          </cell>
        </row>
        <row r="687">
          <cell r="A687">
            <v>0</v>
          </cell>
          <cell r="C687">
            <v>0</v>
          </cell>
          <cell r="D687">
            <v>0</v>
          </cell>
        </row>
        <row r="688">
          <cell r="A688">
            <v>0</v>
          </cell>
          <cell r="C688">
            <v>0</v>
          </cell>
          <cell r="D688">
            <v>0</v>
          </cell>
        </row>
        <row r="689">
          <cell r="A689">
            <v>0</v>
          </cell>
          <cell r="C689">
            <v>0</v>
          </cell>
          <cell r="D689">
            <v>0</v>
          </cell>
        </row>
        <row r="690">
          <cell r="A690">
            <v>0</v>
          </cell>
          <cell r="C690">
            <v>0</v>
          </cell>
          <cell r="D690">
            <v>0</v>
          </cell>
        </row>
        <row r="691">
          <cell r="A691">
            <v>0</v>
          </cell>
          <cell r="C691">
            <v>0</v>
          </cell>
          <cell r="D691">
            <v>0</v>
          </cell>
        </row>
        <row r="692">
          <cell r="A692">
            <v>0</v>
          </cell>
          <cell r="C692">
            <v>0</v>
          </cell>
          <cell r="D692">
            <v>0</v>
          </cell>
        </row>
        <row r="693">
          <cell r="A693">
            <v>0</v>
          </cell>
          <cell r="C693">
            <v>0</v>
          </cell>
          <cell r="D693">
            <v>0</v>
          </cell>
        </row>
        <row r="694">
          <cell r="A694">
            <v>0</v>
          </cell>
          <cell r="C694">
            <v>0</v>
          </cell>
          <cell r="D694">
            <v>0</v>
          </cell>
        </row>
        <row r="695">
          <cell r="A695">
            <v>0</v>
          </cell>
          <cell r="C695">
            <v>0</v>
          </cell>
          <cell r="D695">
            <v>0</v>
          </cell>
        </row>
        <row r="696">
          <cell r="A696">
            <v>0</v>
          </cell>
          <cell r="C696">
            <v>0</v>
          </cell>
          <cell r="D696">
            <v>0</v>
          </cell>
        </row>
        <row r="697">
          <cell r="A697">
            <v>0</v>
          </cell>
          <cell r="C697">
            <v>0</v>
          </cell>
          <cell r="D697">
            <v>0</v>
          </cell>
        </row>
        <row r="698">
          <cell r="A698">
            <v>0</v>
          </cell>
          <cell r="C698">
            <v>0</v>
          </cell>
          <cell r="D698">
            <v>0</v>
          </cell>
        </row>
        <row r="699">
          <cell r="A699">
            <v>0</v>
          </cell>
          <cell r="C699">
            <v>0</v>
          </cell>
          <cell r="D699">
            <v>0</v>
          </cell>
        </row>
        <row r="700">
          <cell r="A700">
            <v>0</v>
          </cell>
          <cell r="C700">
            <v>0</v>
          </cell>
          <cell r="D700">
            <v>0</v>
          </cell>
        </row>
        <row r="701">
          <cell r="A701">
            <v>0</v>
          </cell>
          <cell r="C701">
            <v>0</v>
          </cell>
          <cell r="D701">
            <v>0</v>
          </cell>
        </row>
        <row r="702">
          <cell r="A702">
            <v>0</v>
          </cell>
          <cell r="C702">
            <v>0</v>
          </cell>
          <cell r="D702">
            <v>0</v>
          </cell>
        </row>
        <row r="703">
          <cell r="A703">
            <v>0</v>
          </cell>
          <cell r="C703">
            <v>0</v>
          </cell>
          <cell r="D703">
            <v>0</v>
          </cell>
        </row>
        <row r="704">
          <cell r="A704">
            <v>0</v>
          </cell>
          <cell r="C704">
            <v>0</v>
          </cell>
          <cell r="D704">
            <v>0</v>
          </cell>
        </row>
        <row r="705">
          <cell r="A705">
            <v>0</v>
          </cell>
          <cell r="C705">
            <v>0</v>
          </cell>
          <cell r="D705">
            <v>0</v>
          </cell>
        </row>
        <row r="706">
          <cell r="A706">
            <v>0</v>
          </cell>
          <cell r="C706">
            <v>0</v>
          </cell>
          <cell r="D706">
            <v>0</v>
          </cell>
        </row>
        <row r="707">
          <cell r="A707">
            <v>0</v>
          </cell>
          <cell r="C707">
            <v>0</v>
          </cell>
          <cell r="D707">
            <v>0</v>
          </cell>
        </row>
        <row r="708">
          <cell r="A708">
            <v>0</v>
          </cell>
          <cell r="C708">
            <v>0</v>
          </cell>
          <cell r="D708">
            <v>0</v>
          </cell>
        </row>
        <row r="709">
          <cell r="A709">
            <v>0</v>
          </cell>
          <cell r="C709">
            <v>0</v>
          </cell>
          <cell r="D709">
            <v>0</v>
          </cell>
        </row>
        <row r="710">
          <cell r="A710">
            <v>0</v>
          </cell>
          <cell r="C710">
            <v>0</v>
          </cell>
          <cell r="D710">
            <v>0</v>
          </cell>
        </row>
        <row r="711">
          <cell r="A711">
            <v>0</v>
          </cell>
          <cell r="C711">
            <v>0</v>
          </cell>
          <cell r="D711">
            <v>0</v>
          </cell>
        </row>
        <row r="712">
          <cell r="A712">
            <v>0</v>
          </cell>
          <cell r="C712">
            <v>0</v>
          </cell>
          <cell r="D712">
            <v>0</v>
          </cell>
        </row>
        <row r="713">
          <cell r="A713">
            <v>0</v>
          </cell>
          <cell r="C713">
            <v>0</v>
          </cell>
          <cell r="D713">
            <v>0</v>
          </cell>
        </row>
        <row r="714">
          <cell r="A714">
            <v>0</v>
          </cell>
          <cell r="C714">
            <v>0</v>
          </cell>
          <cell r="D714">
            <v>0</v>
          </cell>
        </row>
        <row r="715">
          <cell r="A715">
            <v>0</v>
          </cell>
          <cell r="C715">
            <v>0</v>
          </cell>
          <cell r="D715">
            <v>0</v>
          </cell>
        </row>
        <row r="716">
          <cell r="A716">
            <v>0</v>
          </cell>
          <cell r="C716">
            <v>0</v>
          </cell>
          <cell r="D716">
            <v>0</v>
          </cell>
        </row>
        <row r="717">
          <cell r="A717">
            <v>0</v>
          </cell>
          <cell r="C717">
            <v>0</v>
          </cell>
          <cell r="D717">
            <v>0</v>
          </cell>
        </row>
        <row r="718">
          <cell r="A718">
            <v>0</v>
          </cell>
          <cell r="C718">
            <v>0</v>
          </cell>
          <cell r="D718">
            <v>0</v>
          </cell>
        </row>
        <row r="719">
          <cell r="A719">
            <v>0</v>
          </cell>
          <cell r="C719">
            <v>0</v>
          </cell>
          <cell r="D719">
            <v>0</v>
          </cell>
        </row>
        <row r="720">
          <cell r="A720">
            <v>0</v>
          </cell>
          <cell r="C720">
            <v>0</v>
          </cell>
          <cell r="D720">
            <v>0</v>
          </cell>
        </row>
        <row r="721">
          <cell r="A721">
            <v>0</v>
          </cell>
          <cell r="C721">
            <v>0</v>
          </cell>
          <cell r="D721">
            <v>0</v>
          </cell>
        </row>
        <row r="722">
          <cell r="A722">
            <v>0</v>
          </cell>
          <cell r="C722">
            <v>0</v>
          </cell>
          <cell r="D722">
            <v>0</v>
          </cell>
        </row>
        <row r="723">
          <cell r="A723">
            <v>0</v>
          </cell>
          <cell r="C723">
            <v>0</v>
          </cell>
          <cell r="D723">
            <v>0</v>
          </cell>
        </row>
        <row r="724">
          <cell r="A724">
            <v>0</v>
          </cell>
          <cell r="C724">
            <v>0</v>
          </cell>
          <cell r="D724">
            <v>0</v>
          </cell>
        </row>
        <row r="725">
          <cell r="A725">
            <v>0</v>
          </cell>
          <cell r="C725">
            <v>0</v>
          </cell>
          <cell r="D725">
            <v>0</v>
          </cell>
        </row>
        <row r="726">
          <cell r="A726">
            <v>0</v>
          </cell>
          <cell r="C726">
            <v>0</v>
          </cell>
          <cell r="D726">
            <v>0</v>
          </cell>
        </row>
        <row r="727">
          <cell r="A727">
            <v>0</v>
          </cell>
          <cell r="C727">
            <v>0</v>
          </cell>
          <cell r="D727">
            <v>0</v>
          </cell>
        </row>
        <row r="728">
          <cell r="A728">
            <v>0</v>
          </cell>
          <cell r="C728">
            <v>0</v>
          </cell>
          <cell r="D728">
            <v>0</v>
          </cell>
        </row>
        <row r="729">
          <cell r="A729">
            <v>0</v>
          </cell>
          <cell r="C729">
            <v>0</v>
          </cell>
          <cell r="D729">
            <v>0</v>
          </cell>
        </row>
        <row r="730">
          <cell r="A730">
            <v>0</v>
          </cell>
          <cell r="C730">
            <v>0</v>
          </cell>
          <cell r="D730">
            <v>0</v>
          </cell>
        </row>
        <row r="731">
          <cell r="A731">
            <v>0</v>
          </cell>
          <cell r="C731">
            <v>0</v>
          </cell>
          <cell r="D731">
            <v>0</v>
          </cell>
        </row>
        <row r="732">
          <cell r="A732">
            <v>0</v>
          </cell>
          <cell r="C732">
            <v>0</v>
          </cell>
          <cell r="D732">
            <v>0</v>
          </cell>
        </row>
        <row r="733">
          <cell r="A733">
            <v>0</v>
          </cell>
          <cell r="C733">
            <v>0</v>
          </cell>
          <cell r="D733">
            <v>0</v>
          </cell>
        </row>
        <row r="734">
          <cell r="A734">
            <v>0</v>
          </cell>
          <cell r="C734">
            <v>0</v>
          </cell>
          <cell r="D734">
            <v>0</v>
          </cell>
        </row>
        <row r="735">
          <cell r="A735">
            <v>0</v>
          </cell>
          <cell r="C735">
            <v>0</v>
          </cell>
          <cell r="D735">
            <v>0</v>
          </cell>
        </row>
        <row r="736">
          <cell r="A736">
            <v>0</v>
          </cell>
          <cell r="C736">
            <v>0</v>
          </cell>
          <cell r="D736">
            <v>0</v>
          </cell>
        </row>
        <row r="737">
          <cell r="A737">
            <v>0</v>
          </cell>
          <cell r="C737">
            <v>0</v>
          </cell>
          <cell r="D737">
            <v>0</v>
          </cell>
        </row>
        <row r="738">
          <cell r="A738">
            <v>0</v>
          </cell>
          <cell r="C738">
            <v>0</v>
          </cell>
          <cell r="D738">
            <v>0</v>
          </cell>
        </row>
        <row r="739">
          <cell r="A739">
            <v>0</v>
          </cell>
          <cell r="C739">
            <v>0</v>
          </cell>
          <cell r="D739">
            <v>0</v>
          </cell>
        </row>
        <row r="740">
          <cell r="A740">
            <v>0</v>
          </cell>
          <cell r="C740">
            <v>0</v>
          </cell>
          <cell r="D740">
            <v>0</v>
          </cell>
        </row>
        <row r="741">
          <cell r="A741">
            <v>0</v>
          </cell>
          <cell r="C741">
            <v>0</v>
          </cell>
          <cell r="D741">
            <v>0</v>
          </cell>
        </row>
        <row r="742">
          <cell r="A742">
            <v>0</v>
          </cell>
          <cell r="C742">
            <v>0</v>
          </cell>
          <cell r="D742">
            <v>0</v>
          </cell>
        </row>
        <row r="743">
          <cell r="A743">
            <v>0</v>
          </cell>
          <cell r="C743">
            <v>0</v>
          </cell>
          <cell r="D743">
            <v>0</v>
          </cell>
        </row>
        <row r="744">
          <cell r="A744">
            <v>0</v>
          </cell>
          <cell r="C744">
            <v>0</v>
          </cell>
          <cell r="D744">
            <v>0</v>
          </cell>
        </row>
        <row r="745">
          <cell r="A745">
            <v>0</v>
          </cell>
          <cell r="C745">
            <v>0</v>
          </cell>
          <cell r="D745">
            <v>0</v>
          </cell>
        </row>
        <row r="746">
          <cell r="A746">
            <v>0</v>
          </cell>
          <cell r="C746">
            <v>0</v>
          </cell>
          <cell r="D746">
            <v>0</v>
          </cell>
        </row>
        <row r="747">
          <cell r="A747">
            <v>0</v>
          </cell>
          <cell r="C747">
            <v>0</v>
          </cell>
          <cell r="D747">
            <v>0</v>
          </cell>
        </row>
        <row r="748">
          <cell r="A748">
            <v>0</v>
          </cell>
          <cell r="C748">
            <v>0</v>
          </cell>
          <cell r="D748">
            <v>0</v>
          </cell>
        </row>
        <row r="749">
          <cell r="A749">
            <v>0</v>
          </cell>
          <cell r="C749">
            <v>0</v>
          </cell>
          <cell r="D749">
            <v>0</v>
          </cell>
        </row>
        <row r="750">
          <cell r="A750">
            <v>0</v>
          </cell>
          <cell r="C750">
            <v>0</v>
          </cell>
          <cell r="D750">
            <v>0</v>
          </cell>
        </row>
        <row r="751">
          <cell r="A751">
            <v>0</v>
          </cell>
          <cell r="C751">
            <v>0</v>
          </cell>
          <cell r="D751">
            <v>0</v>
          </cell>
        </row>
        <row r="752">
          <cell r="A752">
            <v>0</v>
          </cell>
          <cell r="C752">
            <v>0</v>
          </cell>
          <cell r="D752">
            <v>0</v>
          </cell>
        </row>
        <row r="753">
          <cell r="A753">
            <v>0</v>
          </cell>
          <cell r="C753">
            <v>0</v>
          </cell>
          <cell r="D753">
            <v>0</v>
          </cell>
        </row>
      </sheetData>
      <sheetData sheetId="3">
        <row r="4">
          <cell r="A4">
            <v>0</v>
          </cell>
          <cell r="B4">
            <v>0</v>
          </cell>
          <cell r="C4">
            <v>0</v>
          </cell>
          <cell r="D4">
            <v>0</v>
          </cell>
          <cell r="E4" t="str">
            <v>U.M.</v>
          </cell>
          <cell r="F4">
            <v>0</v>
          </cell>
          <cell r="G4" t="str">
            <v>Cantidad</v>
          </cell>
          <cell r="H4" t="str">
            <v>Mano de Obra</v>
          </cell>
          <cell r="I4" t="str">
            <v>Total</v>
          </cell>
        </row>
        <row r="7">
          <cell r="A7" t="str">
            <v>01.01</v>
          </cell>
          <cell r="B7" t="str">
            <v>LOCALIZACION Y REPLANTEO EDIFICIO</v>
          </cell>
          <cell r="E7" t="str">
            <v>M²</v>
          </cell>
          <cell r="G7">
            <v>11480</v>
          </cell>
          <cell r="H7">
            <v>817</v>
          </cell>
          <cell r="I7">
            <v>9379160</v>
          </cell>
        </row>
        <row r="11">
          <cell r="A11" t="str">
            <v>01.02</v>
          </cell>
          <cell r="B11" t="str">
            <v>LOCALIZACION Y REPLANTEO DE REDES PARA INFRAESTRUCTURA HIDRAULICA</v>
          </cell>
          <cell r="E11" t="str">
            <v>M</v>
          </cell>
          <cell r="G11">
            <v>444</v>
          </cell>
          <cell r="H11">
            <v>898</v>
          </cell>
          <cell r="I11">
            <v>398712</v>
          </cell>
        </row>
        <row r="15">
          <cell r="A15" t="str">
            <v>01.03</v>
          </cell>
          <cell r="B15" t="str">
            <v>EXCAVACION MANUAL DE MATERIAL HETEREOGENEO  (INCLUYE CARGUE Y RETIRO DEL MATERIAL EXCAVADO A BOTADERO)</v>
          </cell>
          <cell r="E15" t="str">
            <v>M³</v>
          </cell>
          <cell r="G15">
            <v>339.98</v>
          </cell>
          <cell r="H15">
            <v>14179.998823460202</v>
          </cell>
          <cell r="I15">
            <v>4820916</v>
          </cell>
        </row>
        <row r="19">
          <cell r="A19" t="str">
            <v>01.04</v>
          </cell>
          <cell r="B19" t="str">
            <v>EXCAVACIÓN MANUAL PARA REDES HIDROSANITARIAS INFRAESTRUCTURA h=2.00m. COMO MÁXIMO (INCLUYE CARGUE Y RETIRO DE MATERIAL EXCAVADO)</v>
          </cell>
          <cell r="E19" t="str">
            <v>M³</v>
          </cell>
          <cell r="G19">
            <v>100</v>
          </cell>
          <cell r="H19">
            <v>11711</v>
          </cell>
          <cell r="I19">
            <v>1171100</v>
          </cell>
        </row>
        <row r="23">
          <cell r="A23" t="str">
            <v>01.05</v>
          </cell>
          <cell r="B23" t="str">
            <v>EXCAVACIÓN MECANICA PARA REDES HIDROSANITARIAS INFRAESTRUCTURA MAYOR 2.00m. (INCLUYE CARGUE Y RETIRO DE MATERIAL EXCAVADO)</v>
          </cell>
          <cell r="E23" t="str">
            <v>M³</v>
          </cell>
          <cell r="G23">
            <v>3108</v>
          </cell>
          <cell r="H23">
            <v>1973</v>
          </cell>
          <cell r="I23">
            <v>6132084</v>
          </cell>
        </row>
        <row r="27">
          <cell r="A27" t="str">
            <v>01.06</v>
          </cell>
          <cell r="B27" t="str">
            <v>EXCAVACIÓN MECANICA EN MATERIAL COMÚN (INCLUYE CARGUE Y RETIRO DE MATERIAL EXCAVADO A BOTADERO)</v>
          </cell>
          <cell r="E27" t="str">
            <v>M³</v>
          </cell>
          <cell r="G27">
            <v>14318.01</v>
          </cell>
          <cell r="H27">
            <v>968.00002234947465</v>
          </cell>
          <cell r="I27">
            <v>13859834</v>
          </cell>
        </row>
        <row r="31">
          <cell r="A31" t="str">
            <v>01.07</v>
          </cell>
          <cell r="B31" t="str">
            <v>ENTIBADO EN MADERA DOS CARAS h=2.00m (La cantidad en el presupuesto debe ser calculada teniendo en cuenta la longitud total)</v>
          </cell>
          <cell r="E31" t="str">
            <v>M</v>
          </cell>
          <cell r="G31">
            <v>666</v>
          </cell>
          <cell r="H31">
            <v>4471</v>
          </cell>
          <cell r="I31">
            <v>2977686</v>
          </cell>
        </row>
        <row r="35">
          <cell r="A35" t="str">
            <v>01.08</v>
          </cell>
          <cell r="B35" t="str">
            <v>DEMOLICIÓN DE CONCRETO MASIVO ZAPATAS, VIGAS, COLUMNAS, PLACAS. (Incluye cargue y retiro de escombros.)</v>
          </cell>
          <cell r="E35" t="str">
            <v>M³</v>
          </cell>
          <cell r="G35">
            <v>247.08</v>
          </cell>
          <cell r="H35">
            <v>10832.001780799741</v>
          </cell>
          <cell r="I35">
            <v>2676371</v>
          </cell>
        </row>
        <row r="39">
          <cell r="A39" t="str">
            <v>01.09</v>
          </cell>
          <cell r="B39" t="str">
            <v>DEMOLICIÓN DE CABEZA DE PILOTES. (Incluye cargue y retiro de escombros.)</v>
          </cell>
          <cell r="E39" t="str">
            <v>M³</v>
          </cell>
          <cell r="G39">
            <v>166.53</v>
          </cell>
          <cell r="H39">
            <v>23616.999939950761</v>
          </cell>
          <cell r="I39">
            <v>3932939</v>
          </cell>
        </row>
        <row r="43">
          <cell r="A43" t="str">
            <v>01.10</v>
          </cell>
          <cell r="B43" t="str">
            <v>DEMOLICIÓN DE TRAMO DE PANTALLA PRE-EXCAVADA. (Incluye cargue y retiro de escombros.)</v>
          </cell>
          <cell r="E43" t="str">
            <v>M³</v>
          </cell>
          <cell r="G43">
            <v>55.44</v>
          </cell>
          <cell r="H43">
            <v>23616.991341991339</v>
          </cell>
          <cell r="I43">
            <v>1309326</v>
          </cell>
        </row>
        <row r="47">
          <cell r="A47" t="str">
            <v>01.11</v>
          </cell>
          <cell r="B47" t="str">
            <v>DEMOLICIÓN PAVIMENTO ASFÁLTICO CON ESPESOR VARIABLE ENTRE 0.15 Y 0.20 m. (incluye cargue y retiro de escombros.)</v>
          </cell>
          <cell r="E47" t="str">
            <v>M²</v>
          </cell>
          <cell r="G47">
            <v>3259.8</v>
          </cell>
          <cell r="H47">
            <v>2630</v>
          </cell>
          <cell r="I47">
            <v>8573274</v>
          </cell>
        </row>
        <row r="54">
          <cell r="I54">
            <v>55231402</v>
          </cell>
        </row>
        <row r="71">
          <cell r="A71" t="str">
            <v>02.01</v>
          </cell>
          <cell r="B71" t="str">
            <v>BASE CONCRETO DE LIMPIEZA 2.000 PSI</v>
          </cell>
          <cell r="E71" t="str">
            <v>M³</v>
          </cell>
          <cell r="G71">
            <v>107.78</v>
          </cell>
          <cell r="H71">
            <v>37761.996659862685</v>
          </cell>
          <cell r="I71">
            <v>4069988</v>
          </cell>
        </row>
        <row r="75">
          <cell r="A75" t="str">
            <v>02.02</v>
          </cell>
          <cell r="B75" t="str">
            <v>VIGA DE CIMENTACIÓN CONCRETO 4000 psi - SIN FORMALETA (Sin refuerzo)</v>
          </cell>
          <cell r="E75" t="str">
            <v>M³</v>
          </cell>
          <cell r="G75">
            <v>497.98</v>
          </cell>
          <cell r="H75">
            <v>92050</v>
          </cell>
          <cell r="I75">
            <v>45839059</v>
          </cell>
        </row>
        <row r="79">
          <cell r="A79" t="str">
            <v>02.03</v>
          </cell>
          <cell r="B79" t="str">
            <v>LOSA DE CONTRAPISO ALIGERADA CONCRETO 4000 PSI CON CASETON DE ICOPOR O SIMILAR h=1.00m. Torta superior 6 cm e inferior de 15 cm, viguetas de e=0.15 m armada en ambos sentidos. (Sin refuerzo).</v>
          </cell>
          <cell r="E79" t="str">
            <v>M²</v>
          </cell>
          <cell r="G79">
            <v>1667.75</v>
          </cell>
          <cell r="H79">
            <v>47340</v>
          </cell>
          <cell r="I79">
            <v>78951285</v>
          </cell>
        </row>
        <row r="83">
          <cell r="A83" t="str">
            <v>02.04</v>
          </cell>
          <cell r="B83" t="str">
            <v>BARRETES EN CONCRETO 3000 PSI (Sin refuerzo). Subcontrato a todo costo, incluye manejo de refuerzo, manejo y retiro de material excavado. INCLUYE 15% DESPERDICIO TEORICO DE CONCRETO.</v>
          </cell>
          <cell r="E83" t="str">
            <v>M³</v>
          </cell>
          <cell r="G83">
            <v>151.19999999999999</v>
          </cell>
          <cell r="H83">
            <v>366975.00000000006</v>
          </cell>
          <cell r="I83">
            <v>55486620</v>
          </cell>
        </row>
        <row r="87">
          <cell r="A87" t="str">
            <v>02.05</v>
          </cell>
          <cell r="B87" t="str">
            <v>PANTALLA PRE-EXCAVADA EN CONCRETO 3000 PSI (Sin refuerzo). Subcontrato a todo costo, incluye manejo de refuerzo, manejo y retiro de material excavado. INCLUYE 15% DESPERDICIO TEORICO DE CONCRETO.</v>
          </cell>
          <cell r="E87" t="str">
            <v>M³</v>
          </cell>
          <cell r="G87">
            <v>1500.29</v>
          </cell>
          <cell r="H87">
            <v>275093.00001999614</v>
          </cell>
          <cell r="I87">
            <v>412719277</v>
          </cell>
        </row>
        <row r="91">
          <cell r="A91" t="str">
            <v>02.06</v>
          </cell>
          <cell r="B91" t="str">
            <v>PILOTES PRE-EXCAVADOS EN CONCRETO 3000 PSI D 40(Sin refuerzo). Subcontrato a todo costo, incluye manejo de refuerzo, manejo y retiro de material excavado. INCLUYE 15% DESPERDICIO TEORICO DE CONCRETO.</v>
          </cell>
          <cell r="E91" t="str">
            <v>M</v>
          </cell>
          <cell r="G91">
            <v>65.209999999999994</v>
          </cell>
          <cell r="H91">
            <v>62280.999846649291</v>
          </cell>
          <cell r="I91">
            <v>4061344</v>
          </cell>
        </row>
        <row r="95">
          <cell r="A95" t="str">
            <v>02.07</v>
          </cell>
          <cell r="B95" t="str">
            <v>PILOTES PRE-EXCAVADOS EN CONCRETO 3000 PSI D 50 (Sin refuerzo). Subcontrato a todo costo, incluye manejo de refuerzo, manejo y retiro de material excavado. INCLUYE 15% DESPERDICIO TEORICO DE CONCRETO.</v>
          </cell>
          <cell r="E95" t="str">
            <v>M</v>
          </cell>
          <cell r="G95">
            <v>3663.87</v>
          </cell>
          <cell r="H95">
            <v>72765.999885367113</v>
          </cell>
          <cell r="I95">
            <v>266605164</v>
          </cell>
        </row>
        <row r="99">
          <cell r="A99" t="str">
            <v>02.08</v>
          </cell>
          <cell r="B99" t="str">
            <v>PILOTES PRE-EXCAVADOS EN CONCRETO 3000 PSI D 60 (Sin refuerzo). Subcontrato a todo costo, incluye manejo de refuerzo, manejo y retiro de material excavado. INCLUYE 15% DESPERDICIO TEORICO DE CONCRETO.</v>
          </cell>
          <cell r="E99" t="str">
            <v>M</v>
          </cell>
          <cell r="G99">
            <v>124.74</v>
          </cell>
          <cell r="H99">
            <v>87317.99743466411</v>
          </cell>
          <cell r="I99">
            <v>10892047</v>
          </cell>
        </row>
        <row r="103">
          <cell r="A103" t="str">
            <v>02.09</v>
          </cell>
          <cell r="B103" t="str">
            <v>DADOS EN CONCRETO 4000 PSI (Sin refuerzo)</v>
          </cell>
          <cell r="E103" t="str">
            <v>M³</v>
          </cell>
          <cell r="G103">
            <v>23.61</v>
          </cell>
          <cell r="H103">
            <v>96155.019059720449</v>
          </cell>
          <cell r="I103">
            <v>2270220</v>
          </cell>
        </row>
        <row r="107">
          <cell r="A107" t="str">
            <v>02.10</v>
          </cell>
          <cell r="B107" t="str">
            <v>PILOTES PRE-EXCAVADOS D 50 (Sin refuerzo). Subcontrato a todo costo, incluye manejo de canastas de refuerzo, manejo y retiro de material excavado.NO INCLUYE CONCRETO.</v>
          </cell>
          <cell r="E107" t="str">
            <v>M</v>
          </cell>
          <cell r="G107">
            <v>763.35</v>
          </cell>
          <cell r="H107">
            <v>72000</v>
          </cell>
          <cell r="I107">
            <v>54961200</v>
          </cell>
        </row>
        <row r="111">
          <cell r="A111" t="str">
            <v>02.11</v>
          </cell>
          <cell r="B111" t="str">
            <v>PILOTES PRE-EXCAVADOS D 60 (Sin refuerzo). Subcontrato a todo costo, incluye manejo de canastas de refuerzo, manejo y retiro de material excavado. NO INCLUYE CONCRETO</v>
          </cell>
          <cell r="E111" t="str">
            <v>M</v>
          </cell>
          <cell r="G111">
            <v>36.54</v>
          </cell>
          <cell r="H111">
            <v>87000</v>
          </cell>
          <cell r="I111">
            <v>3178980</v>
          </cell>
        </row>
        <row r="115">
          <cell r="A115" t="str">
            <v>02.12</v>
          </cell>
          <cell r="B115" t="str">
            <v>VIGA DE CIMENTACION EN CONCRETO 3000 psi - CON FORMALETA (Sin refuerzo)</v>
          </cell>
          <cell r="E115" t="str">
            <v>M³</v>
          </cell>
          <cell r="G115">
            <v>268.39</v>
          </cell>
          <cell r="H115">
            <v>105200</v>
          </cell>
          <cell r="I115">
            <v>28234628</v>
          </cell>
        </row>
        <row r="122">
          <cell r="I122">
            <v>967269812</v>
          </cell>
        </row>
        <row r="139">
          <cell r="A139" t="str">
            <v>03.01</v>
          </cell>
          <cell r="B139" t="str">
            <v>CAJA DE INSPECCIÓN 0.80x0.80x1 (Incluye excavación, base en recebo común, placa concreto, ladrillo común, marco en angulo 2 1/2*2 1/2 * 3/16" y tapa reforzada en platina de 3*3/16" con parrilla en varilla 3/8 cada 10  cm) Según detalle</v>
          </cell>
          <cell r="E139" t="str">
            <v>UND</v>
          </cell>
          <cell r="G139">
            <v>3</v>
          </cell>
          <cell r="H139">
            <v>104806</v>
          </cell>
          <cell r="I139">
            <v>314418</v>
          </cell>
        </row>
        <row r="143">
          <cell r="A143" t="str">
            <v>03.02</v>
          </cell>
          <cell r="B143" t="str">
            <v>CAJA DE INSPECCIÓN 1.00x1.00x1.00 (Incluye excavación, base en recebo común, placa concreto, ladrillo común, marco en angulo 2 1/2*2 1/2 * 3/16" y tapa reforzada en platina de 3*3/16" con parrilla en varilla 3/8 cada 10  cm) Según detalle</v>
          </cell>
          <cell r="E143" t="str">
            <v>UND</v>
          </cell>
          <cell r="G143">
            <v>1</v>
          </cell>
          <cell r="H143">
            <v>112301</v>
          </cell>
          <cell r="I143">
            <v>112301</v>
          </cell>
        </row>
        <row r="147">
          <cell r="A147" t="str">
            <v>03.03</v>
          </cell>
          <cell r="B147" t="str">
            <v>CUERPO POZO DE INSPECCIÓN EN CONCRETO h=Variable Diámetro 1.20m acero de refuerzo en malla electrosoldada 4 mm.</v>
          </cell>
          <cell r="E147" t="str">
            <v>M</v>
          </cell>
          <cell r="G147">
            <v>33</v>
          </cell>
          <cell r="H147">
            <v>69516</v>
          </cell>
          <cell r="I147">
            <v>2294028</v>
          </cell>
        </row>
        <row r="151">
          <cell r="A151" t="str">
            <v>03.04</v>
          </cell>
          <cell r="B151" t="str">
            <v>PLACA SUPERIOR D=1.70 Y TAPA PARA POZO DE INSPECCIÓN EN CONCRETO Diámetro 1.20m, acero de refuerzo en varillas # 3 - Según detalle</v>
          </cell>
          <cell r="E151" t="str">
            <v>UN</v>
          </cell>
          <cell r="G151">
            <v>7</v>
          </cell>
          <cell r="H151">
            <v>105200</v>
          </cell>
          <cell r="I151">
            <v>736400</v>
          </cell>
        </row>
        <row r="155">
          <cell r="A155" t="str">
            <v>03.05</v>
          </cell>
          <cell r="B155" t="str">
            <v>PLACA BASE D=1.70 PARA POZO DE INSPECCIÓN EN CONCRETO DE 1.20m, acero de refuerzo N4. Según detalle (Incluye cañuela en mortero pend=15%)</v>
          </cell>
          <cell r="E155" t="str">
            <v>UN</v>
          </cell>
          <cell r="G155">
            <v>7</v>
          </cell>
          <cell r="H155">
            <v>81831</v>
          </cell>
          <cell r="I155">
            <v>572817</v>
          </cell>
        </row>
        <row r="159">
          <cell r="A159" t="str">
            <v>03.06</v>
          </cell>
          <cell r="B159" t="str">
            <v xml:space="preserve">BAJANTE AGUAS NEGRAS PVC 4" (Incluye codo, unión y abrazadera de fijación)  </v>
          </cell>
          <cell r="E159" t="str">
            <v>M</v>
          </cell>
          <cell r="G159">
            <v>22</v>
          </cell>
          <cell r="H159">
            <v>4308</v>
          </cell>
          <cell r="I159">
            <v>94776</v>
          </cell>
        </row>
        <row r="163">
          <cell r="A163" t="str">
            <v>03.07</v>
          </cell>
          <cell r="B163" t="str">
            <v>BAJANTE AGUAS NEGRAS PVC 6" (Incluye codo, unión y abrazadera de fijación)</v>
          </cell>
          <cell r="E163" t="str">
            <v>M</v>
          </cell>
          <cell r="G163">
            <v>20</v>
          </cell>
          <cell r="H163">
            <v>3958</v>
          </cell>
          <cell r="I163">
            <v>79160</v>
          </cell>
        </row>
        <row r="167">
          <cell r="A167" t="str">
            <v>03.08</v>
          </cell>
          <cell r="B167" t="str">
            <v>BAJANTE AGUAS LLUVIAS PVC 4" (Incluye codo, unión y abrazadera de fijación)</v>
          </cell>
          <cell r="E167" t="str">
            <v>M</v>
          </cell>
          <cell r="G167">
            <v>60</v>
          </cell>
          <cell r="H167">
            <v>4340</v>
          </cell>
          <cell r="I167">
            <v>260400</v>
          </cell>
        </row>
        <row r="171">
          <cell r="A171" t="str">
            <v>03.09</v>
          </cell>
          <cell r="B171" t="str">
            <v>BAJANTE AGUAS LLUVIAS PVC 6" (Incluye codo, unión y abrazadera de fijación)</v>
          </cell>
          <cell r="E171" t="str">
            <v>M</v>
          </cell>
          <cell r="G171">
            <v>94</v>
          </cell>
          <cell r="H171">
            <v>4043</v>
          </cell>
          <cell r="I171">
            <v>380042</v>
          </cell>
        </row>
        <row r="175">
          <cell r="A175" t="str">
            <v>03.10</v>
          </cell>
          <cell r="B175" t="str">
            <v>PUNTO DESAGUE PVC 2" Aparatos sanitarios y desagues (Incluye accesorios, yee y codo).</v>
          </cell>
          <cell r="E175" t="str">
            <v>UND</v>
          </cell>
          <cell r="G175">
            <v>117</v>
          </cell>
          <cell r="H175">
            <v>26830</v>
          </cell>
          <cell r="I175">
            <v>3139110</v>
          </cell>
        </row>
        <row r="179">
          <cell r="A179" t="str">
            <v>03.11</v>
          </cell>
          <cell r="B179" t="str">
            <v>PUNTO DESAGUE PVC 3" Aparatos sanitarios y desagues (Incluye accesorios, yee y codo).</v>
          </cell>
          <cell r="E179" t="str">
            <v>UND</v>
          </cell>
          <cell r="G179">
            <v>78</v>
          </cell>
          <cell r="H179">
            <v>26830</v>
          </cell>
          <cell r="I179">
            <v>2092740</v>
          </cell>
        </row>
        <row r="183">
          <cell r="A183" t="str">
            <v>03.12</v>
          </cell>
          <cell r="B183" t="str">
            <v>PUNTO DESAGUE PVC 4" Aparatos sanitarios y desagues (Incluye accesorios, yee y codo).</v>
          </cell>
          <cell r="E183" t="str">
            <v>UND</v>
          </cell>
          <cell r="G183">
            <v>58</v>
          </cell>
          <cell r="H183">
            <v>27216</v>
          </cell>
          <cell r="I183">
            <v>1578528</v>
          </cell>
        </row>
        <row r="187">
          <cell r="A187" t="str">
            <v>03.13</v>
          </cell>
          <cell r="B187" t="str">
            <v>PUNTO DESAGUE PVC 3" Aguas lluvias (Incluye accesorios, yee y codo)</v>
          </cell>
          <cell r="E187" t="str">
            <v>UND</v>
          </cell>
          <cell r="G187">
            <v>56</v>
          </cell>
          <cell r="H187">
            <v>27194</v>
          </cell>
          <cell r="I187">
            <v>1522864</v>
          </cell>
        </row>
        <row r="191">
          <cell r="A191" t="str">
            <v>03.14</v>
          </cell>
          <cell r="B191" t="str">
            <v>PUNTO DESAGUE PVC 4" Aguas lluvias (Incluye accesorios, yee y codo).</v>
          </cell>
          <cell r="E191" t="str">
            <v>UND</v>
          </cell>
          <cell r="G191">
            <v>40</v>
          </cell>
          <cell r="H191">
            <v>27216</v>
          </cell>
          <cell r="I191">
            <v>1088640</v>
          </cell>
        </row>
        <row r="195">
          <cell r="A195" t="str">
            <v>03.15</v>
          </cell>
          <cell r="B195" t="str">
            <v>PUNTO REVENTILACION PVC 2" (Incluye accesorios de conexión, unión y yee)</v>
          </cell>
          <cell r="E195" t="str">
            <v>UND</v>
          </cell>
          <cell r="G195">
            <v>71</v>
          </cell>
          <cell r="H195">
            <v>26830</v>
          </cell>
          <cell r="I195">
            <v>1904930</v>
          </cell>
        </row>
        <row r="199">
          <cell r="A199" t="str">
            <v>03.16</v>
          </cell>
          <cell r="B199" t="str">
            <v>PUNTO REVENTILACION PVC 3" (Incluye accesorios de conexión, unión y yee)</v>
          </cell>
          <cell r="E199" t="str">
            <v>UND</v>
          </cell>
          <cell r="G199">
            <v>12</v>
          </cell>
          <cell r="H199">
            <v>26990</v>
          </cell>
          <cell r="I199">
            <v>323880</v>
          </cell>
        </row>
        <row r="203">
          <cell r="A203" t="str">
            <v>03.17</v>
          </cell>
          <cell r="B203" t="str">
            <v>TUBERIA PVC-S 2" (Ventilación y aguas lluvias) incluye accesorios y abrazadera de fijación</v>
          </cell>
          <cell r="E203" t="str">
            <v>M</v>
          </cell>
          <cell r="G203">
            <v>332</v>
          </cell>
          <cell r="H203">
            <v>3383</v>
          </cell>
          <cell r="I203">
            <v>1123156</v>
          </cell>
        </row>
        <row r="207">
          <cell r="A207" t="str">
            <v>03.18</v>
          </cell>
          <cell r="B207" t="str">
            <v>TUBERIA PVC-S 3" (Ventilación y aguas lluvias) Incluye accesorios y abrazadera de fijación</v>
          </cell>
          <cell r="E207" t="str">
            <v>M</v>
          </cell>
          <cell r="G207">
            <v>505</v>
          </cell>
          <cell r="H207">
            <v>3263</v>
          </cell>
          <cell r="I207">
            <v>1647815</v>
          </cell>
        </row>
        <row r="211">
          <cell r="A211" t="str">
            <v>03.19</v>
          </cell>
          <cell r="B211" t="str">
            <v>TUBERIA PVC-S 4" (Ventilación y aguas lluvias) Incluye accesorios y abrazadera de fijación</v>
          </cell>
          <cell r="E211" t="str">
            <v>M</v>
          </cell>
          <cell r="G211">
            <v>355</v>
          </cell>
          <cell r="H211">
            <v>3263</v>
          </cell>
          <cell r="I211">
            <v>1158365</v>
          </cell>
        </row>
        <row r="215">
          <cell r="A215" t="str">
            <v>03.20</v>
          </cell>
          <cell r="B215" t="str">
            <v>TUBERIA PVC-S 6" (Ventilación y aguas lluvias) incluye accesorios y abrazadera de fijación</v>
          </cell>
          <cell r="E215" t="str">
            <v>M</v>
          </cell>
          <cell r="G215">
            <v>22</v>
          </cell>
          <cell r="H215">
            <v>3216</v>
          </cell>
          <cell r="I215">
            <v>70752</v>
          </cell>
        </row>
        <row r="219">
          <cell r="A219" t="str">
            <v>03.21</v>
          </cell>
          <cell r="B219" t="str">
            <v>TUBERIA PVC-S 2" (Red sanitaria) Incluye excavación manual, relleno inicial en base granular B-200 compactado, instalación y accesorios.</v>
          </cell>
          <cell r="E219" t="str">
            <v>M</v>
          </cell>
          <cell r="G219">
            <v>2</v>
          </cell>
          <cell r="H219">
            <v>3509</v>
          </cell>
          <cell r="I219">
            <v>7018</v>
          </cell>
        </row>
        <row r="223">
          <cell r="A223" t="str">
            <v>03.22</v>
          </cell>
          <cell r="B223" t="str">
            <v>TUBERIA PVC-S 3" (Red sanitaria) Incluye excavación manual, relleno inicial en base granular B-200 compactado, instalación y accesorios.</v>
          </cell>
          <cell r="E223" t="str">
            <v>M</v>
          </cell>
          <cell r="G223">
            <v>30</v>
          </cell>
          <cell r="H223">
            <v>3509</v>
          </cell>
          <cell r="I223">
            <v>105270</v>
          </cell>
        </row>
        <row r="227">
          <cell r="A227" t="str">
            <v>03.23</v>
          </cell>
          <cell r="B227" t="str">
            <v>TUBERIA PVC-S 6" (Red sanitaria) Incluye excavación manual, relleno inicial en base granular B-200 compactado, instalación y accesorios.</v>
          </cell>
          <cell r="E227" t="str">
            <v>M</v>
          </cell>
          <cell r="G227">
            <v>3</v>
          </cell>
          <cell r="H227">
            <v>3812</v>
          </cell>
          <cell r="I227">
            <v>11436</v>
          </cell>
        </row>
        <row r="231">
          <cell r="A231" t="str">
            <v>03.24</v>
          </cell>
          <cell r="B231" t="str">
            <v>TUBERIA PVC-S 2" (Red sanitaria Descolgada), incluye instalación y accesorios.</v>
          </cell>
          <cell r="E231" t="str">
            <v>M</v>
          </cell>
          <cell r="G231">
            <v>78</v>
          </cell>
          <cell r="H231">
            <v>3360</v>
          </cell>
          <cell r="I231">
            <v>262080</v>
          </cell>
        </row>
        <row r="235">
          <cell r="A235" t="str">
            <v>03.25</v>
          </cell>
          <cell r="B235" t="str">
            <v>TUBERIA PVC-S 3" (Red sanitaria Descolgada) Incluye  instalación y accesorios.</v>
          </cell>
          <cell r="E235" t="str">
            <v>M</v>
          </cell>
          <cell r="G235">
            <v>160</v>
          </cell>
          <cell r="H235">
            <v>3360</v>
          </cell>
          <cell r="I235">
            <v>537600</v>
          </cell>
        </row>
        <row r="239">
          <cell r="A239" t="str">
            <v>03.26</v>
          </cell>
          <cell r="B239" t="str">
            <v>TUBERIA PVC-S 4" (Red sanitaria Descolgada) Incluye  instalación y accesorios.</v>
          </cell>
          <cell r="E239" t="str">
            <v>M</v>
          </cell>
          <cell r="G239">
            <v>305</v>
          </cell>
          <cell r="H239">
            <v>3339</v>
          </cell>
          <cell r="I239">
            <v>1018395</v>
          </cell>
        </row>
        <row r="243">
          <cell r="A243" t="str">
            <v>03.27</v>
          </cell>
          <cell r="B243" t="str">
            <v>TUBERIA PVC-S 6" (Red Sanitaria Descolagada) Incluye instalación y accesorios</v>
          </cell>
          <cell r="E243" t="str">
            <v>M</v>
          </cell>
          <cell r="G243">
            <v>5</v>
          </cell>
          <cell r="H243">
            <v>3339</v>
          </cell>
          <cell r="I243">
            <v>16695</v>
          </cell>
        </row>
        <row r="247">
          <cell r="A247" t="str">
            <v>03.28</v>
          </cell>
          <cell r="B247" t="str">
            <v>TUBERIA PVC-S 4" (Red  Aguas Lluvias) Incluye  instalación y accesorios.</v>
          </cell>
          <cell r="E247" t="str">
            <v>M</v>
          </cell>
          <cell r="G247">
            <v>100</v>
          </cell>
          <cell r="H247">
            <v>3339</v>
          </cell>
          <cell r="I247">
            <v>333900</v>
          </cell>
        </row>
        <row r="251">
          <cell r="A251" t="str">
            <v>03.29</v>
          </cell>
          <cell r="B251" t="str">
            <v>TUBERIA PVC-S 6" (Red Aguas Lluvias) Incluye  instalación y accesorios.</v>
          </cell>
          <cell r="E251" t="str">
            <v>M</v>
          </cell>
          <cell r="G251">
            <v>36</v>
          </cell>
          <cell r="H251">
            <v>3339</v>
          </cell>
          <cell r="I251">
            <v>120204</v>
          </cell>
        </row>
        <row r="255">
          <cell r="A255" t="str">
            <v>03.30</v>
          </cell>
          <cell r="B255" t="str">
            <v>TAPON DE LIMPIEZA DE 3" - Descolgado (incluye yee PVCS, tuberia PVCS)</v>
          </cell>
          <cell r="E255" t="str">
            <v>UND</v>
          </cell>
          <cell r="G255">
            <v>33</v>
          </cell>
          <cell r="H255">
            <v>15519</v>
          </cell>
          <cell r="I255">
            <v>512127</v>
          </cell>
        </row>
        <row r="259">
          <cell r="A259" t="str">
            <v>03.31</v>
          </cell>
          <cell r="B259" t="str">
            <v>TAPON DE LIMPIEZA DE 4" - Descolgado (incluye yee PVCS, tuberia PVCS)</v>
          </cell>
          <cell r="E259" t="str">
            <v>UND</v>
          </cell>
          <cell r="G259">
            <v>63</v>
          </cell>
          <cell r="H259">
            <v>15519</v>
          </cell>
          <cell r="I259">
            <v>977697</v>
          </cell>
        </row>
        <row r="263">
          <cell r="A263" t="str">
            <v>03.32</v>
          </cell>
          <cell r="B263" t="str">
            <v>TAPON DE LIMPIEZA DE 6" - Descolgado (incluye yee PVCS, tuberia PVCS)</v>
          </cell>
          <cell r="E263" t="str">
            <v>UND</v>
          </cell>
          <cell r="G263">
            <v>13</v>
          </cell>
          <cell r="H263">
            <v>15519</v>
          </cell>
          <cell r="I263">
            <v>201747</v>
          </cell>
        </row>
        <row r="267">
          <cell r="A267" t="str">
            <v>03.33</v>
          </cell>
          <cell r="B267" t="str">
            <v>TUBERIA A LL 110 MM Tipo Novafort o similar (Incluye relleno inicial y lateral con base granular fina y relleno final con material proveniente de la excavación instalación y cinta de demarcación) Segun norma técnica ASTM 2321</v>
          </cell>
          <cell r="E267" t="str">
            <v>M</v>
          </cell>
          <cell r="G267">
            <v>120</v>
          </cell>
          <cell r="H267">
            <v>4287</v>
          </cell>
          <cell r="I267">
            <v>514440</v>
          </cell>
        </row>
        <row r="271">
          <cell r="A271" t="str">
            <v>03.34</v>
          </cell>
          <cell r="B271" t="str">
            <v>TUBERIA A LL 160 MM Tipo Novafort o similar (Incluye relleno inicial y lateral con base granular fina y relleno final con material proveniente de la excavación instalación y cinta de demarcación) Segun norma técnica ASTM 2321</v>
          </cell>
          <cell r="E271" t="str">
            <v>M</v>
          </cell>
          <cell r="G271">
            <v>10</v>
          </cell>
          <cell r="H271">
            <v>4287</v>
          </cell>
          <cell r="I271">
            <v>42870</v>
          </cell>
        </row>
        <row r="275">
          <cell r="A275" t="str">
            <v>03.35</v>
          </cell>
          <cell r="B275" t="str">
            <v>TUBERIA A LL 250 MM Tipo Novafort o similar (Incluye relleno inicial y lateral con base granular fina y relleno final con material proveniente de la excavación instalación y cinta de demarcación) Segun norma técnica ASTM 2321</v>
          </cell>
          <cell r="E275" t="str">
            <v>M</v>
          </cell>
          <cell r="G275">
            <v>52</v>
          </cell>
          <cell r="H275">
            <v>4287</v>
          </cell>
          <cell r="I275">
            <v>222924</v>
          </cell>
        </row>
        <row r="279">
          <cell r="A279" t="str">
            <v>03.36</v>
          </cell>
          <cell r="B279" t="str">
            <v>TUBERIA A LL 315 MM Tipo Novafort o similar (Incluye relleno inicial y lateral con base granular fina y relleno final con material proveniente de la excavación instalación y cinta de demarcación) Segun norma técnica ASTM 2321</v>
          </cell>
          <cell r="E279" t="str">
            <v>M</v>
          </cell>
          <cell r="G279">
            <v>25</v>
          </cell>
          <cell r="H279">
            <v>4176</v>
          </cell>
          <cell r="I279">
            <v>104400</v>
          </cell>
        </row>
        <row r="283">
          <cell r="A283" t="str">
            <v>03.37</v>
          </cell>
          <cell r="B283" t="str">
            <v>TUBERIA A LL 355 MM Tipo Novafort o similar (Incluye relleno inicial y lateral con base granular fina y relleno final con material proveniente de la excavación instalación y cinta de demarcación) Segun norma técnica ASTM 2321</v>
          </cell>
          <cell r="E283" t="str">
            <v>M</v>
          </cell>
          <cell r="G283">
            <v>50</v>
          </cell>
          <cell r="H283">
            <v>4176</v>
          </cell>
          <cell r="I283">
            <v>208800</v>
          </cell>
        </row>
        <row r="287">
          <cell r="A287" t="str">
            <v>03.38</v>
          </cell>
          <cell r="B287" t="str">
            <v>TUBERIA A LL 450 MM Tipo Novafort o similar (Incluye relleno inicial y lateral con base granular fina y relleno final con material proveniente de la excavación instalación y cinta de demarcación) Segun norma técnica ASTM 2321</v>
          </cell>
          <cell r="E287" t="str">
            <v>M</v>
          </cell>
          <cell r="G287">
            <v>70</v>
          </cell>
          <cell r="H287">
            <v>4176</v>
          </cell>
          <cell r="I287">
            <v>292320</v>
          </cell>
        </row>
        <row r="291">
          <cell r="A291" t="str">
            <v>03.39</v>
          </cell>
          <cell r="B291" t="str">
            <v>TUBERIA ALCANTARILALDO 110 MM Tipo Novafort o similar. (Incluye relleno inicial y laterla con base granular fina, y relleno final con material proveniente de la excavación, instalación y cinta de demarcación). Según norma ASTM 2321</v>
          </cell>
          <cell r="E291" t="str">
            <v>M</v>
          </cell>
          <cell r="G291">
            <v>87</v>
          </cell>
          <cell r="H291">
            <v>9207</v>
          </cell>
          <cell r="I291">
            <v>801009</v>
          </cell>
        </row>
        <row r="295">
          <cell r="A295" t="str">
            <v>03.40</v>
          </cell>
          <cell r="B295" t="str">
            <v>TUBERIA ALCANTARILALDO 250 MM Tipo Novafort o similar. (Incluye relleno inicial y laterla con base granular fina, y relleno final con material proveniente de la excavación, instalación y cinta de demarcación). Según norma ASTM 2321</v>
          </cell>
          <cell r="E295" t="str">
            <v>M</v>
          </cell>
          <cell r="G295">
            <v>50</v>
          </cell>
          <cell r="H295">
            <v>4287</v>
          </cell>
          <cell r="I295">
            <v>214350</v>
          </cell>
        </row>
        <row r="299">
          <cell r="A299" t="str">
            <v>03.41</v>
          </cell>
          <cell r="B299" t="str">
            <v>FILTRO GEODREN VIAL TB 160 mm D:0.30x3.00  Incluye tuberia de drenaje 6", geodren planar 0.5 m pavcop o similar excavación manual y relleno en gravilla.</v>
          </cell>
          <cell r="E299" t="str">
            <v>M</v>
          </cell>
          <cell r="G299">
            <v>28</v>
          </cell>
          <cell r="H299">
            <v>6509</v>
          </cell>
          <cell r="I299">
            <v>182252</v>
          </cell>
        </row>
        <row r="303">
          <cell r="A303" t="str">
            <v>03.42</v>
          </cell>
          <cell r="B303" t="str">
            <v>GEODREN PLANAR 1.0 m (Incluye suministro e instalación)</v>
          </cell>
          <cell r="E303" t="str">
            <v>M²</v>
          </cell>
          <cell r="G303">
            <v>56</v>
          </cell>
          <cell r="H303">
            <v>1315</v>
          </cell>
          <cell r="I303">
            <v>73640</v>
          </cell>
        </row>
        <row r="307">
          <cell r="A307" t="str">
            <v>03.43</v>
          </cell>
          <cell r="B307" t="str">
            <v>FILTRO DRENAJE D:0.20x0.20 m, Tubo drenaje corrugado de 4" con filtro. Incluye relleno en gravilla, Geotextil NT 1600 y excavación manual</v>
          </cell>
          <cell r="E307" t="str">
            <v>M</v>
          </cell>
          <cell r="G307">
            <v>450</v>
          </cell>
          <cell r="H307">
            <v>2615</v>
          </cell>
          <cell r="I307">
            <v>1176750</v>
          </cell>
        </row>
        <row r="311">
          <cell r="A311" t="str">
            <v>03.44</v>
          </cell>
          <cell r="B311" t="str">
            <v>TUBERIA DRENAJE EN ZANJA COLOCACIÓN, Tubo Drenaje Corrugado de 65 mm</v>
          </cell>
          <cell r="E311" t="str">
            <v>M</v>
          </cell>
          <cell r="G311">
            <v>400</v>
          </cell>
          <cell r="H311">
            <v>2404</v>
          </cell>
          <cell r="I311">
            <v>961600</v>
          </cell>
        </row>
        <row r="315">
          <cell r="A315" t="str">
            <v>03.45</v>
          </cell>
          <cell r="B315" t="str">
            <v>CARCAMO CONCRETO 3.000 PSI A=0.45m. H=0.50m (Incluye excavación y base granular B-200)</v>
          </cell>
          <cell r="E315" t="str">
            <v>M</v>
          </cell>
          <cell r="G315">
            <v>8</v>
          </cell>
          <cell r="H315">
            <v>46400</v>
          </cell>
          <cell r="I315">
            <v>371200</v>
          </cell>
        </row>
        <row r="319">
          <cell r="A319" t="str">
            <v>03.46</v>
          </cell>
          <cell r="B319" t="str">
            <v>SUMIDERO B=0.50m L=0.50 m. H=0.40m. CON REJILLA PREFABRICADA. (Incluye excavación, base en recebo, placa concreto, ladrillo común, pañete impermeabilizado y rejilla prefabricada concreto. ref, RE 009 Tipo Titan o similar.)</v>
          </cell>
          <cell r="E319" t="str">
            <v>UN</v>
          </cell>
          <cell r="G319">
            <v>10</v>
          </cell>
          <cell r="H319">
            <v>46775</v>
          </cell>
          <cell r="I319">
            <v>467750</v>
          </cell>
        </row>
        <row r="323">
          <cell r="A323" t="str">
            <v>03.47</v>
          </cell>
          <cell r="B323" t="str">
            <v>SUMIDERO B=0.40m L=0.60 m. H=0.60m. CON REJILLA PREFABRICADA. (Incluye excavación, base en recebo, placa concreto, ladrillo común, pañete impermeabilizado y rejilla prefabricada concreto. ref, P40402 Tipo Titan o similar.)</v>
          </cell>
          <cell r="E323" t="str">
            <v>UN</v>
          </cell>
          <cell r="G323">
            <v>4</v>
          </cell>
          <cell r="H323">
            <v>51282</v>
          </cell>
          <cell r="I323">
            <v>205128</v>
          </cell>
        </row>
        <row r="327">
          <cell r="A327" t="str">
            <v>03.48</v>
          </cell>
          <cell r="B327" t="str">
            <v>CARCAMO CONCRETO 3.000 PSI A=0.45m . H=0.50 m con rejilla en angulo de 2"x2*3/16" y platinas 2"*3/16" c/60mm y contramarco en angulo 2x3/16" (Incluye excavación y base granular B-200)</v>
          </cell>
          <cell r="E327" t="str">
            <v>M</v>
          </cell>
          <cell r="G327">
            <v>8.5</v>
          </cell>
          <cell r="H327">
            <v>46400</v>
          </cell>
          <cell r="I327">
            <v>394400</v>
          </cell>
        </row>
        <row r="331">
          <cell r="A331" t="str">
            <v>03.49</v>
          </cell>
          <cell r="B331" t="str">
            <v xml:space="preserve">REJILLA Aluminio 4"x3" con sosco Anticucarachas -Ref HA-4"*3" Tipo Colrejillas o similar (suministro e instalación)  </v>
          </cell>
          <cell r="E331" t="str">
            <v>UND</v>
          </cell>
          <cell r="G331">
            <v>132</v>
          </cell>
          <cell r="H331">
            <v>5260</v>
          </cell>
          <cell r="I331">
            <v>694320</v>
          </cell>
        </row>
        <row r="335">
          <cell r="A335" t="str">
            <v>03.50</v>
          </cell>
          <cell r="B335" t="str">
            <v xml:space="preserve">REJILLA Aluminio 6"x4" Con soscos anticucarachas. Ref TA-6"x4" Tipo Colrejillas o similar (suministro e instalación)  </v>
          </cell>
          <cell r="E335" t="str">
            <v>UND</v>
          </cell>
          <cell r="G335">
            <v>30</v>
          </cell>
          <cell r="H335">
            <v>4997</v>
          </cell>
          <cell r="I335">
            <v>149910</v>
          </cell>
        </row>
        <row r="339">
          <cell r="A339" t="str">
            <v>03.51</v>
          </cell>
          <cell r="B339" t="str">
            <v xml:space="preserve">REJILLA Aluminio 4"x2" Cupula tradicional con sosco -Ref C-4"x2" Tipo Colrejillas o similar (suministro e instalación)  </v>
          </cell>
          <cell r="E339" t="str">
            <v>UND</v>
          </cell>
          <cell r="G339">
            <v>2</v>
          </cell>
          <cell r="H339">
            <v>5260</v>
          </cell>
          <cell r="I339">
            <v>10520</v>
          </cell>
        </row>
        <row r="343">
          <cell r="A343" t="str">
            <v>03.52</v>
          </cell>
          <cell r="B343" t="str">
            <v xml:space="preserve">REJILLA Aluminio 6"x4" Cupula tradicional con sosco -Ref C-6"x4" Tipo Colrejillas o similar (suministro e instalación)  </v>
          </cell>
          <cell r="E343" t="str">
            <v>UND</v>
          </cell>
          <cell r="G343">
            <v>33</v>
          </cell>
          <cell r="H343">
            <v>5260</v>
          </cell>
          <cell r="I343">
            <v>173580</v>
          </cell>
        </row>
        <row r="347">
          <cell r="A347" t="str">
            <v>03.53</v>
          </cell>
          <cell r="B347" t="str">
            <v>CONEXION A POZO EXISTENTE (Incluye demolición muro cañuela y mortero)</v>
          </cell>
          <cell r="E347" t="str">
            <v>UND</v>
          </cell>
          <cell r="G347">
            <v>2</v>
          </cell>
          <cell r="H347">
            <v>35455</v>
          </cell>
          <cell r="I347">
            <v>70910</v>
          </cell>
        </row>
        <row r="354">
          <cell r="I354">
            <v>31932364</v>
          </cell>
        </row>
        <row r="371">
          <cell r="A371" t="str">
            <v>04.01</v>
          </cell>
          <cell r="B371" t="str">
            <v>RELLENO EN BASE GRANULAR B-400 COMPACTADO AL 95% DEL PROCTOR</v>
          </cell>
          <cell r="E371" t="str">
            <v>M³</v>
          </cell>
          <cell r="G371">
            <v>689.86</v>
          </cell>
          <cell r="H371">
            <v>8547.999594120547</v>
          </cell>
          <cell r="I371">
            <v>5896923</v>
          </cell>
        </row>
        <row r="375">
          <cell r="A375" t="str">
            <v>04.02</v>
          </cell>
          <cell r="B375" t="str">
            <v>POLIETILENO CAL.6 (Impermeabilización piso)</v>
          </cell>
          <cell r="E375" t="str">
            <v>M²</v>
          </cell>
          <cell r="G375">
            <v>2155.6</v>
          </cell>
          <cell r="H375">
            <v>446.99990721840788</v>
          </cell>
          <cell r="I375">
            <v>963553</v>
          </cell>
        </row>
        <row r="379">
          <cell r="A379" t="str">
            <v>04.03</v>
          </cell>
          <cell r="B379" t="str">
            <v>RELLENO EN CANTO RODADO PARA CUBIERTA ECOLÓGICA (Incluye extendido)</v>
          </cell>
          <cell r="E379" t="str">
            <v>M³</v>
          </cell>
          <cell r="G379">
            <v>143</v>
          </cell>
          <cell r="H379">
            <v>7233</v>
          </cell>
          <cell r="I379">
            <v>1034319</v>
          </cell>
        </row>
        <row r="386">
          <cell r="I386">
            <v>7894795</v>
          </cell>
        </row>
        <row r="403">
          <cell r="A403" t="str">
            <v>05.01</v>
          </cell>
          <cell r="B403" t="str">
            <v>ACERO 60.000 PSI (Incluye alambre negro y figuración)</v>
          </cell>
          <cell r="E403" t="str">
            <v>KG</v>
          </cell>
          <cell r="G403">
            <v>711543.07</v>
          </cell>
          <cell r="H403">
            <v>446.99999959243507</v>
          </cell>
          <cell r="I403">
            <v>318059752</v>
          </cell>
        </row>
        <row r="407">
          <cell r="A407" t="str">
            <v>05.02</v>
          </cell>
          <cell r="B407" t="str">
            <v>MALLA ELECTROSOLDADA M-159 Q-4 D=5.5mm c/.15m en ambos sentidos (incluye alambre negro, colocación y traslapo)</v>
          </cell>
          <cell r="E407" t="str">
            <v>KG</v>
          </cell>
          <cell r="G407">
            <v>38200.559999999998</v>
          </cell>
          <cell r="H407">
            <v>446.99999162315942</v>
          </cell>
          <cell r="I407">
            <v>17075650</v>
          </cell>
        </row>
        <row r="411">
          <cell r="A411" t="str">
            <v>05.03</v>
          </cell>
          <cell r="B411" t="str">
            <v>PLACA DE CONTRAPISO CONCRETO 4000 psi E=0.20 (Sin refuerzo)</v>
          </cell>
          <cell r="E411" t="str">
            <v>M²</v>
          </cell>
          <cell r="G411">
            <v>26.73</v>
          </cell>
          <cell r="H411">
            <v>21039.992517770297</v>
          </cell>
          <cell r="I411">
            <v>562399</v>
          </cell>
        </row>
        <row r="415">
          <cell r="A415" t="str">
            <v>05.04</v>
          </cell>
          <cell r="B415" t="str">
            <v>LOSA DE ENTREPISO ALIGERADA CONCRETO 4000 PSI CON CASETON DE ICOPOR h=0.55 m sin torta inferior y viguetas de e=0.15 m, armada en dos sentidos. Torta superior 5 cm. (Sin refuerzo).</v>
          </cell>
          <cell r="E415" t="str">
            <v>M²</v>
          </cell>
          <cell r="G415">
            <v>997.86</v>
          </cell>
          <cell r="H415">
            <v>21039.999599142164</v>
          </cell>
          <cell r="I415">
            <v>20994974</v>
          </cell>
        </row>
        <row r="419">
          <cell r="A419" t="str">
            <v>05.05</v>
          </cell>
          <cell r="B419" t="str">
            <v>PLACA MACIZA AEREA CONCRETO 4000 PSI e=0.12m (Sin refierzo)</v>
          </cell>
          <cell r="E419" t="str">
            <v>M²</v>
          </cell>
          <cell r="G419">
            <v>11.77</v>
          </cell>
          <cell r="H419">
            <v>14859.983007646559</v>
          </cell>
          <cell r="I419">
            <v>174902</v>
          </cell>
        </row>
        <row r="423">
          <cell r="A423" t="str">
            <v>05.06</v>
          </cell>
          <cell r="B423" t="str">
            <v>COLUMNAS CONCRETO 4.000 psi (Sin refuerzo)</v>
          </cell>
          <cell r="E423" t="str">
            <v>M³</v>
          </cell>
          <cell r="G423">
            <v>338.38</v>
          </cell>
          <cell r="H423">
            <v>135842.99899521249</v>
          </cell>
          <cell r="I423">
            <v>45966554</v>
          </cell>
        </row>
        <row r="427">
          <cell r="A427" t="str">
            <v>05.07</v>
          </cell>
          <cell r="B427" t="str">
            <v>VIGA AEREA CONCRETO 4000 psi (Sin refuerzo)</v>
          </cell>
          <cell r="E427" t="str">
            <v>M³</v>
          </cell>
          <cell r="G427">
            <v>979.97</v>
          </cell>
          <cell r="H427">
            <v>151224.99974489014</v>
          </cell>
          <cell r="I427">
            <v>148195963</v>
          </cell>
        </row>
        <row r="431">
          <cell r="A431" t="str">
            <v>05.08</v>
          </cell>
          <cell r="B431" t="str">
            <v>MURO DE CONTENCIÓN CONCRETO de 4.000PSI A LA VISTA (sin refuerzo)</v>
          </cell>
          <cell r="E431" t="str">
            <v>M³</v>
          </cell>
          <cell r="G431">
            <v>9.2799999999999994</v>
          </cell>
          <cell r="H431">
            <v>174732.97413793104</v>
          </cell>
          <cell r="I431">
            <v>1621522</v>
          </cell>
        </row>
        <row r="435">
          <cell r="A435" t="str">
            <v>05.09</v>
          </cell>
          <cell r="B435" t="str">
            <v>PANTALLA CONCRETO de 4.000 psi A LA VISTA (sin refuerzo)</v>
          </cell>
          <cell r="E435" t="str">
            <v>M³</v>
          </cell>
          <cell r="G435">
            <v>279.75</v>
          </cell>
          <cell r="H435">
            <v>172244</v>
          </cell>
          <cell r="I435">
            <v>48185259</v>
          </cell>
        </row>
        <row r="439">
          <cell r="A439" t="str">
            <v>05.10</v>
          </cell>
          <cell r="B439" t="str">
            <v>LOSA DE ENTREPISO ALIGERADA CONCRETO 4000 PSI CON CASETON DE ICOPOR h=0.55 m sin torta inferior y viguetas de e=0.10 m, armada en un solo sentido. Torta superior 5 cm. (Sin refuerzo).</v>
          </cell>
          <cell r="E439" t="str">
            <v>M²</v>
          </cell>
          <cell r="G439">
            <v>8002.58</v>
          </cell>
          <cell r="H439">
            <v>19462.000004998386</v>
          </cell>
          <cell r="I439">
            <v>155746212</v>
          </cell>
        </row>
        <row r="443">
          <cell r="A443" t="str">
            <v>05.11</v>
          </cell>
          <cell r="B443" t="str">
            <v>PLACA MACIZA AEREA CONCRETO IMPERMEABILIZADO 4000 PSI (sin refuerzo)</v>
          </cell>
          <cell r="E443" t="str">
            <v>M³</v>
          </cell>
          <cell r="G443">
            <v>110.71</v>
          </cell>
          <cell r="H443">
            <v>153794.99593532653</v>
          </cell>
          <cell r="I443">
            <v>17026644</v>
          </cell>
        </row>
        <row r="447">
          <cell r="A447" t="str">
            <v>05.12</v>
          </cell>
          <cell r="B447" t="str">
            <v>PLACA FOSO ASCENSOR CONCRETO 3000 PSI (Sin refuerzo)</v>
          </cell>
          <cell r="E447" t="str">
            <v>M³</v>
          </cell>
          <cell r="G447">
            <v>16.02</v>
          </cell>
          <cell r="H447">
            <v>103838.01498127342</v>
          </cell>
          <cell r="I447">
            <v>1663485</v>
          </cell>
        </row>
        <row r="451">
          <cell r="A451" t="str">
            <v>05.13</v>
          </cell>
          <cell r="B451" t="str">
            <v>PLACA RAMPA CONCRETO 3000 PSI (Sin refuerzo). Estriada transversalmente según diseño.</v>
          </cell>
          <cell r="E451" t="str">
            <v>M³</v>
          </cell>
          <cell r="G451">
            <v>10.4</v>
          </cell>
          <cell r="H451">
            <v>163972.98076923075</v>
          </cell>
          <cell r="I451">
            <v>1705319</v>
          </cell>
        </row>
        <row r="455">
          <cell r="A455" t="str">
            <v>05.14</v>
          </cell>
          <cell r="B455" t="str">
            <v>PLACA MACIZA AEREA CONCRETO 3000 PSI e=0.12 m (Sin refuerzo).</v>
          </cell>
          <cell r="E455" t="str">
            <v>M²</v>
          </cell>
          <cell r="G455">
            <v>45.18</v>
          </cell>
          <cell r="H455">
            <v>15537.007525453741</v>
          </cell>
          <cell r="I455">
            <v>701962</v>
          </cell>
        </row>
        <row r="459">
          <cell r="A459" t="str">
            <v>05.15</v>
          </cell>
          <cell r="B459" t="str">
            <v>PLACA CONTRAPISO CONCRETO IMPERMEABILZIADO 4000 psi (Sin refuerzo)</v>
          </cell>
          <cell r="E459" t="str">
            <v>M³</v>
          </cell>
          <cell r="G459">
            <v>225.03</v>
          </cell>
          <cell r="H459">
            <v>126996.00053326222</v>
          </cell>
          <cell r="I459">
            <v>28577910</v>
          </cell>
        </row>
        <row r="463">
          <cell r="A463" t="str">
            <v>05.16</v>
          </cell>
          <cell r="B463" t="str">
            <v>MURO DE CONTENCIÓN CONCRETO de 4.000PSI IMPERMEABILIZADO A LA VISTA (sin refuerzo)</v>
          </cell>
          <cell r="E463" t="str">
            <v>M³</v>
          </cell>
          <cell r="G463">
            <v>9.2799999999999994</v>
          </cell>
          <cell r="H463">
            <v>213886.96120689658</v>
          </cell>
          <cell r="I463">
            <v>1984871</v>
          </cell>
        </row>
        <row r="467">
          <cell r="A467" t="str">
            <v>05.17</v>
          </cell>
          <cell r="B467" t="str">
            <v>PANTALLA CONCRETO de 4.000PSI IMPERMEABILIZADO A LA VISTA (sin refuerzo)</v>
          </cell>
          <cell r="E467" t="str">
            <v>M³</v>
          </cell>
          <cell r="G467">
            <v>49.88</v>
          </cell>
          <cell r="H467">
            <v>234887.99117882919</v>
          </cell>
          <cell r="I467">
            <v>11716213</v>
          </cell>
        </row>
        <row r="471">
          <cell r="A471" t="str">
            <v>05.18</v>
          </cell>
          <cell r="B471" t="str">
            <v>VIGUETA CONFINAMIENTO CONCRTO 3.000 PSI (sin refuerzo)</v>
          </cell>
          <cell r="E471" t="str">
            <v>M³</v>
          </cell>
          <cell r="G471">
            <v>43.81</v>
          </cell>
          <cell r="H471">
            <v>241074.00136955033</v>
          </cell>
          <cell r="I471">
            <v>10561452</v>
          </cell>
        </row>
        <row r="475">
          <cell r="A475" t="str">
            <v>05.19</v>
          </cell>
          <cell r="B475" t="str">
            <v>COLUMNETA CONFINAMIENTO CONCRETO 3.000 PSI (sin refuerzo)</v>
          </cell>
          <cell r="E475" t="str">
            <v>M³</v>
          </cell>
          <cell r="G475">
            <v>99.91</v>
          </cell>
          <cell r="H475">
            <v>227839.99599639676</v>
          </cell>
          <cell r="I475">
            <v>22763494</v>
          </cell>
        </row>
        <row r="479">
          <cell r="A479" t="str">
            <v>05.20</v>
          </cell>
          <cell r="B479" t="str">
            <v>DINTEL  CONCRETO 3.000 PSI (sin refuerzo)</v>
          </cell>
          <cell r="E479" t="str">
            <v>M³</v>
          </cell>
          <cell r="G479">
            <v>11.1</v>
          </cell>
          <cell r="H479">
            <v>227762.97297297299</v>
          </cell>
          <cell r="I479">
            <v>2528169</v>
          </cell>
        </row>
        <row r="483">
          <cell r="A483" t="str">
            <v>05.21</v>
          </cell>
          <cell r="B483" t="str">
            <v>MENSULAS CONCRETO 3.000 psi (sin refuerzo)</v>
          </cell>
          <cell r="E483" t="str">
            <v>M³</v>
          </cell>
          <cell r="G483">
            <v>6.11</v>
          </cell>
          <cell r="H483">
            <v>227763.01145662848</v>
          </cell>
          <cell r="I483">
            <v>1391632</v>
          </cell>
        </row>
        <row r="487">
          <cell r="A487" t="str">
            <v>05.22</v>
          </cell>
          <cell r="B487" t="str">
            <v xml:space="preserve">ALFAJIAS EN CONCRETO 2.500 psi a=0.40 m (incluye refuerzo)  </v>
          </cell>
          <cell r="E487" t="str">
            <v>M</v>
          </cell>
          <cell r="G487">
            <v>22.9</v>
          </cell>
          <cell r="H487">
            <v>5260</v>
          </cell>
          <cell r="I487">
            <v>120454</v>
          </cell>
        </row>
        <row r="491">
          <cell r="A491" t="str">
            <v>05.23</v>
          </cell>
          <cell r="B491" t="str">
            <v xml:space="preserve">ALFAJIAS EN CONCRETO 2.500 psi a=0.50 m (incluye refuerzo)  </v>
          </cell>
          <cell r="E491" t="str">
            <v>M</v>
          </cell>
          <cell r="G491">
            <v>10.18</v>
          </cell>
          <cell r="H491">
            <v>6032.0235756385073</v>
          </cell>
          <cell r="I491">
            <v>61406</v>
          </cell>
        </row>
        <row r="495">
          <cell r="A495" t="str">
            <v>05.24</v>
          </cell>
          <cell r="B495" t="str">
            <v xml:space="preserve">POYO EN CONCRETO FUNDIDO EN SITIO h=10cm (No incluye enchape, incluye refuerzo)  </v>
          </cell>
          <cell r="E495" t="str">
            <v>M</v>
          </cell>
          <cell r="G495">
            <v>32</v>
          </cell>
          <cell r="H495">
            <v>6958</v>
          </cell>
          <cell r="I495">
            <v>222656</v>
          </cell>
        </row>
        <row r="499">
          <cell r="A499" t="str">
            <v>05.25</v>
          </cell>
          <cell r="B499" t="str">
            <v xml:space="preserve">POYO EN CONCRETO FUNDIDO EN SITIO h=15 cm (No incluye enchape, incluye refuerzo)  </v>
          </cell>
          <cell r="E499" t="str">
            <v>M</v>
          </cell>
          <cell r="G499">
            <v>134.30000000000001</v>
          </cell>
          <cell r="H499">
            <v>7037.9970215934482</v>
          </cell>
          <cell r="I499">
            <v>945203</v>
          </cell>
        </row>
        <row r="503">
          <cell r="A503" t="str">
            <v>05.26</v>
          </cell>
          <cell r="B503" t="str">
            <v xml:space="preserve">POYO EN CONCRETO FUNDIDO EN SITIO h=25 cm (No incluye enchape, incluye refuerzo)  </v>
          </cell>
          <cell r="E503" t="str">
            <v>M</v>
          </cell>
          <cell r="G503">
            <v>404.93</v>
          </cell>
          <cell r="H503">
            <v>7153.9994566962196</v>
          </cell>
          <cell r="I503">
            <v>2896869</v>
          </cell>
        </row>
        <row r="507">
          <cell r="A507" t="str">
            <v>05.27</v>
          </cell>
          <cell r="B507" t="str">
            <v>CINTA SIKA PVC V-15 para juntas</v>
          </cell>
          <cell r="E507" t="str">
            <v>M</v>
          </cell>
          <cell r="G507">
            <v>58.59</v>
          </cell>
          <cell r="H507">
            <v>1315.0025601638504</v>
          </cell>
          <cell r="I507">
            <v>77046</v>
          </cell>
        </row>
        <row r="511">
          <cell r="A511" t="str">
            <v>05.28</v>
          </cell>
          <cell r="B511" t="str">
            <v>TRATAMIENTO DE ESCARIFICACIÓN DE ELEMENTOS EN CONCRETO. Incluye tratamiento epóxico para adherir concreto de edades diferentes.</v>
          </cell>
          <cell r="E511" t="str">
            <v>M²</v>
          </cell>
          <cell r="G511">
            <v>1479</v>
          </cell>
          <cell r="H511">
            <v>10520</v>
          </cell>
          <cell r="I511">
            <v>15559080</v>
          </cell>
        </row>
        <row r="515">
          <cell r="A515" t="str">
            <v>05.29</v>
          </cell>
          <cell r="B515" t="str">
            <v>SUMINISTRO E INSTALACIÓN DE GARGOLA PREFABRICADA EN CONCRETO. Según detalle (Dimensiones 0.13x0.13x0.25m)</v>
          </cell>
          <cell r="E515" t="str">
            <v>UN</v>
          </cell>
          <cell r="G515">
            <v>2</v>
          </cell>
          <cell r="H515">
            <v>17872</v>
          </cell>
          <cell r="I515">
            <v>35744</v>
          </cell>
        </row>
        <row r="519">
          <cell r="A519" t="str">
            <v>05.30</v>
          </cell>
          <cell r="B519" t="str">
            <v>PASO EN CONCRETO 4000 PSI PARA ESCALERA METALICA E=0.04, incluye refuerzo</v>
          </cell>
          <cell r="E519" t="str">
            <v>M²</v>
          </cell>
          <cell r="G519">
            <v>132.68</v>
          </cell>
          <cell r="H519">
            <v>6067.0033162496229</v>
          </cell>
          <cell r="I519">
            <v>804970</v>
          </cell>
        </row>
        <row r="523">
          <cell r="A523" t="str">
            <v>05.31</v>
          </cell>
          <cell r="B523" t="str">
            <v>SUMINISTRO E INSTALACION DE JUNTA EN ANGULO DE 11/2"x11/2"x1/8" CONSTRUIDA ENTRE PLACAS DE CONCRETO, Incluye grafil 5mm.</v>
          </cell>
          <cell r="E523" t="str">
            <v>M</v>
          </cell>
          <cell r="G523">
            <v>35.54</v>
          </cell>
          <cell r="H523">
            <v>2231.9921215531795</v>
          </cell>
          <cell r="I523">
            <v>79325</v>
          </cell>
        </row>
        <row r="527">
          <cell r="A527" t="str">
            <v>05.32</v>
          </cell>
          <cell r="B527" t="str">
            <v>ANCLAJE 5/8"x8" (Incluye perforación y adhesivo epóxico)</v>
          </cell>
          <cell r="E527" t="str">
            <v>UN</v>
          </cell>
          <cell r="G527">
            <v>571</v>
          </cell>
          <cell r="H527">
            <v>3682</v>
          </cell>
          <cell r="I527">
            <v>2102422</v>
          </cell>
        </row>
        <row r="531">
          <cell r="A531" t="str">
            <v>05.33</v>
          </cell>
          <cell r="B531" t="str">
            <v>ANCLAJE 3/8"x4" (Incluye perforación y adhesivo epóxico)</v>
          </cell>
          <cell r="E531" t="str">
            <v>UN</v>
          </cell>
          <cell r="G531">
            <v>210</v>
          </cell>
          <cell r="H531">
            <v>3046</v>
          </cell>
          <cell r="I531">
            <v>639660</v>
          </cell>
        </row>
        <row r="538">
          <cell r="I538">
            <v>880749173</v>
          </cell>
        </row>
        <row r="555">
          <cell r="A555" t="str">
            <v>06.01</v>
          </cell>
          <cell r="B555" t="str">
            <v>MURO EN BLOQUE No.5 Arcilla 33x23x11.5 cm. Incluye grafil 5 mm. Anclajes perforación y adhesivo epóxico</v>
          </cell>
          <cell r="E555" t="str">
            <v>M²</v>
          </cell>
          <cell r="G555">
            <v>4705.7700000000004</v>
          </cell>
          <cell r="H555">
            <v>14063.000104127486</v>
          </cell>
          <cell r="I555">
            <v>66177244</v>
          </cell>
        </row>
        <row r="559">
          <cell r="A559" t="str">
            <v>06.02</v>
          </cell>
          <cell r="B559" t="str">
            <v>MURO DOBLE EN BLOQUE No.5 Arcilla 33x23x11.5 cm. Incluye grafil 5 mm. Anclajes perforación y adhesivo epóxico</v>
          </cell>
          <cell r="E559" t="str">
            <v>M²</v>
          </cell>
          <cell r="G559">
            <v>1706.13</v>
          </cell>
          <cell r="H559">
            <v>14360.000117224361</v>
          </cell>
          <cell r="I559">
            <v>24500027</v>
          </cell>
        </row>
        <row r="563">
          <cell r="A563" t="str">
            <v>06.03</v>
          </cell>
          <cell r="B563" t="str">
            <v>MURO EN DRYWALL DOS CARAS (Perfileria cal.24) Incluye tres (3) manos de pintura.</v>
          </cell>
          <cell r="E563" t="str">
            <v>M²</v>
          </cell>
          <cell r="G563">
            <v>242.95</v>
          </cell>
          <cell r="H563">
            <v>9756.9993825890106</v>
          </cell>
          <cell r="I563">
            <v>2370463</v>
          </cell>
        </row>
        <row r="567">
          <cell r="A567" t="str">
            <v>06.04</v>
          </cell>
          <cell r="B567" t="str">
            <v>RECUBRIMIENTO BAJANTES AGUAS LLUVIAS EN MURO SUPERBOARD 8mm Ancho &lt; 50 cm  (Perfileria Cal. 24 cada 60 cm) Incluye tres (3) manos de pintura</v>
          </cell>
          <cell r="E567" t="str">
            <v>M²</v>
          </cell>
          <cell r="G567">
            <v>129.27000000000001</v>
          </cell>
          <cell r="H567">
            <v>3270.0007735746885</v>
          </cell>
          <cell r="I567">
            <v>422713</v>
          </cell>
        </row>
        <row r="571">
          <cell r="A571" t="str">
            <v>06.05</v>
          </cell>
          <cell r="B571" t="str">
            <v>MURO EN DRYWALL UNA CARA (Perfileria cal.24, base 6) Incluye tres (3) manos de pintura. Fibra de vidrio tipo frescasa e=31/2", sin papel.</v>
          </cell>
          <cell r="E571" t="str">
            <v>M²</v>
          </cell>
          <cell r="G571">
            <v>407.05</v>
          </cell>
          <cell r="H571">
            <v>8884.9993858248363</v>
          </cell>
          <cell r="I571">
            <v>3616639</v>
          </cell>
        </row>
        <row r="575">
          <cell r="A575" t="str">
            <v>06.06</v>
          </cell>
          <cell r="B575" t="str">
            <v>MURO EN DRYWALL UNA CARA (Perfileria cal.24, base 6) Incluye tres (3) manos de pintura. Fibra de vidrio tipo frescasa e=31/2", sin papel y membrana acustica e=3mm</v>
          </cell>
          <cell r="E575" t="str">
            <v>M²</v>
          </cell>
          <cell r="G575">
            <v>954.66</v>
          </cell>
          <cell r="H575">
            <v>8236.9995600527927</v>
          </cell>
          <cell r="I575">
            <v>7863534</v>
          </cell>
        </row>
        <row r="579">
          <cell r="A579" t="str">
            <v>06.07</v>
          </cell>
          <cell r="B579" t="str">
            <v>FIBRA DE VIDRIO TIPO FRESCADA e=31/2" sin papel (Suministro e instalación)</v>
          </cell>
          <cell r="E579" t="str">
            <v>M²</v>
          </cell>
          <cell r="G579">
            <v>99.98</v>
          </cell>
          <cell r="H579">
            <v>486.99739947989599</v>
          </cell>
          <cell r="I579">
            <v>48690</v>
          </cell>
        </row>
        <row r="583">
          <cell r="A583" t="str">
            <v>06.08</v>
          </cell>
          <cell r="B583" t="str">
            <v>CORTASOL CELOSCREEN Tipo HUNTER DOUGLAS Portapanel perforado de paso 175 Aluzinc 0.4mm y Aluminio 0.5 mm o similar. Incluye elementos de fijación, así como el suministro de todos los accesorios requeridos para el correcto montaje sobre muro. SEGUN DE</v>
          </cell>
          <cell r="E583" t="str">
            <v>M²</v>
          </cell>
          <cell r="G583">
            <v>1297.93</v>
          </cell>
          <cell r="H583">
            <v>14232.000184909817</v>
          </cell>
          <cell r="I583">
            <v>18472140</v>
          </cell>
        </row>
        <row r="587">
          <cell r="A587" t="str">
            <v>06.09</v>
          </cell>
          <cell r="B587" t="str">
            <v>FIBER SOUND WAVE e=1" (Suministro e instalación)</v>
          </cell>
          <cell r="E587" t="str">
            <v>M²</v>
          </cell>
          <cell r="G587">
            <v>34.130000000000003</v>
          </cell>
          <cell r="H587">
            <v>2946.0005859947264</v>
          </cell>
          <cell r="I587">
            <v>100547</v>
          </cell>
        </row>
        <row r="591">
          <cell r="A591" t="str">
            <v>06.10</v>
          </cell>
          <cell r="B591" t="str">
            <v>SUMINISTRO E INSTALACIÓN DE DIVISIÓN ACUASTICA DE 9.43x3.58 m. La división incluye 8 paneles típicos, riel, 2 jamas y 6.12 MT de riel adicional para bolsillo.</v>
          </cell>
          <cell r="E591" t="str">
            <v>UN</v>
          </cell>
          <cell r="G591">
            <v>1</v>
          </cell>
          <cell r="H591">
            <v>0</v>
          </cell>
          <cell r="I591">
            <v>0</v>
          </cell>
        </row>
        <row r="595">
          <cell r="A595" t="str">
            <v>06.11</v>
          </cell>
          <cell r="B595" t="str">
            <v>SUMINISTRO E INSTALACIÓN DE DIVISIÓN ACUASTICA DE 3.55x3.80 m. La división incluye 2 paneles típicos, riel, 1 panel cierre, riel, 2 jambas y 2.82 MT de riel adicional para bolsillo.</v>
          </cell>
          <cell r="E595" t="str">
            <v>UN</v>
          </cell>
          <cell r="G595">
            <v>1</v>
          </cell>
          <cell r="H595">
            <v>0</v>
          </cell>
          <cell r="I595">
            <v>0</v>
          </cell>
        </row>
        <row r="599">
          <cell r="A599" t="str">
            <v>06.12</v>
          </cell>
          <cell r="B599" t="str">
            <v>SUMINISTRO E INSTALACIÓN DE SILENCIADOR TIPO PLENUM PARA CUARTO DE BALISTICA</v>
          </cell>
          <cell r="E599" t="str">
            <v>UN</v>
          </cell>
          <cell r="G599">
            <v>3</v>
          </cell>
          <cell r="H599">
            <v>0</v>
          </cell>
          <cell r="I599">
            <v>0</v>
          </cell>
        </row>
        <row r="606">
          <cell r="I606">
            <v>123571997</v>
          </cell>
        </row>
        <row r="623">
          <cell r="A623" t="str">
            <v>07.01</v>
          </cell>
          <cell r="B623" t="str">
            <v>REGISTRO Red White 1/2 (Incluye accesorios y tapa plastica de registro 10*10)</v>
          </cell>
          <cell r="E623" t="str">
            <v>UND</v>
          </cell>
          <cell r="G623">
            <v>16</v>
          </cell>
          <cell r="H623">
            <v>11997</v>
          </cell>
          <cell r="I623">
            <v>191952</v>
          </cell>
        </row>
        <row r="627">
          <cell r="A627" t="str">
            <v>07.02</v>
          </cell>
          <cell r="B627" t="str">
            <v>REGISTRO Red White 3/4" (Incluye accesorios y tapa plastica de registro 10*10)</v>
          </cell>
          <cell r="E627" t="str">
            <v>UND</v>
          </cell>
          <cell r="G627">
            <v>2</v>
          </cell>
          <cell r="H627">
            <v>11397</v>
          </cell>
          <cell r="I627">
            <v>22794</v>
          </cell>
        </row>
        <row r="631">
          <cell r="A631" t="str">
            <v>07.03</v>
          </cell>
          <cell r="B631" t="str">
            <v>REGISTRO Red White 1 1/4" (Incluye universal y caja registro 15*15 cm en ladrillo tolete)</v>
          </cell>
          <cell r="E631" t="str">
            <v>UND</v>
          </cell>
          <cell r="G631">
            <v>49</v>
          </cell>
          <cell r="H631">
            <v>14465</v>
          </cell>
          <cell r="I631">
            <v>708785</v>
          </cell>
        </row>
        <row r="635">
          <cell r="A635" t="str">
            <v>07.04</v>
          </cell>
          <cell r="B635" t="str">
            <v>REGISTRO Red White 2" (Incluye universal y caja registro 15*15 cm en ladrillo tolete)</v>
          </cell>
          <cell r="E635" t="str">
            <v>UND</v>
          </cell>
          <cell r="G635">
            <v>2</v>
          </cell>
          <cell r="H635">
            <v>14465</v>
          </cell>
          <cell r="I635">
            <v>28930</v>
          </cell>
        </row>
        <row r="639">
          <cell r="A639" t="str">
            <v>07.05</v>
          </cell>
          <cell r="B639" t="str">
            <v>REGISTRO Red White 2 1/2" (Incluye universal y caja registro 15*15 cm en ladrillo tolete)</v>
          </cell>
          <cell r="E639" t="str">
            <v>UND</v>
          </cell>
          <cell r="G639">
            <v>2</v>
          </cell>
          <cell r="H639">
            <v>14465</v>
          </cell>
          <cell r="I639">
            <v>28930</v>
          </cell>
        </row>
        <row r="643">
          <cell r="A643" t="str">
            <v>07.06</v>
          </cell>
          <cell r="B643" t="str">
            <v>REGISTRO Red White 3" (Incluye universal y caja registro 15*15 cm en ladrillo tolete)</v>
          </cell>
          <cell r="E643" t="str">
            <v>UND</v>
          </cell>
          <cell r="G643">
            <v>2</v>
          </cell>
          <cell r="H643">
            <v>15912</v>
          </cell>
          <cell r="I643">
            <v>31824</v>
          </cell>
        </row>
        <row r="647">
          <cell r="A647" t="str">
            <v>07.07</v>
          </cell>
          <cell r="B647" t="str">
            <v>CHEQUE ROSCADO Red white 2" (incluye universal)</v>
          </cell>
          <cell r="E647" t="str">
            <v>UND</v>
          </cell>
          <cell r="G647">
            <v>2</v>
          </cell>
          <cell r="H647">
            <v>17964</v>
          </cell>
          <cell r="I647">
            <v>35928</v>
          </cell>
        </row>
        <row r="651">
          <cell r="A651" t="str">
            <v>07.08</v>
          </cell>
          <cell r="B651" t="str">
            <v>CHEQUE ROSCADO Red white 3" (incluye universal)</v>
          </cell>
          <cell r="E651" t="str">
            <v>UND</v>
          </cell>
          <cell r="G651">
            <v>2</v>
          </cell>
          <cell r="H651">
            <v>17964</v>
          </cell>
          <cell r="I651">
            <v>35928</v>
          </cell>
        </row>
        <row r="655">
          <cell r="A655" t="str">
            <v>07.09</v>
          </cell>
          <cell r="B655" t="str">
            <v>VALVULA DE PIE CANASTILLA BRONCE 3" (Incluye universal)</v>
          </cell>
          <cell r="E655" t="str">
            <v>UN</v>
          </cell>
          <cell r="G655">
            <v>2</v>
          </cell>
          <cell r="H655">
            <v>17964</v>
          </cell>
          <cell r="I655">
            <v>35928</v>
          </cell>
        </row>
        <row r="659">
          <cell r="A659" t="str">
            <v>07.10</v>
          </cell>
          <cell r="B659" t="str">
            <v>SUMINISTRO E INSTALACIÓN DE VÁLVULA DE ADMISIÓN DE AIRE DE 2"</v>
          </cell>
          <cell r="E659" t="str">
            <v>UN</v>
          </cell>
          <cell r="G659">
            <v>3</v>
          </cell>
          <cell r="H659">
            <v>17647</v>
          </cell>
          <cell r="I659">
            <v>52941</v>
          </cell>
        </row>
        <row r="663">
          <cell r="A663" t="str">
            <v>07.11</v>
          </cell>
          <cell r="B663" t="str">
            <v>PUNTO AGUA FRIA 1/2" PVC-P (incluye accesorios de instalación)</v>
          </cell>
          <cell r="E663" t="str">
            <v>UND</v>
          </cell>
          <cell r="G663">
            <v>85</v>
          </cell>
          <cell r="H663">
            <v>30923</v>
          </cell>
          <cell r="I663">
            <v>2628455</v>
          </cell>
        </row>
        <row r="667">
          <cell r="A667" t="str">
            <v>07.12</v>
          </cell>
          <cell r="B667" t="str">
            <v>PUNTO AGUA FRIA 3/4" PVC-P (incluye accesorios de instalación)</v>
          </cell>
          <cell r="E667" t="str">
            <v>UND</v>
          </cell>
          <cell r="G667">
            <v>22</v>
          </cell>
          <cell r="H667">
            <v>31016</v>
          </cell>
          <cell r="I667">
            <v>682352</v>
          </cell>
        </row>
        <row r="671">
          <cell r="A671" t="str">
            <v>07.13</v>
          </cell>
          <cell r="B671" t="str">
            <v>PUNTO AGUA FRIA 1 1/4" PVC-P (incluye accesorios de instalación)</v>
          </cell>
          <cell r="E671" t="str">
            <v>UND</v>
          </cell>
          <cell r="G671">
            <v>52</v>
          </cell>
          <cell r="H671">
            <v>31016</v>
          </cell>
          <cell r="I671">
            <v>1612832</v>
          </cell>
        </row>
        <row r="675">
          <cell r="A675" t="str">
            <v>07.14</v>
          </cell>
          <cell r="B675" t="str">
            <v>PUNTO AGUA FRIA 1/2" PVC-P (incluye accesorios de instalación)</v>
          </cell>
          <cell r="E675" t="str">
            <v>UND</v>
          </cell>
          <cell r="G675">
            <v>1</v>
          </cell>
          <cell r="H675">
            <v>30991</v>
          </cell>
          <cell r="I675">
            <v>30991</v>
          </cell>
        </row>
        <row r="679">
          <cell r="A679" t="str">
            <v>07.15</v>
          </cell>
          <cell r="B679" t="str">
            <v>TUBERIA PVC-P RDE 9 1/2" Agua Fria- Red de suministro (Incluye excavación manual, relleno inicial en base granular B-200, instalación y accesorios).</v>
          </cell>
          <cell r="E679" t="str">
            <v>M</v>
          </cell>
          <cell r="G679">
            <v>20</v>
          </cell>
          <cell r="H679">
            <v>3579</v>
          </cell>
          <cell r="I679">
            <v>71580</v>
          </cell>
        </row>
        <row r="683">
          <cell r="A683" t="str">
            <v>07.16</v>
          </cell>
          <cell r="B683" t="str">
            <v>TUBERIA PVC-P RDE 11 3/4" Agua fría (Red de suministro descolgada) incluye instalacion y accesorios</v>
          </cell>
          <cell r="E683" t="str">
            <v>M</v>
          </cell>
          <cell r="G683">
            <v>202</v>
          </cell>
          <cell r="H683">
            <v>4123</v>
          </cell>
          <cell r="I683">
            <v>832846</v>
          </cell>
        </row>
        <row r="687">
          <cell r="A687" t="str">
            <v>07.17</v>
          </cell>
          <cell r="B687" t="str">
            <v>TUBERIA PVC-P RDE 9 1/2" Agua fría (Red de suministro descolgada) incluye instalacion y accesorios</v>
          </cell>
          <cell r="E687" t="str">
            <v>M</v>
          </cell>
          <cell r="G687">
            <v>245</v>
          </cell>
          <cell r="H687">
            <v>4177</v>
          </cell>
          <cell r="I687">
            <v>1023365</v>
          </cell>
        </row>
        <row r="691">
          <cell r="A691" t="str">
            <v>07.18</v>
          </cell>
          <cell r="B691" t="str">
            <v>TUBERIA PVC-P RDE 21 1 1/4" Agua fría (Red de suministro descolgada) incluye instalacion y accesorios</v>
          </cell>
          <cell r="E691" t="str">
            <v>M</v>
          </cell>
          <cell r="G691">
            <v>694</v>
          </cell>
          <cell r="H691">
            <v>3864</v>
          </cell>
          <cell r="I691">
            <v>2681616</v>
          </cell>
        </row>
        <row r="695">
          <cell r="A695" t="str">
            <v>07.19</v>
          </cell>
          <cell r="B695" t="str">
            <v>TUBERIA PVC-P RDE 21 1 1/2" Agua fría (Red de suministro descolgada) incluye instalacion y accesorios</v>
          </cell>
          <cell r="E695" t="str">
            <v>M</v>
          </cell>
          <cell r="G695">
            <v>92</v>
          </cell>
          <cell r="H695">
            <v>3674</v>
          </cell>
          <cell r="I695">
            <v>338008</v>
          </cell>
        </row>
        <row r="699">
          <cell r="A699" t="str">
            <v>07.20</v>
          </cell>
          <cell r="B699" t="str">
            <v>TUBERIA PVC-P RDE 21 2" Agua fría (Red de suministro descolgada) incluye instalacion y accesorios</v>
          </cell>
          <cell r="E699" t="str">
            <v>M</v>
          </cell>
          <cell r="G699">
            <v>8</v>
          </cell>
          <cell r="H699">
            <v>3281</v>
          </cell>
          <cell r="I699">
            <v>26248</v>
          </cell>
        </row>
        <row r="703">
          <cell r="A703" t="str">
            <v>07.21</v>
          </cell>
          <cell r="B703" t="str">
            <v>TUBERIA PVC-P RDE 21 2 1/2" Agua fría (Red de suministro descolgada) incluye instalacion y accesorios</v>
          </cell>
          <cell r="E703" t="str">
            <v>M</v>
          </cell>
          <cell r="G703">
            <v>178</v>
          </cell>
          <cell r="H703">
            <v>2471</v>
          </cell>
          <cell r="I703">
            <v>439838</v>
          </cell>
        </row>
        <row r="707">
          <cell r="A707" t="str">
            <v>07.22</v>
          </cell>
          <cell r="B707" t="str">
            <v>TUBERIA POLIETILENO ALTA DENSIDAD - PEAD 75 mm. CON UNIÓN A TOPE POR TERMOFUSIÓN. Tipo Acuaflex o similar. (Incluye cama de apoyo, relleno inicial en recebo B-200, instalación, accesorios y cinta de demarcación</v>
          </cell>
          <cell r="E707" t="str">
            <v>M</v>
          </cell>
          <cell r="G707">
            <v>50</v>
          </cell>
          <cell r="H707">
            <v>5016</v>
          </cell>
          <cell r="I707">
            <v>250800</v>
          </cell>
        </row>
        <row r="711">
          <cell r="A711" t="str">
            <v>07.23</v>
          </cell>
          <cell r="B711" t="str">
            <v>TUBERIA POLIETILENO ALTA DENSIDAD - PEAD 110 mm. CON UNIÓN A TOPE POR TERMOFUSIÓN. Tipo Acuaflex o similar. (Incluye cama de apoyo, relleno inicial en base grabular B-200, instalación, accesorios y cinta de demarcación</v>
          </cell>
          <cell r="E711" t="str">
            <v>M</v>
          </cell>
          <cell r="G711">
            <v>150</v>
          </cell>
          <cell r="H711">
            <v>5016</v>
          </cell>
          <cell r="I711">
            <v>752400</v>
          </cell>
        </row>
        <row r="715">
          <cell r="A715" t="str">
            <v>07.24</v>
          </cell>
          <cell r="B715" t="str">
            <v>TUBERIA POLIETILENO ALTA DENSIDAD - PEAD 160 mm. CON UNIÓN A TOPE POR TERMOFUSIÓN. Tipo Acuaflex o similar. (Incluye cama de apoyo, relleno inicial en base grabular B-200, instalación, accesorios y cinta de demarcación</v>
          </cell>
          <cell r="E715" t="str">
            <v>M</v>
          </cell>
          <cell r="G715">
            <v>225</v>
          </cell>
          <cell r="H715">
            <v>5016</v>
          </cell>
          <cell r="I715">
            <v>1128600</v>
          </cell>
        </row>
        <row r="719">
          <cell r="A719" t="str">
            <v>07.25</v>
          </cell>
          <cell r="B719" t="str">
            <v>TUBERIA ACERO GALVANIZADO AGUA 3" NIC 505 - 001 (Red de suministro descolgada) Incluye accesorios</v>
          </cell>
          <cell r="E719" t="str">
            <v>M</v>
          </cell>
          <cell r="G719">
            <v>10</v>
          </cell>
          <cell r="H719">
            <v>4918</v>
          </cell>
          <cell r="I719">
            <v>49180</v>
          </cell>
        </row>
        <row r="723">
          <cell r="A723" t="str">
            <v>07.26</v>
          </cell>
          <cell r="B723" t="str">
            <v>PASAMURO EN TUBO ACERO GALVANIZADO PRESION 3" Calibre40 ASTM A53 Grado A L=0.30 m</v>
          </cell>
          <cell r="E723" t="str">
            <v>UN</v>
          </cell>
          <cell r="G723">
            <v>6</v>
          </cell>
          <cell r="H723">
            <v>4918</v>
          </cell>
          <cell r="I723">
            <v>29508</v>
          </cell>
        </row>
        <row r="727">
          <cell r="A727" t="str">
            <v>07.27</v>
          </cell>
          <cell r="B727" t="str">
            <v>MEDIDOR DE AGUA 2"  MECÁNICO Suministro e instalacion y funcionamiento a todo costo</v>
          </cell>
          <cell r="E727" t="str">
            <v>UND</v>
          </cell>
          <cell r="G727">
            <v>1</v>
          </cell>
          <cell r="H727">
            <v>0</v>
          </cell>
          <cell r="I727">
            <v>0</v>
          </cell>
        </row>
        <row r="731">
          <cell r="A731" t="str">
            <v>07.28</v>
          </cell>
          <cell r="B731" t="str">
            <v>ACOMETIDA AGUA PRESIÓN RDE 21 PVC 2" Incluye accesorios</v>
          </cell>
          <cell r="E731" t="str">
            <v>M</v>
          </cell>
          <cell r="G731">
            <v>140</v>
          </cell>
          <cell r="H731">
            <v>4326</v>
          </cell>
          <cell r="I731">
            <v>605640</v>
          </cell>
        </row>
        <row r="735">
          <cell r="A735" t="str">
            <v>07.29</v>
          </cell>
          <cell r="B735" t="str">
            <v>CONEXION A RED HIDRAULICA PVC-P 2" (Incluye collarin y valvula de corte de 2")</v>
          </cell>
          <cell r="E735" t="str">
            <v>UND</v>
          </cell>
          <cell r="G735">
            <v>1</v>
          </cell>
          <cell r="H735">
            <v>9836</v>
          </cell>
          <cell r="I735">
            <v>9836</v>
          </cell>
        </row>
        <row r="739">
          <cell r="A739" t="str">
            <v>07.30</v>
          </cell>
          <cell r="B739" t="str">
            <v>SUMINISTRO E INSTALACIÓN FLOTADOR ELÉCTRICO PARA TANQUE BAJO</v>
          </cell>
          <cell r="E739" t="str">
            <v>UN</v>
          </cell>
          <cell r="G739">
            <v>2</v>
          </cell>
          <cell r="H739">
            <v>14465</v>
          </cell>
          <cell r="I739">
            <v>28930</v>
          </cell>
        </row>
        <row r="743">
          <cell r="A743" t="str">
            <v>07.31</v>
          </cell>
          <cell r="B743" t="str">
            <v>SUMINISTRO E INSTALACIÓN FLOTADOR 2". Válvula de bronce</v>
          </cell>
          <cell r="E743" t="str">
            <v>UN</v>
          </cell>
          <cell r="G743">
            <v>2</v>
          </cell>
          <cell r="H743">
            <v>21698</v>
          </cell>
          <cell r="I743">
            <v>43396</v>
          </cell>
        </row>
        <row r="747">
          <cell r="A747" t="str">
            <v>07.32</v>
          </cell>
          <cell r="B747" t="str">
            <v>LLAVE TERMINAL MANGUERA 1/2" (Suministro e instalación)</v>
          </cell>
          <cell r="E747" t="str">
            <v>UND</v>
          </cell>
          <cell r="G747">
            <v>10</v>
          </cell>
          <cell r="H747">
            <v>0</v>
          </cell>
          <cell r="I747">
            <v>0</v>
          </cell>
        </row>
        <row r="751">
          <cell r="A751" t="str">
            <v>07.33</v>
          </cell>
          <cell r="B751" t="str">
            <v>SISTEMA VENTILACIÓN TANQUE EN HG 4",  Incluye accesorios en HG (nipleria y codos), sellante contra concreto, media caña, perforación según diseño</v>
          </cell>
          <cell r="E751" t="str">
            <v>UN</v>
          </cell>
          <cell r="G751">
            <v>6</v>
          </cell>
          <cell r="H751">
            <v>173498</v>
          </cell>
          <cell r="I751">
            <v>1040988</v>
          </cell>
        </row>
        <row r="755">
          <cell r="A755" t="str">
            <v>07.33.</v>
          </cell>
          <cell r="B755" t="str">
            <v>TRAMITE ANTE LA EMPRESA DE ACUEDUCTO  Y ALCANTARILLADO DE BOGOTA PARA ACCEDER AL SERVICIO DE EVACUACION DE AGUAS LLUVIAS Y RESIDUALES DEL PROYECTO</v>
          </cell>
          <cell r="E755" t="str">
            <v>UND</v>
          </cell>
          <cell r="G755">
            <v>1</v>
          </cell>
          <cell r="H755">
            <v>1281000</v>
          </cell>
          <cell r="I755">
            <v>1281000</v>
          </cell>
        </row>
        <row r="762">
          <cell r="I762">
            <v>16762349</v>
          </cell>
        </row>
        <row r="779">
          <cell r="A779" t="str">
            <v>08.001</v>
          </cell>
          <cell r="B779" t="str">
            <v>BANCO DE DUCTO TIPO NORMA CODENSA CS 213 PARA CANALIZACION DE 9 ø 6" + 1 ø 3" TIPO TDP - ANDEN EN CONCRETO (Incluye excavación, base en arena de peña, relleno Sub-Base Granular SBG-4, banda plástica, base asfáltica MDC-1 y sello asfáltico MDC-3</v>
          </cell>
          <cell r="E779" t="str">
            <v>ML</v>
          </cell>
          <cell r="G779">
            <v>70</v>
          </cell>
          <cell r="H779">
            <v>3044</v>
          </cell>
          <cell r="I779">
            <v>213080</v>
          </cell>
        </row>
        <row r="783">
          <cell r="A783" t="str">
            <v>08.002</v>
          </cell>
          <cell r="B783" t="str">
            <v>BANCO DE DUCTO TIPO NORMA CODENSA CS 213 PARA CANALIZACION DE 9 ø 6" + 1 ø 3" TIPO TDP - CRUCE ANDEN EN CONCRETO (Incluye excavación, base en arena de peña, relleno Sub-Base Granular SBG-4, relleno base granular B-600, banda plástica, banda elástica</v>
          </cell>
          <cell r="E783" t="str">
            <v>ML</v>
          </cell>
          <cell r="G783">
            <v>20</v>
          </cell>
          <cell r="H783">
            <v>3044</v>
          </cell>
          <cell r="I783">
            <v>60880</v>
          </cell>
        </row>
        <row r="787">
          <cell r="A787" t="str">
            <v>08.003</v>
          </cell>
          <cell r="B787" t="str">
            <v>CAJA DE INSPECCION NORMA CODENSA CS 276 - Para Canalización de media tensión y baja tensión (incluye excavación, base en recebo común, placa concreto, ladrillo común, marco en angulo 2 1/2x2 1/2"x3/16, tapa reforzada en platina de 2 1/2* 3/16",  con</v>
          </cell>
          <cell r="E787" t="str">
            <v>UND</v>
          </cell>
          <cell r="G787">
            <v>4</v>
          </cell>
          <cell r="H787">
            <v>134130</v>
          </cell>
          <cell r="I787">
            <v>536520</v>
          </cell>
        </row>
        <row r="791">
          <cell r="A791" t="str">
            <v>08.004</v>
          </cell>
          <cell r="B791" t="str">
            <v>SUMINISTRO, INSTALACIÓN Y PUESTA EN FUNCIONAMIENTO DE EQUIPO DE MEDIDA EN MEDIA TENSION 11.4KV. 3 ELEMENTOS, con su correspondiente Celda metálica en lámina galvanizada , calibre 14,16 y 18, con pintura de aplicación electrostática poliéster. INCLUYE</v>
          </cell>
          <cell r="E791" t="str">
            <v>UN</v>
          </cell>
          <cell r="G791">
            <v>1</v>
          </cell>
          <cell r="H791">
            <v>0</v>
          </cell>
          <cell r="I791">
            <v>0</v>
          </cell>
        </row>
        <row r="795">
          <cell r="A795" t="str">
            <v>08.005</v>
          </cell>
          <cell r="B795" t="str">
            <v>SUMINISTRO E INSTALACION DE TERMINAL PREFORMADA USO EXTERIOR PARA 15 kV PARA CABLE 2 - 3/0 AWG-JUEGO x 3 UNIDADES</v>
          </cell>
          <cell r="E795" t="str">
            <v>UND</v>
          </cell>
          <cell r="G795">
            <v>1</v>
          </cell>
          <cell r="H795">
            <v>56160</v>
          </cell>
          <cell r="I795">
            <v>56160</v>
          </cell>
        </row>
        <row r="799">
          <cell r="A799" t="str">
            <v>08.006</v>
          </cell>
          <cell r="B799" t="str">
            <v>SUMINISTRO E INSTALACION DE TERMINAL PREFORMADA USO INTERIOR PARA 15 kV PARA CABLE 2 - 3/0 AWG-JUEGO x 3 UNIDADES</v>
          </cell>
          <cell r="E799" t="str">
            <v>UND</v>
          </cell>
          <cell r="G799">
            <v>7</v>
          </cell>
          <cell r="H799">
            <v>56160</v>
          </cell>
          <cell r="I799">
            <v>393120</v>
          </cell>
        </row>
        <row r="803">
          <cell r="A803" t="str">
            <v>08.007</v>
          </cell>
          <cell r="B803" t="str">
            <v>ESTRUCTURA LA 218 CODENSA CIRCUITO PRIMARIO SENCILLO TERMINAL CON DERIVACIÓN LARGA DE CABLE TRIPLEX (MAYOR DE 100 M) CRUCETA METÁLICA GALVANIZADA - CIRCUITO PRIMARIO SENCILLO, No incluye poste, ni templete, ni bajante, norma CS 400</v>
          </cell>
          <cell r="E803" t="str">
            <v>UN</v>
          </cell>
          <cell r="G803">
            <v>1</v>
          </cell>
          <cell r="H803">
            <v>112320</v>
          </cell>
          <cell r="I803">
            <v>112320</v>
          </cell>
        </row>
        <row r="807">
          <cell r="A807" t="str">
            <v>08.008</v>
          </cell>
          <cell r="B807" t="str">
            <v>RED DE MEDIA TENSION AISLADA CABLE DE ALUMINIO MONOPOLAR  XLPE MV-90 15kV 90ºC CON NIVEL DE AISLAMIENTO DE 100% NEUTRO CONCENTRICO 33% (URD) 120 mm AWG  PANTALLA EN HILOS (3X 120 mm AWG)</v>
          </cell>
          <cell r="E807" t="str">
            <v>M</v>
          </cell>
          <cell r="G807">
            <v>280</v>
          </cell>
          <cell r="H807">
            <v>9360</v>
          </cell>
          <cell r="I807">
            <v>2620800</v>
          </cell>
        </row>
        <row r="811">
          <cell r="A811" t="str">
            <v>08.009</v>
          </cell>
          <cell r="B811" t="str">
            <v>SUMINISTRO, INSTALACION Y PUESTA EN FUNCIONAMIENTO DE TRANSFORMADOR DE DISTRIBUCION TRIFASICO SECO EN RESINA DE 630 kVA-DyN5, 60 Hz, 11.4 kV /208/120 VOLTIOS - CLASE H- USO INTERIOR - HOMOLOGADO - ACCESORIOS DE SUJECION - CELDA - PROTOCOLO DE PRUEBAS</v>
          </cell>
          <cell r="E811" t="str">
            <v>UN</v>
          </cell>
          <cell r="G811">
            <v>1</v>
          </cell>
          <cell r="H811">
            <v>1048320</v>
          </cell>
          <cell r="I811">
            <v>1048320</v>
          </cell>
        </row>
        <row r="815">
          <cell r="A815" t="str">
            <v>08.010</v>
          </cell>
          <cell r="B815" t="str">
            <v>SUMINISTRO E INSTALACION DE TABLERO DE FABRICACION ESPECIAL EN LAMINA COLD ROLLED CALIBRE 18 PINTURA ELECTROESTATICA , BARRAJE EN Cu 208V 2200A Icc:30kA 3F5H, PUERTA Y FRENTE MUERTO INDEPENDIENTES, DOBLE FONDO, CANALETAS ORGANIZADORAS DE CABLE, BORNE</v>
          </cell>
          <cell r="E815" t="str">
            <v>UN</v>
          </cell>
          <cell r="G815">
            <v>1</v>
          </cell>
          <cell r="H815">
            <v>673920</v>
          </cell>
          <cell r="I815">
            <v>673920</v>
          </cell>
        </row>
        <row r="819">
          <cell r="A819" t="str">
            <v>08.011</v>
          </cell>
          <cell r="B819" t="str">
            <v>SUMINISTRO E INSTALACION DE TABLERO DE FABRICACION ESPECIAL EN LAMINA COLD ROLLED CALIBRE 18 PINTURA ELECTROESTATICA , BARRAJE EN Cu 208V/200A 3F5H, PUERTA Y FRENTE MUERTO INDEPENDIENTES, DOBLE FONDO, CANALETAS ORGANIZADORAS DE CABLE, BORNERA, AMARRE</v>
          </cell>
          <cell r="E819" t="str">
            <v>UND</v>
          </cell>
          <cell r="G819">
            <v>1</v>
          </cell>
          <cell r="H819">
            <v>748800</v>
          </cell>
          <cell r="I819">
            <v>748800</v>
          </cell>
        </row>
        <row r="823">
          <cell r="A823" t="str">
            <v>08.012</v>
          </cell>
          <cell r="B823" t="str">
            <v>SUMINISTRO E INSTALACION  DE TABLERO INDUSTRIAL  TGD, METALICO FABRICADO EN POLIESTER APTO PARA USO A LA INTEMPERIE IP66, IK 10, BARRAJE EN Cu 208V 2200A Icc:30kA 3F5H Y CONEXION A ELECTROBARRA DE 1000 A, 208 V Icc 500 kA, PUERTA Y FRENTE MUERTO INDE</v>
          </cell>
          <cell r="E823" t="str">
            <v>UND</v>
          </cell>
          <cell r="G823">
            <v>1</v>
          </cell>
          <cell r="H823">
            <v>748800</v>
          </cell>
          <cell r="I823">
            <v>748800</v>
          </cell>
        </row>
        <row r="827">
          <cell r="A827" t="str">
            <v>08.013</v>
          </cell>
          <cell r="B827" t="str">
            <v>SUMINISTRO E INSTALACION  DE TABLERO, METALICO FABRICADO EN POLIESTER APTO PARA USO A LA INTEMPERIE IP66, IK 10, BARRAJE EN Cu 208V 225 A 3F5H, PUERTA Y FRENTE MUERTO INDEPENDIENTES, DOBLE FONDO, CANALETAS ORGANIZADORAS DE CABLE, BORNERA, AMARRES, MA</v>
          </cell>
          <cell r="E827" t="str">
            <v>UND</v>
          </cell>
          <cell r="G827">
            <v>1</v>
          </cell>
          <cell r="H827">
            <v>748800</v>
          </cell>
          <cell r="I827">
            <v>748800</v>
          </cell>
        </row>
        <row r="831">
          <cell r="A831" t="str">
            <v>08.014</v>
          </cell>
          <cell r="B831" t="str">
            <v>SUMINISTRO E INSTALACION  DE TABLERO, METALICO FABRICADO EN POLIESTER APTO PARA USO A LA INTEMPERIE IP66, IK 10, BARRAJE EN Cu 208V 225 A 3F5H, PUERTA Y FRENTE MUERTO INDEPENDIENTES, DOBLE FONDO, CANALETAS ORGANIZADORAS DE CABLE, BORNERA, AMARRES, MA</v>
          </cell>
          <cell r="E831" t="str">
            <v>UND</v>
          </cell>
          <cell r="G831">
            <v>1</v>
          </cell>
          <cell r="H831">
            <v>748800</v>
          </cell>
          <cell r="I831">
            <v>748800</v>
          </cell>
        </row>
        <row r="835">
          <cell r="A835" t="str">
            <v>08.015</v>
          </cell>
          <cell r="B835" t="str">
            <v>SUMINISTRO E INSTALACION  DE TABLERO INDUSTRIAL, METALICO FABRICADO EN POLIESTER APTO PARA USO A LA INTEMPERIE IP66, IK 10, BARRAJE EN Cu 208V 900A Icc:35kA 3F5H, PUERTA Y FRENTE MUERTO INDEPENDIENTES, DOBLE FONDO, CANALETAS ORGANIZADORAS DE CABLE, B</v>
          </cell>
          <cell r="E835" t="str">
            <v>UND</v>
          </cell>
          <cell r="G835">
            <v>1</v>
          </cell>
          <cell r="H835">
            <v>748800</v>
          </cell>
          <cell r="I835">
            <v>748800</v>
          </cell>
        </row>
        <row r="839">
          <cell r="A839" t="str">
            <v>08.016</v>
          </cell>
          <cell r="B839" t="str">
            <v>SUMINISTRO E INSTALACION  DE TABLERO INDUSTRIAL, METALICO FABRICADO EN POLIESTER APTO PARA USO A LA INTEMPERIE IP66, IK 10, BARRAJE EN Cu 208V 900A Icc:35kA 3F5H Y CONEXION A ELECTROBARRA DE 1000 A, 208 V Icc 500 kA, PUERTA Y FRENTE MUERTO INDEPENDIE</v>
          </cell>
          <cell r="E839" t="str">
            <v>UND</v>
          </cell>
          <cell r="G839">
            <v>1</v>
          </cell>
          <cell r="H839">
            <v>748800</v>
          </cell>
          <cell r="I839">
            <v>748800</v>
          </cell>
        </row>
        <row r="843">
          <cell r="A843" t="str">
            <v>08.017</v>
          </cell>
          <cell r="B843" t="str">
            <v>SUMINISTRO E INSTALACION  DE TABLERO INDUSTRIAL, METALICO FABRICADO EN POLIESTER APTO PARA USO A LA INTEMPERIE IP66, IK 10, BARRAJE EN Cu 208V 900A Icc:35kA 3F5H, PUERTA Y FRENTE MUERTO INDEPENDIENTES, DOBLE FONDO, CANALETAS ORGANIZADORAS DE CABLE, B</v>
          </cell>
          <cell r="E843" t="str">
            <v>UND</v>
          </cell>
          <cell r="G843">
            <v>1</v>
          </cell>
          <cell r="H843">
            <v>748800</v>
          </cell>
          <cell r="I843">
            <v>748800</v>
          </cell>
        </row>
        <row r="847">
          <cell r="A847" t="str">
            <v>08.018</v>
          </cell>
          <cell r="B847" t="str">
            <v>SUMINISTRO E INSTALACION DE TABLERO DE FABRICACION ESPECIAL EN LAMINA COLD ROLLED CALIBRE 18 PINTURA ELECTROESTATICA , BARRAJE EN Cu 208V 2200A Icc:30kA 3F5H, PUERTA Y FRENTE MUERTO INDEPENDIENTES, DOBLE FONDO, CANALETAS ORGANIZADORAS DE CABLE, BORNE</v>
          </cell>
          <cell r="E847" t="str">
            <v>UND</v>
          </cell>
          <cell r="G847">
            <v>1</v>
          </cell>
          <cell r="H847">
            <v>748800</v>
          </cell>
          <cell r="I847">
            <v>748800</v>
          </cell>
        </row>
        <row r="851">
          <cell r="A851" t="str">
            <v>08.019</v>
          </cell>
          <cell r="B851" t="str">
            <v>SUMINISTRO E INSTALACION DE BANCO DE CAPACITORES DE 180kVAR,CON RELÉ DE 12 PASOS CON 1 PASO FIJO DE 15kVAR Y 11 PASOS AUTOMÁTICOS DE 15kVAR, CADA UNO EFECTIVOS A 208V.  EN CELDA DE FABRICACION ESPECIAL EN LAMINA COLD ROLLED CALIBRE 18 PINTURA ELECTRO</v>
          </cell>
          <cell r="E851" t="str">
            <v>UND</v>
          </cell>
          <cell r="G851">
            <v>1</v>
          </cell>
          <cell r="H851">
            <v>748800</v>
          </cell>
          <cell r="I851">
            <v>748800</v>
          </cell>
        </row>
        <row r="855">
          <cell r="A855" t="str">
            <v>08.020</v>
          </cell>
          <cell r="B855" t="str">
            <v>SUMINISTRO, INSTALACION  Y  PUESTA EN FUNCIONAMIENTO DE PLANTA ELECTRICA DE 750 KVA PARA OPERACIÓN STAND  BY 750 kVA, 600kW; PRIME  698 kVA 559 kW A NIVEL DEL MAR (STAND  BY 687 kVA, 550 kW; PRIME  624 kVA 499 kWA 2600 MSNM). INCLUYE:INTERRUPTOR TERM</v>
          </cell>
          <cell r="E855" t="str">
            <v>UN</v>
          </cell>
          <cell r="G855">
            <v>1</v>
          </cell>
          <cell r="H855">
            <v>0</v>
          </cell>
          <cell r="I855">
            <v>0</v>
          </cell>
        </row>
        <row r="859">
          <cell r="A859" t="str">
            <v>08.021</v>
          </cell>
          <cell r="B859" t="str">
            <v>SUMINISTRO E INSTALACION DE PANEL INTERIOR PARA CONTROL DE ILUMINACIÓN CON  24 RELES, 115/277VAC, CON TARJETA DE AUTOMATIZACIÓN, REF LIA24 WATTSTOPPER O SIMILIAR</v>
          </cell>
          <cell r="E859" t="str">
            <v>UND</v>
          </cell>
          <cell r="G859">
            <v>6</v>
          </cell>
          <cell r="H859">
            <v>3744</v>
          </cell>
          <cell r="I859">
            <v>22464</v>
          </cell>
        </row>
        <row r="863">
          <cell r="A863" t="str">
            <v>08.022</v>
          </cell>
          <cell r="B863" t="str">
            <v>SUMINISTRO E INSTALACION DE TARJETA DE COMUNICACIONES PARA PÁNEL DE RELÉS. REF CC WATTSTOPPER O SIMILAR</v>
          </cell>
          <cell r="E863" t="str">
            <v>UND</v>
          </cell>
          <cell r="G863">
            <v>6</v>
          </cell>
          <cell r="H863">
            <v>3744</v>
          </cell>
          <cell r="I863">
            <v>22464</v>
          </cell>
        </row>
        <row r="867">
          <cell r="A867" t="str">
            <v>08.023</v>
          </cell>
          <cell r="B867" t="str">
            <v>SUMINISTRO E INSTALACION DE TARJETA DE AUTOMATIZACIÓN PARA PÁNEL DE 24 RELÉS. REF LW24SS WATTSTOPPER O SIMILAR</v>
          </cell>
          <cell r="E867" t="str">
            <v>UND</v>
          </cell>
          <cell r="G867">
            <v>6</v>
          </cell>
          <cell r="H867">
            <v>3744</v>
          </cell>
          <cell r="I867">
            <v>22464</v>
          </cell>
        </row>
        <row r="871">
          <cell r="A871" t="str">
            <v>08.024</v>
          </cell>
          <cell r="B871" t="str">
            <v>SUMINISTRO E INSTALACION GABINETE  PARA PANEL DE 24 RELES (26,38 x 23,88 x 4,625") REF LENC24S WATTSTOPPER O SIMILAR</v>
          </cell>
          <cell r="E871" t="str">
            <v>UND</v>
          </cell>
          <cell r="G871">
            <v>6</v>
          </cell>
          <cell r="H871">
            <v>18720</v>
          </cell>
          <cell r="I871">
            <v>112320</v>
          </cell>
        </row>
        <row r="875">
          <cell r="A875" t="str">
            <v>08.025</v>
          </cell>
          <cell r="B875" t="str">
            <v>SUMINISTRO DE TARJETA DATALINE -LIPANELS. PANELES DE CONTROL DE ILUMINACIÓN FLEXIBLE Y FÁCIL DE USAR DE UN SOLO RELÉ O UN GRUPO DE RELÉS EN UN PANEL O UNA RED DE PANELES. REF DP WATTSTOPPER O SIMILAR</v>
          </cell>
          <cell r="E875" t="str">
            <v>UND</v>
          </cell>
          <cell r="G875">
            <v>1</v>
          </cell>
          <cell r="H875">
            <v>3744</v>
          </cell>
          <cell r="I875">
            <v>3744</v>
          </cell>
        </row>
        <row r="879">
          <cell r="A879" t="str">
            <v>08.026</v>
          </cell>
          <cell r="B879" t="str">
            <v>SUMINISTRO Y PUESTA EN SERVIVIO INTERFASE DE COMUNICACIÓN DE DATOS ENTRE EL PC Y EL PANEL DE CONTROL. WEB LINK TCPIP. REF WL-BASE WATTSTOPPER O SIMILAR</v>
          </cell>
          <cell r="E879" t="str">
            <v>UND</v>
          </cell>
          <cell r="G879">
            <v>1</v>
          </cell>
          <cell r="H879">
            <v>8854</v>
          </cell>
          <cell r="I879">
            <v>8854</v>
          </cell>
        </row>
        <row r="883">
          <cell r="A883" t="str">
            <v>08.027</v>
          </cell>
          <cell r="B883" t="str">
            <v>SUMINISTRO Y PUESTA EN FUNCIONAMIENTO DE INTERFASE DE COMUNICACIÓN ENTRE PANELES DE CONTROL DE ILUMINACIÓN. REF HLINKCC WATTSTOPPER O SIMILAR</v>
          </cell>
          <cell r="E883" t="str">
            <v>UND</v>
          </cell>
          <cell r="G883">
            <v>1</v>
          </cell>
          <cell r="H883">
            <v>8854</v>
          </cell>
          <cell r="I883">
            <v>8854</v>
          </cell>
        </row>
        <row r="887">
          <cell r="A887" t="str">
            <v>08.028</v>
          </cell>
          <cell r="B887" t="str">
            <v>SUMINISTRO Y PUESTA EN FUNCIONAMIENTO DE INTERFASE DE COMUNICACIÓN ENTRE PANELES DE CONTROL DE ILUMINACIÓN. REF HLINKCC WATTSTOPPER O SIMILAR</v>
          </cell>
          <cell r="E887" t="str">
            <v>UND</v>
          </cell>
          <cell r="G887">
            <v>1</v>
          </cell>
          <cell r="H887">
            <v>8854</v>
          </cell>
          <cell r="I887">
            <v>8854</v>
          </cell>
        </row>
        <row r="891">
          <cell r="A891" t="str">
            <v>08.029</v>
          </cell>
          <cell r="B891" t="str">
            <v>SUMINISTRO E INSTALACION INTERRUPTOR CUADRUPLE DATALINE SWITCH, BLANCO, UN BOTÓN MASTER + 8 BOTONES INDIVIDUALES, CONSUMO 75 mA. REF HDLS8SS-7 WATTSTOPPER O SIMILAR</v>
          </cell>
          <cell r="E891" t="str">
            <v>UND</v>
          </cell>
          <cell r="G891">
            <v>6</v>
          </cell>
          <cell r="H891">
            <v>19005</v>
          </cell>
          <cell r="I891">
            <v>114030</v>
          </cell>
        </row>
        <row r="895">
          <cell r="A895" t="str">
            <v>08.030</v>
          </cell>
          <cell r="B895" t="str">
            <v>SUMINISTRO, INSTALACION LUMINARIA OJO DE BUEY ZAMAK  TIPO LED DE 12 W.INCLUYE TODO LO NECESARIO PARA SU FUNCIONAMIENTO IP20</v>
          </cell>
          <cell r="E895" t="str">
            <v>UND</v>
          </cell>
          <cell r="G895">
            <v>1048</v>
          </cell>
          <cell r="H895">
            <v>18720</v>
          </cell>
          <cell r="I895">
            <v>19618560</v>
          </cell>
        </row>
        <row r="899">
          <cell r="A899" t="str">
            <v>08.031</v>
          </cell>
          <cell r="B899" t="str">
            <v>SUMINISTRO, INSTALACION LUMINARIA OJO DE BUEY ZAMAK  TIPO LED DE 12 W.INCLUYE TODO LO NECESARIO PARA SU FUNCIONAMIENTO IP20</v>
          </cell>
          <cell r="E899" t="str">
            <v>UND</v>
          </cell>
          <cell r="G899">
            <v>146</v>
          </cell>
          <cell r="H899">
            <v>18720</v>
          </cell>
          <cell r="I899">
            <v>2733120</v>
          </cell>
        </row>
        <row r="903">
          <cell r="A903" t="str">
            <v>08.032</v>
          </cell>
          <cell r="B903" t="str">
            <v>SUMINISTRO, INSTALACION LUMINARIA OJO DE BUEY ZAMAK  TIPO LED DE 12 W.INCLUYE TODO LO NECESARIO PARA SU FUNCIONAMIENTO IP20</v>
          </cell>
          <cell r="E903" t="str">
            <v>UND</v>
          </cell>
          <cell r="G903">
            <v>8</v>
          </cell>
          <cell r="H903">
            <v>18720</v>
          </cell>
          <cell r="I903">
            <v>149760</v>
          </cell>
        </row>
        <row r="907">
          <cell r="A907" t="str">
            <v>08.033</v>
          </cell>
          <cell r="B907" t="str">
            <v>SUMINISTRO E INSTALACION DE  LAMPARA TIPO POCKET 60 X 60 cm 4 x 24 W INCLUYE CUATRO TUBOS T5 A 120 V IP 20</v>
          </cell>
          <cell r="E907" t="str">
            <v>UND</v>
          </cell>
          <cell r="G907">
            <v>894</v>
          </cell>
          <cell r="H907">
            <v>14976</v>
          </cell>
          <cell r="I907">
            <v>13388544</v>
          </cell>
        </row>
        <row r="911">
          <cell r="A911" t="str">
            <v>08.034</v>
          </cell>
          <cell r="B911" t="str">
            <v>SUMINISTRO E INSTALACION LUMINARIA JUPITER CON ACRILICO OPAL ,INCLUYE CUATRO TUBOS DE 24 W EN  T5  A 120 V Y BASE DE PERNOS IP20</v>
          </cell>
          <cell r="E911" t="str">
            <v>UND</v>
          </cell>
          <cell r="G911">
            <v>13</v>
          </cell>
          <cell r="H911">
            <v>112320</v>
          </cell>
          <cell r="I911">
            <v>1460160</v>
          </cell>
        </row>
        <row r="915">
          <cell r="A915" t="str">
            <v>08.035</v>
          </cell>
          <cell r="B915" t="str">
            <v>LAMPARA HERMETICA PARA SOBREPONER O SUSPENDER A TECHO Y DIFUSOR EN POLICARBONATO DE USO INTERIOR O EXTERIOR, GRADO IP65, CON DOS BOMBILLAS FLUORESCENTES DE 54 W, BALASTO ELECTRONICO 2 X 54 T5. DIMENSIONES 130 X 10.5 cm.</v>
          </cell>
          <cell r="E915" t="str">
            <v>UND</v>
          </cell>
          <cell r="G915">
            <v>59</v>
          </cell>
          <cell r="H915">
            <v>14976</v>
          </cell>
          <cell r="I915">
            <v>883584</v>
          </cell>
        </row>
        <row r="919">
          <cell r="A919" t="str">
            <v>08.036</v>
          </cell>
          <cell r="B919" t="str">
            <v>BALA DULUX U OJO DE BUEY 2X26W. ARO BLANCO Y VIDRIO DECORATIVO. INCLUYE 2 BOMBILLAS FLUORESCENTES 26W. 4P BALASTO ELECTRONICO INDEPENDIENTE. DE INCRUSTAR IP20</v>
          </cell>
          <cell r="E919" t="str">
            <v>UND</v>
          </cell>
          <cell r="G919">
            <v>549</v>
          </cell>
          <cell r="H919">
            <v>18720</v>
          </cell>
          <cell r="I919">
            <v>10277280</v>
          </cell>
        </row>
        <row r="923">
          <cell r="A923" t="str">
            <v>08.037</v>
          </cell>
          <cell r="B923" t="str">
            <v>SUMINISTRO E INSTALACION REFLECTOR TIPO OLUX LED 62 W INCLUYE TODO LO NECESARIO PARA SU BUEN FUNCIONAMIENTO IP65</v>
          </cell>
          <cell r="E923" t="str">
            <v>UND</v>
          </cell>
          <cell r="G923">
            <v>5</v>
          </cell>
          <cell r="H923">
            <v>112320</v>
          </cell>
          <cell r="I923">
            <v>561600</v>
          </cell>
        </row>
        <row r="927">
          <cell r="A927" t="str">
            <v>08.038</v>
          </cell>
          <cell r="B927" t="str">
            <v>SUMINISTRO E INSTALACION DE LUMINARIA SENDERO MINI COLUMNA EN ACRILICO OPAL, AMBIENTAL PARA EXTERIORES, INCLUYE DOS BOMBILLAS DE 24 W EN T5  Y BASE DE PERNOS. IP54</v>
          </cell>
          <cell r="E927" t="str">
            <v>UND</v>
          </cell>
          <cell r="G927">
            <v>6</v>
          </cell>
          <cell r="H927">
            <v>112320</v>
          </cell>
          <cell r="I927">
            <v>673920</v>
          </cell>
        </row>
        <row r="931">
          <cell r="A931" t="str">
            <v>08.039</v>
          </cell>
          <cell r="B931" t="str">
            <v>SUMINISTRO E INSTALACION LUMINARIA TIPO ANTORCHA SLIM , AMBIENTAL PARA EXTERIORES, INCLUYE DOS BOMBILLAS DE 24 W EN T5 Y BASE DE PERNOS. IP 54</v>
          </cell>
          <cell r="E931" t="str">
            <v>UND</v>
          </cell>
          <cell r="G931">
            <v>29</v>
          </cell>
          <cell r="H931">
            <v>112320</v>
          </cell>
          <cell r="I931">
            <v>3257280</v>
          </cell>
        </row>
        <row r="935">
          <cell r="A935" t="str">
            <v>08.040</v>
          </cell>
          <cell r="B935" t="str">
            <v>SALIDA EN TUBERIA CONDUIT  PVC 3/4", CABLE No 10 AWG THHN-THWN 90°C. APROX 35 m</v>
          </cell>
          <cell r="E935" t="str">
            <v>UND</v>
          </cell>
          <cell r="G935">
            <v>40</v>
          </cell>
          <cell r="H935">
            <v>23054</v>
          </cell>
          <cell r="I935">
            <v>922160</v>
          </cell>
        </row>
        <row r="939">
          <cell r="A939" t="str">
            <v>08.041</v>
          </cell>
          <cell r="B939" t="str">
            <v>LUMINARIA DE EMERGENCIA DE SOBREPONER TIPO ELM2</v>
          </cell>
          <cell r="E939" t="str">
            <v>UND</v>
          </cell>
          <cell r="G939">
            <v>56</v>
          </cell>
          <cell r="H939">
            <v>18720</v>
          </cell>
          <cell r="I939">
            <v>1048320</v>
          </cell>
        </row>
        <row r="943">
          <cell r="A943" t="str">
            <v>08.042</v>
          </cell>
          <cell r="B943" t="str">
            <v>SUMINISTRO E INSTALACION ELECTROBARRA LINEA 1  2500 A (AL- SUPER COMPACT)  3L+ N + PE CASING (INCLUYE:  1 ALIMENTADOR RECTO SUPER COMPACT EN ALUMINIO PARA 2500 A (L=2500 mm) 1 CONEXIÓN DE INTERFAZ MAS ANGULO HORIZONTAL TIPO 2 (De acuerdo a especifica</v>
          </cell>
          <cell r="E943" t="str">
            <v>UND</v>
          </cell>
          <cell r="G943">
            <v>1</v>
          </cell>
          <cell r="H943">
            <v>0</v>
          </cell>
          <cell r="I943">
            <v>0</v>
          </cell>
        </row>
        <row r="947">
          <cell r="A947" t="str">
            <v>08.043</v>
          </cell>
          <cell r="B947" t="str">
            <v>SUMINISTRO E INSTALACION ELECTROBARRA LINEA 1  2500 A (AL- SUPER COMPACT)  3L+ N + PE CASING (INCLUYE:  1 ALIMENTADOR RECTO SUPER COMPACT EN ALUMINIO PARA 2500 A (L=2500 mm) 1 CONEXIÓN (De acuerdo a especificación)</v>
          </cell>
          <cell r="E947" t="str">
            <v>UND</v>
          </cell>
          <cell r="G947">
            <v>1</v>
          </cell>
          <cell r="H947">
            <v>0</v>
          </cell>
          <cell r="I947">
            <v>0</v>
          </cell>
        </row>
        <row r="951">
          <cell r="A951" t="str">
            <v>08.044</v>
          </cell>
          <cell r="B951" t="str">
            <v>SUMINISTRO E INSTALACION ELECTROBARRA LINEA 3 630 A (AL- MEDIUM RATING )  3L+ N + PE CASING (INCLUYE:  (1) UNIDAD DE ALIMENTACION PARA CONEXION DIRECTA A TERMINALES DE BAJA TENSION DE TRANSFORMADOR (De acuerdo a especificación)</v>
          </cell>
          <cell r="E951" t="str">
            <v>UND</v>
          </cell>
          <cell r="G951">
            <v>1</v>
          </cell>
          <cell r="H951">
            <v>0</v>
          </cell>
          <cell r="I951">
            <v>0</v>
          </cell>
        </row>
        <row r="955">
          <cell r="A955" t="str">
            <v>08.045</v>
          </cell>
          <cell r="B955" t="str">
            <v>SUMINISTRO, INSTALACIÓN Y PUESTA EN FUNCIONAMIENTO DE CELDA DE PROTECCION ,en lámina galvanizada , calibre 14,16 y 18, con pintura de aplicación electrostática poliéster, para alojar SECCIONADOR TRIFASICO para operación bajo carga según norma CTS504-</v>
          </cell>
          <cell r="E955" t="str">
            <v>UND</v>
          </cell>
          <cell r="G955">
            <v>1</v>
          </cell>
          <cell r="H955">
            <v>936000</v>
          </cell>
          <cell r="I955">
            <v>936000</v>
          </cell>
        </row>
        <row r="959">
          <cell r="A959" t="str">
            <v>08.046</v>
          </cell>
          <cell r="B959" t="str">
            <v>SUMINISTRO, INSTALACIÓN Y PUESTA EN FUNCIONAMIENTO DE SECCIONADOR DUPLEX TRIPOLAR EN AIRE 17.5 KV 630 A. DE OPERACIÓN BAJO CARGA, NORMA CODENSA CTS 505, CTS 505-1; (De acuerdo a especificación)</v>
          </cell>
          <cell r="E959" t="str">
            <v>UND</v>
          </cell>
          <cell r="G959">
            <v>1</v>
          </cell>
          <cell r="H959">
            <v>224640</v>
          </cell>
          <cell r="I959">
            <v>224640</v>
          </cell>
        </row>
        <row r="963">
          <cell r="A963" t="str">
            <v>08.047</v>
          </cell>
          <cell r="B963" t="str">
            <v>SISTEMA DE PUESTA A TIERRA GENERAL CON UNA VARILLA DE COBRE 5/8X2,4M, CABLE No.2/0 AWG (SPAT-1V).</v>
          </cell>
          <cell r="E963" t="str">
            <v>UND</v>
          </cell>
          <cell r="G963">
            <v>11</v>
          </cell>
          <cell r="H963">
            <v>74880</v>
          </cell>
          <cell r="I963">
            <v>823680</v>
          </cell>
        </row>
        <row r="967">
          <cell r="A967" t="str">
            <v>08.048</v>
          </cell>
          <cell r="B967" t="str">
            <v>CABLE DE PUESTA A TIERRA AWG No 2/0 DESNUDO</v>
          </cell>
          <cell r="E967" t="str">
            <v>M</v>
          </cell>
          <cell r="G967">
            <v>500</v>
          </cell>
          <cell r="H967">
            <v>4487</v>
          </cell>
          <cell r="I967">
            <v>2243500</v>
          </cell>
        </row>
        <row r="971">
          <cell r="A971" t="str">
            <v>08.049</v>
          </cell>
          <cell r="B971" t="str">
            <v>UNIONES EQUIPOTENCIALES ENTRE ACEROS DE REFUERZO DE LA ESTRUCURA Y PUESTA A TIERRA A NIVEL DE PISO: PUNTO DE TIERRA DE 4 TALADROS (M8X14 mm) DE BRONCE REF AT-098J</v>
          </cell>
          <cell r="E971" t="str">
            <v>UND</v>
          </cell>
          <cell r="G971">
            <v>8</v>
          </cell>
          <cell r="H971">
            <v>14976</v>
          </cell>
          <cell r="I971">
            <v>119808</v>
          </cell>
        </row>
        <row r="975">
          <cell r="A975" t="str">
            <v>08.050</v>
          </cell>
          <cell r="B975" t="str">
            <v>SPARK GAP PARA UNIÓN EQUIPOTENCIAL ENTRE PUESTA A TIERRA DE SUBESTACIÓN Y PUESTA A TIERRA DE PARARRAYOS, INCLUYEN CONECTORES ESPECIALES</v>
          </cell>
          <cell r="E975" t="str">
            <v>UND</v>
          </cell>
          <cell r="G975">
            <v>1</v>
          </cell>
          <cell r="H975">
            <v>37440</v>
          </cell>
          <cell r="I975">
            <v>37440</v>
          </cell>
        </row>
        <row r="979">
          <cell r="A979" t="str">
            <v>08.051</v>
          </cell>
          <cell r="B979" t="str">
            <v>CABLE DE PUESTA A TIERRA AWG No 2 DESNUDO</v>
          </cell>
          <cell r="E979" t="str">
            <v>M</v>
          </cell>
          <cell r="G979">
            <v>2000</v>
          </cell>
          <cell r="H979">
            <v>1271</v>
          </cell>
          <cell r="I979">
            <v>2542000</v>
          </cell>
        </row>
        <row r="983">
          <cell r="A983" t="str">
            <v>08.052</v>
          </cell>
          <cell r="B983" t="str">
            <v>CONECTOR O GRAPA UNIVERSAL CRUZ/ PARALELA EN AL-AL CABLE 8  A 10 MM REF  ESPAT, PARA UNIR LAS PUNTAS Y LOS CRUCES DE LA MALLA DEL APANTALLAMIENTO</v>
          </cell>
          <cell r="E983" t="str">
            <v>UND</v>
          </cell>
          <cell r="G983">
            <v>40</v>
          </cell>
          <cell r="H983">
            <v>11232</v>
          </cell>
          <cell r="I983">
            <v>449280</v>
          </cell>
        </row>
        <row r="987">
          <cell r="A987" t="str">
            <v>08.053</v>
          </cell>
          <cell r="B987" t="str">
            <v>CONECTOR BIMETÁLICO PARA EMPALMES</v>
          </cell>
          <cell r="E987" t="str">
            <v>UND</v>
          </cell>
          <cell r="G987">
            <v>54</v>
          </cell>
          <cell r="H987">
            <v>3744</v>
          </cell>
          <cell r="I987">
            <v>202176</v>
          </cell>
        </row>
        <row r="991">
          <cell r="A991" t="str">
            <v>08.054</v>
          </cell>
          <cell r="B991" t="str">
            <v>SISTEMA DE CAPTACION DE DESCARGAS ATMOSFERICAS</v>
          </cell>
          <cell r="E991" t="str">
            <v>UND</v>
          </cell>
          <cell r="G991">
            <v>18</v>
          </cell>
          <cell r="H991">
            <v>599040</v>
          </cell>
          <cell r="I991">
            <v>10782720</v>
          </cell>
        </row>
        <row r="995">
          <cell r="A995" t="str">
            <v>08.055</v>
          </cell>
          <cell r="B995" t="str">
            <v>CONECTOR TERMINAL DE COMPRESIÓN TIPO PALA MARCA 3M O PANDUIT PARA CONDUCTOR AISLADO (Convencional) DE COBRE O ALUMINIO CALIBRE 2/0 AWG.</v>
          </cell>
          <cell r="E995" t="str">
            <v>UND</v>
          </cell>
          <cell r="G995">
            <v>30</v>
          </cell>
          <cell r="H995">
            <v>1872</v>
          </cell>
          <cell r="I995">
            <v>56160</v>
          </cell>
        </row>
        <row r="999">
          <cell r="A999" t="str">
            <v>08.056</v>
          </cell>
          <cell r="B999" t="str">
            <v>SUMINISTRO E INSTALACION PROTECCIÓN CONTRA SOBRETENSIONES 3 FT+NT. DPS TABLERO PRINCIPAL CUARTO ELÉCTRICO 200 kA ONDA 8/20, NIVEL DE PROTECCIÓN UP&lt;1500V. INSTALAR PROTECCIÓN CONTRA CORTO CIRCUITO PRINCIPAL REF. 3 SES200</v>
          </cell>
          <cell r="E999" t="str">
            <v>UND</v>
          </cell>
          <cell r="G999">
            <v>1</v>
          </cell>
          <cell r="H999">
            <v>2434</v>
          </cell>
          <cell r="I999">
            <v>2434</v>
          </cell>
        </row>
        <row r="1003">
          <cell r="A1003" t="str">
            <v>08.057</v>
          </cell>
          <cell r="B1003" t="str">
            <v>SUMINISTRO E INSTALACIÓN BAJANTE AISLADA  (INCLUYE: CABLE AISLADO 35 mm2, ABRAZADERA SUJECCION CONDUCTOR, SOPORTE PARA CABLE AISLADO, Y TODO LO NECESARIO PARA SU INSTALACION)</v>
          </cell>
          <cell r="E1003" t="str">
            <v>UND</v>
          </cell>
          <cell r="G1003">
            <v>8</v>
          </cell>
          <cell r="H1003">
            <v>1414266</v>
          </cell>
          <cell r="I1003">
            <v>11314128</v>
          </cell>
        </row>
        <row r="1007">
          <cell r="A1007" t="str">
            <v>08.058</v>
          </cell>
          <cell r="B1007" t="str">
            <v>SALIDA INTERRUPTOR SENCILLO EN TUBERIA CONDUIT EMT 3/4", CABLE No 12 AWG. INCLUYE APARATO TIPO B</v>
          </cell>
          <cell r="E1007" t="str">
            <v>UND</v>
          </cell>
          <cell r="G1007">
            <v>60</v>
          </cell>
          <cell r="H1007">
            <v>19688</v>
          </cell>
          <cell r="I1007">
            <v>1181280</v>
          </cell>
        </row>
        <row r="1011">
          <cell r="A1011" t="str">
            <v>08.059</v>
          </cell>
          <cell r="B1011" t="str">
            <v>SISTEMA DE PUESTA A TIERRA GENERAL CON CUATRO VARILLAS DE COBRE 5/8X2,4M, CABLE No.2/0AWG (SPAT-4V).</v>
          </cell>
          <cell r="E1011" t="str">
            <v>UND</v>
          </cell>
          <cell r="G1011">
            <v>1</v>
          </cell>
          <cell r="H1011">
            <v>261912</v>
          </cell>
          <cell r="I1011">
            <v>261912</v>
          </cell>
        </row>
        <row r="1015">
          <cell r="A1015" t="str">
            <v>08.060</v>
          </cell>
          <cell r="B1015" t="str">
            <v>SISTEMA DE PUESTA A TIERRA PARA SEPRA EN CONTRAPESOS CON DOS VARILLAS DE COBRE 5/8X2,4M, CABLE No.1/0AWG (SPAT-6V). TIPO S/E</v>
          </cell>
          <cell r="E1015" t="str">
            <v>UND</v>
          </cell>
          <cell r="G1015">
            <v>1</v>
          </cell>
          <cell r="H1015">
            <v>599040</v>
          </cell>
          <cell r="I1015">
            <v>599040</v>
          </cell>
        </row>
        <row r="1019">
          <cell r="A1019" t="str">
            <v>08.061</v>
          </cell>
          <cell r="B1019" t="str">
            <v>ACOMETIDA 3F4H Cu THHN/THWN EN CABLE 4 (4X500MCM). NO INCLUYE CONDULINADO.</v>
          </cell>
          <cell r="E1019" t="str">
            <v>M</v>
          </cell>
          <cell r="G1019">
            <v>20</v>
          </cell>
          <cell r="H1019">
            <v>89856</v>
          </cell>
          <cell r="I1019">
            <v>1797120</v>
          </cell>
        </row>
        <row r="1023">
          <cell r="A1023" t="str">
            <v>08.062</v>
          </cell>
          <cell r="B1023" t="str">
            <v>ACOMETIDA 3F5H Cu THHN/THWN EN CABLE 3X10AWG + 10AWG (N) + DESNUDO 10 AWG. NO INCLUYE CONDULINADO.</v>
          </cell>
          <cell r="E1023" t="str">
            <v>M</v>
          </cell>
          <cell r="G1023">
            <v>50</v>
          </cell>
          <cell r="H1023">
            <v>1434</v>
          </cell>
          <cell r="I1023">
            <v>71700</v>
          </cell>
        </row>
        <row r="1027">
          <cell r="A1027" t="str">
            <v>08.063</v>
          </cell>
          <cell r="B1027" t="str">
            <v>ACOMETIDA 3F5H Cu THHN/THWN EN CABLE 3X2AWG + 2AWG (N) + DESNUDO 4 AWG. NO INCLUYE CONDULINADO.</v>
          </cell>
          <cell r="E1027" t="str">
            <v>M</v>
          </cell>
          <cell r="G1027">
            <v>30</v>
          </cell>
          <cell r="H1027">
            <v>3370</v>
          </cell>
          <cell r="I1027">
            <v>101100</v>
          </cell>
        </row>
        <row r="1031">
          <cell r="A1031" t="str">
            <v>08.064</v>
          </cell>
          <cell r="B1031" t="str">
            <v>ACOMETIDA 3F5H Cu THHN/THWN EN CABLE 3X4AWG + 4AWG (N) + DESNUDO 6 AWG. NO INCLUYE CONDULINADO.</v>
          </cell>
          <cell r="E1031" t="str">
            <v>M</v>
          </cell>
          <cell r="G1031">
            <v>160</v>
          </cell>
          <cell r="H1031">
            <v>1262</v>
          </cell>
          <cell r="I1031">
            <v>201920</v>
          </cell>
        </row>
        <row r="1035">
          <cell r="A1035" t="str">
            <v>08.065</v>
          </cell>
          <cell r="B1035" t="str">
            <v>ACOMETIDA 3F5H Cu THHN/THWN EN CABLE 3X6AWG + 6AWG (N) + DESNUDO 8 AWG. NO INCLUYE CONDULINADO.</v>
          </cell>
          <cell r="E1035" t="str">
            <v>M</v>
          </cell>
          <cell r="G1035">
            <v>230</v>
          </cell>
          <cell r="H1035">
            <v>1460</v>
          </cell>
          <cell r="I1035">
            <v>335800</v>
          </cell>
        </row>
        <row r="1039">
          <cell r="A1039" t="str">
            <v>08.066</v>
          </cell>
          <cell r="B1039" t="str">
            <v>ACOMETIDA 3F5H Cu THHN/THWN EN CABLE 3X8AWG + 8AWG (N) + DESNUDO 8 AWG. NO INCLUYE CONDULINADO.</v>
          </cell>
          <cell r="E1039" t="str">
            <v>M</v>
          </cell>
          <cell r="G1039">
            <v>265</v>
          </cell>
          <cell r="H1039">
            <v>1460</v>
          </cell>
          <cell r="I1039">
            <v>386900</v>
          </cell>
        </row>
        <row r="1043">
          <cell r="A1043" t="str">
            <v>08.067</v>
          </cell>
          <cell r="B1043" t="str">
            <v>ACOMETIDA 3F4H Cu THHN/THWN EN CABLE 3X(3X350MCM + 350MCM (N)). NO INCLUYE CONDULINADO.</v>
          </cell>
          <cell r="E1043" t="str">
            <v>M</v>
          </cell>
          <cell r="G1043">
            <v>10</v>
          </cell>
          <cell r="H1043">
            <v>7488</v>
          </cell>
          <cell r="I1043">
            <v>74880</v>
          </cell>
        </row>
        <row r="1047">
          <cell r="A1047" t="str">
            <v>08.068</v>
          </cell>
          <cell r="B1047" t="str">
            <v>ACOMETIDA 3F4H Cu THHN/THWN EN CABLE 3X(3X350MCM) + 4/0 (T) AISLADA). NO INCLUYE CONDULINADO.</v>
          </cell>
          <cell r="E1047" t="str">
            <v>M</v>
          </cell>
          <cell r="G1047">
            <v>10</v>
          </cell>
          <cell r="H1047">
            <v>7488</v>
          </cell>
          <cell r="I1047">
            <v>74880</v>
          </cell>
        </row>
        <row r="1051">
          <cell r="A1051" t="str">
            <v>08.069</v>
          </cell>
          <cell r="B1051" t="str">
            <v>ACOMETIDA 3F4H Cu THHN/THWN EN CABLE 4(3X4/0AWG) + 250 MCM (T) AISLADA). NO INCLUYE CONDULINADO.</v>
          </cell>
          <cell r="E1051" t="str">
            <v>M</v>
          </cell>
          <cell r="G1051">
            <v>60</v>
          </cell>
          <cell r="H1051">
            <v>7488</v>
          </cell>
          <cell r="I1051">
            <v>449280</v>
          </cell>
        </row>
        <row r="1055">
          <cell r="A1055" t="str">
            <v>08.070</v>
          </cell>
          <cell r="B1055" t="str">
            <v>ACOMETIDA 3F5H Cu THHN/THWN EN CABLE 3X2/0AWG + 1/0AWG (N) + DESNUDO 4 AWG. NO INCLUYE CONDULINADO.</v>
          </cell>
          <cell r="E1055" t="str">
            <v>M</v>
          </cell>
          <cell r="G1055">
            <v>15</v>
          </cell>
          <cell r="H1055">
            <v>7488</v>
          </cell>
          <cell r="I1055">
            <v>112320</v>
          </cell>
        </row>
        <row r="1059">
          <cell r="A1059" t="str">
            <v>08.071</v>
          </cell>
          <cell r="B1059" t="str">
            <v>ACOMETIDA 3F8H Cu THHN/THWN EN CABLE 2(3x500+500T). NO INCLUYE CONDULINADO.</v>
          </cell>
          <cell r="E1059" t="str">
            <v>M</v>
          </cell>
          <cell r="G1059">
            <v>15</v>
          </cell>
          <cell r="H1059">
            <v>5990</v>
          </cell>
          <cell r="I1059">
            <v>89850</v>
          </cell>
        </row>
        <row r="1063">
          <cell r="A1063" t="str">
            <v>08.072</v>
          </cell>
          <cell r="B1063" t="str">
            <v>SUMINISTRO E INSTALACION DE CABLE DE COBRE ENCAUCHETADO 3x14 THHN AWG</v>
          </cell>
          <cell r="E1063" t="str">
            <v>M</v>
          </cell>
          <cell r="G1063">
            <v>1000</v>
          </cell>
          <cell r="H1063">
            <v>1780</v>
          </cell>
          <cell r="I1063">
            <v>1780000</v>
          </cell>
        </row>
        <row r="1067">
          <cell r="A1067" t="str">
            <v>08.073</v>
          </cell>
          <cell r="B1067" t="str">
            <v>SELLOS CORTAFUEGO PARA TUBERIA DE 3/4"</v>
          </cell>
          <cell r="E1067" t="str">
            <v>UND</v>
          </cell>
          <cell r="G1067">
            <v>400</v>
          </cell>
          <cell r="H1067">
            <v>8323</v>
          </cell>
          <cell r="I1067">
            <v>3329200</v>
          </cell>
        </row>
        <row r="1071">
          <cell r="A1071" t="str">
            <v>08.074</v>
          </cell>
          <cell r="B1071" t="str">
            <v>SUMINISTRO E INSTALACION DE TUBERIA CONDUIT EMT 1".</v>
          </cell>
          <cell r="E1071" t="str">
            <v>M</v>
          </cell>
          <cell r="G1071">
            <v>123</v>
          </cell>
          <cell r="H1071">
            <v>3381</v>
          </cell>
          <cell r="I1071">
            <v>415863</v>
          </cell>
        </row>
        <row r="1075">
          <cell r="A1075" t="str">
            <v>08.075</v>
          </cell>
          <cell r="B1075" t="str">
            <v>SUMINISTRO E INSTALACION DE TUBERIA CONDUIT EMT 1_1/2".</v>
          </cell>
          <cell r="E1075" t="str">
            <v>M</v>
          </cell>
          <cell r="G1075">
            <v>200</v>
          </cell>
          <cell r="H1075">
            <v>3008</v>
          </cell>
          <cell r="I1075">
            <v>601600</v>
          </cell>
        </row>
        <row r="1079">
          <cell r="A1079" t="str">
            <v>08.076</v>
          </cell>
          <cell r="B1079" t="str">
            <v>SUMINISTRO E INSTALACION DE TUBERIA CONDUIT EMT 2".</v>
          </cell>
          <cell r="E1079" t="str">
            <v>M</v>
          </cell>
          <cell r="G1079">
            <v>30</v>
          </cell>
          <cell r="H1079">
            <v>3008</v>
          </cell>
          <cell r="I1079">
            <v>90240</v>
          </cell>
        </row>
        <row r="1083">
          <cell r="A1083" t="str">
            <v>08.077</v>
          </cell>
          <cell r="B1083" t="str">
            <v>SUMINISTRO E INSTALACION DE TUBERIA CONDUIT EMT 3/4".</v>
          </cell>
          <cell r="E1083" t="str">
            <v>M</v>
          </cell>
          <cell r="G1083">
            <v>4344</v>
          </cell>
          <cell r="H1083">
            <v>3008</v>
          </cell>
          <cell r="I1083">
            <v>13066752</v>
          </cell>
        </row>
        <row r="1087">
          <cell r="A1087" t="str">
            <v>08.078</v>
          </cell>
          <cell r="B1087" t="str">
            <v>SUMINISTRO E INSTALACION DE TUBERIA CONDUIT IMC ó RIDGID 3".</v>
          </cell>
          <cell r="E1087" t="str">
            <v>M</v>
          </cell>
          <cell r="G1087">
            <v>40</v>
          </cell>
          <cell r="H1087">
            <v>3008</v>
          </cell>
          <cell r="I1087">
            <v>120320</v>
          </cell>
        </row>
        <row r="1091">
          <cell r="A1091" t="str">
            <v>08.079</v>
          </cell>
          <cell r="B1091" t="str">
            <v>SUMINISTRO E INSTALACION DE BANDEJA TIPO MALLA CON BORDE DE SEGURIDAD CON SOLDADURA EN T, CON ACABADO EN ELECTROZINCADO CON RECUBRIMIENTO DE 20 MICRAS DE ZINC PARA AMBIENTES INTERIORES. ALTURA ÚTIL DE 54 x 500mm, (De acuerdo a especificación)</v>
          </cell>
          <cell r="E1091" t="str">
            <v>M</v>
          </cell>
          <cell r="G1091">
            <v>1215</v>
          </cell>
          <cell r="H1091">
            <v>3008</v>
          </cell>
          <cell r="I1091">
            <v>3654720</v>
          </cell>
        </row>
        <row r="1095">
          <cell r="A1095" t="str">
            <v>08.080</v>
          </cell>
          <cell r="B1095" t="str">
            <v>SUMINISTRO E INSTALACION DE TABLERO DE 42 CIRCUITOS 3F5H, CON PUERTA. BARRAJE PARA 200A BARRA NEUTRO Y BARRA TIERRA Calidad Legrand, Siemens, SqareD o superior de marca reconocida y homologada por el CIDET</v>
          </cell>
          <cell r="E1095" t="str">
            <v>UND</v>
          </cell>
          <cell r="G1095">
            <v>5</v>
          </cell>
          <cell r="H1095">
            <v>149760</v>
          </cell>
          <cell r="I1095">
            <v>748800</v>
          </cell>
        </row>
        <row r="1099">
          <cell r="A1099" t="str">
            <v>08.081</v>
          </cell>
          <cell r="B1099" t="str">
            <v>SUMINISTRO E INSTALACION DE TABLERO DE 36 CIRCUITOS 3F5H, CON PUERTA. BARRAJE PARA 200A BARRA NEUTRO Y BARRA TIERRA Calidad Legrand, Siemens, SqareD o superior de marca reconocida y homologada por el CIDET</v>
          </cell>
          <cell r="E1099" t="str">
            <v>UND</v>
          </cell>
          <cell r="G1099">
            <v>10</v>
          </cell>
          <cell r="H1099">
            <v>149760</v>
          </cell>
          <cell r="I1099">
            <v>1497600</v>
          </cell>
        </row>
        <row r="1103">
          <cell r="A1103" t="str">
            <v>08.082</v>
          </cell>
          <cell r="B1103" t="str">
            <v>SUMINISTRO E INSTALACION DE TABLERO DE 24 CIRCUITOS 3F5H, CON PUERTA. BARRAJE PARA 200A BARRA NEUTRO Y BARRA TIERRA Calidad Legrand, Siemens, SqareD o superior de marca reconocida y homologada por el CIDET</v>
          </cell>
          <cell r="E1103" t="str">
            <v>UND</v>
          </cell>
          <cell r="G1103">
            <v>4</v>
          </cell>
          <cell r="H1103">
            <v>112320</v>
          </cell>
          <cell r="I1103">
            <v>449280</v>
          </cell>
        </row>
        <row r="1107">
          <cell r="A1107" t="str">
            <v>08.083</v>
          </cell>
          <cell r="B1107" t="str">
            <v>SUMINISTRO E INSTALACION DE TABLERO DE 18 CIRCUITOS 3F5H, CON PUERTA Y ESPACIO PARA TOTALIZADOR, BARRAJE PARA 200A BARRA NEUTRO Y BARRA TIERRA Calidad Legrand, Siemens, SqareD o superior de marca reconocida y homologada por el CIDET</v>
          </cell>
          <cell r="E1107" t="str">
            <v>UND</v>
          </cell>
          <cell r="G1107">
            <v>1</v>
          </cell>
          <cell r="H1107">
            <v>112320</v>
          </cell>
          <cell r="I1107">
            <v>112320</v>
          </cell>
        </row>
        <row r="1111">
          <cell r="A1111" t="str">
            <v>08.084</v>
          </cell>
          <cell r="B1111" t="str">
            <v>SUMINISTRO E INSTALACION DE TABLERO DE 12 CIRCUITOS 3F5H, CON PUERTA Y ESPACIO PARA TOTALIZADOR, BARRAJE PARA 200A BARRA NEUTRO Y BARRA TIERRA Calidad Legrand, Siemens, SqareD o superior de marca reconocida y homologada por el CIDET</v>
          </cell>
          <cell r="E1111" t="str">
            <v>UND</v>
          </cell>
          <cell r="G1111">
            <v>3</v>
          </cell>
          <cell r="H1111">
            <v>93600</v>
          </cell>
          <cell r="I1111">
            <v>280800</v>
          </cell>
        </row>
        <row r="1115">
          <cell r="A1115" t="str">
            <v>08.085</v>
          </cell>
          <cell r="B1115" t="str">
            <v>SUMINISTRO E INSTALACION INTERRUPTOR ENCHUFABLE 1X20A. Calidad Legrand, Siemens, SqareD o superior de marca reconocida y homologada por el CIDET</v>
          </cell>
          <cell r="E1115" t="str">
            <v>UND</v>
          </cell>
          <cell r="G1115">
            <v>636</v>
          </cell>
          <cell r="H1115">
            <v>1243</v>
          </cell>
          <cell r="I1115">
            <v>790548</v>
          </cell>
        </row>
        <row r="1119">
          <cell r="A1119" t="str">
            <v>08.086</v>
          </cell>
          <cell r="B1119" t="str">
            <v>SUMINISTRO E INSTALACION INTERRUPTOR ENCHUFABLE 2X20A. Calidad Legrand, Siemens, SqareD o superior de marca reconocida y homologada por el CIDET</v>
          </cell>
          <cell r="E1119" t="str">
            <v>UND</v>
          </cell>
          <cell r="G1119">
            <v>16</v>
          </cell>
          <cell r="H1119">
            <v>2059</v>
          </cell>
          <cell r="I1119">
            <v>32944</v>
          </cell>
        </row>
        <row r="1123">
          <cell r="A1123" t="str">
            <v>08.087</v>
          </cell>
          <cell r="B1123" t="str">
            <v>SUMINISTRO E INSTALACION INTERRUPTOR ENCHUFABLE 3X20A. Calidad Legrand, Siemens, SqareD o superior de marca reconocida y homologada por el CIDET</v>
          </cell>
          <cell r="E1123" t="str">
            <v>UND</v>
          </cell>
          <cell r="G1123">
            <v>2</v>
          </cell>
          <cell r="H1123">
            <v>2808</v>
          </cell>
          <cell r="I1123">
            <v>5616</v>
          </cell>
        </row>
        <row r="1127">
          <cell r="A1127" t="str">
            <v>08.088</v>
          </cell>
          <cell r="B1127" t="str">
            <v>SUMINISTRO E INSTALACION INTERRUPTOR ENCHUFABLE 3X30A. Calidad Legrand, Siemens, SqareD o superior de marca reconocida y homologada por el CIDET</v>
          </cell>
          <cell r="E1127" t="str">
            <v>UND</v>
          </cell>
          <cell r="G1127">
            <v>2</v>
          </cell>
          <cell r="H1127">
            <v>2808</v>
          </cell>
          <cell r="I1127">
            <v>5616</v>
          </cell>
        </row>
        <row r="1131">
          <cell r="A1131" t="str">
            <v>08.089</v>
          </cell>
          <cell r="B1131" t="str">
            <v>SUMINISTRO E INSTALACION INTERRUPTOR ENCHUFABLE 3X40A. Calidad Legrand, Siemens, SqareD o superior de marca reconocida y homologada por el CIDET</v>
          </cell>
          <cell r="E1131" t="str">
            <v>UND</v>
          </cell>
          <cell r="G1131">
            <v>1</v>
          </cell>
          <cell r="H1131">
            <v>2808</v>
          </cell>
          <cell r="I1131">
            <v>2808</v>
          </cell>
        </row>
        <row r="1135">
          <cell r="A1135" t="str">
            <v>08.090</v>
          </cell>
          <cell r="B1135" t="str">
            <v>SUMINISTRO E INSTALACION INTERRUPTOR TRIFASICO INDUSTRIAL GRADUABLE EN CAJA MOLDEADA TIPO  T1B 160, I nominal 63 A, regulable de 44,1 a 63 A, 25 kA a 240 V, 10 kA a 440 V. CALIDAD LEGRAND, MERLIN GERIN, MITSUBISHI, SIEMENS, SQUAR D, o superior de mar</v>
          </cell>
          <cell r="E1135" t="str">
            <v>UND</v>
          </cell>
          <cell r="G1135">
            <v>7</v>
          </cell>
          <cell r="H1135">
            <v>3744</v>
          </cell>
          <cell r="I1135">
            <v>26208</v>
          </cell>
        </row>
        <row r="1139">
          <cell r="A1139" t="str">
            <v>08.091</v>
          </cell>
          <cell r="B1139" t="str">
            <v>SUMINSTRO E INSTALACION INTERRUPTOR TRIFASICO INDUSTRIAL EN CAJA MOLDEADA CON UNIDAD DE DISPARO TERMOMAGNETICA FIJA 100 A, 30 kA CALIDAD LEGRAND, MERLIN GERIN, MITSUBISHI, SIEMENS, SQUAR D, ABB o superior de marca reconocida y homologada por el CIDET</v>
          </cell>
          <cell r="E1139" t="str">
            <v>UND</v>
          </cell>
          <cell r="G1139">
            <v>2</v>
          </cell>
          <cell r="H1139">
            <v>3744</v>
          </cell>
          <cell r="I1139">
            <v>7488</v>
          </cell>
        </row>
        <row r="1143">
          <cell r="A1143" t="str">
            <v>08.092</v>
          </cell>
          <cell r="B1143" t="str">
            <v>SUMINISTRO E INSTALACION INTERRUPTOR TRIFASICO INDUSTRIAL EN CAJA MOLDEADA CON UNIDAD DE DISPARO TERMOMAGNETICA FIJA 80 A, 30 kA CALIDAD LEGRAND, MERLIN GERIN, MITSUBISHI, SIEMENS, SQUAR D, ABB o superior de marca reconocida y homologada por el CIDET</v>
          </cell>
          <cell r="E1143" t="str">
            <v>UND</v>
          </cell>
          <cell r="G1143">
            <v>11</v>
          </cell>
          <cell r="H1143">
            <v>3744</v>
          </cell>
          <cell r="I1143">
            <v>41184</v>
          </cell>
        </row>
        <row r="1147">
          <cell r="A1147" t="str">
            <v>08.093</v>
          </cell>
          <cell r="B1147" t="str">
            <v>SALIDA BIFASICA EN TUBERIA CONDUIT  EMT 3/4", CABLE No 10 AWG THHN-THWN 90°C. APROX 30 m</v>
          </cell>
          <cell r="E1147" t="str">
            <v>UND</v>
          </cell>
          <cell r="G1147">
            <v>8</v>
          </cell>
          <cell r="H1147">
            <v>37440</v>
          </cell>
          <cell r="I1147">
            <v>299520</v>
          </cell>
        </row>
        <row r="1151">
          <cell r="A1151" t="str">
            <v>08.094</v>
          </cell>
          <cell r="B1151" t="str">
            <v>SALIDA TOMACORRIENTE NORMAL DOBLE POLO A TIERRA EN TUBERIA CONDUIT EMT 3/4", CABLE No 12 AWG Prom 10 m</v>
          </cell>
          <cell r="E1151" t="str">
            <v>UND</v>
          </cell>
          <cell r="G1151">
            <v>120</v>
          </cell>
          <cell r="H1151">
            <v>30124</v>
          </cell>
          <cell r="I1151">
            <v>3614880</v>
          </cell>
        </row>
        <row r="1155">
          <cell r="A1155" t="str">
            <v>08.095</v>
          </cell>
          <cell r="B1155" t="str">
            <v>SALIDA TOMACORRIENTE NORMAL DOBLE POLO A TIERRA EN TUBERIA CONDUIT EMT 3/4", CABLE No 12 AWG Prom 3 m</v>
          </cell>
          <cell r="E1155" t="str">
            <v>UND</v>
          </cell>
          <cell r="G1155">
            <v>145</v>
          </cell>
          <cell r="H1155">
            <v>32966</v>
          </cell>
          <cell r="I1155">
            <v>4780070</v>
          </cell>
        </row>
        <row r="1159">
          <cell r="A1159" t="str">
            <v>08.096</v>
          </cell>
          <cell r="B1159" t="str">
            <v>SALIDA TOMACORRIENTE NORMAL DOBLE POLO A TIERRA EN TUBERIA CONDUIT PVC 3/4", CABLE No 12 AWG</v>
          </cell>
          <cell r="E1159" t="str">
            <v>UND</v>
          </cell>
          <cell r="G1159">
            <v>81</v>
          </cell>
          <cell r="H1159">
            <v>34701</v>
          </cell>
          <cell r="I1159">
            <v>2810781</v>
          </cell>
        </row>
        <row r="1163">
          <cell r="A1163" t="str">
            <v>08.097</v>
          </cell>
          <cell r="B1163" t="str">
            <v>SALIDA TOMACORRIENTE NORMAL DOBLE PT CON PLACA TOMA INTEMPERIE-GRIS ACERO EN TUBERIA CONDUIT PVC 3/4", CABLE No 12 AWG</v>
          </cell>
          <cell r="E1163" t="str">
            <v>UND</v>
          </cell>
          <cell r="G1163">
            <v>2</v>
          </cell>
          <cell r="H1163">
            <v>34078</v>
          </cell>
          <cell r="I1163">
            <v>68156</v>
          </cell>
        </row>
        <row r="1167">
          <cell r="A1167" t="str">
            <v>08.098</v>
          </cell>
          <cell r="B1167" t="str">
            <v>SALIDA DE TOMACORRIENTE DOBLE POLO A TIERRA (2P+T) Y PROTECCION DE FALLA A TIERRA GFCI 20 A,127 V EN TUBERIA CONDUIT PVC 3/4", CABLE No 12 AWG</v>
          </cell>
          <cell r="E1167" t="str">
            <v>UND</v>
          </cell>
          <cell r="G1167">
            <v>10</v>
          </cell>
          <cell r="H1167">
            <v>37440</v>
          </cell>
          <cell r="I1167">
            <v>374400</v>
          </cell>
        </row>
        <row r="1171">
          <cell r="A1171" t="str">
            <v>08.099</v>
          </cell>
          <cell r="B1171" t="str">
            <v>SALIDA BIFASICA EN TUBERIA CONDUIT  PVC 3/4", CABLE No 12 AWG THHN-THWN 90°C. APROX 10 m</v>
          </cell>
          <cell r="E1171" t="str">
            <v>UND</v>
          </cell>
          <cell r="G1171">
            <v>5</v>
          </cell>
          <cell r="H1171">
            <v>33947</v>
          </cell>
          <cell r="I1171">
            <v>169735</v>
          </cell>
        </row>
        <row r="1175">
          <cell r="A1175" t="str">
            <v>08.100</v>
          </cell>
          <cell r="B1175" t="str">
            <v>SALIDA TOMACORRIENTE 3F4H EN TUBERIA CONDUIT PVC 3/4", CABLE No 10 AWG. SIN APARATO</v>
          </cell>
          <cell r="E1175" t="str">
            <v>UND</v>
          </cell>
          <cell r="G1175">
            <v>3</v>
          </cell>
          <cell r="H1175">
            <v>33947</v>
          </cell>
          <cell r="I1175">
            <v>101841</v>
          </cell>
        </row>
        <row r="1179">
          <cell r="A1179" t="str">
            <v>08.101</v>
          </cell>
          <cell r="B1179" t="str">
            <v>SALIDA TOMACORRIENTE NORMAL DOBLE POLO A TIERRA EN CANALETA EN CABLE DE COBRE Nº 12 THHN AWG</v>
          </cell>
          <cell r="E1179" t="str">
            <v>UND</v>
          </cell>
          <cell r="G1179">
            <v>592</v>
          </cell>
          <cell r="H1179">
            <v>15903</v>
          </cell>
          <cell r="I1179">
            <v>9414576</v>
          </cell>
        </row>
        <row r="1183">
          <cell r="A1183" t="str">
            <v>08.102</v>
          </cell>
          <cell r="B1183" t="str">
            <v>SALIDA TOMACORRIENTE DOBLE CON POLO A TIERRA AISLADO NEMA 5-15R 15A 125V; CONDUIT EMT 3/4" (incluye toma de la linea basica de leviton) Prom 10m</v>
          </cell>
          <cell r="E1183" t="str">
            <v>UND</v>
          </cell>
          <cell r="G1183">
            <v>570</v>
          </cell>
          <cell r="H1183">
            <v>30010</v>
          </cell>
          <cell r="I1183">
            <v>17105700</v>
          </cell>
        </row>
        <row r="1187">
          <cell r="A1187" t="str">
            <v>08.103</v>
          </cell>
          <cell r="B1187" t="str">
            <v>SALIDA TOMACORRIENTE DOBLE CON POLO A TIERRA AISLADO NEMA 5-15R 15A 125V; CONDUIT PVC 3/4" (incluye toma de la linea basica de leviton) Prom 10m</v>
          </cell>
          <cell r="E1187" t="str">
            <v>UND</v>
          </cell>
          <cell r="G1187">
            <v>20</v>
          </cell>
          <cell r="H1187">
            <v>8370</v>
          </cell>
          <cell r="I1187">
            <v>167400</v>
          </cell>
        </row>
        <row r="1191">
          <cell r="A1191" t="str">
            <v>08.104</v>
          </cell>
          <cell r="B1191" t="str">
            <v>SALIDA TOMACORRIENTE DOBLE CON POLO A TIERRA AISLADO NEMA 5-15R 15A 125V; CONDUIT EMT 3/4" (incluye toma de la linea basica de leviton) Prom 5m</v>
          </cell>
          <cell r="E1191" t="str">
            <v>UND</v>
          </cell>
          <cell r="G1191">
            <v>171</v>
          </cell>
          <cell r="H1191">
            <v>33194</v>
          </cell>
          <cell r="I1191">
            <v>5676174</v>
          </cell>
        </row>
        <row r="1195">
          <cell r="A1195" t="str">
            <v>08.105</v>
          </cell>
          <cell r="B1195" t="str">
            <v>SALIDA ILUMINACION EN TUBERIA CONDUIT EMT 3/4", CABLE No 12 AWG</v>
          </cell>
          <cell r="E1195" t="str">
            <v>UND</v>
          </cell>
          <cell r="G1195">
            <v>1396</v>
          </cell>
          <cell r="H1195">
            <v>21180</v>
          </cell>
          <cell r="I1195">
            <v>29567280</v>
          </cell>
        </row>
        <row r="1199">
          <cell r="A1199" t="str">
            <v>08.106</v>
          </cell>
          <cell r="B1199" t="str">
            <v>SALIDA ILUMINACION EN TUBERIA CONDUIT PVC 3/4", CABLE No 12 AWG</v>
          </cell>
          <cell r="E1199" t="str">
            <v>UND</v>
          </cell>
          <cell r="G1199">
            <v>675</v>
          </cell>
          <cell r="H1199">
            <v>35059</v>
          </cell>
          <cell r="I1199">
            <v>23664825</v>
          </cell>
        </row>
        <row r="1203">
          <cell r="A1203" t="str">
            <v>08.107</v>
          </cell>
          <cell r="B1203" t="str">
            <v>SALIDA INTERRUPTOR DOBLE EN TUBERIA CONDUIT EMT 3/4", CABLE No 12 AWG. INCLUYE APARATO</v>
          </cell>
          <cell r="E1203" t="str">
            <v>UND</v>
          </cell>
          <cell r="G1203">
            <v>26</v>
          </cell>
          <cell r="H1203">
            <v>20032</v>
          </cell>
          <cell r="I1203">
            <v>520832</v>
          </cell>
        </row>
        <row r="1207">
          <cell r="A1207" t="str">
            <v>08.108</v>
          </cell>
          <cell r="B1207" t="str">
            <v>SALIDA INTERRUPTOR SENCILLO EN TUBERIA CONDUIT PVC 3/4", CABLE No 12 AWG. INCLUYE APARATO</v>
          </cell>
          <cell r="E1207" t="str">
            <v>UND</v>
          </cell>
          <cell r="G1207">
            <v>10</v>
          </cell>
          <cell r="H1207">
            <v>33812</v>
          </cell>
          <cell r="I1207">
            <v>338120</v>
          </cell>
        </row>
        <row r="1211">
          <cell r="A1211" t="str">
            <v>08.109</v>
          </cell>
          <cell r="B1211" t="str">
            <v>SALIDA INTERRUPTOR TRIPLE EN TUBERIA CONDUIT EMT 3/4", CABLE No 12 AWG.</v>
          </cell>
          <cell r="E1211" t="str">
            <v>UND</v>
          </cell>
          <cell r="G1211">
            <v>3</v>
          </cell>
          <cell r="H1211">
            <v>19965</v>
          </cell>
          <cell r="I1211">
            <v>59895</v>
          </cell>
        </row>
        <row r="1215">
          <cell r="A1215" t="str">
            <v>08.110</v>
          </cell>
          <cell r="B1215" t="str">
            <v>SALIDA INTERRUPTOR SENCILLO CONMUTABLE EN TUBERIA CONDUIT EMT 3/4", CABLE No 12 AWG. INCLUYE APARATO</v>
          </cell>
          <cell r="E1215" t="str">
            <v>UND</v>
          </cell>
          <cell r="G1215">
            <v>2</v>
          </cell>
          <cell r="H1215">
            <v>20530</v>
          </cell>
          <cell r="I1215">
            <v>41060</v>
          </cell>
        </row>
        <row r="1219">
          <cell r="A1219" t="str">
            <v>08.111</v>
          </cell>
          <cell r="B1219" t="str">
            <v>SALIDA INTERRUPTOR DOBLE CONMUTABLE EN TUBERIA CONDUIT EMT 3/4", CABLE No 12 AWG.</v>
          </cell>
          <cell r="E1219" t="str">
            <v>UND</v>
          </cell>
          <cell r="G1219">
            <v>6</v>
          </cell>
          <cell r="H1219">
            <v>20530</v>
          </cell>
          <cell r="I1219">
            <v>123180</v>
          </cell>
        </row>
        <row r="1223">
          <cell r="A1223" t="str">
            <v>08.112</v>
          </cell>
          <cell r="B1223" t="str">
            <v>SALIDA VENTILADOR EN MURO EN TUBERIA CONDUIT EMT 3/4", CABLE No 12 AWG</v>
          </cell>
          <cell r="E1223" t="str">
            <v>UND</v>
          </cell>
          <cell r="G1223">
            <v>2</v>
          </cell>
          <cell r="H1223">
            <v>33748</v>
          </cell>
          <cell r="I1223">
            <v>67496</v>
          </cell>
        </row>
        <row r="1227">
          <cell r="A1227" t="str">
            <v>08.113</v>
          </cell>
          <cell r="B1227" t="str">
            <v>TOMA INDUSTRIAL DE SOBREPONER 3P+N+T 250V/32A IP67; INCLUYE CLAVIJA. MARCA LEGRAND</v>
          </cell>
          <cell r="E1227" t="str">
            <v>UND</v>
          </cell>
          <cell r="G1227">
            <v>5</v>
          </cell>
          <cell r="H1227">
            <v>7488</v>
          </cell>
          <cell r="I1227">
            <v>37440</v>
          </cell>
        </row>
        <row r="1231">
          <cell r="A1231" t="str">
            <v>08.114</v>
          </cell>
          <cell r="B1231" t="str">
            <v>VENTILADOR AXIAL MONOFASICO SIEMENS (REF: 2CC2-404-5YC3) 16"</v>
          </cell>
          <cell r="E1231" t="str">
            <v>UND</v>
          </cell>
          <cell r="G1231">
            <v>2</v>
          </cell>
          <cell r="H1231">
            <v>24336</v>
          </cell>
          <cell r="I1231">
            <v>48672</v>
          </cell>
        </row>
        <row r="1235">
          <cell r="A1235" t="str">
            <v>08.115</v>
          </cell>
          <cell r="B1235" t="str">
            <v>CERTIFICACION RETIE EXPEDIDO POR ORGANISMO ACREDITADO ANTE LA SUPERINTENDENCIA DE INDUSTRIA Y COMERCIO, DEBE INCLUIR: I)ESTUDIO DEL DISEÑO E INFORME DE RECOMENDACIONES DE AJUSTE DEL MISMO EN ETAPA PREVIA A LA OBRA, 2)VISITA DE INSPECCION AL SITIO DE</v>
          </cell>
          <cell r="E1235" t="str">
            <v>UND</v>
          </cell>
          <cell r="G1235">
            <v>1</v>
          </cell>
          <cell r="H1235">
            <v>2646000</v>
          </cell>
          <cell r="I1235">
            <v>2646000</v>
          </cell>
        </row>
        <row r="1239">
          <cell r="A1239" t="str">
            <v>08.116</v>
          </cell>
          <cell r="B1239" t="str">
            <v>MANIOBRA DE LÍNEA VIVA EN MEDIA TENSIÓN ESTA ACTIVIDAD INCLUYE ALQUILER DE EQUIPO Y MANO DE OBRA</v>
          </cell>
          <cell r="E1239" t="str">
            <v>HC</v>
          </cell>
          <cell r="G1239">
            <v>12</v>
          </cell>
          <cell r="H1239">
            <v>192533</v>
          </cell>
          <cell r="I1239">
            <v>2310396</v>
          </cell>
        </row>
        <row r="1243">
          <cell r="A1243" t="str">
            <v>08.117</v>
          </cell>
          <cell r="B1243" t="str">
            <v>MEDICION Y DISEÑO DEL SISTEMA DE PUESTA A TIERRA (SPAT) SEGÚN RETIE</v>
          </cell>
          <cell r="E1243" t="str">
            <v>UND</v>
          </cell>
          <cell r="G1243">
            <v>1</v>
          </cell>
          <cell r="H1243">
            <v>1443272</v>
          </cell>
          <cell r="I1243">
            <v>1443272</v>
          </cell>
        </row>
        <row r="1247">
          <cell r="A1247" t="str">
            <v>08.118</v>
          </cell>
          <cell r="B1247" t="str">
            <v>PRUEBAS DE CABLE VLF</v>
          </cell>
          <cell r="E1247" t="str">
            <v>UND</v>
          </cell>
          <cell r="G1247">
            <v>2</v>
          </cell>
          <cell r="H1247">
            <v>405402</v>
          </cell>
          <cell r="I1247">
            <v>810804</v>
          </cell>
        </row>
        <row r="1251">
          <cell r="A1251" t="str">
            <v>08.119</v>
          </cell>
          <cell r="B1251" t="str">
            <v>TRAMITES POR PARTE DE INGENIERO ELECTRICISTA ANTE OPERADOR DE RED LOCAL (O.R). INCLUYE TODAS Y CADA UNA DE LAS GESTIONES, TRAMITES O ACIONES REQUERIDAS Y/O EXIGIDAS A QUE HAYA LUGAR A FIN DE PODER HACER USO DE LAS INSTALACIONES CON LA DEBIDA LEGALIZA</v>
          </cell>
          <cell r="E1251" t="str">
            <v>GLB</v>
          </cell>
          <cell r="G1251">
            <v>1</v>
          </cell>
          <cell r="H1251">
            <v>1924363</v>
          </cell>
          <cell r="I1251">
            <v>1924363</v>
          </cell>
        </row>
        <row r="1255">
          <cell r="A1255" t="str">
            <v>08.120</v>
          </cell>
          <cell r="B1255" t="str">
            <v>SUMINISTRO PANEL DETECCION DE INTRUSION SERIE G (LAS CARACTERÍSTICAS: LE PERMITEN DECIDIR QUIÉN ESTÁ AUTORIZADO A INGRESAR, CUÁNDO Y A QUÉ SECTORES. EL CONTROL DE ACCESOS PUEDE SER DIVIDIDO EN HASTA OCHO ÁREAS DISTINTAS, CADA UNA CON PARTICIONES CONF</v>
          </cell>
          <cell r="E1255" t="str">
            <v>UND</v>
          </cell>
          <cell r="G1255">
            <v>1</v>
          </cell>
          <cell r="H1255">
            <v>9360</v>
          </cell>
          <cell r="I1255">
            <v>9360</v>
          </cell>
        </row>
        <row r="1259">
          <cell r="A1259" t="str">
            <v>08.121</v>
          </cell>
          <cell r="B1259" t="str">
            <v>SUMINISTRO TECLADO REMOTO ALFANUMERICO PARA EL SISTEMA DE DETECCION DE INTRUSOS SERIE G</v>
          </cell>
          <cell r="E1259" t="str">
            <v>UND</v>
          </cell>
          <cell r="G1259">
            <v>2</v>
          </cell>
          <cell r="H1259">
            <v>9360</v>
          </cell>
          <cell r="I1259">
            <v>18720</v>
          </cell>
        </row>
        <row r="1263">
          <cell r="A1263" t="str">
            <v>08.122</v>
          </cell>
          <cell r="B1263" t="str">
            <v>SUMINISTRO DETECTORES DE APERTURA TIPO MAGNETICO TRAFICO PESADO, UBICADOS EN LAS PUERTAS DE ACCESO A AREAS CRITICAS, INCLUYE MODULOS DE DIRECCIONAMIENTO CONEXION AL PANEL</v>
          </cell>
          <cell r="E1263" t="str">
            <v>UND</v>
          </cell>
          <cell r="G1263">
            <v>58</v>
          </cell>
          <cell r="H1263">
            <v>9360</v>
          </cell>
          <cell r="I1263">
            <v>542880</v>
          </cell>
        </row>
        <row r="1267">
          <cell r="A1267" t="str">
            <v>08.123</v>
          </cell>
          <cell r="B1267" t="str">
            <v>SUMINISTRO DETECTOR DE MOVIMIENTO INFRAROJO TRES TECNOLOGIAS MODELO ISC-BDL2-WP12G, INCLUYE MODULOS DE DIRECCIONAMIENTO CONEXIÓN AL PANEL</v>
          </cell>
          <cell r="E1267" t="str">
            <v>UND</v>
          </cell>
          <cell r="G1267">
            <v>26</v>
          </cell>
          <cell r="H1267">
            <v>9360</v>
          </cell>
          <cell r="I1267">
            <v>243360</v>
          </cell>
        </row>
        <row r="1271">
          <cell r="A1271" t="str">
            <v>08.124</v>
          </cell>
          <cell r="B1271" t="str">
            <v>SUMINISTRO E INSTALACION DE SEÑAL DE RIESGO ELECTRICO EN ACRILICO DE 60 cm DE ALTO</v>
          </cell>
          <cell r="E1271" t="str">
            <v>UND</v>
          </cell>
          <cell r="G1271">
            <v>1</v>
          </cell>
          <cell r="H1271">
            <v>1872</v>
          </cell>
          <cell r="I1271">
            <v>1872</v>
          </cell>
        </row>
        <row r="1275">
          <cell r="A1275" t="str">
            <v>08.125</v>
          </cell>
          <cell r="B1275" t="str">
            <v>SUMINISTRO E INSTALACION DE SUPRESOR DE TRANSITORIOS DE TENSIÓN (TVSS) 3F-4H-50 KA - 240/120 VAC.- REFERENCIA MERLIN GERIN</v>
          </cell>
          <cell r="E1275" t="str">
            <v>UND</v>
          </cell>
          <cell r="G1275">
            <v>3</v>
          </cell>
          <cell r="H1275">
            <v>18720</v>
          </cell>
          <cell r="I1275">
            <v>56160</v>
          </cell>
        </row>
        <row r="1279">
          <cell r="A1279" t="str">
            <v>08.126</v>
          </cell>
          <cell r="B1279" t="str">
            <v>DUCTO PARA CAMBIO DE CIRCUITO AEREO A SUBTERRANEO TUBO IMC DE 4” Norma Codensa CS 400</v>
          </cell>
          <cell r="E1279" t="str">
            <v>UND</v>
          </cell>
          <cell r="G1279">
            <v>1</v>
          </cell>
          <cell r="H1279">
            <v>33696</v>
          </cell>
          <cell r="I1279">
            <v>33696</v>
          </cell>
        </row>
        <row r="1286">
          <cell r="I1286">
            <v>239377427</v>
          </cell>
        </row>
        <row r="1303">
          <cell r="A1303" t="str">
            <v>09.01</v>
          </cell>
          <cell r="B1303" t="str">
            <v>PAÑETE LISO MUROS   1:3  INTERIOR  ALTURA &gt; 2,5m.( Incluye filos y dilataciones ).</v>
          </cell>
          <cell r="E1303" t="str">
            <v>M²</v>
          </cell>
          <cell r="G1303">
            <v>8145.28</v>
          </cell>
          <cell r="H1303">
            <v>6829.9999508918054</v>
          </cell>
          <cell r="I1303">
            <v>55632262</v>
          </cell>
        </row>
        <row r="1307">
          <cell r="A1307" t="str">
            <v>09.02</v>
          </cell>
          <cell r="B1307" t="str">
            <v>PAÑETE LISO MUROS 1:3  Impermeabilizado  ALTURA &gt; 2,5m. (Incluye filos y dilataciones)</v>
          </cell>
          <cell r="E1307" t="str">
            <v>M²</v>
          </cell>
          <cell r="G1307">
            <v>2695.96</v>
          </cell>
          <cell r="H1307">
            <v>6837.9998219558156</v>
          </cell>
          <cell r="I1307">
            <v>18434974</v>
          </cell>
        </row>
        <row r="1311">
          <cell r="A1311" t="str">
            <v>09.03</v>
          </cell>
          <cell r="B1311" t="str">
            <v>PAÑETE LISO BAJO PLACAS 1:3 Impermeabilizado (Incluye filos y dilataciones).</v>
          </cell>
          <cell r="E1311" t="str">
            <v>M²</v>
          </cell>
          <cell r="G1311">
            <v>163.80000000000001</v>
          </cell>
          <cell r="H1311">
            <v>6970</v>
          </cell>
          <cell r="I1311">
            <v>1141686</v>
          </cell>
        </row>
        <row r="1318">
          <cell r="I1318">
            <v>75208922</v>
          </cell>
        </row>
        <row r="1335">
          <cell r="A1335" t="str">
            <v>10.01</v>
          </cell>
          <cell r="B1335" t="str">
            <v>ESTRUCTURA Perfil Lámina Delgada PHR ASTM A500 Grado 50. Calibre según diseño (Incluye vigas, cerchas, correas, anticorrosivo y esmalte)</v>
          </cell>
          <cell r="E1335" t="str">
            <v>KG</v>
          </cell>
          <cell r="G1335">
            <v>11710.93</v>
          </cell>
          <cell r="H1335">
            <v>2050.9999632821646</v>
          </cell>
          <cell r="I1335">
            <v>24019117</v>
          </cell>
        </row>
        <row r="1339">
          <cell r="A1339" t="str">
            <v>10.02</v>
          </cell>
          <cell r="B1339" t="str">
            <v>PLATINAS Y ANGULOS DE UNION ACERO A-36  ( Incluye soldadura, anticorrosivo y esmalte + proteccion antifuego e instalacion)</v>
          </cell>
          <cell r="E1339" t="str">
            <v>KG</v>
          </cell>
          <cell r="G1339">
            <v>2751.41</v>
          </cell>
          <cell r="H1339">
            <v>2211.0001780905063</v>
          </cell>
          <cell r="I1339">
            <v>6083368</v>
          </cell>
        </row>
        <row r="1343">
          <cell r="A1343" t="str">
            <v>10.03</v>
          </cell>
          <cell r="B1343" t="str">
            <v>FLANCHE EN LAMINA GALVANIZADA Cal .20 d/ 1.00 m. (Suministro e instalación con wash primer + esmalte + anclaje a muro + sikaflex 1A)</v>
          </cell>
          <cell r="E1343" t="str">
            <v>M</v>
          </cell>
          <cell r="G1343">
            <v>16.05</v>
          </cell>
          <cell r="H1343">
            <v>13286.978193146417</v>
          </cell>
          <cell r="I1343">
            <v>213256</v>
          </cell>
        </row>
        <row r="1347">
          <cell r="A1347" t="str">
            <v>10.04</v>
          </cell>
          <cell r="B1347" t="str">
            <v>REMATE SUPERIOR EN CONCRETO 3.000 psi CON GOTERO e=0.10 m (sin refuerzo)</v>
          </cell>
          <cell r="E1347" t="str">
            <v>M</v>
          </cell>
          <cell r="G1347">
            <v>772.01</v>
          </cell>
          <cell r="H1347">
            <v>9410.9998575147984</v>
          </cell>
          <cell r="I1347">
            <v>7265386</v>
          </cell>
        </row>
        <row r="1351">
          <cell r="A1351" t="str">
            <v>10.05</v>
          </cell>
          <cell r="B1351" t="str">
            <v>IMPERMEABILIZACION Tipo Manto Morter Plas AL-80 de 3.5 mm con foil de aluminio o Similar. INCLUYE MORTERO AFINADO 1:4 (Canales y/o cubiertas planas, incluye media cañas, remates, pintura bituminosa)</v>
          </cell>
          <cell r="E1351" t="str">
            <v>M²</v>
          </cell>
          <cell r="G1351">
            <v>1391.49</v>
          </cell>
          <cell r="H1351">
            <v>1961.9997269114403</v>
          </cell>
          <cell r="I1351">
            <v>2730103</v>
          </cell>
        </row>
        <row r="1355">
          <cell r="A1355" t="str">
            <v>10.06</v>
          </cell>
          <cell r="B1355" t="str">
            <v>IMPERMEABILIZACION FIBER GLASS P-3  con refuerzo en poliester. (Remates, emulsión asfaltica)</v>
          </cell>
          <cell r="E1355" t="str">
            <v>M²</v>
          </cell>
          <cell r="G1355">
            <v>948.46</v>
          </cell>
          <cell r="H1355">
            <v>1973.0004428231027</v>
          </cell>
          <cell r="I1355">
            <v>1871312</v>
          </cell>
        </row>
        <row r="1359">
          <cell r="A1359" t="str">
            <v>10.07</v>
          </cell>
          <cell r="B1359" t="str">
            <v>LAMINA MACIZA DE POLICARBONATO  DE 8mm color Opal. Incluye elementos de fijación, asi como el suministro de todos los accesorios requeridos para el correcto montaje sobre muro.SEGUN DETALLE. (Suministro e Instalación).</v>
          </cell>
          <cell r="E1359" t="str">
            <v>M²</v>
          </cell>
          <cell r="G1359">
            <v>190.98</v>
          </cell>
          <cell r="H1359">
            <v>0</v>
          </cell>
          <cell r="I1359">
            <v>0</v>
          </cell>
        </row>
        <row r="1363">
          <cell r="A1363" t="str">
            <v>10.08</v>
          </cell>
          <cell r="B1363" t="str">
            <v>DOMO EN ACRILICO TRASLUCIDO 3mm. Dimensiones 0.80x0.80cm. (Suministro e instalación sikaflex 1A )</v>
          </cell>
          <cell r="E1363" t="str">
            <v>UND</v>
          </cell>
          <cell r="G1363">
            <v>13</v>
          </cell>
          <cell r="H1363">
            <v>7890</v>
          </cell>
          <cell r="I1363">
            <v>102570</v>
          </cell>
        </row>
        <row r="1370">
          <cell r="I1370">
            <v>42285112</v>
          </cell>
        </row>
        <row r="1387">
          <cell r="A1387" t="str">
            <v>11.01</v>
          </cell>
          <cell r="B1387" t="str">
            <v>CIELO RASO FIBROCEMENTO 6 mm. SUPERBOARD SUSPENDIDO JUNTA PERDIDA (Perfileria Cal. 24) Incluye tres (3) manos de pintura</v>
          </cell>
          <cell r="E1387" t="str">
            <v>M²</v>
          </cell>
          <cell r="G1387">
            <v>665.58</v>
          </cell>
          <cell r="H1387">
            <v>13831.000030048981</v>
          </cell>
          <cell r="I1387">
            <v>9205637</v>
          </cell>
        </row>
        <row r="1391">
          <cell r="A1391" t="str">
            <v>11.02</v>
          </cell>
          <cell r="B1391" t="str">
            <v>CIELO RASO SUSPENDIDO DRYWALL JUNTA PERDIDA CON DISEÑO TIPO EXSOUND (Placa de yeso con aislamiento acústico) (Perfileria metálica Cal. 24-26, estructura cada 40 cm) Incluye tres (3) manos de pintura.</v>
          </cell>
          <cell r="E1391" t="str">
            <v>M²</v>
          </cell>
          <cell r="G1391">
            <v>454.22</v>
          </cell>
          <cell r="H1391">
            <v>14295.999735810841</v>
          </cell>
          <cell r="I1391">
            <v>6493529</v>
          </cell>
        </row>
        <row r="1395">
          <cell r="A1395" t="str">
            <v>11.03</v>
          </cell>
          <cell r="B1395" t="str">
            <v>CIELORASO EN PLACA DE FIBRA MINERAL DECOACUSTIC DUNE. Tipo Gyplac o equivalente. Dimensiones 0.609x0.609m. Incluye perfileria autoensamble y ángulo perimetral color blanco.</v>
          </cell>
          <cell r="E1395" t="str">
            <v>M²</v>
          </cell>
          <cell r="G1395">
            <v>6420</v>
          </cell>
          <cell r="H1395">
            <v>7857</v>
          </cell>
          <cell r="I1395">
            <v>50441940</v>
          </cell>
        </row>
        <row r="1399">
          <cell r="A1399" t="str">
            <v>11.04</v>
          </cell>
          <cell r="B1399" t="str">
            <v>CIELO RASO SUSPENDIDO DRYWALL JUNTA PERDIDA (Perfileria metálica Cal. 24-26, estructura cada 40 cms). Sin pintar. Membrana acústica e:3mm y fibra de vidrio tipo frescasa de 3,5" sobre Drywall.</v>
          </cell>
          <cell r="E1399" t="str">
            <v>M²</v>
          </cell>
          <cell r="G1399">
            <v>212.77</v>
          </cell>
          <cell r="H1399">
            <v>11653.000892983033</v>
          </cell>
          <cell r="I1399">
            <v>2479409</v>
          </cell>
        </row>
        <row r="1403">
          <cell r="A1403" t="str">
            <v>11.05</v>
          </cell>
          <cell r="B1403" t="str">
            <v>CIELO RASO SUSPENDIDO DRYWALL JUNTA PERDIDA (Perfileria metálica Cal. 24-26, estructura cada 40 cms). Sin pintar. Con frescasa de 3,5" y doble membrana acústica y doble lámina de drywall y doble lamina de Drywall.</v>
          </cell>
          <cell r="E1403" t="str">
            <v>M²</v>
          </cell>
          <cell r="G1403">
            <v>864.05</v>
          </cell>
          <cell r="H1403">
            <v>25678.000115734045</v>
          </cell>
          <cell r="I1403">
            <v>22187076</v>
          </cell>
        </row>
        <row r="1407">
          <cell r="A1407" t="str">
            <v>11.06</v>
          </cell>
          <cell r="B1407" t="str">
            <v>CIELO RASO SUSPENDIDO DRYWALL JUNTA PERDIDA (Perfileria metálica, Cal .24-26,  estructura cada 40 cms.) Incluye tres (3) manos de pintur; incluye recubrimiento en fibra de vidrio tipo Black Theather en su parte interior.</v>
          </cell>
          <cell r="E1407" t="str">
            <v>M²</v>
          </cell>
          <cell r="G1407">
            <v>39.9</v>
          </cell>
          <cell r="H1407">
            <v>6745.0125313283215</v>
          </cell>
          <cell r="I1407">
            <v>269126</v>
          </cell>
        </row>
        <row r="1411">
          <cell r="A1411" t="str">
            <v>11.07</v>
          </cell>
          <cell r="B1411" t="str">
            <v>TRAMPA ACUSTICA EN LAMINA BLACK ACOUSTIC E=5,1mm. Tipo gyplac o equivalente.</v>
          </cell>
          <cell r="E1411" t="str">
            <v>M</v>
          </cell>
          <cell r="G1411">
            <v>546.67999999999995</v>
          </cell>
          <cell r="H1411">
            <v>7870.9994878173711</v>
          </cell>
          <cell r="I1411">
            <v>4302918</v>
          </cell>
        </row>
        <row r="1418">
          <cell r="I1418">
            <v>95379635</v>
          </cell>
        </row>
        <row r="1435">
          <cell r="A1435" t="str">
            <v>12.01</v>
          </cell>
          <cell r="B1435" t="str">
            <v>ALISTADO PISOS Mortero 1:4  e= 0.04 m</v>
          </cell>
          <cell r="E1435" t="str">
            <v>M²</v>
          </cell>
          <cell r="G1435">
            <v>6578.01</v>
          </cell>
          <cell r="H1435">
            <v>4958.0000638490974</v>
          </cell>
          <cell r="I1435">
            <v>32613774</v>
          </cell>
        </row>
        <row r="1439">
          <cell r="A1439" t="str">
            <v>12.02</v>
          </cell>
          <cell r="B1439" t="str">
            <v>ENDURECEDOR Color. Losa en concreto (Tipo rocktop de toxement o similar.)acabado con allanadora mecanica</v>
          </cell>
          <cell r="E1439" t="str">
            <v>M²</v>
          </cell>
          <cell r="G1439">
            <v>1143.75</v>
          </cell>
          <cell r="H1439">
            <v>6328</v>
          </cell>
          <cell r="I1439">
            <v>7237650</v>
          </cell>
        </row>
        <row r="1443">
          <cell r="A1443" t="str">
            <v>12.03</v>
          </cell>
          <cell r="B1443" t="str">
            <v>CERAMICA PISO PIEDRACID NEGRO 45 x 45 cm. Tipo Alfa o Similar. Color Negro según diseño (Incluye alistado de piso mortero 1:4 E=0,03, boquilla y pegante)</v>
          </cell>
          <cell r="E1443" t="str">
            <v>M²</v>
          </cell>
          <cell r="G1443">
            <v>311</v>
          </cell>
          <cell r="H1443">
            <v>10104</v>
          </cell>
          <cell r="I1443">
            <v>3142344</v>
          </cell>
        </row>
        <row r="1447">
          <cell r="A1447" t="str">
            <v>12.04</v>
          </cell>
          <cell r="B1447" t="str">
            <v>GUARDAESCOBA CERAMICA PISO PIEDRACID NEGRO 45 x 45 cm. Tipo Alfa o Similar. Color Negro según diseño (Incluye boquilla y pegante)</v>
          </cell>
          <cell r="E1447" t="str">
            <v>M</v>
          </cell>
          <cell r="G1447">
            <v>498.86</v>
          </cell>
          <cell r="H1447">
            <v>4567.0007617367601</v>
          </cell>
          <cell r="I1447">
            <v>2278294</v>
          </cell>
        </row>
        <row r="1451">
          <cell r="A1451" t="str">
            <v>12.05</v>
          </cell>
          <cell r="B1451" t="str">
            <v>BALDOSA GRANO DE MARMOL Negro San Gil 30x30 cm. Tipo Alfa o Similar. Fondo negro (Incluye destroncada, pulida, brillada, mortero de nivelación y dilatación en bronce.)</v>
          </cell>
          <cell r="E1451" t="str">
            <v>M²</v>
          </cell>
          <cell r="G1451">
            <v>483.45</v>
          </cell>
          <cell r="H1451">
            <v>10420.999069190195</v>
          </cell>
          <cell r="I1451">
            <v>5038032</v>
          </cell>
        </row>
        <row r="1455">
          <cell r="A1455" t="str">
            <v>12.06</v>
          </cell>
          <cell r="B1455" t="str">
            <v>GUARDAESCOBA RECTO EN GRANO DE MARMOL PULIDO 30X1,5X7,2 cm NEGRO SAN GIL FONDO NEGRO INSTALADO A PLOMO CON REVESTIMIENTO DE MURO</v>
          </cell>
          <cell r="E1455" t="str">
            <v>M</v>
          </cell>
          <cell r="G1455">
            <v>1180</v>
          </cell>
          <cell r="H1455">
            <v>7544</v>
          </cell>
          <cell r="I1455">
            <v>8901920</v>
          </cell>
        </row>
        <row r="1459">
          <cell r="A1459" t="str">
            <v>12.07</v>
          </cell>
          <cell r="B1459" t="str">
            <v>BOCAPUERTA EN GRANITO FUNDIDO EN SITIO (Incluye destroncada, pulida y brillada + dilataciones en bronce y mortero de nivelación)</v>
          </cell>
          <cell r="E1459" t="str">
            <v>M</v>
          </cell>
          <cell r="G1459">
            <v>232.19</v>
          </cell>
          <cell r="H1459">
            <v>19227.99862181834</v>
          </cell>
          <cell r="I1459">
            <v>4464549</v>
          </cell>
        </row>
        <row r="1463">
          <cell r="A1463" t="str">
            <v>12.08</v>
          </cell>
          <cell r="B1463" t="str">
            <v>GUARDAESCOBA PORCELANATTO CONSTELLAZIONE Mate Gris o Negro  h=10 cm. Tipo Alfa o Similar. (Incluye boquilla y mortero de pega.)</v>
          </cell>
          <cell r="E1463" t="str">
            <v>M</v>
          </cell>
          <cell r="G1463">
            <v>639.70000000000005</v>
          </cell>
          <cell r="H1463">
            <v>8048.0006252931062</v>
          </cell>
          <cell r="I1463">
            <v>5148306</v>
          </cell>
        </row>
        <row r="1467">
          <cell r="A1467" t="str">
            <v>12.09</v>
          </cell>
          <cell r="B1467" t="str">
            <v>TABLON DE GRES TRADICION Liso 30 x 30 cm. Tipo Alfa o Similar. Colores Rojo, Salmón o Sahara según diseño. (Incluye boquilla color y mortero de nivelación.)</v>
          </cell>
          <cell r="E1467" t="str">
            <v>M²</v>
          </cell>
          <cell r="G1467">
            <v>74.33</v>
          </cell>
          <cell r="H1467">
            <v>10809.000403605543</v>
          </cell>
          <cell r="I1467">
            <v>803433</v>
          </cell>
        </row>
        <row r="1471">
          <cell r="A1471" t="str">
            <v>12.10</v>
          </cell>
          <cell r="B1471" t="str">
            <v>TABLON DE GRES TRADICION Liso 30 x 30 cm. Tipo Alfa o Similar. Colores Rojo, Salmón o Sahara según diseño. (Incluye boquilla color y mortero de nivelación.)</v>
          </cell>
          <cell r="E1471" t="str">
            <v>M²</v>
          </cell>
          <cell r="G1471">
            <v>228.26</v>
          </cell>
          <cell r="H1471">
            <v>12827.99877332866</v>
          </cell>
          <cell r="I1471">
            <v>2928119</v>
          </cell>
        </row>
        <row r="1475">
          <cell r="A1475" t="str">
            <v>12.11</v>
          </cell>
          <cell r="B1475" t="str">
            <v>GUARDAESCOBA Madera de cedro,  h=10 cm. Con pintura negra, según diseño y especificaciones</v>
          </cell>
          <cell r="E1475" t="str">
            <v>UND</v>
          </cell>
          <cell r="G1475">
            <v>1081.7</v>
          </cell>
          <cell r="H1475">
            <v>9841.9996302117033</v>
          </cell>
          <cell r="I1475">
            <v>10646091</v>
          </cell>
        </row>
        <row r="1479">
          <cell r="A1479" t="str">
            <v>12.12</v>
          </cell>
          <cell r="B1479" t="str">
            <v>SUMINISTRO E INSTALACION DE PISO CONDUCTIVO STATIC PULSE, TRAFICO INDUSTRIAL HOMOGÉNEO, COLOR AZUL Y/O GRIS</v>
          </cell>
          <cell r="E1479" t="str">
            <v>M²</v>
          </cell>
          <cell r="G1479">
            <v>40</v>
          </cell>
          <cell r="H1479">
            <v>33270</v>
          </cell>
          <cell r="I1479">
            <v>1330800</v>
          </cell>
        </row>
        <row r="1483">
          <cell r="A1483" t="str">
            <v>12.13</v>
          </cell>
          <cell r="B1483" t="str">
            <v>ACOUSTIC CONTROL VP e=31mm (Suministro e instalación)</v>
          </cell>
          <cell r="E1483" t="str">
            <v>M²</v>
          </cell>
          <cell r="G1483">
            <v>212.77</v>
          </cell>
          <cell r="H1483">
            <v>2209.000328993749</v>
          </cell>
          <cell r="I1483">
            <v>470009</v>
          </cell>
        </row>
        <row r="1487">
          <cell r="A1487" t="str">
            <v>12.14</v>
          </cell>
          <cell r="B1487" t="str">
            <v>SUMINISTRO E INSTALACION DE PISO EN LINOLEO con proteccion topshield2, antiestatico y muy resistente al impacto, capa  de uso de 1.5 mm y espesor de 2.5 mm, trafico industrial 43. Incluye soldadura moteada. (Suministro e instalación A TODO COSTO)</v>
          </cell>
          <cell r="E1487" t="str">
            <v>M²</v>
          </cell>
          <cell r="G1487">
            <v>6267.01</v>
          </cell>
          <cell r="H1487">
            <v>0</v>
          </cell>
          <cell r="I1487">
            <v>0</v>
          </cell>
        </row>
        <row r="1494">
          <cell r="I1494">
            <v>85003321</v>
          </cell>
        </row>
        <row r="1511">
          <cell r="A1511" t="str">
            <v>13.01</v>
          </cell>
          <cell r="B1511" t="str">
            <v>CERAMICA PARED IMPORTADA NEVADA BLANCA BR 30*45-1 . Tipo Alfa o Similar. Color  instalado a 90° (Incluye boquilla color y win).</v>
          </cell>
          <cell r="E1511" t="str">
            <v>M²</v>
          </cell>
          <cell r="G1511">
            <v>878.42</v>
          </cell>
          <cell r="H1511">
            <v>12143.999453564355</v>
          </cell>
          <cell r="I1511">
            <v>10667532</v>
          </cell>
        </row>
        <row r="1515">
          <cell r="A1515" t="str">
            <v>13.02</v>
          </cell>
          <cell r="B1515" t="str">
            <v>ENCHAPE DE PARED EN GRANITO NEGRO ABSOLUTO (Incluye anclajes en alambre, pegante alto desempeño).</v>
          </cell>
          <cell r="E1515" t="str">
            <v>M²</v>
          </cell>
          <cell r="G1515">
            <v>200.72</v>
          </cell>
          <cell r="H1515">
            <v>13150</v>
          </cell>
          <cell r="I1515">
            <v>2639468</v>
          </cell>
        </row>
        <row r="1519">
          <cell r="A1519" t="str">
            <v>13.03</v>
          </cell>
          <cell r="B1519" t="str">
            <v>SUMINISTRO E INSTALACION DE PORCELANATO NATURAL COLOR AVORIO (BEIGE), ANTRACITA (GRIS OSCURO), CAFÉ, espesor de 10 mm. Incluye MANO DE OBRA por instalacion de fachada mediante sistema adherido en perfil anodizado, anclado con separadores, Mensulas, S</v>
          </cell>
          <cell r="E1519" t="str">
            <v>M²</v>
          </cell>
          <cell r="G1519">
            <v>2821.12</v>
          </cell>
          <cell r="H1519">
            <v>0</v>
          </cell>
          <cell r="I1519">
            <v>0</v>
          </cell>
        </row>
        <row r="1523">
          <cell r="A1523" t="str">
            <v>13.04</v>
          </cell>
          <cell r="B1523" t="str">
            <v>CENEFA PRECORTADO OXIDO 10*30,5-1.  -   Tipo Alfa o Similar.</v>
          </cell>
          <cell r="E1523" t="str">
            <v>M</v>
          </cell>
          <cell r="G1523">
            <v>498.86</v>
          </cell>
          <cell r="H1523">
            <v>7889.9991981718313</v>
          </cell>
          <cell r="I1523">
            <v>3936005</v>
          </cell>
        </row>
        <row r="1527">
          <cell r="A1527" t="str">
            <v>13.05</v>
          </cell>
          <cell r="B1527" t="str">
            <v>MESON EN MARMOL VILLA DE LEYVA  Ancho:0.60 m.  Instalado con SOPORTES METALICOS (Suministro e instalación con soportes metálicos anclado, pulido y brillado).</v>
          </cell>
          <cell r="E1527" t="str">
            <v>M</v>
          </cell>
          <cell r="G1527">
            <v>31.5</v>
          </cell>
          <cell r="H1527">
            <v>28404</v>
          </cell>
          <cell r="I1527">
            <v>894726</v>
          </cell>
        </row>
        <row r="1531">
          <cell r="A1531" t="str">
            <v>13.06</v>
          </cell>
          <cell r="B1531" t="str">
            <v>POYO DUCHA MAMPOSTERIA h=10x 8 cm. Enchapado Ceramica IMPORTADA NEVADA BLANCA BR 30*45-1 (Incluye poyo en concreto con refuerzo, cerámica, win y alfacolor)</v>
          </cell>
          <cell r="E1531" t="str">
            <v>M</v>
          </cell>
          <cell r="G1531">
            <v>2.1</v>
          </cell>
          <cell r="H1531">
            <v>22177.142857142859</v>
          </cell>
          <cell r="I1531">
            <v>46572</v>
          </cell>
        </row>
        <row r="1535">
          <cell r="A1535" t="str">
            <v>13.07</v>
          </cell>
          <cell r="B1535" t="str">
            <v>POCETA LAVATRAPEROS CONCRETO 2.500 psi, 1.30 x 0.50 x 0.50 m. (Incluye acero de refuerzo, rejilla 3" x 2", enchape en Nevada Blanca 30x45 cm, llave terminal jardin)</v>
          </cell>
          <cell r="E1535" t="str">
            <v>UND</v>
          </cell>
          <cell r="G1535">
            <v>7</v>
          </cell>
          <cell r="H1535">
            <v>12418</v>
          </cell>
          <cell r="I1535">
            <v>86926</v>
          </cell>
        </row>
        <row r="1539">
          <cell r="A1539" t="str">
            <v>13.08</v>
          </cell>
          <cell r="B1539" t="str">
            <v>INCRUSTACIONES Porcelana - PAPELERA ELITE Ref. 046140100-1 Tipo Corona o Similar.</v>
          </cell>
          <cell r="E1539" t="str">
            <v>UND</v>
          </cell>
          <cell r="G1539">
            <v>3</v>
          </cell>
          <cell r="H1539">
            <v>4192</v>
          </cell>
          <cell r="I1539">
            <v>12576</v>
          </cell>
        </row>
        <row r="1543">
          <cell r="A1543" t="str">
            <v>13.09</v>
          </cell>
          <cell r="B1543" t="str">
            <v>INCRUSTACIONES Porcelana - TOALLERO  ELITE Ref. 09190100-1 Tipo Corona o Similar.</v>
          </cell>
          <cell r="E1543" t="str">
            <v>UND</v>
          </cell>
          <cell r="G1543">
            <v>3</v>
          </cell>
          <cell r="H1543">
            <v>4192</v>
          </cell>
          <cell r="I1543">
            <v>12576</v>
          </cell>
        </row>
        <row r="1547">
          <cell r="A1547" t="str">
            <v>13.10</v>
          </cell>
          <cell r="B1547" t="str">
            <v>BARRA DISCAPACITADOS EN CON DOS BRAZOS, EN ACERO INOXIDABLE SATINADO  fijadas a piso y a pared ref.8-AA-508</v>
          </cell>
          <cell r="E1547" t="str">
            <v>UND</v>
          </cell>
          <cell r="G1547">
            <v>9</v>
          </cell>
          <cell r="H1547">
            <v>19977</v>
          </cell>
          <cell r="I1547">
            <v>179793</v>
          </cell>
        </row>
        <row r="1551">
          <cell r="A1551" t="str">
            <v>13.11</v>
          </cell>
          <cell r="B1551" t="str">
            <v>SECADOR ELECTRICO PARA MANOS LIBRES en Acero Inoxidable 304 satinado  Tipo Accesorios &amp; Acabados o Similar. (suministro, instalación y puesta en funcionamiento).</v>
          </cell>
          <cell r="E1551" t="str">
            <v>UND</v>
          </cell>
          <cell r="G1551">
            <v>23</v>
          </cell>
          <cell r="H1551">
            <v>30766</v>
          </cell>
          <cell r="I1551">
            <v>707618</v>
          </cell>
        </row>
        <row r="1555">
          <cell r="A1555" t="str">
            <v>13.12</v>
          </cell>
          <cell r="B1555" t="str">
            <v>LAVAPLATOS DE EMPOTRAR EN ACERO INOXIDABLE - Tipo Socoda o Similar - Dimensiones 45 x 49 cm. (suministro e instalación)</v>
          </cell>
          <cell r="E1555" t="str">
            <v>UN</v>
          </cell>
          <cell r="G1555">
            <v>7</v>
          </cell>
          <cell r="H1555">
            <v>23670</v>
          </cell>
          <cell r="I1555">
            <v>165690</v>
          </cell>
        </row>
        <row r="1559">
          <cell r="A1559" t="str">
            <v>13.13</v>
          </cell>
          <cell r="B1559" t="str">
            <v>DISPENSADOR PARA JABON LIQUIDO MARCA A&amp;A CUERPO EN ACERO INOXIDABLE CAPACIDAD 1.2 LITROS. REF 8-AA-600</v>
          </cell>
          <cell r="E1559" t="str">
            <v>UN</v>
          </cell>
          <cell r="G1559">
            <v>40</v>
          </cell>
          <cell r="H1559">
            <v>25667</v>
          </cell>
          <cell r="I1559">
            <v>1026680</v>
          </cell>
        </row>
        <row r="1563">
          <cell r="A1563" t="str">
            <v>13.14</v>
          </cell>
          <cell r="B1563" t="str">
            <v>PROTECTOR PARA PAPEL HIGIENICO DE SOBREPONER EN LA PARED EN ACERO INOXIDABLE 304 SATINADO, PARA ROLLO DE 200/400 m CERRADURA CON LLAVE, IMPORTADO MARCA A&amp;A.</v>
          </cell>
          <cell r="E1563" t="str">
            <v>UN</v>
          </cell>
          <cell r="G1563">
            <v>23</v>
          </cell>
          <cell r="H1563">
            <v>23670</v>
          </cell>
          <cell r="I1563">
            <v>544410</v>
          </cell>
        </row>
        <row r="1570">
          <cell r="I1570">
            <v>20920572</v>
          </cell>
        </row>
        <row r="1587">
          <cell r="A1587" t="str">
            <v>14.01</v>
          </cell>
          <cell r="B1587" t="str">
            <v>ESPEJO   4 mm. Biselado y Pulido cuatro lados. (Suministro e instalación incluyendo los elementos de fijación al muro).</v>
          </cell>
          <cell r="E1587" t="str">
            <v>M²</v>
          </cell>
          <cell r="G1587">
            <v>46.2</v>
          </cell>
          <cell r="H1587">
            <v>0</v>
          </cell>
          <cell r="I1587">
            <v>0</v>
          </cell>
        </row>
        <row r="1594">
          <cell r="I1594">
            <v>0</v>
          </cell>
        </row>
        <row r="1611">
          <cell r="A1611" t="str">
            <v>15.01</v>
          </cell>
          <cell r="B1611" t="str">
            <v>SANITARIO Tipo MONTECARLO REDONDO Color Blanco Ref. 02618100-1 Tipo Corona o Similar. (conjunto sanitario que incluye sanitario one piece, tapa, griferia, accesorios de conexión e instalación.)</v>
          </cell>
          <cell r="E1611" t="str">
            <v>UND</v>
          </cell>
          <cell r="G1611">
            <v>5</v>
          </cell>
          <cell r="H1611">
            <v>24591</v>
          </cell>
          <cell r="I1611">
            <v>122955</v>
          </cell>
        </row>
        <row r="1615">
          <cell r="A1615" t="str">
            <v>15.02</v>
          </cell>
          <cell r="B1615" t="str">
            <v>TAZA BALTICO EP Ref. 113121001 corona o similar, para fluxometro o griferia, antivandalico, color blanco.</v>
          </cell>
          <cell r="E1615" t="str">
            <v>UND</v>
          </cell>
          <cell r="G1615">
            <v>50</v>
          </cell>
          <cell r="H1615">
            <v>24591</v>
          </cell>
          <cell r="I1615">
            <v>1229550</v>
          </cell>
        </row>
        <row r="1619">
          <cell r="A1619" t="str">
            <v>15.03</v>
          </cell>
          <cell r="B1619" t="str">
            <v>ORINAL TIPO GOTTA BAJO CONSUMO 0,5 Lpf sifon oculto , Color blanco incluye griferia tipo push antivandalica tipo Corona o similar.</v>
          </cell>
          <cell r="E1619" t="str">
            <v>UND</v>
          </cell>
          <cell r="G1619">
            <v>21</v>
          </cell>
          <cell r="H1619">
            <v>28930</v>
          </cell>
          <cell r="I1619">
            <v>607530</v>
          </cell>
        </row>
        <row r="1623">
          <cell r="A1623" t="str">
            <v>15.04</v>
          </cell>
          <cell r="B1623" t="str">
            <v>LAVAMANOS SOBREPONER Linea MARSELLA Color Blanco Ref. 13011000 Tipo Corona o Similar. (Incluye desagüe automatico, sifón botella, grapas 2 und, acople).</v>
          </cell>
          <cell r="E1623" t="str">
            <v>UND</v>
          </cell>
          <cell r="G1623">
            <v>2</v>
          </cell>
          <cell r="H1623">
            <v>36093</v>
          </cell>
          <cell r="I1623">
            <v>72186</v>
          </cell>
        </row>
        <row r="1627">
          <cell r="A1627" t="str">
            <v>15.05</v>
          </cell>
          <cell r="B1627" t="str">
            <v>LAVAMANOS SPACE FFC REF. 2030411001</v>
          </cell>
          <cell r="E1627" t="str">
            <v>UND</v>
          </cell>
          <cell r="G1627">
            <v>50</v>
          </cell>
          <cell r="H1627">
            <v>28930</v>
          </cell>
          <cell r="I1627">
            <v>1446500</v>
          </cell>
        </row>
        <row r="1631">
          <cell r="A1631" t="str">
            <v>15.06</v>
          </cell>
          <cell r="B1631" t="str">
            <v>LAVAMANOS CON MUEBLE COLLIS 60 mueble color wengue Corona  o Similar. (Incluye , desagüe automatico, sifón botella, grapas 2 und, acople)</v>
          </cell>
          <cell r="E1631" t="str">
            <v>UND</v>
          </cell>
          <cell r="G1631">
            <v>5</v>
          </cell>
          <cell r="H1631">
            <v>28930</v>
          </cell>
          <cell r="I1631">
            <v>144650</v>
          </cell>
        </row>
        <row r="1635">
          <cell r="A1635" t="str">
            <v>15.07</v>
          </cell>
          <cell r="B1635" t="str">
            <v>GRIFERIA ANTIVANDALICO CON PICO EMPOTRADO  CORONA Tipo Grival o Similar. (Incluye desague, sifón.).</v>
          </cell>
          <cell r="E1635" t="str">
            <v>UND</v>
          </cell>
          <cell r="G1635">
            <v>2</v>
          </cell>
          <cell r="H1635">
            <v>13019</v>
          </cell>
          <cell r="I1635">
            <v>26038</v>
          </cell>
        </row>
        <row r="1639">
          <cell r="A1639" t="str">
            <v>15.08</v>
          </cell>
          <cell r="B1639" t="str">
            <v>GRIFERIA ANTIVANDALICO CON PICO EXPUESTO CORONA Tipo Grival o Similar. (Incluye desague, sifón.).</v>
          </cell>
          <cell r="E1639" t="str">
            <v>UND</v>
          </cell>
          <cell r="G1639">
            <v>50</v>
          </cell>
          <cell r="H1639">
            <v>13019</v>
          </cell>
          <cell r="I1639">
            <v>650950</v>
          </cell>
        </row>
        <row r="1643">
          <cell r="A1643" t="str">
            <v>15.09</v>
          </cell>
          <cell r="B1643" t="str">
            <v>GRIFERIA Mezclador LAVAMANOS 8" VENTO Ref. 591320001 Tipo Grival o Similar. (Incluye desague, sifón, grapas e instalación).</v>
          </cell>
          <cell r="E1643" t="str">
            <v>UND</v>
          </cell>
          <cell r="G1643">
            <v>5</v>
          </cell>
          <cell r="H1643">
            <v>21698</v>
          </cell>
          <cell r="I1643">
            <v>108490</v>
          </cell>
        </row>
        <row r="1647">
          <cell r="A1647" t="str">
            <v>15.10</v>
          </cell>
          <cell r="B1647" t="str">
            <v>GRIFERIA PARA LAVAPLATOS SENCILLO GALAXIA CROMO Ref. 50960 Tipo Grival o Similar (Incluye Kit griferia)</v>
          </cell>
          <cell r="E1647" t="str">
            <v>UN</v>
          </cell>
          <cell r="G1647">
            <v>7</v>
          </cell>
          <cell r="H1647">
            <v>19725</v>
          </cell>
          <cell r="I1647">
            <v>138075</v>
          </cell>
        </row>
        <row r="1651">
          <cell r="A1651" t="str">
            <v>15.11</v>
          </cell>
          <cell r="B1651" t="str">
            <v>LLAVE TERMINAL MANGUERA 1/2"  (Suministro e instalación).</v>
          </cell>
          <cell r="E1651" t="str">
            <v>UND</v>
          </cell>
          <cell r="G1651">
            <v>7</v>
          </cell>
          <cell r="H1651">
            <v>5733</v>
          </cell>
          <cell r="I1651">
            <v>40131</v>
          </cell>
        </row>
        <row r="1658">
          <cell r="I1658">
            <v>4587055</v>
          </cell>
        </row>
        <row r="1675">
          <cell r="A1675" t="str">
            <v>16.01</v>
          </cell>
          <cell r="B1675" t="str">
            <v>MARCO EN TABLEX ENCHAPADO OKUME - Kit de Marko Classico Tipo Pizano o Similar. (2 largueros de 2,40 m y un cabezal de 1,20 m.) Ancho muro: 10 a 18 cm Ancho Puerta: 0,76 x 1,10 m. Acabado: tintilla, sellador (mínimo 6 manos) y laca según diseño. (Incl</v>
          </cell>
          <cell r="E1675" t="str">
            <v>UND</v>
          </cell>
          <cell r="G1675">
            <v>16</v>
          </cell>
          <cell r="H1675">
            <v>46737</v>
          </cell>
          <cell r="I1675">
            <v>747792</v>
          </cell>
        </row>
        <row r="1679">
          <cell r="A1679" t="str">
            <v>16.02</v>
          </cell>
          <cell r="B1679" t="str">
            <v>PUERTA ENTAMBORADA EN LAMINA TRIPLEX OKUME - Tipo Pizano Okumé o Similar. Ancho: 0,51 a 0,75 m. Alto: 2,10 a 2,40 m. Hoja Lisa con Marquete capacanto okumé. Acabado: tintilla, sellador (mínimo 6 manos) y laca según diseño. (Incluye suministro, instal</v>
          </cell>
          <cell r="E1679" t="str">
            <v>UND</v>
          </cell>
          <cell r="G1679">
            <v>5</v>
          </cell>
          <cell r="H1679">
            <v>115791</v>
          </cell>
          <cell r="I1679">
            <v>578955</v>
          </cell>
        </row>
        <row r="1683">
          <cell r="A1683" t="str">
            <v>16.03</v>
          </cell>
          <cell r="B1683" t="str">
            <v>PUERTA ENTAMBORADA EN LAMINA TRIPLEX OKUME - Tipo Pizano Okumé o Similar. Ancho: 0,51 a 0,75 m. Alto: 2,10 a 2,40 m. Hoja Lisa con Marquete capacanto okumé. Acabado: tintilla, sellador (mínimo 6 manos) y laca según diseño. (Incluye suministro, instal</v>
          </cell>
          <cell r="E1683" t="str">
            <v>UND</v>
          </cell>
          <cell r="G1683">
            <v>16</v>
          </cell>
          <cell r="H1683">
            <v>150804</v>
          </cell>
          <cell r="I1683">
            <v>2412864</v>
          </cell>
        </row>
        <row r="1687">
          <cell r="A1687" t="str">
            <v>16.04</v>
          </cell>
          <cell r="B1687" t="str">
            <v>SUMINISTRO E INSTALACION DE Puerta acústica tipo 2. Puerta sencilla en madera contrachapada de 12mm más membrana acústica mas madera contrachapada de 9mm mas membrana acústica mas frescasa de 2 1/2". Dim 2.5x1.1 m</v>
          </cell>
          <cell r="E1687" t="str">
            <v>UND</v>
          </cell>
          <cell r="G1687">
            <v>8</v>
          </cell>
          <cell r="H1687">
            <v>0</v>
          </cell>
          <cell r="I1687">
            <v>0</v>
          </cell>
        </row>
        <row r="1691">
          <cell r="A1691" t="str">
            <v>16.05</v>
          </cell>
          <cell r="B1691" t="str">
            <v>SUMINISTRO E INSTALACION DE Puerta acústica tipo 3. Puerta doble en madera contrachapada de 12mm más membrana acústica mas madera contrachapada de 9mm mas membrana acústica mas frescasa de 2 1/2" mas cámara de aire de 10cm mas membrana acústica más m</v>
          </cell>
          <cell r="E1691" t="str">
            <v>UND</v>
          </cell>
          <cell r="G1691">
            <v>5</v>
          </cell>
          <cell r="H1691">
            <v>0</v>
          </cell>
          <cell r="I1691">
            <v>0</v>
          </cell>
        </row>
        <row r="1695">
          <cell r="A1695" t="str">
            <v>16.06</v>
          </cell>
          <cell r="B1695" t="str">
            <v>SUMINISTRO E INSTALACION DE Puerta acústica tipo 4. Puerta sencilla en lámina en acero cold roll cal 16 más membrana acústica más frescasa de 2 1/2" mas cámara de aires de 6cm mas membrana acústica mas acero cold roll cal 18. Dimensioes 2,5x1, inclui</v>
          </cell>
          <cell r="E1695" t="str">
            <v>UND</v>
          </cell>
          <cell r="G1695">
            <v>1</v>
          </cell>
          <cell r="H1695">
            <v>0</v>
          </cell>
          <cell r="I1695">
            <v>0</v>
          </cell>
        </row>
        <row r="1699">
          <cell r="A1699" t="str">
            <v>16.07</v>
          </cell>
          <cell r="B1699" t="str">
            <v>SUMINISTRO E INSTALACION DE Puerta acústica tipo 5. Puerta doble en madera contrachapada de 6mm mas membrana acústica más frescasa de 2 1/2" más cámara de aire de 6cm más membrana acústica más madera contrachapada de 8mm. Dimensiones 2,5x2m, incluido</v>
          </cell>
          <cell r="E1699" t="str">
            <v>UND</v>
          </cell>
          <cell r="G1699">
            <v>1</v>
          </cell>
          <cell r="H1699">
            <v>0</v>
          </cell>
          <cell r="I1699">
            <v>0</v>
          </cell>
        </row>
        <row r="1703">
          <cell r="A1703" t="str">
            <v>16.08</v>
          </cell>
          <cell r="B1703" t="str">
            <v>MARCO EN TABLEX ENCHAPADO OKUME - Kit de Marko Classico Tipo Pizano o Similar. (2 largueros de 2,30 m y un cabezal de 1,20 m.) Ancho muro: 10 a 18 cm Ancho Puerta: 0,51 x 0,75 m. Acabado: tintilla, sellador (mínimo 6 manos) y laca según diseño. (Incl</v>
          </cell>
          <cell r="E1703" t="str">
            <v>UND</v>
          </cell>
          <cell r="G1703">
            <v>5</v>
          </cell>
          <cell r="H1703">
            <v>42892</v>
          </cell>
          <cell r="I1703">
            <v>214460</v>
          </cell>
        </row>
        <row r="1707">
          <cell r="A1707" t="str">
            <v>16.09</v>
          </cell>
          <cell r="B1707" t="str">
            <v>ENCHAPE DE PARED EN LAMINA TRIPLEX OKUME - Tipo Pizano Okumé o Similar. Acabado: tintilla, sellador (mínimo 6 manos) y laca según diseño. (Incluye suministro e instalación).</v>
          </cell>
          <cell r="E1707" t="str">
            <v>M²</v>
          </cell>
          <cell r="G1707">
            <v>258.11</v>
          </cell>
          <cell r="H1707">
            <v>36293.99868273217</v>
          </cell>
          <cell r="I1707">
            <v>9367844</v>
          </cell>
        </row>
        <row r="1714">
          <cell r="I1714">
            <v>13321915</v>
          </cell>
        </row>
        <row r="1731">
          <cell r="A1731" t="str">
            <v>17.01</v>
          </cell>
          <cell r="B1731" t="str">
            <v>BARANDA ESCALERA Incluye pasamanos en tuberia aguas negras de 2" (Incluye con anticorrosivo y  esmalte tipo 1 color según diseño)</v>
          </cell>
          <cell r="E1731" t="str">
            <v>M</v>
          </cell>
          <cell r="G1731">
            <v>312.27</v>
          </cell>
          <cell r="H1731">
            <v>10677.999807858583</v>
          </cell>
          <cell r="I1731">
            <v>3334419</v>
          </cell>
        </row>
        <row r="1735">
          <cell r="A1735" t="str">
            <v>17.02</v>
          </cell>
          <cell r="B1735" t="str">
            <v>BARANDA ESCALERA.Pasamanos en tubo ø2" de acero inoxidable  + platina metálica de 4mm de espesor en acero acabado con wash primer anticorrosivo y pintura esmalte tipo Pintulux color negro de Pintuco o similar+ vidrio templado de 8mm incoloro + acceso</v>
          </cell>
          <cell r="E1735" t="str">
            <v>M</v>
          </cell>
          <cell r="G1735">
            <v>177.4</v>
          </cell>
          <cell r="H1735">
            <v>63120</v>
          </cell>
          <cell r="I1735">
            <v>11197488</v>
          </cell>
        </row>
        <row r="1739">
          <cell r="A1739" t="str">
            <v>17.03</v>
          </cell>
          <cell r="B1739" t="str">
            <v>ESCALERA DE GATO EN "C" POR METRO LINEAL EN TUBERIA AGUA NEGRA 3/4" TIPO COLMENA O SIMILAR. Suministro e Instalación a todo costo.</v>
          </cell>
          <cell r="E1739" t="str">
            <v>M</v>
          </cell>
          <cell r="G1739">
            <v>7</v>
          </cell>
          <cell r="H1739">
            <v>0</v>
          </cell>
          <cell r="I1739">
            <v>0</v>
          </cell>
        </row>
        <row r="1743">
          <cell r="A1743" t="str">
            <v>17.04</v>
          </cell>
          <cell r="B1743" t="str">
            <v>PUERTA METALICA Lámina Cold Rolled Cal. 18 Tipo PANEL con MARCO SENCILLO ( Incluye anticorrosivo + pintura ESMALTE + marco cold rolled cal. 18 cargados en concreto). Incluye el suministro de todos los accesorios requeridos para el correcto montaje. (</v>
          </cell>
          <cell r="E1743" t="str">
            <v>M²</v>
          </cell>
          <cell r="G1743">
            <v>2.2000000000000002</v>
          </cell>
          <cell r="H1743">
            <v>0</v>
          </cell>
          <cell r="I1743">
            <v>0</v>
          </cell>
        </row>
        <row r="1747">
          <cell r="A1747" t="str">
            <v>17.05</v>
          </cell>
          <cell r="B1747" t="str">
            <v>SUMINISTRO E INSTALACIÓN DE PUERTA ANTIPANICO DOBLE  DE 1.60 X 2.80 m, incluye 2 hojas en lamina C.R cal. 18, marco en lamina C.R cal. 18 anclado y cargado en concreto, refuezo omega en cal. 18, 2 cerraduras antipanico importada y certificada norma U</v>
          </cell>
          <cell r="E1747" t="str">
            <v>UND</v>
          </cell>
          <cell r="G1747">
            <v>6</v>
          </cell>
          <cell r="H1747">
            <v>0</v>
          </cell>
          <cell r="I1747">
            <v>0</v>
          </cell>
        </row>
        <row r="1751">
          <cell r="A1751" t="str">
            <v>17.06</v>
          </cell>
          <cell r="B1751" t="str">
            <v>SUMINISTRO E INSTALACIÓN DE PUERTA ANTIPANICO DOBLE  DE 1.10 X 2.80 m, incluye 1 hoja en lamina C.R cal. 18, marco en lamina C.R cal. 18 anclado y cargado en concreto, refuezo omega en cal. 18, 1 cerradura antipanico importada y certificada norma UL,</v>
          </cell>
          <cell r="E1751" t="str">
            <v>UND</v>
          </cell>
          <cell r="G1751">
            <v>5</v>
          </cell>
          <cell r="H1751">
            <v>0</v>
          </cell>
          <cell r="I1751">
            <v>0</v>
          </cell>
        </row>
        <row r="1755">
          <cell r="A1755" t="str">
            <v>17.07</v>
          </cell>
          <cell r="B1755" t="str">
            <v>SUMINISTRO E INSTALACIÓN DE PUERTA ANTIPANICO DOBLE  DE 1.10 X 2.65 m, incluye 1 hoja en lamina C.R cal. 18, marco en lamina C.R cal. 18 anclado y cargado en concreto, refuezo omega en cal. 18, 1 cerradura antipanico importada y certificada norma UL,</v>
          </cell>
          <cell r="E1755" t="str">
            <v>UND</v>
          </cell>
          <cell r="G1755">
            <v>2</v>
          </cell>
          <cell r="H1755">
            <v>0</v>
          </cell>
          <cell r="I1755">
            <v>0</v>
          </cell>
        </row>
        <row r="1759">
          <cell r="A1759" t="str">
            <v>17.08</v>
          </cell>
          <cell r="B1759" t="str">
            <v>PUERTA METALICA Lámina Cold Rolled Cal. 18 Tipo PANEL con MARCO MONTANTE EN REJILLA. ( Incluye anticorrosivo + pintura ESMALTE + marco cold rolled cal. 18 cargados en concreto). Incluye el suministro de todos los accesorios requeridos para el correct</v>
          </cell>
          <cell r="E1759" t="str">
            <v>M²</v>
          </cell>
          <cell r="G1759">
            <v>81.819999999999993</v>
          </cell>
          <cell r="H1759">
            <v>0</v>
          </cell>
          <cell r="I1759">
            <v>0</v>
          </cell>
        </row>
        <row r="1763">
          <cell r="A1763" t="str">
            <v>17.09</v>
          </cell>
          <cell r="B1763" t="str">
            <v>PUERTA METALICA Lámina Cold Rolled Cal. 18 Tipo REJILLA con MARCO SENCILLO ( Incluye anticorrosivo + pintura ESMALTE + marco cold rolled cal. 18 cargados en concreto). Incluye el suministro de todos los accesorios requeridos para el correcto montaje.</v>
          </cell>
          <cell r="E1763" t="str">
            <v>M²</v>
          </cell>
          <cell r="G1763">
            <v>20.239999999999998</v>
          </cell>
          <cell r="H1763">
            <v>0</v>
          </cell>
          <cell r="I1763">
            <v>0</v>
          </cell>
        </row>
        <row r="1767">
          <cell r="A1767" t="str">
            <v>17.10</v>
          </cell>
          <cell r="B1767" t="str">
            <v>CABINAS SANITARIAS SISTEMA CANTILIVER en Acero Inoxidable Cal. 18.  Tipo Grijalba o Similar según Detalle. Incluye suministro, instalación, marco, chapetas, pasador de cierre y platinas según detalle.</v>
          </cell>
          <cell r="E1767" t="str">
            <v>M²</v>
          </cell>
          <cell r="G1767">
            <v>62.99</v>
          </cell>
          <cell r="H1767">
            <v>0</v>
          </cell>
          <cell r="I1767">
            <v>0</v>
          </cell>
        </row>
        <row r="1771">
          <cell r="A1771" t="str">
            <v>17.11</v>
          </cell>
          <cell r="B1771" t="str">
            <v>DIVISION ORINAL EN CANTILEVER CON SISTEMA DE ANCLAJE SUPERIOR  E INFERIOR EN LAMINA INOX, Cal. 18 satinada. Refuerzo estructural interior de 1.50 m x 0.45 m, division montada ensitio.</v>
          </cell>
          <cell r="E1771" t="str">
            <v>UND</v>
          </cell>
          <cell r="G1771">
            <v>13</v>
          </cell>
          <cell r="H1771">
            <v>0</v>
          </cell>
          <cell r="I1771">
            <v>0</v>
          </cell>
        </row>
        <row r="1775">
          <cell r="A1775" t="str">
            <v>17.12</v>
          </cell>
          <cell r="B1775" t="str">
            <v>ESCOTILLA PARA MANTENIMIENTO DE CUBIERTA EN LAMINA DE ALFAJOR 3mm Dimensiones: 1,40x1,40m efectivos con pendiente a 4 aguas. Angulo de hierro 2"X1/8", aza para izaje de tapa en barra lisa 3/8". Portacandado, bisagras.  Pintura según especificaciones.</v>
          </cell>
          <cell r="E1775" t="str">
            <v>UND</v>
          </cell>
          <cell r="G1775">
            <v>2</v>
          </cell>
          <cell r="H1775">
            <v>110460</v>
          </cell>
          <cell r="I1775">
            <v>220920</v>
          </cell>
        </row>
        <row r="1779">
          <cell r="A1779" t="str">
            <v>17.13</v>
          </cell>
          <cell r="B1779" t="str">
            <v>VENTANERIA APOYADA EN PERFILERIA DE ALUMINIO ANODIZADO COLOR NATURAL, SISTEMA DE VENTILACION INTEGRADA+REJILLA SUPERIOR Y VIDRIO LAMINADO DE4+5 (Incluye el suministro de todos los accesorios requeridos para el correcto montaje).</v>
          </cell>
          <cell r="E1779" t="str">
            <v>M²</v>
          </cell>
          <cell r="G1779">
            <v>1428</v>
          </cell>
          <cell r="H1779">
            <v>0</v>
          </cell>
          <cell r="I1779">
            <v>0</v>
          </cell>
        </row>
        <row r="1783">
          <cell r="A1783" t="str">
            <v>17.14</v>
          </cell>
          <cell r="B1783" t="str">
            <v>VENTANERIA APOYADA EN PERFILERIA DE ALUMINIO ANODIZADO COLOR NATURAL, ESTRUCTURA METALICA+ VIDRIO LAMINADO DE4+5 (Incluye el suministro de todos los accesorios requeridos para el correcto montaje).</v>
          </cell>
          <cell r="E1783" t="str">
            <v>M²</v>
          </cell>
          <cell r="G1783">
            <v>245.84</v>
          </cell>
          <cell r="H1783">
            <v>0</v>
          </cell>
          <cell r="I1783">
            <v>0</v>
          </cell>
        </row>
        <row r="1787">
          <cell r="A1787" t="str">
            <v>17.15</v>
          </cell>
          <cell r="B1787" t="str">
            <v>VENTANA EN PERSIANA DE ALUMINIO ANODIZADO ALN 315 COLOR ALUMINIO CRUDO. Incluye el suministro de todos los accesorios requeridos para el correcto montaje, asi como el suministro e instalación de la silicona que sea requerida para garantizar una perfe</v>
          </cell>
          <cell r="E1787" t="str">
            <v>M²</v>
          </cell>
          <cell r="G1787">
            <v>84.57</v>
          </cell>
          <cell r="H1787">
            <v>0</v>
          </cell>
          <cell r="I1787">
            <v>0</v>
          </cell>
        </row>
        <row r="1791">
          <cell r="A1791" t="str">
            <v>17.16</v>
          </cell>
          <cell r="B1791" t="str">
            <v>VENTANA FIJA EN ALUMINIO ANODIZADO Color Negro VIDRIO Templado Gris Humo. (Incluye marco en perfileria VP 3831  o similar). Incluye el suministro de todos los accesorios requeridos para el correcto montaje, asi como el suministro e instalación de la</v>
          </cell>
          <cell r="E1791" t="str">
            <v>M²</v>
          </cell>
          <cell r="G1791">
            <v>43</v>
          </cell>
          <cell r="H1791">
            <v>0</v>
          </cell>
          <cell r="I1791">
            <v>0</v>
          </cell>
        </row>
        <row r="1795">
          <cell r="A1795" t="str">
            <v>17.17</v>
          </cell>
          <cell r="B1795" t="str">
            <v>PUERTA EN VIDRIO TEMPLADO 10 mm con ZOCALO EN ALUMINIO de PIVOTE y PELICULA TIPO SANT BLASTING, con cerradura y manija (Hoja Sencilla). Incluye el suministro de todos los accesorios requeridos para el correcto montaje. SEGUN DETALLE. (Suministro e In</v>
          </cell>
          <cell r="E1795" t="str">
            <v>M²</v>
          </cell>
          <cell r="G1795">
            <v>267.60000000000002</v>
          </cell>
          <cell r="H1795">
            <v>0</v>
          </cell>
          <cell r="I1795">
            <v>0</v>
          </cell>
        </row>
        <row r="1799">
          <cell r="A1799" t="str">
            <v>17.18</v>
          </cell>
          <cell r="B1799" t="str">
            <v>SUMINISTRO E INSTALACIÓN DE PUERTA DOBLE EN CRISTAL Y ACCESORIOS EN ACERO INOXIDABLE 304, acabado en satinado, de 2.20 x 3.85 m de altura total (altura puertas de 2.90 m), consistente en: 4 esquineros inferiores pivotantes, 2 manijas dobles de 1" x 2</v>
          </cell>
          <cell r="E1799" t="str">
            <v>UND</v>
          </cell>
          <cell r="G1799">
            <v>4</v>
          </cell>
          <cell r="H1799">
            <v>0</v>
          </cell>
          <cell r="I1799">
            <v>0</v>
          </cell>
        </row>
        <row r="1803">
          <cell r="A1803" t="str">
            <v>17.19</v>
          </cell>
          <cell r="B1803" t="str">
            <v>SUMINISTRO E INSTALACIÓN DE PUERTA DOBLE EN CRISTAL Y ACCESORIOS EN ACERO INOXIDABLE 304, acabado en satinado, de 2.20 x 4.45 m de altura total (altura puertas de 2.90 m), consistente en: 4 esquineros inferiores pivotantes, 2 manijas dobles de 1" x 2</v>
          </cell>
          <cell r="E1803" t="str">
            <v>UND</v>
          </cell>
          <cell r="G1803">
            <v>3</v>
          </cell>
          <cell r="H1803">
            <v>0</v>
          </cell>
          <cell r="I1803">
            <v>0</v>
          </cell>
        </row>
        <row r="1807">
          <cell r="A1807" t="str">
            <v>17.20</v>
          </cell>
          <cell r="B1807" t="str">
            <v>SUMINISTRO E INSTALACIÓN DE PUERTA SENCILLA EN CRISTAL Y ACCESORIOS EN ACERO INOXIDABLE 304, acabado en satinado, de 1.10 x 4.45 m de altura total (altura puertas de 2.90 m), consistente en: 2 esquineros inferiores pivotantes, 1 manijas dobles de 1"</v>
          </cell>
          <cell r="E1807" t="str">
            <v>UND</v>
          </cell>
          <cell r="G1807">
            <v>3</v>
          </cell>
          <cell r="H1807">
            <v>0</v>
          </cell>
          <cell r="I1807">
            <v>0</v>
          </cell>
        </row>
        <row r="1811">
          <cell r="A1811" t="str">
            <v>17.21</v>
          </cell>
          <cell r="B1811" t="str">
            <v>SUMINISTRO E INSTALACIÓN DE PUERTA SENCILLA EN CRISTAL Y ACCESORIOS EN ACERO INOXIDABLE 304, acabado en satinado, de 0.80 x 3.05 m de altura total (altura puertas de 1.80 m), consistente en: 1 barra de giro de 2" x3.05 m de altura con soportes especi</v>
          </cell>
          <cell r="E1811" t="str">
            <v>UND</v>
          </cell>
          <cell r="G1811">
            <v>2</v>
          </cell>
          <cell r="H1811">
            <v>0</v>
          </cell>
          <cell r="I1811">
            <v>0</v>
          </cell>
        </row>
        <row r="1815">
          <cell r="A1815" t="str">
            <v>17.22</v>
          </cell>
          <cell r="B1815" t="str">
            <v>SUMINISTRO E INSTALACIÓN DE PUERTA SENCILLA EN CRISTAL Y ACCESORIOS EN ACERO INOXIDABLE 304, acabado en satinado, de 0.80 x 3.20 m de altura total (altura puertas de 1.80 m), consistente en: 1 barra de giro de 2" x3.05 m de altura con soportes especi</v>
          </cell>
          <cell r="E1815" t="str">
            <v>UND</v>
          </cell>
          <cell r="G1815">
            <v>10</v>
          </cell>
          <cell r="H1815">
            <v>0</v>
          </cell>
          <cell r="I1815">
            <v>0</v>
          </cell>
        </row>
        <row r="1819">
          <cell r="A1819" t="str">
            <v>17.23</v>
          </cell>
          <cell r="B1819" t="str">
            <v>PUERTA PARA CELDA DE SEGURIDAD de 0.75 a 0.90 x 2.65 m, marco en angulo de 2"x2"x1/4", pintado con anticorrosivo y esmalte gris plata, varilla lisa 3/4" cada 0.12 m, pitada con anticorrosivo y esmalte gris plata, escudo en lamina 3/16 con pasador por</v>
          </cell>
          <cell r="E1819" t="str">
            <v>UND</v>
          </cell>
          <cell r="G1819">
            <v>3</v>
          </cell>
          <cell r="H1819">
            <v>167522</v>
          </cell>
          <cell r="I1819">
            <v>502566</v>
          </cell>
        </row>
        <row r="1826">
          <cell r="I1826">
            <v>15255393</v>
          </cell>
        </row>
        <row r="1843">
          <cell r="A1843" t="str">
            <v>18.01</v>
          </cell>
          <cell r="B1843" t="str">
            <v>CERRADURA BELL WOOD POMO MADERA - BAÑO  Ref. A40S Tipo Schalage o Similar. Acabado según diseño. (Incluye suministro e instalación)</v>
          </cell>
          <cell r="E1843" t="str">
            <v>UND</v>
          </cell>
          <cell r="G1843">
            <v>6</v>
          </cell>
          <cell r="H1843">
            <v>28275</v>
          </cell>
          <cell r="I1843">
            <v>169650</v>
          </cell>
        </row>
        <row r="1847">
          <cell r="A1847" t="str">
            <v>18.02</v>
          </cell>
          <cell r="B1847" t="str">
            <v>CERRADURA BELL WOOD POMO MADERA - ENTRADA Ref. A80PD Tipo Schalage o Similar.. Acabado según diseño. (Incluye suministro e instalación)</v>
          </cell>
          <cell r="E1847" t="str">
            <v>UND</v>
          </cell>
          <cell r="G1847">
            <v>21</v>
          </cell>
          <cell r="H1847">
            <v>28275</v>
          </cell>
          <cell r="I1847">
            <v>593775</v>
          </cell>
        </row>
        <row r="1851">
          <cell r="A1851" t="str">
            <v>18.03</v>
          </cell>
          <cell r="B1851" t="str">
            <v>CERRADURA CERROJO DOBLE LLAVE - Ref. B362PX Tipo Schalage o Similar. Acabado según diseño. (Incluye suministro e instalación)</v>
          </cell>
          <cell r="E1851" t="str">
            <v>UND</v>
          </cell>
          <cell r="G1851">
            <v>74</v>
          </cell>
          <cell r="H1851">
            <v>28275</v>
          </cell>
          <cell r="I1851">
            <v>2092350</v>
          </cell>
        </row>
        <row r="1855">
          <cell r="A1855" t="str">
            <v>18.04</v>
          </cell>
          <cell r="B1855" t="str">
            <v>SUMINISTRO E INSTALACION DE MANIJA EN ACERO INOXIDABLE L=20cm. Juego x2 Tubular 1/2"</v>
          </cell>
          <cell r="E1855" t="str">
            <v>UND</v>
          </cell>
          <cell r="G1855">
            <v>5</v>
          </cell>
          <cell r="H1855">
            <v>6574</v>
          </cell>
          <cell r="I1855">
            <v>32870</v>
          </cell>
        </row>
        <row r="1859">
          <cell r="A1859" t="str">
            <v>18.05</v>
          </cell>
          <cell r="B1859" t="str">
            <v>SUMINISTRO E INSTALACION DE MANIJA EN ACERO INOXIDABLE L=60cm. Juego x2 Tubular 1"</v>
          </cell>
          <cell r="E1859" t="str">
            <v>UND</v>
          </cell>
          <cell r="G1859">
            <v>32</v>
          </cell>
          <cell r="H1859">
            <v>6574</v>
          </cell>
          <cell r="I1859">
            <v>210368</v>
          </cell>
        </row>
        <row r="1863">
          <cell r="A1863" t="str">
            <v>18.06</v>
          </cell>
          <cell r="B1863" t="str">
            <v>SUMINISTRO E INSTALACION DE FALLEBA PARA PUERTA</v>
          </cell>
          <cell r="E1863" t="str">
            <v>UND</v>
          </cell>
          <cell r="G1863">
            <v>4</v>
          </cell>
          <cell r="H1863">
            <v>3156</v>
          </cell>
          <cell r="I1863">
            <v>12624</v>
          </cell>
        </row>
        <row r="1870">
          <cell r="I1870">
            <v>3111637</v>
          </cell>
        </row>
        <row r="1887">
          <cell r="A1887" t="str">
            <v>19.01</v>
          </cell>
          <cell r="B1887" t="str">
            <v>ESTUCO Y VINILO 3 MANOS Sobre Muro Interior (Incluye estuco, 1 mano en pintura tipo 2  y dos manos en pintura tipo 1, filos y dilataciones).</v>
          </cell>
          <cell r="E1887" t="str">
            <v>M²</v>
          </cell>
          <cell r="G1887">
            <v>7574.73</v>
          </cell>
          <cell r="H1887">
            <v>8693.0000145219692</v>
          </cell>
          <cell r="I1887">
            <v>65847128</v>
          </cell>
        </row>
        <row r="1891">
          <cell r="A1891" t="str">
            <v>19.02</v>
          </cell>
          <cell r="B1891" t="str">
            <v>ESTUCO Y VINILO 3 MANOS Bajo Placa Exterior (Incluye estuco, 1 mano en pintura tipo 2 y dos manos en pintura tipo 1, filos y dilataciones). Color según diseño.</v>
          </cell>
          <cell r="E1891" t="str">
            <v>M²</v>
          </cell>
          <cell r="G1891">
            <v>101.83</v>
          </cell>
          <cell r="H1891">
            <v>10854.001767651969</v>
          </cell>
          <cell r="I1891">
            <v>1105263</v>
          </cell>
        </row>
        <row r="1895">
          <cell r="A1895" t="str">
            <v>19.03</v>
          </cell>
          <cell r="B1895" t="str">
            <v>PINTURA EPOXICA ALTA RESISTENCIA CON CATALIZADOR 3 MANOS Sobre pañete. (Incluye 1 mano en pintura tipo 2 y dos manos en pintura epoxi poliamida con catalizador, filos y dilataciones).</v>
          </cell>
          <cell r="E1895" t="str">
            <v>M²</v>
          </cell>
          <cell r="G1895">
            <v>600.76</v>
          </cell>
          <cell r="H1895">
            <v>11014.000599240961</v>
          </cell>
          <cell r="I1895">
            <v>6616771</v>
          </cell>
        </row>
        <row r="1899">
          <cell r="A1899" t="str">
            <v>19.04</v>
          </cell>
          <cell r="B1899" t="str">
            <v>PINTURA EPOXICA ALTA RESISTENCIA CON CATALIZADOR 3 MANOS sobre  estuco (Incluye 1 mano en pintura tipo 2 y dos manos en pintura epoxi poliamida con catalizador, filos y dilataciones).</v>
          </cell>
          <cell r="E1899" t="str">
            <v>M²</v>
          </cell>
          <cell r="G1899">
            <v>40</v>
          </cell>
          <cell r="H1899">
            <v>11099</v>
          </cell>
          <cell r="I1899">
            <v>443960</v>
          </cell>
        </row>
        <row r="1903">
          <cell r="A1903" t="str">
            <v>19.05</v>
          </cell>
          <cell r="B1903" t="str">
            <v>ESTUCO Y PINTURA Tipo KORAZA o Similar 3 MANOS Fachadas (Incluye estuco, 1 mano en pintura tipo 2 y dos manos en pintura tipo koraza o similar, filos y dilataciones). Color según diseño.</v>
          </cell>
          <cell r="E1903" t="str">
            <v>M²</v>
          </cell>
          <cell r="G1903">
            <v>852.65</v>
          </cell>
          <cell r="H1903">
            <v>9447.0005277663749</v>
          </cell>
          <cell r="I1903">
            <v>8054985</v>
          </cell>
        </row>
        <row r="1907">
          <cell r="A1907" t="str">
            <v>19.06</v>
          </cell>
          <cell r="B1907" t="str">
            <v>LINEAS DELIMITACION PINTURA PARA TRÁFICO  COLOR AMARILLO  (Incluye 3 manos).</v>
          </cell>
          <cell r="E1907" t="str">
            <v>M</v>
          </cell>
          <cell r="G1907">
            <v>575.19000000000005</v>
          </cell>
          <cell r="H1907">
            <v>5720.0003477111914</v>
          </cell>
          <cell r="I1907">
            <v>3290087</v>
          </cell>
        </row>
        <row r="1911">
          <cell r="A1911" t="str">
            <v>19.07</v>
          </cell>
          <cell r="B1911" t="str">
            <v>PINTURA ICONO DISCAPACITADOS 60x60cm. Color según diseño. (Incluye 3 manos).</v>
          </cell>
          <cell r="E1911" t="str">
            <v>UN</v>
          </cell>
          <cell r="G1911">
            <v>2</v>
          </cell>
          <cell r="H1911">
            <v>16687</v>
          </cell>
          <cell r="I1911">
            <v>33374</v>
          </cell>
        </row>
        <row r="1915">
          <cell r="A1915" t="str">
            <v>19.08</v>
          </cell>
          <cell r="B1915" t="str">
            <v>PINTURA NUMERACION PARQUEADEROS,DOS NUMEROS. Color según diseño. (Incluye 3 manos).</v>
          </cell>
          <cell r="E1915" t="str">
            <v>UN</v>
          </cell>
          <cell r="G1915">
            <v>58</v>
          </cell>
          <cell r="H1915">
            <v>9943</v>
          </cell>
          <cell r="I1915">
            <v>576694</v>
          </cell>
        </row>
        <row r="1919">
          <cell r="A1919" t="str">
            <v>19.09</v>
          </cell>
          <cell r="B1919" t="str">
            <v>PINTURA PARA SEÑALIZACION DE COLUMNAS EN PARQUEADEROS Color según diseño. (Incluye 3 manos).</v>
          </cell>
          <cell r="E1919" t="str">
            <v>M</v>
          </cell>
          <cell r="G1919">
            <v>240.45</v>
          </cell>
          <cell r="H1919">
            <v>12380.998128509047</v>
          </cell>
          <cell r="I1919">
            <v>2977011</v>
          </cell>
        </row>
        <row r="1926">
          <cell r="I1926">
            <v>88945273</v>
          </cell>
        </row>
        <row r="1943">
          <cell r="A1943" t="str">
            <v>20.01</v>
          </cell>
          <cell r="B1943" t="str">
            <v>SISTEMA HIDRAULICO DE PRESION PREENSAMBLADO  - Incluye 2 bombas de 10 HP caudal de 160 gpm c/u,  rango de presión de 70 - 90 psi, Tanque de 500 lts., tablero de control  y accesorios coneccion a sistema hidráulico y eléctrico + suministro e instalaci</v>
          </cell>
          <cell r="E1943" t="str">
            <v>UND</v>
          </cell>
          <cell r="G1943">
            <v>1</v>
          </cell>
          <cell r="H1943">
            <v>1200000</v>
          </cell>
          <cell r="I1943">
            <v>1200000</v>
          </cell>
        </row>
        <row r="1947">
          <cell r="A1947" t="str">
            <v>20.02</v>
          </cell>
          <cell r="B1947" t="str">
            <v>SUMINISTRO E INSTALACION  Y  PUESTA EN FUNCIONAMIENTO DE EQUIPO EYECTOR - Incluye 1 motobomba sumergibles de 2 HP caudal de 240 gpm ,  tablero de control  y sus respectivos accesorios, conexión tubería (Cheque, registro, codos y universal 3")  y acce</v>
          </cell>
          <cell r="E1947" t="str">
            <v>UND</v>
          </cell>
          <cell r="G1947">
            <v>2</v>
          </cell>
          <cell r="H1947">
            <v>0</v>
          </cell>
          <cell r="I1947">
            <v>0</v>
          </cell>
        </row>
        <row r="1951">
          <cell r="A1951" t="str">
            <v>20.03</v>
          </cell>
          <cell r="B1951" t="str">
            <v>SUMINISTRO E INSTALACION  Y  PUESTA EN FUNCIONAMIENTO DE MOTOBOMBA SUMERGIBLE EN ACERO INOXIDABLE - Incluye 1 motobomba sumergible de 7,5HP caudal de 75 gpm, Motor trifásico, 230V  y sus respecivos accesorios, tubería, conexión al tablero.</v>
          </cell>
          <cell r="E1951" t="str">
            <v>UND</v>
          </cell>
          <cell r="G1951">
            <v>2</v>
          </cell>
          <cell r="H1951">
            <v>239439</v>
          </cell>
          <cell r="I1951">
            <v>478878</v>
          </cell>
        </row>
        <row r="1955">
          <cell r="A1955" t="str">
            <v>20.04</v>
          </cell>
          <cell r="B1955" t="str">
            <v>SUMINISTRO E INSTALACION DE AMORTIGUADORES PARA BOMBAS (INCLUYE INSTALACION). AMORTIGUADOR EN ACERO CON ALMA PROTECTORA EN POLIETILIENO. CARGA MÁXIMA DE 90Kg.</v>
          </cell>
          <cell r="E1955" t="str">
            <v>UND</v>
          </cell>
          <cell r="G1955">
            <v>8</v>
          </cell>
          <cell r="H1955">
            <v>6996</v>
          </cell>
          <cell r="I1955">
            <v>55968</v>
          </cell>
        </row>
        <row r="1959">
          <cell r="A1959" t="str">
            <v>20.05</v>
          </cell>
          <cell r="B1959" t="str">
            <v>SUMINISTRO DE MANGUERA DE ACOPLE ANTIVIBRATORIO PARA BOMBAS</v>
          </cell>
          <cell r="E1959" t="str">
            <v>UND</v>
          </cell>
          <cell r="G1959">
            <v>4</v>
          </cell>
          <cell r="H1959">
            <v>2998</v>
          </cell>
          <cell r="I1959">
            <v>11992</v>
          </cell>
        </row>
        <row r="1963">
          <cell r="A1963" t="str">
            <v>20.06</v>
          </cell>
          <cell r="B1963" t="str">
            <v>SUMINISTRO, INSTALACION DE GABINETE CONTRAINCENDIO CLASE III DE INCRUSTAR, INCLUYE (Gabinete fabricado en lamina cold rolled Cal 20 de 99x77x24 de incrustar, (Según especificación)</v>
          </cell>
          <cell r="E1963" t="str">
            <v>UND</v>
          </cell>
          <cell r="G1963">
            <v>14</v>
          </cell>
          <cell r="H1963">
            <v>0</v>
          </cell>
          <cell r="I1963">
            <v>0</v>
          </cell>
        </row>
        <row r="1967">
          <cell r="A1967" t="str">
            <v>20.07</v>
          </cell>
          <cell r="B1967" t="str">
            <v>SUMINISTRO, INSTALACION Y PUESTA EN MARCHA  DE ASCENSOR PARA PASAJEROS. Capacidad 13 personas (900Kg), velocidad nominal 60m/min, 7 paradas y entrada en 7 pisos, Recorrido 19m, Energía de trabajo: 208V, 3 Fases, 60 Hz, Motor de trabajo 9KV.</v>
          </cell>
          <cell r="E1967" t="str">
            <v>UND</v>
          </cell>
          <cell r="G1967">
            <v>2</v>
          </cell>
          <cell r="H1967">
            <v>0</v>
          </cell>
          <cell r="I1967">
            <v>0</v>
          </cell>
        </row>
        <row r="1971">
          <cell r="A1971" t="str">
            <v>20.08</v>
          </cell>
          <cell r="B1971" t="str">
            <v>SUMINISTRO, INSTALACIÓN Y PUESTA EN FUNCIONAMIENTO DE ASCENSOR OTIS DE 8 Pasajeros, 2 Paradas, motor lateral HYPEX 7200 ELECTRICO  sin cuarto de maquinas y sin engranajes. (Según especificación)</v>
          </cell>
          <cell r="E1971" t="str">
            <v>UND</v>
          </cell>
          <cell r="G1971">
            <v>1</v>
          </cell>
          <cell r="H1971">
            <v>0</v>
          </cell>
          <cell r="I1971">
            <v>0</v>
          </cell>
        </row>
        <row r="1978">
          <cell r="I1978">
            <v>1746838</v>
          </cell>
        </row>
        <row r="1995">
          <cell r="A1995" t="str">
            <v>21.02</v>
          </cell>
          <cell r="B1995" t="str">
            <v>PISO EXTERIOR EN CONCRETO ESTAMPADO. Formato 61cmx61cm, tipo "Cantera Resaque". Color gris con endurecedor para tráfico pesado.</v>
          </cell>
          <cell r="E1995" t="str">
            <v>M²</v>
          </cell>
          <cell r="G1995">
            <v>427.7</v>
          </cell>
          <cell r="H1995">
            <v>24721.999064765023</v>
          </cell>
          <cell r="I1995">
            <v>10573599</v>
          </cell>
        </row>
        <row r="1999">
          <cell r="A1999" t="str">
            <v>21.03</v>
          </cell>
          <cell r="B1999" t="str">
            <v>TOPELLANTAS PREFABRICADO EN CONCRETO CON PINTURA ACRILICA PARA TRAFICO h=15 cm, b=20 cm y L=50 cm.</v>
          </cell>
          <cell r="E1999" t="str">
            <v>UND</v>
          </cell>
          <cell r="G1999">
            <v>78</v>
          </cell>
          <cell r="H1999">
            <v>24521</v>
          </cell>
          <cell r="I1999">
            <v>1912638</v>
          </cell>
        </row>
        <row r="2003">
          <cell r="A2003" t="str">
            <v>21.04</v>
          </cell>
          <cell r="B2003" t="str">
            <v>CAÑUELA EN CONCRETO FUNDIDO EN SITIO 3,000 PSI   h=23 cm, b=20cm. Incluye pendientados.</v>
          </cell>
          <cell r="E2003" t="str">
            <v>M</v>
          </cell>
          <cell r="G2003">
            <v>90</v>
          </cell>
          <cell r="H2003">
            <v>12830</v>
          </cell>
          <cell r="I2003">
            <v>1154700</v>
          </cell>
        </row>
        <row r="2007">
          <cell r="A2007" t="str">
            <v>21.05</v>
          </cell>
          <cell r="B2007" t="str">
            <v>JARDINES EXTERIORES (Incluye plantas ornamentales, tierra negra y pradización ).</v>
          </cell>
          <cell r="E2007" t="str">
            <v>M²</v>
          </cell>
          <cell r="G2007">
            <v>40</v>
          </cell>
          <cell r="H2007">
            <v>14414</v>
          </cell>
          <cell r="I2007">
            <v>576560</v>
          </cell>
        </row>
        <row r="2014">
          <cell r="I2014">
            <v>14217497</v>
          </cell>
        </row>
        <row r="2031">
          <cell r="A2031" t="str">
            <v>22.01</v>
          </cell>
          <cell r="B2031" t="str">
            <v>ASEO GENERAL</v>
          </cell>
          <cell r="E2031" t="str">
            <v>M²</v>
          </cell>
          <cell r="G2031">
            <v>9970</v>
          </cell>
          <cell r="H2031">
            <v>1644</v>
          </cell>
          <cell r="I2031">
            <v>16390680</v>
          </cell>
        </row>
        <row r="2038">
          <cell r="I2038">
            <v>16390680</v>
          </cell>
        </row>
        <row r="2046">
          <cell r="C2046" t="str">
            <v>TOTAL MANO DE OBRA</v>
          </cell>
          <cell r="G2046">
            <v>2799163169</v>
          </cell>
        </row>
      </sheetData>
      <sheetData sheetId="4">
        <row r="1">
          <cell r="A1">
            <v>0</v>
          </cell>
          <cell r="B1">
            <v>0</v>
          </cell>
          <cell r="C1">
            <v>0</v>
          </cell>
          <cell r="D1" t="str">
            <v>SISTEMA DE GESTIÓN DE CALIDAD</v>
          </cell>
          <cell r="E1">
            <v>0</v>
          </cell>
          <cell r="F1">
            <v>0</v>
          </cell>
          <cell r="G1">
            <v>0</v>
          </cell>
          <cell r="H1">
            <v>0</v>
          </cell>
          <cell r="I1">
            <v>0</v>
          </cell>
          <cell r="J1">
            <v>0</v>
          </cell>
          <cell r="K1">
            <v>0</v>
          </cell>
          <cell r="L1">
            <v>0</v>
          </cell>
          <cell r="M1">
            <v>0</v>
          </cell>
          <cell r="N1">
            <v>0</v>
          </cell>
          <cell r="O1">
            <v>0</v>
          </cell>
          <cell r="P1">
            <v>0</v>
          </cell>
          <cell r="Q1" t="str">
            <v>Código</v>
          </cell>
          <cell r="R1" t="str">
            <v>F-CP-019</v>
          </cell>
        </row>
        <row r="2">
          <cell r="A2">
            <v>0</v>
          </cell>
          <cell r="B2">
            <v>0</v>
          </cell>
          <cell r="C2">
            <v>0</v>
          </cell>
          <cell r="D2" t="str">
            <v>LISTA DE PROVEDORES</v>
          </cell>
          <cell r="E2">
            <v>0</v>
          </cell>
          <cell r="F2">
            <v>0</v>
          </cell>
          <cell r="G2">
            <v>0</v>
          </cell>
          <cell r="H2">
            <v>0</v>
          </cell>
          <cell r="I2">
            <v>0</v>
          </cell>
          <cell r="J2">
            <v>0</v>
          </cell>
          <cell r="K2">
            <v>0</v>
          </cell>
          <cell r="L2">
            <v>0</v>
          </cell>
          <cell r="M2">
            <v>0</v>
          </cell>
          <cell r="N2">
            <v>0</v>
          </cell>
          <cell r="O2">
            <v>0</v>
          </cell>
          <cell r="P2">
            <v>0</v>
          </cell>
          <cell r="Q2" t="str">
            <v>Versión</v>
          </cell>
          <cell r="R2">
            <v>6</v>
          </cell>
        </row>
        <row r="3">
          <cell r="A3">
            <v>0</v>
          </cell>
          <cell r="B3">
            <v>0</v>
          </cell>
          <cell r="C3">
            <v>0</v>
          </cell>
          <cell r="D3">
            <v>0</v>
          </cell>
          <cell r="E3">
            <v>0</v>
          </cell>
          <cell r="F3">
            <v>0</v>
          </cell>
          <cell r="G3">
            <v>0</v>
          </cell>
          <cell r="H3">
            <v>0</v>
          </cell>
          <cell r="I3">
            <v>0</v>
          </cell>
          <cell r="J3">
            <v>0</v>
          </cell>
          <cell r="K3">
            <v>0</v>
          </cell>
          <cell r="L3">
            <v>0</v>
          </cell>
          <cell r="M3">
            <v>0</v>
          </cell>
          <cell r="N3">
            <v>0</v>
          </cell>
          <cell r="O3">
            <v>0</v>
          </cell>
          <cell r="P3">
            <v>0</v>
          </cell>
          <cell r="Q3" t="str">
            <v>Fecha</v>
          </cell>
          <cell r="R3" t="str">
            <v>Diciembre 30 de 2011</v>
          </cell>
        </row>
        <row r="4">
          <cell r="A4" t="str">
            <v xml:space="preserve">LISTADO DE PROVEEDORES AÑO </v>
          </cell>
          <cell r="B4">
            <v>0</v>
          </cell>
          <cell r="C4">
            <v>0</v>
          </cell>
          <cell r="D4">
            <v>0</v>
          </cell>
          <cell r="E4">
            <v>0</v>
          </cell>
          <cell r="F4">
            <v>0</v>
          </cell>
          <cell r="G4">
            <v>0</v>
          </cell>
        </row>
        <row r="5">
          <cell r="A5" t="str">
            <v xml:space="preserve">RESPONSABLE: </v>
          </cell>
          <cell r="B5">
            <v>0</v>
          </cell>
          <cell r="C5">
            <v>0</v>
          </cell>
          <cell r="D5">
            <v>0</v>
          </cell>
          <cell r="E5">
            <v>0</v>
          </cell>
          <cell r="F5">
            <v>0</v>
          </cell>
          <cell r="G5">
            <v>0</v>
          </cell>
        </row>
        <row r="6">
          <cell r="A6">
            <v>0</v>
          </cell>
          <cell r="B6">
            <v>0</v>
          </cell>
          <cell r="C6">
            <v>0</v>
          </cell>
          <cell r="D6">
            <v>0</v>
          </cell>
          <cell r="E6">
            <v>0</v>
          </cell>
          <cell r="F6">
            <v>0</v>
          </cell>
          <cell r="G6">
            <v>0</v>
          </cell>
        </row>
        <row r="7">
          <cell r="A7" t="str">
            <v>NOMBRE</v>
          </cell>
          <cell r="B7" t="str">
            <v>NIT</v>
          </cell>
          <cell r="C7" t="str">
            <v>SERVICIO/ MATERIALES</v>
          </cell>
          <cell r="D7" t="str">
            <v>CONTACTO</v>
          </cell>
          <cell r="E7" t="str">
            <v>DIRECCION</v>
          </cell>
          <cell r="F7" t="str">
            <v>CIUDAD</v>
          </cell>
          <cell r="G7" t="str">
            <v>TELEFONO/CELULAR</v>
          </cell>
          <cell r="H7" t="str">
            <v>EMAIL</v>
          </cell>
          <cell r="I7" t="str">
            <v>VALOR INICIAL DEL CONTRATO</v>
          </cell>
          <cell r="J7" t="str">
            <v>FECHA DE INICIO</v>
          </cell>
          <cell r="K7" t="str">
            <v>FECHA DE TERMINACIÓN</v>
          </cell>
          <cell r="L7" t="str">
            <v>CALIFIACION INICIAL</v>
          </cell>
          <cell r="M7" t="str">
            <v>FECHA DE CALIFICACION INICIAL</v>
          </cell>
          <cell r="N7" t="str">
            <v>CALIFICACION I SEMESTRE</v>
          </cell>
          <cell r="O7" t="str">
            <v>FECHA CALIF SEMESTRE I</v>
          </cell>
          <cell r="P7" t="str">
            <v>CALIFICACION II SEMESTRE</v>
          </cell>
          <cell r="Q7" t="str">
            <v>FECHA CALIF SEMESTRE II</v>
          </cell>
          <cell r="R7" t="str">
            <v xml:space="preserve">CALIFICACION ANUAL </v>
          </cell>
        </row>
        <row r="8">
          <cell r="A8" t="str">
            <v>45° ARQUITECTOS SAS</v>
          </cell>
          <cell r="B8" t="str">
            <v>900.488.479-3</v>
          </cell>
          <cell r="C8" t="str">
            <v>ESTRUCTURA METÁLICA / INSTALACIÓN CUBIERTA</v>
          </cell>
          <cell r="D8" t="str">
            <v>45° ARQUITECTOS SAS</v>
          </cell>
          <cell r="E8" t="str">
            <v>CALLE 96 # 42 F 23</v>
          </cell>
          <cell r="F8" t="str">
            <v>BARRANQUILLA / ATLÁNTICO</v>
          </cell>
          <cell r="G8">
            <v>3775638</v>
          </cell>
          <cell r="H8">
            <v>0</v>
          </cell>
          <cell r="I8">
            <v>0</v>
          </cell>
          <cell r="J8">
            <v>0</v>
          </cell>
          <cell r="K8">
            <v>0</v>
          </cell>
          <cell r="L8">
            <v>0</v>
          </cell>
          <cell r="M8">
            <v>0</v>
          </cell>
          <cell r="N8">
            <v>0</v>
          </cell>
          <cell r="O8">
            <v>0</v>
          </cell>
          <cell r="P8">
            <v>0</v>
          </cell>
          <cell r="Q8">
            <v>0</v>
          </cell>
          <cell r="R8">
            <v>0</v>
          </cell>
        </row>
        <row r="9">
          <cell r="A9" t="str">
            <v>ÁLVAREZ ROSERO HENRY</v>
          </cell>
          <cell r="B9" t="str">
            <v>12.196.338-9</v>
          </cell>
          <cell r="C9" t="str">
            <v>DRY WALL</v>
          </cell>
          <cell r="D9" t="str">
            <v>ÁLVAREZ ROSERO HENRY</v>
          </cell>
          <cell r="E9" t="str">
            <v>CARRERA 12 # 123 03</v>
          </cell>
          <cell r="F9" t="str">
            <v>PAICOL / HUILA</v>
          </cell>
          <cell r="G9">
            <v>3204452118</v>
          </cell>
          <cell r="H9" t="str">
            <v>heyaz338@hotmail.com</v>
          </cell>
          <cell r="I9">
            <v>0</v>
          </cell>
          <cell r="J9">
            <v>0</v>
          </cell>
          <cell r="K9">
            <v>0</v>
          </cell>
          <cell r="L9">
            <v>4</v>
          </cell>
          <cell r="M9">
            <v>41460</v>
          </cell>
          <cell r="N9">
            <v>0</v>
          </cell>
          <cell r="O9">
            <v>0</v>
          </cell>
          <cell r="P9">
            <v>0</v>
          </cell>
          <cell r="Q9">
            <v>0</v>
          </cell>
          <cell r="R9">
            <v>0</v>
          </cell>
        </row>
        <row r="10">
          <cell r="A10" t="str">
            <v>ARELLANA DÁVILA ROBINSON</v>
          </cell>
          <cell r="B10" t="str">
            <v>72.156.852-0</v>
          </cell>
          <cell r="C10" t="str">
            <v>MDO IMPERMEABILIZACIÓN</v>
          </cell>
          <cell r="D10" t="str">
            <v>ARELLANA DÁVILA ROBINSON</v>
          </cell>
          <cell r="E10" t="str">
            <v>CALLE 70 # 61 B 65</v>
          </cell>
          <cell r="F10" t="str">
            <v>BARRANQUILLA / ATLÁNTICO</v>
          </cell>
          <cell r="G10" t="str">
            <v>3689636 / 3126013449</v>
          </cell>
          <cell r="H10">
            <v>0</v>
          </cell>
          <cell r="I10">
            <v>0</v>
          </cell>
          <cell r="J10">
            <v>0</v>
          </cell>
          <cell r="K10">
            <v>0</v>
          </cell>
          <cell r="L10">
            <v>4.08</v>
          </cell>
          <cell r="M10">
            <v>41410</v>
          </cell>
          <cell r="N10">
            <v>0</v>
          </cell>
          <cell r="O10">
            <v>0</v>
          </cell>
          <cell r="P10">
            <v>0</v>
          </cell>
          <cell r="Q10">
            <v>0</v>
          </cell>
          <cell r="R10">
            <v>0</v>
          </cell>
        </row>
        <row r="11">
          <cell r="A11" t="str">
            <v>ARRIETA SUAREZ JAIME ALFONSO</v>
          </cell>
          <cell r="B11" t="str">
            <v>88.143.697-7</v>
          </cell>
          <cell r="C11" t="str">
            <v>CONTRATISTA ESTRUCTURA</v>
          </cell>
          <cell r="D11" t="str">
            <v>ARRIETA SUAREZ JAIME ALFONSO</v>
          </cell>
          <cell r="E11" t="str">
            <v>CARRERA 23 B # 45 A 09</v>
          </cell>
          <cell r="F11" t="str">
            <v>BARRANQUILLA / ATLÁNTICO</v>
          </cell>
          <cell r="G11">
            <v>3145411348</v>
          </cell>
          <cell r="H11">
            <v>0</v>
          </cell>
          <cell r="I11">
            <v>0</v>
          </cell>
          <cell r="J11">
            <v>0</v>
          </cell>
          <cell r="K11">
            <v>0</v>
          </cell>
          <cell r="L11">
            <v>4.25</v>
          </cell>
          <cell r="M11">
            <v>41033</v>
          </cell>
          <cell r="N11">
            <v>0</v>
          </cell>
          <cell r="O11">
            <v>0</v>
          </cell>
          <cell r="P11">
            <v>0</v>
          </cell>
          <cell r="Q11">
            <v>0</v>
          </cell>
          <cell r="R11">
            <v>0</v>
          </cell>
        </row>
        <row r="12">
          <cell r="A12" t="str">
            <v>BARRETO HERNÁNDEZ YEIYS STID</v>
          </cell>
          <cell r="B12" t="str">
            <v>10.951.382-5</v>
          </cell>
          <cell r="C12" t="str">
            <v>CONTRATISTA ESTRUCTURA</v>
          </cell>
          <cell r="D12" t="str">
            <v>BARRETO HERNÁNDEZ YEIYS STID</v>
          </cell>
          <cell r="E12" t="str">
            <v xml:space="preserve">TV 88 B # 38 </v>
          </cell>
          <cell r="F12" t="str">
            <v>BOGOTÁ D.C</v>
          </cell>
          <cell r="G12">
            <v>3205546173</v>
          </cell>
          <cell r="H12">
            <v>0</v>
          </cell>
          <cell r="I12">
            <v>0</v>
          </cell>
          <cell r="J12">
            <v>0</v>
          </cell>
          <cell r="K12">
            <v>0</v>
          </cell>
          <cell r="L12">
            <v>3.91</v>
          </cell>
          <cell r="M12">
            <v>41410</v>
          </cell>
          <cell r="N12">
            <v>0</v>
          </cell>
          <cell r="O12">
            <v>0</v>
          </cell>
          <cell r="P12">
            <v>0</v>
          </cell>
          <cell r="Q12">
            <v>0</v>
          </cell>
          <cell r="R12">
            <v>0</v>
          </cell>
        </row>
        <row r="13">
          <cell r="A13" t="str">
            <v>BETANCOURT OSPINA GERMAN</v>
          </cell>
          <cell r="B13" t="str">
            <v>79.497.076-1</v>
          </cell>
          <cell r="C13" t="str">
            <v>CONTRATISTA MANO DE OBRA</v>
          </cell>
          <cell r="D13" t="str">
            <v>BETANCOURT OSPINA GERMAN</v>
          </cell>
          <cell r="E13" t="str">
            <v>CARRERA 99 B # 56 A 02</v>
          </cell>
          <cell r="F13" t="str">
            <v>BOGOTÁ D.C</v>
          </cell>
          <cell r="G13" t="str">
            <v>3187714665 / 3118569252</v>
          </cell>
          <cell r="H13">
            <v>0</v>
          </cell>
          <cell r="I13">
            <v>0</v>
          </cell>
          <cell r="J13">
            <v>0</v>
          </cell>
          <cell r="K13">
            <v>0</v>
          </cell>
          <cell r="L13">
            <v>4.33</v>
          </cell>
          <cell r="M13">
            <v>41594</v>
          </cell>
          <cell r="N13">
            <v>0</v>
          </cell>
          <cell r="O13">
            <v>0</v>
          </cell>
          <cell r="P13">
            <v>0</v>
          </cell>
          <cell r="Q13">
            <v>0</v>
          </cell>
          <cell r="R13">
            <v>0</v>
          </cell>
        </row>
        <row r="14">
          <cell r="A14" t="str">
            <v>CASTIBLANCO LOZANO MANUEL ANGEL MARÍA</v>
          </cell>
          <cell r="B14" t="str">
            <v>79.446.241-0</v>
          </cell>
          <cell r="C14" t="str">
            <v>CONTRATISTA PINTURA</v>
          </cell>
          <cell r="D14" t="str">
            <v>CASTIBLANCO LOZANO MANUEL ANGEL MARÍA</v>
          </cell>
          <cell r="E14" t="str">
            <v>DG 40 SUR # 35 66</v>
          </cell>
          <cell r="F14" t="str">
            <v>BOGOTÁ D.C</v>
          </cell>
          <cell r="G14" t="str">
            <v>4857471 / 7132675</v>
          </cell>
          <cell r="H14">
            <v>0</v>
          </cell>
          <cell r="I14">
            <v>0</v>
          </cell>
          <cell r="J14">
            <v>0</v>
          </cell>
          <cell r="K14">
            <v>0</v>
          </cell>
          <cell r="L14">
            <v>4</v>
          </cell>
          <cell r="M14">
            <v>40921</v>
          </cell>
          <cell r="N14">
            <v>0</v>
          </cell>
          <cell r="O14">
            <v>0</v>
          </cell>
          <cell r="P14">
            <v>0</v>
          </cell>
          <cell r="Q14">
            <v>0</v>
          </cell>
          <cell r="R14">
            <v>0</v>
          </cell>
        </row>
        <row r="15">
          <cell r="A15" t="str">
            <v xml:space="preserve">CONSTRUCCIONES FEDERICO </v>
          </cell>
          <cell r="B15" t="str">
            <v>900.006.357-6</v>
          </cell>
          <cell r="C15" t="str">
            <v>CONTRATISTA ESTRUCTURA</v>
          </cell>
          <cell r="D15" t="str">
            <v>MORENO CHAPARRO EDGAR ANTONIO</v>
          </cell>
          <cell r="E15" t="str">
            <v>CALLE 116 A # 70 D 75</v>
          </cell>
          <cell r="F15" t="str">
            <v>BOGOTÁ D.C</v>
          </cell>
          <cell r="G15" t="str">
            <v>4606843 / 3133479290</v>
          </cell>
          <cell r="H15">
            <v>0</v>
          </cell>
          <cell r="I15">
            <v>0</v>
          </cell>
          <cell r="J15">
            <v>0</v>
          </cell>
          <cell r="K15">
            <v>0</v>
          </cell>
          <cell r="L15">
            <v>4.42</v>
          </cell>
          <cell r="M15">
            <v>41504</v>
          </cell>
          <cell r="N15">
            <v>0</v>
          </cell>
          <cell r="O15">
            <v>0</v>
          </cell>
          <cell r="P15">
            <v>0</v>
          </cell>
          <cell r="Q15">
            <v>0</v>
          </cell>
          <cell r="R15">
            <v>0</v>
          </cell>
        </row>
        <row r="16">
          <cell r="A16" t="str">
            <v>CONSTRUCCIONES METÁLICAS Y CIVILES SAS</v>
          </cell>
          <cell r="B16" t="str">
            <v>79.417.931-0</v>
          </cell>
          <cell r="C16" t="str">
            <v>INGENIERIA Y CONSTRUCCION</v>
          </cell>
          <cell r="D16" t="str">
            <v>PRIETO CHAPARRO LUIS ALEXANDER</v>
          </cell>
          <cell r="E16" t="str">
            <v>CARRERA 25 # 13 64 OF 201</v>
          </cell>
          <cell r="F16" t="str">
            <v>BOGOTÁ D.C</v>
          </cell>
          <cell r="G16" t="str">
            <v>2017411 / 3134306175</v>
          </cell>
          <cell r="H16" t="str">
            <v>alexanderprietoch@gmail.com</v>
          </cell>
          <cell r="I16">
            <v>0</v>
          </cell>
          <cell r="J16">
            <v>0</v>
          </cell>
          <cell r="K16">
            <v>0</v>
          </cell>
          <cell r="L16">
            <v>4</v>
          </cell>
          <cell r="M16">
            <v>40991</v>
          </cell>
          <cell r="N16">
            <v>0</v>
          </cell>
          <cell r="O16">
            <v>0</v>
          </cell>
          <cell r="P16">
            <v>0</v>
          </cell>
          <cell r="Q16">
            <v>0</v>
          </cell>
          <cell r="R16">
            <v>0</v>
          </cell>
        </row>
        <row r="17">
          <cell r="A17" t="str">
            <v>CONSTRUCCIONES VELANDIA &amp; G LTDA</v>
          </cell>
          <cell r="B17" t="str">
            <v>900.160.445-4</v>
          </cell>
          <cell r="C17" t="str">
            <v>CONSTRUCCION DE OBRAS CIVILES</v>
          </cell>
          <cell r="D17" t="str">
            <v>CAMPO ALFONSO VELANDIA INTENCIPA</v>
          </cell>
          <cell r="E17" t="str">
            <v>DIAGONAL 34 C # 13 05</v>
          </cell>
          <cell r="F17" t="str">
            <v>SOACHA CUNDINAMARCA</v>
          </cell>
          <cell r="G17" t="str">
            <v>7322973 / 3108807111</v>
          </cell>
          <cell r="H17" t="str">
            <v>construvelandia.g@gmail.com</v>
          </cell>
          <cell r="I17">
            <v>0</v>
          </cell>
          <cell r="J17">
            <v>0</v>
          </cell>
          <cell r="K17">
            <v>0</v>
          </cell>
          <cell r="L17">
            <v>4.33</v>
          </cell>
          <cell r="M17">
            <v>41611</v>
          </cell>
          <cell r="N17">
            <v>0</v>
          </cell>
          <cell r="O17">
            <v>0</v>
          </cell>
          <cell r="P17">
            <v>0</v>
          </cell>
          <cell r="Q17">
            <v>0</v>
          </cell>
          <cell r="R17">
            <v>0</v>
          </cell>
        </row>
        <row r="18">
          <cell r="A18" t="str">
            <v>CONSTRUCTORA TARRAGONA SAS</v>
          </cell>
          <cell r="B18" t="str">
            <v>900.594.362-4</v>
          </cell>
          <cell r="C18" t="str">
            <v>CONSTRUCCION DE OBRAS CIVILES</v>
          </cell>
          <cell r="D18" t="str">
            <v>GARCÍA BERNAL YILBERT JULIO</v>
          </cell>
          <cell r="E18" t="str">
            <v>CARRERA 11 # 134 B 73 AP 203</v>
          </cell>
          <cell r="F18" t="str">
            <v>BOGOTÁ D.C</v>
          </cell>
          <cell r="G18">
            <v>3212946252</v>
          </cell>
          <cell r="H18" t="str">
            <v>yilbert.garcia@gmail.com</v>
          </cell>
          <cell r="I18">
            <v>0</v>
          </cell>
          <cell r="J18">
            <v>0</v>
          </cell>
          <cell r="K18">
            <v>0</v>
          </cell>
          <cell r="L18">
            <v>4</v>
          </cell>
          <cell r="M18">
            <v>41355</v>
          </cell>
          <cell r="N18">
            <v>0</v>
          </cell>
          <cell r="O18">
            <v>0</v>
          </cell>
          <cell r="P18">
            <v>0</v>
          </cell>
          <cell r="Q18">
            <v>0</v>
          </cell>
          <cell r="R18">
            <v>0</v>
          </cell>
        </row>
        <row r="19">
          <cell r="A19" t="str">
            <v>CONSTRUDISEÑO CT SAS</v>
          </cell>
          <cell r="B19" t="str">
            <v>900.524.356-0</v>
          </cell>
          <cell r="C19" t="str">
            <v>CONSTRUCCION DE OBRAS HIDROSANITARIAS</v>
          </cell>
          <cell r="D19" t="str">
            <v>CUBILLOS TRUJILLO IVAN AUGUSTO</v>
          </cell>
          <cell r="E19" t="str">
            <v>CARRERA 77 B # 72 A 35 INT F OF 220</v>
          </cell>
          <cell r="F19" t="str">
            <v>BOGOTÁ D.C</v>
          </cell>
          <cell r="G19" t="str">
            <v>2768766 / 3214520080</v>
          </cell>
          <cell r="H19" t="str">
            <v>ivancub5@yahoo.es</v>
          </cell>
          <cell r="I19">
            <v>0</v>
          </cell>
          <cell r="J19">
            <v>0</v>
          </cell>
          <cell r="K19">
            <v>0</v>
          </cell>
          <cell r="L19">
            <v>4</v>
          </cell>
          <cell r="M19">
            <v>41608</v>
          </cell>
          <cell r="N19">
            <v>0</v>
          </cell>
          <cell r="O19">
            <v>0</v>
          </cell>
          <cell r="P19">
            <v>0</v>
          </cell>
          <cell r="Q19">
            <v>0</v>
          </cell>
          <cell r="R19">
            <v>0</v>
          </cell>
        </row>
        <row r="20">
          <cell r="A20" t="str">
            <v>CUEVAS CONSTRUCCIONES LTDA</v>
          </cell>
          <cell r="B20" t="str">
            <v>900.008.928-0</v>
          </cell>
          <cell r="C20" t="str">
            <v>CARPINTERIA METÁLICA</v>
          </cell>
          <cell r="D20" t="str">
            <v>GUILLERMO CUEVAS CHABUR</v>
          </cell>
          <cell r="E20" t="str">
            <v>TV 78 C # 6 B 51</v>
          </cell>
          <cell r="F20" t="str">
            <v>BOGOTÁ D.C</v>
          </cell>
          <cell r="G20" t="str">
            <v>2929850 / 4112695</v>
          </cell>
          <cell r="H20" t="str">
            <v>ventas@cuevasconstrucciones.com</v>
          </cell>
          <cell r="I20">
            <v>0</v>
          </cell>
          <cell r="J20">
            <v>0</v>
          </cell>
          <cell r="K20">
            <v>0</v>
          </cell>
          <cell r="L20">
            <v>4</v>
          </cell>
          <cell r="M20">
            <v>41354</v>
          </cell>
          <cell r="N20">
            <v>0</v>
          </cell>
          <cell r="O20">
            <v>0</v>
          </cell>
          <cell r="P20">
            <v>0</v>
          </cell>
          <cell r="Q20">
            <v>0</v>
          </cell>
          <cell r="R20">
            <v>0</v>
          </cell>
        </row>
        <row r="21">
          <cell r="A21" t="str">
            <v>DCL MANTENIMIENTOS SAS</v>
          </cell>
          <cell r="B21" t="str">
            <v>900.502.875-7</v>
          </cell>
          <cell r="C21" t="str">
            <v>CONTRATISTA DE ASEO</v>
          </cell>
          <cell r="D21" t="str">
            <v>CORDON LÓPEZ DIEGO</v>
          </cell>
          <cell r="E21" t="str">
            <v>CARRERA 6 A 192 25</v>
          </cell>
          <cell r="F21" t="str">
            <v>BOGOTÁ D.C</v>
          </cell>
          <cell r="G21">
            <v>6698554</v>
          </cell>
          <cell r="H21" t="str">
            <v>diegcordon@yahoo.es</v>
          </cell>
          <cell r="I21">
            <v>0</v>
          </cell>
          <cell r="J21">
            <v>0</v>
          </cell>
          <cell r="K21">
            <v>0</v>
          </cell>
          <cell r="L21">
            <v>4.33</v>
          </cell>
          <cell r="M21">
            <v>41571</v>
          </cell>
          <cell r="N21">
            <v>0</v>
          </cell>
          <cell r="O21">
            <v>0</v>
          </cell>
          <cell r="P21">
            <v>0</v>
          </cell>
          <cell r="Q21">
            <v>0</v>
          </cell>
          <cell r="R21">
            <v>0</v>
          </cell>
        </row>
        <row r="22">
          <cell r="A22" t="str">
            <v>DENETZ LTDA</v>
          </cell>
          <cell r="B22" t="str">
            <v>900.229.535-8</v>
          </cell>
          <cell r="C22" t="str">
            <v>TECNOLOGÍA / SERVICIOS Y SOPORTE TÉCNICO</v>
          </cell>
          <cell r="D22" t="str">
            <v>HUESO FABIO ALEXANDER / RODRIGUEZ ROBERT</v>
          </cell>
          <cell r="E22" t="str">
            <v>CALLE 92 # 15 48 OF 204</v>
          </cell>
          <cell r="F22" t="str">
            <v>BOGOTÁ D.C</v>
          </cell>
          <cell r="G22">
            <v>3106666956</v>
          </cell>
          <cell r="H22" t="str">
            <v>ahueso@gmail.com</v>
          </cell>
          <cell r="I22">
            <v>0</v>
          </cell>
          <cell r="J22">
            <v>0</v>
          </cell>
          <cell r="K22">
            <v>0</v>
          </cell>
          <cell r="L22">
            <v>4</v>
          </cell>
          <cell r="M22">
            <v>41376</v>
          </cell>
          <cell r="N22">
            <v>0</v>
          </cell>
          <cell r="O22">
            <v>0</v>
          </cell>
          <cell r="P22">
            <v>0</v>
          </cell>
          <cell r="Q22">
            <v>0</v>
          </cell>
          <cell r="R22">
            <v>0</v>
          </cell>
        </row>
        <row r="23">
          <cell r="A23" t="str">
            <v>ENERGYAIRE SA</v>
          </cell>
          <cell r="B23" t="str">
            <v>830.002.799-6</v>
          </cell>
          <cell r="C23" t="str">
            <v>CONTRATISTA AIRE ACONDICIONADO Y VENTILACIÓN MECÁNICA</v>
          </cell>
          <cell r="D23" t="str">
            <v>PÉREZ ALEXANDER</v>
          </cell>
          <cell r="E23" t="str">
            <v>TV 60 # 115-58 TORRE A OF 513</v>
          </cell>
          <cell r="F23" t="str">
            <v>BOGOTÁ D.C</v>
          </cell>
          <cell r="G23" t="str">
            <v>6241777 / 3208477781</v>
          </cell>
          <cell r="H23" t="str">
            <v>servicioalcliente@energyairesa.com</v>
          </cell>
          <cell r="I23">
            <v>0</v>
          </cell>
          <cell r="J23">
            <v>0</v>
          </cell>
          <cell r="K23">
            <v>0</v>
          </cell>
          <cell r="L23">
            <v>4.5</v>
          </cell>
          <cell r="M23">
            <v>41261</v>
          </cell>
          <cell r="N23">
            <v>0</v>
          </cell>
          <cell r="O23">
            <v>0</v>
          </cell>
          <cell r="P23">
            <v>0</v>
          </cell>
          <cell r="Q23">
            <v>0</v>
          </cell>
          <cell r="R23">
            <v>0</v>
          </cell>
        </row>
        <row r="24">
          <cell r="A24" t="str">
            <v>FABAL CONSTRUCCIONES SAS</v>
          </cell>
          <cell r="B24" t="str">
            <v>900.660.230-3</v>
          </cell>
          <cell r="C24" t="str">
            <v>CONTRATISTA MANO DE OBRA</v>
          </cell>
          <cell r="D24" t="str">
            <v>FABIO ALFONSO AMADO</v>
          </cell>
          <cell r="E24" t="str">
            <v>CARRERA 147 B BIS # 138 F 46</v>
          </cell>
          <cell r="F24" t="str">
            <v>BOGOTÁ D.C</v>
          </cell>
          <cell r="G24" t="str">
            <v>5390126 / 3112577096</v>
          </cell>
          <cell r="H24" t="str">
            <v>fabal.construcciones@yahoo.com</v>
          </cell>
          <cell r="I24">
            <v>0</v>
          </cell>
          <cell r="J24">
            <v>0</v>
          </cell>
          <cell r="K24">
            <v>0</v>
          </cell>
          <cell r="L24">
            <v>4</v>
          </cell>
          <cell r="M24">
            <v>41611</v>
          </cell>
          <cell r="N24">
            <v>0</v>
          </cell>
          <cell r="O24">
            <v>0</v>
          </cell>
          <cell r="P24">
            <v>0</v>
          </cell>
          <cell r="Q24">
            <v>0</v>
          </cell>
          <cell r="R24">
            <v>0</v>
          </cell>
        </row>
        <row r="25">
          <cell r="A25" t="str">
            <v>FORERO RICO CARLOS JULIO</v>
          </cell>
          <cell r="B25" t="str">
            <v>19.295.328-5</v>
          </cell>
          <cell r="C25" t="str">
            <v>INSTALACIÓN PISOS</v>
          </cell>
          <cell r="D25" t="str">
            <v>FORERO RICO CARLOS JULIO</v>
          </cell>
          <cell r="E25" t="str">
            <v>CARRERA 70 C # 2-20 apto 533</v>
          </cell>
          <cell r="F25" t="str">
            <v>BOGOTÁ D.C</v>
          </cell>
          <cell r="G25" t="str">
            <v>4203332 / 3105611388</v>
          </cell>
          <cell r="H25">
            <v>0</v>
          </cell>
          <cell r="I25">
            <v>0</v>
          </cell>
          <cell r="J25">
            <v>0</v>
          </cell>
          <cell r="K25">
            <v>0</v>
          </cell>
          <cell r="L25">
            <v>4</v>
          </cell>
          <cell r="M25">
            <v>41368</v>
          </cell>
          <cell r="N25">
            <v>0</v>
          </cell>
          <cell r="O25">
            <v>0</v>
          </cell>
          <cell r="P25">
            <v>0</v>
          </cell>
          <cell r="Q25">
            <v>0</v>
          </cell>
          <cell r="R25">
            <v>0</v>
          </cell>
        </row>
        <row r="26">
          <cell r="A26" t="str">
            <v>GARCÍA GONZALEZ LUIS FERNANDO</v>
          </cell>
          <cell r="B26" t="str">
            <v>80.664.711-9</v>
          </cell>
          <cell r="C26" t="str">
            <v>VENTILACIÓN</v>
          </cell>
          <cell r="D26" t="str">
            <v>GARCÍA GONZALEZ LUIS FERNANDO</v>
          </cell>
          <cell r="E26" t="str">
            <v>CARRERA 4 # 10 - 39</v>
          </cell>
          <cell r="F26" t="str">
            <v>BOGOTÁ D.C</v>
          </cell>
          <cell r="G26" t="str">
            <v>8640181 / 3133215385</v>
          </cell>
          <cell r="H26" t="str">
            <v>fernando.garcia.co@gmail.com</v>
          </cell>
          <cell r="I26">
            <v>0</v>
          </cell>
          <cell r="J26">
            <v>0</v>
          </cell>
          <cell r="K26">
            <v>0</v>
          </cell>
          <cell r="L26">
            <v>4.67</v>
          </cell>
          <cell r="M26">
            <v>41504</v>
          </cell>
          <cell r="N26">
            <v>0</v>
          </cell>
          <cell r="O26">
            <v>0</v>
          </cell>
          <cell r="P26">
            <v>0</v>
          </cell>
          <cell r="Q26">
            <v>0</v>
          </cell>
          <cell r="R26">
            <v>0</v>
          </cell>
        </row>
        <row r="27">
          <cell r="A27" t="str">
            <v>GARZÓN RUEDA JOSÉ RENÉ</v>
          </cell>
          <cell r="B27" t="str">
            <v>11.520.588-1</v>
          </cell>
          <cell r="C27" t="str">
            <v>SERVICIO PROFESIONAL EN TOPOGRAFÍA</v>
          </cell>
          <cell r="D27" t="str">
            <v>GARZÓN RUEDA JOSÉ RENÉ</v>
          </cell>
          <cell r="E27" t="str">
            <v>CARRERA 56 # 161 71 TORRE 3 APTO 601</v>
          </cell>
          <cell r="F27" t="str">
            <v>BOGOTÁ D.C</v>
          </cell>
          <cell r="G27">
            <v>3541071</v>
          </cell>
          <cell r="H27" t="str">
            <v>injosega@yahoo.com</v>
          </cell>
          <cell r="I27">
            <v>0</v>
          </cell>
          <cell r="J27">
            <v>0</v>
          </cell>
          <cell r="K27">
            <v>0</v>
          </cell>
          <cell r="L27">
            <v>4.58</v>
          </cell>
          <cell r="M27">
            <v>41499</v>
          </cell>
          <cell r="N27">
            <v>0</v>
          </cell>
          <cell r="O27">
            <v>0</v>
          </cell>
          <cell r="P27">
            <v>0</v>
          </cell>
          <cell r="Q27">
            <v>0</v>
          </cell>
          <cell r="R27">
            <v>0</v>
          </cell>
        </row>
        <row r="28">
          <cell r="A28" t="str">
            <v>GEOTECNIA Y AMBIENTE LTDA</v>
          </cell>
          <cell r="B28" t="str">
            <v>900.042.020-2</v>
          </cell>
          <cell r="C28" t="str">
            <v>ESTUDIO DE SUELOS</v>
          </cell>
          <cell r="D28" t="str">
            <v>CASTILLA NEGRETE PABLO</v>
          </cell>
          <cell r="E28" t="str">
            <v>CALLE 27 # 6 12</v>
          </cell>
          <cell r="F28" t="str">
            <v>MONTERÍA CÓRDOBA</v>
          </cell>
          <cell r="G28" t="str">
            <v>7816379 / 3008101960</v>
          </cell>
          <cell r="H28" t="str">
            <v>geotecniayambiente@gmail.com</v>
          </cell>
          <cell r="I28">
            <v>0</v>
          </cell>
          <cell r="J28">
            <v>0</v>
          </cell>
          <cell r="K28">
            <v>0</v>
          </cell>
          <cell r="L28">
            <v>4.25</v>
          </cell>
          <cell r="M28" t="str">
            <v>42/05/12</v>
          </cell>
          <cell r="N28">
            <v>0</v>
          </cell>
          <cell r="O28">
            <v>0</v>
          </cell>
          <cell r="P28">
            <v>0</v>
          </cell>
          <cell r="Q28">
            <v>0</v>
          </cell>
          <cell r="R28">
            <v>0</v>
          </cell>
        </row>
        <row r="29">
          <cell r="A29" t="str">
            <v>GPR INGENIERÍA DE PROYECTOS DE INFRAESTRUCTURA SAS</v>
          </cell>
          <cell r="B29" t="str">
            <v>900.396.810-3</v>
          </cell>
          <cell r="C29" t="str">
            <v>DISEÑO, INTERVENTORÍA CONSTRUCCIÓN OBRAS CIVILES</v>
          </cell>
          <cell r="D29" t="str">
            <v>RESTREPO ATUESTA MARTÍN ALEJANDRO</v>
          </cell>
          <cell r="E29" t="str">
            <v>CALLE 106 #54 93 OF 511</v>
          </cell>
          <cell r="F29" t="str">
            <v>BOGOTÁ D.C</v>
          </cell>
          <cell r="G29" t="str">
            <v>6177442 / 3008162227</v>
          </cell>
          <cell r="H29" t="str">
            <v>ingeproyinsas@gmail.com</v>
          </cell>
          <cell r="I29">
            <v>0</v>
          </cell>
          <cell r="J29">
            <v>0</v>
          </cell>
          <cell r="K29">
            <v>0</v>
          </cell>
          <cell r="L29">
            <v>4</v>
          </cell>
          <cell r="M29">
            <v>40996</v>
          </cell>
          <cell r="N29">
            <v>0</v>
          </cell>
          <cell r="O29">
            <v>0</v>
          </cell>
          <cell r="P29">
            <v>0</v>
          </cell>
          <cell r="Q29">
            <v>0</v>
          </cell>
          <cell r="R29">
            <v>0</v>
          </cell>
        </row>
        <row r="30">
          <cell r="A30" t="str">
            <v>GUEVARA PARRADO JULIO CÉSAR</v>
          </cell>
          <cell r="B30" t="str">
            <v>79.317.234-6</v>
          </cell>
          <cell r="C30" t="str">
            <v>CARPINTERIA METÁLICA</v>
          </cell>
          <cell r="D30" t="str">
            <v>GUEVARA PARRADO JULIO CÉSAR</v>
          </cell>
          <cell r="E30" t="str">
            <v>CARRERA 78 A # 76 40</v>
          </cell>
          <cell r="F30" t="str">
            <v>BOGOTÁ D.C</v>
          </cell>
          <cell r="G30" t="str">
            <v>4308581 / 3112103732</v>
          </cell>
          <cell r="H30">
            <v>0</v>
          </cell>
          <cell r="I30">
            <v>0</v>
          </cell>
          <cell r="J30">
            <v>0</v>
          </cell>
          <cell r="K30">
            <v>0</v>
          </cell>
          <cell r="L30">
            <v>4.0599999999999996</v>
          </cell>
          <cell r="M30">
            <v>41388</v>
          </cell>
          <cell r="N30">
            <v>0</v>
          </cell>
          <cell r="O30">
            <v>0</v>
          </cell>
          <cell r="P30">
            <v>0</v>
          </cell>
          <cell r="Q30">
            <v>0</v>
          </cell>
          <cell r="R30">
            <v>0</v>
          </cell>
        </row>
        <row r="31">
          <cell r="A31" t="str">
            <v>GUTIERREZ BLANCO LUIS DAVID</v>
          </cell>
          <cell r="B31" t="str">
            <v>79.100.051-2</v>
          </cell>
          <cell r="C31" t="str">
            <v>ALUMINIO ARQUITECTÓNICO / VENTANERÍA</v>
          </cell>
          <cell r="D31" t="str">
            <v>GUTIERREZ BLANCO LUIS DAVID</v>
          </cell>
          <cell r="E31" t="str">
            <v>CARRERA 69 F # 63 F 21</v>
          </cell>
          <cell r="F31" t="str">
            <v>BOGOTÁ D.C</v>
          </cell>
          <cell r="G31" t="str">
            <v>6959781 / 6309548 / 3105173595</v>
          </cell>
          <cell r="H31" t="str">
            <v>david_gutierrez06yahoo.es</v>
          </cell>
          <cell r="I31">
            <v>0</v>
          </cell>
          <cell r="J31">
            <v>0</v>
          </cell>
          <cell r="K31">
            <v>0</v>
          </cell>
          <cell r="L31">
            <v>4.4400000000000004</v>
          </cell>
          <cell r="M31">
            <v>41608</v>
          </cell>
          <cell r="N31">
            <v>0</v>
          </cell>
          <cell r="O31">
            <v>0</v>
          </cell>
          <cell r="P31">
            <v>0</v>
          </cell>
          <cell r="Q31">
            <v>0</v>
          </cell>
          <cell r="R31">
            <v>0</v>
          </cell>
        </row>
        <row r="32">
          <cell r="A32" t="str">
            <v>HIDROSANITARIAS LOPEZ Y LOPEZ</v>
          </cell>
          <cell r="B32" t="str">
            <v>79.499.752-1</v>
          </cell>
          <cell r="C32" t="str">
            <v>CONTRATISTA PLOMERÍA</v>
          </cell>
          <cell r="D32" t="str">
            <v>LÓPEZ SALAMANCA FABIO ERNESTO</v>
          </cell>
          <cell r="E32" t="str">
            <v>CARRERA 77 Q # 46 14 SUR</v>
          </cell>
          <cell r="F32" t="str">
            <v>BOGOTÁ D.C</v>
          </cell>
          <cell r="G32" t="str">
            <v>4503644 / 3203427938</v>
          </cell>
          <cell r="H32">
            <v>0</v>
          </cell>
          <cell r="I32">
            <v>0</v>
          </cell>
          <cell r="J32">
            <v>0</v>
          </cell>
          <cell r="K32">
            <v>0</v>
          </cell>
          <cell r="L32">
            <v>4</v>
          </cell>
          <cell r="M32">
            <v>40918</v>
          </cell>
          <cell r="N32">
            <v>0</v>
          </cell>
          <cell r="O32">
            <v>0</v>
          </cell>
          <cell r="P32">
            <v>0</v>
          </cell>
          <cell r="Q32">
            <v>0</v>
          </cell>
          <cell r="R32">
            <v>0</v>
          </cell>
        </row>
        <row r="33">
          <cell r="A33" t="str">
            <v>ICZA INGENIERÍA SAS</v>
          </cell>
          <cell r="B33" t="str">
            <v>900.525.958-9</v>
          </cell>
          <cell r="C33" t="str">
            <v>CONSULTORÍA Y CONSTRUCCIÓN EN AGUAS</v>
          </cell>
          <cell r="D33" t="str">
            <v>AMAYA LEHIDI / ÁLVAREZ LULIBIA</v>
          </cell>
          <cell r="E33" t="str">
            <v>CALLE 95 # 71 31 TORRE 2 APTO 1702</v>
          </cell>
          <cell r="F33" t="str">
            <v>BOGOTÁ D.C</v>
          </cell>
          <cell r="G33" t="str">
            <v>8042271 / 3541212 / 3108036854 / 3183560410</v>
          </cell>
          <cell r="H33" t="str">
            <v>iczaingenieria2@gamil.com</v>
          </cell>
          <cell r="I33">
            <v>0</v>
          </cell>
          <cell r="J33">
            <v>0</v>
          </cell>
          <cell r="K33">
            <v>0</v>
          </cell>
          <cell r="L33">
            <v>4.67</v>
          </cell>
          <cell r="M33">
            <v>41489</v>
          </cell>
          <cell r="N33">
            <v>0</v>
          </cell>
          <cell r="O33">
            <v>0</v>
          </cell>
          <cell r="P33">
            <v>0</v>
          </cell>
          <cell r="Q33">
            <v>0</v>
          </cell>
          <cell r="R33">
            <v>0</v>
          </cell>
        </row>
        <row r="34">
          <cell r="A34" t="str">
            <v>IMPERMEABILIZACIONES Y CONSTRUCCIONES BOGOTÁ LTDA</v>
          </cell>
          <cell r="B34" t="str">
            <v>900.104.402-1</v>
          </cell>
          <cell r="C34" t="str">
            <v>IMPERMEABILIZACIÓN Y CONSTRUCCIÓN DE OBRAS CIVILES</v>
          </cell>
          <cell r="D34" t="str">
            <v>VILLANUEVA LUIS GERARDO</v>
          </cell>
          <cell r="E34" t="str">
            <v>CARRERA 68 I # 43 C 10 SUR</v>
          </cell>
          <cell r="F34" t="str">
            <v>BOGOTÁ D.C</v>
          </cell>
          <cell r="G34" t="str">
            <v>7101542 / 4299037 / 3005580299 / 7674910</v>
          </cell>
          <cell r="H34">
            <v>0</v>
          </cell>
          <cell r="I34">
            <v>0</v>
          </cell>
          <cell r="J34">
            <v>0</v>
          </cell>
          <cell r="K34">
            <v>0</v>
          </cell>
          <cell r="L34">
            <v>4.4400000000000004</v>
          </cell>
          <cell r="M34">
            <v>41556</v>
          </cell>
          <cell r="N34">
            <v>0</v>
          </cell>
          <cell r="O34">
            <v>0</v>
          </cell>
          <cell r="P34">
            <v>0</v>
          </cell>
          <cell r="Q34">
            <v>0</v>
          </cell>
          <cell r="R34">
            <v>0</v>
          </cell>
        </row>
        <row r="35">
          <cell r="A35" t="str">
            <v>INDUMETALICAS INOX LIR SAS</v>
          </cell>
          <cell r="B35" t="str">
            <v>900.527.260-6</v>
          </cell>
          <cell r="C35" t="str">
            <v>CARPINTERIA METÁLICA</v>
          </cell>
          <cell r="D35" t="str">
            <v>CHOCONTÁ LEMUS LUIS EDUARDO</v>
          </cell>
          <cell r="E35" t="str">
            <v>CARRERA 96 # 72 A 70</v>
          </cell>
          <cell r="F35" t="str">
            <v>BOGOTÁ D.C</v>
          </cell>
          <cell r="G35" t="str">
            <v>5406775 / 3142019372</v>
          </cell>
          <cell r="H35">
            <v>0</v>
          </cell>
          <cell r="I35">
            <v>0</v>
          </cell>
          <cell r="J35">
            <v>0</v>
          </cell>
          <cell r="K35">
            <v>0</v>
          </cell>
          <cell r="L35">
            <v>3.75</v>
          </cell>
          <cell r="M35">
            <v>41591</v>
          </cell>
          <cell r="N35">
            <v>0</v>
          </cell>
          <cell r="O35">
            <v>0</v>
          </cell>
          <cell r="P35">
            <v>0</v>
          </cell>
          <cell r="Q35">
            <v>0</v>
          </cell>
          <cell r="R35">
            <v>0</v>
          </cell>
        </row>
        <row r="36">
          <cell r="A36" t="str">
            <v>INGENIERÍA E INSTALACIONES ELÉCTRICAS IIE SAS</v>
          </cell>
          <cell r="B36" t="str">
            <v>830.009.940-0</v>
          </cell>
          <cell r="C36" t="str">
            <v>ARQUITECTURA INGENIERÍA CONSULTORÍA TÉCNICA</v>
          </cell>
          <cell r="D36" t="str">
            <v>ALDANA PIRAJÁN RICARDO</v>
          </cell>
          <cell r="E36" t="str">
            <v>CARRERA 49 C # 91 40</v>
          </cell>
          <cell r="F36" t="str">
            <v>BOGOTÁ D.C</v>
          </cell>
          <cell r="G36">
            <v>3112195880</v>
          </cell>
          <cell r="H36" t="str">
            <v>iieingenieria@gmail.com</v>
          </cell>
          <cell r="I36">
            <v>0</v>
          </cell>
          <cell r="J36">
            <v>0</v>
          </cell>
          <cell r="K36">
            <v>0</v>
          </cell>
          <cell r="L36">
            <v>5</v>
          </cell>
          <cell r="M36">
            <v>41494</v>
          </cell>
          <cell r="N36">
            <v>0</v>
          </cell>
          <cell r="O36">
            <v>0</v>
          </cell>
          <cell r="P36">
            <v>0</v>
          </cell>
          <cell r="Q36">
            <v>0</v>
          </cell>
          <cell r="R36">
            <v>0</v>
          </cell>
        </row>
        <row r="37">
          <cell r="A37" t="str">
            <v xml:space="preserve">INGENIERÍA Y MAQUINARIA DE COLOMBIA INGMACOL SAS </v>
          </cell>
          <cell r="B37" t="str">
            <v>900.228.375-1</v>
          </cell>
          <cell r="C37" t="str">
            <v>CONSULTORÍA DISEÑO Y CONSTRUCCION DE OBRAS CIVILES ELÉCTRICAS Y MECÁNICAS</v>
          </cell>
          <cell r="D37" t="str">
            <v>CORTÉS GARCÍA DAVID ANDRÉS</v>
          </cell>
          <cell r="E37" t="str">
            <v>CALLE 66 # 59 36</v>
          </cell>
          <cell r="F37" t="str">
            <v>BOGOTÁ D.C</v>
          </cell>
          <cell r="G37">
            <v>3115006</v>
          </cell>
          <cell r="H37" t="str">
            <v>ingmacolsas@gmail.com</v>
          </cell>
          <cell r="I37">
            <v>0</v>
          </cell>
          <cell r="J37">
            <v>0</v>
          </cell>
          <cell r="K37">
            <v>0</v>
          </cell>
          <cell r="L37">
            <v>4.33</v>
          </cell>
          <cell r="M37">
            <v>41498</v>
          </cell>
          <cell r="N37">
            <v>0</v>
          </cell>
          <cell r="O37">
            <v>0</v>
          </cell>
          <cell r="P37">
            <v>0</v>
          </cell>
          <cell r="Q37">
            <v>0</v>
          </cell>
          <cell r="R37">
            <v>0</v>
          </cell>
        </row>
        <row r="38">
          <cell r="A38" t="str">
            <v>JAITEC TECNOLOGÍAS EN ENERGÍA Y CONSTRUCCIÓN</v>
          </cell>
          <cell r="B38" t="str">
            <v>900.553.145</v>
          </cell>
          <cell r="C38" t="str">
            <v>MANO DE OBRA ELÉCTRICA Y CIVIL</v>
          </cell>
          <cell r="D38" t="str">
            <v>ALARCÓN MAURICIO / SARMIENTO AVELLA VIVIANA</v>
          </cell>
          <cell r="E38" t="str">
            <v>CARRERA 118 # 86 35 INT 3 APTO 103</v>
          </cell>
          <cell r="F38" t="str">
            <v>BOGOTÁ D.C</v>
          </cell>
          <cell r="G38">
            <v>7573616</v>
          </cell>
          <cell r="H38" t="str">
            <v>vivisarmi@yahoo.com</v>
          </cell>
          <cell r="I38">
            <v>0</v>
          </cell>
          <cell r="J38">
            <v>0</v>
          </cell>
          <cell r="K38">
            <v>0</v>
          </cell>
          <cell r="L38">
            <v>4</v>
          </cell>
          <cell r="M38">
            <v>41319</v>
          </cell>
          <cell r="N38">
            <v>0</v>
          </cell>
          <cell r="O38">
            <v>0</v>
          </cell>
          <cell r="P38">
            <v>0</v>
          </cell>
          <cell r="Q38">
            <v>0</v>
          </cell>
          <cell r="R38">
            <v>0</v>
          </cell>
        </row>
        <row r="39">
          <cell r="A39" t="str">
            <v>JARAMILLO LOAIZA JENARO</v>
          </cell>
          <cell r="B39" t="str">
            <v>18.507.107-2</v>
          </cell>
          <cell r="C39" t="str">
            <v>CARPINTERIA ALUMINIO</v>
          </cell>
          <cell r="D39" t="str">
            <v>JARAMILLO LOAIZA JENARO</v>
          </cell>
          <cell r="E39" t="str">
            <v>CARRERA 1 # 8 34 BARRIO LA POLA</v>
          </cell>
          <cell r="F39" t="str">
            <v>LA PLATA HUILA</v>
          </cell>
          <cell r="G39">
            <v>3148834970</v>
          </cell>
          <cell r="H39">
            <v>0</v>
          </cell>
          <cell r="I39">
            <v>0</v>
          </cell>
          <cell r="J39">
            <v>0</v>
          </cell>
          <cell r="K39">
            <v>0</v>
          </cell>
          <cell r="L39">
            <v>4</v>
          </cell>
          <cell r="M39">
            <v>41485</v>
          </cell>
          <cell r="N39">
            <v>0</v>
          </cell>
          <cell r="O39">
            <v>0</v>
          </cell>
          <cell r="P39">
            <v>0</v>
          </cell>
          <cell r="Q39">
            <v>0</v>
          </cell>
          <cell r="R39">
            <v>0</v>
          </cell>
        </row>
        <row r="40">
          <cell r="A40" t="str">
            <v>MERCHÁN SUAREZ HILMON / ELÉCTRICOS COMERCIAL</v>
          </cell>
          <cell r="B40" t="str">
            <v>91.210.294-0</v>
          </cell>
          <cell r="C40" t="str">
            <v>CONTRATISTA ELÉCTRICO</v>
          </cell>
          <cell r="D40" t="str">
            <v>MERCHÁN SUAREZ HILMON</v>
          </cell>
          <cell r="E40" t="str">
            <v>CALLE 17 # 11 48</v>
          </cell>
          <cell r="F40" t="str">
            <v>BOGOTÁ D.C</v>
          </cell>
          <cell r="G40" t="str">
            <v>4351263 / 3456779</v>
          </cell>
          <cell r="H40" t="str">
            <v>hilmon7020@hotmail.com</v>
          </cell>
          <cell r="I40">
            <v>0</v>
          </cell>
          <cell r="J40">
            <v>0</v>
          </cell>
          <cell r="K40">
            <v>0</v>
          </cell>
          <cell r="L40">
            <v>4.17</v>
          </cell>
          <cell r="M40">
            <v>41539</v>
          </cell>
          <cell r="N40">
            <v>0</v>
          </cell>
          <cell r="O40">
            <v>0</v>
          </cell>
          <cell r="P40">
            <v>0</v>
          </cell>
          <cell r="Q40">
            <v>0</v>
          </cell>
          <cell r="R40">
            <v>0</v>
          </cell>
        </row>
        <row r="41">
          <cell r="A41" t="str">
            <v>MEZCLAS INDUSTRIALES SAS</v>
          </cell>
          <cell r="B41" t="str">
            <v>830.146.732-1</v>
          </cell>
          <cell r="C41" t="str">
            <v>DISEÑO DE MEZCLAS DE CONCRETO</v>
          </cell>
          <cell r="D41" t="str">
            <v>ROMERO NOHORA</v>
          </cell>
          <cell r="E41" t="str">
            <v>CARRERA 58 A # 167 58 OF 19</v>
          </cell>
          <cell r="F41" t="str">
            <v>BOGOTÁ D.C</v>
          </cell>
          <cell r="G41" t="str">
            <v>6798651 / 3105772032</v>
          </cell>
          <cell r="H41">
            <v>0</v>
          </cell>
          <cell r="I41">
            <v>0</v>
          </cell>
          <cell r="J41">
            <v>0</v>
          </cell>
          <cell r="K41">
            <v>0</v>
          </cell>
          <cell r="L41">
            <v>4.33</v>
          </cell>
          <cell r="M41">
            <v>41585</v>
          </cell>
          <cell r="N41">
            <v>0</v>
          </cell>
          <cell r="O41">
            <v>0</v>
          </cell>
          <cell r="P41">
            <v>0</v>
          </cell>
          <cell r="Q41">
            <v>0</v>
          </cell>
          <cell r="R41">
            <v>0</v>
          </cell>
        </row>
        <row r="42">
          <cell r="A42" t="str">
            <v>MIRANDA SALAMANCA VICTOR MANUEL</v>
          </cell>
          <cell r="B42" t="str">
            <v>17.064.600-6</v>
          </cell>
          <cell r="C42" t="str">
            <v>INSTALACIÓN DE PISOS DE VINILO</v>
          </cell>
          <cell r="D42" t="str">
            <v>MIRANDA SALAMANCA VICTOR MANUEL</v>
          </cell>
          <cell r="E42" t="str">
            <v>AV. CARACAS # 45 B 08 SUR</v>
          </cell>
          <cell r="F42" t="str">
            <v>BOGOTÁ D.C</v>
          </cell>
          <cell r="G42" t="str">
            <v>7600242 / 3204100144 / 3152902249</v>
          </cell>
          <cell r="H42">
            <v>0</v>
          </cell>
          <cell r="I42">
            <v>0</v>
          </cell>
          <cell r="J42">
            <v>0</v>
          </cell>
          <cell r="K42">
            <v>0</v>
          </cell>
          <cell r="L42">
            <v>3.67</v>
          </cell>
          <cell r="M42">
            <v>41579</v>
          </cell>
          <cell r="N42">
            <v>0</v>
          </cell>
          <cell r="O42">
            <v>0</v>
          </cell>
          <cell r="P42">
            <v>0</v>
          </cell>
          <cell r="Q42">
            <v>0</v>
          </cell>
          <cell r="R42">
            <v>0</v>
          </cell>
        </row>
        <row r="43">
          <cell r="A43" t="str">
            <v>OTERO GARCÍA OSCAR ENRIQUE</v>
          </cell>
          <cell r="B43" t="str">
            <v>1.768.979-8</v>
          </cell>
          <cell r="C43">
            <v>0</v>
          </cell>
          <cell r="D43" t="str">
            <v>OTERO GARCÍA OSCAR ENRIQUE</v>
          </cell>
          <cell r="E43" t="str">
            <v>CARRERA 80 I # 57 B 67 SUR</v>
          </cell>
          <cell r="F43" t="str">
            <v>BOGOTÁ D.C</v>
          </cell>
          <cell r="G43">
            <v>3126428933</v>
          </cell>
          <cell r="H43">
            <v>0</v>
          </cell>
          <cell r="I43">
            <v>0</v>
          </cell>
          <cell r="J43">
            <v>0</v>
          </cell>
          <cell r="K43">
            <v>0</v>
          </cell>
          <cell r="L43">
            <v>3.5</v>
          </cell>
          <cell r="M43">
            <v>41579</v>
          </cell>
          <cell r="N43">
            <v>0</v>
          </cell>
          <cell r="O43">
            <v>0</v>
          </cell>
          <cell r="P43">
            <v>0</v>
          </cell>
          <cell r="Q43">
            <v>0</v>
          </cell>
          <cell r="R43">
            <v>0</v>
          </cell>
        </row>
        <row r="44">
          <cell r="A44" t="str">
            <v>PADILLA ARRIETA RAFAEL ARCANGEL</v>
          </cell>
          <cell r="B44" t="str">
            <v>85.487.020-7</v>
          </cell>
          <cell r="C44" t="str">
            <v>CONTRATISTA MANO DE OBRA</v>
          </cell>
          <cell r="D44" t="str">
            <v>PADILLA ARRIETA RAFAEL ARCANGEL</v>
          </cell>
          <cell r="E44" t="str">
            <v>MZ 4 CASA2 URB. SIMÓN BOLIVAR</v>
          </cell>
          <cell r="F44" t="str">
            <v>PLATO MAGDALENA</v>
          </cell>
          <cell r="G44">
            <v>3126432036</v>
          </cell>
          <cell r="H44">
            <v>0</v>
          </cell>
          <cell r="I44">
            <v>0</v>
          </cell>
          <cell r="J44">
            <v>0</v>
          </cell>
          <cell r="K44">
            <v>0</v>
          </cell>
          <cell r="L44">
            <v>4</v>
          </cell>
          <cell r="M44">
            <v>41443</v>
          </cell>
          <cell r="N44">
            <v>0</v>
          </cell>
          <cell r="O44">
            <v>0</v>
          </cell>
          <cell r="P44">
            <v>0</v>
          </cell>
          <cell r="Q44">
            <v>0</v>
          </cell>
          <cell r="R44">
            <v>0</v>
          </cell>
        </row>
        <row r="45">
          <cell r="A45" t="str">
            <v>PALOMARES ROMERO LUIS ALFONSO</v>
          </cell>
          <cell r="B45" t="str">
            <v>33199.222-4</v>
          </cell>
          <cell r="C45" t="str">
            <v>CONTRATISTA HIDRÁULICO</v>
          </cell>
          <cell r="D45" t="str">
            <v>PALOMARES ROMERO LUIS ALFONSO</v>
          </cell>
          <cell r="E45" t="str">
            <v>CARRERA 47 A # 73 C 48 SUR</v>
          </cell>
          <cell r="F45" t="str">
            <v>BOGOTÁ D.C</v>
          </cell>
          <cell r="G45">
            <v>3108191008</v>
          </cell>
          <cell r="H45">
            <v>0</v>
          </cell>
          <cell r="I45">
            <v>0</v>
          </cell>
          <cell r="J45">
            <v>0</v>
          </cell>
          <cell r="K45">
            <v>0</v>
          </cell>
          <cell r="L45">
            <v>4</v>
          </cell>
          <cell r="M45">
            <v>41240</v>
          </cell>
          <cell r="N45">
            <v>0</v>
          </cell>
          <cell r="O45">
            <v>0</v>
          </cell>
          <cell r="P45">
            <v>0</v>
          </cell>
          <cell r="Q45">
            <v>0</v>
          </cell>
          <cell r="R45">
            <v>0</v>
          </cell>
        </row>
        <row r="46">
          <cell r="A46" t="str">
            <v>PATIN MARTINEZ LUIS GERMÁN</v>
          </cell>
          <cell r="B46" t="str">
            <v>70.106.978-9</v>
          </cell>
          <cell r="C46" t="str">
            <v>CARPINTERIA ALUMINIO</v>
          </cell>
          <cell r="D46" t="str">
            <v>PATIN MARTINEZ LUIS GERMÁN</v>
          </cell>
          <cell r="E46" t="str">
            <v>MZ C CASA 49 CONDOMINIO CAÑAVERAL</v>
          </cell>
          <cell r="F46" t="str">
            <v>SANTA MARTA MAGDALENA</v>
          </cell>
          <cell r="G46" t="str">
            <v>4306678 / 3114066829</v>
          </cell>
          <cell r="H46">
            <v>0</v>
          </cell>
          <cell r="I46">
            <v>0</v>
          </cell>
          <cell r="J46">
            <v>0</v>
          </cell>
          <cell r="K46">
            <v>0</v>
          </cell>
          <cell r="L46">
            <v>4</v>
          </cell>
          <cell r="M46">
            <v>41319</v>
          </cell>
          <cell r="N46">
            <v>0</v>
          </cell>
          <cell r="O46">
            <v>0</v>
          </cell>
          <cell r="P46">
            <v>0</v>
          </cell>
          <cell r="Q46">
            <v>0</v>
          </cell>
          <cell r="R46">
            <v>0</v>
          </cell>
        </row>
        <row r="47">
          <cell r="A47" t="str">
            <v>PEREZ VIRGUEZ EMERITA</v>
          </cell>
          <cell r="B47" t="str">
            <v>52.494.194-9</v>
          </cell>
          <cell r="C47" t="str">
            <v>CONTRATISTA DE ESTRUCTURA</v>
          </cell>
          <cell r="D47" t="str">
            <v>PEREZ VIRGUEZ EMERITA</v>
          </cell>
          <cell r="E47" t="str">
            <v>CARRERA 94 L # 91 A 66</v>
          </cell>
          <cell r="F47" t="str">
            <v>BOGOTÁ D.C</v>
          </cell>
          <cell r="G47" t="str">
            <v>4410974 / 3144315604</v>
          </cell>
          <cell r="H47">
            <v>0</v>
          </cell>
          <cell r="I47">
            <v>0</v>
          </cell>
          <cell r="J47">
            <v>0</v>
          </cell>
          <cell r="K47">
            <v>0</v>
          </cell>
          <cell r="L47">
            <v>4.25</v>
          </cell>
          <cell r="M47">
            <v>41162</v>
          </cell>
          <cell r="N47">
            <v>0</v>
          </cell>
          <cell r="O47">
            <v>0</v>
          </cell>
          <cell r="P47">
            <v>0</v>
          </cell>
          <cell r="Q47">
            <v>0</v>
          </cell>
          <cell r="R47">
            <v>0</v>
          </cell>
        </row>
        <row r="48">
          <cell r="A48" t="str">
            <v>PUENTES MORA MARYURY</v>
          </cell>
          <cell r="B48" t="str">
            <v>55.173.057-1</v>
          </cell>
          <cell r="C48" t="str">
            <v>CARPINTERIA ALUMINIO</v>
          </cell>
          <cell r="D48" t="str">
            <v>PUENTES MORA MARYURY</v>
          </cell>
          <cell r="E48" t="str">
            <v>CARRERA 4 CALLE 4 60</v>
          </cell>
          <cell r="F48" t="str">
            <v>NEIVA HUILA</v>
          </cell>
          <cell r="G48" t="str">
            <v>8711204 / 3142783245</v>
          </cell>
          <cell r="H48">
            <v>0</v>
          </cell>
          <cell r="I48">
            <v>0</v>
          </cell>
          <cell r="J48">
            <v>0</v>
          </cell>
          <cell r="K48">
            <v>0</v>
          </cell>
          <cell r="L48">
            <v>4</v>
          </cell>
          <cell r="M48">
            <v>41606</v>
          </cell>
          <cell r="N48">
            <v>0</v>
          </cell>
          <cell r="O48">
            <v>0</v>
          </cell>
          <cell r="P48">
            <v>0</v>
          </cell>
          <cell r="Q48">
            <v>0</v>
          </cell>
          <cell r="R48">
            <v>0</v>
          </cell>
        </row>
        <row r="49">
          <cell r="A49" t="str">
            <v>RIVERA GARCÍA ISMAEL ENRIQUE</v>
          </cell>
          <cell r="B49" t="str">
            <v>85.272.989-4</v>
          </cell>
          <cell r="C49" t="str">
            <v>INSTALACIÓN DRY WALL</v>
          </cell>
          <cell r="D49" t="str">
            <v>RIVERA GARCÍA ISMAEL ENRIQUE</v>
          </cell>
          <cell r="E49" t="str">
            <v>CARRERA 16 # 20 06 APTO 201</v>
          </cell>
          <cell r="F49" t="str">
            <v>BOGOTÁ D.C</v>
          </cell>
          <cell r="G49">
            <v>3213823505</v>
          </cell>
          <cell r="H49">
            <v>0</v>
          </cell>
          <cell r="I49">
            <v>0</v>
          </cell>
          <cell r="J49">
            <v>0</v>
          </cell>
          <cell r="K49">
            <v>0</v>
          </cell>
          <cell r="L49">
            <v>4</v>
          </cell>
          <cell r="M49">
            <v>41354</v>
          </cell>
          <cell r="N49">
            <v>0</v>
          </cell>
          <cell r="O49">
            <v>0</v>
          </cell>
          <cell r="P49">
            <v>0</v>
          </cell>
          <cell r="Q49">
            <v>0</v>
          </cell>
          <cell r="R49">
            <v>0</v>
          </cell>
        </row>
        <row r="50">
          <cell r="A50" t="str">
            <v xml:space="preserve">SILVA DÍAZ JAIME </v>
          </cell>
          <cell r="B50" t="str">
            <v>13.436.608-7</v>
          </cell>
          <cell r="C50" t="str">
            <v>CARPINTERÍA METÁLICA</v>
          </cell>
          <cell r="D50" t="str">
            <v xml:space="preserve">SILVA DÍAZ JAIME </v>
          </cell>
          <cell r="E50" t="str">
            <v>CALLE 68 B # 80 M 66 SUR</v>
          </cell>
          <cell r="F50" t="str">
            <v>BOGOTÁ D.C</v>
          </cell>
          <cell r="G50">
            <v>5777249</v>
          </cell>
          <cell r="H50">
            <v>0</v>
          </cell>
          <cell r="I50">
            <v>0</v>
          </cell>
          <cell r="J50">
            <v>0</v>
          </cell>
          <cell r="K50">
            <v>0</v>
          </cell>
          <cell r="L50">
            <v>4</v>
          </cell>
          <cell r="M50">
            <v>41354</v>
          </cell>
          <cell r="N50">
            <v>0</v>
          </cell>
          <cell r="O50">
            <v>0</v>
          </cell>
          <cell r="P50">
            <v>0</v>
          </cell>
          <cell r="Q50">
            <v>0</v>
          </cell>
          <cell r="R50">
            <v>0</v>
          </cell>
        </row>
        <row r="51">
          <cell r="A51" t="str">
            <v>SOLO PUERTAS MONTERIA</v>
          </cell>
          <cell r="B51" t="str">
            <v>32.686.105-5</v>
          </cell>
          <cell r="C51" t="str">
            <v>FABRICACIÓN PUERTAS METÁLICAS</v>
          </cell>
          <cell r="D51" t="str">
            <v>SOLO PUERTAS MONTERIA</v>
          </cell>
          <cell r="E51" t="str">
            <v>CALLE 29 # 16 66</v>
          </cell>
          <cell r="F51" t="str">
            <v>MONTERÍA CÓRDOBA</v>
          </cell>
          <cell r="G51" t="str">
            <v>4791057 / 3135234045</v>
          </cell>
          <cell r="H51">
            <v>0</v>
          </cell>
          <cell r="I51">
            <v>0</v>
          </cell>
          <cell r="J51">
            <v>0</v>
          </cell>
          <cell r="K51">
            <v>0</v>
          </cell>
          <cell r="L51">
            <v>4</v>
          </cell>
          <cell r="M51">
            <v>41429</v>
          </cell>
          <cell r="N51">
            <v>0</v>
          </cell>
          <cell r="O51">
            <v>0</v>
          </cell>
          <cell r="P51">
            <v>0</v>
          </cell>
          <cell r="Q51">
            <v>0</v>
          </cell>
          <cell r="R51">
            <v>0</v>
          </cell>
        </row>
        <row r="52">
          <cell r="A52" t="str">
            <v>SOTELO AVILA EDWARD ANANÍAS</v>
          </cell>
          <cell r="B52" t="str">
            <v>79.047.380-4</v>
          </cell>
          <cell r="C52" t="str">
            <v>ESTRUCTURA METÁLICA</v>
          </cell>
          <cell r="D52" t="str">
            <v>SOTELO AVILA EDWARD ANANÍAS</v>
          </cell>
          <cell r="E52" t="str">
            <v>CARRERA 13 A # 55 A 48 SUR</v>
          </cell>
          <cell r="F52" t="str">
            <v>BOGOTÁ D.C</v>
          </cell>
          <cell r="G52" t="str">
            <v>4167126 / 3105657831</v>
          </cell>
          <cell r="H52">
            <v>0</v>
          </cell>
          <cell r="I52">
            <v>0</v>
          </cell>
          <cell r="J52">
            <v>0</v>
          </cell>
          <cell r="K52">
            <v>0</v>
          </cell>
          <cell r="L52">
            <v>4</v>
          </cell>
          <cell r="M52">
            <v>41347</v>
          </cell>
          <cell r="N52">
            <v>0</v>
          </cell>
          <cell r="O52">
            <v>0</v>
          </cell>
          <cell r="P52">
            <v>0</v>
          </cell>
          <cell r="Q52">
            <v>0</v>
          </cell>
          <cell r="R52">
            <v>0</v>
          </cell>
        </row>
        <row r="53">
          <cell r="A53" t="str">
            <v>ULLOA SAENZ PEDRO JOSÉ INDUSTRIA CARPINTERÍA Y ESTRUCTURA METÁLICA ICEM</v>
          </cell>
          <cell r="B53" t="str">
            <v>1054.681.370-9</v>
          </cell>
          <cell r="C53" t="str">
            <v>ESTRUCTURA METÁLICA</v>
          </cell>
          <cell r="D53" t="str">
            <v>ULLOA SAENZ PEDRO JOSÉ INDUSTRIA CARPINTERÍA Y ESTRUCTURA METÁLICA ICEM</v>
          </cell>
          <cell r="E53" t="str">
            <v>CALLE 152 D # 102 B 10 INTERIOR 6 APTO 401</v>
          </cell>
          <cell r="F53" t="str">
            <v>BOGOTÁ D.C</v>
          </cell>
          <cell r="G53">
            <v>3124189546</v>
          </cell>
          <cell r="H53">
            <v>0</v>
          </cell>
          <cell r="I53">
            <v>0</v>
          </cell>
          <cell r="J53">
            <v>0</v>
          </cell>
          <cell r="K53">
            <v>0</v>
          </cell>
          <cell r="L53">
            <v>3.88</v>
          </cell>
          <cell r="M53">
            <v>41533</v>
          </cell>
          <cell r="N53">
            <v>0</v>
          </cell>
          <cell r="O53">
            <v>0</v>
          </cell>
          <cell r="P53">
            <v>0</v>
          </cell>
          <cell r="Q53">
            <v>0</v>
          </cell>
          <cell r="R53">
            <v>0</v>
          </cell>
        </row>
        <row r="54">
          <cell r="A54" t="str">
            <v>FUNDACIONES Y PILOTAJES S.A.S</v>
          </cell>
          <cell r="B54" t="str">
            <v>800.188.286-9</v>
          </cell>
          <cell r="C54" t="str">
            <v>PANTALLAS</v>
          </cell>
          <cell r="D54" t="str">
            <v>MARIA CRISTINA TORRES PARRA</v>
          </cell>
          <cell r="E54" t="str">
            <v>CLL 104 No.14A-45 OF 502</v>
          </cell>
          <cell r="F54" t="str">
            <v>BOGOTA</v>
          </cell>
          <cell r="G54">
            <v>6230177</v>
          </cell>
          <cell r="H54" t="str">
            <v>pilotajegerencia@telmex.net.co</v>
          </cell>
          <cell r="I54">
            <v>283802640</v>
          </cell>
          <cell r="J54">
            <v>41694</v>
          </cell>
          <cell r="K54">
            <v>41722</v>
          </cell>
          <cell r="L54">
            <v>0</v>
          </cell>
          <cell r="M54">
            <v>0</v>
          </cell>
          <cell r="N54">
            <v>0</v>
          </cell>
          <cell r="O54">
            <v>0</v>
          </cell>
          <cell r="P54">
            <v>0</v>
          </cell>
          <cell r="Q54">
            <v>0</v>
          </cell>
          <cell r="R54">
            <v>0</v>
          </cell>
        </row>
        <row r="55">
          <cell r="A55" t="str">
            <v>ACEROS FIGURADOS S.A.S</v>
          </cell>
          <cell r="B55" t="str">
            <v>860.035.730-1</v>
          </cell>
          <cell r="C55" t="str">
            <v>PILOTAJE</v>
          </cell>
          <cell r="D55" t="str">
            <v>FELIPE BERNAL VARELA</v>
          </cell>
          <cell r="E55" t="str">
            <v>CRA 8 No.64-61 OF 32</v>
          </cell>
          <cell r="F55" t="str">
            <v>BOGOTA</v>
          </cell>
          <cell r="G55" t="str">
            <v>2 55 33 49 - 2 49 94 10 - 310 477 01 89</v>
          </cell>
          <cell r="H55" t="str">
            <v>acerosfigurados@yahoo.com</v>
          </cell>
          <cell r="I55">
            <v>199765892.14799997</v>
          </cell>
          <cell r="J55">
            <v>41715</v>
          </cell>
          <cell r="K55">
            <v>41754</v>
          </cell>
          <cell r="L55">
            <v>0</v>
          </cell>
          <cell r="M55">
            <v>0</v>
          </cell>
          <cell r="N55">
            <v>0</v>
          </cell>
          <cell r="O55">
            <v>0</v>
          </cell>
          <cell r="P55">
            <v>0</v>
          </cell>
          <cell r="Q55">
            <v>0</v>
          </cell>
          <cell r="R55">
            <v>0</v>
          </cell>
        </row>
        <row r="56">
          <cell r="A56" t="str">
            <v>JAVIER VARGAS HERRERA</v>
          </cell>
          <cell r="B56" t="str">
            <v>79784974-1</v>
          </cell>
          <cell r="C56" t="str">
            <v>MANO DE OBRA  CIVIL</v>
          </cell>
          <cell r="D56" t="str">
            <v>JAVIER VARGAS HERRERA</v>
          </cell>
          <cell r="E56" t="str">
            <v>CRA 3 No.163A -11</v>
          </cell>
          <cell r="F56" t="str">
            <v>BOGOTA</v>
          </cell>
          <cell r="G56" t="str">
            <v>321 3774 61 17</v>
          </cell>
          <cell r="H56" t="str">
            <v>javiervaher@hotmail.com</v>
          </cell>
          <cell r="I56">
            <v>0</v>
          </cell>
          <cell r="J56">
            <v>0</v>
          </cell>
          <cell r="K56">
            <v>0</v>
          </cell>
          <cell r="L56">
            <v>0</v>
          </cell>
          <cell r="M56">
            <v>0</v>
          </cell>
          <cell r="N56">
            <v>0</v>
          </cell>
          <cell r="O56">
            <v>0</v>
          </cell>
          <cell r="P56">
            <v>0</v>
          </cell>
          <cell r="Q56">
            <v>0</v>
          </cell>
          <cell r="R56">
            <v>0</v>
          </cell>
        </row>
        <row r="57">
          <cell r="A57" t="str">
            <v>INGENIERIA E INSTALACIONES ELÉCTRICAS SAS</v>
          </cell>
          <cell r="B57" t="str">
            <v>830.009.940-0</v>
          </cell>
          <cell r="C57" t="str">
            <v xml:space="preserve"> INSTALACIONES  ELÉCTRICAS</v>
          </cell>
          <cell r="D57" t="str">
            <v>HARLEY DIAZ</v>
          </cell>
          <cell r="E57" t="str">
            <v>CRA 49 C No.91-40</v>
          </cell>
          <cell r="F57" t="str">
            <v>BOGOTA</v>
          </cell>
          <cell r="G57" t="str">
            <v>5 938747-310 2289971</v>
          </cell>
          <cell r="H57" t="str">
            <v>adiaz@iieingenieria.com</v>
          </cell>
          <cell r="I57">
            <v>20999999.970000003</v>
          </cell>
          <cell r="J57">
            <v>41701</v>
          </cell>
          <cell r="K57">
            <v>41716</v>
          </cell>
          <cell r="L57">
            <v>0</v>
          </cell>
          <cell r="M57">
            <v>0</v>
          </cell>
          <cell r="N57">
            <v>0</v>
          </cell>
          <cell r="O57">
            <v>0</v>
          </cell>
          <cell r="P57">
            <v>0</v>
          </cell>
          <cell r="Q57">
            <v>0</v>
          </cell>
          <cell r="R57">
            <v>0</v>
          </cell>
        </row>
        <row r="58">
          <cell r="A58">
            <v>0</v>
          </cell>
          <cell r="B58">
            <v>0</v>
          </cell>
          <cell r="C58">
            <v>0</v>
          </cell>
          <cell r="D58">
            <v>0</v>
          </cell>
          <cell r="E58">
            <v>0</v>
          </cell>
          <cell r="F58">
            <v>0</v>
          </cell>
          <cell r="G58">
            <v>0</v>
          </cell>
          <cell r="H58">
            <v>0</v>
          </cell>
          <cell r="I58">
            <v>0</v>
          </cell>
          <cell r="J58">
            <v>0</v>
          </cell>
          <cell r="K58">
            <v>0</v>
          </cell>
          <cell r="L58">
            <v>0</v>
          </cell>
          <cell r="M58">
            <v>0</v>
          </cell>
          <cell r="N58">
            <v>0</v>
          </cell>
          <cell r="O58">
            <v>0</v>
          </cell>
          <cell r="P58">
            <v>0</v>
          </cell>
          <cell r="Q58">
            <v>0</v>
          </cell>
          <cell r="R58">
            <v>0</v>
          </cell>
        </row>
        <row r="59">
          <cell r="A59">
            <v>0</v>
          </cell>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row>
        <row r="60">
          <cell r="A60">
            <v>0</v>
          </cell>
          <cell r="B60">
            <v>0</v>
          </cell>
          <cell r="C60">
            <v>0</v>
          </cell>
          <cell r="D60">
            <v>0</v>
          </cell>
          <cell r="E60">
            <v>0</v>
          </cell>
          <cell r="F60">
            <v>0</v>
          </cell>
          <cell r="G60">
            <v>0</v>
          </cell>
          <cell r="H60">
            <v>0</v>
          </cell>
          <cell r="I60">
            <v>0</v>
          </cell>
          <cell r="J60">
            <v>0</v>
          </cell>
          <cell r="K60">
            <v>0</v>
          </cell>
          <cell r="L60">
            <v>0</v>
          </cell>
          <cell r="M60">
            <v>0</v>
          </cell>
          <cell r="N60">
            <v>0</v>
          </cell>
          <cell r="O60">
            <v>0</v>
          </cell>
          <cell r="P60">
            <v>0</v>
          </cell>
          <cell r="Q60">
            <v>0</v>
          </cell>
          <cell r="R60">
            <v>0</v>
          </cell>
        </row>
        <row r="61">
          <cell r="A61">
            <v>0</v>
          </cell>
          <cell r="B61">
            <v>0</v>
          </cell>
          <cell r="C61">
            <v>0</v>
          </cell>
          <cell r="D61">
            <v>0</v>
          </cell>
          <cell r="E61">
            <v>0</v>
          </cell>
          <cell r="F61">
            <v>0</v>
          </cell>
          <cell r="G61">
            <v>0</v>
          </cell>
          <cell r="H61">
            <v>0</v>
          </cell>
          <cell r="I61">
            <v>0</v>
          </cell>
          <cell r="J61">
            <v>0</v>
          </cell>
          <cell r="K61">
            <v>0</v>
          </cell>
          <cell r="L61">
            <v>0</v>
          </cell>
          <cell r="M61">
            <v>0</v>
          </cell>
          <cell r="N61">
            <v>0</v>
          </cell>
          <cell r="O61">
            <v>0</v>
          </cell>
          <cell r="P61">
            <v>0</v>
          </cell>
          <cell r="Q61">
            <v>0</v>
          </cell>
          <cell r="R61">
            <v>0</v>
          </cell>
        </row>
        <row r="62">
          <cell r="A62">
            <v>0</v>
          </cell>
          <cell r="B62">
            <v>0</v>
          </cell>
          <cell r="C62">
            <v>0</v>
          </cell>
          <cell r="D62">
            <v>0</v>
          </cell>
          <cell r="E62">
            <v>0</v>
          </cell>
          <cell r="F62">
            <v>0</v>
          </cell>
          <cell r="G62">
            <v>0</v>
          </cell>
          <cell r="H62">
            <v>0</v>
          </cell>
          <cell r="I62">
            <v>0</v>
          </cell>
          <cell r="J62">
            <v>0</v>
          </cell>
          <cell r="K62">
            <v>0</v>
          </cell>
          <cell r="L62">
            <v>0</v>
          </cell>
          <cell r="M62">
            <v>0</v>
          </cell>
          <cell r="N62">
            <v>0</v>
          </cell>
          <cell r="O62">
            <v>0</v>
          </cell>
          <cell r="P62">
            <v>0</v>
          </cell>
          <cell r="Q62">
            <v>0</v>
          </cell>
          <cell r="R62">
            <v>0</v>
          </cell>
        </row>
        <row r="63">
          <cell r="A63">
            <v>0</v>
          </cell>
          <cell r="B63">
            <v>0</v>
          </cell>
          <cell r="C63">
            <v>0</v>
          </cell>
          <cell r="D63">
            <v>0</v>
          </cell>
          <cell r="E63">
            <v>0</v>
          </cell>
          <cell r="F63">
            <v>0</v>
          </cell>
          <cell r="G63">
            <v>0</v>
          </cell>
          <cell r="H63">
            <v>0</v>
          </cell>
          <cell r="I63">
            <v>0</v>
          </cell>
          <cell r="J63">
            <v>0</v>
          </cell>
          <cell r="K63">
            <v>0</v>
          </cell>
          <cell r="L63">
            <v>0</v>
          </cell>
          <cell r="M63">
            <v>0</v>
          </cell>
          <cell r="N63">
            <v>0</v>
          </cell>
          <cell r="O63">
            <v>0</v>
          </cell>
          <cell r="P63">
            <v>0</v>
          </cell>
          <cell r="Q63">
            <v>0</v>
          </cell>
          <cell r="R63">
            <v>0</v>
          </cell>
        </row>
        <row r="64">
          <cell r="A64">
            <v>0</v>
          </cell>
          <cell r="B64">
            <v>0</v>
          </cell>
          <cell r="C64">
            <v>0</v>
          </cell>
          <cell r="D64">
            <v>0</v>
          </cell>
          <cell r="E64">
            <v>0</v>
          </cell>
          <cell r="F64">
            <v>0</v>
          </cell>
          <cell r="G64">
            <v>0</v>
          </cell>
          <cell r="H64">
            <v>0</v>
          </cell>
          <cell r="I64">
            <v>0</v>
          </cell>
          <cell r="J64">
            <v>0</v>
          </cell>
          <cell r="K64">
            <v>0</v>
          </cell>
          <cell r="L64">
            <v>0</v>
          </cell>
          <cell r="M64">
            <v>0</v>
          </cell>
          <cell r="N64">
            <v>0</v>
          </cell>
          <cell r="O64">
            <v>0</v>
          </cell>
          <cell r="P64">
            <v>0</v>
          </cell>
          <cell r="Q64">
            <v>0</v>
          </cell>
          <cell r="R64">
            <v>0</v>
          </cell>
        </row>
        <row r="65">
          <cell r="A65">
            <v>0</v>
          </cell>
          <cell r="B65">
            <v>0</v>
          </cell>
          <cell r="C65">
            <v>0</v>
          </cell>
          <cell r="D65">
            <v>0</v>
          </cell>
          <cell r="E65">
            <v>0</v>
          </cell>
          <cell r="F65">
            <v>0</v>
          </cell>
          <cell r="G65">
            <v>0</v>
          </cell>
          <cell r="H65">
            <v>0</v>
          </cell>
          <cell r="I65">
            <v>0</v>
          </cell>
          <cell r="J65">
            <v>0</v>
          </cell>
          <cell r="K65">
            <v>0</v>
          </cell>
          <cell r="L65">
            <v>0</v>
          </cell>
          <cell r="M65">
            <v>0</v>
          </cell>
          <cell r="N65">
            <v>0</v>
          </cell>
          <cell r="O65">
            <v>0</v>
          </cell>
          <cell r="P65">
            <v>0</v>
          </cell>
          <cell r="Q65">
            <v>0</v>
          </cell>
          <cell r="R65">
            <v>0</v>
          </cell>
        </row>
        <row r="66">
          <cell r="A66">
            <v>0</v>
          </cell>
          <cell r="B66">
            <v>0</v>
          </cell>
          <cell r="C66">
            <v>0</v>
          </cell>
          <cell r="D66">
            <v>0</v>
          </cell>
          <cell r="E66">
            <v>0</v>
          </cell>
          <cell r="F66">
            <v>0</v>
          </cell>
          <cell r="G66">
            <v>0</v>
          </cell>
          <cell r="H66">
            <v>0</v>
          </cell>
          <cell r="I66">
            <v>0</v>
          </cell>
          <cell r="J66">
            <v>0</v>
          </cell>
          <cell r="K66">
            <v>0</v>
          </cell>
          <cell r="L66">
            <v>0</v>
          </cell>
          <cell r="M66">
            <v>0</v>
          </cell>
          <cell r="N66">
            <v>0</v>
          </cell>
          <cell r="O66">
            <v>0</v>
          </cell>
          <cell r="P66">
            <v>0</v>
          </cell>
          <cell r="Q66">
            <v>0</v>
          </cell>
          <cell r="R66">
            <v>0</v>
          </cell>
        </row>
        <row r="67">
          <cell r="A67">
            <v>0</v>
          </cell>
          <cell r="B67">
            <v>0</v>
          </cell>
          <cell r="C67">
            <v>0</v>
          </cell>
          <cell r="D67">
            <v>0</v>
          </cell>
          <cell r="E67">
            <v>0</v>
          </cell>
          <cell r="F67">
            <v>0</v>
          </cell>
          <cell r="G67">
            <v>0</v>
          </cell>
          <cell r="H67">
            <v>0</v>
          </cell>
          <cell r="I67">
            <v>0</v>
          </cell>
          <cell r="J67">
            <v>0</v>
          </cell>
          <cell r="K67">
            <v>0</v>
          </cell>
          <cell r="L67">
            <v>0</v>
          </cell>
          <cell r="M67">
            <v>0</v>
          </cell>
          <cell r="N67">
            <v>0</v>
          </cell>
          <cell r="O67">
            <v>0</v>
          </cell>
          <cell r="P67">
            <v>0</v>
          </cell>
          <cell r="Q67">
            <v>0</v>
          </cell>
          <cell r="R67">
            <v>0</v>
          </cell>
        </row>
        <row r="68">
          <cell r="A68">
            <v>0</v>
          </cell>
          <cell r="B68">
            <v>0</v>
          </cell>
          <cell r="C68">
            <v>0</v>
          </cell>
          <cell r="D68">
            <v>0</v>
          </cell>
          <cell r="E68">
            <v>0</v>
          </cell>
          <cell r="F68">
            <v>0</v>
          </cell>
          <cell r="G68">
            <v>0</v>
          </cell>
          <cell r="H68">
            <v>0</v>
          </cell>
          <cell r="I68">
            <v>0</v>
          </cell>
          <cell r="J68">
            <v>0</v>
          </cell>
          <cell r="K68">
            <v>0</v>
          </cell>
          <cell r="L68">
            <v>0</v>
          </cell>
          <cell r="M68">
            <v>0</v>
          </cell>
          <cell r="N68">
            <v>0</v>
          </cell>
          <cell r="O68">
            <v>0</v>
          </cell>
          <cell r="P68">
            <v>0</v>
          </cell>
          <cell r="Q68">
            <v>0</v>
          </cell>
          <cell r="R68">
            <v>0</v>
          </cell>
        </row>
        <row r="69">
          <cell r="A69">
            <v>0</v>
          </cell>
          <cell r="B69">
            <v>0</v>
          </cell>
          <cell r="C69">
            <v>0</v>
          </cell>
          <cell r="D69">
            <v>0</v>
          </cell>
          <cell r="E69">
            <v>0</v>
          </cell>
          <cell r="F69">
            <v>0</v>
          </cell>
          <cell r="G69">
            <v>0</v>
          </cell>
          <cell r="H69">
            <v>0</v>
          </cell>
          <cell r="I69">
            <v>0</v>
          </cell>
          <cell r="J69">
            <v>0</v>
          </cell>
          <cell r="K69">
            <v>0</v>
          </cell>
          <cell r="L69">
            <v>0</v>
          </cell>
          <cell r="M69">
            <v>0</v>
          </cell>
          <cell r="N69">
            <v>0</v>
          </cell>
          <cell r="O69">
            <v>0</v>
          </cell>
          <cell r="P69">
            <v>0</v>
          </cell>
          <cell r="Q69">
            <v>0</v>
          </cell>
          <cell r="R69">
            <v>0</v>
          </cell>
        </row>
        <row r="70">
          <cell r="A70">
            <v>0</v>
          </cell>
          <cell r="B70">
            <v>0</v>
          </cell>
          <cell r="C70">
            <v>0</v>
          </cell>
          <cell r="D70">
            <v>0</v>
          </cell>
          <cell r="E70">
            <v>0</v>
          </cell>
          <cell r="F70">
            <v>0</v>
          </cell>
          <cell r="G70">
            <v>0</v>
          </cell>
          <cell r="H70">
            <v>0</v>
          </cell>
          <cell r="I70">
            <v>0</v>
          </cell>
          <cell r="J70">
            <v>0</v>
          </cell>
          <cell r="K70">
            <v>0</v>
          </cell>
          <cell r="L70">
            <v>0</v>
          </cell>
          <cell r="M70">
            <v>0</v>
          </cell>
          <cell r="N70">
            <v>0</v>
          </cell>
          <cell r="O70">
            <v>0</v>
          </cell>
          <cell r="P70">
            <v>0</v>
          </cell>
          <cell r="Q70">
            <v>0</v>
          </cell>
          <cell r="R70">
            <v>0</v>
          </cell>
        </row>
        <row r="71">
          <cell r="A71">
            <v>0</v>
          </cell>
          <cell r="B71">
            <v>0</v>
          </cell>
          <cell r="C71">
            <v>0</v>
          </cell>
          <cell r="D71">
            <v>0</v>
          </cell>
          <cell r="E71">
            <v>0</v>
          </cell>
          <cell r="F71">
            <v>0</v>
          </cell>
          <cell r="G71">
            <v>0</v>
          </cell>
          <cell r="H71">
            <v>0</v>
          </cell>
          <cell r="I71">
            <v>0</v>
          </cell>
          <cell r="J71">
            <v>0</v>
          </cell>
          <cell r="K71">
            <v>0</v>
          </cell>
          <cell r="L71">
            <v>0</v>
          </cell>
          <cell r="M71">
            <v>0</v>
          </cell>
          <cell r="N71">
            <v>0</v>
          </cell>
          <cell r="O71">
            <v>0</v>
          </cell>
          <cell r="P71">
            <v>0</v>
          </cell>
          <cell r="Q71">
            <v>0</v>
          </cell>
          <cell r="R71">
            <v>0</v>
          </cell>
        </row>
        <row r="72">
          <cell r="A72">
            <v>0</v>
          </cell>
          <cell r="B72">
            <v>0</v>
          </cell>
          <cell r="C72">
            <v>0</v>
          </cell>
          <cell r="D72">
            <v>0</v>
          </cell>
          <cell r="E72">
            <v>0</v>
          </cell>
          <cell r="F72">
            <v>0</v>
          </cell>
          <cell r="G72">
            <v>0</v>
          </cell>
          <cell r="H72">
            <v>0</v>
          </cell>
          <cell r="I72">
            <v>0</v>
          </cell>
          <cell r="J72">
            <v>0</v>
          </cell>
          <cell r="K72">
            <v>0</v>
          </cell>
          <cell r="L72">
            <v>0</v>
          </cell>
          <cell r="M72">
            <v>0</v>
          </cell>
          <cell r="N72">
            <v>0</v>
          </cell>
          <cell r="O72">
            <v>0</v>
          </cell>
          <cell r="P72">
            <v>0</v>
          </cell>
          <cell r="Q72">
            <v>0</v>
          </cell>
          <cell r="R72">
            <v>0</v>
          </cell>
        </row>
        <row r="73">
          <cell r="A73">
            <v>0</v>
          </cell>
          <cell r="B73">
            <v>0</v>
          </cell>
          <cell r="C73">
            <v>0</v>
          </cell>
          <cell r="D73">
            <v>0</v>
          </cell>
          <cell r="E73">
            <v>0</v>
          </cell>
          <cell r="F73">
            <v>0</v>
          </cell>
          <cell r="G73">
            <v>0</v>
          </cell>
          <cell r="H73">
            <v>0</v>
          </cell>
          <cell r="I73">
            <v>0</v>
          </cell>
          <cell r="J73">
            <v>0</v>
          </cell>
          <cell r="K73">
            <v>0</v>
          </cell>
          <cell r="L73">
            <v>0</v>
          </cell>
          <cell r="M73">
            <v>0</v>
          </cell>
          <cell r="N73">
            <v>0</v>
          </cell>
          <cell r="O73">
            <v>0</v>
          </cell>
          <cell r="P73">
            <v>0</v>
          </cell>
          <cell r="Q73">
            <v>0</v>
          </cell>
          <cell r="R73">
            <v>0</v>
          </cell>
        </row>
        <row r="74">
          <cell r="A74">
            <v>0</v>
          </cell>
          <cell r="B74">
            <v>0</v>
          </cell>
          <cell r="C74">
            <v>0</v>
          </cell>
          <cell r="D74">
            <v>0</v>
          </cell>
          <cell r="E74">
            <v>0</v>
          </cell>
          <cell r="F74">
            <v>0</v>
          </cell>
          <cell r="G74">
            <v>0</v>
          </cell>
          <cell r="H74">
            <v>0</v>
          </cell>
          <cell r="I74">
            <v>0</v>
          </cell>
          <cell r="J74">
            <v>0</v>
          </cell>
          <cell r="K74">
            <v>0</v>
          </cell>
          <cell r="L74">
            <v>0</v>
          </cell>
          <cell r="M74">
            <v>0</v>
          </cell>
          <cell r="N74">
            <v>0</v>
          </cell>
          <cell r="O74">
            <v>0</v>
          </cell>
          <cell r="P74">
            <v>0</v>
          </cell>
          <cell r="Q74">
            <v>0</v>
          </cell>
          <cell r="R74">
            <v>0</v>
          </cell>
        </row>
        <row r="75">
          <cell r="A75">
            <v>0</v>
          </cell>
          <cell r="B75">
            <v>0</v>
          </cell>
          <cell r="C75">
            <v>0</v>
          </cell>
          <cell r="D75">
            <v>0</v>
          </cell>
          <cell r="E75">
            <v>0</v>
          </cell>
          <cell r="F75">
            <v>0</v>
          </cell>
          <cell r="G75">
            <v>0</v>
          </cell>
          <cell r="H75">
            <v>0</v>
          </cell>
          <cell r="I75">
            <v>0</v>
          </cell>
          <cell r="J75">
            <v>0</v>
          </cell>
          <cell r="K75">
            <v>0</v>
          </cell>
          <cell r="L75">
            <v>0</v>
          </cell>
          <cell r="M75">
            <v>0</v>
          </cell>
          <cell r="N75">
            <v>0</v>
          </cell>
          <cell r="O75">
            <v>0</v>
          </cell>
          <cell r="P75">
            <v>0</v>
          </cell>
          <cell r="Q75">
            <v>0</v>
          </cell>
          <cell r="R75">
            <v>0</v>
          </cell>
        </row>
        <row r="76">
          <cell r="A76">
            <v>0</v>
          </cell>
          <cell r="B76">
            <v>0</v>
          </cell>
          <cell r="C76">
            <v>0</v>
          </cell>
          <cell r="D76">
            <v>0</v>
          </cell>
          <cell r="E76">
            <v>0</v>
          </cell>
          <cell r="F76">
            <v>0</v>
          </cell>
          <cell r="G76">
            <v>0</v>
          </cell>
          <cell r="H76">
            <v>0</v>
          </cell>
          <cell r="I76">
            <v>0</v>
          </cell>
          <cell r="J76">
            <v>0</v>
          </cell>
          <cell r="K76">
            <v>0</v>
          </cell>
          <cell r="L76">
            <v>0</v>
          </cell>
          <cell r="M76">
            <v>0</v>
          </cell>
          <cell r="N76">
            <v>0</v>
          </cell>
          <cell r="O76">
            <v>0</v>
          </cell>
          <cell r="P76">
            <v>0</v>
          </cell>
          <cell r="Q76">
            <v>0</v>
          </cell>
          <cell r="R76">
            <v>0</v>
          </cell>
        </row>
        <row r="77">
          <cell r="A77">
            <v>0</v>
          </cell>
          <cell r="B77">
            <v>0</v>
          </cell>
          <cell r="C77">
            <v>0</v>
          </cell>
          <cell r="D77">
            <v>0</v>
          </cell>
          <cell r="E77">
            <v>0</v>
          </cell>
          <cell r="F77">
            <v>0</v>
          </cell>
          <cell r="G77">
            <v>0</v>
          </cell>
          <cell r="H77">
            <v>0</v>
          </cell>
          <cell r="I77">
            <v>0</v>
          </cell>
          <cell r="J77">
            <v>0</v>
          </cell>
          <cell r="K77">
            <v>0</v>
          </cell>
          <cell r="L77">
            <v>0</v>
          </cell>
          <cell r="M77">
            <v>0</v>
          </cell>
          <cell r="N77">
            <v>0</v>
          </cell>
          <cell r="O77">
            <v>0</v>
          </cell>
          <cell r="P77">
            <v>0</v>
          </cell>
          <cell r="Q77">
            <v>0</v>
          </cell>
          <cell r="R77">
            <v>0</v>
          </cell>
        </row>
        <row r="78">
          <cell r="A78">
            <v>0</v>
          </cell>
          <cell r="B78">
            <v>0</v>
          </cell>
          <cell r="C78">
            <v>0</v>
          </cell>
          <cell r="D78">
            <v>0</v>
          </cell>
          <cell r="E78">
            <v>0</v>
          </cell>
          <cell r="F78">
            <v>0</v>
          </cell>
          <cell r="G78">
            <v>0</v>
          </cell>
          <cell r="H78">
            <v>0</v>
          </cell>
          <cell r="I78">
            <v>0</v>
          </cell>
          <cell r="J78">
            <v>0</v>
          </cell>
          <cell r="K78">
            <v>0</v>
          </cell>
          <cell r="L78">
            <v>0</v>
          </cell>
          <cell r="M78">
            <v>0</v>
          </cell>
          <cell r="N78">
            <v>0</v>
          </cell>
          <cell r="O78">
            <v>0</v>
          </cell>
          <cell r="P78">
            <v>0</v>
          </cell>
          <cell r="Q78">
            <v>0</v>
          </cell>
          <cell r="R78">
            <v>0</v>
          </cell>
        </row>
        <row r="79">
          <cell r="A79">
            <v>0</v>
          </cell>
          <cell r="B79">
            <v>0</v>
          </cell>
          <cell r="C79">
            <v>0</v>
          </cell>
          <cell r="D79">
            <v>0</v>
          </cell>
          <cell r="E79">
            <v>0</v>
          </cell>
          <cell r="F79">
            <v>0</v>
          </cell>
          <cell r="G79">
            <v>0</v>
          </cell>
          <cell r="H79">
            <v>0</v>
          </cell>
          <cell r="I79">
            <v>0</v>
          </cell>
          <cell r="J79">
            <v>0</v>
          </cell>
          <cell r="K79">
            <v>0</v>
          </cell>
          <cell r="L79">
            <v>0</v>
          </cell>
          <cell r="M79">
            <v>0</v>
          </cell>
          <cell r="N79">
            <v>0</v>
          </cell>
          <cell r="O79">
            <v>0</v>
          </cell>
          <cell r="P79">
            <v>0</v>
          </cell>
          <cell r="Q79">
            <v>0</v>
          </cell>
          <cell r="R79">
            <v>0</v>
          </cell>
        </row>
        <row r="80">
          <cell r="A80">
            <v>0</v>
          </cell>
          <cell r="B80">
            <v>0</v>
          </cell>
          <cell r="C80">
            <v>0</v>
          </cell>
          <cell r="D80">
            <v>0</v>
          </cell>
          <cell r="E80">
            <v>0</v>
          </cell>
          <cell r="F80">
            <v>0</v>
          </cell>
          <cell r="G80">
            <v>0</v>
          </cell>
          <cell r="H80">
            <v>0</v>
          </cell>
          <cell r="I80">
            <v>0</v>
          </cell>
          <cell r="J80">
            <v>0</v>
          </cell>
          <cell r="K80">
            <v>0</v>
          </cell>
          <cell r="L80">
            <v>0</v>
          </cell>
          <cell r="M80">
            <v>0</v>
          </cell>
          <cell r="N80">
            <v>0</v>
          </cell>
          <cell r="O80">
            <v>0</v>
          </cell>
          <cell r="P80">
            <v>0</v>
          </cell>
          <cell r="Q80">
            <v>0</v>
          </cell>
          <cell r="R80">
            <v>0</v>
          </cell>
        </row>
        <row r="82">
          <cell r="A82" t="str">
            <v xml:space="preserve">NOTA: REALIZAR EVALUACION SEMESTRAL Y  ANALISIS DE RESULTADOS DE EVALUACION DE PROVEEDORES EN EL INFORME DE GESTION  CADA SEMESTRE.                                                                                                                                                                                                                                                              MANEJAR Y ACTUALIZAR EL LISTADO DE PROVEEDORES ANUALMENTE Y DEJAR EL REGISTRO IMPRESO EN EL INFORME DEL I SEMESTRE DEL AÑO Y CONSERVAR EN ARCHIVO DEL DEPARTAMENTO DE COMPRAS. </v>
          </cell>
          <cell r="B82">
            <v>0</v>
          </cell>
          <cell r="C82">
            <v>0</v>
          </cell>
          <cell r="D82">
            <v>0</v>
          </cell>
          <cell r="E82">
            <v>0</v>
          </cell>
          <cell r="F82">
            <v>0</v>
          </cell>
          <cell r="G82">
            <v>0</v>
          </cell>
          <cell r="H82">
            <v>0</v>
          </cell>
          <cell r="I82">
            <v>0</v>
          </cell>
          <cell r="J82">
            <v>0</v>
          </cell>
          <cell r="K82">
            <v>0</v>
          </cell>
          <cell r="L82">
            <v>0</v>
          </cell>
          <cell r="M82">
            <v>0</v>
          </cell>
          <cell r="N82">
            <v>0</v>
          </cell>
          <cell r="O82">
            <v>0</v>
          </cell>
          <cell r="P82">
            <v>0</v>
          </cell>
          <cell r="Q82">
            <v>0</v>
          </cell>
          <cell r="R82">
            <v>0</v>
          </cell>
        </row>
        <row r="83">
          <cell r="A83">
            <v>0</v>
          </cell>
          <cell r="B83">
            <v>0</v>
          </cell>
          <cell r="C83">
            <v>0</v>
          </cell>
          <cell r="D83">
            <v>0</v>
          </cell>
          <cell r="E83">
            <v>0</v>
          </cell>
          <cell r="F83">
            <v>0</v>
          </cell>
          <cell r="G83">
            <v>0</v>
          </cell>
          <cell r="H83">
            <v>0</v>
          </cell>
          <cell r="I83">
            <v>0</v>
          </cell>
          <cell r="J83">
            <v>0</v>
          </cell>
          <cell r="K83">
            <v>0</v>
          </cell>
          <cell r="L83">
            <v>0</v>
          </cell>
          <cell r="M83">
            <v>0</v>
          </cell>
          <cell r="N83">
            <v>0</v>
          </cell>
          <cell r="O83">
            <v>0</v>
          </cell>
          <cell r="P83">
            <v>0</v>
          </cell>
          <cell r="Q83">
            <v>0</v>
          </cell>
          <cell r="R83">
            <v>0</v>
          </cell>
        </row>
        <row r="84">
          <cell r="A84">
            <v>0</v>
          </cell>
          <cell r="B84">
            <v>0</v>
          </cell>
          <cell r="C84">
            <v>0</v>
          </cell>
          <cell r="D84">
            <v>0</v>
          </cell>
          <cell r="E84">
            <v>0</v>
          </cell>
          <cell r="F84">
            <v>0</v>
          </cell>
          <cell r="G84">
            <v>0</v>
          </cell>
        </row>
        <row r="85">
          <cell r="H85">
            <v>0</v>
          </cell>
          <cell r="I85">
            <v>0</v>
          </cell>
          <cell r="J85">
            <v>0</v>
          </cell>
          <cell r="K85">
            <v>0</v>
          </cell>
          <cell r="L85">
            <v>0</v>
          </cell>
          <cell r="M85">
            <v>0</v>
          </cell>
          <cell r="N85">
            <v>0</v>
          </cell>
          <cell r="O85">
            <v>0</v>
          </cell>
          <cell r="P85">
            <v>0</v>
          </cell>
          <cell r="Q85">
            <v>0</v>
          </cell>
          <cell r="R85">
            <v>0</v>
          </cell>
        </row>
        <row r="86">
          <cell r="A86" t="str">
            <v>Elaboró:</v>
          </cell>
          <cell r="B86">
            <v>0</v>
          </cell>
          <cell r="C86">
            <v>0</v>
          </cell>
          <cell r="D86">
            <v>0</v>
          </cell>
          <cell r="E86">
            <v>0</v>
          </cell>
          <cell r="F86">
            <v>0</v>
          </cell>
          <cell r="G86">
            <v>0</v>
          </cell>
          <cell r="H86">
            <v>0</v>
          </cell>
          <cell r="I86">
            <v>0</v>
          </cell>
          <cell r="J86">
            <v>0</v>
          </cell>
          <cell r="K86">
            <v>0</v>
          </cell>
        </row>
      </sheetData>
      <sheetData sheetId="5">
        <row r="1">
          <cell r="A1">
            <v>0</v>
          </cell>
          <cell r="B1">
            <v>0</v>
          </cell>
          <cell r="C1" t="str">
            <v>SISTEMA DE GESTIÓN HSEQ</v>
          </cell>
          <cell r="D1">
            <v>0</v>
          </cell>
          <cell r="E1">
            <v>0</v>
          </cell>
          <cell r="F1">
            <v>0</v>
          </cell>
          <cell r="G1">
            <v>0</v>
          </cell>
          <cell r="H1">
            <v>0</v>
          </cell>
          <cell r="I1">
            <v>0</v>
          </cell>
          <cell r="J1">
            <v>0</v>
          </cell>
          <cell r="K1">
            <v>0</v>
          </cell>
          <cell r="L1">
            <v>0</v>
          </cell>
          <cell r="M1">
            <v>0</v>
          </cell>
          <cell r="N1" t="str">
            <v>F-CP-011</v>
          </cell>
          <cell r="O1">
            <v>0</v>
          </cell>
        </row>
        <row r="2">
          <cell r="A2">
            <v>0</v>
          </cell>
          <cell r="B2">
            <v>0</v>
          </cell>
          <cell r="C2" t="str">
            <v>CUADRO COMPARATIVO DE COTIZACIONES</v>
          </cell>
          <cell r="D2">
            <v>0</v>
          </cell>
          <cell r="E2">
            <v>0</v>
          </cell>
          <cell r="F2">
            <v>0</v>
          </cell>
          <cell r="G2">
            <v>0</v>
          </cell>
          <cell r="H2">
            <v>0</v>
          </cell>
          <cell r="I2">
            <v>0</v>
          </cell>
          <cell r="J2">
            <v>0</v>
          </cell>
          <cell r="K2">
            <v>0</v>
          </cell>
          <cell r="L2">
            <v>0</v>
          </cell>
          <cell r="M2">
            <v>0</v>
          </cell>
          <cell r="N2" t="str">
            <v>Versión00</v>
          </cell>
          <cell r="O2" t="str">
            <v>Vigencia22/01/2014</v>
          </cell>
        </row>
        <row r="3">
          <cell r="A3">
            <v>0</v>
          </cell>
          <cell r="B3">
            <v>0</v>
          </cell>
          <cell r="C3">
            <v>0</v>
          </cell>
          <cell r="D3">
            <v>0</v>
          </cell>
          <cell r="E3">
            <v>0</v>
          </cell>
          <cell r="F3">
            <v>0</v>
          </cell>
          <cell r="G3">
            <v>0</v>
          </cell>
          <cell r="H3">
            <v>0</v>
          </cell>
          <cell r="I3">
            <v>0</v>
          </cell>
          <cell r="J3">
            <v>0</v>
          </cell>
          <cell r="K3">
            <v>0</v>
          </cell>
          <cell r="L3">
            <v>0</v>
          </cell>
          <cell r="M3">
            <v>0</v>
          </cell>
          <cell r="N3">
            <v>0</v>
          </cell>
          <cell r="O3">
            <v>0</v>
          </cell>
        </row>
        <row r="4">
          <cell r="A4">
            <v>0</v>
          </cell>
          <cell r="B4">
            <v>0</v>
          </cell>
          <cell r="C4">
            <v>0</v>
          </cell>
          <cell r="D4">
            <v>0</v>
          </cell>
          <cell r="E4">
            <v>0</v>
          </cell>
          <cell r="F4">
            <v>0</v>
          </cell>
          <cell r="G4">
            <v>0</v>
          </cell>
          <cell r="H4">
            <v>0</v>
          </cell>
          <cell r="I4">
            <v>0</v>
          </cell>
          <cell r="J4">
            <v>0</v>
          </cell>
          <cell r="K4">
            <v>0</v>
          </cell>
          <cell r="L4">
            <v>0</v>
          </cell>
          <cell r="M4">
            <v>0</v>
          </cell>
          <cell r="N4">
            <v>0</v>
          </cell>
          <cell r="O4">
            <v>0</v>
          </cell>
        </row>
        <row r="5">
          <cell r="A5" t="str">
            <v>FECHA</v>
          </cell>
          <cell r="B5" t="str">
            <v>MARTES 21 DE FEBRERO DE 2014</v>
          </cell>
          <cell r="C5">
            <v>0</v>
          </cell>
          <cell r="D5">
            <v>0</v>
          </cell>
          <cell r="E5">
            <v>0</v>
          </cell>
          <cell r="F5">
            <v>0</v>
          </cell>
          <cell r="G5">
            <v>0</v>
          </cell>
          <cell r="H5">
            <v>0</v>
          </cell>
          <cell r="I5">
            <v>0</v>
          </cell>
          <cell r="J5">
            <v>0</v>
          </cell>
          <cell r="K5">
            <v>0</v>
          </cell>
          <cell r="L5">
            <v>0</v>
          </cell>
          <cell r="M5">
            <v>0</v>
          </cell>
          <cell r="N5">
            <v>0</v>
          </cell>
          <cell r="O5">
            <v>0</v>
          </cell>
        </row>
        <row r="6">
          <cell r="A6" t="str">
            <v>OBRA</v>
          </cell>
          <cell r="B6" t="str">
            <v>JUSTICIA PENAL MILITAR</v>
          </cell>
          <cell r="C6">
            <v>0</v>
          </cell>
          <cell r="D6">
            <v>0</v>
          </cell>
          <cell r="E6">
            <v>0</v>
          </cell>
          <cell r="F6">
            <v>0</v>
          </cell>
          <cell r="G6">
            <v>0</v>
          </cell>
          <cell r="H6">
            <v>0</v>
          </cell>
          <cell r="I6">
            <v>0</v>
          </cell>
          <cell r="J6">
            <v>0</v>
          </cell>
          <cell r="K6">
            <v>0</v>
          </cell>
          <cell r="L6">
            <v>0</v>
          </cell>
          <cell r="M6">
            <v>0</v>
          </cell>
          <cell r="N6">
            <v>0</v>
          </cell>
          <cell r="O6">
            <v>0</v>
          </cell>
        </row>
        <row r="7">
          <cell r="A7">
            <v>0</v>
          </cell>
          <cell r="B7">
            <v>0</v>
          </cell>
          <cell r="C7">
            <v>0</v>
          </cell>
          <cell r="D7">
            <v>0</v>
          </cell>
          <cell r="E7">
            <v>0</v>
          </cell>
          <cell r="F7">
            <v>0</v>
          </cell>
          <cell r="G7">
            <v>0</v>
          </cell>
          <cell r="H7">
            <v>0</v>
          </cell>
          <cell r="I7">
            <v>0</v>
          </cell>
          <cell r="J7">
            <v>0</v>
          </cell>
          <cell r="K7">
            <v>0</v>
          </cell>
          <cell r="L7">
            <v>0</v>
          </cell>
          <cell r="M7">
            <v>0</v>
          </cell>
          <cell r="N7">
            <v>0</v>
          </cell>
          <cell r="O7">
            <v>0</v>
          </cell>
        </row>
        <row r="8">
          <cell r="A8" t="str">
            <v>ÍTEM</v>
          </cell>
          <cell r="B8" t="str">
            <v>DESCRIPCIÓN</v>
          </cell>
          <cell r="C8">
            <v>0</v>
          </cell>
          <cell r="D8" t="str">
            <v>UND.</v>
          </cell>
          <cell r="E8" t="str">
            <v>CANT.</v>
          </cell>
          <cell r="F8" t="str">
            <v>PRESUPUESTO INICIAL</v>
          </cell>
          <cell r="G8">
            <v>0</v>
          </cell>
          <cell r="H8" t="str">
            <v>PRESUPUESTO REAL</v>
          </cell>
          <cell r="I8">
            <v>0</v>
          </cell>
          <cell r="J8" t="str">
            <v>IIE</v>
          </cell>
          <cell r="K8">
            <v>0</v>
          </cell>
          <cell r="L8" t="str">
            <v>AIGE</v>
          </cell>
          <cell r="M8">
            <v>0</v>
          </cell>
          <cell r="N8" t="str">
            <v>JAITEC</v>
          </cell>
          <cell r="O8">
            <v>0</v>
          </cell>
        </row>
        <row r="9">
          <cell r="A9">
            <v>0</v>
          </cell>
          <cell r="B9">
            <v>0</v>
          </cell>
          <cell r="C9">
            <v>0</v>
          </cell>
          <cell r="D9">
            <v>0</v>
          </cell>
          <cell r="E9">
            <v>0</v>
          </cell>
          <cell r="F9" t="str">
            <v>VALOR UNITARIO</v>
          </cell>
          <cell r="G9" t="str">
            <v>VALOR TOTAL</v>
          </cell>
          <cell r="H9" t="str">
            <v>VALOR UNITARIO</v>
          </cell>
          <cell r="I9" t="str">
            <v>VALOR TOTAL</v>
          </cell>
          <cell r="J9" t="str">
            <v>VALOR UNITARIO</v>
          </cell>
          <cell r="K9" t="str">
            <v>VALOR TOTAL</v>
          </cell>
          <cell r="L9" t="str">
            <v>VALOR UNITARIO</v>
          </cell>
          <cell r="M9" t="str">
            <v>VALOR TOTAL</v>
          </cell>
          <cell r="N9" t="str">
            <v>VALOR UNITARIO</v>
          </cell>
          <cell r="O9" t="str">
            <v>VALOR TOTAL</v>
          </cell>
        </row>
        <row r="10">
          <cell r="A10" t="str">
            <v>A</v>
          </cell>
          <cell r="B10" t="str">
            <v>PARA LA CONEXIÓN</v>
          </cell>
          <cell r="C10">
            <v>0</v>
          </cell>
          <cell r="D10">
            <v>0</v>
          </cell>
          <cell r="E10">
            <v>0</v>
          </cell>
          <cell r="F10">
            <v>0</v>
          </cell>
          <cell r="G10">
            <v>0</v>
          </cell>
          <cell r="H10">
            <v>0</v>
          </cell>
          <cell r="I10">
            <v>0</v>
          </cell>
          <cell r="J10">
            <v>0</v>
          </cell>
          <cell r="K10">
            <v>0</v>
          </cell>
          <cell r="L10">
            <v>0</v>
          </cell>
          <cell r="M10">
            <v>0</v>
          </cell>
          <cell r="N10">
            <v>0</v>
          </cell>
          <cell r="O10">
            <v>0</v>
          </cell>
          <cell r="P10">
            <v>0.1</v>
          </cell>
          <cell r="Q10">
            <v>0.05</v>
          </cell>
          <cell r="R10">
            <v>0.16</v>
          </cell>
        </row>
        <row r="11">
          <cell r="A11" t="str">
            <v>GA-006</v>
          </cell>
          <cell r="B11" t="str">
            <v>CABLE DE MEDIA TENSIÓN A TRANSFORMADOR</v>
          </cell>
          <cell r="C11">
            <v>0</v>
          </cell>
          <cell r="D11" t="str">
            <v>ML</v>
          </cell>
          <cell r="E11">
            <v>48</v>
          </cell>
          <cell r="F11">
            <v>0</v>
          </cell>
          <cell r="G11">
            <v>0</v>
          </cell>
          <cell r="H11">
            <v>0</v>
          </cell>
          <cell r="I11">
            <v>0</v>
          </cell>
          <cell r="J11">
            <v>11033.423999999999</v>
          </cell>
          <cell r="K11">
            <v>529604.35199999996</v>
          </cell>
          <cell r="L11">
            <v>18000</v>
          </cell>
          <cell r="M11">
            <v>864000</v>
          </cell>
          <cell r="N11">
            <v>62480</v>
          </cell>
          <cell r="O11">
            <v>2999040</v>
          </cell>
          <cell r="P11">
            <v>1103.3424</v>
          </cell>
          <cell r="Q11">
            <v>551.6712</v>
          </cell>
          <cell r="R11">
            <v>88.267392000000001</v>
          </cell>
          <cell r="S11">
            <v>12776.704991999999</v>
          </cell>
          <cell r="T11">
            <v>613281.83961599995</v>
          </cell>
        </row>
        <row r="12">
          <cell r="A12" t="str">
            <v>GA-007</v>
          </cell>
          <cell r="B12" t="str">
            <v>INSTALACIÓN DE POSTES</v>
          </cell>
          <cell r="C12" t="str">
            <v>INSTALACIÓN DE POSTES</v>
          </cell>
          <cell r="D12" t="str">
            <v>UND.</v>
          </cell>
          <cell r="E12">
            <v>2</v>
          </cell>
          <cell r="F12">
            <v>0</v>
          </cell>
          <cell r="G12">
            <v>0</v>
          </cell>
          <cell r="H12">
            <v>0</v>
          </cell>
          <cell r="I12">
            <v>0</v>
          </cell>
          <cell r="J12">
            <v>776621.96400000004</v>
          </cell>
          <cell r="K12">
            <v>1553243.9280000001</v>
          </cell>
          <cell r="L12">
            <v>150000</v>
          </cell>
          <cell r="M12">
            <v>300000</v>
          </cell>
          <cell r="N12">
            <v>451000</v>
          </cell>
          <cell r="O12">
            <v>902000</v>
          </cell>
          <cell r="P12">
            <v>77662.196400000001</v>
          </cell>
          <cell r="Q12">
            <v>38831.0982</v>
          </cell>
          <cell r="R12">
            <v>6212.9757120000004</v>
          </cell>
          <cell r="S12">
            <v>899328.23431199999</v>
          </cell>
          <cell r="T12">
            <v>1798656.468624</v>
          </cell>
        </row>
        <row r="13">
          <cell r="A13" t="str">
            <v>GA-008</v>
          </cell>
          <cell r="B13" t="str">
            <v>SUMINISTRO DE POSTES</v>
          </cell>
          <cell r="C13" t="str">
            <v>SUMINISTRO DE POSTES</v>
          </cell>
          <cell r="D13" t="str">
            <v>UND.</v>
          </cell>
          <cell r="E13">
            <v>2</v>
          </cell>
          <cell r="F13">
            <v>0</v>
          </cell>
          <cell r="G13">
            <v>0</v>
          </cell>
          <cell r="H13">
            <v>0</v>
          </cell>
          <cell r="I13">
            <v>0</v>
          </cell>
          <cell r="J13">
            <v>1127271.3119999999</v>
          </cell>
          <cell r="K13">
            <v>2254542.6239999998</v>
          </cell>
          <cell r="L13">
            <v>1250000</v>
          </cell>
          <cell r="M13">
            <v>2500000</v>
          </cell>
          <cell r="N13">
            <v>880000</v>
          </cell>
          <cell r="O13">
            <v>1760000</v>
          </cell>
          <cell r="P13">
            <v>112727.1312</v>
          </cell>
          <cell r="Q13">
            <v>56363.565600000002</v>
          </cell>
          <cell r="R13">
            <v>9018.1704960000006</v>
          </cell>
          <cell r="S13">
            <v>1305380.1792959999</v>
          </cell>
          <cell r="T13">
            <v>2610760.3585919999</v>
          </cell>
        </row>
        <row r="14">
          <cell r="A14" t="str">
            <v>GA-009</v>
          </cell>
          <cell r="B14" t="str">
            <v>INSTALACIÓN DE TRANSFORMADOR</v>
          </cell>
          <cell r="C14" t="str">
            <v>INSTALACIÓN DE TRANSFORMADOR</v>
          </cell>
          <cell r="D14" t="str">
            <v>UND.</v>
          </cell>
          <cell r="E14">
            <v>1</v>
          </cell>
          <cell r="F14">
            <v>0</v>
          </cell>
          <cell r="G14">
            <v>0</v>
          </cell>
          <cell r="H14">
            <v>0</v>
          </cell>
          <cell r="I14">
            <v>0</v>
          </cell>
          <cell r="J14">
            <v>588264</v>
          </cell>
          <cell r="K14">
            <v>588264</v>
          </cell>
          <cell r="L14">
            <v>300000</v>
          </cell>
          <cell r="M14">
            <v>300000</v>
          </cell>
          <cell r="N14">
            <v>1980000</v>
          </cell>
          <cell r="O14">
            <v>1980000</v>
          </cell>
          <cell r="P14">
            <v>58826.400000000001</v>
          </cell>
          <cell r="Q14">
            <v>29413.200000000001</v>
          </cell>
          <cell r="R14">
            <v>4706.1120000000001</v>
          </cell>
          <cell r="S14">
            <v>681209.71200000006</v>
          </cell>
          <cell r="T14">
            <v>681209.71200000006</v>
          </cell>
        </row>
        <row r="15">
          <cell r="A15" t="str">
            <v>GA-010</v>
          </cell>
          <cell r="B15" t="str">
            <v>ACOMETIDA DE TRANSFORMADOR A TABLERO CABLE 2/O</v>
          </cell>
          <cell r="C15" t="str">
            <v>ACOMETIDA DE TRANSFORMADOR A TABLERO CABLE 2/O</v>
          </cell>
          <cell r="D15" t="str">
            <v>ML</v>
          </cell>
          <cell r="E15">
            <v>20</v>
          </cell>
          <cell r="F15">
            <v>0</v>
          </cell>
          <cell r="G15">
            <v>0</v>
          </cell>
          <cell r="H15">
            <v>0</v>
          </cell>
          <cell r="I15">
            <v>0</v>
          </cell>
          <cell r="J15">
            <v>101919.054</v>
          </cell>
          <cell r="K15">
            <v>2038381.08</v>
          </cell>
          <cell r="L15">
            <v>140000</v>
          </cell>
          <cell r="M15">
            <v>2800000</v>
          </cell>
          <cell r="N15">
            <v>133734</v>
          </cell>
          <cell r="O15">
            <v>2674680</v>
          </cell>
          <cell r="P15">
            <v>10191.905400000001</v>
          </cell>
          <cell r="Q15">
            <v>5095.9527000000007</v>
          </cell>
          <cell r="R15">
            <v>815.35243200000014</v>
          </cell>
          <cell r="S15">
            <v>118022.264532</v>
          </cell>
          <cell r="T15">
            <v>2360445.2906400003</v>
          </cell>
        </row>
        <row r="16">
          <cell r="A16" t="str">
            <v>GA-011</v>
          </cell>
          <cell r="B16" t="str">
            <v>SUMINISTRO E INSTALACIÓN DE TABLERO DE 30 CIRCUITOS ACOMETIDAS</v>
          </cell>
          <cell r="C16">
            <v>0</v>
          </cell>
          <cell r="D16" t="str">
            <v>UND.</v>
          </cell>
          <cell r="E16">
            <v>1</v>
          </cell>
          <cell r="F16">
            <v>0</v>
          </cell>
          <cell r="G16">
            <v>0</v>
          </cell>
          <cell r="H16">
            <v>0</v>
          </cell>
          <cell r="I16">
            <v>0</v>
          </cell>
          <cell r="J16">
            <v>942825.07200000004</v>
          </cell>
          <cell r="K16">
            <v>942825.07200000004</v>
          </cell>
          <cell r="L16">
            <v>450000</v>
          </cell>
          <cell r="M16">
            <v>450000</v>
          </cell>
          <cell r="N16">
            <v>1432200</v>
          </cell>
          <cell r="O16">
            <v>1432200</v>
          </cell>
          <cell r="P16">
            <v>94282.507200000007</v>
          </cell>
          <cell r="Q16">
            <v>47141.253600000004</v>
          </cell>
          <cell r="R16">
            <v>7542.6005760000007</v>
          </cell>
          <cell r="S16">
            <v>1091791.433376</v>
          </cell>
          <cell r="T16">
            <v>1091791.433376</v>
          </cell>
        </row>
        <row r="17">
          <cell r="A17" t="str">
            <v>GA-012</v>
          </cell>
          <cell r="B17" t="str">
            <v>SISTEMA DE PUESTA A TIERRA PARA TRANSFORMADOR Y TABLEROS</v>
          </cell>
          <cell r="C17">
            <v>0</v>
          </cell>
          <cell r="D17" t="str">
            <v>UND.</v>
          </cell>
          <cell r="E17">
            <v>1</v>
          </cell>
          <cell r="F17">
            <v>0</v>
          </cell>
          <cell r="G17">
            <v>0</v>
          </cell>
          <cell r="H17">
            <v>0</v>
          </cell>
          <cell r="I17">
            <v>0</v>
          </cell>
          <cell r="J17">
            <v>425248.86599999998</v>
          </cell>
          <cell r="K17">
            <v>425248.86599999998</v>
          </cell>
          <cell r="L17">
            <v>372321</v>
          </cell>
          <cell r="M17">
            <v>372321</v>
          </cell>
          <cell r="N17">
            <v>780000</v>
          </cell>
          <cell r="O17">
            <v>780000</v>
          </cell>
          <cell r="P17">
            <v>42524.886599999998</v>
          </cell>
          <cell r="Q17">
            <v>21262.443299999999</v>
          </cell>
          <cell r="R17">
            <v>3401.9909279999997</v>
          </cell>
          <cell r="S17">
            <v>492438.18682800001</v>
          </cell>
          <cell r="T17">
            <v>492438.18682800001</v>
          </cell>
        </row>
        <row r="18">
          <cell r="A18" t="str">
            <v>GA-013</v>
          </cell>
          <cell r="B18" t="str">
            <v>HERRAJES PARA VESTIDA DEESTRUCTURA EN H PARA MONTAJE DE TRANSFORMADOR Y BARRAJES AEREOS</v>
          </cell>
          <cell r="C18">
            <v>0</v>
          </cell>
          <cell r="D18" t="str">
            <v>UND.</v>
          </cell>
          <cell r="E18">
            <v>1</v>
          </cell>
          <cell r="F18">
            <v>0</v>
          </cell>
          <cell r="G18">
            <v>0</v>
          </cell>
          <cell r="H18">
            <v>0</v>
          </cell>
          <cell r="I18">
            <v>0</v>
          </cell>
          <cell r="J18">
            <v>531269.55599999998</v>
          </cell>
          <cell r="K18">
            <v>531269.55599999998</v>
          </cell>
          <cell r="L18">
            <v>490000</v>
          </cell>
          <cell r="M18">
            <v>490000</v>
          </cell>
          <cell r="N18">
            <v>650000</v>
          </cell>
          <cell r="O18">
            <v>650000</v>
          </cell>
          <cell r="P18">
            <v>53126.955600000001</v>
          </cell>
          <cell r="Q18">
            <v>26563.477800000001</v>
          </cell>
          <cell r="R18">
            <v>4250.1564479999997</v>
          </cell>
          <cell r="S18">
            <v>615210.14584799996</v>
          </cell>
          <cell r="T18">
            <v>615210.14584799996</v>
          </cell>
        </row>
        <row r="19">
          <cell r="A19" t="str">
            <v>GA-014</v>
          </cell>
          <cell r="B19" t="str">
            <v>CORTA CIRCUITOS DE 15 KV PARA SECCIONAMIENTO EN ESTRUCTURA</v>
          </cell>
          <cell r="C19">
            <v>0</v>
          </cell>
          <cell r="D19" t="str">
            <v>UND.</v>
          </cell>
          <cell r="E19">
            <v>3</v>
          </cell>
          <cell r="F19">
            <v>0</v>
          </cell>
          <cell r="G19">
            <v>0</v>
          </cell>
          <cell r="H19">
            <v>0</v>
          </cell>
          <cell r="I19">
            <v>0</v>
          </cell>
          <cell r="J19">
            <v>147641.52600000001</v>
          </cell>
          <cell r="K19">
            <v>442924.57800000004</v>
          </cell>
          <cell r="L19">
            <v>300000</v>
          </cell>
          <cell r="M19">
            <v>900000</v>
          </cell>
          <cell r="N19">
            <v>680000</v>
          </cell>
          <cell r="O19">
            <v>2040000</v>
          </cell>
          <cell r="P19">
            <v>14764.152600000001</v>
          </cell>
          <cell r="Q19">
            <v>7382.0763000000006</v>
          </cell>
          <cell r="R19">
            <v>1181.1322080000002</v>
          </cell>
          <cell r="S19">
            <v>170968.88710800002</v>
          </cell>
          <cell r="T19">
            <v>512906.6613240001</v>
          </cell>
        </row>
        <row r="20">
          <cell r="A20" t="str">
            <v>GA-015</v>
          </cell>
          <cell r="B20" t="str">
            <v>PARARRAYOS DE 12 KV, PARA PROTECCIÓN DE  TRANSFORMADOR</v>
          </cell>
          <cell r="C20">
            <v>0</v>
          </cell>
          <cell r="D20" t="str">
            <v>UND.</v>
          </cell>
          <cell r="E20">
            <v>3</v>
          </cell>
          <cell r="F20">
            <v>0</v>
          </cell>
          <cell r="G20">
            <v>0</v>
          </cell>
          <cell r="H20">
            <v>0</v>
          </cell>
          <cell r="I20">
            <v>0</v>
          </cell>
          <cell r="J20">
            <v>119732.568</v>
          </cell>
          <cell r="K20">
            <v>359197.70400000003</v>
          </cell>
          <cell r="L20">
            <v>250000</v>
          </cell>
          <cell r="M20">
            <v>750000</v>
          </cell>
          <cell r="N20">
            <v>610000</v>
          </cell>
          <cell r="O20">
            <v>1830000</v>
          </cell>
          <cell r="P20">
            <v>11973.256800000001</v>
          </cell>
          <cell r="Q20">
            <v>5986.6284000000005</v>
          </cell>
          <cell r="R20">
            <v>957.86054400000012</v>
          </cell>
          <cell r="S20">
            <v>138650.31374399998</v>
          </cell>
          <cell r="T20">
            <v>415950.94123199995</v>
          </cell>
        </row>
        <row r="21">
          <cell r="A21" t="str">
            <v>GA-016</v>
          </cell>
          <cell r="B21" t="str">
            <v>HERRAJES PARA ARRANQUE DE ACOMETIDA EN MT</v>
          </cell>
          <cell r="C21">
            <v>0</v>
          </cell>
          <cell r="D21" t="str">
            <v>UND.</v>
          </cell>
          <cell r="E21">
            <v>1</v>
          </cell>
          <cell r="F21">
            <v>0</v>
          </cell>
          <cell r="G21">
            <v>0</v>
          </cell>
          <cell r="H21">
            <v>0</v>
          </cell>
          <cell r="I21">
            <v>0</v>
          </cell>
          <cell r="J21">
            <v>685686.54</v>
          </cell>
          <cell r="K21">
            <v>685686.54</v>
          </cell>
          <cell r="L21">
            <v>598170</v>
          </cell>
          <cell r="M21">
            <v>598170</v>
          </cell>
          <cell r="N21">
            <v>650000</v>
          </cell>
          <cell r="O21">
            <v>650000</v>
          </cell>
          <cell r="P21">
            <v>68568.65400000001</v>
          </cell>
          <cell r="Q21">
            <v>34284.327000000005</v>
          </cell>
          <cell r="R21">
            <v>5485.4923200000012</v>
          </cell>
          <cell r="S21">
            <v>794025.01332000003</v>
          </cell>
          <cell r="T21">
            <v>794025.01332000003</v>
          </cell>
        </row>
        <row r="22">
          <cell r="A22" t="str">
            <v>GA-017</v>
          </cell>
          <cell r="B22" t="str">
            <v>CANALIZACIÓN BAJANTES DE ACOMETIDAS</v>
          </cell>
          <cell r="C22">
            <v>0</v>
          </cell>
          <cell r="D22" t="str">
            <v>ML</v>
          </cell>
          <cell r="E22">
            <v>6</v>
          </cell>
          <cell r="F22">
            <v>0</v>
          </cell>
          <cell r="G22">
            <v>0</v>
          </cell>
          <cell r="H22">
            <v>0</v>
          </cell>
          <cell r="I22">
            <v>0</v>
          </cell>
          <cell r="J22">
            <v>129369.444</v>
          </cell>
          <cell r="K22">
            <v>776216.66399999999</v>
          </cell>
          <cell r="L22">
            <v>220000</v>
          </cell>
          <cell r="M22">
            <v>1320000</v>
          </cell>
          <cell r="N22">
            <v>180000</v>
          </cell>
          <cell r="O22">
            <v>1080000</v>
          </cell>
          <cell r="P22">
            <v>12936.9444</v>
          </cell>
          <cell r="Q22">
            <v>6468.4722000000002</v>
          </cell>
          <cell r="R22">
            <v>1034.9555520000001</v>
          </cell>
          <cell r="S22">
            <v>149809.81615200001</v>
          </cell>
          <cell r="T22">
            <v>898858.89691200014</v>
          </cell>
        </row>
        <row r="23">
          <cell r="A23" t="str">
            <v>B</v>
          </cell>
          <cell r="B23" t="str">
            <v>PARA LA PLANTA DE CONCRETO</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row>
        <row r="24">
          <cell r="A24" t="str">
            <v>GA-018</v>
          </cell>
          <cell r="B24" t="str">
            <v>TABLERO CON BREAKER TOTALIZADOR INDUSTRIAL 30X45</v>
          </cell>
          <cell r="C24" t="str">
            <v>TABLERO CON BREAKER TOTALIZADOR INDUSTRIAL 30X45</v>
          </cell>
          <cell r="D24" t="str">
            <v>UND.</v>
          </cell>
          <cell r="E24">
            <v>1</v>
          </cell>
          <cell r="F24">
            <v>0</v>
          </cell>
          <cell r="G24">
            <v>0</v>
          </cell>
          <cell r="H24">
            <v>0</v>
          </cell>
          <cell r="I24">
            <v>0</v>
          </cell>
          <cell r="J24">
            <v>523909.30800000002</v>
          </cell>
          <cell r="K24">
            <v>523909.30800000002</v>
          </cell>
          <cell r="L24">
            <v>450000</v>
          </cell>
          <cell r="M24">
            <v>450000</v>
          </cell>
          <cell r="N24">
            <v>633600</v>
          </cell>
          <cell r="O24">
            <v>633600</v>
          </cell>
          <cell r="P24">
            <v>52390.930800000002</v>
          </cell>
          <cell r="Q24">
            <v>26195.465400000001</v>
          </cell>
          <cell r="R24">
            <v>4191.2744640000001</v>
          </cell>
          <cell r="S24">
            <v>606686.97866400005</v>
          </cell>
          <cell r="T24">
            <v>606686.97866400005</v>
          </cell>
        </row>
        <row r="25">
          <cell r="A25">
            <v>0</v>
          </cell>
          <cell r="B25" t="str">
            <v>PUNTO TRIFÁSICO</v>
          </cell>
          <cell r="C25" t="str">
            <v>PUNTO TRIFÁSICO</v>
          </cell>
          <cell r="D25" t="str">
            <v>UND.</v>
          </cell>
          <cell r="E25">
            <v>1</v>
          </cell>
          <cell r="F25">
            <v>0</v>
          </cell>
          <cell r="G25">
            <v>0</v>
          </cell>
          <cell r="H25">
            <v>0</v>
          </cell>
          <cell r="I25">
            <v>0</v>
          </cell>
          <cell r="J25">
            <v>0</v>
          </cell>
          <cell r="K25">
            <v>0</v>
          </cell>
          <cell r="L25">
            <v>120000</v>
          </cell>
          <cell r="M25">
            <v>120000</v>
          </cell>
          <cell r="N25">
            <v>137500</v>
          </cell>
          <cell r="O25">
            <v>137500</v>
          </cell>
          <cell r="P25">
            <v>0</v>
          </cell>
          <cell r="Q25">
            <v>0</v>
          </cell>
          <cell r="R25">
            <v>0</v>
          </cell>
          <cell r="S25">
            <v>0</v>
          </cell>
          <cell r="T25">
            <v>0</v>
          </cell>
        </row>
        <row r="26">
          <cell r="A26">
            <v>0</v>
          </cell>
          <cell r="B26" t="str">
            <v>PUNTO BIFÁSICO</v>
          </cell>
          <cell r="C26" t="str">
            <v>PUNTO BIFÁSICO</v>
          </cell>
          <cell r="D26" t="str">
            <v>UND.</v>
          </cell>
          <cell r="E26">
            <v>1</v>
          </cell>
          <cell r="F26">
            <v>0</v>
          </cell>
          <cell r="G26">
            <v>0</v>
          </cell>
          <cell r="H26">
            <v>0</v>
          </cell>
          <cell r="I26">
            <v>0</v>
          </cell>
          <cell r="J26">
            <v>0</v>
          </cell>
          <cell r="K26">
            <v>0</v>
          </cell>
          <cell r="L26">
            <v>60000</v>
          </cell>
          <cell r="M26">
            <v>60000</v>
          </cell>
          <cell r="N26">
            <v>132000</v>
          </cell>
          <cell r="O26">
            <v>132000</v>
          </cell>
          <cell r="P26">
            <v>0</v>
          </cell>
          <cell r="Q26">
            <v>0</v>
          </cell>
          <cell r="R26">
            <v>0</v>
          </cell>
          <cell r="S26">
            <v>0</v>
          </cell>
          <cell r="T26">
            <v>0</v>
          </cell>
        </row>
        <row r="27">
          <cell r="A27">
            <v>0</v>
          </cell>
          <cell r="B27" t="str">
            <v>PUNTO NORMAL</v>
          </cell>
          <cell r="C27" t="str">
            <v>PUNTO NORMAL</v>
          </cell>
          <cell r="D27" t="str">
            <v>UND.</v>
          </cell>
          <cell r="E27">
            <v>1</v>
          </cell>
          <cell r="F27">
            <v>0</v>
          </cell>
          <cell r="G27">
            <v>0</v>
          </cell>
          <cell r="H27">
            <v>0</v>
          </cell>
          <cell r="I27">
            <v>0</v>
          </cell>
          <cell r="J27">
            <v>0</v>
          </cell>
          <cell r="K27">
            <v>0</v>
          </cell>
          <cell r="L27">
            <v>40000</v>
          </cell>
          <cell r="M27">
            <v>40000</v>
          </cell>
          <cell r="N27">
            <v>71500</v>
          </cell>
          <cell r="O27">
            <v>71500</v>
          </cell>
          <cell r="P27">
            <v>0</v>
          </cell>
          <cell r="Q27">
            <v>0</v>
          </cell>
          <cell r="R27">
            <v>0</v>
          </cell>
          <cell r="S27">
            <v>0</v>
          </cell>
          <cell r="T27">
            <v>0</v>
          </cell>
        </row>
        <row r="28">
          <cell r="A28" t="str">
            <v>C</v>
          </cell>
          <cell r="B28" t="str">
            <v>PARA LA PILOTEADORA</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row>
        <row r="29">
          <cell r="A29" t="str">
            <v>GA-019</v>
          </cell>
          <cell r="B29" t="str">
            <v>TABLERO MÓVIL CON:</v>
          </cell>
          <cell r="C29" t="str">
            <v>TABLERO MÓVIL CON:</v>
          </cell>
          <cell r="D29" t="str">
            <v>UND.</v>
          </cell>
          <cell r="E29">
            <v>2</v>
          </cell>
          <cell r="F29">
            <v>0</v>
          </cell>
          <cell r="G29">
            <v>0</v>
          </cell>
          <cell r="H29">
            <v>0</v>
          </cell>
          <cell r="I29">
            <v>0</v>
          </cell>
          <cell r="J29">
            <v>1591423.1880000001</v>
          </cell>
          <cell r="K29">
            <v>3182846.3760000002</v>
          </cell>
          <cell r="L29">
            <v>800000</v>
          </cell>
          <cell r="M29">
            <v>1600000</v>
          </cell>
          <cell r="N29">
            <v>633600</v>
          </cell>
          <cell r="O29">
            <v>1267200</v>
          </cell>
          <cell r="P29">
            <v>159142.31880000001</v>
          </cell>
          <cell r="Q29">
            <v>79571.159400000004</v>
          </cell>
          <cell r="R29">
            <v>12731.385504000002</v>
          </cell>
          <cell r="S29">
            <v>1842868.0517040002</v>
          </cell>
          <cell r="T29">
            <v>3685736.1034080004</v>
          </cell>
        </row>
        <row r="30">
          <cell r="A30" t="str">
            <v>GA-020</v>
          </cell>
          <cell r="B30" t="str">
            <v>50 MTS DE CABLE ENCAUCHETADO DE 4 X 8</v>
          </cell>
          <cell r="C30" t="str">
            <v>50 MTS DE CABLE ENCAUCHETADO DE 4 X 8</v>
          </cell>
          <cell r="D30" t="str">
            <v>ML</v>
          </cell>
          <cell r="E30">
            <v>100</v>
          </cell>
          <cell r="F30">
            <v>0</v>
          </cell>
          <cell r="G30">
            <v>0</v>
          </cell>
          <cell r="H30">
            <v>0</v>
          </cell>
          <cell r="I30">
            <v>0</v>
          </cell>
          <cell r="J30">
            <v>17288.939999999999</v>
          </cell>
          <cell r="K30">
            <v>1728893.9999999998</v>
          </cell>
          <cell r="L30">
            <v>22000</v>
          </cell>
          <cell r="M30">
            <v>2200000</v>
          </cell>
          <cell r="N30">
            <v>11817</v>
          </cell>
          <cell r="O30">
            <v>1181700</v>
          </cell>
          <cell r="P30">
            <v>1728.894</v>
          </cell>
          <cell r="Q30">
            <v>864.447</v>
          </cell>
          <cell r="R30">
            <v>138.31152</v>
          </cell>
          <cell r="S30">
            <v>20020.592519999998</v>
          </cell>
          <cell r="T30">
            <v>2002059.2519999999</v>
          </cell>
        </row>
        <row r="31">
          <cell r="A31">
            <v>0</v>
          </cell>
          <cell r="B31" t="str">
            <v>PTOS TRIFÁSICOS</v>
          </cell>
          <cell r="C31" t="str">
            <v>PTOS TRIFÁSICOS</v>
          </cell>
          <cell r="D31" t="str">
            <v>UND.</v>
          </cell>
          <cell r="E31">
            <v>3</v>
          </cell>
          <cell r="F31">
            <v>0</v>
          </cell>
          <cell r="G31">
            <v>0</v>
          </cell>
          <cell r="H31">
            <v>0</v>
          </cell>
          <cell r="I31">
            <v>0</v>
          </cell>
          <cell r="J31">
            <v>0</v>
          </cell>
          <cell r="K31">
            <v>0</v>
          </cell>
          <cell r="L31">
            <v>120000</v>
          </cell>
          <cell r="M31">
            <v>360000</v>
          </cell>
          <cell r="N31">
            <v>137500</v>
          </cell>
          <cell r="O31">
            <v>412500</v>
          </cell>
          <cell r="P31">
            <v>0</v>
          </cell>
          <cell r="Q31">
            <v>0</v>
          </cell>
          <cell r="R31">
            <v>0</v>
          </cell>
          <cell r="S31">
            <v>0</v>
          </cell>
          <cell r="T31">
            <v>0</v>
          </cell>
        </row>
        <row r="32">
          <cell r="A32">
            <v>0</v>
          </cell>
          <cell r="B32" t="str">
            <v>PTOS BIFASICOS</v>
          </cell>
          <cell r="C32" t="str">
            <v>PTOS BIFASICOS</v>
          </cell>
          <cell r="D32" t="str">
            <v>UND.</v>
          </cell>
          <cell r="E32">
            <v>3</v>
          </cell>
          <cell r="F32">
            <v>0</v>
          </cell>
          <cell r="G32">
            <v>0</v>
          </cell>
          <cell r="H32">
            <v>0</v>
          </cell>
          <cell r="I32">
            <v>0</v>
          </cell>
          <cell r="J32">
            <v>0</v>
          </cell>
          <cell r="K32">
            <v>0</v>
          </cell>
          <cell r="L32">
            <v>60000</v>
          </cell>
          <cell r="M32">
            <v>180000</v>
          </cell>
          <cell r="N32">
            <v>132000</v>
          </cell>
          <cell r="O32">
            <v>396000</v>
          </cell>
          <cell r="P32">
            <v>0</v>
          </cell>
          <cell r="Q32">
            <v>0</v>
          </cell>
          <cell r="R32">
            <v>0</v>
          </cell>
          <cell r="S32">
            <v>0</v>
          </cell>
          <cell r="T32">
            <v>0</v>
          </cell>
        </row>
        <row r="33">
          <cell r="A33">
            <v>0</v>
          </cell>
          <cell r="B33" t="str">
            <v>PTOS NORMALES</v>
          </cell>
          <cell r="C33" t="str">
            <v>PTOS NORMALES</v>
          </cell>
          <cell r="D33" t="str">
            <v>UND.</v>
          </cell>
          <cell r="E33">
            <v>3</v>
          </cell>
          <cell r="F33">
            <v>0</v>
          </cell>
          <cell r="G33">
            <v>0</v>
          </cell>
          <cell r="H33">
            <v>0</v>
          </cell>
          <cell r="I33">
            <v>0</v>
          </cell>
          <cell r="J33">
            <v>0</v>
          </cell>
          <cell r="K33">
            <v>0</v>
          </cell>
          <cell r="L33">
            <v>40000</v>
          </cell>
          <cell r="M33">
            <v>120000</v>
          </cell>
          <cell r="N33">
            <v>71500</v>
          </cell>
          <cell r="O33">
            <v>214500</v>
          </cell>
          <cell r="P33">
            <v>0</v>
          </cell>
          <cell r="Q33">
            <v>0</v>
          </cell>
          <cell r="R33">
            <v>0</v>
          </cell>
          <cell r="S33">
            <v>0</v>
          </cell>
          <cell r="T33">
            <v>0</v>
          </cell>
        </row>
        <row r="34">
          <cell r="A34" t="str">
            <v>D</v>
          </cell>
          <cell r="B34" t="str">
            <v>PARA LAS PANTALLAS:</v>
          </cell>
          <cell r="C34" t="str">
            <v>PARA LAS PANTALLAS:</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row>
        <row r="35">
          <cell r="A35" t="str">
            <v>GA-021</v>
          </cell>
          <cell r="B35" t="str">
            <v>TABLERO MÓVIL CON:</v>
          </cell>
          <cell r="C35" t="str">
            <v>TABLERO MÓVIL CON:</v>
          </cell>
          <cell r="D35" t="str">
            <v>UND.</v>
          </cell>
          <cell r="E35">
            <v>1</v>
          </cell>
          <cell r="F35">
            <v>0</v>
          </cell>
          <cell r="G35">
            <v>0</v>
          </cell>
          <cell r="H35">
            <v>0</v>
          </cell>
          <cell r="I35">
            <v>0</v>
          </cell>
          <cell r="J35">
            <v>1591423.1880000001</v>
          </cell>
          <cell r="K35">
            <v>1591423.1880000001</v>
          </cell>
          <cell r="L35">
            <v>800000</v>
          </cell>
          <cell r="M35">
            <v>800000</v>
          </cell>
          <cell r="N35">
            <v>633600</v>
          </cell>
          <cell r="O35">
            <v>633600</v>
          </cell>
          <cell r="P35">
            <v>159142.31880000001</v>
          </cell>
          <cell r="Q35">
            <v>79571.159400000004</v>
          </cell>
          <cell r="R35">
            <v>12731.385504000002</v>
          </cell>
          <cell r="S35">
            <v>1842868.0517040002</v>
          </cell>
          <cell r="T35">
            <v>1842868.0517040002</v>
          </cell>
        </row>
        <row r="36">
          <cell r="A36" t="str">
            <v>GA-022</v>
          </cell>
          <cell r="B36" t="str">
            <v>50 MTS DE CABLE ENCAUCHETADO DE 4 X 8</v>
          </cell>
          <cell r="C36" t="str">
            <v>50 MTS DE CABLE ENCAUCHETADO DE 4 X 8</v>
          </cell>
          <cell r="D36" t="str">
            <v>ML</v>
          </cell>
          <cell r="E36">
            <v>50</v>
          </cell>
          <cell r="F36">
            <v>0</v>
          </cell>
          <cell r="G36">
            <v>0</v>
          </cell>
          <cell r="H36">
            <v>0</v>
          </cell>
          <cell r="I36">
            <v>0</v>
          </cell>
          <cell r="J36">
            <v>17288.939999999999</v>
          </cell>
          <cell r="K36">
            <v>864446.99999999988</v>
          </cell>
          <cell r="L36">
            <v>22000</v>
          </cell>
          <cell r="M36">
            <v>1100000</v>
          </cell>
          <cell r="N36">
            <v>11817</v>
          </cell>
          <cell r="O36">
            <v>590850</v>
          </cell>
          <cell r="P36">
            <v>1728.894</v>
          </cell>
          <cell r="Q36">
            <v>864.447</v>
          </cell>
          <cell r="R36">
            <v>138.31152</v>
          </cell>
          <cell r="S36">
            <v>20020.592519999998</v>
          </cell>
          <cell r="T36">
            <v>1001029.6259999999</v>
          </cell>
        </row>
        <row r="37">
          <cell r="A37">
            <v>0</v>
          </cell>
          <cell r="B37" t="str">
            <v>1 PTO TRIFÁSICO</v>
          </cell>
          <cell r="C37" t="str">
            <v>1 PTO TRIFÁSICO</v>
          </cell>
          <cell r="D37" t="str">
            <v>UND.</v>
          </cell>
          <cell r="E37">
            <v>1</v>
          </cell>
          <cell r="F37">
            <v>0</v>
          </cell>
          <cell r="G37">
            <v>0</v>
          </cell>
          <cell r="H37">
            <v>0</v>
          </cell>
          <cell r="I37">
            <v>0</v>
          </cell>
          <cell r="J37">
            <v>0</v>
          </cell>
          <cell r="K37">
            <v>0</v>
          </cell>
          <cell r="L37">
            <v>120000</v>
          </cell>
          <cell r="M37">
            <v>120000</v>
          </cell>
          <cell r="N37">
            <v>137500</v>
          </cell>
          <cell r="O37">
            <v>137500</v>
          </cell>
          <cell r="P37">
            <v>0</v>
          </cell>
          <cell r="Q37">
            <v>0</v>
          </cell>
          <cell r="R37">
            <v>0</v>
          </cell>
          <cell r="S37">
            <v>0</v>
          </cell>
          <cell r="T37">
            <v>0</v>
          </cell>
        </row>
        <row r="38">
          <cell r="A38">
            <v>0</v>
          </cell>
          <cell r="B38" t="str">
            <v>1 PTO BIFÁSICO</v>
          </cell>
          <cell r="C38" t="str">
            <v>1 PTO BIFÁSICO</v>
          </cell>
          <cell r="D38" t="str">
            <v>UND.</v>
          </cell>
          <cell r="E38">
            <v>1</v>
          </cell>
          <cell r="F38">
            <v>0</v>
          </cell>
          <cell r="G38">
            <v>0</v>
          </cell>
          <cell r="H38">
            <v>0</v>
          </cell>
          <cell r="I38">
            <v>0</v>
          </cell>
          <cell r="J38">
            <v>0</v>
          </cell>
          <cell r="K38">
            <v>0</v>
          </cell>
          <cell r="L38">
            <v>60000</v>
          </cell>
          <cell r="M38">
            <v>60000</v>
          </cell>
          <cell r="N38">
            <v>132000</v>
          </cell>
          <cell r="O38">
            <v>132000</v>
          </cell>
          <cell r="P38">
            <v>0</v>
          </cell>
          <cell r="Q38">
            <v>0</v>
          </cell>
          <cell r="R38">
            <v>0</v>
          </cell>
          <cell r="S38">
            <v>0</v>
          </cell>
          <cell r="T38">
            <v>0</v>
          </cell>
        </row>
        <row r="39">
          <cell r="A39">
            <v>0</v>
          </cell>
          <cell r="B39" t="str">
            <v>1 PTO NORMAL</v>
          </cell>
          <cell r="C39" t="str">
            <v>1 PTO NORMAL</v>
          </cell>
          <cell r="D39" t="str">
            <v>UND.</v>
          </cell>
          <cell r="E39">
            <v>1</v>
          </cell>
          <cell r="F39">
            <v>0</v>
          </cell>
          <cell r="G39">
            <v>0</v>
          </cell>
          <cell r="H39">
            <v>0</v>
          </cell>
          <cell r="I39">
            <v>0</v>
          </cell>
          <cell r="J39">
            <v>0</v>
          </cell>
          <cell r="K39">
            <v>0</v>
          </cell>
          <cell r="L39">
            <v>40000</v>
          </cell>
          <cell r="M39">
            <v>40000</v>
          </cell>
          <cell r="N39">
            <v>71500</v>
          </cell>
          <cell r="O39">
            <v>71500</v>
          </cell>
          <cell r="P39">
            <v>0</v>
          </cell>
          <cell r="Q39">
            <v>0</v>
          </cell>
          <cell r="R39">
            <v>0</v>
          </cell>
          <cell r="S39">
            <v>0</v>
          </cell>
          <cell r="T39">
            <v>0</v>
          </cell>
        </row>
        <row r="40">
          <cell r="A40" t="str">
            <v>E</v>
          </cell>
          <cell r="B40" t="str">
            <v>PARA LA TORRE GRUA</v>
          </cell>
          <cell r="C40">
            <v>0</v>
          </cell>
          <cell r="D40">
            <v>0</v>
          </cell>
          <cell r="E40">
            <v>0</v>
          </cell>
          <cell r="F40">
            <v>0</v>
          </cell>
          <cell r="G40">
            <v>0</v>
          </cell>
          <cell r="H40">
            <v>0</v>
          </cell>
          <cell r="I40">
            <v>0</v>
          </cell>
          <cell r="J40">
            <v>0</v>
          </cell>
          <cell r="K40">
            <v>0</v>
          </cell>
          <cell r="L40">
            <v>0</v>
          </cell>
          <cell r="M40">
            <v>0</v>
          </cell>
          <cell r="N40">
            <v>0</v>
          </cell>
          <cell r="O40">
            <v>0</v>
          </cell>
          <cell r="P40">
            <v>0</v>
          </cell>
          <cell r="Q40">
            <v>0</v>
          </cell>
          <cell r="R40">
            <v>0</v>
          </cell>
          <cell r="S40">
            <v>0</v>
          </cell>
          <cell r="T40">
            <v>0</v>
          </cell>
        </row>
        <row r="41">
          <cell r="A41" t="str">
            <v>GA-023</v>
          </cell>
          <cell r="B41" t="str">
            <v>SALIDA CON BREAKES TOTALIZADOR INDUSTRIAL</v>
          </cell>
          <cell r="C41" t="str">
            <v>SALIDA CON BREAKES TOTALIZADOR INDUSTRIAL</v>
          </cell>
          <cell r="D41" t="str">
            <v>UND.</v>
          </cell>
          <cell r="E41">
            <v>1</v>
          </cell>
          <cell r="F41">
            <v>0</v>
          </cell>
          <cell r="G41">
            <v>0</v>
          </cell>
          <cell r="H41">
            <v>0</v>
          </cell>
          <cell r="I41">
            <v>0</v>
          </cell>
          <cell r="J41">
            <v>523909.30800000002</v>
          </cell>
          <cell r="K41">
            <v>523909.30800000002</v>
          </cell>
          <cell r="L41">
            <v>250000</v>
          </cell>
          <cell r="M41">
            <v>250000</v>
          </cell>
          <cell r="N41">
            <v>473616</v>
          </cell>
          <cell r="O41">
            <v>473616</v>
          </cell>
          <cell r="P41">
            <v>52390.930800000002</v>
          </cell>
          <cell r="Q41">
            <v>26195.465400000001</v>
          </cell>
          <cell r="R41">
            <v>4191.2744640000001</v>
          </cell>
          <cell r="S41">
            <v>606686.97866400005</v>
          </cell>
          <cell r="T41">
            <v>606686.97866400005</v>
          </cell>
        </row>
        <row r="42">
          <cell r="A42" t="str">
            <v>F</v>
          </cell>
          <cell r="B42" t="str">
            <v>PARA CONTENEDOR MATERIALES</v>
          </cell>
          <cell r="C42" t="str">
            <v>PARA CONTENEDOR MATERIALES</v>
          </cell>
          <cell r="D42">
            <v>0</v>
          </cell>
          <cell r="E42">
            <v>0</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row>
        <row r="43">
          <cell r="A43" t="str">
            <v>GA-024</v>
          </cell>
          <cell r="B43" t="str">
            <v>PTO DE ILUMINACIÓN</v>
          </cell>
          <cell r="C43">
            <v>0</v>
          </cell>
          <cell r="D43" t="str">
            <v>UND.</v>
          </cell>
          <cell r="E43">
            <v>2</v>
          </cell>
          <cell r="F43">
            <v>0</v>
          </cell>
          <cell r="G43">
            <v>0</v>
          </cell>
          <cell r="H43">
            <v>0</v>
          </cell>
          <cell r="I43">
            <v>0</v>
          </cell>
          <cell r="J43">
            <v>46403.376000000004</v>
          </cell>
          <cell r="K43">
            <v>92806.752000000008</v>
          </cell>
          <cell r="L43">
            <v>40000</v>
          </cell>
          <cell r="M43">
            <v>80000</v>
          </cell>
          <cell r="N43">
            <v>49500</v>
          </cell>
          <cell r="O43">
            <v>99000</v>
          </cell>
          <cell r="P43">
            <v>4640.3376000000007</v>
          </cell>
          <cell r="Q43">
            <v>2320.1688000000004</v>
          </cell>
          <cell r="R43">
            <v>371.22700800000007</v>
          </cell>
          <cell r="S43">
            <v>53735.109408000004</v>
          </cell>
          <cell r="T43">
            <v>107470.21881600001</v>
          </cell>
        </row>
        <row r="44">
          <cell r="A44" t="str">
            <v>GA-025</v>
          </cell>
          <cell r="B44" t="str">
            <v>TOMA</v>
          </cell>
          <cell r="C44">
            <v>0</v>
          </cell>
          <cell r="D44" t="str">
            <v>UND.</v>
          </cell>
          <cell r="E44">
            <v>1</v>
          </cell>
          <cell r="F44">
            <v>0</v>
          </cell>
          <cell r="G44">
            <v>0</v>
          </cell>
          <cell r="H44">
            <v>0</v>
          </cell>
          <cell r="I44">
            <v>0</v>
          </cell>
          <cell r="J44">
            <v>50208.563999999998</v>
          </cell>
          <cell r="K44">
            <v>50208.563999999998</v>
          </cell>
          <cell r="L44">
            <v>40000</v>
          </cell>
          <cell r="M44">
            <v>40000</v>
          </cell>
          <cell r="N44">
            <v>49500</v>
          </cell>
          <cell r="O44">
            <v>49500</v>
          </cell>
          <cell r="P44">
            <v>5020.8564000000006</v>
          </cell>
          <cell r="Q44">
            <v>2510.4282000000003</v>
          </cell>
          <cell r="R44">
            <v>401.66851200000008</v>
          </cell>
          <cell r="S44">
            <v>58141.517112000001</v>
          </cell>
          <cell r="T44">
            <v>58141.517112000001</v>
          </cell>
        </row>
        <row r="45">
          <cell r="A45" t="str">
            <v>G</v>
          </cell>
          <cell r="B45" t="str">
            <v>PARA CONTENEDOR VESTIER</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row>
        <row r="46">
          <cell r="A46" t="str">
            <v>GA-024.</v>
          </cell>
          <cell r="B46" t="str">
            <v>PTO DE ILUMINACIÓN</v>
          </cell>
          <cell r="C46" t="str">
            <v>PTO DE ILUMINACIÓN</v>
          </cell>
          <cell r="D46" t="str">
            <v>UND.</v>
          </cell>
          <cell r="E46">
            <v>2</v>
          </cell>
          <cell r="F46">
            <v>0</v>
          </cell>
          <cell r="G46">
            <v>0</v>
          </cell>
          <cell r="H46">
            <v>0</v>
          </cell>
          <cell r="I46">
            <v>0</v>
          </cell>
          <cell r="J46">
            <v>46403.376000000004</v>
          </cell>
          <cell r="K46">
            <v>92806.752000000008</v>
          </cell>
          <cell r="L46">
            <v>40000</v>
          </cell>
          <cell r="M46">
            <v>80000</v>
          </cell>
          <cell r="N46">
            <v>49500</v>
          </cell>
          <cell r="O46">
            <v>99000</v>
          </cell>
          <cell r="P46">
            <v>4640.3376000000007</v>
          </cell>
          <cell r="Q46">
            <v>2320.1688000000004</v>
          </cell>
          <cell r="R46">
            <v>371.22700800000007</v>
          </cell>
          <cell r="S46">
            <v>53735.109408000004</v>
          </cell>
          <cell r="T46">
            <v>107470.21881600001</v>
          </cell>
        </row>
        <row r="47">
          <cell r="A47" t="str">
            <v>H</v>
          </cell>
          <cell r="B47" t="str">
            <v>PARA CONTENEDOR OF CONSORCIO</v>
          </cell>
          <cell r="C47" t="str">
            <v>PARA CONTENEDOR OF CONSORCIO</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row>
        <row r="48">
          <cell r="A48" t="str">
            <v>GA-024..</v>
          </cell>
          <cell r="B48" t="str">
            <v>PTO DE ILUMINACIÓN</v>
          </cell>
          <cell r="C48" t="str">
            <v>PTO DE ILUMINACIÓN</v>
          </cell>
          <cell r="D48" t="str">
            <v>UND.</v>
          </cell>
          <cell r="E48">
            <v>2</v>
          </cell>
          <cell r="F48">
            <v>0</v>
          </cell>
          <cell r="G48">
            <v>0</v>
          </cell>
          <cell r="H48">
            <v>0</v>
          </cell>
          <cell r="I48">
            <v>0</v>
          </cell>
          <cell r="J48">
            <v>46403.376000000004</v>
          </cell>
          <cell r="K48">
            <v>92806.752000000008</v>
          </cell>
          <cell r="L48">
            <v>40000</v>
          </cell>
          <cell r="M48">
            <v>80000</v>
          </cell>
          <cell r="N48">
            <v>49500</v>
          </cell>
          <cell r="O48">
            <v>99000</v>
          </cell>
          <cell r="P48">
            <v>4640.3376000000007</v>
          </cell>
          <cell r="Q48">
            <v>2320.1688000000004</v>
          </cell>
          <cell r="R48">
            <v>371.22700800000007</v>
          </cell>
          <cell r="S48">
            <v>53735.109408000004</v>
          </cell>
          <cell r="T48">
            <v>107470.21881600001</v>
          </cell>
        </row>
        <row r="49">
          <cell r="A49" t="str">
            <v>GA-025.</v>
          </cell>
          <cell r="B49" t="str">
            <v xml:space="preserve">TOMAS </v>
          </cell>
          <cell r="C49" t="str">
            <v xml:space="preserve">TOMAS </v>
          </cell>
          <cell r="D49" t="str">
            <v>UND.</v>
          </cell>
          <cell r="E49">
            <v>8</v>
          </cell>
          <cell r="F49">
            <v>0</v>
          </cell>
          <cell r="G49">
            <v>0</v>
          </cell>
          <cell r="H49">
            <v>0</v>
          </cell>
          <cell r="I49">
            <v>0</v>
          </cell>
          <cell r="J49">
            <v>50208.563999999998</v>
          </cell>
          <cell r="K49">
            <v>401668.51199999999</v>
          </cell>
          <cell r="L49">
            <v>40000</v>
          </cell>
          <cell r="M49">
            <v>320000</v>
          </cell>
          <cell r="N49">
            <v>49500</v>
          </cell>
          <cell r="O49">
            <v>396000</v>
          </cell>
          <cell r="P49">
            <v>5020.8564000000006</v>
          </cell>
          <cell r="Q49">
            <v>2510.4282000000003</v>
          </cell>
          <cell r="R49">
            <v>401.66851200000008</v>
          </cell>
          <cell r="S49">
            <v>58141.517112000001</v>
          </cell>
          <cell r="T49">
            <v>465132.13689600001</v>
          </cell>
        </row>
        <row r="50">
          <cell r="A50" t="str">
            <v>I</v>
          </cell>
          <cell r="B50" t="str">
            <v>PARA CONTENEDOR OF INTERVENTORIA</v>
          </cell>
          <cell r="C50" t="str">
            <v>PARA CONTENEDOR OF INTERVENTORIA</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row>
        <row r="51">
          <cell r="A51" t="str">
            <v>GA-024…</v>
          </cell>
          <cell r="B51" t="str">
            <v>PTO DE ILUMINACIÓN</v>
          </cell>
          <cell r="C51" t="str">
            <v>PTO DE ILUMINACIÓN</v>
          </cell>
          <cell r="D51" t="str">
            <v>UND.</v>
          </cell>
          <cell r="E51">
            <v>2</v>
          </cell>
          <cell r="F51">
            <v>0</v>
          </cell>
          <cell r="G51">
            <v>0</v>
          </cell>
          <cell r="H51">
            <v>0</v>
          </cell>
          <cell r="I51">
            <v>0</v>
          </cell>
          <cell r="J51">
            <v>46403.376000000004</v>
          </cell>
          <cell r="K51">
            <v>92806.752000000008</v>
          </cell>
          <cell r="L51">
            <v>40000</v>
          </cell>
          <cell r="M51">
            <v>80000</v>
          </cell>
          <cell r="N51">
            <v>49500</v>
          </cell>
          <cell r="O51">
            <v>99000</v>
          </cell>
          <cell r="P51">
            <v>4640.3376000000007</v>
          </cell>
          <cell r="Q51">
            <v>2320.1688000000004</v>
          </cell>
          <cell r="R51">
            <v>371.22700800000007</v>
          </cell>
          <cell r="S51">
            <v>53735.109408000004</v>
          </cell>
          <cell r="T51">
            <v>107470.21881600001</v>
          </cell>
        </row>
        <row r="52">
          <cell r="A52" t="str">
            <v>GA-025..</v>
          </cell>
          <cell r="B52" t="str">
            <v xml:space="preserve">TOMAS </v>
          </cell>
          <cell r="C52" t="str">
            <v xml:space="preserve">TOMAS </v>
          </cell>
          <cell r="D52" t="str">
            <v>UND.</v>
          </cell>
          <cell r="E52">
            <v>1</v>
          </cell>
          <cell r="F52">
            <v>0</v>
          </cell>
          <cell r="G52">
            <v>0</v>
          </cell>
          <cell r="H52">
            <v>0</v>
          </cell>
          <cell r="I52">
            <v>0</v>
          </cell>
          <cell r="J52">
            <v>50208.563999999998</v>
          </cell>
          <cell r="K52">
            <v>50208.563999999998</v>
          </cell>
          <cell r="L52">
            <v>40000</v>
          </cell>
          <cell r="M52">
            <v>40000</v>
          </cell>
          <cell r="N52">
            <v>49500</v>
          </cell>
          <cell r="O52">
            <v>49500</v>
          </cell>
          <cell r="P52">
            <v>5020.8564000000006</v>
          </cell>
          <cell r="Q52">
            <v>2510.4282000000003</v>
          </cell>
          <cell r="R52">
            <v>401.66851200000008</v>
          </cell>
          <cell r="S52">
            <v>58141.517112000001</v>
          </cell>
          <cell r="T52">
            <v>58141.517112000001</v>
          </cell>
        </row>
        <row r="53">
          <cell r="A53" t="str">
            <v>J</v>
          </cell>
          <cell r="B53" t="str">
            <v>PARA EXTERIORES</v>
          </cell>
          <cell r="C53" t="str">
            <v>PARA EXTERIORES</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row>
        <row r="54">
          <cell r="A54" t="str">
            <v>GA-026</v>
          </cell>
          <cell r="B54" t="str">
            <v xml:space="preserve">MANO DE OBRA PTO DE ILUMINACIÓN PARA REFLECTOR </v>
          </cell>
          <cell r="C54">
            <v>0</v>
          </cell>
          <cell r="D54" t="str">
            <v>UND.</v>
          </cell>
          <cell r="E54">
            <v>10</v>
          </cell>
          <cell r="F54">
            <v>0</v>
          </cell>
          <cell r="G54">
            <v>0</v>
          </cell>
          <cell r="H54">
            <v>0</v>
          </cell>
          <cell r="I54">
            <v>0</v>
          </cell>
          <cell r="J54">
            <v>28950</v>
          </cell>
          <cell r="K54">
            <v>289500</v>
          </cell>
          <cell r="L54">
            <v>30000</v>
          </cell>
          <cell r="M54">
            <v>300000</v>
          </cell>
          <cell r="N54">
            <v>38500</v>
          </cell>
          <cell r="O54">
            <v>385000</v>
          </cell>
          <cell r="P54">
            <v>2895</v>
          </cell>
          <cell r="Q54">
            <v>1447.5</v>
          </cell>
          <cell r="R54">
            <v>231.6</v>
          </cell>
          <cell r="S54">
            <v>33524.1</v>
          </cell>
          <cell r="T54">
            <v>335241</v>
          </cell>
        </row>
        <row r="55">
          <cell r="A55" t="str">
            <v>K</v>
          </cell>
          <cell r="B55" t="str">
            <v>TRAMITES ANTE CODENSA</v>
          </cell>
          <cell r="C55">
            <v>0</v>
          </cell>
          <cell r="D55">
            <v>0</v>
          </cell>
          <cell r="E55">
            <v>0</v>
          </cell>
          <cell r="F55">
            <v>0</v>
          </cell>
          <cell r="G55">
            <v>0</v>
          </cell>
          <cell r="H55">
            <v>0</v>
          </cell>
          <cell r="I55">
            <v>0</v>
          </cell>
          <cell r="J55">
            <v>0</v>
          </cell>
          <cell r="K55">
            <v>0</v>
          </cell>
          <cell r="L55">
            <v>0</v>
          </cell>
          <cell r="M55">
            <v>0</v>
          </cell>
          <cell r="N55">
            <v>0</v>
          </cell>
          <cell r="O55">
            <v>0</v>
          </cell>
          <cell r="P55">
            <v>0</v>
          </cell>
          <cell r="Q55">
            <v>0</v>
          </cell>
          <cell r="R55">
            <v>0</v>
          </cell>
          <cell r="S55">
            <v>0</v>
          </cell>
          <cell r="T55">
            <v>0</v>
          </cell>
        </row>
        <row r="56">
          <cell r="A56" t="str">
            <v>GA-027</v>
          </cell>
          <cell r="B56" t="str">
            <v>PARA APROVACIÓN DE PROVISIONAL DE OBRA</v>
          </cell>
          <cell r="C56">
            <v>0</v>
          </cell>
          <cell r="D56" t="str">
            <v>UND.</v>
          </cell>
          <cell r="E56">
            <v>1</v>
          </cell>
          <cell r="F56">
            <v>0</v>
          </cell>
          <cell r="G56">
            <v>0</v>
          </cell>
          <cell r="H56">
            <v>0</v>
          </cell>
          <cell r="I56">
            <v>0</v>
          </cell>
          <cell r="J56">
            <v>294353.17800000001</v>
          </cell>
          <cell r="K56">
            <v>294353.17800000001</v>
          </cell>
          <cell r="L56">
            <v>0</v>
          </cell>
          <cell r="M56">
            <v>0</v>
          </cell>
          <cell r="N56">
            <v>1320000</v>
          </cell>
          <cell r="O56">
            <v>1320000</v>
          </cell>
          <cell r="P56">
            <v>29435.317800000004</v>
          </cell>
          <cell r="Q56">
            <v>14717.658900000002</v>
          </cell>
          <cell r="R56">
            <v>2354.8254240000006</v>
          </cell>
          <cell r="S56">
            <v>340860.98012399999</v>
          </cell>
          <cell r="T56">
            <v>340860.98012399999</v>
          </cell>
        </row>
        <row r="57">
          <cell r="A57" t="str">
            <v>SUBTOTAL</v>
          </cell>
          <cell r="B57">
            <v>0</v>
          </cell>
          <cell r="C57">
            <v>0</v>
          </cell>
          <cell r="D57">
            <v>0</v>
          </cell>
          <cell r="E57">
            <v>0</v>
          </cell>
          <cell r="F57">
            <v>0</v>
          </cell>
          <cell r="G57" t="e">
            <v>#REF!</v>
          </cell>
          <cell r="H57">
            <v>0</v>
          </cell>
          <cell r="I57" t="e">
            <v>#REF!</v>
          </cell>
          <cell r="J57">
            <v>0</v>
          </cell>
          <cell r="K57">
            <v>20999999.969999999</v>
          </cell>
          <cell r="L57">
            <v>0</v>
          </cell>
          <cell r="M57">
            <v>20164491</v>
          </cell>
          <cell r="N57">
            <v>0</v>
          </cell>
          <cell r="O57">
            <v>27859486</v>
          </cell>
        </row>
        <row r="58">
          <cell r="A58" t="str">
            <v>DESCUENTO</v>
          </cell>
          <cell r="B58">
            <v>0</v>
          </cell>
          <cell r="C58">
            <v>0</v>
          </cell>
          <cell r="D58">
            <v>0</v>
          </cell>
          <cell r="E58">
            <v>0</v>
          </cell>
          <cell r="F58">
            <v>0</v>
          </cell>
          <cell r="G58">
            <v>0</v>
          </cell>
          <cell r="H58">
            <v>0</v>
          </cell>
          <cell r="I58">
            <v>0</v>
          </cell>
          <cell r="J58">
            <v>0</v>
          </cell>
          <cell r="K58">
            <v>0</v>
          </cell>
          <cell r="L58">
            <v>0</v>
          </cell>
          <cell r="M58">
            <v>0</v>
          </cell>
          <cell r="N58" t="str">
            <v>AIU INCLU</v>
          </cell>
          <cell r="O58">
            <v>0</v>
          </cell>
        </row>
        <row r="59">
          <cell r="A59" t="str">
            <v>AI</v>
          </cell>
          <cell r="B59">
            <v>0</v>
          </cell>
          <cell r="C59">
            <v>0</v>
          </cell>
          <cell r="D59">
            <v>0</v>
          </cell>
          <cell r="E59">
            <v>0</v>
          </cell>
          <cell r="F59">
            <v>0</v>
          </cell>
          <cell r="G59">
            <v>0</v>
          </cell>
          <cell r="H59">
            <v>0</v>
          </cell>
          <cell r="I59">
            <v>0</v>
          </cell>
          <cell r="J59">
            <v>0.1</v>
          </cell>
          <cell r="K59">
            <v>2099999.997</v>
          </cell>
          <cell r="L59">
            <v>0.08</v>
          </cell>
          <cell r="M59">
            <v>1613159.28</v>
          </cell>
          <cell r="N59">
            <v>0</v>
          </cell>
          <cell r="O59">
            <v>0</v>
          </cell>
          <cell r="S59">
            <v>12172512.206376005</v>
          </cell>
          <cell r="T59">
            <v>24317999.96526001</v>
          </cell>
        </row>
        <row r="60">
          <cell r="A60" t="str">
            <v>U</v>
          </cell>
          <cell r="B60">
            <v>0</v>
          </cell>
          <cell r="C60">
            <v>0</v>
          </cell>
          <cell r="D60">
            <v>0</v>
          </cell>
          <cell r="E60">
            <v>0</v>
          </cell>
          <cell r="F60">
            <v>0</v>
          </cell>
          <cell r="G60">
            <v>0</v>
          </cell>
          <cell r="H60">
            <v>0</v>
          </cell>
          <cell r="I60">
            <v>0</v>
          </cell>
          <cell r="J60">
            <v>0.05</v>
          </cell>
          <cell r="K60">
            <v>1049999.9985</v>
          </cell>
          <cell r="L60">
            <v>0.04</v>
          </cell>
          <cell r="M60">
            <v>806579.64</v>
          </cell>
          <cell r="N60">
            <v>0.04</v>
          </cell>
          <cell r="O60">
            <v>1114379.44</v>
          </cell>
        </row>
        <row r="61">
          <cell r="A61" t="str">
            <v>IVA</v>
          </cell>
          <cell r="B61">
            <v>0</v>
          </cell>
          <cell r="C61">
            <v>0</v>
          </cell>
          <cell r="D61">
            <v>0</v>
          </cell>
          <cell r="E61">
            <v>0</v>
          </cell>
          <cell r="F61">
            <v>0</v>
          </cell>
          <cell r="G61">
            <v>0</v>
          </cell>
          <cell r="H61">
            <v>0</v>
          </cell>
          <cell r="I61">
            <v>0</v>
          </cell>
          <cell r="J61">
            <v>0.16</v>
          </cell>
          <cell r="K61">
            <v>167999.99976000001</v>
          </cell>
          <cell r="L61">
            <v>0.16</v>
          </cell>
          <cell r="M61">
            <v>129052.7424</v>
          </cell>
          <cell r="N61">
            <v>0.16</v>
          </cell>
          <cell r="O61">
            <v>178300.71039999998</v>
          </cell>
        </row>
        <row r="62">
          <cell r="A62" t="str">
            <v>TOTAL COTIZACIÓN</v>
          </cell>
          <cell r="B62">
            <v>0</v>
          </cell>
          <cell r="C62">
            <v>0</v>
          </cell>
          <cell r="D62">
            <v>0</v>
          </cell>
          <cell r="E62">
            <v>0</v>
          </cell>
          <cell r="F62">
            <v>0</v>
          </cell>
          <cell r="G62">
            <v>0</v>
          </cell>
          <cell r="H62">
            <v>0</v>
          </cell>
          <cell r="I62">
            <v>0</v>
          </cell>
          <cell r="J62">
            <v>0</v>
          </cell>
          <cell r="K62">
            <v>24317999.965259999</v>
          </cell>
          <cell r="L62">
            <v>0</v>
          </cell>
          <cell r="M62">
            <v>22713282.662400004</v>
          </cell>
          <cell r="N62">
            <v>0</v>
          </cell>
          <cell r="O62">
            <v>28037786.7104</v>
          </cell>
          <cell r="P62">
            <v>0</v>
          </cell>
        </row>
        <row r="63">
          <cell r="A63" t="str">
            <v>VALOR TRANSPORTE</v>
          </cell>
          <cell r="B63">
            <v>0</v>
          </cell>
          <cell r="C63">
            <v>0</v>
          </cell>
          <cell r="D63">
            <v>0</v>
          </cell>
          <cell r="E63">
            <v>0</v>
          </cell>
          <cell r="F63">
            <v>0</v>
          </cell>
          <cell r="G63">
            <v>0</v>
          </cell>
          <cell r="H63">
            <v>0</v>
          </cell>
          <cell r="I63">
            <v>0</v>
          </cell>
          <cell r="J63">
            <v>0</v>
          </cell>
          <cell r="K63">
            <v>0</v>
          </cell>
          <cell r="L63">
            <v>0</v>
          </cell>
          <cell r="M63">
            <v>0</v>
          </cell>
          <cell r="N63">
            <v>0</v>
          </cell>
          <cell r="O63">
            <v>0</v>
          </cell>
          <cell r="P63">
            <v>0</v>
          </cell>
        </row>
        <row r="64">
          <cell r="A64" t="str">
            <v>TOTAL CON TRANSPORTE</v>
          </cell>
          <cell r="B64">
            <v>0</v>
          </cell>
          <cell r="C64">
            <v>0</v>
          </cell>
          <cell r="D64">
            <v>0</v>
          </cell>
          <cell r="E64">
            <v>0</v>
          </cell>
          <cell r="F64">
            <v>0</v>
          </cell>
          <cell r="G64">
            <v>0</v>
          </cell>
          <cell r="H64">
            <v>0</v>
          </cell>
          <cell r="I64">
            <v>0</v>
          </cell>
          <cell r="J64">
            <v>0</v>
          </cell>
          <cell r="K64">
            <v>24317999.965259999</v>
          </cell>
          <cell r="L64">
            <v>0</v>
          </cell>
          <cell r="M64">
            <v>22713282.662400004</v>
          </cell>
          <cell r="N64">
            <v>0</v>
          </cell>
          <cell r="O64">
            <v>28037786.7104</v>
          </cell>
          <cell r="P64">
            <v>0</v>
          </cell>
        </row>
        <row r="65">
          <cell r="A65" t="str">
            <v xml:space="preserve">TIEMPO DE ENTREGA </v>
          </cell>
          <cell r="B65">
            <v>0</v>
          </cell>
          <cell r="C65">
            <v>0</v>
          </cell>
          <cell r="D65">
            <v>0</v>
          </cell>
          <cell r="E65">
            <v>0</v>
          </cell>
          <cell r="F65">
            <v>0</v>
          </cell>
          <cell r="G65">
            <v>0</v>
          </cell>
          <cell r="H65">
            <v>0</v>
          </cell>
          <cell r="I65">
            <v>0</v>
          </cell>
          <cell r="J65" t="str">
            <v>A CONVENIR</v>
          </cell>
          <cell r="K65">
            <v>0</v>
          </cell>
          <cell r="L65" t="str">
            <v>A CONVENIR</v>
          </cell>
          <cell r="M65">
            <v>0</v>
          </cell>
          <cell r="N65" t="str">
            <v>15 DIAS HÁBILES</v>
          </cell>
          <cell r="O65">
            <v>0</v>
          </cell>
          <cell r="P65">
            <v>0</v>
          </cell>
        </row>
        <row r="66">
          <cell r="A66" t="str">
            <v>FORMA DE PAGO</v>
          </cell>
          <cell r="B66">
            <v>0</v>
          </cell>
          <cell r="C66">
            <v>0</v>
          </cell>
          <cell r="D66">
            <v>0</v>
          </cell>
          <cell r="E66">
            <v>0</v>
          </cell>
          <cell r="F66">
            <v>0</v>
          </cell>
          <cell r="G66">
            <v>0</v>
          </cell>
          <cell r="H66">
            <v>0</v>
          </cell>
          <cell r="I66">
            <v>0</v>
          </cell>
          <cell r="J66" t="str">
            <v>INICIA OBRA YA Y EL ANTICIPO PARA EL 15 DE MARZO</v>
          </cell>
          <cell r="K66">
            <v>0</v>
          </cell>
          <cell r="L66" t="str">
            <v>50% ANTICIPO 30% AVANCE DE OBRA 20% ENTREGA DE OBRA</v>
          </cell>
          <cell r="M66">
            <v>0</v>
          </cell>
          <cell r="N66" t="str">
            <v>60% ANTICIPO 40% CONTRA ENTREGA</v>
          </cell>
          <cell r="O66">
            <v>0</v>
          </cell>
        </row>
        <row r="67">
          <cell r="A67" t="str">
            <v>LUGAR DE ENTREGA</v>
          </cell>
          <cell r="B67">
            <v>0</v>
          </cell>
          <cell r="C67">
            <v>0</v>
          </cell>
          <cell r="D67">
            <v>0</v>
          </cell>
          <cell r="E67">
            <v>0</v>
          </cell>
          <cell r="F67">
            <v>0</v>
          </cell>
          <cell r="G67">
            <v>0</v>
          </cell>
          <cell r="H67">
            <v>0</v>
          </cell>
          <cell r="I67">
            <v>0</v>
          </cell>
          <cell r="J67">
            <v>0</v>
          </cell>
          <cell r="K67">
            <v>0</v>
          </cell>
          <cell r="L67">
            <v>0</v>
          </cell>
          <cell r="M67">
            <v>0</v>
          </cell>
          <cell r="N67">
            <v>0</v>
          </cell>
          <cell r="O67">
            <v>0</v>
          </cell>
        </row>
        <row r="68">
          <cell r="A68" t="str">
            <v>OBSERVACIONES: Los puntos 7 al 12 están en rojo porque el contratista no los cotizó (Le puse el mismo valor del mas económico para comparar). Los precios de los puntos normales,bifásicos y trifásicos que aparecen en ceros para el contratista IIE están incluidos en los items ofertados.</v>
          </cell>
          <cell r="B68">
            <v>0</v>
          </cell>
          <cell r="C68">
            <v>0</v>
          </cell>
          <cell r="D68">
            <v>0</v>
          </cell>
          <cell r="E68">
            <v>0</v>
          </cell>
          <cell r="F68">
            <v>0</v>
          </cell>
          <cell r="G68">
            <v>0</v>
          </cell>
          <cell r="H68">
            <v>0</v>
          </cell>
          <cell r="I68">
            <v>0</v>
          </cell>
          <cell r="J68">
            <v>0</v>
          </cell>
          <cell r="K68">
            <v>0</v>
          </cell>
          <cell r="L68">
            <v>0</v>
          </cell>
          <cell r="M68">
            <v>0</v>
          </cell>
          <cell r="N68">
            <v>0</v>
          </cell>
          <cell r="O68">
            <v>0</v>
          </cell>
        </row>
        <row r="69">
          <cell r="A69" t="str">
            <v>Nota: Si el proveedor pertenece al régimen simplificado se debe incluir el 3% de IVA.</v>
          </cell>
          <cell r="B69">
            <v>0</v>
          </cell>
          <cell r="C69">
            <v>0</v>
          </cell>
          <cell r="D69">
            <v>0</v>
          </cell>
          <cell r="E69">
            <v>0</v>
          </cell>
          <cell r="F69">
            <v>0</v>
          </cell>
          <cell r="G69">
            <v>0</v>
          </cell>
          <cell r="H69">
            <v>0</v>
          </cell>
          <cell r="I69">
            <v>0</v>
          </cell>
          <cell r="J69" t="str">
            <v>Vo. Bo. Gerencia</v>
          </cell>
          <cell r="K69">
            <v>0</v>
          </cell>
          <cell r="L69" t="str">
            <v>Vo. Bo. Gerencia</v>
          </cell>
          <cell r="M69">
            <v>0</v>
          </cell>
          <cell r="N69" t="str">
            <v>Vo. Bo. Gerencia</v>
          </cell>
          <cell r="O69">
            <v>0</v>
          </cell>
        </row>
        <row r="70">
          <cell r="A70">
            <v>0</v>
          </cell>
          <cell r="B70">
            <v>0</v>
          </cell>
          <cell r="C70">
            <v>0</v>
          </cell>
          <cell r="D70">
            <v>0</v>
          </cell>
          <cell r="E70">
            <v>0</v>
          </cell>
          <cell r="F70">
            <v>0</v>
          </cell>
          <cell r="G70">
            <v>0</v>
          </cell>
          <cell r="H70">
            <v>0</v>
          </cell>
          <cell r="I70">
            <v>0</v>
          </cell>
          <cell r="J70">
            <v>0</v>
          </cell>
          <cell r="K70">
            <v>0</v>
          </cell>
          <cell r="L70">
            <v>0</v>
          </cell>
          <cell r="M70">
            <v>0</v>
          </cell>
          <cell r="N70">
            <v>0</v>
          </cell>
          <cell r="O70">
            <v>0</v>
          </cell>
        </row>
      </sheetData>
      <sheetData sheetId="6"/>
      <sheetData sheetId="7"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MATRIZ PRESUP.obra PP127"/>
      <sheetName val="MATRIZ PRESUP.REDES PP127"/>
      <sheetName val="MATRIZ CANT. OBRA"/>
      <sheetName val="COSTOS OFICINA"/>
      <sheetName val="COSTOS CAMPAMENTO"/>
      <sheetName val="ANEXO GAST. OPERAC. AIU CONST,"/>
      <sheetName val="AIU CONSTRUCCION"/>
      <sheetName val="PMT PEATONALES"/>
      <sheetName val="AIU PMT NUEVO"/>
      <sheetName val="PPTO MANTENIMIENTO"/>
      <sheetName val="AIU mantenimto nuevo"/>
      <sheetName val="ANEXO GAST. OPERAC. AIU MANT,"/>
      <sheetName val="SOCIAL"/>
      <sheetName val="AIU social nuevo"/>
      <sheetName val="AMBIENTAL 308 RYS"/>
      <sheetName val="AIU ambiental corregido"/>
      <sheetName val="PPTO INTERVENTORIA "/>
      <sheetName val="PPTO PRECONSTRUCCION"/>
      <sheetName val="PPTO MANTENIMIENTO R1"/>
      <sheetName val="MATRIZ_PRESUP_obra_PP127"/>
      <sheetName val="MATRIZ_PRESUP_REDES_PP127"/>
      <sheetName val="MATRIZ_CANT__OBRA"/>
      <sheetName val="COSTOS_OFICINA"/>
      <sheetName val="COSTOS_CAMPAMENTO"/>
      <sheetName val="ANEXO_GAST__OPERAC__AIU_CONST,"/>
      <sheetName val="AIU_CONSTRUCCION"/>
      <sheetName val="PMT_PEATONALES"/>
      <sheetName val="AIU_PMT_NUEVO"/>
      <sheetName val="PPTO_MANTENIMIENTO"/>
      <sheetName val="AIU_mantenimto_nuevo"/>
      <sheetName val="ANEXO_GAST__OPERAC__AIU_MANT,"/>
      <sheetName val="AIU_social_nuevo"/>
      <sheetName val="AMBIENTAL_308_RYS"/>
      <sheetName val="AIU_ambiental_corregido"/>
      <sheetName val="PPTO_INTERVENTORIA_"/>
      <sheetName val="PPTO_PRECONSTRUCCION"/>
      <sheetName val="PPTO_MANTENIMIENTO_R1"/>
      <sheetName val="Cuadro6. Cump"/>
      <sheetName val="DetalleMovimientoCuenta"/>
      <sheetName val="Datos básicos"/>
      <sheetName val="Datos"/>
      <sheetName val="Hoja1"/>
      <sheetName val="TOTALES"/>
      <sheetName val="MATRIZ_PRESUP_obra_PP1271"/>
      <sheetName val="MATRIZ_PRESUP_REDES_PP1271"/>
      <sheetName val="MATRIZ_CANT__OBRA1"/>
      <sheetName val="COSTOS_OFICINA1"/>
      <sheetName val="COSTOS_CAMPAMENTO1"/>
      <sheetName val="ANEXO_GAST__OPERAC__AIU_CONST,1"/>
      <sheetName val="AIU_CONSTRUCCION1"/>
      <sheetName val="PMT_PEATONALES1"/>
      <sheetName val="AIU_PMT_NUEVO1"/>
      <sheetName val="PPTO_MANTENIMIENTO1"/>
      <sheetName val="AIU_mantenimto_nuevo1"/>
      <sheetName val="ANEXO_GAST__OPERAC__AIU_MANT,1"/>
      <sheetName val="AIU_social_nuevo1"/>
      <sheetName val="AMBIENTAL_308_RYS1"/>
      <sheetName val="AIU_ambiental_corregido1"/>
      <sheetName val="PPTO_INTERVENTORIA_1"/>
      <sheetName val="PPTO_PRECONSTRUCCION1"/>
      <sheetName val="PPTO_MANTENIMIENTO_R11"/>
      <sheetName val="Cuadro6__Cump"/>
      <sheetName val="Datos_básicos"/>
      <sheetName val="Instructivo"/>
      <sheetName val="MATRIZ_PRESUP_obra_PP1272"/>
      <sheetName val="MATRIZ_PRESUP_REDES_PP1272"/>
      <sheetName val="MATRIZ_CANT__OBRA2"/>
      <sheetName val="COSTOS_OFICINA2"/>
      <sheetName val="COSTOS_CAMPAMENTO2"/>
      <sheetName val="ANEXO_GAST__OPERAC__AIU_CONST,2"/>
      <sheetName val="AIU_CONSTRUCCION2"/>
      <sheetName val="PMT_PEATONALES2"/>
      <sheetName val="AIU_PMT_NUEVO2"/>
      <sheetName val="PPTO_MANTENIMIENTO2"/>
      <sheetName val="AIU_mantenimto_nuevo2"/>
      <sheetName val="ANEXO_GAST__OPERAC__AIU_MANT,2"/>
      <sheetName val="AIU_social_nuevo2"/>
      <sheetName val="AMBIENTAL_308_RYS2"/>
      <sheetName val="AIU_ambiental_corregido2"/>
      <sheetName val="PPTO_INTERVENTORIA_2"/>
      <sheetName val="PPTO_PRECONSTRUCCION2"/>
      <sheetName val="PPTO_MANTENIMIENTO_R12"/>
      <sheetName val="Cuadro6__Cump1"/>
      <sheetName val="Datos_básicos1"/>
      <sheetName val="ESTADO VÍA-CRIT.TECNICO"/>
      <sheetName val="Diametros internos"/>
      <sheetName val="Cuadro 10.7"/>
      <sheetName val="Circuit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refreshError="1"/>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refreshError="1"/>
      <sheetData sheetId="86" refreshError="1"/>
      <sheetData sheetId="87" refreshError="1"/>
      <sheetData sheetId="88"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V3 (1000m)"/>
      <sheetName val="TABLA_DE_CONTENIDO"/>
      <sheetName val="GENERALIDADES_"/>
      <sheetName val="CUMPLIMIENTO_%_"/>
      <sheetName val="CUMPLIMIENTO_%__(2)"/>
      <sheetName val="ESTADO_RED"/>
      <sheetName val="SEMAFORO_45A-04"/>
      <sheetName val="SEMAFORO_55-01"/>
      <sheetName val="SEMAFORO_56-07"/>
      <sheetName val="SEMAFORO_55CN-03"/>
      <sheetName val="SEMAFORO_55CN-01"/>
      <sheetName val="TORTA_EST__VIAS_"/>
      <sheetName val="EST__VIAS"/>
      <sheetName val="MAPA_EST_RED"/>
      <sheetName val="NECESIDAD_VIA"/>
      <sheetName val="Necesidades_cr_"/>
      <sheetName val="SITIOS_CRITICOS"/>
      <sheetName val="CANT_OBRA_B-C"/>
      <sheetName val="CANT_OBRA_C-G"/>
      <sheetName val="CANT_OBRA_Z-U"/>
      <sheetName val="CANT_OBRA_B-T"/>
      <sheetName val="INF__EMERGENCIAS"/>
      <sheetName val="NEC_PTES"/>
      <sheetName val="NEC__PONTONES"/>
      <sheetName val="señal_v"/>
      <sheetName val="señal_H"/>
      <sheetName val="ACCIDENTALIDAD_junio"/>
      <sheetName val="ACCIDENTALIDAD_julio"/>
      <sheetName val="ACCIDENTALIDAD_agosto"/>
      <sheetName val="ACCIDENT_"/>
      <sheetName val="DEFENSA_VIAS"/>
      <sheetName val="ZONAS_RETIRO"/>
      <sheetName val="CUANTI_AMV"/>
      <sheetName val="CUALI_AMV"/>
      <sheetName val="CUANTI_MICRO"/>
      <sheetName val="CUALI_MICRO"/>
      <sheetName val="ACC_EJECUTIVO"/>
      <sheetName val="RESUM_ACCID"/>
      <sheetName val="RESUM_ACCID_(2)"/>
      <sheetName val="V3_(1000m)"/>
    </sheetNames>
    <sheetDataSet>
      <sheetData sheetId="0" refreshError="1"/>
      <sheetData sheetId="1" refreshError="1">
        <row r="2">
          <cell r="A2" t="str">
            <v>REGIONAL CUNDINAMARCA</v>
          </cell>
        </row>
      </sheetData>
      <sheetData sheetId="2" refreshError="1"/>
      <sheetData sheetId="3" refreshError="1">
        <row r="9">
          <cell r="E9" t="str">
            <v>EDGAR EDUARDO HERNANDEZ Q.</v>
          </cell>
        </row>
      </sheetData>
      <sheetData sheetId="4" refreshError="1"/>
      <sheetData sheetId="5" refreshError="1"/>
      <sheetData sheetId="6" refreshError="1">
        <row r="8">
          <cell r="E8" t="str">
            <v>BIMESTRE: JULIO - AGOSTO DE 2001</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row r="9">
          <cell r="E9" t="str">
            <v>EDGAR EDUARDO HERNANDEZ Q.</v>
          </cell>
        </row>
      </sheetData>
      <sheetData sheetId="50"/>
      <sheetData sheetId="51"/>
      <sheetData sheetId="52">
        <row r="8">
          <cell r="E8" t="str">
            <v>BIMESTRE: JULIO - AGOSTO DE 2001</v>
          </cell>
        </row>
      </sheetData>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YUDA"/>
      <sheetName val="CAL PRODUC"/>
      <sheetName val="ListEquipos"/>
      <sheetName val="CALC PROD MENSUAL"/>
      <sheetName val="CAL_PRODUC"/>
      <sheetName val="CALC_PROD_MENSUAL"/>
    </sheetNames>
    <sheetDataSet>
      <sheetData sheetId="0" refreshError="1"/>
      <sheetData sheetId="1" refreshError="1"/>
      <sheetData sheetId="2" refreshError="1"/>
      <sheetData sheetId="3"/>
      <sheetData sheetId="4" refreshError="1"/>
      <sheetData sheetId="5"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en CCC"/>
      <sheetName val="DATOS ENTRADA"/>
      <sheetName val="CAL PRODUC"/>
      <sheetName val="CALC PROD MENSUAL"/>
      <sheetName val="Glencore 1mill- PITAB"/>
      <sheetName val="Glencore 4mill- PITAB"/>
      <sheetName val="Glencore 10mill-PITAB"/>
      <sheetName val="Glencore total-PITAB 365"/>
      <sheetName val="Glencore total-PITAB 365 alter"/>
      <sheetName val="Glencore total-PITAB O&amp;K90"/>
      <sheetName val="presen_CCC"/>
      <sheetName val="DATOS_ENTRADA"/>
      <sheetName val="CAL_PRODUC"/>
      <sheetName val="CALC_PROD_MENSUAL"/>
      <sheetName val="Glencore_1mill-_PITAB"/>
      <sheetName val="Glencore_4mill-_PITAB"/>
      <sheetName val="Glencore_10mill-PITAB"/>
      <sheetName val="Glencore_total-PITAB_365"/>
      <sheetName val="Glencore_total-PITAB_365_alter"/>
      <sheetName val="Glencore_total-PITAB_O&amp;K90"/>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pección Horizontal"/>
      <sheetName val="Registro Fotográfico Horizontal"/>
      <sheetName val="Datos"/>
      <sheetName val="Marcas viales"/>
      <sheetName val="Precios"/>
      <sheetName val="FA-001FORMATO MULTIUSO"/>
      <sheetName val="Matriz de Garantías"/>
      <sheetName val="IMPLEMENTACION  HORIZONTAL"/>
      <sheetName val="INDICADORES"/>
    </sheetNames>
    <sheetDataSet>
      <sheetData sheetId="0" refreshError="1"/>
      <sheetData sheetId="1" refreshError="1"/>
      <sheetData sheetId="2" refreshError="1">
        <row r="3">
          <cell r="B3" t="str">
            <v>SEÑALES LTDA</v>
          </cell>
          <cell r="C3" t="str">
            <v>1244 de 2011</v>
          </cell>
        </row>
        <row r="4">
          <cell r="B4" t="str">
            <v>CONSORCIO BIGA - SOCINTER</v>
          </cell>
          <cell r="C4" t="str">
            <v>1236 de 2011</v>
          </cell>
        </row>
        <row r="5">
          <cell r="B5" t="str">
            <v>UT ICOVIAS - P&amp;C</v>
          </cell>
          <cell r="C5" t="str">
            <v>1249 de 2011</v>
          </cell>
        </row>
        <row r="8">
          <cell r="B8" t="str">
            <v>1. USAQUÉN</v>
          </cell>
        </row>
        <row r="9">
          <cell r="B9" t="str">
            <v>2. CHAPINERO</v>
          </cell>
        </row>
        <row r="10">
          <cell r="B10" t="str">
            <v>3. SANTA FE</v>
          </cell>
        </row>
        <row r="11">
          <cell r="B11" t="str">
            <v>4. SAN CRISTOBAL</v>
          </cell>
        </row>
        <row r="12">
          <cell r="B12" t="str">
            <v>5. USME</v>
          </cell>
        </row>
        <row r="13">
          <cell r="B13" t="str">
            <v>6. TUNJUELITO</v>
          </cell>
        </row>
        <row r="14">
          <cell r="B14" t="str">
            <v>7. BOSA</v>
          </cell>
        </row>
        <row r="15">
          <cell r="B15" t="str">
            <v>8. KENNEDY</v>
          </cell>
        </row>
        <row r="16">
          <cell r="B16" t="str">
            <v>9. FONTIBÓN</v>
          </cell>
        </row>
        <row r="17">
          <cell r="B17" t="str">
            <v>10. ENGATIVÁ</v>
          </cell>
        </row>
        <row r="18">
          <cell r="B18" t="str">
            <v>11. SUBA</v>
          </cell>
        </row>
        <row r="19">
          <cell r="B19" t="str">
            <v>12. BARRIOS UNIDOS</v>
          </cell>
        </row>
        <row r="20">
          <cell r="B20" t="str">
            <v>13. TEUSAQUILLO</v>
          </cell>
        </row>
        <row r="21">
          <cell r="B21" t="str">
            <v>14. MÁRTIRES</v>
          </cell>
        </row>
        <row r="22">
          <cell r="B22" t="str">
            <v>15. ANTONIO NARIÑO</v>
          </cell>
        </row>
        <row r="23">
          <cell r="B23" t="str">
            <v>16. PUENTE ARANDA</v>
          </cell>
        </row>
        <row r="24">
          <cell r="B24" t="str">
            <v>17. CANDELARIA</v>
          </cell>
        </row>
        <row r="25">
          <cell r="B25" t="str">
            <v>18. RAFAEL URIBE URIBE</v>
          </cell>
        </row>
        <row r="26">
          <cell r="B26" t="str">
            <v>19. CIUDAD BOLÍVAR</v>
          </cell>
        </row>
        <row r="27">
          <cell r="B27" t="str">
            <v>20. SUMAPAZ</v>
          </cell>
        </row>
        <row r="30">
          <cell r="B30" t="str">
            <v>ARTERIAL</v>
          </cell>
        </row>
        <row r="31">
          <cell r="B31" t="str">
            <v>INTERMEDIA</v>
          </cell>
        </row>
        <row r="32">
          <cell r="B32" t="str">
            <v>LOCAL</v>
          </cell>
        </row>
        <row r="33">
          <cell r="B33" t="str">
            <v>RURAL</v>
          </cell>
        </row>
        <row r="34">
          <cell r="B34" t="str">
            <v>EXPANSIÓN</v>
          </cell>
        </row>
        <row r="35">
          <cell r="B35" t="str">
            <v>FUERA DISTRITO</v>
          </cell>
        </row>
        <row r="38">
          <cell r="B38" t="str">
            <v>CHRISTIANT RENÉ GALEANO FAJARDO</v>
          </cell>
          <cell r="C38" t="str">
            <v>INGENIERO AUXILIAR</v>
          </cell>
        </row>
        <row r="39">
          <cell r="B39" t="str">
            <v>JHON JAIRO FLOREZ BERMUDEZ</v>
          </cell>
          <cell r="C39" t="str">
            <v>INGENIERO RESIDENTE</v>
          </cell>
        </row>
        <row r="40">
          <cell r="B40" t="str">
            <v>JOHN FABIO FLOREZ</v>
          </cell>
          <cell r="C40" t="str">
            <v>INGENIERO AUXILIAR DE CALIDAD</v>
          </cell>
        </row>
        <row r="41">
          <cell r="B41" t="str">
            <v>DIANA PAOLA PRIETO AMAYA</v>
          </cell>
          <cell r="C41" t="str">
            <v>AUXILIAR DE INGENIERIA</v>
          </cell>
        </row>
        <row r="42">
          <cell r="B42" t="str">
            <v>YANINCY FERNANDA CUMBE RAMOS</v>
          </cell>
          <cell r="C42" t="str">
            <v>GEOREFERENCIADOR</v>
          </cell>
        </row>
        <row r="43">
          <cell r="B43" t="str">
            <v>ROSS SLENDY MARTINEZ ANGULO</v>
          </cell>
          <cell r="C43" t="str">
            <v>INGENIERO AUXILIAR</v>
          </cell>
        </row>
        <row r="44">
          <cell r="B44" t="str">
            <v>FABIO IVAN MONROY RAMIREZ</v>
          </cell>
          <cell r="C44" t="str">
            <v>COORDINADOR TÉCNICO</v>
          </cell>
        </row>
        <row r="45">
          <cell r="B45" t="str">
            <v>JULIO CESAR BARAJAS RINCON</v>
          </cell>
          <cell r="C45" t="str">
            <v>ESPECIALISTA EN TRÁNSITO</v>
          </cell>
        </row>
        <row r="46">
          <cell r="B46" t="str">
            <v>RICARDO ANDRES GARCIA NIETO</v>
          </cell>
          <cell r="C46" t="str">
            <v>ESTUDIANTE</v>
          </cell>
        </row>
        <row r="47">
          <cell r="B47" t="str">
            <v>ADI LEYDI BETANCOURT LOPEZ</v>
          </cell>
          <cell r="C47" t="str">
            <v>INGENIERO DE CALIDAD</v>
          </cell>
        </row>
        <row r="48">
          <cell r="B48" t="str">
            <v>JOHNATHAN ALEXANDER  ACEVEDO LADINO</v>
          </cell>
        </row>
        <row r="49">
          <cell r="B49" t="str">
            <v>DIEGO IGNACIO GUALTEROS CHAVEZ</v>
          </cell>
        </row>
        <row r="50">
          <cell r="B50" t="str">
            <v xml:space="preserve">SONIA JANNETH LARA VALENCIA </v>
          </cell>
        </row>
        <row r="51">
          <cell r="B51" t="str">
            <v>INDIRA  PAOLA PACHON CENDALES</v>
          </cell>
        </row>
        <row r="52">
          <cell r="B52" t="str">
            <v>MARTHA  PATRICIA ABONDANO VILLALOBOS</v>
          </cell>
        </row>
        <row r="53">
          <cell r="B53" t="str">
            <v>YOANI GARZON ARIAS</v>
          </cell>
        </row>
        <row r="54">
          <cell r="B54" t="str">
            <v>ANDRES DAVID BARRAGAN MARTINEZ</v>
          </cell>
        </row>
        <row r="55">
          <cell r="B55" t="str">
            <v>RODRIGO EDUARDO GARZON MALDONADO</v>
          </cell>
        </row>
        <row r="56">
          <cell r="B56" t="str">
            <v>OSCAR DAVID GUZMAN CHAPARRO</v>
          </cell>
        </row>
        <row r="57">
          <cell r="B57" t="str">
            <v>ARMANDO ENRIQUE CASTILLO CURIEUX</v>
          </cell>
        </row>
        <row r="58">
          <cell r="B58" t="str">
            <v>ANDRES ALBERTO GUEVARA RIVERA</v>
          </cell>
        </row>
        <row r="59">
          <cell r="B59" t="str">
            <v>EDWIN RICARDO MEDINA SOLANO</v>
          </cell>
        </row>
        <row r="60">
          <cell r="B60" t="str">
            <v>NATHALY PATIÑO</v>
          </cell>
        </row>
        <row r="61">
          <cell r="B61" t="str">
            <v>LAURA GÓMEZ</v>
          </cell>
        </row>
        <row r="62">
          <cell r="B62" t="str">
            <v>MANUEL CAMILO CHALA</v>
          </cell>
        </row>
        <row r="63">
          <cell r="B63" t="str">
            <v>RICARDO GARZÓN</v>
          </cell>
        </row>
        <row r="64">
          <cell r="B64" t="str">
            <v>SERGIO ALEJANDRO GÓMEZ</v>
          </cell>
        </row>
        <row r="65">
          <cell r="B65" t="str">
            <v>LUIS JAVIER ROJAS JEJEN</v>
          </cell>
        </row>
        <row r="67">
          <cell r="F67" t="str">
            <v>Acrílica Base Solvente</v>
          </cell>
        </row>
        <row r="68">
          <cell r="B68" t="str">
            <v>1. Paseo los libertadores</v>
          </cell>
          <cell r="F68" t="str">
            <v>Termoplástico</v>
          </cell>
        </row>
        <row r="69">
          <cell r="B69" t="str">
            <v>2. La Academia</v>
          </cell>
          <cell r="F69" t="str">
            <v>Acrílica Base Agua</v>
          </cell>
        </row>
        <row r="70">
          <cell r="B70" t="str">
            <v>3. Guaymaral</v>
          </cell>
          <cell r="F70" t="str">
            <v>Pintura Plástico en Frío</v>
          </cell>
        </row>
        <row r="71">
          <cell r="B71" t="str">
            <v>9. Verbenal</v>
          </cell>
          <cell r="F71" t="str">
            <v>Cinta de señalización</v>
          </cell>
        </row>
        <row r="72">
          <cell r="B72" t="str">
            <v>10. La Uribe</v>
          </cell>
        </row>
        <row r="73">
          <cell r="B73" t="str">
            <v>11. San Cristóbal</v>
          </cell>
        </row>
        <row r="74">
          <cell r="B74" t="str">
            <v>12. Toberín</v>
          </cell>
        </row>
        <row r="75">
          <cell r="B75" t="str">
            <v>13. Los Cedros</v>
          </cell>
        </row>
        <row r="76">
          <cell r="B76" t="str">
            <v>14. Usaquén</v>
          </cell>
        </row>
        <row r="77">
          <cell r="B77" t="str">
            <v>15. Country Club</v>
          </cell>
        </row>
        <row r="78">
          <cell r="B78" t="str">
            <v>16. Santa Bárbara</v>
          </cell>
          <cell r="F78" t="str">
            <v>Acrílica Base Solvente</v>
          </cell>
        </row>
        <row r="79">
          <cell r="B79" t="str">
            <v>17. San José de Bavaria</v>
          </cell>
          <cell r="F79" t="str">
            <v>Termoplástico</v>
          </cell>
        </row>
        <row r="80">
          <cell r="B80" t="str">
            <v>18. Britalia</v>
          </cell>
          <cell r="F80" t="str">
            <v>Acrílica Base Agua</v>
          </cell>
        </row>
        <row r="81">
          <cell r="B81" t="str">
            <v>19. El Prado</v>
          </cell>
          <cell r="F81" t="str">
            <v>Banda Sonora</v>
          </cell>
        </row>
        <row r="82">
          <cell r="B82" t="str">
            <v>20. La Alhambra</v>
          </cell>
          <cell r="F82" t="str">
            <v>Pintura Plástico en Frío</v>
          </cell>
        </row>
        <row r="83">
          <cell r="B83" t="str">
            <v>21. Los Andes</v>
          </cell>
        </row>
        <row r="84">
          <cell r="B84" t="str">
            <v>22. Doce de Octubre</v>
          </cell>
        </row>
        <row r="85">
          <cell r="B85" t="str">
            <v>23. Casa Blanca Suba</v>
          </cell>
        </row>
        <row r="86">
          <cell r="B86" t="str">
            <v>24. Niza</v>
          </cell>
        </row>
        <row r="87">
          <cell r="B87" t="str">
            <v>25. La Floresta</v>
          </cell>
          <cell r="F87" t="str">
            <v>Tachas</v>
          </cell>
        </row>
        <row r="88">
          <cell r="B88" t="str">
            <v>26. Las ferias</v>
          </cell>
          <cell r="F88" t="str">
            <v>Estoperoles</v>
          </cell>
        </row>
        <row r="89">
          <cell r="B89" t="str">
            <v>27. Suba</v>
          </cell>
          <cell r="F89" t="str">
            <v>Tachones</v>
          </cell>
        </row>
        <row r="90">
          <cell r="B90" t="str">
            <v>28. El Rincón</v>
          </cell>
          <cell r="F90" t="str">
            <v>Hitos</v>
          </cell>
        </row>
        <row r="91">
          <cell r="B91" t="str">
            <v>29.Minuto de Dios</v>
          </cell>
          <cell r="F91" t="str">
            <v>Cono Vial</v>
          </cell>
        </row>
        <row r="92">
          <cell r="B92" t="str">
            <v>30. Boyacá Real</v>
          </cell>
          <cell r="F92" t="str">
            <v>Barrera Apilable</v>
          </cell>
        </row>
        <row r="93">
          <cell r="B93" t="str">
            <v>31. Santa Cecilia</v>
          </cell>
          <cell r="F93" t="str">
            <v>Maletín Plástico</v>
          </cell>
        </row>
        <row r="94">
          <cell r="B94" t="str">
            <v>32. San Blas</v>
          </cell>
          <cell r="F94" t="str">
            <v>Delineador Tubular</v>
          </cell>
        </row>
        <row r="95">
          <cell r="B95" t="str">
            <v>33. Sosiego</v>
          </cell>
          <cell r="F95" t="str">
            <v>Delineador Canalizador</v>
          </cell>
        </row>
        <row r="96">
          <cell r="B96" t="str">
            <v>34. 20 de Julio</v>
          </cell>
          <cell r="F96" t="str">
            <v>Resalto Portátil</v>
          </cell>
        </row>
        <row r="97">
          <cell r="B97" t="str">
            <v>35. Ciudad Jardín</v>
          </cell>
          <cell r="F97" t="str">
            <v>Lámpara Flascher</v>
          </cell>
        </row>
        <row r="98">
          <cell r="B98" t="str">
            <v>36. San José</v>
          </cell>
          <cell r="F98" t="str">
            <v>Valla Plástica</v>
          </cell>
        </row>
        <row r="99">
          <cell r="B99" t="str">
            <v>37. Santa Isabel</v>
          </cell>
          <cell r="F99" t="str">
            <v>Cordonatos</v>
          </cell>
        </row>
        <row r="100">
          <cell r="B100" t="str">
            <v>38. Restrepo</v>
          </cell>
        </row>
        <row r="101">
          <cell r="B101" t="str">
            <v>39. Quiroga</v>
          </cell>
        </row>
        <row r="102">
          <cell r="B102" t="str">
            <v>40. Ciudad Montes</v>
          </cell>
        </row>
        <row r="103">
          <cell r="B103" t="str">
            <v>41. Muzú</v>
          </cell>
        </row>
        <row r="104">
          <cell r="B104" t="str">
            <v>42. Venecia</v>
          </cell>
        </row>
        <row r="105">
          <cell r="B105" t="str">
            <v>43. San Rafael</v>
          </cell>
        </row>
        <row r="106">
          <cell r="B106" t="str">
            <v>44. Américas</v>
          </cell>
        </row>
        <row r="107">
          <cell r="B107" t="str">
            <v>45. Carvajal</v>
          </cell>
        </row>
        <row r="108">
          <cell r="B108" t="str">
            <v>46, Castilla</v>
          </cell>
        </row>
        <row r="109">
          <cell r="B109" t="str">
            <v>47. Kennedy Central</v>
          </cell>
        </row>
        <row r="110">
          <cell r="B110" t="str">
            <v>48. Timiza</v>
          </cell>
        </row>
        <row r="111">
          <cell r="B111" t="str">
            <v>49. Apogeo</v>
          </cell>
        </row>
        <row r="112">
          <cell r="B112" t="str">
            <v>50. Gloria</v>
          </cell>
        </row>
        <row r="113">
          <cell r="B113" t="str">
            <v>51. Los Libertadores</v>
          </cell>
        </row>
        <row r="114">
          <cell r="B114" t="str">
            <v>52. La Flora</v>
          </cell>
        </row>
        <row r="115">
          <cell r="B115" t="str">
            <v>53. Marco Fidel Suárez</v>
          </cell>
        </row>
        <row r="116">
          <cell r="B116" t="str">
            <v>54. Marruecos</v>
          </cell>
        </row>
        <row r="117">
          <cell r="B117" t="str">
            <v>55. Diana Turbay</v>
          </cell>
        </row>
        <row r="118">
          <cell r="B118" t="str">
            <v>56. Danubio</v>
          </cell>
        </row>
        <row r="119">
          <cell r="B119" t="str">
            <v>57. Gran Yomasa</v>
          </cell>
        </row>
        <row r="120">
          <cell r="B120" t="str">
            <v>58. Comuneros</v>
          </cell>
        </row>
        <row r="121">
          <cell r="B121" t="str">
            <v>59. Alfonso López</v>
          </cell>
        </row>
        <row r="122">
          <cell r="B122" t="str">
            <v>60. Parque Entrenubes</v>
          </cell>
        </row>
        <row r="123">
          <cell r="B123" t="str">
            <v>61. Ciudad Usme</v>
          </cell>
        </row>
        <row r="124">
          <cell r="B124" t="str">
            <v>62. Tunjuelito</v>
          </cell>
        </row>
        <row r="125">
          <cell r="B125" t="str">
            <v>63. El Mochuelo</v>
          </cell>
        </row>
        <row r="126">
          <cell r="B126" t="str">
            <v>64. Monteblanco</v>
          </cell>
        </row>
        <row r="127">
          <cell r="B127" t="str">
            <v>65. Arborizadota</v>
          </cell>
        </row>
        <row r="128">
          <cell r="B128" t="str">
            <v>66. San Francisco</v>
          </cell>
        </row>
        <row r="129">
          <cell r="B129" t="str">
            <v>67. Lucero</v>
          </cell>
        </row>
        <row r="130">
          <cell r="B130" t="str">
            <v>68. El Tesoro</v>
          </cell>
        </row>
        <row r="131">
          <cell r="B131" t="str">
            <v>69. Ismael Perdomo</v>
          </cell>
        </row>
        <row r="132">
          <cell r="B132" t="str">
            <v>70. Jardín Botánico</v>
          </cell>
        </row>
        <row r="133">
          <cell r="B133" t="str">
            <v>71. Tibabuyes</v>
          </cell>
        </row>
        <row r="134">
          <cell r="B134" t="str">
            <v>72. Bolivia</v>
          </cell>
        </row>
        <row r="135">
          <cell r="B135" t="str">
            <v>73. Garcés Navas</v>
          </cell>
        </row>
        <row r="136">
          <cell r="B136" t="str">
            <v>74. Engativá</v>
          </cell>
        </row>
        <row r="137">
          <cell r="B137" t="str">
            <v>75. Fontibón</v>
          </cell>
        </row>
        <row r="138">
          <cell r="B138" t="str">
            <v>76. Fontibón San Pablo</v>
          </cell>
        </row>
        <row r="139">
          <cell r="B139" t="str">
            <v>77. Zona Franca</v>
          </cell>
        </row>
        <row r="140">
          <cell r="B140" t="str">
            <v>78. Tintal Norte</v>
          </cell>
        </row>
        <row r="141">
          <cell r="B141" t="str">
            <v>79. Calandaima</v>
          </cell>
        </row>
        <row r="142">
          <cell r="B142" t="str">
            <v>80. Corabastos</v>
          </cell>
        </row>
        <row r="143">
          <cell r="B143" t="str">
            <v>81. Gran Britalia</v>
          </cell>
        </row>
        <row r="144">
          <cell r="B144" t="str">
            <v>82. Patio Bonito</v>
          </cell>
        </row>
        <row r="145">
          <cell r="B145" t="str">
            <v>83. Las Margaritas</v>
          </cell>
        </row>
        <row r="146">
          <cell r="B146" t="str">
            <v>84. Bosa occidental</v>
          </cell>
        </row>
        <row r="147">
          <cell r="B147" t="str">
            <v>85. Bosa central</v>
          </cell>
        </row>
        <row r="148">
          <cell r="B148" t="str">
            <v>86. El Porvenir</v>
          </cell>
        </row>
        <row r="149">
          <cell r="B149" t="str">
            <v>87. Tintal Sur</v>
          </cell>
        </row>
        <row r="150">
          <cell r="B150" t="str">
            <v>88. El Refugio</v>
          </cell>
        </row>
        <row r="151">
          <cell r="B151" t="str">
            <v>89. San Isidro -Patios</v>
          </cell>
        </row>
        <row r="152">
          <cell r="B152" t="str">
            <v>90, Prdo Rubio</v>
          </cell>
        </row>
        <row r="153">
          <cell r="B153" t="str">
            <v>91. Chico Lago</v>
          </cell>
        </row>
        <row r="154">
          <cell r="B154" t="str">
            <v>91. Sagrado Corazón</v>
          </cell>
        </row>
        <row r="155">
          <cell r="B155" t="str">
            <v>92. La Macarena</v>
          </cell>
        </row>
        <row r="156">
          <cell r="B156" t="str">
            <v>93. Las Nieves</v>
          </cell>
        </row>
        <row r="157">
          <cell r="B157" t="str">
            <v>94. La Candelaria</v>
          </cell>
        </row>
        <row r="158">
          <cell r="B158" t="str">
            <v>95. Las Cruces</v>
          </cell>
        </row>
        <row r="159">
          <cell r="B159" t="str">
            <v>96. Lourdes</v>
          </cell>
        </row>
        <row r="160">
          <cell r="B160" t="str">
            <v>97, Chicó - Lago</v>
          </cell>
        </row>
        <row r="161">
          <cell r="B161" t="str">
            <v>98. Los Alcázares</v>
          </cell>
        </row>
        <row r="162">
          <cell r="B162" t="str">
            <v>99. Chapinero</v>
          </cell>
        </row>
        <row r="163">
          <cell r="B163" t="str">
            <v>100. Galenas</v>
          </cell>
        </row>
        <row r="164">
          <cell r="B164" t="str">
            <v>101. Teusaquillo</v>
          </cell>
        </row>
        <row r="165">
          <cell r="B165" t="str">
            <v>102. La Sabana</v>
          </cell>
        </row>
        <row r="166">
          <cell r="B166" t="str">
            <v>103. Parque Salitre</v>
          </cell>
        </row>
        <row r="167">
          <cell r="B167" t="str">
            <v>104. Parque Simón Bolívar</v>
          </cell>
        </row>
        <row r="168">
          <cell r="B168" t="str">
            <v>106. La Esmeralda</v>
          </cell>
        </row>
        <row r="169">
          <cell r="B169" t="str">
            <v>107. Quinta Paredes</v>
          </cell>
        </row>
        <row r="170">
          <cell r="B170" t="str">
            <v>108. Zona Industrial</v>
          </cell>
        </row>
        <row r="171">
          <cell r="B171" t="str">
            <v>109. Ciudad Salitre Oriental</v>
          </cell>
        </row>
        <row r="172">
          <cell r="B172" t="str">
            <v>110. Ciudad Salitre occidente</v>
          </cell>
        </row>
        <row r="173">
          <cell r="B173" t="str">
            <v>111. Puente Aranda</v>
          </cell>
        </row>
        <row r="174">
          <cell r="B174" t="str">
            <v>112. Granjas de techo</v>
          </cell>
        </row>
        <row r="175">
          <cell r="B175" t="str">
            <v>113. Bavaria</v>
          </cell>
        </row>
        <row r="176">
          <cell r="B176" t="str">
            <v>114. Modelia</v>
          </cell>
        </row>
        <row r="177">
          <cell r="B177" t="str">
            <v>115. Capellanía</v>
          </cell>
        </row>
        <row r="178">
          <cell r="B178" t="str">
            <v>116. Alamos</v>
          </cell>
        </row>
        <row r="179">
          <cell r="B179" t="str">
            <v>117. Aeropuerto El Dorado</v>
          </cell>
        </row>
      </sheetData>
      <sheetData sheetId="3" refreshError="1"/>
      <sheetData sheetId="4" refreshError="1"/>
      <sheetData sheetId="5" refreshError="1"/>
      <sheetData sheetId="6" refreshError="1"/>
      <sheetData sheetId="7" refreshError="1"/>
      <sheetData sheetId="8"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A TUB"/>
      <sheetName val="JAPON LLUVIAS"/>
      <sheetName val="TUBERIA"/>
      <sheetName val="TUB SUMID"/>
      <sheetName val="SUMIDEROS"/>
      <sheetName val="T-4"/>
      <sheetName val="DEM PAVIMENTO"/>
      <sheetName val="EXC-RELLPAVIMENTO"/>
      <sheetName val="REP PAVIMENTO"/>
      <sheetName val="SARDINELES"/>
      <sheetName val="ANDENES"/>
      <sheetName val="REP. DOM."/>
      <sheetName val="REP. ACOM."/>
      <sheetName val="FACTO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5094-2003"/>
      <sheetName val="FINANCIERA"/>
      <sheetName val="DATOS"/>
      <sheetName val="PREACTA"/>
      <sheetName val="TOTCAPIT"/>
      <sheetName val="JORNABAS"/>
      <sheetName val="MATERIALES"/>
      <sheetName val="TOTCUADEQ"/>
      <sheetName val="TOTCUADMO"/>
      <sheetName val="Puntajes"/>
      <sheetName val="Anexo No. 5"/>
      <sheetName val="ESTADO VÍA-CRIT.TECNICO"/>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Hoja3"/>
      <sheetName val="Hoja1"/>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ILLA SAGRARIO"/>
      <sheetName val="RESUMEN"/>
      <sheetName val="TUBERIA"/>
      <sheetName val="DOMICILIARIAS"/>
      <sheetName val="ASFALTO"/>
      <sheetName val="PAVIMENTO"/>
      <sheetName val="ANDENES"/>
      <sheetName val="SOBREPISO"/>
      <sheetName val="ACOMETIDAS"/>
      <sheetName val="FACTORES"/>
    </sheetNames>
    <sheetDataSet>
      <sheetData sheetId="0" refreshError="1"/>
      <sheetData sheetId="1" refreshError="1"/>
      <sheetData sheetId="2" refreshError="1">
        <row r="10">
          <cell r="AE10">
            <v>0</v>
          </cell>
        </row>
        <row r="14">
          <cell r="AE14">
            <v>0</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5094-2003"/>
      <sheetName val="resumen"/>
      <sheetName val="AIU"/>
      <sheetName val="9.4"/>
      <sheetName val="Versión_Final_Telecomun"/>
      <sheetName val="Versión_Final_EAAB"/>
      <sheetName val="Versión_Final_IDU"/>
      <sheetName val="Mano_de_Obra"/>
      <sheetName val="Presupuestos_Daños_IDU"/>
      <sheetName val="9_4"/>
      <sheetName val="Versión_Final_Telecomun1"/>
      <sheetName val="Versión_Final_EAAB1"/>
      <sheetName val="Versión_Final_IDU1"/>
      <sheetName val="Mano_de_Obra1"/>
      <sheetName val="Presupuestos_Daños_IDU1"/>
      <sheetName val="9_41"/>
      <sheetName val="Insum"/>
      <sheetName val="REPLANTEO"/>
      <sheetName val="LIStAS DESP"/>
      <sheetName val="A. P. U."/>
      <sheetName val="g.g"/>
      <sheetName val="EVA"/>
      <sheetName val="Program"/>
      <sheetName val="RESPONSABLES"/>
      <sheetName val="BASES"/>
      <sheetName val="Versión_Final_Telecomun2"/>
      <sheetName val="Versión_Final_EAAB2"/>
      <sheetName val="Versión_Final_IDU2"/>
      <sheetName val="Mano_de_Obra2"/>
      <sheetName val="Presupuestos_Daños_IDU2"/>
      <sheetName val="9_42"/>
      <sheetName val="g_g"/>
      <sheetName val="A__P__U_"/>
      <sheetName val="Hoja1"/>
      <sheetName val="Versión_Final_Telecomun3"/>
      <sheetName val="Versión_Final_EAAB3"/>
      <sheetName val="Versión_Final_IDU3"/>
      <sheetName val="Mano_de_Obra3"/>
      <sheetName val="Presupuestos_Daños_IDU3"/>
      <sheetName val="9_43"/>
      <sheetName val="A__P__U_1"/>
      <sheetName val="g_g1"/>
      <sheetName val="APUs"/>
      <sheetName val="INSUMOS"/>
      <sheetName val="PptoGral"/>
      <sheetName val="Versión_Final_Telecomun4"/>
      <sheetName val="Versión_Final_EAAB4"/>
      <sheetName val="Versión_Final_IDU4"/>
      <sheetName val="Mano_de_Obra4"/>
      <sheetName val="Presupuestos_Daños_IDU4"/>
      <sheetName val="9_44"/>
      <sheetName val="Versión_Final_Telecomun5"/>
      <sheetName val="Versión_Final_EAAB5"/>
      <sheetName val="Versión_Final_IDU5"/>
      <sheetName val="Mano_de_Obra5"/>
      <sheetName val="Presupuestos_Daños_IDU5"/>
      <sheetName val="9_45"/>
      <sheetName val="Versión_Final_Telecomun6"/>
      <sheetName val="Versión_Final_EAAB6"/>
      <sheetName val="Versión_Final_IDU6"/>
      <sheetName val="Mano_de_Obra6"/>
      <sheetName val="Presupuestos_Daños_IDU6"/>
      <sheetName val="9_46"/>
      <sheetName val="Versión_Final_Telecomun7"/>
      <sheetName val="Versión_Final_EAAB7"/>
      <sheetName val="Versión_Final_IDU7"/>
      <sheetName val="Mano_de_Obra7"/>
      <sheetName val="Presupuestos_Daños_IDU7"/>
      <sheetName val="9_47"/>
      <sheetName val="CDItem"/>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refreshError="1"/>
      <sheetData sheetId="44"/>
      <sheetData sheetId="45"/>
      <sheetData sheetId="46"/>
      <sheetData sheetId="47"/>
      <sheetData sheetId="48"/>
      <sheetData sheetId="49"/>
      <sheetData sheetId="50"/>
      <sheetData sheetId="51"/>
      <sheetData sheetId="52" refreshError="1"/>
      <sheetData sheetId="53" refreshError="1"/>
      <sheetData sheetId="54" refreshError="1"/>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de actividades Zona 1 "/>
      <sheetName val="Cuadro Comparativo "/>
      <sheetName val="Presupuesto"/>
      <sheetName val="A.P.U"/>
      <sheetName val="Insumos"/>
      <sheetName val="Cuadrillas"/>
      <sheetName val="Hoja1"/>
    </sheetNames>
    <sheetDataSet>
      <sheetData sheetId="0"/>
      <sheetData sheetId="1"/>
      <sheetData sheetId="2"/>
      <sheetData sheetId="3">
        <row r="20">
          <cell r="A20" t="str">
            <v>P-1</v>
          </cell>
        </row>
      </sheetData>
      <sheetData sheetId="4">
        <row r="4458">
          <cell r="B4458" t="str">
            <v>EXTINTOR DE POLVO QUÍMICO ABC, CAPACIDAD 10 LB</v>
          </cell>
        </row>
        <row r="4468">
          <cell r="B4468" t="str">
            <v>ANDES</v>
          </cell>
        </row>
        <row r="4469">
          <cell r="B4469" t="str">
            <v>APIAY</v>
          </cell>
        </row>
        <row r="4470">
          <cell r="B4470" t="str">
            <v>ARAUCA</v>
          </cell>
        </row>
        <row r="4471">
          <cell r="B4471" t="str">
            <v>ARMENIA</v>
          </cell>
        </row>
        <row r="4472">
          <cell r="B4472" t="str">
            <v>BARANCABERMEGA</v>
          </cell>
        </row>
        <row r="4473">
          <cell r="B4473" t="str">
            <v>BARRANQUILLA</v>
          </cell>
        </row>
        <row r="4474">
          <cell r="B4474" t="str">
            <v>BELLO</v>
          </cell>
        </row>
        <row r="4475">
          <cell r="B4475" t="str">
            <v>BOGOTA</v>
          </cell>
        </row>
        <row r="4476">
          <cell r="B4476" t="str">
            <v>BUCARAMANGA</v>
          </cell>
        </row>
        <row r="4477">
          <cell r="B4477" t="str">
            <v>BUENAVISTA</v>
          </cell>
        </row>
        <row r="4478">
          <cell r="B4478" t="str">
            <v>BUGA</v>
          </cell>
        </row>
        <row r="4479">
          <cell r="B4479" t="str">
            <v>CALAMAR</v>
          </cell>
        </row>
        <row r="4480">
          <cell r="B4480" t="str">
            <v>CALI</v>
          </cell>
        </row>
        <row r="4481">
          <cell r="B4481" t="str">
            <v>CANTIMPLORA</v>
          </cell>
        </row>
        <row r="4482">
          <cell r="B4482" t="str">
            <v>CAREPA</v>
          </cell>
        </row>
        <row r="4483">
          <cell r="B4483" t="str">
            <v>CARTAGO</v>
          </cell>
        </row>
        <row r="4484">
          <cell r="B4484" t="str">
            <v>CAUCASIA</v>
          </cell>
        </row>
        <row r="4485">
          <cell r="B4485" t="str">
            <v>CHAPARRAL</v>
          </cell>
        </row>
        <row r="4486">
          <cell r="B4486" t="str">
            <v>CHIQUINQUIRA</v>
          </cell>
        </row>
        <row r="4487">
          <cell r="B4487" t="str">
            <v>CIENAGA</v>
          </cell>
        </row>
        <row r="4488">
          <cell r="B4488" t="str">
            <v>CUCUTA</v>
          </cell>
        </row>
        <row r="4489">
          <cell r="B4489" t="str">
            <v>CUMARIO</v>
          </cell>
        </row>
        <row r="4490">
          <cell r="B4490" t="str">
            <v>DUITAMA</v>
          </cell>
        </row>
        <row r="4491">
          <cell r="B4491" t="str">
            <v>EL RETORNO</v>
          </cell>
        </row>
        <row r="4492">
          <cell r="B4492" t="str">
            <v>FLORENCIA</v>
          </cell>
        </row>
        <row r="4493">
          <cell r="B4493" t="str">
            <v xml:space="preserve">FORTUL </v>
          </cell>
        </row>
        <row r="4494">
          <cell r="B4494" t="str">
            <v xml:space="preserve">FORTUL </v>
          </cell>
        </row>
        <row r="4495">
          <cell r="B4495" t="str">
            <v>FUSAGASUGA</v>
          </cell>
        </row>
        <row r="4496">
          <cell r="B4496" t="str">
            <v>GARZON</v>
          </cell>
        </row>
        <row r="4497">
          <cell r="B4497" t="str">
            <v>GRANADA</v>
          </cell>
        </row>
        <row r="4498">
          <cell r="B4498" t="str">
            <v xml:space="preserve">GUALTAL </v>
          </cell>
        </row>
        <row r="4499">
          <cell r="B4499" t="str">
            <v>HONDA</v>
          </cell>
        </row>
        <row r="4500">
          <cell r="B4500" t="str">
            <v>IBAGUE</v>
          </cell>
        </row>
        <row r="4501">
          <cell r="B4501" t="str">
            <v>IPIALES</v>
          </cell>
        </row>
        <row r="4502">
          <cell r="B4502" t="str">
            <v>LA GLORIA</v>
          </cell>
        </row>
        <row r="4503">
          <cell r="B4503" t="str">
            <v>LA HORMIGA</v>
          </cell>
        </row>
        <row r="4504">
          <cell r="B4504" t="str">
            <v>LA PLATA</v>
          </cell>
        </row>
        <row r="4505">
          <cell r="B4505" t="str">
            <v>LA TAGUA</v>
          </cell>
        </row>
        <row r="4506">
          <cell r="B4506" t="str">
            <v>LARANDIA</v>
          </cell>
        </row>
        <row r="4507">
          <cell r="B4507" t="str">
            <v>LAS ANIMAS</v>
          </cell>
        </row>
        <row r="4508">
          <cell r="B4508" t="str">
            <v>LETICIA</v>
          </cell>
        </row>
        <row r="4509">
          <cell r="B4509" t="str">
            <v>LOS FARALLONES</v>
          </cell>
        </row>
        <row r="4510">
          <cell r="B4510" t="str">
            <v>MALAMBO</v>
          </cell>
        </row>
        <row r="4511">
          <cell r="B4511" t="str">
            <v>MANIZALES</v>
          </cell>
        </row>
        <row r="4512">
          <cell r="B4512" t="str">
            <v>MEDELLIN</v>
          </cell>
        </row>
        <row r="4513">
          <cell r="B4513" t="str">
            <v>MELGAR</v>
          </cell>
        </row>
        <row r="4514">
          <cell r="B4514" t="str">
            <v>MITU</v>
          </cell>
        </row>
        <row r="4515">
          <cell r="B4515" t="str">
            <v>MOCOA</v>
          </cell>
        </row>
        <row r="4516">
          <cell r="B4516" t="str">
            <v>MONTENEGRO</v>
          </cell>
        </row>
        <row r="4517">
          <cell r="B4517" t="str">
            <v>MONTERIA</v>
          </cell>
        </row>
        <row r="4518">
          <cell r="B4518" t="str">
            <v>NEIVA</v>
          </cell>
        </row>
        <row r="4519">
          <cell r="B4519" t="str">
            <v>OCAÑA</v>
          </cell>
        </row>
        <row r="4520">
          <cell r="B4520" t="str">
            <v>PALMIRA</v>
          </cell>
        </row>
        <row r="4521">
          <cell r="B4521" t="str">
            <v>PAMPLONA</v>
          </cell>
        </row>
        <row r="4522">
          <cell r="B4522" t="str">
            <v>PASTO</v>
          </cell>
        </row>
        <row r="4523">
          <cell r="B4523" t="str">
            <v>PELAYA</v>
          </cell>
        </row>
        <row r="4524">
          <cell r="B4524" t="str">
            <v>PEREIRA</v>
          </cell>
        </row>
        <row r="4525">
          <cell r="B4525" t="str">
            <v>PITALITO</v>
          </cell>
        </row>
        <row r="4526">
          <cell r="B4526" t="str">
            <v>POPAYAN</v>
          </cell>
        </row>
        <row r="4527">
          <cell r="B4527" t="str">
            <v>PUERTO ASIS</v>
          </cell>
        </row>
        <row r="4528">
          <cell r="B4528" t="str">
            <v>PUERTO BERRIO</v>
          </cell>
        </row>
        <row r="4529">
          <cell r="B4529" t="str">
            <v>PUERTO BOYACA</v>
          </cell>
        </row>
        <row r="4530">
          <cell r="B4530" t="str">
            <v>PUERTO CARREÑO</v>
          </cell>
        </row>
        <row r="4531">
          <cell r="B4531" t="str">
            <v>PUERTO INIRIDA</v>
          </cell>
        </row>
        <row r="4532">
          <cell r="B4532" t="str">
            <v xml:space="preserve">PUERTO JORDAN </v>
          </cell>
        </row>
        <row r="4533">
          <cell r="B4533" t="str">
            <v>PUERTO RICO</v>
          </cell>
        </row>
        <row r="4534">
          <cell r="B4534" t="str">
            <v>QUIBDO</v>
          </cell>
        </row>
        <row r="4535">
          <cell r="B4535" t="str">
            <v>RIOHACHA</v>
          </cell>
        </row>
        <row r="4536">
          <cell r="B4536" t="str">
            <v>RIONEGRO</v>
          </cell>
        </row>
        <row r="4537">
          <cell r="B4537" t="str">
            <v>RUBIALES</v>
          </cell>
        </row>
        <row r="4538">
          <cell r="B4538" t="str">
            <v>SAMORE</v>
          </cell>
        </row>
        <row r="4539">
          <cell r="B4539" t="str">
            <v>SAN JOSE DEL GUAVIARE</v>
          </cell>
        </row>
        <row r="4540">
          <cell r="B4540" t="str">
            <v>SAN PEDRO DE URABA</v>
          </cell>
        </row>
        <row r="4541">
          <cell r="B4541" t="str">
            <v>SAN RAFAEL</v>
          </cell>
        </row>
        <row r="4542">
          <cell r="B4542" t="str">
            <v>SAN RAFAEL</v>
          </cell>
        </row>
        <row r="4543">
          <cell r="B4543" t="str">
            <v>SAN VICENTE CHUCURRI</v>
          </cell>
        </row>
        <row r="4544">
          <cell r="B4544" t="str">
            <v>SAN VICENTE DEL CAGUAN</v>
          </cell>
        </row>
        <row r="4545">
          <cell r="B4545" t="str">
            <v>SANTA MARTA</v>
          </cell>
        </row>
        <row r="4546">
          <cell r="B4546" t="str">
            <v>SANTA ROSA DE OSOS</v>
          </cell>
        </row>
        <row r="4547">
          <cell r="B4547" t="str">
            <v>SARAVENA</v>
          </cell>
        </row>
        <row r="4548">
          <cell r="B4548" t="str">
            <v>SOCORRO</v>
          </cell>
        </row>
        <row r="4549">
          <cell r="B4549" t="str">
            <v>SOGAMOSO</v>
          </cell>
        </row>
        <row r="4550">
          <cell r="B4550" t="str">
            <v>SUMAPAZ</v>
          </cell>
        </row>
        <row r="4551">
          <cell r="B4551" t="str">
            <v>TAME</v>
          </cell>
        </row>
        <row r="4552">
          <cell r="B4552" t="str">
            <v>TAURAMENA</v>
          </cell>
        </row>
        <row r="4553">
          <cell r="B4553" t="str">
            <v>TIBU</v>
          </cell>
        </row>
        <row r="4554">
          <cell r="B4554" t="str">
            <v xml:space="preserve">TIERRA ALTA </v>
          </cell>
        </row>
        <row r="4555">
          <cell r="B4555" t="str">
            <v>TUNJA</v>
          </cell>
        </row>
        <row r="4556">
          <cell r="B4556" t="str">
            <v>UBALA</v>
          </cell>
        </row>
        <row r="4557">
          <cell r="B4557" t="str">
            <v>VALLEDUPAR</v>
          </cell>
        </row>
        <row r="4558">
          <cell r="B4558" t="str">
            <v>VENECIA</v>
          </cell>
        </row>
        <row r="4559">
          <cell r="B4559" t="str">
            <v>VILLAVICENCIO</v>
          </cell>
        </row>
        <row r="4560">
          <cell r="B4560" t="str">
            <v>YOPAL</v>
          </cell>
        </row>
        <row r="4561">
          <cell r="B4561" t="str">
            <v>ZARAGOZA</v>
          </cell>
        </row>
        <row r="4562">
          <cell r="B4562" t="str">
            <v>ALBANIA</v>
          </cell>
        </row>
        <row r="4563">
          <cell r="B4563" t="str">
            <v>LA PRIMAVERA</v>
          </cell>
        </row>
        <row r="4564">
          <cell r="B4564" t="str">
            <v>ACACIAS</v>
          </cell>
        </row>
        <row r="4565">
          <cell r="B4565" t="str">
            <v>ZARZAL</v>
          </cell>
        </row>
        <row r="4566">
          <cell r="B4566" t="str">
            <v>LA MACARENA</v>
          </cell>
        </row>
      </sheetData>
      <sheetData sheetId="5"/>
      <sheetData sheetId="6"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cciones"/>
      <sheetName val="Datos básicos"/>
      <sheetName val="Banderas"/>
      <sheetName val="valor m2"/>
      <sheetName val="Norte"/>
      <sheetName val="Banderas (2)"/>
      <sheetName val="Banderas (3)"/>
      <sheetName val="codigos"/>
      <sheetName val="FIRMAS y DATOS"/>
      <sheetName val="AIU"/>
      <sheetName val="Datos_básicos"/>
      <sheetName val="valor_m2"/>
      <sheetName val="Banderas_(2)"/>
      <sheetName val="Banderas_(3)"/>
      <sheetName val="FIRMAS_y_DATOS"/>
      <sheetName val="USME"/>
      <sheetName val="BOSA"/>
      <sheetName val="KENNEDY"/>
      <sheetName val="FONTIBON"/>
      <sheetName val="ENGATIVA"/>
      <sheetName val="SUBA"/>
      <sheetName val="MARTIRES"/>
      <sheetName val="PUENTE ARANDA"/>
      <sheetName val="RAFAEL URIBE"/>
      <sheetName val="CIUDAD BOLIVAR"/>
      <sheetName val="Datos_básicos1"/>
      <sheetName val="valor_m21"/>
      <sheetName val="Banderas_(2)1"/>
      <sheetName val="Banderas_(3)1"/>
      <sheetName val="PUENTE_ARANDA"/>
      <sheetName val="RAFAEL_URIBE"/>
      <sheetName val="CIUDAD_BOLIVAR"/>
      <sheetName val="CALCULO"/>
    </sheetNames>
    <sheetDataSet>
      <sheetData sheetId="0"/>
      <sheetData sheetId="1"/>
      <sheetData sheetId="2" refreshError="1">
        <row r="1">
          <cell r="A1" t="str">
            <v>Int1</v>
          </cell>
        </row>
        <row r="5">
          <cell r="A5">
            <v>1</v>
          </cell>
        </row>
        <row r="6">
          <cell r="A6" t="str">
            <v>G1</v>
          </cell>
        </row>
        <row r="7">
          <cell r="A7" t="str">
            <v>G1</v>
          </cell>
        </row>
        <row r="8">
          <cell r="A8">
            <v>2</v>
          </cell>
        </row>
        <row r="9">
          <cell r="A9" t="str">
            <v>G2</v>
          </cell>
        </row>
        <row r="10">
          <cell r="A10" t="str">
            <v>G2</v>
          </cell>
        </row>
        <row r="11">
          <cell r="A11" t="str">
            <v>G2</v>
          </cell>
        </row>
        <row r="12">
          <cell r="A12" t="str">
            <v>G2</v>
          </cell>
        </row>
        <row r="13">
          <cell r="A13">
            <v>3</v>
          </cell>
        </row>
        <row r="14">
          <cell r="A14" t="str">
            <v>G3</v>
          </cell>
        </row>
        <row r="15">
          <cell r="A15" t="str">
            <v>G3</v>
          </cell>
        </row>
        <row r="16">
          <cell r="A16" t="str">
            <v>G1</v>
          </cell>
        </row>
        <row r="17">
          <cell r="A17" t="str">
            <v>GG1</v>
          </cell>
        </row>
        <row r="18">
          <cell r="A18" t="str">
            <v>GG1</v>
          </cell>
        </row>
        <row r="19">
          <cell r="A19" t="str">
            <v>GG1</v>
          </cell>
        </row>
        <row r="20">
          <cell r="A20" t="str">
            <v>GG1</v>
          </cell>
        </row>
        <row r="21">
          <cell r="A21" t="str">
            <v>GG1</v>
          </cell>
        </row>
        <row r="22">
          <cell r="A22" t="str">
            <v>GG1</v>
          </cell>
        </row>
        <row r="23">
          <cell r="A23" t="str">
            <v>GG1</v>
          </cell>
        </row>
        <row r="24">
          <cell r="A24" t="str">
            <v>GG1</v>
          </cell>
        </row>
        <row r="25">
          <cell r="A25" t="str">
            <v>GG1</v>
          </cell>
        </row>
        <row r="26">
          <cell r="A26" t="str">
            <v>GG1</v>
          </cell>
        </row>
        <row r="27">
          <cell r="A27" t="str">
            <v>GG1</v>
          </cell>
        </row>
        <row r="28">
          <cell r="A28" t="str">
            <v>GG1</v>
          </cell>
        </row>
        <row r="29">
          <cell r="A29" t="str">
            <v>GG1</v>
          </cell>
        </row>
        <row r="30">
          <cell r="A30" t="str">
            <v>GG1</v>
          </cell>
        </row>
      </sheetData>
      <sheetData sheetId="3"/>
      <sheetData sheetId="4" refreshError="1"/>
      <sheetData sheetId="5" refreshError="1"/>
      <sheetData sheetId="6" refreshError="1"/>
      <sheetData sheetId="7" refreshError="1"/>
      <sheetData sheetId="8" refreshError="1"/>
      <sheetData sheetId="9" refreshError="1"/>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ux"/>
      <sheetName val="Fijación 1erPaquete"/>
      <sheetName val="reversión 1erPaquete"/>
      <sheetName val="Fijación 2doPaquete"/>
      <sheetName val="reversión 2doPaquete"/>
      <sheetName val="Item NP"/>
      <sheetName val="Adición"/>
      <sheetName val="NP-1"/>
      <sheetName val="NP-2"/>
      <sheetName val="NP-3"/>
      <sheetName val="NP-4"/>
      <sheetName val="NP-5"/>
      <sheetName val="NP-6"/>
      <sheetName val="NP-7"/>
      <sheetName val="NP-8"/>
      <sheetName val="NP-9"/>
      <sheetName val="NP-10"/>
      <sheetName val="NP-11"/>
      <sheetName val="NP-12"/>
      <sheetName val="NP-13"/>
      <sheetName val="NP-14"/>
      <sheetName val="NP-15"/>
      <sheetName val="NP-16"/>
      <sheetName val="NP-16 (2)"/>
      <sheetName val="NP-17"/>
      <sheetName val="NP-17 (2)"/>
      <sheetName val="NP-18"/>
      <sheetName val="NP-21"/>
      <sheetName val="NP-23"/>
      <sheetName val="NP-24"/>
      <sheetName val="Lista Insumos"/>
    </sheetNames>
    <sheetDataSet>
      <sheetData sheetId="0">
        <row r="2">
          <cell r="B2" t="str">
            <v>CONSORCIO VIAL FAC</v>
          </cell>
        </row>
        <row r="8">
          <cell r="B8" t="str">
            <v>JESUS BERNAL ALARCON</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row r="1">
          <cell r="A1" t="str">
            <v>CONSORCIO VIAL FAC</v>
          </cell>
          <cell r="B1">
            <v>0</v>
          </cell>
          <cell r="D1">
            <v>0</v>
          </cell>
          <cell r="G1" t="str">
            <v>CONSORCIO VIAL FAC</v>
          </cell>
          <cell r="H1">
            <v>0</v>
          </cell>
          <cell r="M1" t="str">
            <v>CONSORCIO VIAL FAC</v>
          </cell>
          <cell r="N1">
            <v>0</v>
          </cell>
          <cell r="O1">
            <v>0</v>
          </cell>
          <cell r="P1">
            <v>0</v>
          </cell>
          <cell r="S1" t="str">
            <v>CONSORCIO VIAL FAC</v>
          </cell>
          <cell r="T1">
            <v>0</v>
          </cell>
          <cell r="U1">
            <v>0</v>
          </cell>
          <cell r="V1">
            <v>0</v>
          </cell>
        </row>
        <row r="2">
          <cell r="A2" t="str">
            <v>Listado de insumos (Materiales)</v>
          </cell>
          <cell r="G2" t="str">
            <v>Listado de insumos (Equipos y herramientas)</v>
          </cell>
          <cell r="M2" t="str">
            <v>Listado de insumos (Mano de Obra)</v>
          </cell>
          <cell r="N2">
            <v>0</v>
          </cell>
          <cell r="S2" t="str">
            <v>Listado de insumos (Transporte)</v>
          </cell>
          <cell r="V2">
            <v>0</v>
          </cell>
        </row>
        <row r="3">
          <cell r="D3">
            <v>0</v>
          </cell>
          <cell r="V3">
            <v>0</v>
          </cell>
        </row>
        <row r="4">
          <cell r="A4" t="str">
            <v>Descripción</v>
          </cell>
          <cell r="B4" t="str">
            <v>Unidad</v>
          </cell>
          <cell r="C4" t="str">
            <v>Vr Unitario</v>
          </cell>
          <cell r="D4" t="str">
            <v>Código</v>
          </cell>
          <cell r="G4" t="str">
            <v>Equipo</v>
          </cell>
          <cell r="H4" t="str">
            <v>Unidad</v>
          </cell>
          <cell r="I4" t="str">
            <v>Vr Unitario</v>
          </cell>
          <cell r="J4" t="str">
            <v>Código</v>
          </cell>
          <cell r="M4" t="str">
            <v>Trabajador</v>
          </cell>
          <cell r="N4" t="str">
            <v>Unidad</v>
          </cell>
          <cell r="O4" t="str">
            <v>Jonal Total</v>
          </cell>
          <cell r="P4" t="str">
            <v>Código</v>
          </cell>
          <cell r="S4" t="str">
            <v>Transporte</v>
          </cell>
          <cell r="T4" t="str">
            <v>Unidad</v>
          </cell>
          <cell r="U4" t="str">
            <v>Fuente</v>
          </cell>
          <cell r="V4" t="str">
            <v>Tarifa</v>
          </cell>
          <cell r="W4" t="str">
            <v>Código</v>
          </cell>
        </row>
        <row r="5">
          <cell r="A5" t="str">
            <v>AGUA</v>
          </cell>
          <cell r="B5" t="str">
            <v>LT</v>
          </cell>
          <cell r="C5">
            <v>17</v>
          </cell>
          <cell r="D5">
            <v>6098</v>
          </cell>
          <cell r="G5" t="str">
            <v>EQUIPO VACTOR - SONDEO - LIMPIEZA - RECOLECCIÓN DE LODOS NO PELIGROSOS</v>
          </cell>
          <cell r="H5" t="str">
            <v>HR</v>
          </cell>
          <cell r="I5">
            <v>261800</v>
          </cell>
          <cell r="J5">
            <v>7892</v>
          </cell>
          <cell r="M5" t="str">
            <v>TARIFA JORNAL - PERSONAL DE OBRA - OFICIAL (Incluye Factor de Prestaciones)</v>
          </cell>
          <cell r="N5" t="str">
            <v>JR</v>
          </cell>
          <cell r="O5">
            <v>61765</v>
          </cell>
          <cell r="P5">
            <v>6088</v>
          </cell>
          <cell r="S5" t="str">
            <v>TRATAMIENTO Y DISPOSICIÓN FINAL DE LODOS NO PELIGROSOS PROVENIENTES DE ALCANTARILLADO</v>
          </cell>
          <cell r="T5" t="str">
            <v>KG</v>
          </cell>
          <cell r="U5" t="str">
            <v>VISOR DE PRECIO IDU CON ACTUALIZACIÓN A 15 DE JUNIO DEL 2018</v>
          </cell>
          <cell r="V5">
            <v>393</v>
          </cell>
          <cell r="W5">
            <v>9434</v>
          </cell>
        </row>
        <row r="6">
          <cell r="A6">
            <v>9434</v>
          </cell>
          <cell r="B6">
            <v>9434</v>
          </cell>
          <cell r="C6">
            <v>9434</v>
          </cell>
          <cell r="D6">
            <v>9434</v>
          </cell>
          <cell r="G6" t="str">
            <v>OBTENCIÓN DE NÚCLEOS DE CONCRETO ENDURECIDO. NÚCLEOS DE 6"</v>
          </cell>
          <cell r="H6" t="str">
            <v>UN</v>
          </cell>
          <cell r="I6">
            <v>232050</v>
          </cell>
          <cell r="J6">
            <v>9646</v>
          </cell>
          <cell r="M6" t="str">
            <v>TARIFA JORNAL - PERSONAL DE OBRA - AYUDANTE (Incluye Factor de Prestaciones)</v>
          </cell>
          <cell r="N6" t="str">
            <v>JR</v>
          </cell>
          <cell r="O6">
            <v>42914</v>
          </cell>
          <cell r="P6">
            <v>6087</v>
          </cell>
          <cell r="S6" t="str">
            <v>TRANSPORTE DE PETREOS</v>
          </cell>
          <cell r="T6" t="str">
            <v>M3-KM</v>
          </cell>
          <cell r="U6" t="str">
            <v>VISOR DE PRECIO IDU CON ACTUALIZACIÓN A 15 DE JUNIO DEL 2018</v>
          </cell>
          <cell r="V6">
            <v>964</v>
          </cell>
          <cell r="W6">
            <v>7462</v>
          </cell>
        </row>
        <row r="7">
          <cell r="A7">
            <v>7462</v>
          </cell>
          <cell r="B7">
            <v>7462</v>
          </cell>
          <cell r="C7">
            <v>7462</v>
          </cell>
          <cell r="D7">
            <v>7462</v>
          </cell>
          <cell r="G7" t="str">
            <v>HERRAMIENTA MENOR</v>
          </cell>
          <cell r="H7" t="str">
            <v>GLB</v>
          </cell>
          <cell r="I7">
            <v>2000</v>
          </cell>
          <cell r="J7">
            <v>6092</v>
          </cell>
          <cell r="M7" t="str">
            <v>TARIFA MES - PERSONAL AUXILIAR TÉCNICO - SECRETARIA - CONDUCTOR O MOTORISTA - HORARIO NOCTURNO (No incluye Factor de Prestaciones)</v>
          </cell>
          <cell r="N7" t="str">
            <v>MES</v>
          </cell>
          <cell r="O7">
            <v>1448550</v>
          </cell>
          <cell r="P7">
            <v>9714</v>
          </cell>
          <cell r="S7">
            <v>9714</v>
          </cell>
          <cell r="T7">
            <v>9714</v>
          </cell>
          <cell r="U7">
            <v>9714</v>
          </cell>
          <cell r="V7">
            <v>9714</v>
          </cell>
          <cell r="W7">
            <v>9714</v>
          </cell>
        </row>
        <row r="8">
          <cell r="A8">
            <v>9714</v>
          </cell>
          <cell r="B8">
            <v>9714</v>
          </cell>
          <cell r="C8">
            <v>9714</v>
          </cell>
          <cell r="D8">
            <v>9714</v>
          </cell>
          <cell r="G8" t="str">
            <v>ALQUILER DÍA - CAMIONETA 1300-2000 cc - MODELO 2009-2006 (75% INCIDENCIA)</v>
          </cell>
          <cell r="H8" t="str">
            <v>DIA</v>
          </cell>
          <cell r="I8">
            <v>140150</v>
          </cell>
          <cell r="J8">
            <v>7983</v>
          </cell>
          <cell r="M8" t="str">
            <v>TARIFA MES - PROFESIONAL CATEGORÍA 7 (No incluye Factor de Prestaciones)</v>
          </cell>
          <cell r="N8" t="str">
            <v>MES</v>
          </cell>
          <cell r="O8">
            <v>3698000</v>
          </cell>
          <cell r="P8">
            <v>9113</v>
          </cell>
          <cell r="S8">
            <v>9113</v>
          </cell>
          <cell r="T8">
            <v>9113</v>
          </cell>
          <cell r="U8">
            <v>9113</v>
          </cell>
          <cell r="V8">
            <v>9113</v>
          </cell>
          <cell r="W8">
            <v>9113</v>
          </cell>
        </row>
        <row r="9">
          <cell r="A9">
            <v>9113</v>
          </cell>
          <cell r="B9">
            <v>9113</v>
          </cell>
          <cell r="C9">
            <v>9113</v>
          </cell>
          <cell r="D9">
            <v>9113</v>
          </cell>
          <cell r="G9" t="str">
            <v>TORRE DE ILUMINACIÓN DE 4 BOMBILLAS DE 1000 WATS CADA UNA. ALQUILER. INCLUYE COMBUSTIBLE A.C.P.M.</v>
          </cell>
          <cell r="H9" t="str">
            <v>UN/MES</v>
          </cell>
          <cell r="I9">
            <v>3525040</v>
          </cell>
          <cell r="J9">
            <v>5993</v>
          </cell>
          <cell r="M9" t="str">
            <v>TARIFA JORNAL - PERSONAL DE OBRA - PLOMERO (Incluye Factor de Prestaciones)</v>
          </cell>
          <cell r="N9" t="str">
            <v>JR</v>
          </cell>
          <cell r="O9">
            <v>71193</v>
          </cell>
          <cell r="P9">
            <v>7248</v>
          </cell>
          <cell r="S9">
            <v>7248</v>
          </cell>
          <cell r="T9">
            <v>7248</v>
          </cell>
          <cell r="U9">
            <v>7248</v>
          </cell>
          <cell r="V9">
            <v>7248</v>
          </cell>
          <cell r="W9">
            <v>7248</v>
          </cell>
        </row>
        <row r="10">
          <cell r="A10">
            <v>7248</v>
          </cell>
          <cell r="B10">
            <v>7248</v>
          </cell>
          <cell r="C10">
            <v>7248</v>
          </cell>
          <cell r="D10">
            <v>7248</v>
          </cell>
          <cell r="G10" t="str">
            <v>SEÑAL MOVIL SIO-05 SENDERO PEATONAL</v>
          </cell>
          <cell r="H10" t="str">
            <v>UN</v>
          </cell>
          <cell r="I10">
            <v>109480</v>
          </cell>
          <cell r="J10" t="str">
            <v>-</v>
          </cell>
          <cell r="M10" t="str">
            <v>TARIFA JORNAL - PERSONAL DE OBRA - AYUDANTE</v>
          </cell>
          <cell r="N10" t="str">
            <v>JR</v>
          </cell>
          <cell r="O10">
            <v>42913.62</v>
          </cell>
          <cell r="P10">
            <v>6087</v>
          </cell>
          <cell r="S10">
            <v>6087</v>
          </cell>
          <cell r="T10">
            <v>6087</v>
          </cell>
          <cell r="U10">
            <v>6087</v>
          </cell>
          <cell r="V10">
            <v>6087</v>
          </cell>
          <cell r="W10">
            <v>6087</v>
          </cell>
        </row>
        <row r="11">
          <cell r="A11">
            <v>6087</v>
          </cell>
          <cell r="B11">
            <v>6087</v>
          </cell>
          <cell r="C11">
            <v>6087</v>
          </cell>
          <cell r="D11">
            <v>6087</v>
          </cell>
          <cell r="G11" t="str">
            <v>SEÑAL MOVIL SIO-01 OBREROS EN LA VIA A 50 MT</v>
          </cell>
          <cell r="H11" t="str">
            <v>UN</v>
          </cell>
          <cell r="I11">
            <v>109480</v>
          </cell>
          <cell r="J11" t="str">
            <v>-</v>
          </cell>
          <cell r="M11" t="str">
            <v>BANDERERO (INCLUYE ALQUILER DE PALETA PARE-SIGA EN POLIETILENO). HORARIO NOCTURNO</v>
          </cell>
          <cell r="N11" t="str">
            <v>H/ME</v>
          </cell>
          <cell r="O11">
            <v>1738168</v>
          </cell>
          <cell r="P11">
            <v>6189</v>
          </cell>
          <cell r="S11">
            <v>6189</v>
          </cell>
          <cell r="T11">
            <v>6189</v>
          </cell>
          <cell r="U11">
            <v>6189</v>
          </cell>
          <cell r="V11">
            <v>6189</v>
          </cell>
          <cell r="W11">
            <v>6189</v>
          </cell>
        </row>
        <row r="12">
          <cell r="A12">
            <v>6189</v>
          </cell>
          <cell r="B12">
            <v>6189</v>
          </cell>
          <cell r="C12">
            <v>6189</v>
          </cell>
          <cell r="D12">
            <v>6189</v>
          </cell>
          <cell r="G12" t="str">
            <v>SEÑAL MOVIL SIO-01 OBREROS EN LA VIA A 100 MT</v>
          </cell>
          <cell r="H12" t="str">
            <v>UN</v>
          </cell>
          <cell r="I12">
            <v>109480</v>
          </cell>
          <cell r="J12" t="str">
            <v>-</v>
          </cell>
          <cell r="M12" t="str">
            <v>TRATAMIENTO Y DISPOSICIÓN FINAL DE LODOS NO PELIGROSOS PROVENIENTES DE ALCANTARILLADO</v>
          </cell>
          <cell r="N12" t="str">
            <v>KG</v>
          </cell>
          <cell r="O12">
            <v>393</v>
          </cell>
          <cell r="P12">
            <v>9434</v>
          </cell>
          <cell r="S12">
            <v>9434</v>
          </cell>
          <cell r="T12">
            <v>9434</v>
          </cell>
          <cell r="U12">
            <v>9434</v>
          </cell>
          <cell r="V12">
            <v>9434</v>
          </cell>
        </row>
        <row r="13">
          <cell r="A13">
            <v>9434</v>
          </cell>
          <cell r="B13">
            <v>9434</v>
          </cell>
          <cell r="C13">
            <v>9434</v>
          </cell>
          <cell r="D13">
            <v>9434</v>
          </cell>
          <cell r="G13" t="str">
            <v>SEÑAL MOVIL SPO-31 REDUCCIÓN CARRIL</v>
          </cell>
          <cell r="H13" t="str">
            <v>UN</v>
          </cell>
          <cell r="I13">
            <v>109480</v>
          </cell>
          <cell r="J13" t="str">
            <v>-</v>
          </cell>
          <cell r="M13" t="str">
            <v>TARIFA MES - PERSONAL AUXILIAR TÉCNICO - CADENERO 1 (No incluye Factor de Prestaciones)</v>
          </cell>
          <cell r="N13" t="str">
            <v>MES</v>
          </cell>
          <cell r="O13">
            <v>1479000</v>
          </cell>
          <cell r="P13">
            <v>9098</v>
          </cell>
          <cell r="S13">
            <v>9098</v>
          </cell>
          <cell r="T13">
            <v>9098</v>
          </cell>
          <cell r="U13">
            <v>9098</v>
          </cell>
          <cell r="V13">
            <v>9098</v>
          </cell>
          <cell r="W13">
            <v>9098</v>
          </cell>
        </row>
        <row r="14">
          <cell r="A14">
            <v>9098</v>
          </cell>
          <cell r="B14">
            <v>9098</v>
          </cell>
          <cell r="C14">
            <v>9098</v>
          </cell>
          <cell r="D14">
            <v>9098</v>
          </cell>
          <cell r="G14" t="str">
            <v>SEÑAL MOVIL SR-030 VELOC MAX 30</v>
          </cell>
          <cell r="H14" t="str">
            <v>UN</v>
          </cell>
          <cell r="I14">
            <v>109480</v>
          </cell>
          <cell r="J14" t="str">
            <v>-</v>
          </cell>
          <cell r="M14" t="str">
            <v>TARIFA MES - PERSONAL TÉCNICO - TIPÓGRAFO INSPECTOR (No incluye Factor de Prestaciones)</v>
          </cell>
          <cell r="N14" t="str">
            <v>MES</v>
          </cell>
          <cell r="O14">
            <v>2385000</v>
          </cell>
          <cell r="P14">
            <v>9088</v>
          </cell>
          <cell r="S14">
            <v>9088</v>
          </cell>
          <cell r="T14">
            <v>9088</v>
          </cell>
          <cell r="U14">
            <v>9088</v>
          </cell>
          <cell r="V14">
            <v>9088</v>
          </cell>
          <cell r="W14">
            <v>9088</v>
          </cell>
        </row>
        <row r="15">
          <cell r="A15">
            <v>9088</v>
          </cell>
          <cell r="B15">
            <v>9088</v>
          </cell>
          <cell r="C15">
            <v>9088</v>
          </cell>
          <cell r="D15">
            <v>9088</v>
          </cell>
          <cell r="G15" t="str">
            <v>CONOS H=1mt</v>
          </cell>
          <cell r="H15" t="str">
            <v>UN</v>
          </cell>
          <cell r="I15">
            <v>43257</v>
          </cell>
          <cell r="J15">
            <v>7571</v>
          </cell>
          <cell r="M15" t="str">
            <v>TARIFA MES - PERSONAL DE OBRA - AYUDANTE (Incluye Factor de Prestaciones)</v>
          </cell>
          <cell r="N15" t="str">
            <v>MES</v>
          </cell>
          <cell r="O15">
            <v>1287409</v>
          </cell>
          <cell r="P15">
            <v>9424</v>
          </cell>
          <cell r="S15">
            <v>9424</v>
          </cell>
          <cell r="T15">
            <v>9424</v>
          </cell>
          <cell r="U15">
            <v>9424</v>
          </cell>
          <cell r="V15">
            <v>9424</v>
          </cell>
          <cell r="W15">
            <v>9424</v>
          </cell>
        </row>
        <row r="16">
          <cell r="A16">
            <v>9424</v>
          </cell>
          <cell r="B16">
            <v>9424</v>
          </cell>
          <cell r="C16">
            <v>9424</v>
          </cell>
          <cell r="D16">
            <v>9424</v>
          </cell>
          <cell r="G16" t="str">
            <v>CARROTANQUE IRRIGADOR DE AGUA - VIAJE</v>
          </cell>
          <cell r="H16" t="str">
            <v>VIAJE</v>
          </cell>
          <cell r="I16">
            <v>170000</v>
          </cell>
          <cell r="J16">
            <v>9325</v>
          </cell>
          <cell r="M16" t="str">
            <v>TARIFA MES - PERSONAL DE OBRA - TÉCNICO ELÉCTRICO (No incluye Factor de Prestaciones)</v>
          </cell>
          <cell r="N16" t="str">
            <v>MES</v>
          </cell>
          <cell r="O16">
            <v>1367174</v>
          </cell>
          <cell r="P16">
            <v>9463</v>
          </cell>
          <cell r="S16">
            <v>9463</v>
          </cell>
          <cell r="T16">
            <v>9463</v>
          </cell>
          <cell r="U16">
            <v>9463</v>
          </cell>
          <cell r="V16">
            <v>9463</v>
          </cell>
          <cell r="W16">
            <v>9463</v>
          </cell>
        </row>
        <row r="17">
          <cell r="A17">
            <v>9463</v>
          </cell>
          <cell r="B17">
            <v>9463</v>
          </cell>
          <cell r="C17">
            <v>9463</v>
          </cell>
          <cell r="D17">
            <v>9463</v>
          </cell>
          <cell r="G17" t="str">
            <v>ALQUILER DE SEÑAL LUMINOSA BIDIRECCIONAL 1.50m x 0.50m (INCLUYE INSTALACIÓN, MANTENIMIENTO Y DESINSTALACIÓN).</v>
          </cell>
          <cell r="H17" t="str">
            <v>UN/MES</v>
          </cell>
          <cell r="I17">
            <v>151378</v>
          </cell>
          <cell r="J17">
            <v>6187</v>
          </cell>
          <cell r="M17" t="str">
            <v>TARIFA JORNAL - PERSONAL DE OBRA - SOLDADOR (Incluye Factor de Prestaciones)</v>
          </cell>
          <cell r="N17" t="str">
            <v>JR</v>
          </cell>
          <cell r="O17">
            <v>61765</v>
          </cell>
          <cell r="P17">
            <v>8256</v>
          </cell>
          <cell r="S17">
            <v>8256</v>
          </cell>
          <cell r="T17">
            <v>8256</v>
          </cell>
          <cell r="U17">
            <v>8256</v>
          </cell>
          <cell r="V17">
            <v>8256</v>
          </cell>
          <cell r="W17">
            <v>8256</v>
          </cell>
        </row>
        <row r="18">
          <cell r="A18">
            <v>8256</v>
          </cell>
          <cell r="B18">
            <v>8256</v>
          </cell>
          <cell r="C18">
            <v>8256</v>
          </cell>
          <cell r="D18">
            <v>8256</v>
          </cell>
          <cell r="G18" t="str">
            <v xml:space="preserve">ALQUILER DE EQUIPO GEORADAR PARA DETERMINAR EL ESPESOR DE LA CARPETA ASFÁLTICA EXISTENTE </v>
          </cell>
          <cell r="H18" t="str">
            <v>GLOBAL</v>
          </cell>
          <cell r="I18">
            <v>3500000</v>
          </cell>
          <cell r="J18" t="str">
            <v>-</v>
          </cell>
          <cell r="M18" t="str">
            <v>TARIFA MES - PROFESIONAL CATEGORÍA 5 (No incluye Factor de Prestaciones)</v>
          </cell>
          <cell r="N18" t="str">
            <v>MES</v>
          </cell>
          <cell r="O18">
            <v>5486000</v>
          </cell>
          <cell r="P18">
            <v>9111</v>
          </cell>
          <cell r="S18">
            <v>9111</v>
          </cell>
          <cell r="T18">
            <v>9111</v>
          </cell>
          <cell r="U18">
            <v>9111</v>
          </cell>
          <cell r="V18">
            <v>9111</v>
          </cell>
          <cell r="W18">
            <v>9111</v>
          </cell>
        </row>
        <row r="19">
          <cell r="A19">
            <v>9111</v>
          </cell>
          <cell r="B19">
            <v>9111</v>
          </cell>
          <cell r="C19">
            <v>9111</v>
          </cell>
          <cell r="D19">
            <v>9111</v>
          </cell>
          <cell r="G19" t="str">
            <v>ALQUILER DE EQUIPO GEORADAR PARA LOCALIZACIÓN DE POZOS Y REDES DE ALCANTARILLADO</v>
          </cell>
          <cell r="H19" t="str">
            <v>GLOBAL</v>
          </cell>
          <cell r="I19">
            <v>6683040</v>
          </cell>
          <cell r="J19" t="str">
            <v>-</v>
          </cell>
          <cell r="M19" t="str">
            <v>TARIFA JORNAL- PERSONAL DE OBRA - OPERARIO HORARIO NOCTURNO (Incluye Factor de Prestaciones)</v>
          </cell>
          <cell r="N19" t="str">
            <v>JR</v>
          </cell>
          <cell r="O19">
            <v>108836</v>
          </cell>
          <cell r="P19">
            <v>9319</v>
          </cell>
          <cell r="S19">
            <v>9319</v>
          </cell>
          <cell r="T19">
            <v>9319</v>
          </cell>
          <cell r="U19">
            <v>9319</v>
          </cell>
          <cell r="V19">
            <v>9319</v>
          </cell>
          <cell r="W19">
            <v>9319</v>
          </cell>
        </row>
        <row r="20">
          <cell r="A20">
            <v>9319</v>
          </cell>
          <cell r="B20">
            <v>9319</v>
          </cell>
          <cell r="C20">
            <v>9319</v>
          </cell>
          <cell r="D20">
            <v>9319</v>
          </cell>
          <cell r="G20" t="str">
            <v>ALQUILER DE EQUIPO DE GEORADAR PARA INVESTIGACIÓN PREVENTIVA DE ARQUEOLOGÍA</v>
          </cell>
          <cell r="H20" t="str">
            <v>GLOBAL</v>
          </cell>
          <cell r="I20">
            <v>11906354</v>
          </cell>
          <cell r="J20" t="str">
            <v>-</v>
          </cell>
          <cell r="M20">
            <v>11906352</v>
          </cell>
          <cell r="N20">
            <v>11906352</v>
          </cell>
          <cell r="O20">
            <v>11906352</v>
          </cell>
          <cell r="P20">
            <v>11906352</v>
          </cell>
        </row>
        <row r="21">
          <cell r="A21">
            <v>11906352</v>
          </cell>
          <cell r="B21">
            <v>11906352</v>
          </cell>
          <cell r="C21">
            <v>11906352</v>
          </cell>
          <cell r="D21">
            <v>11906352</v>
          </cell>
          <cell r="G21" t="str">
            <v>ALQUILER DE EQUIPO GEORADAR PARA LOCALIZACIÓN DE RIELES ANTIGUO TRANVÍA</v>
          </cell>
          <cell r="H21" t="str">
            <v>GLOBAL</v>
          </cell>
          <cell r="I21">
            <v>6683040</v>
          </cell>
          <cell r="J21" t="str">
            <v>-</v>
          </cell>
          <cell r="M21">
            <v>6683040</v>
          </cell>
          <cell r="N21">
            <v>6683040</v>
          </cell>
          <cell r="O21">
            <v>6683040</v>
          </cell>
          <cell r="P21">
            <v>6683040</v>
          </cell>
        </row>
        <row r="22">
          <cell r="A22">
            <v>6683040</v>
          </cell>
          <cell r="B22">
            <v>6683040</v>
          </cell>
          <cell r="C22">
            <v>6683040</v>
          </cell>
          <cell r="D22">
            <v>6683040</v>
          </cell>
          <cell r="G22" t="str">
            <v xml:space="preserve">ENSAYO DE DEFLECTOMETRÍA PARA EVALUACIÓN DE LA CAPACIDAD ESTRUCTURAL DEL PAVIMENTO  </v>
          </cell>
          <cell r="H22" t="str">
            <v>GLOBAL</v>
          </cell>
          <cell r="I22">
            <v>4760000</v>
          </cell>
          <cell r="J22" t="str">
            <v>-</v>
          </cell>
        </row>
        <row r="23">
          <cell r="A23">
            <v>4760000</v>
          </cell>
          <cell r="B23">
            <v>4760000</v>
          </cell>
          <cell r="C23">
            <v>4760000</v>
          </cell>
          <cell r="D23">
            <v>4760000</v>
          </cell>
          <cell r="G23" t="str">
            <v>ALQUILER MES - EQUIPO DE TOPOGRAFÍA (Incluye tránsito, nivel y elementos complementarios).</v>
          </cell>
          <cell r="H23" t="str">
            <v>MES</v>
          </cell>
          <cell r="I23">
            <v>3166000</v>
          </cell>
          <cell r="J23">
            <v>9115</v>
          </cell>
        </row>
        <row r="24">
          <cell r="A24">
            <v>9115</v>
          </cell>
          <cell r="B24">
            <v>9115</v>
          </cell>
          <cell r="C24">
            <v>9115</v>
          </cell>
          <cell r="D24">
            <v>9115</v>
          </cell>
          <cell r="G24" t="str">
            <v>MOTOBOMBA SUMERGIBLE Ø 2" O 3" - INCLUYE COMBUSTIBLE</v>
          </cell>
          <cell r="H24" t="str">
            <v>DIA</v>
          </cell>
          <cell r="I24">
            <v>55629</v>
          </cell>
          <cell r="J24">
            <v>7436</v>
          </cell>
        </row>
        <row r="25">
          <cell r="A25">
            <v>7436</v>
          </cell>
          <cell r="B25">
            <v>7436</v>
          </cell>
          <cell r="C25">
            <v>7436</v>
          </cell>
          <cell r="D25">
            <v>7436</v>
          </cell>
          <cell r="G25" t="str">
            <v>EQUIPO DE SOLDADURA</v>
          </cell>
          <cell r="H25" t="str">
            <v>DIA</v>
          </cell>
          <cell r="I25">
            <v>25964</v>
          </cell>
          <cell r="J25">
            <v>8258</v>
          </cell>
        </row>
        <row r="26">
          <cell r="A26">
            <v>8258</v>
          </cell>
          <cell r="B26">
            <v>8258</v>
          </cell>
          <cell r="C26">
            <v>8258</v>
          </cell>
          <cell r="D26">
            <v>8258</v>
          </cell>
          <cell r="G26" t="str">
            <v>ALQUILER DÍA - PLOTTER</v>
          </cell>
          <cell r="H26" t="str">
            <v>DIA</v>
          </cell>
          <cell r="I26">
            <v>31505</v>
          </cell>
          <cell r="J26">
            <v>9122</v>
          </cell>
        </row>
        <row r="27">
          <cell r="A27">
            <v>9122</v>
          </cell>
          <cell r="B27">
            <v>9122</v>
          </cell>
          <cell r="C27">
            <v>9122</v>
          </cell>
          <cell r="D27">
            <v>9122</v>
          </cell>
          <cell r="G27" t="str">
            <v>INSPECCIÓN DE REDES DE ALCANTARILLADO CON SISTEMA CCTV PARA DIÁMETROS ENTRE 6" Y 36". INCL MANO DE OBRA IDÓNEA, INFORME ESCRITO DE DIAGNÓSTICO Y DVD CON VIDEO. INCL IVA</v>
          </cell>
          <cell r="H27" t="str">
            <v>ML</v>
          </cell>
          <cell r="I27">
            <v>10115</v>
          </cell>
          <cell r="J27">
            <v>8000</v>
          </cell>
        </row>
        <row r="28">
          <cell r="A28">
            <v>8000</v>
          </cell>
          <cell r="B28">
            <v>8000</v>
          </cell>
          <cell r="C28">
            <v>8000</v>
          </cell>
          <cell r="D28">
            <v>8000</v>
          </cell>
          <cell r="G28" t="str">
            <v>DETERMINACIÓN DE LA CANTIDAD DE MATERIAL QUE PASA EL TAMIZ DE 75 UM (N° 200) EN LOS AGREGADOS PÉTREOS MEDIANTE LAVADO</v>
          </cell>
          <cell r="H28" t="str">
            <v>UN</v>
          </cell>
          <cell r="I28">
            <v>35700</v>
          </cell>
          <cell r="J28">
            <v>7493</v>
          </cell>
        </row>
        <row r="29">
          <cell r="A29">
            <v>7493</v>
          </cell>
          <cell r="B29">
            <v>7493</v>
          </cell>
          <cell r="C29">
            <v>7493</v>
          </cell>
          <cell r="D29">
            <v>7493</v>
          </cell>
          <cell r="G29" t="str">
            <v xml:space="preserve">EQUIPO DE AUTO CONTENIDO </v>
          </cell>
          <cell r="H29" t="str">
            <v>UN</v>
          </cell>
          <cell r="I29">
            <v>112587.09</v>
          </cell>
          <cell r="J29" t="str">
            <v>-</v>
          </cell>
        </row>
        <row r="30">
          <cell r="A30">
            <v>112587.0625</v>
          </cell>
          <cell r="B30">
            <v>112587.0625</v>
          </cell>
          <cell r="C30">
            <v>112587.0625</v>
          </cell>
          <cell r="D30">
            <v>112587.0625</v>
          </cell>
          <cell r="G30" t="str">
            <v>RESPIRADOR PARA GASES DOBLE SIN CARTUCHO</v>
          </cell>
          <cell r="H30" t="str">
            <v>UN</v>
          </cell>
          <cell r="I30">
            <v>25000</v>
          </cell>
          <cell r="J30">
            <v>7851</v>
          </cell>
        </row>
        <row r="31">
          <cell r="A31">
            <v>7851</v>
          </cell>
          <cell r="B31">
            <v>7851</v>
          </cell>
          <cell r="C31">
            <v>7851</v>
          </cell>
          <cell r="D31">
            <v>7851</v>
          </cell>
          <cell r="G31" t="str">
            <v>GAFAS DE SEGURIDAD</v>
          </cell>
          <cell r="H31" t="str">
            <v>UN</v>
          </cell>
          <cell r="I31">
            <v>4760</v>
          </cell>
          <cell r="J31">
            <v>7577</v>
          </cell>
        </row>
        <row r="32">
          <cell r="A32">
            <v>7577</v>
          </cell>
          <cell r="B32">
            <v>7577</v>
          </cell>
          <cell r="C32">
            <v>7577</v>
          </cell>
          <cell r="D32">
            <v>7577</v>
          </cell>
          <cell r="G32" t="str">
            <v>OVEROL IMPERMEABLE INDUSTRIAL AMARILLO 2 PIEZAS CON CAPUCHA</v>
          </cell>
          <cell r="H32" t="str">
            <v>UN</v>
          </cell>
          <cell r="I32">
            <v>27965</v>
          </cell>
          <cell r="J32">
            <v>7839</v>
          </cell>
        </row>
        <row r="33">
          <cell r="A33">
            <v>7839</v>
          </cell>
          <cell r="B33">
            <v>7839</v>
          </cell>
          <cell r="C33">
            <v>7839</v>
          </cell>
          <cell r="D33">
            <v>7839</v>
          </cell>
          <cell r="G33" t="str">
            <v>BOTA DE CAUCHO, CINTA AMARILLA, PUNTERA Y PLANTILLA EN ACERO</v>
          </cell>
          <cell r="H33" t="str">
            <v>PAR</v>
          </cell>
          <cell r="I33">
            <v>82095</v>
          </cell>
          <cell r="J33">
            <v>7823</v>
          </cell>
        </row>
        <row r="34">
          <cell r="A34">
            <v>7823</v>
          </cell>
          <cell r="B34">
            <v>7823</v>
          </cell>
          <cell r="C34">
            <v>7823</v>
          </cell>
          <cell r="D34">
            <v>7823</v>
          </cell>
          <cell r="G34" t="str">
            <v>GUANTE NITRILO 13" RESISTENTE CONTRA QUIMICOS COMBUSTIBLES SOLVENTES GRASAS</v>
          </cell>
          <cell r="H34" t="str">
            <v>PAR</v>
          </cell>
          <cell r="I34">
            <v>5078</v>
          </cell>
          <cell r="J34">
            <v>7844</v>
          </cell>
        </row>
        <row r="35">
          <cell r="A35">
            <v>7844</v>
          </cell>
          <cell r="B35">
            <v>7844</v>
          </cell>
          <cell r="C35">
            <v>7844</v>
          </cell>
          <cell r="D35">
            <v>7844</v>
          </cell>
          <cell r="G35" t="str">
            <v>MEDIDOR DEL NIVEL GASES PARA ESPACIO CONFINADO</v>
          </cell>
          <cell r="H35" t="str">
            <v>DÍA</v>
          </cell>
          <cell r="I35">
            <v>71400</v>
          </cell>
          <cell r="J35" t="str">
            <v>-</v>
          </cell>
        </row>
        <row r="36">
          <cell r="A36">
            <v>71400</v>
          </cell>
          <cell r="B36">
            <v>71400</v>
          </cell>
          <cell r="C36">
            <v>71400</v>
          </cell>
          <cell r="D36">
            <v>71400</v>
          </cell>
          <cell r="G36" t="str">
            <v>INSPECCIÓN DE REDES DE ALCANTARILLADO CON SISTEMA CCTV  PARA DIÁMETROS MAYORES A 36". INCL MANO DE OBRA IDÓNEA, INFORME ESCRITO DE DIAGNÓSTICO Y DVD CON VIDEO. INCL IVA</v>
          </cell>
          <cell r="H36" t="str">
            <v>ML</v>
          </cell>
          <cell r="I36">
            <v>10115</v>
          </cell>
          <cell r="J36">
            <v>8001</v>
          </cell>
        </row>
        <row r="37">
          <cell r="A37">
            <v>8001</v>
          </cell>
          <cell r="B37">
            <v>8001</v>
          </cell>
          <cell r="C37">
            <v>8001</v>
          </cell>
          <cell r="D37">
            <v>8001</v>
          </cell>
          <cell r="G37">
            <v>8001</v>
          </cell>
          <cell r="H37">
            <v>8001</v>
          </cell>
          <cell r="I37">
            <v>8001</v>
          </cell>
          <cell r="J37">
            <v>8001</v>
          </cell>
        </row>
        <row r="38">
          <cell r="A38">
            <v>8001</v>
          </cell>
          <cell r="B38">
            <v>8001</v>
          </cell>
          <cell r="C38">
            <v>8001</v>
          </cell>
          <cell r="D38">
            <v>8001</v>
          </cell>
          <cell r="G38">
            <v>8001</v>
          </cell>
          <cell r="H38">
            <v>8001</v>
          </cell>
          <cell r="I38">
            <v>8001</v>
          </cell>
          <cell r="J38">
            <v>8001</v>
          </cell>
        </row>
        <row r="39">
          <cell r="A39">
            <v>8001</v>
          </cell>
          <cell r="B39">
            <v>8001</v>
          </cell>
          <cell r="C39">
            <v>8001</v>
          </cell>
          <cell r="D39">
            <v>8001</v>
          </cell>
          <cell r="G39">
            <v>8001</v>
          </cell>
          <cell r="H39">
            <v>8001</v>
          </cell>
          <cell r="I39">
            <v>8001</v>
          </cell>
          <cell r="J39">
            <v>8001</v>
          </cell>
        </row>
        <row r="40">
          <cell r="A40">
            <v>8001</v>
          </cell>
          <cell r="B40">
            <v>8001</v>
          </cell>
          <cell r="C40">
            <v>8001</v>
          </cell>
          <cell r="D40">
            <v>8001</v>
          </cell>
        </row>
        <row r="41">
          <cell r="A41">
            <v>8001</v>
          </cell>
          <cell r="B41">
            <v>8001</v>
          </cell>
          <cell r="C41">
            <v>8001</v>
          </cell>
          <cell r="D41">
            <v>8001</v>
          </cell>
        </row>
        <row r="42">
          <cell r="A42">
            <v>8001</v>
          </cell>
          <cell r="B42">
            <v>8001</v>
          </cell>
          <cell r="C42">
            <v>8001</v>
          </cell>
          <cell r="D42">
            <v>8001</v>
          </cell>
        </row>
        <row r="43">
          <cell r="A43">
            <v>8001</v>
          </cell>
          <cell r="B43">
            <v>8001</v>
          </cell>
          <cell r="C43">
            <v>8001</v>
          </cell>
          <cell r="D43">
            <v>8001</v>
          </cell>
        </row>
        <row r="44">
          <cell r="A44">
            <v>8001</v>
          </cell>
          <cell r="B44">
            <v>8001</v>
          </cell>
          <cell r="C44">
            <v>8001</v>
          </cell>
          <cell r="D44">
            <v>8001</v>
          </cell>
        </row>
        <row r="45">
          <cell r="A45">
            <v>8001</v>
          </cell>
          <cell r="B45">
            <v>8001</v>
          </cell>
          <cell r="C45">
            <v>8001</v>
          </cell>
          <cell r="D45">
            <v>8001</v>
          </cell>
        </row>
        <row r="46">
          <cell r="A46">
            <v>8001</v>
          </cell>
          <cell r="B46">
            <v>8001</v>
          </cell>
          <cell r="C46">
            <v>8001</v>
          </cell>
          <cell r="D46">
            <v>8001</v>
          </cell>
        </row>
        <row r="47">
          <cell r="A47">
            <v>8001</v>
          </cell>
          <cell r="B47">
            <v>8001</v>
          </cell>
          <cell r="C47">
            <v>8001</v>
          </cell>
          <cell r="D47">
            <v>8001</v>
          </cell>
        </row>
        <row r="48">
          <cell r="A48">
            <v>8001</v>
          </cell>
          <cell r="B48">
            <v>8001</v>
          </cell>
          <cell r="C48">
            <v>8001</v>
          </cell>
          <cell r="D48">
            <v>8001</v>
          </cell>
        </row>
        <row r="49">
          <cell r="A49">
            <v>8001</v>
          </cell>
          <cell r="B49">
            <v>8001</v>
          </cell>
          <cell r="C49">
            <v>8001</v>
          </cell>
          <cell r="D49">
            <v>8001</v>
          </cell>
        </row>
        <row r="50">
          <cell r="A50">
            <v>8001</v>
          </cell>
          <cell r="B50">
            <v>8001</v>
          </cell>
          <cell r="C50">
            <v>8001</v>
          </cell>
          <cell r="D50">
            <v>8001</v>
          </cell>
        </row>
        <row r="51">
          <cell r="A51">
            <v>8001</v>
          </cell>
          <cell r="B51">
            <v>8001</v>
          </cell>
          <cell r="C51">
            <v>8001</v>
          </cell>
          <cell r="D51">
            <v>8001</v>
          </cell>
        </row>
        <row r="52">
          <cell r="A52">
            <v>8001</v>
          </cell>
          <cell r="B52">
            <v>8001</v>
          </cell>
          <cell r="C52">
            <v>8001</v>
          </cell>
          <cell r="D52">
            <v>8001</v>
          </cell>
        </row>
        <row r="53">
          <cell r="A53">
            <v>8001</v>
          </cell>
          <cell r="B53">
            <v>8001</v>
          </cell>
          <cell r="C53">
            <v>8001</v>
          </cell>
          <cell r="D53">
            <v>8001</v>
          </cell>
        </row>
        <row r="54">
          <cell r="A54">
            <v>8001</v>
          </cell>
          <cell r="B54">
            <v>8001</v>
          </cell>
          <cell r="C54">
            <v>8001</v>
          </cell>
          <cell r="D54">
            <v>8001</v>
          </cell>
        </row>
        <row r="55">
          <cell r="A55">
            <v>8001</v>
          </cell>
          <cell r="B55">
            <v>8001</v>
          </cell>
          <cell r="C55">
            <v>8001</v>
          </cell>
          <cell r="D55">
            <v>8001</v>
          </cell>
        </row>
        <row r="56">
          <cell r="A56">
            <v>8001</v>
          </cell>
          <cell r="B56">
            <v>8001</v>
          </cell>
          <cell r="C56">
            <v>8001</v>
          </cell>
          <cell r="D56">
            <v>8001</v>
          </cell>
        </row>
        <row r="57">
          <cell r="A57">
            <v>8001</v>
          </cell>
          <cell r="B57">
            <v>8001</v>
          </cell>
          <cell r="C57">
            <v>8001</v>
          </cell>
          <cell r="D57">
            <v>8001</v>
          </cell>
        </row>
        <row r="58">
          <cell r="A58">
            <v>8001</v>
          </cell>
          <cell r="B58">
            <v>8001</v>
          </cell>
          <cell r="C58">
            <v>8001</v>
          </cell>
          <cell r="D58">
            <v>8001</v>
          </cell>
        </row>
        <row r="59">
          <cell r="A59">
            <v>8001</v>
          </cell>
          <cell r="B59">
            <v>8001</v>
          </cell>
          <cell r="C59">
            <v>8001</v>
          </cell>
          <cell r="D59">
            <v>8001</v>
          </cell>
        </row>
        <row r="60">
          <cell r="A60">
            <v>8001</v>
          </cell>
          <cell r="B60">
            <v>8001</v>
          </cell>
          <cell r="C60">
            <v>8001</v>
          </cell>
          <cell r="D60">
            <v>8001</v>
          </cell>
        </row>
        <row r="61">
          <cell r="A61">
            <v>8001</v>
          </cell>
          <cell r="B61">
            <v>8001</v>
          </cell>
          <cell r="C61">
            <v>8001</v>
          </cell>
          <cell r="D61">
            <v>8001</v>
          </cell>
        </row>
        <row r="62">
          <cell r="A62">
            <v>8001</v>
          </cell>
          <cell r="B62">
            <v>8001</v>
          </cell>
          <cell r="C62">
            <v>8001</v>
          </cell>
          <cell r="D62">
            <v>8001</v>
          </cell>
        </row>
        <row r="63">
          <cell r="A63">
            <v>8001</v>
          </cell>
          <cell r="B63">
            <v>8001</v>
          </cell>
          <cell r="C63">
            <v>8001</v>
          </cell>
          <cell r="D63">
            <v>8001</v>
          </cell>
        </row>
        <row r="64">
          <cell r="A64">
            <v>8001</v>
          </cell>
          <cell r="B64">
            <v>8001</v>
          </cell>
          <cell r="C64">
            <v>8001</v>
          </cell>
          <cell r="D64">
            <v>8001</v>
          </cell>
        </row>
        <row r="65">
          <cell r="A65">
            <v>8001</v>
          </cell>
          <cell r="B65">
            <v>8001</v>
          </cell>
          <cell r="C65">
            <v>8001</v>
          </cell>
          <cell r="D65">
            <v>8001</v>
          </cell>
        </row>
        <row r="66">
          <cell r="A66">
            <v>8001</v>
          </cell>
          <cell r="B66">
            <v>8001</v>
          </cell>
          <cell r="C66">
            <v>8001</v>
          </cell>
          <cell r="D66">
            <v>8001</v>
          </cell>
        </row>
        <row r="67">
          <cell r="A67">
            <v>8001</v>
          </cell>
          <cell r="B67">
            <v>8001</v>
          </cell>
          <cell r="C67">
            <v>8001</v>
          </cell>
          <cell r="D67">
            <v>8001</v>
          </cell>
        </row>
        <row r="68">
          <cell r="A68">
            <v>8001</v>
          </cell>
          <cell r="B68">
            <v>8001</v>
          </cell>
          <cell r="C68">
            <v>8001</v>
          </cell>
          <cell r="D68">
            <v>8001</v>
          </cell>
        </row>
        <row r="69">
          <cell r="A69">
            <v>8001</v>
          </cell>
          <cell r="B69">
            <v>8001</v>
          </cell>
          <cell r="C69">
            <v>8001</v>
          </cell>
          <cell r="D69">
            <v>8001</v>
          </cell>
        </row>
        <row r="70">
          <cell r="A70">
            <v>8001</v>
          </cell>
          <cell r="B70">
            <v>8001</v>
          </cell>
          <cell r="C70">
            <v>8001</v>
          </cell>
          <cell r="D70">
            <v>8001</v>
          </cell>
        </row>
        <row r="71">
          <cell r="A71">
            <v>8001</v>
          </cell>
          <cell r="B71">
            <v>8001</v>
          </cell>
          <cell r="C71">
            <v>8001</v>
          </cell>
          <cell r="D71">
            <v>8001</v>
          </cell>
        </row>
        <row r="72">
          <cell r="A72">
            <v>8001</v>
          </cell>
          <cell r="B72">
            <v>8001</v>
          </cell>
          <cell r="C72">
            <v>8001</v>
          </cell>
          <cell r="D72">
            <v>8001</v>
          </cell>
        </row>
        <row r="73">
          <cell r="A73">
            <v>8001</v>
          </cell>
          <cell r="B73">
            <v>8001</v>
          </cell>
          <cell r="C73">
            <v>8001</v>
          </cell>
          <cell r="D73">
            <v>8001</v>
          </cell>
        </row>
        <row r="74">
          <cell r="A74">
            <v>8001</v>
          </cell>
          <cell r="B74">
            <v>8001</v>
          </cell>
          <cell r="C74">
            <v>8001</v>
          </cell>
          <cell r="D74">
            <v>8001</v>
          </cell>
        </row>
        <row r="75">
          <cell r="A75">
            <v>8001</v>
          </cell>
          <cell r="B75">
            <v>8001</v>
          </cell>
          <cell r="C75">
            <v>8001</v>
          </cell>
          <cell r="D75">
            <v>8001</v>
          </cell>
        </row>
        <row r="76">
          <cell r="A76">
            <v>8001</v>
          </cell>
          <cell r="B76">
            <v>8001</v>
          </cell>
          <cell r="C76">
            <v>8001</v>
          </cell>
          <cell r="D76">
            <v>8001</v>
          </cell>
        </row>
        <row r="77">
          <cell r="A77">
            <v>8001</v>
          </cell>
          <cell r="B77">
            <v>8001</v>
          </cell>
          <cell r="C77">
            <v>8001</v>
          </cell>
          <cell r="D77">
            <v>8001</v>
          </cell>
        </row>
        <row r="78">
          <cell r="A78">
            <v>8001</v>
          </cell>
          <cell r="B78">
            <v>8001</v>
          </cell>
          <cell r="C78">
            <v>8001</v>
          </cell>
          <cell r="D78">
            <v>8001</v>
          </cell>
        </row>
        <row r="79">
          <cell r="A79">
            <v>8001</v>
          </cell>
          <cell r="B79">
            <v>8001</v>
          </cell>
          <cell r="C79">
            <v>8001</v>
          </cell>
          <cell r="D79">
            <v>8001</v>
          </cell>
        </row>
        <row r="80">
          <cell r="A80">
            <v>8001</v>
          </cell>
          <cell r="B80">
            <v>8001</v>
          </cell>
          <cell r="C80">
            <v>8001</v>
          </cell>
          <cell r="D80">
            <v>8001</v>
          </cell>
        </row>
        <row r="81">
          <cell r="A81">
            <v>8001</v>
          </cell>
          <cell r="B81">
            <v>8001</v>
          </cell>
          <cell r="C81">
            <v>8001</v>
          </cell>
          <cell r="D81">
            <v>8001</v>
          </cell>
        </row>
        <row r="82">
          <cell r="A82">
            <v>8001</v>
          </cell>
          <cell r="B82">
            <v>8001</v>
          </cell>
          <cell r="C82">
            <v>8001</v>
          </cell>
          <cell r="D82">
            <v>8001</v>
          </cell>
        </row>
        <row r="83">
          <cell r="A83">
            <v>8001</v>
          </cell>
          <cell r="B83">
            <v>8001</v>
          </cell>
          <cell r="C83">
            <v>8001</v>
          </cell>
          <cell r="D83">
            <v>8001</v>
          </cell>
        </row>
        <row r="84">
          <cell r="A84">
            <v>8001</v>
          </cell>
          <cell r="B84">
            <v>8001</v>
          </cell>
          <cell r="C84">
            <v>8001</v>
          </cell>
          <cell r="D84">
            <v>8001</v>
          </cell>
        </row>
        <row r="85">
          <cell r="A85">
            <v>8001</v>
          </cell>
          <cell r="B85">
            <v>8001</v>
          </cell>
          <cell r="C85">
            <v>8001</v>
          </cell>
          <cell r="D85">
            <v>8001</v>
          </cell>
        </row>
        <row r="86">
          <cell r="A86">
            <v>8001</v>
          </cell>
          <cell r="B86">
            <v>8001</v>
          </cell>
          <cell r="C86">
            <v>8001</v>
          </cell>
          <cell r="D86">
            <v>8001</v>
          </cell>
        </row>
        <row r="87">
          <cell r="A87">
            <v>8001</v>
          </cell>
          <cell r="B87">
            <v>8001</v>
          </cell>
          <cell r="C87">
            <v>8001</v>
          </cell>
          <cell r="D87">
            <v>8001</v>
          </cell>
        </row>
        <row r="88">
          <cell r="A88">
            <v>8001</v>
          </cell>
          <cell r="B88">
            <v>8001</v>
          </cell>
          <cell r="C88">
            <v>8001</v>
          </cell>
          <cell r="D88">
            <v>8001</v>
          </cell>
        </row>
        <row r="89">
          <cell r="A89">
            <v>8001</v>
          </cell>
          <cell r="B89">
            <v>8001</v>
          </cell>
          <cell r="C89">
            <v>8001</v>
          </cell>
          <cell r="D89">
            <v>8001</v>
          </cell>
        </row>
        <row r="90">
          <cell r="A90">
            <v>8001</v>
          </cell>
          <cell r="B90">
            <v>8001</v>
          </cell>
          <cell r="C90">
            <v>8001</v>
          </cell>
          <cell r="D90">
            <v>8001</v>
          </cell>
        </row>
        <row r="91">
          <cell r="A91">
            <v>8001</v>
          </cell>
          <cell r="B91">
            <v>8001</v>
          </cell>
          <cell r="C91">
            <v>8001</v>
          </cell>
          <cell r="D91">
            <v>8001</v>
          </cell>
        </row>
        <row r="92">
          <cell r="A92">
            <v>8001</v>
          </cell>
          <cell r="B92">
            <v>8001</v>
          </cell>
          <cell r="C92">
            <v>8001</v>
          </cell>
          <cell r="D92">
            <v>8001</v>
          </cell>
        </row>
        <row r="93">
          <cell r="A93">
            <v>8001</v>
          </cell>
          <cell r="B93">
            <v>8001</v>
          </cell>
          <cell r="C93">
            <v>8001</v>
          </cell>
          <cell r="D93">
            <v>8001</v>
          </cell>
        </row>
        <row r="94">
          <cell r="A94">
            <v>8001</v>
          </cell>
          <cell r="B94">
            <v>8001</v>
          </cell>
          <cell r="C94">
            <v>8001</v>
          </cell>
          <cell r="D94">
            <v>8001</v>
          </cell>
        </row>
        <row r="95">
          <cell r="A95">
            <v>8001</v>
          </cell>
          <cell r="B95">
            <v>8001</v>
          </cell>
          <cell r="C95">
            <v>8001</v>
          </cell>
          <cell r="D95">
            <v>8001</v>
          </cell>
        </row>
        <row r="96">
          <cell r="A96">
            <v>8001</v>
          </cell>
          <cell r="B96">
            <v>8001</v>
          </cell>
          <cell r="C96">
            <v>8001</v>
          </cell>
          <cell r="D96">
            <v>8001</v>
          </cell>
        </row>
        <row r="97">
          <cell r="A97">
            <v>8001</v>
          </cell>
          <cell r="B97">
            <v>8001</v>
          </cell>
          <cell r="C97">
            <v>8001</v>
          </cell>
          <cell r="D97">
            <v>8001</v>
          </cell>
        </row>
        <row r="98">
          <cell r="A98">
            <v>8001</v>
          </cell>
          <cell r="B98">
            <v>8001</v>
          </cell>
          <cell r="C98">
            <v>8001</v>
          </cell>
          <cell r="D98">
            <v>8001</v>
          </cell>
        </row>
        <row r="99">
          <cell r="A99">
            <v>8001</v>
          </cell>
          <cell r="B99">
            <v>8001</v>
          </cell>
          <cell r="C99">
            <v>8001</v>
          </cell>
          <cell r="D99">
            <v>8001</v>
          </cell>
        </row>
        <row r="100">
          <cell r="A100">
            <v>8001</v>
          </cell>
          <cell r="B100">
            <v>8001</v>
          </cell>
          <cell r="C100">
            <v>8001</v>
          </cell>
          <cell r="D100">
            <v>8001</v>
          </cell>
        </row>
        <row r="101">
          <cell r="A101">
            <v>8001</v>
          </cell>
          <cell r="B101">
            <v>8001</v>
          </cell>
          <cell r="C101">
            <v>8001</v>
          </cell>
          <cell r="D101">
            <v>8001</v>
          </cell>
        </row>
        <row r="102">
          <cell r="A102">
            <v>8001</v>
          </cell>
          <cell r="B102">
            <v>8001</v>
          </cell>
          <cell r="C102">
            <v>8001</v>
          </cell>
          <cell r="D102">
            <v>8001</v>
          </cell>
        </row>
        <row r="103">
          <cell r="A103">
            <v>8001</v>
          </cell>
          <cell r="B103">
            <v>8001</v>
          </cell>
          <cell r="C103">
            <v>8001</v>
          </cell>
          <cell r="D103">
            <v>8001</v>
          </cell>
        </row>
        <row r="104">
          <cell r="A104">
            <v>8001</v>
          </cell>
          <cell r="B104">
            <v>8001</v>
          </cell>
          <cell r="C104">
            <v>8001</v>
          </cell>
          <cell r="D104">
            <v>8001</v>
          </cell>
        </row>
        <row r="105">
          <cell r="A105">
            <v>8001</v>
          </cell>
          <cell r="B105">
            <v>8001</v>
          </cell>
          <cell r="C105">
            <v>8001</v>
          </cell>
          <cell r="D105">
            <v>8001</v>
          </cell>
        </row>
        <row r="106">
          <cell r="A106">
            <v>8001</v>
          </cell>
          <cell r="B106">
            <v>8001</v>
          </cell>
          <cell r="C106">
            <v>8001</v>
          </cell>
          <cell r="D106">
            <v>8001</v>
          </cell>
        </row>
        <row r="107">
          <cell r="A107">
            <v>8001</v>
          </cell>
          <cell r="B107">
            <v>8001</v>
          </cell>
          <cell r="C107">
            <v>8001</v>
          </cell>
          <cell r="D107">
            <v>8001</v>
          </cell>
        </row>
        <row r="108">
          <cell r="A108">
            <v>8001</v>
          </cell>
          <cell r="B108">
            <v>8001</v>
          </cell>
          <cell r="C108">
            <v>8001</v>
          </cell>
          <cell r="D108">
            <v>8001</v>
          </cell>
        </row>
        <row r="109">
          <cell r="A109">
            <v>8001</v>
          </cell>
          <cell r="B109">
            <v>8001</v>
          </cell>
          <cell r="C109">
            <v>8001</v>
          </cell>
          <cell r="D109">
            <v>8001</v>
          </cell>
        </row>
        <row r="110">
          <cell r="A110">
            <v>8001</v>
          </cell>
          <cell r="B110">
            <v>8001</v>
          </cell>
          <cell r="C110">
            <v>8001</v>
          </cell>
          <cell r="D110">
            <v>8001</v>
          </cell>
        </row>
        <row r="111">
          <cell r="A111">
            <v>8001</v>
          </cell>
          <cell r="B111">
            <v>8001</v>
          </cell>
          <cell r="C111">
            <v>8001</v>
          </cell>
          <cell r="D111">
            <v>8001</v>
          </cell>
        </row>
        <row r="112">
          <cell r="A112">
            <v>8001</v>
          </cell>
          <cell r="B112">
            <v>8001</v>
          </cell>
          <cell r="C112">
            <v>8001</v>
          </cell>
          <cell r="D112">
            <v>8001</v>
          </cell>
        </row>
        <row r="113">
          <cell r="A113">
            <v>8001</v>
          </cell>
          <cell r="B113">
            <v>8001</v>
          </cell>
          <cell r="C113">
            <v>8001</v>
          </cell>
          <cell r="D113">
            <v>8001</v>
          </cell>
        </row>
        <row r="114">
          <cell r="A114">
            <v>8001</v>
          </cell>
          <cell r="B114">
            <v>8001</v>
          </cell>
          <cell r="C114">
            <v>8001</v>
          </cell>
          <cell r="D114">
            <v>8001</v>
          </cell>
        </row>
        <row r="115">
          <cell r="A115">
            <v>8001</v>
          </cell>
          <cell r="B115">
            <v>8001</v>
          </cell>
          <cell r="C115">
            <v>8001</v>
          </cell>
          <cell r="D115">
            <v>8001</v>
          </cell>
        </row>
        <row r="116">
          <cell r="A116">
            <v>8001</v>
          </cell>
          <cell r="B116">
            <v>8001</v>
          </cell>
          <cell r="C116">
            <v>8001</v>
          </cell>
          <cell r="D116">
            <v>8001</v>
          </cell>
        </row>
      </sheetData>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RESUPUESTO"/>
      <sheetName val="AIU"/>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Datos"/>
      <sheetName val="Insum"/>
      <sheetName val="RESUMEN_PRESUPUESTO"/>
      <sheetName val="Consolidado_T2"/>
      <sheetName val="Mz_Av_15-Tv_18_-_CN"/>
      <sheetName val="Mz_Tv_18-Tv_19_-_CN"/>
      <sheetName val="Mz_Tv_19-Tv_19A_-_CN"/>
      <sheetName val="Mz_Tv_19A-Tv_20_-_CN"/>
      <sheetName val="Mz_Tv_20-Tv_21_-_CN"/>
      <sheetName val="Mz_Tv_21-Av_19_-_CN"/>
      <sheetName val="Mz_Av_15-Tv_17_-_CS"/>
      <sheetName val="Mz_Tv_17-Tv_19_-_CS"/>
      <sheetName val="Mz_Tv_19-Tv_19A_-_CS"/>
      <sheetName val="Mz_Tv_19A-Tv_20_-_CS"/>
      <sheetName val="Mz_Tv_20-Tv_23_-_CS"/>
      <sheetName val="Mz_Tv_23-Av_19_-_CS"/>
      <sheetName val="Separador_T2"/>
      <sheetName val="TARIFAS_MINTRANSPORTE"/>
      <sheetName val="TARIFAS_DIARIO_OF_2007"/>
      <sheetName val="COSTOS_OFICINA"/>
      <sheetName val="COSTOS_CAMPAMENTO"/>
      <sheetName val="APUs"/>
      <sheetName val="INSUMOS"/>
      <sheetName val="PptoGral"/>
      <sheetName val="Banderas"/>
      <sheetName val="DUB-823"/>
      <sheetName val="GPI 526"/>
      <sheetName val="SKJ452"/>
      <sheetName val="ITA878"/>
      <sheetName val="AEA-944"/>
      <sheetName val="XXJ617"/>
      <sheetName val="SNG_855"/>
      <sheetName val="VEA 374"/>
      <sheetName val="HFB024"/>
      <sheetName val="PAJ825"/>
      <sheetName val="RESUMEN CIERRE "/>
      <sheetName val="DATOS BASICOS"/>
      <sheetName val="46w9"/>
      <sheetName val="presentacion"/>
      <sheetName val="memorias"/>
      <sheetName val="Item"/>
      <sheetName val="RESUMEN_PRESUPUESTO1"/>
      <sheetName val="Consolidado_T21"/>
      <sheetName val="Mz_Av_15-Tv_18_-_CN1"/>
      <sheetName val="Mz_Tv_18-Tv_19_-_CN1"/>
      <sheetName val="Mz_Tv_19-Tv_19A_-_CN1"/>
      <sheetName val="Mz_Tv_19A-Tv_20_-_CN1"/>
      <sheetName val="Mz_Tv_20-Tv_21_-_CN1"/>
      <sheetName val="Mz_Tv_21-Av_19_-_CN1"/>
      <sheetName val="Mz_Av_15-Tv_17_-_CS1"/>
      <sheetName val="Mz_Tv_17-Tv_19_-_CS1"/>
      <sheetName val="Mz_Tv_19-Tv_19A_-_CS1"/>
      <sheetName val="Mz_Tv_19A-Tv_20_-_CS1"/>
      <sheetName val="Mz_Tv_20-Tv_23_-_CS1"/>
      <sheetName val="Mz_Tv_23-Av_19_-_CS1"/>
      <sheetName val="Separador_T21"/>
      <sheetName val="TARIFAS_MINTRANSPORTE1"/>
      <sheetName val="TARIFAS_DIARIO_OF_20071"/>
      <sheetName val="COSTOS_OFICINA1"/>
      <sheetName val="COSTOS_CAMPAMENTO1"/>
      <sheetName val="ADMINISTRATIVA"/>
      <sheetName val="Enletra"/>
      <sheetName val="RESUMEN_PRESUPUESTO2"/>
      <sheetName val="Consolidado_T22"/>
      <sheetName val="Mz_Av_15-Tv_18_-_CN2"/>
      <sheetName val="Mz_Tv_18-Tv_19_-_CN2"/>
      <sheetName val="Mz_Tv_19-Tv_19A_-_CN2"/>
      <sheetName val="Mz_Tv_19A-Tv_20_-_CN2"/>
      <sheetName val="Mz_Tv_20-Tv_21_-_CN2"/>
      <sheetName val="Mz_Tv_21-Av_19_-_CN2"/>
      <sheetName val="Mz_Av_15-Tv_17_-_CS2"/>
      <sheetName val="Mz_Tv_17-Tv_19_-_CS2"/>
      <sheetName val="Mz_Tv_19-Tv_19A_-_CS2"/>
      <sheetName val="Mz_Tv_19A-Tv_20_-_CS2"/>
      <sheetName val="Mz_Tv_20-Tv_23_-_CS2"/>
      <sheetName val="Mz_Tv_23-Av_19_-_CS2"/>
      <sheetName val="Separador_T22"/>
      <sheetName val="TARIFAS_MINTRANSPORTE2"/>
      <sheetName val="TARIFAS_DIARIO_OF_20072"/>
      <sheetName val="COSTOS_OFICINA2"/>
      <sheetName val="COSTOS_CAMPAMENTO2"/>
      <sheetName val="RESUMEN_CIERRE_"/>
      <sheetName val="DATOS_BASICOS"/>
      <sheetName val="GPI_526"/>
      <sheetName val="VEA_37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row r="1">
          <cell r="B1" t="str">
            <v>ESTUDIOS Y DISEÑOS DE LA CICLORUTA Y ESPACIO PUBLICO COMPLEMENTARIO DEL EJE VIAL DE LA CALLE 116 ENTRE LA CARRERA 11 Y LA AUTOPISTA NORTE INCLUYENDO SEPARADOR Y ANTEJARDINES EN LA CIUDAD DE BOGOTA D.C.</v>
          </cell>
        </row>
      </sheetData>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refreshError="1">
        <row r="1">
          <cell r="B1" t="str">
            <v>ESTUDIOS Y DISEÑOS DE LA CICLORUTA Y ESPACIO PUBLICO COMPLEMENTARIO DEL EJE VIAL DE LA CALLE 116 ENTRE LA CARRERA 11 Y LA AUTOPISTA NORTE INCLUYENDO SEPARADOR Y ANTEJARDINES EN LA CIUDAD DE BOGOTA D.C.</v>
          </cell>
        </row>
        <row r="2">
          <cell r="B2" t="str">
            <v>IDU-202-05</v>
          </cell>
        </row>
        <row r="3">
          <cell r="B3" t="str">
            <v>INARE LTDA</v>
          </cell>
        </row>
        <row r="5">
          <cell r="B5" t="str">
            <v>CONSORCIO AVENIDA 116</v>
          </cell>
        </row>
        <row r="6">
          <cell r="B6" t="str">
            <v>ARQ. SANDRA CAICEDO</v>
          </cell>
        </row>
        <row r="7">
          <cell r="B7">
            <v>39315</v>
          </cell>
        </row>
      </sheetData>
      <sheetData sheetId="16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refreshError="1"/>
      <sheetData sheetId="221" refreshError="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 I"/>
      <sheetName val="C No.5 AROMAT REV"/>
      <sheetName val="C No.5 AROMATICOS"/>
      <sheetName val="C No.10"/>
      <sheetName val="NO SIRVE"/>
      <sheetName val="C No. 13 SUBPROD"/>
      <sheetName val="C No.14 MATERIAL"/>
      <sheetName val="X y T Exp"/>
      <sheetName val="VK11-XILENO-TOLUENO"/>
      <sheetName val="Plantilla General ix.29"/>
      <sheetName val="Secuencias"/>
      <sheetName val="Usos"/>
      <sheetName val="ORT y CICL"/>
      <sheetName val="X y T Nal"/>
      <sheetName val="AM"/>
      <sheetName val="MXC"/>
      <sheetName val="Pag WEB"/>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básicos"/>
      <sheetName val="Item"/>
      <sheetName val="Equipo"/>
      <sheetName val="Materiales"/>
      <sheetName val="M-O"/>
      <sheetName val="transporte"/>
      <sheetName val="1.2.1"/>
      <sheetName val="1.2.2"/>
      <sheetName val="1.2.3"/>
      <sheetName val="1.3.1"/>
      <sheetName val="1.4.1"/>
      <sheetName val="1.4.2"/>
      <sheetName val="1.4.3"/>
      <sheetName val="1.4.4"/>
      <sheetName val="1.4.5"/>
      <sheetName val="1.5.1"/>
      <sheetName val="1.5.2"/>
      <sheetName val="1.5.3"/>
      <sheetName val="1.5.4"/>
      <sheetName val="1.5.5"/>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2.1"/>
      <sheetName val="2.2.2"/>
      <sheetName val="2.2.3"/>
      <sheetName val="2.2.4"/>
      <sheetName val="2.2.5"/>
      <sheetName val="3.1.1"/>
      <sheetName val="3.1.2"/>
      <sheetName val="3.1.3"/>
      <sheetName val="3.2.1"/>
      <sheetName val="3.2.2"/>
      <sheetName val="3.2.3"/>
      <sheetName val="3.2.4"/>
      <sheetName val="3.2.5"/>
      <sheetName val="3.2.6"/>
      <sheetName val="3.2.7"/>
      <sheetName val="4.1.1"/>
      <sheetName val="4.2.1"/>
      <sheetName val="4.2.2"/>
      <sheetName val="4.2.4"/>
      <sheetName val="4.6.1"/>
      <sheetName val="4.6.2"/>
      <sheetName val="4.7.1"/>
      <sheetName val="4.7.2"/>
      <sheetName val="4.7.3"/>
      <sheetName val="4.7.4"/>
      <sheetName val="4.9.1"/>
      <sheetName val="6.2.1"/>
      <sheetName val="6.2.2"/>
      <sheetName val="Datos"/>
      <sheetName val="Tarifas"/>
      <sheetName val="FACTOR PRESTACIONAL 2008"/>
      <sheetName val="Tar DO"/>
      <sheetName val="ICCP"/>
      <sheetName val="circuitos codensa"/>
    </sheetNames>
    <sheetDataSet>
      <sheetData sheetId="0" refreshError="1">
        <row r="1">
          <cell r="B1" t="str">
            <v>Instituto de Desarrollo Urbano - IDU</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 MT"/>
      <sheetName val="FP"/>
      <sheetName val="PERSONAL"/>
      <sheetName val="IMPUESTOS"/>
      <sheetName val="AIU"/>
      <sheetName val="TOTAL OBRA"/>
      <sheetName val="FM (2)"/>
      <sheetName val="FM Mínimo"/>
      <sheetName val="COSTEO FM"/>
      <sheetName val="IPC"/>
      <sheetName val="Ensayos Laboratorio"/>
      <sheetName val="PTOxCAP"/>
      <sheetName val="PRESUPUESTO"/>
      <sheetName val="A.P.U."/>
      <sheetName val="VARIABLES"/>
      <sheetName val="101"/>
      <sheetName val="103"/>
      <sheetName val="104"/>
      <sheetName val="105"/>
      <sheetName val="106"/>
      <sheetName val="107"/>
      <sheetName val="108"/>
      <sheetName val="109"/>
      <sheetName val="110"/>
      <sheetName val="111"/>
      <sheetName val="112"/>
      <sheetName val="113"/>
      <sheetName val="114"/>
      <sheetName val="115"/>
      <sheetName val="201"/>
      <sheetName val="202"/>
      <sheetName val="301"/>
      <sheetName val="302"/>
      <sheetName val="303"/>
      <sheetName val="304"/>
      <sheetName val="305"/>
      <sheetName val="306"/>
      <sheetName val="307"/>
      <sheetName val="308"/>
      <sheetName val="401"/>
      <sheetName val="402"/>
      <sheetName val="403"/>
      <sheetName val="Hoja4 (28)"/>
      <sheetName val="Hoja4 (29)"/>
      <sheetName val="Hoja4 (30)"/>
      <sheetName val="Hoja4 (31)"/>
      <sheetName val="Hoja4 (32)"/>
      <sheetName val="Hoja4 (33)"/>
      <sheetName val="Hoja4 (34)"/>
      <sheetName val="Hoja4 (35)"/>
      <sheetName val="Hoja4 (36)"/>
      <sheetName val="Hoja4 (37)"/>
      <sheetName val="Hoja4 (38)"/>
      <sheetName val="Hoja4 (39)"/>
      <sheetName val="Hoja4 (40)"/>
      <sheetName val="Hoja4 (41)"/>
      <sheetName val="Hoja4 (42)"/>
      <sheetName val="Hoja4 (43)"/>
      <sheetName val="Hoja4 (44)"/>
      <sheetName val="Hoja4 (45)"/>
      <sheetName val="Hoja4 (46)"/>
      <sheetName val="Hoja4 (47)"/>
      <sheetName val="Hoja4 (48)"/>
      <sheetName val="Hoja4 (49)"/>
      <sheetName val="Hoja4 (50)"/>
      <sheetName val="Hoja4 (51)"/>
      <sheetName val="Hoja4 (52)"/>
      <sheetName val="Hoja4 (53)"/>
      <sheetName val="Hoja4 (54)"/>
      <sheetName val="Hoja4 (55)"/>
      <sheetName val="Hoja4 (56)"/>
      <sheetName val="Hoja4 (57)"/>
      <sheetName val="Hoja4 (58)"/>
      <sheetName val="Hoja4 (59)"/>
      <sheetName val="Hoja4 (60)"/>
      <sheetName val="Hoja4 (61)"/>
      <sheetName val="Hoja4 (62)"/>
      <sheetName val="Hoja4 (63)"/>
      <sheetName val="Hoja4 (64)"/>
      <sheetName val="Hoja4 (65)"/>
      <sheetName val="Hoja4 (66)"/>
      <sheetName val="Hoja4 (67)"/>
      <sheetName val="Hoja4 (68)"/>
      <sheetName val="Hoja4 (69)"/>
      <sheetName val="Hoja4 (70)"/>
      <sheetName val="Convencionales"/>
      <sheetName val="Alta Resistencia"/>
      <sheetName val="Pavimentos"/>
      <sheetName val="Morteros"/>
      <sheetName val="Peso Volumétrico"/>
      <sheetName val="Duracret"/>
      <sheetName val="Autocompactado"/>
      <sheetName val="Dosificación"/>
      <sheetName val="ADITIVOS"/>
      <sheetName val="lista nueva"/>
      <sheetName val="Inc vs lista ant"/>
      <sheetName val="Inc. x caract"/>
      <sheetName val="LA CABAÑA BOS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Equipo"/>
      <sheetName val="Materiales"/>
      <sheetName val="M. O."/>
      <sheetName val="R1"/>
      <sheetName val="Corregidos"/>
      <sheetName val="Corregidos Diagnostico"/>
      <sheetName val="Nuevos"/>
    </sheetNames>
    <sheetDataSet>
      <sheetData sheetId="0">
        <row r="1">
          <cell r="B1" t="str">
            <v>UNION TEMPORAL IC-044 MALLA VIAL</v>
          </cell>
        </row>
        <row r="2">
          <cell r="B2" t="str">
            <v xml:space="preserve">LICITACION IDU-LP-DTMV-044-2006 </v>
          </cell>
        </row>
        <row r="3">
          <cell r="B3" t="str">
            <v>GRUPO 1 FASE III</v>
          </cell>
        </row>
        <row r="4">
          <cell r="B4" t="str">
            <v>INTERVENCIONES INTEGRALES A LA MALLA VIAL LOCAL DEL GRUPO VIAL FASE III GRUPO 1 (LOCALIDADES DE SAN CRISTOBAL, RAFAEL URIBE URIBE Y USME) CON RECURSOS COFIANCIADOS ENTRE EL IDU Y LOS FONDOS DE DESARROLLO LOCAL EN LA CIUDAD DE BOGOTA, D.C.</v>
          </cell>
        </row>
        <row r="10">
          <cell r="B10" t="str">
            <v>ANGELA PATRICIA AHUMADA MANJARRES</v>
          </cell>
        </row>
      </sheetData>
      <sheetData sheetId="1"/>
      <sheetData sheetId="2"/>
      <sheetData sheetId="3"/>
      <sheetData sheetId="4"/>
      <sheetData sheetId="5"/>
      <sheetData sheetId="6"/>
      <sheetData sheetId="7"/>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CTUBRE"/>
    </sheetNames>
    <sheetDataSet>
      <sheetData sheetId="0"/>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valuación Financiera"/>
      <sheetName val="Escenario1"/>
      <sheetName val="Modelo"/>
      <sheetName val="Parámetros"/>
      <sheetName val="Factorcarga y pérdidas"/>
      <sheetName val="Cálculo FCC"/>
      <sheetName val="S_E y trafo"/>
      <sheetName val="Módulo Línea B. sencilla"/>
      <sheetName val="Módulo Barraje Tipo 2"/>
      <sheetName val="Módulo Común Tipo2"/>
      <sheetName val="Costo Subestación"/>
      <sheetName val="Costo línea AT"/>
      <sheetName val="Costos RED MT y BT"/>
      <sheetName val="Cálculo pérdidas"/>
      <sheetName val="Cond. económico"/>
      <sheetName val="Costos Red"/>
      <sheetName val="Al_Alma_Ace_desn"/>
      <sheetName val="Cable_subte"/>
      <sheetName val="Costos Conductores"/>
      <sheetName val="AAAC"/>
      <sheetName val="ASC-AAC"/>
      <sheetName val="ACAR"/>
      <sheetName val="ACSR-COMPLE"/>
      <sheetName val="Cable_subte1"/>
      <sheetName val="Validación"/>
      <sheetName val="ipp"/>
      <sheetName val="Evaluación_Financiera"/>
      <sheetName val="Factorcarga_y_pérdidas"/>
      <sheetName val="Cálculo_FCC"/>
      <sheetName val="S_E_y_trafo"/>
      <sheetName val="Módulo_Línea_B__sencilla"/>
      <sheetName val="Módulo_Barraje_Tipo_2"/>
      <sheetName val="Módulo_Común_Tipo2"/>
      <sheetName val="Costo_Subestación"/>
      <sheetName val="Costo_línea_AT"/>
      <sheetName val="Costos_RED_MT_y_BT"/>
      <sheetName val="Cálculo_pérdidas"/>
      <sheetName val="Cond__económico"/>
      <sheetName val="Costos_Red"/>
      <sheetName val="Costos_Conductores"/>
      <sheetName val="Acum"/>
      <sheetName val="Cargabilidad económica5"/>
      <sheetName val="Datos"/>
      <sheetName val="Evaluación_Financiera1"/>
      <sheetName val="Factorcarga_y_pérdidas1"/>
      <sheetName val="Cálculo_FCC1"/>
      <sheetName val="S_E_y_trafo1"/>
      <sheetName val="Módulo_Línea_B__sencilla1"/>
      <sheetName val="Módulo_Barraje_Tipo_21"/>
      <sheetName val="Módulo_Común_Tipo21"/>
      <sheetName val="Costo_Subestación1"/>
      <sheetName val="Costo_línea_AT1"/>
      <sheetName val="Costos_RED_MT_y_BT1"/>
      <sheetName val="Cálculo_pérdidas1"/>
      <sheetName val="Cond__económico1"/>
      <sheetName val="Costos_Red1"/>
      <sheetName val="Costos_Conductores1"/>
      <sheetName val="Evaluación_Financiera2"/>
      <sheetName val="Factorcarga_y_pérdidas2"/>
      <sheetName val="Cálculo_FCC2"/>
      <sheetName val="S_E_y_trafo2"/>
      <sheetName val="Módulo_Línea_B__sencilla2"/>
      <sheetName val="Módulo_Barraje_Tipo_22"/>
      <sheetName val="Módulo_Común_Tipo22"/>
      <sheetName val="Costo_Subestación2"/>
      <sheetName val="Costo_línea_AT2"/>
      <sheetName val="Costos_RED_MT_y_BT2"/>
      <sheetName val="Cálculo_pérdidas2"/>
      <sheetName val="Cond__económico2"/>
      <sheetName val="Costos_Red2"/>
      <sheetName val="Costos_Conductores2"/>
      <sheetName val="Cargabilidad_económica5"/>
      <sheetName val="Circuitos"/>
      <sheetName val="Datos básicos"/>
      <sheetName val="ITEMS"/>
    </sheetNames>
    <sheetDataSet>
      <sheetData sheetId="0" refreshError="1"/>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efreshError="1"/>
      <sheetData sheetId="41" refreshError="1"/>
      <sheetData sheetId="42" refreshError="1"/>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efreshError="1"/>
      <sheetData sheetId="73" refreshError="1"/>
      <sheetData sheetId="74"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row>
        <row r="23">
          <cell r="E23">
            <v>0.05</v>
          </cell>
        </row>
        <row r="24">
          <cell r="D24" t="b">
            <v>0</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de equipos"/>
      <sheetName val="Hoja1"/>
      <sheetName val="Mantenimientos"/>
      <sheetName val="Dto Equipos"/>
      <sheetName val="Mantenimientos (3)"/>
      <sheetName val="Mantenimientos (2)"/>
      <sheetName val="Lista_de_equipos"/>
      <sheetName val="Dto_Equipos"/>
      <sheetName val="Mantenimientos_(3)"/>
      <sheetName val="Mantenimientos_(2)"/>
    </sheetNames>
    <sheetDataSet>
      <sheetData sheetId="0" refreshError="1"/>
      <sheetData sheetId="1" refreshError="1"/>
      <sheetData sheetId="2" refreshError="1"/>
      <sheetData sheetId="3" refreshError="1">
        <row r="3">
          <cell r="A3" t="str">
            <v>00-CH-01</v>
          </cell>
          <cell r="B3" t="str">
            <v>CAMIONETA DOBLE CABINA 2004</v>
          </cell>
          <cell r="C3">
            <v>18422</v>
          </cell>
          <cell r="D3">
            <v>18422</v>
          </cell>
          <cell r="E3">
            <v>0</v>
          </cell>
        </row>
        <row r="4">
          <cell r="A4" t="str">
            <v>00-CH-02</v>
          </cell>
          <cell r="B4" t="str">
            <v>CAMIONETA DOBLE CABINA 2004</v>
          </cell>
          <cell r="D4">
            <v>0</v>
          </cell>
          <cell r="E4">
            <v>0</v>
          </cell>
        </row>
        <row r="5">
          <cell r="A5" t="str">
            <v>00-CH-03</v>
          </cell>
          <cell r="B5" t="str">
            <v>CAMIONETA DOBLE CABINA 2004</v>
          </cell>
          <cell r="D5">
            <v>0</v>
          </cell>
          <cell r="E5">
            <v>0</v>
          </cell>
        </row>
        <row r="6">
          <cell r="A6" t="str">
            <v>00-CH-04</v>
          </cell>
          <cell r="B6" t="str">
            <v>CAMIONETA DOBLE CABINA 2004</v>
          </cell>
          <cell r="D6">
            <v>10</v>
          </cell>
          <cell r="E6">
            <v>0</v>
          </cell>
        </row>
        <row r="7">
          <cell r="A7" t="str">
            <v>AB-01T</v>
          </cell>
          <cell r="B7" t="str">
            <v>AMBULANCIA FORD 350</v>
          </cell>
          <cell r="C7">
            <v>6924</v>
          </cell>
          <cell r="D7">
            <v>6924</v>
          </cell>
          <cell r="E7">
            <v>0</v>
          </cell>
        </row>
        <row r="8">
          <cell r="A8" t="str">
            <v>CM-02</v>
          </cell>
          <cell r="B8" t="str">
            <v>CAMION CHEVROLET  NPR-1997</v>
          </cell>
          <cell r="C8">
            <v>2896</v>
          </cell>
          <cell r="D8">
            <v>2955</v>
          </cell>
          <cell r="E8">
            <v>0</v>
          </cell>
        </row>
        <row r="9">
          <cell r="A9" t="str">
            <v>CM-08</v>
          </cell>
          <cell r="B9" t="str">
            <v>CAMION CHEVROLET NPR 1995</v>
          </cell>
          <cell r="C9">
            <v>3334</v>
          </cell>
          <cell r="D9">
            <v>3495</v>
          </cell>
          <cell r="E9">
            <v>0</v>
          </cell>
        </row>
        <row r="10">
          <cell r="A10" t="str">
            <v>CN-02</v>
          </cell>
          <cell r="B10" t="str">
            <v>CONCRETADORA HDCA 18500-R</v>
          </cell>
          <cell r="D10">
            <v>0</v>
          </cell>
          <cell r="E10">
            <v>0</v>
          </cell>
        </row>
        <row r="11">
          <cell r="A11" t="str">
            <v>CO-07</v>
          </cell>
          <cell r="B11" t="str">
            <v>COMPRESOR DE TORNILLO  P-250 INGERSOLL RAMD</v>
          </cell>
          <cell r="C11">
            <v>2899</v>
          </cell>
          <cell r="D11">
            <v>2899</v>
          </cell>
          <cell r="E11">
            <v>0</v>
          </cell>
        </row>
        <row r="12">
          <cell r="A12" t="str">
            <v>PE-04</v>
          </cell>
          <cell r="B12" t="str">
            <v>CAMPERO ESTACAS ROCKY DAHIASUT</v>
          </cell>
          <cell r="D12">
            <v>0</v>
          </cell>
          <cell r="E12">
            <v>0</v>
          </cell>
        </row>
        <row r="13">
          <cell r="A13" t="str">
            <v>PE-08</v>
          </cell>
          <cell r="B13" t="str">
            <v>CAMPERO ESTACAS ROCKY DAHIASUT</v>
          </cell>
          <cell r="D13">
            <v>0</v>
          </cell>
          <cell r="E13">
            <v>0</v>
          </cell>
        </row>
        <row r="14">
          <cell r="A14" t="str">
            <v>PE-10</v>
          </cell>
          <cell r="B14" t="str">
            <v>CAMIONETA ESTACAS CHEVROLET LUV</v>
          </cell>
          <cell r="D14">
            <v>0</v>
          </cell>
          <cell r="E14">
            <v>0</v>
          </cell>
        </row>
        <row r="15">
          <cell r="A15" t="str">
            <v>PL-04</v>
          </cell>
          <cell r="B15" t="str">
            <v>PLANTA ELECTRICA-LISTER 3304</v>
          </cell>
          <cell r="D15">
            <v>0</v>
          </cell>
          <cell r="E15">
            <v>0</v>
          </cell>
        </row>
        <row r="16">
          <cell r="A16" t="str">
            <v>PL-06</v>
          </cell>
          <cell r="B16" t="str">
            <v>PLANTA ELECTRICA 3042 CATERPILLAR</v>
          </cell>
          <cell r="D16">
            <v>0</v>
          </cell>
          <cell r="E16">
            <v>0</v>
          </cell>
        </row>
        <row r="17">
          <cell r="A17" t="str">
            <v>PL-07</v>
          </cell>
          <cell r="B17" t="str">
            <v>PLANTA ELECTRICA 3412 CATERPILLAR</v>
          </cell>
          <cell r="D17">
            <v>0</v>
          </cell>
          <cell r="E17">
            <v>0</v>
          </cell>
        </row>
        <row r="18">
          <cell r="A18" t="str">
            <v>SD-01</v>
          </cell>
          <cell r="B18" t="str">
            <v>MOTOSOLDADOR 350SAD3152 LINCOM</v>
          </cell>
          <cell r="C18">
            <v>6623</v>
          </cell>
          <cell r="D18">
            <v>6623</v>
          </cell>
          <cell r="E18">
            <v>0</v>
          </cell>
        </row>
        <row r="19">
          <cell r="A19" t="str">
            <v>TM-03</v>
          </cell>
          <cell r="B19" t="str">
            <v>TRACTOCAMION R688ST</v>
          </cell>
          <cell r="C19">
            <v>11304</v>
          </cell>
          <cell r="D19">
            <v>11304</v>
          </cell>
          <cell r="E19">
            <v>0</v>
          </cell>
        </row>
        <row r="20">
          <cell r="A20" t="str">
            <v>VM-01</v>
          </cell>
          <cell r="B20" t="str">
            <v>CISTERNAS-LUBRICADOR CHEVROLET C-70</v>
          </cell>
          <cell r="C20">
            <v>10315</v>
          </cell>
          <cell r="D20">
            <v>10315</v>
          </cell>
          <cell r="E20">
            <v>0</v>
          </cell>
        </row>
      </sheetData>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ITEMS"/>
      <sheetName val="APU"/>
      <sheetName val="MATERIALES"/>
      <sheetName val="AIU"/>
      <sheetName val="EQUIPOS"/>
      <sheetName val="TRANSPORTES"/>
      <sheetName val="personal"/>
      <sheetName val="SALARIOS"/>
      <sheetName val="DOTACIONES"/>
      <sheetName val="Tabla_Descuentos"/>
      <sheetName val="Tramo 1"/>
      <sheetName val="7422cw00"/>
      <sheetName val="GPI 526"/>
      <sheetName val="SKJ452"/>
      <sheetName val="ITA878"/>
      <sheetName val="AEA-944"/>
      <sheetName val="DUB-823"/>
      <sheetName val="XXJ617"/>
      <sheetName val="SNG_855"/>
      <sheetName val="VEA 374"/>
      <sheetName val="HFB024"/>
      <sheetName val="PAJ825"/>
      <sheetName val="Insumos"/>
    </sheetNames>
    <sheetDataSet>
      <sheetData sheetId="0" refreshError="1"/>
      <sheetData sheetId="1" refreshError="1">
        <row r="2">
          <cell r="B2" t="str">
            <v>Localización y replanteo</v>
          </cell>
          <cell r="C2" t="str">
            <v>M2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RESUMEN"/>
      <sheetName val="ITEMS"/>
      <sheetName val="memorias"/>
      <sheetName val="AIU"/>
      <sheetName val="APU"/>
      <sheetName val="EQUIPOS"/>
      <sheetName val="TRANSPORTES"/>
      <sheetName val="MATERIALES"/>
      <sheetName val="personal"/>
      <sheetName val="SALARIOS"/>
      <sheetName val="DOTACIONES"/>
      <sheetName val="CIERRE"/>
      <sheetName val="DATOS"/>
      <sheetName val="Circuitos"/>
      <sheetName val="Informacion"/>
      <sheetName val="Cuadrillas"/>
      <sheetName val="Jornal"/>
      <sheetName val="tramo 1"/>
      <sheetName val="resum96"/>
      <sheetName val="tramo_1"/>
      <sheetName val="circuitos codensa"/>
      <sheetName val="LISTA"/>
      <sheetName val="tramo_11"/>
      <sheetName val="VALOR ACTIV. PENDIENTES"/>
      <sheetName val="6.3 ASFALTO CAUCHO 15000853 "/>
      <sheetName val="6.6 MD-12 15000853"/>
      <sheetName val="6.12 FRESADO Y REPOS. CRUCE "/>
      <sheetName val="6.12 FRESADO Y REPOS. 15000597"/>
      <sheetName val="6.12 FRESADO Y REPOS. 15000671"/>
      <sheetName val="6.12 FRESADO Y REPOS. 15000695"/>
      <sheetName val="6.12 FRESADO Y REPÒS. 15000763"/>
      <sheetName val="6.12 FRESADO Y REPOS. 15000785"/>
      <sheetName val="NP-10 MGEAC 15000112"/>
      <sheetName val="NP-10 MGEAC 15000138"/>
      <sheetName val="NP-10 MGEAC 15000164"/>
      <sheetName val="NP-10 MGEAC 15000402"/>
      <sheetName val="NP-10 MGEAC 15000741"/>
      <sheetName val="NP-10 MGEAC 15000773"/>
      <sheetName val="NP-10 MGEAC 15000814"/>
      <sheetName val="NP-10 MGEAC 15000853"/>
      <sheetName val="NP-11 BASE RECICLADA 15000138"/>
      <sheetName val="NP-11 BASE RECICLADA 15000164"/>
      <sheetName val="NP-11 BASE RECICLADA 15000402"/>
      <sheetName val="NP-11 BASE RECICLADA 15000741"/>
      <sheetName val="NP-11 BASE RECICLADA 15000773"/>
      <sheetName val="NP-11 BASE RECICLADA 15000814"/>
      <sheetName val="NP-11 BASE RECICLADA 15000815"/>
      <sheetName val="NP-11 BASE RECICLADA 15000853"/>
      <sheetName val="ANEXO 8"/>
    </sheetNames>
    <sheetDataSet>
      <sheetData sheetId="0" refreshError="1"/>
      <sheetData sheetId="1" refreshError="1"/>
      <sheetData sheetId="2" refreshError="1">
        <row r="522">
          <cell r="A522" t="str">
            <v>2.4.22</v>
          </cell>
          <cell r="B522" t="str">
            <v>Cárcamo tipo Box coulvert de 36"</v>
          </cell>
          <cell r="C522" t="str">
            <v>m</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refreshError="1"/>
      <sheetData sheetId="22" refreshError="1"/>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os1"/>
      <sheetName val="EQALT"/>
      <sheetName val="Equipo por Equipo"/>
      <sheetName val="TarifaPlena"/>
      <sheetName val="TarifaRepar+Propie"/>
      <sheetName val="TarifasPropiedad"/>
      <sheetName val="TarifaReparaciones"/>
      <sheetName val="MATERIALES"/>
      <sheetName val="SALARIOS"/>
      <sheetName val="Hoja1"/>
      <sheetName val="PRESOC"/>
      <sheetName val="Módulo1"/>
      <sheetName val="Módulo2"/>
      <sheetName val="Módulo3"/>
      <sheetName val="Equipo_por_Equipo"/>
      <sheetName val="PLANNING"/>
      <sheetName val="DIST"/>
    </sheetNames>
    <sheetDataSet>
      <sheetData sheetId="0" refreshError="1"/>
      <sheetData sheetId="1">
        <row r="10">
          <cell r="G10" t="str">
            <v>EQ01</v>
          </cell>
          <cell r="H10" t="str">
            <v>EQ02</v>
          </cell>
          <cell r="I10" t="str">
            <v>EQ03</v>
          </cell>
          <cell r="J10" t="str">
            <v>EQ08</v>
          </cell>
          <cell r="K10" t="str">
            <v>EQ09</v>
          </cell>
          <cell r="L10" t="str">
            <v>EQ10</v>
          </cell>
          <cell r="M10" t="str">
            <v>EQ11</v>
          </cell>
          <cell r="N10" t="str">
            <v>EQ12</v>
          </cell>
          <cell r="O10" t="str">
            <v>EQ13</v>
          </cell>
          <cell r="P10" t="str">
            <v>EQ14</v>
          </cell>
          <cell r="Q10" t="str">
            <v>EQ15</v>
          </cell>
          <cell r="R10" t="str">
            <v>EQ16</v>
          </cell>
          <cell r="S10" t="str">
            <v>EQ17</v>
          </cell>
          <cell r="T10" t="str">
            <v>EQ18</v>
          </cell>
          <cell r="U10" t="str">
            <v>EQ19</v>
          </cell>
          <cell r="V10" t="str">
            <v>EQ20</v>
          </cell>
          <cell r="W10" t="str">
            <v>EQ21</v>
          </cell>
          <cell r="X10" t="str">
            <v>EQ22</v>
          </cell>
          <cell r="Y10" t="str">
            <v>EQ23</v>
          </cell>
          <cell r="Z10" t="str">
            <v>EQ24</v>
          </cell>
          <cell r="AA10" t="str">
            <v>EQ25</v>
          </cell>
          <cell r="AB10" t="str">
            <v>EQ26</v>
          </cell>
          <cell r="AC10" t="str">
            <v>EQ27</v>
          </cell>
          <cell r="AD10" t="str">
            <v>EQ28</v>
          </cell>
          <cell r="AE10" t="str">
            <v>EQ29</v>
          </cell>
          <cell r="AF10" t="str">
            <v>EQ30</v>
          </cell>
          <cell r="AG10" t="str">
            <v>EQ32</v>
          </cell>
          <cell r="AH10" t="str">
            <v>EQ34</v>
          </cell>
          <cell r="AI10" t="str">
            <v>EQ37</v>
          </cell>
          <cell r="AJ10" t="str">
            <v>EQ38</v>
          </cell>
          <cell r="AK10" t="str">
            <v>EQ39</v>
          </cell>
          <cell r="AL10" t="str">
            <v>EQ39A</v>
          </cell>
          <cell r="AM10" t="str">
            <v>EQ40</v>
          </cell>
          <cell r="AN10" t="str">
            <v>EQ41</v>
          </cell>
          <cell r="AO10" t="str">
            <v>EQ42</v>
          </cell>
          <cell r="AP10" t="str">
            <v>EQ43</v>
          </cell>
          <cell r="AQ10" t="str">
            <v>EQ44</v>
          </cell>
          <cell r="AR10" t="str">
            <v>EQ45</v>
          </cell>
          <cell r="AS10" t="str">
            <v>EQ46</v>
          </cell>
          <cell r="AT10" t="str">
            <v>EQ47</v>
          </cell>
          <cell r="AU10" t="str">
            <v>EQ48</v>
          </cell>
          <cell r="AV10" t="str">
            <v>EQ49</v>
          </cell>
          <cell r="AW10" t="str">
            <v>EQ50</v>
          </cell>
          <cell r="AX10" t="str">
            <v>EQ52</v>
          </cell>
          <cell r="AY10" t="str">
            <v>EQ53</v>
          </cell>
          <cell r="AZ10" t="str">
            <v>EQ54</v>
          </cell>
          <cell r="BA10" t="str">
            <v>EQ55</v>
          </cell>
          <cell r="BB10" t="str">
            <v>EQ56</v>
          </cell>
          <cell r="BC10" t="str">
            <v>EQ57</v>
          </cell>
          <cell r="BD10" t="str">
            <v>EQ58</v>
          </cell>
          <cell r="BE10" t="str">
            <v>EQ59</v>
          </cell>
          <cell r="BF10" t="str">
            <v>EQ61</v>
          </cell>
          <cell r="BG10" t="str">
            <v>EQ61a</v>
          </cell>
          <cell r="BH10" t="str">
            <v>EQ62</v>
          </cell>
          <cell r="BI10" t="str">
            <v>EQ63</v>
          </cell>
          <cell r="BJ10" t="str">
            <v>EQ64</v>
          </cell>
          <cell r="BK10" t="str">
            <v>EQ66</v>
          </cell>
        </row>
        <row r="11">
          <cell r="I11" t="str">
            <v>MINICARGADOR</v>
          </cell>
          <cell r="J11" t="str">
            <v>BULLDOZER D6D</v>
          </cell>
          <cell r="K11" t="str">
            <v>BULLDOZER D6H</v>
          </cell>
          <cell r="L11" t="str">
            <v>BULLDOZER D8L</v>
          </cell>
          <cell r="M11" t="str">
            <v>BULLDOZER D9L</v>
          </cell>
          <cell r="N11" t="str">
            <v>CARGADOR 4500</v>
          </cell>
          <cell r="O11" t="str">
            <v>CARGADOR 4600</v>
          </cell>
          <cell r="P11" t="str">
            <v>CARGADOR 910</v>
          </cell>
          <cell r="Q11" t="str">
            <v>CARGADOR 938F</v>
          </cell>
          <cell r="R11" t="str">
            <v>CARGADOR 955L</v>
          </cell>
          <cell r="S11" t="str">
            <v>CARGADOR 966D</v>
          </cell>
          <cell r="T11" t="str">
            <v>CARGADOR 966F</v>
          </cell>
          <cell r="U11" t="str">
            <v>CARGADOR 980C</v>
          </cell>
          <cell r="V11" t="str">
            <v>CARROTANQUE</v>
          </cell>
          <cell r="W11" t="str">
            <v>COMP.LLANTAS 9PC</v>
          </cell>
          <cell r="X11" t="str">
            <v>COMP.LLANTAS C530A</v>
          </cell>
          <cell r="Y11" t="str">
            <v>COMP.LLANTAS PT125R</v>
          </cell>
          <cell r="Z11" t="str">
            <v>COMPACTADOR CA25</v>
          </cell>
          <cell r="AA11" t="str">
            <v>COMPACTADOR CC21A</v>
          </cell>
          <cell r="AB11" t="str">
            <v>COMPACTADOR DD22</v>
          </cell>
          <cell r="AC11" t="str">
            <v>COMPACTADOR DD90</v>
          </cell>
          <cell r="AD11" t="str">
            <v>COMPACTADOR SD100</v>
          </cell>
          <cell r="AE11" t="str">
            <v>COMPACTADOR SD70</v>
          </cell>
          <cell r="AF11" t="str">
            <v>COMPACTADOR SP48</v>
          </cell>
          <cell r="AG11" t="str">
            <v>COMPRESOR DXL-850</v>
          </cell>
          <cell r="AH11" t="str">
            <v>COMPRESOR P-300</v>
          </cell>
          <cell r="AI11" t="str">
            <v>DOBLETROQUE 2674</v>
          </cell>
          <cell r="AJ11" t="str">
            <v>DUMPER A20</v>
          </cell>
          <cell r="AK11" t="str">
            <v>DUMPER D250E</v>
          </cell>
          <cell r="AL11" t="str">
            <v>DUMPER A25</v>
          </cell>
          <cell r="AM11" t="str">
            <v>FINISHER 500P</v>
          </cell>
          <cell r="AN11" t="str">
            <v>FINISHER 780T</v>
          </cell>
          <cell r="AO11" t="str">
            <v>IMPRIMADOR</v>
          </cell>
          <cell r="AP11" t="str">
            <v>IMPRIMADOR MC57</v>
          </cell>
          <cell r="AQ11" t="str">
            <v>MACK RD690S</v>
          </cell>
          <cell r="AR11" t="str">
            <v>CAMION HORMIGONERO BM-20</v>
          </cell>
          <cell r="AS11" t="str">
            <v>MOTONIVELADORA 104G</v>
          </cell>
          <cell r="AT11" t="str">
            <v>MOTONIVELADORA 120G</v>
          </cell>
          <cell r="AU11" t="str">
            <v>MOTONIVELADORA 140G</v>
          </cell>
          <cell r="AV11" t="str">
            <v>MOTONIVELADORA 14G</v>
          </cell>
          <cell r="AW11" t="str">
            <v>MOTONIVELADORA 16G</v>
          </cell>
          <cell r="AX11" t="str">
            <v>MOTONIVELADORA GD505</v>
          </cell>
          <cell r="AY11" t="str">
            <v>PLANTA ASFALTO DM-45</v>
          </cell>
          <cell r="AZ11" t="str">
            <v>PLANTA ASFALTO DM-50</v>
          </cell>
          <cell r="BA11" t="str">
            <v>PLANTA ELECTRICA</v>
          </cell>
          <cell r="BB11" t="str">
            <v>RETRO 320BL</v>
          </cell>
          <cell r="BC11" t="str">
            <v>RETRO 330L</v>
          </cell>
          <cell r="BD11" t="str">
            <v>RETRO 428B</v>
          </cell>
          <cell r="BE11" t="str">
            <v>RETRO 646</v>
          </cell>
          <cell r="BF11" t="str">
            <v>TRACK DRILL LM-100-YD</v>
          </cell>
          <cell r="BG11" t="str">
            <v>ROCK DRILL 712H</v>
          </cell>
          <cell r="BH11" t="str">
            <v>TRITURADORA</v>
          </cell>
          <cell r="BI11" t="str">
            <v>VOLQ. SENCILLA C-70</v>
          </cell>
          <cell r="BJ11" t="str">
            <v>VOLQ. SENCILLA DT408</v>
          </cell>
          <cell r="BK11" t="str">
            <v>COMPACTADOR CS533</v>
          </cell>
        </row>
        <row r="12">
          <cell r="I12" t="str">
            <v>CATERPILLAR</v>
          </cell>
          <cell r="J12" t="str">
            <v>CATERPILLAR</v>
          </cell>
          <cell r="K12" t="str">
            <v>CATERPILLAR</v>
          </cell>
          <cell r="L12" t="str">
            <v>CATERPILLAR</v>
          </cell>
          <cell r="M12" t="str">
            <v>CATERPILLAR</v>
          </cell>
          <cell r="N12" t="str">
            <v>VOLVO</v>
          </cell>
          <cell r="O12" t="str">
            <v>VOLVO</v>
          </cell>
          <cell r="P12" t="str">
            <v>CATERPILLAR</v>
          </cell>
          <cell r="Q12" t="str">
            <v>CATERPILLAR</v>
          </cell>
          <cell r="R12" t="str">
            <v>CATERPILLAR</v>
          </cell>
          <cell r="S12" t="str">
            <v>CATERPILLAR</v>
          </cell>
          <cell r="T12" t="str">
            <v>CATERPILLAR</v>
          </cell>
          <cell r="U12" t="str">
            <v>CATERPILLAR</v>
          </cell>
          <cell r="V12" t="str">
            <v>CHEVROLET</v>
          </cell>
          <cell r="W12" t="str">
            <v>GALION</v>
          </cell>
          <cell r="X12" t="str">
            <v>HYSTER</v>
          </cell>
          <cell r="Y12" t="str">
            <v>INGERSOLL RAND</v>
          </cell>
          <cell r="Z12" t="str">
            <v>DYNAPAC</v>
          </cell>
          <cell r="AA12" t="str">
            <v>DYNAPAC</v>
          </cell>
          <cell r="AB12" t="str">
            <v>INGERSOLL RAND</v>
          </cell>
          <cell r="AC12" t="str">
            <v>INGERSOLL RAND</v>
          </cell>
          <cell r="AD12" t="str">
            <v>INGERSOLL RAND</v>
          </cell>
          <cell r="AE12" t="str">
            <v>INGERSOLL RAND</v>
          </cell>
          <cell r="AF12" t="str">
            <v>INGERSOLL RAND</v>
          </cell>
          <cell r="AG12" t="str">
            <v>INGERSOLL RAND</v>
          </cell>
          <cell r="AH12" t="str">
            <v>INGERSOLL RAND</v>
          </cell>
          <cell r="AI12" t="str">
            <v>INTERNATIONAL</v>
          </cell>
          <cell r="AJ12" t="str">
            <v>VOLVO</v>
          </cell>
          <cell r="AK12" t="str">
            <v>CATERPILLAR</v>
          </cell>
          <cell r="AL12" t="str">
            <v>CATERPILLAR</v>
          </cell>
          <cell r="AM12" t="str">
            <v>INGERSOLL RAND</v>
          </cell>
          <cell r="AN12" t="str">
            <v>INGERSOLL RAND</v>
          </cell>
          <cell r="AO12" t="str">
            <v>FORD F-700</v>
          </cell>
          <cell r="AP12" t="str">
            <v>ASTECNIA+CABEZOTE</v>
          </cell>
          <cell r="AQ12" t="str">
            <v>MACK</v>
          </cell>
          <cell r="AR12" t="str">
            <v>ASTRA</v>
          </cell>
          <cell r="AS12" t="str">
            <v>GALION</v>
          </cell>
          <cell r="AT12" t="str">
            <v>CATERPILLAR</v>
          </cell>
          <cell r="AU12" t="str">
            <v>CATERPILLAR</v>
          </cell>
          <cell r="AV12" t="str">
            <v>CATERPILLAR</v>
          </cell>
          <cell r="AW12" t="str">
            <v>CATERPILLAR</v>
          </cell>
          <cell r="AX12" t="str">
            <v>KOMATSU</v>
          </cell>
          <cell r="AY12" t="str">
            <v>ASTECNIA</v>
          </cell>
          <cell r="AZ12" t="str">
            <v>ASTECNIA</v>
          </cell>
          <cell r="BA12" t="str">
            <v>CATERPILLAR CD150</v>
          </cell>
          <cell r="BB12" t="str">
            <v>CATERPILLAR</v>
          </cell>
          <cell r="BC12" t="str">
            <v>CATERPILLAR</v>
          </cell>
          <cell r="BD12" t="str">
            <v>CATERPILLAR</v>
          </cell>
          <cell r="BE12" t="str">
            <v>VOLVO</v>
          </cell>
          <cell r="BF12" t="str">
            <v>INGERSOLL RAND</v>
          </cell>
          <cell r="BG12" t="str">
            <v>ATLAS COPCO</v>
          </cell>
          <cell r="BI12" t="str">
            <v>CHEVROLET</v>
          </cell>
          <cell r="BJ12" t="str">
            <v>INTERNATIONAL</v>
          </cell>
          <cell r="BK12" t="str">
            <v>CATERPILLAR</v>
          </cell>
        </row>
        <row r="13">
          <cell r="I13" t="str">
            <v>0,6 M3, 50 HP</v>
          </cell>
          <cell r="J13" t="str">
            <v>140 HP</v>
          </cell>
          <cell r="K13" t="str">
            <v>165 HP</v>
          </cell>
          <cell r="L13" t="str">
            <v>335 HP</v>
          </cell>
          <cell r="M13" t="str">
            <v>460 HP</v>
          </cell>
          <cell r="N13" t="str">
            <v>2,48 M3, 186 HP</v>
          </cell>
          <cell r="O13" t="str">
            <v>4,2 M3, 264 HP</v>
          </cell>
          <cell r="P13" t="str">
            <v>1,0 M3, 65 HP</v>
          </cell>
          <cell r="R13" t="str">
            <v>1,52 M3, 130 HP</v>
          </cell>
          <cell r="S13" t="str">
            <v>3 M3, 200 HP</v>
          </cell>
          <cell r="T13" t="str">
            <v>3.8 M3, 220 HP</v>
          </cell>
          <cell r="U13" t="str">
            <v>4,2 M3, 260 HP</v>
          </cell>
          <cell r="V13" t="str">
            <v>C-70, 170 HP</v>
          </cell>
          <cell r="W13" t="str">
            <v>60 HP</v>
          </cell>
          <cell r="X13" t="str">
            <v>81 HP</v>
          </cell>
          <cell r="Y13" t="str">
            <v>76 HP</v>
          </cell>
          <cell r="Z13" t="str">
            <v>125 HP</v>
          </cell>
          <cell r="AA13" t="str">
            <v>71 HP</v>
          </cell>
          <cell r="AB13" t="str">
            <v>31 HP</v>
          </cell>
          <cell r="AC13" t="str">
            <v>82 HP</v>
          </cell>
          <cell r="AD13" t="str">
            <v>112 HP</v>
          </cell>
          <cell r="AE13" t="str">
            <v>82 HP</v>
          </cell>
          <cell r="AF13" t="str">
            <v>94 HP</v>
          </cell>
          <cell r="AG13" t="str">
            <v>850 PCM, 280 HP</v>
          </cell>
          <cell r="AH13" t="str">
            <v>300 PCM, 87 HP</v>
          </cell>
          <cell r="AI13" t="str">
            <v>10 M3,300 HP</v>
          </cell>
          <cell r="AJ13" t="str">
            <v>12 M3, 201 HP</v>
          </cell>
          <cell r="AK13" t="str">
            <v>13.7 M3, 275 HP</v>
          </cell>
          <cell r="AL13" t="str">
            <v>13.7 M3, 275 HP</v>
          </cell>
          <cell r="AM13" t="str">
            <v>50 HP</v>
          </cell>
          <cell r="AN13" t="str">
            <v>78 HP</v>
          </cell>
          <cell r="AO13" t="str">
            <v>170 HP</v>
          </cell>
          <cell r="AP13" t="str">
            <v xml:space="preserve">260 HP , </v>
          </cell>
          <cell r="AQ13" t="str">
            <v>12 M3,300 HP</v>
          </cell>
          <cell r="AR13" t="str">
            <v>7 M3 , 300 HP</v>
          </cell>
          <cell r="AS13" t="str">
            <v>120HP</v>
          </cell>
          <cell r="AT13" t="str">
            <v>125HP</v>
          </cell>
          <cell r="AU13" t="str">
            <v>150HP</v>
          </cell>
          <cell r="AV13" t="str">
            <v>200HP</v>
          </cell>
          <cell r="AW13" t="str">
            <v>275HP</v>
          </cell>
          <cell r="AX13" t="str">
            <v>130HP</v>
          </cell>
          <cell r="AY13" t="str">
            <v>60 TON/HR</v>
          </cell>
          <cell r="AZ13" t="str">
            <v>100 TON/HR</v>
          </cell>
          <cell r="BB13" t="str">
            <v>128 HP</v>
          </cell>
          <cell r="BC13" t="str">
            <v>222 HP</v>
          </cell>
          <cell r="BD13" t="str">
            <v>85 HP</v>
          </cell>
          <cell r="BE13" t="str">
            <v>0,7 M3, 92 HP</v>
          </cell>
          <cell r="BG13" t="str">
            <v>104 kw</v>
          </cell>
          <cell r="BH13" t="str">
            <v>100 TON/HR</v>
          </cell>
          <cell r="BI13" t="str">
            <v>5 M3, 170 HP</v>
          </cell>
          <cell r="BJ13" t="str">
            <v>5 M3, 170 HP</v>
          </cell>
          <cell r="BK13" t="str">
            <v>145 HP</v>
          </cell>
        </row>
        <row r="14">
          <cell r="G14">
            <v>4</v>
          </cell>
          <cell r="H14">
            <v>4</v>
          </cell>
          <cell r="I14">
            <v>4</v>
          </cell>
          <cell r="J14">
            <v>4</v>
          </cell>
          <cell r="K14">
            <v>4</v>
          </cell>
          <cell r="L14">
            <v>4</v>
          </cell>
          <cell r="M14">
            <v>4</v>
          </cell>
          <cell r="N14">
            <v>4</v>
          </cell>
          <cell r="O14">
            <v>4</v>
          </cell>
          <cell r="P14">
            <v>4</v>
          </cell>
          <cell r="Q14">
            <v>4</v>
          </cell>
          <cell r="R14">
            <v>4</v>
          </cell>
          <cell r="S14">
            <v>4</v>
          </cell>
          <cell r="T14">
            <v>4</v>
          </cell>
          <cell r="U14">
            <v>4</v>
          </cell>
          <cell r="V14">
            <v>4</v>
          </cell>
          <cell r="W14">
            <v>4</v>
          </cell>
          <cell r="X14">
            <v>4</v>
          </cell>
          <cell r="Y14">
            <v>4</v>
          </cell>
          <cell r="Z14">
            <v>4</v>
          </cell>
          <cell r="AA14">
            <v>4</v>
          </cell>
          <cell r="AB14">
            <v>4</v>
          </cell>
          <cell r="AC14">
            <v>4</v>
          </cell>
          <cell r="AD14">
            <v>4</v>
          </cell>
          <cell r="AE14">
            <v>4</v>
          </cell>
          <cell r="AF14">
            <v>4</v>
          </cell>
          <cell r="AG14">
            <v>4</v>
          </cell>
          <cell r="AH14">
            <v>4</v>
          </cell>
          <cell r="AI14">
            <v>4</v>
          </cell>
          <cell r="AJ14">
            <v>4</v>
          </cell>
          <cell r="AK14">
            <v>4</v>
          </cell>
          <cell r="AL14">
            <v>4</v>
          </cell>
          <cell r="AM14">
            <v>4</v>
          </cell>
          <cell r="AN14">
            <v>4</v>
          </cell>
          <cell r="AO14">
            <v>4</v>
          </cell>
          <cell r="AP14">
            <v>4</v>
          </cell>
          <cell r="AQ14">
            <v>4</v>
          </cell>
          <cell r="AR14">
            <v>4</v>
          </cell>
          <cell r="AS14">
            <v>4</v>
          </cell>
          <cell r="AT14">
            <v>4</v>
          </cell>
          <cell r="AU14">
            <v>4</v>
          </cell>
          <cell r="AV14">
            <v>4</v>
          </cell>
          <cell r="AW14">
            <v>4</v>
          </cell>
          <cell r="AX14">
            <v>4</v>
          </cell>
          <cell r="AY14">
            <v>4</v>
          </cell>
          <cell r="AZ14">
            <v>4</v>
          </cell>
          <cell r="BA14">
            <v>4</v>
          </cell>
          <cell r="BB14">
            <v>4</v>
          </cell>
          <cell r="BC14">
            <v>4</v>
          </cell>
          <cell r="BD14">
            <v>4</v>
          </cell>
          <cell r="BE14">
            <v>4</v>
          </cell>
          <cell r="BF14">
            <v>4</v>
          </cell>
          <cell r="BG14">
            <v>4</v>
          </cell>
          <cell r="BH14">
            <v>4</v>
          </cell>
          <cell r="BI14">
            <v>4</v>
          </cell>
          <cell r="BJ14">
            <v>4</v>
          </cell>
          <cell r="BK14">
            <v>4</v>
          </cell>
        </row>
        <row r="15">
          <cell r="G15">
            <v>10000</v>
          </cell>
          <cell r="H15">
            <v>10000</v>
          </cell>
          <cell r="I15">
            <v>10000</v>
          </cell>
          <cell r="J15">
            <v>10000</v>
          </cell>
          <cell r="K15">
            <v>10000</v>
          </cell>
          <cell r="L15">
            <v>10000</v>
          </cell>
          <cell r="M15">
            <v>10000</v>
          </cell>
          <cell r="N15">
            <v>10000</v>
          </cell>
          <cell r="O15">
            <v>10000</v>
          </cell>
          <cell r="P15">
            <v>10000</v>
          </cell>
          <cell r="Q15">
            <v>10000</v>
          </cell>
          <cell r="R15">
            <v>10000</v>
          </cell>
          <cell r="S15">
            <v>10000</v>
          </cell>
          <cell r="T15">
            <v>10000</v>
          </cell>
          <cell r="U15">
            <v>10000</v>
          </cell>
          <cell r="V15">
            <v>10000</v>
          </cell>
          <cell r="W15">
            <v>10000</v>
          </cell>
          <cell r="X15">
            <v>10000</v>
          </cell>
          <cell r="Y15">
            <v>10000</v>
          </cell>
          <cell r="Z15">
            <v>10000</v>
          </cell>
          <cell r="AA15">
            <v>10000</v>
          </cell>
          <cell r="AB15">
            <v>10000</v>
          </cell>
          <cell r="AC15">
            <v>10000</v>
          </cell>
          <cell r="AD15">
            <v>10000</v>
          </cell>
          <cell r="AE15">
            <v>10000</v>
          </cell>
          <cell r="AF15">
            <v>10000</v>
          </cell>
          <cell r="AG15">
            <v>10000</v>
          </cell>
          <cell r="AH15">
            <v>10000</v>
          </cell>
          <cell r="AI15">
            <v>10000</v>
          </cell>
          <cell r="AJ15">
            <v>10000</v>
          </cell>
          <cell r="AK15">
            <v>10000</v>
          </cell>
          <cell r="AL15">
            <v>10000</v>
          </cell>
          <cell r="AM15">
            <v>10000</v>
          </cell>
          <cell r="AN15">
            <v>10000</v>
          </cell>
          <cell r="AO15">
            <v>10000</v>
          </cell>
          <cell r="AP15">
            <v>10000</v>
          </cell>
          <cell r="AQ15">
            <v>10000</v>
          </cell>
          <cell r="AR15">
            <v>10000</v>
          </cell>
          <cell r="AS15">
            <v>10000</v>
          </cell>
          <cell r="AT15">
            <v>10000</v>
          </cell>
          <cell r="AU15">
            <v>10000</v>
          </cell>
          <cell r="AV15">
            <v>10000</v>
          </cell>
          <cell r="AW15">
            <v>10000</v>
          </cell>
          <cell r="AX15">
            <v>10000</v>
          </cell>
          <cell r="AY15">
            <v>10000</v>
          </cell>
          <cell r="AZ15">
            <v>10000</v>
          </cell>
          <cell r="BA15">
            <v>10000</v>
          </cell>
          <cell r="BB15">
            <v>10000</v>
          </cell>
          <cell r="BC15">
            <v>10000</v>
          </cell>
          <cell r="BD15">
            <v>10000</v>
          </cell>
          <cell r="BE15">
            <v>10000</v>
          </cell>
          <cell r="BF15">
            <v>10000</v>
          </cell>
          <cell r="BG15">
            <v>10000</v>
          </cell>
          <cell r="BH15">
            <v>10000</v>
          </cell>
          <cell r="BI15">
            <v>10000</v>
          </cell>
          <cell r="BJ15">
            <v>10000</v>
          </cell>
          <cell r="BK15">
            <v>10000</v>
          </cell>
        </row>
        <row r="16">
          <cell r="I16">
            <v>79299996.75</v>
          </cell>
          <cell r="J16">
            <v>740657970</v>
          </cell>
          <cell r="K16">
            <v>740657970</v>
          </cell>
          <cell r="L16">
            <v>1449017973</v>
          </cell>
          <cell r="M16">
            <v>2069730000</v>
          </cell>
          <cell r="N16">
            <v>599300003.25</v>
          </cell>
          <cell r="O16">
            <v>759200013</v>
          </cell>
          <cell r="P16">
            <v>334705878</v>
          </cell>
          <cell r="Q16">
            <v>535551120</v>
          </cell>
          <cell r="R16">
            <v>637884000</v>
          </cell>
          <cell r="S16">
            <v>1021099599</v>
          </cell>
          <cell r="T16">
            <v>1021099599</v>
          </cell>
          <cell r="U16">
            <v>1326663000</v>
          </cell>
          <cell r="V16">
            <v>87750000</v>
          </cell>
          <cell r="W16">
            <v>138703500</v>
          </cell>
          <cell r="X16">
            <v>93600000</v>
          </cell>
          <cell r="Y16">
            <v>291798000</v>
          </cell>
          <cell r="Z16">
            <v>109687500</v>
          </cell>
          <cell r="AA16">
            <v>236091375</v>
          </cell>
          <cell r="AB16">
            <v>141861330</v>
          </cell>
          <cell r="AC16">
            <v>461448000</v>
          </cell>
          <cell r="AD16">
            <v>396162000</v>
          </cell>
          <cell r="AE16">
            <v>330817500</v>
          </cell>
          <cell r="AF16">
            <v>286403130</v>
          </cell>
          <cell r="AG16">
            <v>276868800</v>
          </cell>
          <cell r="AH16">
            <v>135720000</v>
          </cell>
          <cell r="AI16">
            <v>375862500</v>
          </cell>
          <cell r="AJ16">
            <v>1107797535</v>
          </cell>
          <cell r="AK16">
            <v>1107797535</v>
          </cell>
          <cell r="AL16" t="e">
            <v>#N/A</v>
          </cell>
          <cell r="AM16">
            <v>638562600</v>
          </cell>
          <cell r="AN16">
            <v>950040000</v>
          </cell>
          <cell r="AO16">
            <v>166725000</v>
          </cell>
          <cell r="AP16">
            <v>58500000</v>
          </cell>
          <cell r="AQ16">
            <v>257400000</v>
          </cell>
          <cell r="AR16">
            <v>468000000</v>
          </cell>
          <cell r="AS16">
            <v>569790000</v>
          </cell>
          <cell r="AT16">
            <v>544223628</v>
          </cell>
          <cell r="AU16">
            <v>668421000</v>
          </cell>
          <cell r="AV16">
            <v>1143441000</v>
          </cell>
          <cell r="AW16">
            <v>1560780000</v>
          </cell>
          <cell r="AX16">
            <v>572715000</v>
          </cell>
          <cell r="AY16">
            <v>877500000</v>
          </cell>
          <cell r="AZ16">
            <v>1023750000</v>
          </cell>
          <cell r="BA16">
            <v>74646000</v>
          </cell>
          <cell r="BB16">
            <v>555750000</v>
          </cell>
          <cell r="BC16">
            <v>936000000</v>
          </cell>
          <cell r="BD16">
            <v>221890500</v>
          </cell>
          <cell r="BE16">
            <v>409500000</v>
          </cell>
          <cell r="BF16">
            <v>328103100</v>
          </cell>
          <cell r="BG16">
            <v>877500000</v>
          </cell>
          <cell r="BH16">
            <v>877500000</v>
          </cell>
          <cell r="BI16">
            <v>198900000</v>
          </cell>
          <cell r="BJ16">
            <v>219375000</v>
          </cell>
          <cell r="BK16">
            <v>343775250</v>
          </cell>
        </row>
        <row r="17">
          <cell r="I17">
            <v>35000000</v>
          </cell>
          <cell r="J17">
            <v>209228571</v>
          </cell>
          <cell r="K17">
            <v>209228571</v>
          </cell>
          <cell r="L17">
            <v>241200000</v>
          </cell>
          <cell r="M17">
            <v>273600000</v>
          </cell>
          <cell r="N17">
            <v>75600000</v>
          </cell>
          <cell r="O17">
            <v>108000000</v>
          </cell>
          <cell r="P17">
            <v>50400000</v>
          </cell>
          <cell r="Q17">
            <v>216000000</v>
          </cell>
          <cell r="R17">
            <v>120000000</v>
          </cell>
          <cell r="S17">
            <v>144000000</v>
          </cell>
          <cell r="T17">
            <v>234000000</v>
          </cell>
          <cell r="U17">
            <v>144000000</v>
          </cell>
          <cell r="V17">
            <v>75000000</v>
          </cell>
          <cell r="W17">
            <v>75000000</v>
          </cell>
          <cell r="X17">
            <v>24000000</v>
          </cell>
          <cell r="Y17">
            <v>82800000</v>
          </cell>
          <cell r="Z17">
            <v>36000000</v>
          </cell>
          <cell r="AA17">
            <v>48000000</v>
          </cell>
          <cell r="AB17">
            <v>38400000</v>
          </cell>
          <cell r="AC17">
            <v>99600000</v>
          </cell>
          <cell r="AD17">
            <v>96000000</v>
          </cell>
          <cell r="AE17">
            <v>78600000</v>
          </cell>
          <cell r="AF17">
            <v>24000000</v>
          </cell>
          <cell r="AG17">
            <v>30000000</v>
          </cell>
          <cell r="AH17">
            <v>12000000</v>
          </cell>
          <cell r="AI17">
            <v>95000000</v>
          </cell>
          <cell r="AJ17">
            <v>132000000</v>
          </cell>
          <cell r="AK17">
            <v>259200000</v>
          </cell>
          <cell r="AL17" t="e">
            <v>#N/A</v>
          </cell>
          <cell r="AM17">
            <v>165000000</v>
          </cell>
          <cell r="AN17">
            <v>72000000</v>
          </cell>
          <cell r="AO17">
            <v>45000000</v>
          </cell>
          <cell r="AP17">
            <v>30000000</v>
          </cell>
          <cell r="AQ17">
            <v>87916667</v>
          </cell>
          <cell r="AR17">
            <v>42000000</v>
          </cell>
          <cell r="AS17">
            <v>142000000</v>
          </cell>
          <cell r="AT17">
            <v>136800000</v>
          </cell>
          <cell r="AU17">
            <v>144000000</v>
          </cell>
          <cell r="AV17">
            <v>201600000</v>
          </cell>
          <cell r="AW17">
            <v>201600000</v>
          </cell>
          <cell r="AX17">
            <v>30000000</v>
          </cell>
          <cell r="AY17">
            <v>264000000</v>
          </cell>
          <cell r="AZ17">
            <v>300000000</v>
          </cell>
          <cell r="BA17">
            <v>50000000</v>
          </cell>
          <cell r="BB17">
            <v>242700000</v>
          </cell>
          <cell r="BC17">
            <v>186000000</v>
          </cell>
          <cell r="BD17">
            <v>72000000</v>
          </cell>
          <cell r="BE17">
            <v>75000000</v>
          </cell>
          <cell r="BF17">
            <v>100000000</v>
          </cell>
          <cell r="BG17">
            <v>150000000</v>
          </cell>
          <cell r="BH17">
            <v>600000000</v>
          </cell>
          <cell r="BI17">
            <v>19125000</v>
          </cell>
          <cell r="BJ17">
            <v>42000000</v>
          </cell>
          <cell r="BK17">
            <v>116400000</v>
          </cell>
        </row>
        <row r="18">
          <cell r="G18">
            <v>10</v>
          </cell>
          <cell r="H18">
            <v>10</v>
          </cell>
          <cell r="I18">
            <v>10</v>
          </cell>
          <cell r="J18">
            <v>10</v>
          </cell>
          <cell r="K18">
            <v>10</v>
          </cell>
          <cell r="L18">
            <v>10</v>
          </cell>
          <cell r="M18">
            <v>10</v>
          </cell>
          <cell r="N18">
            <v>10</v>
          </cell>
          <cell r="O18">
            <v>10</v>
          </cell>
          <cell r="P18">
            <v>10</v>
          </cell>
          <cell r="Q18">
            <v>10</v>
          </cell>
          <cell r="R18">
            <v>10</v>
          </cell>
          <cell r="S18">
            <v>10</v>
          </cell>
          <cell r="T18">
            <v>10</v>
          </cell>
          <cell r="U18">
            <v>10</v>
          </cell>
          <cell r="V18">
            <v>10</v>
          </cell>
          <cell r="W18">
            <v>10</v>
          </cell>
          <cell r="X18">
            <v>10</v>
          </cell>
          <cell r="Y18">
            <v>10</v>
          </cell>
          <cell r="Z18">
            <v>10</v>
          </cell>
          <cell r="AA18">
            <v>10</v>
          </cell>
          <cell r="AB18">
            <v>10</v>
          </cell>
          <cell r="AC18">
            <v>10</v>
          </cell>
          <cell r="AD18">
            <v>10</v>
          </cell>
          <cell r="AE18">
            <v>10</v>
          </cell>
          <cell r="AF18">
            <v>10</v>
          </cell>
          <cell r="AG18">
            <v>10</v>
          </cell>
          <cell r="AH18">
            <v>10</v>
          </cell>
          <cell r="AI18">
            <v>10</v>
          </cell>
          <cell r="AJ18">
            <v>10</v>
          </cell>
          <cell r="AK18">
            <v>10</v>
          </cell>
          <cell r="AL18">
            <v>10</v>
          </cell>
          <cell r="AM18">
            <v>10</v>
          </cell>
          <cell r="AN18">
            <v>10</v>
          </cell>
          <cell r="AO18">
            <v>10</v>
          </cell>
          <cell r="AP18">
            <v>10</v>
          </cell>
          <cell r="AQ18">
            <v>10</v>
          </cell>
          <cell r="AR18">
            <v>10</v>
          </cell>
          <cell r="AS18">
            <v>10</v>
          </cell>
          <cell r="AT18">
            <v>10</v>
          </cell>
          <cell r="AU18">
            <v>10</v>
          </cell>
          <cell r="AV18">
            <v>10</v>
          </cell>
          <cell r="AW18">
            <v>10</v>
          </cell>
          <cell r="AX18">
            <v>10</v>
          </cell>
          <cell r="AY18">
            <v>10</v>
          </cell>
          <cell r="AZ18">
            <v>10</v>
          </cell>
          <cell r="BA18">
            <v>10</v>
          </cell>
          <cell r="BB18">
            <v>10</v>
          </cell>
          <cell r="BC18">
            <v>10</v>
          </cell>
          <cell r="BD18">
            <v>10</v>
          </cell>
          <cell r="BE18">
            <v>10</v>
          </cell>
          <cell r="BF18">
            <v>10</v>
          </cell>
          <cell r="BG18">
            <v>10</v>
          </cell>
          <cell r="BH18">
            <v>10</v>
          </cell>
          <cell r="BI18">
            <v>10</v>
          </cell>
          <cell r="BJ18">
            <v>10</v>
          </cell>
          <cell r="BK18">
            <v>10</v>
          </cell>
        </row>
        <row r="19">
          <cell r="G19">
            <v>0</v>
          </cell>
          <cell r="H19">
            <v>0</v>
          </cell>
          <cell r="I19">
            <v>3500000</v>
          </cell>
          <cell r="J19">
            <v>20922857.100000001</v>
          </cell>
          <cell r="K19">
            <v>20922857.100000001</v>
          </cell>
          <cell r="L19">
            <v>24120000</v>
          </cell>
          <cell r="M19">
            <v>27360000</v>
          </cell>
          <cell r="N19">
            <v>7560000</v>
          </cell>
          <cell r="O19">
            <v>10800000</v>
          </cell>
          <cell r="P19">
            <v>5040000</v>
          </cell>
          <cell r="Q19">
            <v>21600000</v>
          </cell>
          <cell r="R19">
            <v>12000000</v>
          </cell>
          <cell r="S19">
            <v>14400000</v>
          </cell>
          <cell r="T19">
            <v>23400000</v>
          </cell>
          <cell r="U19">
            <v>14400000</v>
          </cell>
          <cell r="V19">
            <v>7500000</v>
          </cell>
          <cell r="W19">
            <v>7500000</v>
          </cell>
          <cell r="X19">
            <v>2400000</v>
          </cell>
          <cell r="Y19">
            <v>8280000</v>
          </cell>
          <cell r="Z19">
            <v>3600000</v>
          </cell>
          <cell r="AA19">
            <v>4800000</v>
          </cell>
          <cell r="AB19">
            <v>3840000</v>
          </cell>
          <cell r="AC19">
            <v>9960000</v>
          </cell>
          <cell r="AD19">
            <v>9600000</v>
          </cell>
          <cell r="AE19">
            <v>7860000</v>
          </cell>
          <cell r="AF19">
            <v>2400000</v>
          </cell>
          <cell r="AG19">
            <v>3000000</v>
          </cell>
          <cell r="AH19">
            <v>1200000</v>
          </cell>
          <cell r="AI19">
            <v>9500000</v>
          </cell>
          <cell r="AJ19">
            <v>13200000</v>
          </cell>
          <cell r="AK19">
            <v>25920000</v>
          </cell>
          <cell r="AL19" t="e">
            <v>#N/A</v>
          </cell>
          <cell r="AM19">
            <v>16500000</v>
          </cell>
          <cell r="AN19">
            <v>7200000</v>
          </cell>
          <cell r="AO19">
            <v>4500000</v>
          </cell>
          <cell r="AP19">
            <v>3000000</v>
          </cell>
          <cell r="AQ19">
            <v>8791666.6999999993</v>
          </cell>
          <cell r="AR19">
            <v>4200000</v>
          </cell>
          <cell r="AS19">
            <v>14200000</v>
          </cell>
          <cell r="AT19">
            <v>13680000</v>
          </cell>
          <cell r="AU19">
            <v>14400000</v>
          </cell>
          <cell r="AV19">
            <v>20160000</v>
          </cell>
          <cell r="AW19">
            <v>20160000</v>
          </cell>
          <cell r="AX19">
            <v>3000000</v>
          </cell>
          <cell r="AY19">
            <v>26400000</v>
          </cell>
          <cell r="AZ19">
            <v>30000000</v>
          </cell>
          <cell r="BA19">
            <v>5000000</v>
          </cell>
          <cell r="BB19">
            <v>24270000</v>
          </cell>
          <cell r="BC19">
            <v>18600000</v>
          </cell>
          <cell r="BD19">
            <v>7200000</v>
          </cell>
          <cell r="BE19">
            <v>7500000</v>
          </cell>
          <cell r="BF19">
            <v>10000000</v>
          </cell>
          <cell r="BG19">
            <v>15000000</v>
          </cell>
          <cell r="BH19">
            <v>60000000</v>
          </cell>
          <cell r="BI19">
            <v>1912500</v>
          </cell>
          <cell r="BJ19">
            <v>4200000</v>
          </cell>
          <cell r="BK19">
            <v>11640000</v>
          </cell>
        </row>
        <row r="20">
          <cell r="G20">
            <v>0</v>
          </cell>
          <cell r="H20">
            <v>0</v>
          </cell>
          <cell r="I20">
            <v>11593.75</v>
          </cell>
          <cell r="J20">
            <v>69306.960000000006</v>
          </cell>
          <cell r="K20">
            <v>69306.960000000006</v>
          </cell>
          <cell r="L20">
            <v>79897.5</v>
          </cell>
          <cell r="M20">
            <v>90630</v>
          </cell>
          <cell r="N20">
            <v>25042.5</v>
          </cell>
          <cell r="O20">
            <v>35775</v>
          </cell>
          <cell r="P20">
            <v>16695</v>
          </cell>
          <cell r="Q20">
            <v>71550</v>
          </cell>
          <cell r="R20">
            <v>39750</v>
          </cell>
          <cell r="S20">
            <v>47700</v>
          </cell>
          <cell r="T20">
            <v>77512.5</v>
          </cell>
          <cell r="U20">
            <v>47700</v>
          </cell>
          <cell r="V20">
            <v>24843.75</v>
          </cell>
          <cell r="W20">
            <v>24843.75</v>
          </cell>
          <cell r="X20">
            <v>7950</v>
          </cell>
          <cell r="Y20">
            <v>27427.5</v>
          </cell>
          <cell r="Z20">
            <v>11925</v>
          </cell>
          <cell r="AA20">
            <v>15900</v>
          </cell>
          <cell r="AB20">
            <v>12720</v>
          </cell>
          <cell r="AC20">
            <v>32992.5</v>
          </cell>
          <cell r="AD20">
            <v>31800</v>
          </cell>
          <cell r="AE20">
            <v>26036.25</v>
          </cell>
          <cell r="AF20">
            <v>7950</v>
          </cell>
          <cell r="AG20">
            <v>9937.5</v>
          </cell>
          <cell r="AH20">
            <v>3975</v>
          </cell>
          <cell r="AI20">
            <v>31468.75</v>
          </cell>
          <cell r="AJ20">
            <v>43725</v>
          </cell>
          <cell r="AK20">
            <v>85860</v>
          </cell>
          <cell r="AL20" t="e">
            <v>#N/A</v>
          </cell>
          <cell r="AM20">
            <v>54656.25</v>
          </cell>
          <cell r="AN20">
            <v>23850</v>
          </cell>
          <cell r="AO20">
            <v>14906.25</v>
          </cell>
          <cell r="AP20">
            <v>9937.5</v>
          </cell>
          <cell r="AQ20">
            <v>29122.400000000001</v>
          </cell>
          <cell r="AR20">
            <v>13912.5</v>
          </cell>
          <cell r="AS20">
            <v>47037.5</v>
          </cell>
          <cell r="AT20">
            <v>45315</v>
          </cell>
          <cell r="AU20">
            <v>47700</v>
          </cell>
          <cell r="AV20">
            <v>66780</v>
          </cell>
          <cell r="AW20">
            <v>66780</v>
          </cell>
          <cell r="AX20">
            <v>9937.5</v>
          </cell>
          <cell r="AY20">
            <v>87450</v>
          </cell>
          <cell r="AZ20">
            <v>99375</v>
          </cell>
          <cell r="BA20">
            <v>16562.5</v>
          </cell>
          <cell r="BB20">
            <v>80394.38</v>
          </cell>
          <cell r="BC20">
            <v>61612.5</v>
          </cell>
          <cell r="BD20">
            <v>23850</v>
          </cell>
          <cell r="BE20">
            <v>24843.75</v>
          </cell>
          <cell r="BF20">
            <v>33125</v>
          </cell>
          <cell r="BG20">
            <v>49687.5</v>
          </cell>
          <cell r="BH20">
            <v>198750</v>
          </cell>
          <cell r="BI20">
            <v>6335.16</v>
          </cell>
          <cell r="BJ20">
            <v>13912.5</v>
          </cell>
          <cell r="BK20">
            <v>38557.5</v>
          </cell>
        </row>
        <row r="21">
          <cell r="G21">
            <v>0</v>
          </cell>
          <cell r="H21">
            <v>0</v>
          </cell>
          <cell r="I21">
            <v>31500000</v>
          </cell>
          <cell r="J21">
            <v>188305713.90000001</v>
          </cell>
          <cell r="K21">
            <v>188305713.90000001</v>
          </cell>
          <cell r="L21">
            <v>217080000</v>
          </cell>
          <cell r="M21">
            <v>246240000</v>
          </cell>
          <cell r="N21">
            <v>68040000</v>
          </cell>
          <cell r="O21">
            <v>97200000</v>
          </cell>
          <cell r="P21">
            <v>45360000</v>
          </cell>
          <cell r="Q21">
            <v>194400000</v>
          </cell>
          <cell r="R21">
            <v>108000000</v>
          </cell>
          <cell r="S21">
            <v>129600000</v>
          </cell>
          <cell r="T21">
            <v>210600000</v>
          </cell>
          <cell r="U21">
            <v>129600000</v>
          </cell>
          <cell r="V21">
            <v>67500000</v>
          </cell>
          <cell r="W21">
            <v>67500000</v>
          </cell>
          <cell r="X21">
            <v>21600000</v>
          </cell>
          <cell r="Y21">
            <v>74520000</v>
          </cell>
          <cell r="Z21">
            <v>32400000</v>
          </cell>
          <cell r="AA21">
            <v>43200000</v>
          </cell>
          <cell r="AB21">
            <v>34560000</v>
          </cell>
          <cell r="AC21">
            <v>89640000</v>
          </cell>
          <cell r="AD21">
            <v>86400000</v>
          </cell>
          <cell r="AE21">
            <v>70740000</v>
          </cell>
          <cell r="AF21">
            <v>21600000</v>
          </cell>
          <cell r="AG21">
            <v>27000000</v>
          </cell>
          <cell r="AH21">
            <v>10800000</v>
          </cell>
          <cell r="AI21">
            <v>85500000</v>
          </cell>
          <cell r="AJ21">
            <v>118800000</v>
          </cell>
          <cell r="AK21">
            <v>233280000</v>
          </cell>
          <cell r="AL21" t="e">
            <v>#N/A</v>
          </cell>
          <cell r="AM21">
            <v>148500000</v>
          </cell>
          <cell r="AN21">
            <v>64800000</v>
          </cell>
          <cell r="AO21">
            <v>40500000</v>
          </cell>
          <cell r="AP21">
            <v>27000000</v>
          </cell>
          <cell r="AQ21">
            <v>79125000.299999997</v>
          </cell>
          <cell r="AR21">
            <v>37800000</v>
          </cell>
          <cell r="AS21">
            <v>127800000</v>
          </cell>
          <cell r="AT21">
            <v>123120000</v>
          </cell>
          <cell r="AU21">
            <v>129600000</v>
          </cell>
          <cell r="AV21">
            <v>181440000</v>
          </cell>
          <cell r="AW21">
            <v>181440000</v>
          </cell>
          <cell r="AX21">
            <v>27000000</v>
          </cell>
          <cell r="AY21">
            <v>237600000</v>
          </cell>
          <cell r="AZ21">
            <v>270000000</v>
          </cell>
          <cell r="BA21">
            <v>45000000</v>
          </cell>
          <cell r="BB21">
            <v>218430000</v>
          </cell>
          <cell r="BC21">
            <v>167400000</v>
          </cell>
          <cell r="BD21">
            <v>64800000</v>
          </cell>
          <cell r="BE21">
            <v>67500000</v>
          </cell>
          <cell r="BF21">
            <v>90000000</v>
          </cell>
          <cell r="BG21">
            <v>135000000</v>
          </cell>
          <cell r="BH21">
            <v>540000000</v>
          </cell>
          <cell r="BI21">
            <v>17212500</v>
          </cell>
          <cell r="BJ21">
            <v>37800000</v>
          </cell>
          <cell r="BK21">
            <v>104760000</v>
          </cell>
        </row>
        <row r="22">
          <cell r="G22">
            <v>0</v>
          </cell>
          <cell r="H22">
            <v>0</v>
          </cell>
          <cell r="I22">
            <v>3150</v>
          </cell>
          <cell r="J22">
            <v>18830.57</v>
          </cell>
          <cell r="K22">
            <v>18830.57</v>
          </cell>
          <cell r="L22">
            <v>21708</v>
          </cell>
          <cell r="M22">
            <v>24624</v>
          </cell>
          <cell r="N22">
            <v>6804</v>
          </cell>
          <cell r="O22">
            <v>9720</v>
          </cell>
          <cell r="P22">
            <v>4536</v>
          </cell>
          <cell r="Q22">
            <v>19440</v>
          </cell>
          <cell r="R22">
            <v>10800</v>
          </cell>
          <cell r="S22">
            <v>12960</v>
          </cell>
          <cell r="T22">
            <v>21060</v>
          </cell>
          <cell r="U22">
            <v>12960</v>
          </cell>
          <cell r="V22">
            <v>6750</v>
          </cell>
          <cell r="W22">
            <v>6750</v>
          </cell>
          <cell r="X22">
            <v>2160</v>
          </cell>
          <cell r="Y22">
            <v>7452</v>
          </cell>
          <cell r="Z22">
            <v>3240</v>
          </cell>
          <cell r="AA22">
            <v>4320</v>
          </cell>
          <cell r="AB22">
            <v>3456</v>
          </cell>
          <cell r="AC22">
            <v>8964</v>
          </cell>
          <cell r="AD22">
            <v>8640</v>
          </cell>
          <cell r="AE22">
            <v>7074</v>
          </cell>
          <cell r="AF22">
            <v>2160</v>
          </cell>
          <cell r="AG22">
            <v>2700</v>
          </cell>
          <cell r="AH22">
            <v>1080</v>
          </cell>
          <cell r="AI22">
            <v>8550</v>
          </cell>
          <cell r="AJ22">
            <v>11880</v>
          </cell>
          <cell r="AK22">
            <v>23328</v>
          </cell>
          <cell r="AL22" t="e">
            <v>#N/A</v>
          </cell>
          <cell r="AM22">
            <v>14850</v>
          </cell>
          <cell r="AN22">
            <v>6480</v>
          </cell>
          <cell r="AO22">
            <v>4050</v>
          </cell>
          <cell r="AP22">
            <v>2700</v>
          </cell>
          <cell r="AQ22">
            <v>7912.5</v>
          </cell>
          <cell r="AR22">
            <v>3780</v>
          </cell>
          <cell r="AS22">
            <v>12780</v>
          </cell>
          <cell r="AT22">
            <v>12312</v>
          </cell>
          <cell r="AU22">
            <v>12960</v>
          </cell>
          <cell r="AV22">
            <v>18144</v>
          </cell>
          <cell r="AW22">
            <v>18144</v>
          </cell>
          <cell r="AX22">
            <v>2700</v>
          </cell>
          <cell r="AY22">
            <v>23760</v>
          </cell>
          <cell r="AZ22">
            <v>27000</v>
          </cell>
          <cell r="BA22">
            <v>4500</v>
          </cell>
          <cell r="BB22">
            <v>21843</v>
          </cell>
          <cell r="BC22">
            <v>16740</v>
          </cell>
          <cell r="BD22">
            <v>6480</v>
          </cell>
          <cell r="BE22">
            <v>6750</v>
          </cell>
          <cell r="BF22">
            <v>9000</v>
          </cell>
          <cell r="BG22">
            <v>13500</v>
          </cell>
          <cell r="BH22">
            <v>54000</v>
          </cell>
          <cell r="BI22">
            <v>1721.25</v>
          </cell>
          <cell r="BJ22">
            <v>3780</v>
          </cell>
          <cell r="BK22">
            <v>10476</v>
          </cell>
        </row>
        <row r="23">
          <cell r="G23">
            <v>20</v>
          </cell>
          <cell r="H23">
            <v>20</v>
          </cell>
          <cell r="I23">
            <v>20</v>
          </cell>
          <cell r="J23">
            <v>20</v>
          </cell>
          <cell r="K23">
            <v>20</v>
          </cell>
          <cell r="L23">
            <v>20</v>
          </cell>
          <cell r="M23">
            <v>20</v>
          </cell>
          <cell r="N23">
            <v>20</v>
          </cell>
          <cell r="O23">
            <v>20</v>
          </cell>
          <cell r="P23">
            <v>20</v>
          </cell>
          <cell r="Q23">
            <v>20</v>
          </cell>
          <cell r="R23">
            <v>20</v>
          </cell>
          <cell r="S23">
            <v>20</v>
          </cell>
          <cell r="T23">
            <v>20</v>
          </cell>
          <cell r="U23">
            <v>20</v>
          </cell>
          <cell r="V23">
            <v>20</v>
          </cell>
          <cell r="W23">
            <v>20</v>
          </cell>
          <cell r="X23">
            <v>20</v>
          </cell>
          <cell r="Y23">
            <v>20</v>
          </cell>
          <cell r="Z23">
            <v>20</v>
          </cell>
          <cell r="AA23">
            <v>20</v>
          </cell>
          <cell r="AB23">
            <v>20</v>
          </cell>
          <cell r="AC23">
            <v>20</v>
          </cell>
          <cell r="AD23">
            <v>20</v>
          </cell>
          <cell r="AE23">
            <v>20</v>
          </cell>
          <cell r="AF23">
            <v>20</v>
          </cell>
          <cell r="AG23">
            <v>20</v>
          </cell>
          <cell r="AH23">
            <v>20</v>
          </cell>
          <cell r="AI23">
            <v>20</v>
          </cell>
          <cell r="AJ23">
            <v>20</v>
          </cell>
          <cell r="AK23">
            <v>20</v>
          </cell>
          <cell r="AL23">
            <v>20</v>
          </cell>
          <cell r="AM23">
            <v>20</v>
          </cell>
          <cell r="AN23">
            <v>20</v>
          </cell>
          <cell r="AO23">
            <v>20</v>
          </cell>
          <cell r="AP23">
            <v>20</v>
          </cell>
          <cell r="AQ23">
            <v>20</v>
          </cell>
          <cell r="AR23">
            <v>20</v>
          </cell>
          <cell r="AS23">
            <v>20</v>
          </cell>
          <cell r="AT23">
            <v>20</v>
          </cell>
          <cell r="AU23">
            <v>20</v>
          </cell>
          <cell r="AV23">
            <v>20</v>
          </cell>
          <cell r="AW23">
            <v>20</v>
          </cell>
          <cell r="AX23">
            <v>20</v>
          </cell>
          <cell r="AY23">
            <v>20</v>
          </cell>
          <cell r="AZ23">
            <v>20</v>
          </cell>
          <cell r="BA23">
            <v>20</v>
          </cell>
          <cell r="BB23">
            <v>20</v>
          </cell>
          <cell r="BC23">
            <v>20</v>
          </cell>
          <cell r="BD23">
            <v>20</v>
          </cell>
          <cell r="BE23">
            <v>20</v>
          </cell>
          <cell r="BF23">
            <v>20</v>
          </cell>
          <cell r="BG23">
            <v>20</v>
          </cell>
          <cell r="BH23">
            <v>20</v>
          </cell>
          <cell r="BI23">
            <v>20</v>
          </cell>
          <cell r="BJ23">
            <v>20</v>
          </cell>
          <cell r="BK23">
            <v>20</v>
          </cell>
        </row>
        <row r="24">
          <cell r="G24">
            <v>0</v>
          </cell>
          <cell r="H24">
            <v>0</v>
          </cell>
          <cell r="I24">
            <v>630</v>
          </cell>
          <cell r="J24">
            <v>3766.11</v>
          </cell>
          <cell r="K24">
            <v>3766.11</v>
          </cell>
          <cell r="L24">
            <v>4341.6000000000004</v>
          </cell>
          <cell r="M24">
            <v>4924.8</v>
          </cell>
          <cell r="N24">
            <v>1360.8</v>
          </cell>
          <cell r="O24">
            <v>1944</v>
          </cell>
          <cell r="P24">
            <v>907.2</v>
          </cell>
          <cell r="Q24">
            <v>3888</v>
          </cell>
          <cell r="R24">
            <v>2160</v>
          </cell>
          <cell r="S24">
            <v>2592</v>
          </cell>
          <cell r="T24">
            <v>4212</v>
          </cell>
          <cell r="U24">
            <v>2592</v>
          </cell>
          <cell r="V24">
            <v>1350</v>
          </cell>
          <cell r="W24">
            <v>1350</v>
          </cell>
          <cell r="X24">
            <v>432</v>
          </cell>
          <cell r="Y24">
            <v>1490.4</v>
          </cell>
          <cell r="Z24">
            <v>648</v>
          </cell>
          <cell r="AA24">
            <v>864</v>
          </cell>
          <cell r="AB24">
            <v>691.2</v>
          </cell>
          <cell r="AC24">
            <v>1792.8</v>
          </cell>
          <cell r="AD24">
            <v>1728</v>
          </cell>
          <cell r="AE24">
            <v>1414.8</v>
          </cell>
          <cell r="AF24">
            <v>432</v>
          </cell>
          <cell r="AG24">
            <v>540</v>
          </cell>
          <cell r="AH24">
            <v>216</v>
          </cell>
          <cell r="AI24">
            <v>1710</v>
          </cell>
          <cell r="AJ24">
            <v>2376</v>
          </cell>
          <cell r="AK24">
            <v>4665.6000000000004</v>
          </cell>
          <cell r="AL24" t="e">
            <v>#N/A</v>
          </cell>
          <cell r="AM24">
            <v>2970</v>
          </cell>
          <cell r="AN24">
            <v>1296</v>
          </cell>
          <cell r="AO24">
            <v>810</v>
          </cell>
          <cell r="AP24">
            <v>540</v>
          </cell>
          <cell r="AQ24">
            <v>1582.5</v>
          </cell>
          <cell r="AR24">
            <v>756</v>
          </cell>
          <cell r="AS24">
            <v>2556</v>
          </cell>
          <cell r="AT24">
            <v>2462.4</v>
          </cell>
          <cell r="AU24">
            <v>2592</v>
          </cell>
          <cell r="AV24">
            <v>3628.8</v>
          </cell>
          <cell r="AW24">
            <v>3628.8</v>
          </cell>
          <cell r="AX24">
            <v>540</v>
          </cell>
          <cell r="AY24">
            <v>4752</v>
          </cell>
          <cell r="AZ24">
            <v>5400</v>
          </cell>
          <cell r="BA24">
            <v>900</v>
          </cell>
          <cell r="BB24">
            <v>4368.6000000000004</v>
          </cell>
          <cell r="BC24">
            <v>3348</v>
          </cell>
          <cell r="BD24">
            <v>1296</v>
          </cell>
          <cell r="BE24">
            <v>1350</v>
          </cell>
          <cell r="BF24">
            <v>1800</v>
          </cell>
          <cell r="BG24">
            <v>2700</v>
          </cell>
          <cell r="BH24">
            <v>10800</v>
          </cell>
          <cell r="BI24">
            <v>344.25</v>
          </cell>
          <cell r="BJ24">
            <v>756</v>
          </cell>
          <cell r="BK24">
            <v>2095.1999999999998</v>
          </cell>
        </row>
        <row r="25">
          <cell r="G25">
            <v>0</v>
          </cell>
          <cell r="H25">
            <v>0</v>
          </cell>
          <cell r="I25">
            <v>3780</v>
          </cell>
          <cell r="J25">
            <v>22596.68</v>
          </cell>
          <cell r="K25">
            <v>22596.68</v>
          </cell>
          <cell r="L25">
            <v>26049.599999999999</v>
          </cell>
          <cell r="M25">
            <v>29548.799999999999</v>
          </cell>
          <cell r="N25">
            <v>8164.8</v>
          </cell>
          <cell r="O25">
            <v>11664</v>
          </cell>
          <cell r="P25">
            <v>5443.2</v>
          </cell>
          <cell r="Q25">
            <v>23328</v>
          </cell>
          <cell r="R25">
            <v>12960</v>
          </cell>
          <cell r="S25">
            <v>15552</v>
          </cell>
          <cell r="T25">
            <v>25272</v>
          </cell>
          <cell r="U25">
            <v>15552</v>
          </cell>
          <cell r="V25">
            <v>8100</v>
          </cell>
          <cell r="W25">
            <v>8100</v>
          </cell>
          <cell r="X25">
            <v>2592</v>
          </cell>
          <cell r="Y25">
            <v>8942.4</v>
          </cell>
          <cell r="Z25">
            <v>3888</v>
          </cell>
          <cell r="AA25">
            <v>5184</v>
          </cell>
          <cell r="AB25">
            <v>4147.2</v>
          </cell>
          <cell r="AC25">
            <v>10756.8</v>
          </cell>
          <cell r="AD25">
            <v>10368</v>
          </cell>
          <cell r="AE25">
            <v>8488.7999999999993</v>
          </cell>
          <cell r="AF25">
            <v>2592</v>
          </cell>
          <cell r="AG25">
            <v>3240</v>
          </cell>
          <cell r="AH25">
            <v>1296</v>
          </cell>
          <cell r="AI25">
            <v>10260</v>
          </cell>
          <cell r="AJ25">
            <v>14256</v>
          </cell>
          <cell r="AK25">
            <v>27993.599999999999</v>
          </cell>
          <cell r="AL25" t="e">
            <v>#N/A</v>
          </cell>
          <cell r="AM25">
            <v>17820</v>
          </cell>
          <cell r="AN25">
            <v>7776</v>
          </cell>
          <cell r="AO25">
            <v>4860</v>
          </cell>
          <cell r="AP25">
            <v>3240</v>
          </cell>
          <cell r="AQ25">
            <v>9495</v>
          </cell>
          <cell r="AR25">
            <v>4536</v>
          </cell>
          <cell r="AS25">
            <v>15336</v>
          </cell>
          <cell r="AT25">
            <v>14774.4</v>
          </cell>
          <cell r="AU25">
            <v>15552</v>
          </cell>
          <cell r="AV25">
            <v>21772.799999999999</v>
          </cell>
          <cell r="AW25">
            <v>21772.799999999999</v>
          </cell>
          <cell r="AX25">
            <v>3240</v>
          </cell>
          <cell r="AY25">
            <v>28512</v>
          </cell>
          <cell r="AZ25">
            <v>32400</v>
          </cell>
          <cell r="BA25">
            <v>5400</v>
          </cell>
          <cell r="BB25">
            <v>26211.599999999999</v>
          </cell>
          <cell r="BC25">
            <v>20088</v>
          </cell>
          <cell r="BD25">
            <v>7776</v>
          </cell>
          <cell r="BE25">
            <v>8100</v>
          </cell>
          <cell r="BF25">
            <v>10800</v>
          </cell>
          <cell r="BG25">
            <v>16200</v>
          </cell>
          <cell r="BH25">
            <v>64800</v>
          </cell>
          <cell r="BI25">
            <v>2065.5</v>
          </cell>
          <cell r="BJ25">
            <v>4536</v>
          </cell>
          <cell r="BK25">
            <v>12571.2</v>
          </cell>
        </row>
        <row r="26">
          <cell r="G26">
            <v>35</v>
          </cell>
          <cell r="H26">
            <v>35</v>
          </cell>
          <cell r="I26">
            <v>35</v>
          </cell>
          <cell r="J26">
            <v>50</v>
          </cell>
          <cell r="K26">
            <v>50</v>
          </cell>
          <cell r="L26">
            <v>50</v>
          </cell>
          <cell r="M26">
            <v>50</v>
          </cell>
          <cell r="N26">
            <v>35</v>
          </cell>
          <cell r="O26">
            <v>35</v>
          </cell>
          <cell r="P26">
            <v>35</v>
          </cell>
          <cell r="Q26">
            <v>35</v>
          </cell>
          <cell r="R26">
            <v>50</v>
          </cell>
          <cell r="S26">
            <v>35</v>
          </cell>
          <cell r="T26">
            <v>35</v>
          </cell>
          <cell r="U26">
            <v>35</v>
          </cell>
          <cell r="V26">
            <v>35</v>
          </cell>
          <cell r="W26">
            <v>35</v>
          </cell>
          <cell r="X26">
            <v>35</v>
          </cell>
          <cell r="Y26">
            <v>35</v>
          </cell>
          <cell r="Z26">
            <v>35</v>
          </cell>
          <cell r="AA26">
            <v>50</v>
          </cell>
          <cell r="AB26">
            <v>50</v>
          </cell>
          <cell r="AC26">
            <v>50</v>
          </cell>
          <cell r="AD26">
            <v>35</v>
          </cell>
          <cell r="AE26">
            <v>35</v>
          </cell>
          <cell r="AF26">
            <v>35</v>
          </cell>
          <cell r="AG26">
            <v>35</v>
          </cell>
          <cell r="AH26">
            <v>35</v>
          </cell>
          <cell r="AI26">
            <v>35</v>
          </cell>
          <cell r="AJ26">
            <v>35</v>
          </cell>
          <cell r="AK26">
            <v>35</v>
          </cell>
          <cell r="AL26">
            <v>35</v>
          </cell>
          <cell r="AM26">
            <v>50</v>
          </cell>
          <cell r="AN26">
            <v>50</v>
          </cell>
          <cell r="AO26">
            <v>35</v>
          </cell>
          <cell r="AP26">
            <v>35</v>
          </cell>
          <cell r="AQ26">
            <v>35</v>
          </cell>
          <cell r="AR26">
            <v>35</v>
          </cell>
          <cell r="AS26">
            <v>35</v>
          </cell>
          <cell r="AT26">
            <v>35</v>
          </cell>
          <cell r="AU26">
            <v>35</v>
          </cell>
          <cell r="AV26">
            <v>35</v>
          </cell>
          <cell r="AW26">
            <v>35</v>
          </cell>
          <cell r="AX26">
            <v>35</v>
          </cell>
          <cell r="AY26">
            <v>50</v>
          </cell>
          <cell r="AZ26">
            <v>50</v>
          </cell>
          <cell r="BA26">
            <v>50</v>
          </cell>
          <cell r="BB26">
            <v>50</v>
          </cell>
          <cell r="BC26">
            <v>50</v>
          </cell>
          <cell r="BD26">
            <v>35</v>
          </cell>
          <cell r="BE26">
            <v>35</v>
          </cell>
          <cell r="BF26">
            <v>50</v>
          </cell>
          <cell r="BG26">
            <v>50</v>
          </cell>
          <cell r="BH26">
            <v>50</v>
          </cell>
          <cell r="BI26">
            <v>35</v>
          </cell>
          <cell r="BJ26">
            <v>35</v>
          </cell>
          <cell r="BK26">
            <v>50</v>
          </cell>
        </row>
        <row r="27">
          <cell r="G27">
            <v>0</v>
          </cell>
          <cell r="H27">
            <v>0</v>
          </cell>
          <cell r="I27">
            <v>1102.5</v>
          </cell>
          <cell r="J27">
            <v>9415.2900000000009</v>
          </cell>
          <cell r="K27">
            <v>9415.2900000000009</v>
          </cell>
          <cell r="L27">
            <v>10854</v>
          </cell>
          <cell r="M27">
            <v>12312</v>
          </cell>
          <cell r="N27">
            <v>2381.4</v>
          </cell>
          <cell r="O27">
            <v>3402</v>
          </cell>
          <cell r="P27">
            <v>1587.6</v>
          </cell>
          <cell r="Q27">
            <v>6804</v>
          </cell>
          <cell r="R27">
            <v>5400</v>
          </cell>
          <cell r="S27">
            <v>4536</v>
          </cell>
          <cell r="T27">
            <v>7371</v>
          </cell>
          <cell r="U27">
            <v>4536</v>
          </cell>
          <cell r="V27">
            <v>2362.5</v>
          </cell>
          <cell r="W27">
            <v>2362.5</v>
          </cell>
          <cell r="X27">
            <v>756</v>
          </cell>
          <cell r="Y27">
            <v>2608.1999999999998</v>
          </cell>
          <cell r="Z27">
            <v>1134</v>
          </cell>
          <cell r="AA27">
            <v>2160</v>
          </cell>
          <cell r="AB27">
            <v>1728</v>
          </cell>
          <cell r="AC27">
            <v>4482</v>
          </cell>
          <cell r="AD27">
            <v>3024</v>
          </cell>
          <cell r="AE27">
            <v>2475.9</v>
          </cell>
          <cell r="AF27">
            <v>756</v>
          </cell>
          <cell r="AG27">
            <v>945</v>
          </cell>
          <cell r="AH27">
            <v>378</v>
          </cell>
          <cell r="AI27">
            <v>2992.5</v>
          </cell>
          <cell r="AJ27">
            <v>4158</v>
          </cell>
          <cell r="AK27">
            <v>8164.8</v>
          </cell>
          <cell r="AL27" t="e">
            <v>#N/A</v>
          </cell>
          <cell r="AM27">
            <v>7425</v>
          </cell>
          <cell r="AN27">
            <v>3240</v>
          </cell>
          <cell r="AO27">
            <v>1417.5</v>
          </cell>
          <cell r="AP27">
            <v>945</v>
          </cell>
          <cell r="AQ27">
            <v>2769.38</v>
          </cell>
          <cell r="AR27">
            <v>1323</v>
          </cell>
          <cell r="AS27">
            <v>4473</v>
          </cell>
          <cell r="AT27">
            <v>4309.2</v>
          </cell>
          <cell r="AU27">
            <v>4536</v>
          </cell>
          <cell r="AV27">
            <v>6350.4</v>
          </cell>
          <cell r="AW27">
            <v>6350.4</v>
          </cell>
          <cell r="AX27">
            <v>945</v>
          </cell>
          <cell r="AY27">
            <v>11880</v>
          </cell>
          <cell r="AZ27">
            <v>13500</v>
          </cell>
          <cell r="BA27">
            <v>2250</v>
          </cell>
          <cell r="BB27">
            <v>10921.5</v>
          </cell>
          <cell r="BC27">
            <v>8370</v>
          </cell>
          <cell r="BD27">
            <v>2268</v>
          </cell>
          <cell r="BE27">
            <v>2362.5</v>
          </cell>
          <cell r="BF27">
            <v>4500</v>
          </cell>
          <cell r="BG27">
            <v>6750</v>
          </cell>
          <cell r="BH27">
            <v>27000</v>
          </cell>
          <cell r="BI27">
            <v>602.44000000000005</v>
          </cell>
          <cell r="BJ27">
            <v>1323</v>
          </cell>
          <cell r="BK27">
            <v>5238</v>
          </cell>
        </row>
        <row r="28">
          <cell r="I28">
            <v>10000000</v>
          </cell>
          <cell r="N28">
            <v>16240000</v>
          </cell>
          <cell r="O28">
            <v>34800000</v>
          </cell>
          <cell r="P28">
            <v>16240000</v>
          </cell>
          <cell r="Q28">
            <v>16240000</v>
          </cell>
          <cell r="S28">
            <v>20880000</v>
          </cell>
          <cell r="T28">
            <v>34800000</v>
          </cell>
          <cell r="U28">
            <v>34800000</v>
          </cell>
          <cell r="V28">
            <v>4454400</v>
          </cell>
          <cell r="W28">
            <v>17400000</v>
          </cell>
          <cell r="X28">
            <v>17400000</v>
          </cell>
          <cell r="Y28">
            <v>17400000</v>
          </cell>
          <cell r="Z28">
            <v>17400000</v>
          </cell>
          <cell r="AD28">
            <v>17400000</v>
          </cell>
          <cell r="AE28">
            <v>17400000</v>
          </cell>
          <cell r="AF28">
            <v>17400000</v>
          </cell>
          <cell r="AG28">
            <v>928000</v>
          </cell>
          <cell r="AH28">
            <v>928000</v>
          </cell>
          <cell r="AI28">
            <v>7424000</v>
          </cell>
          <cell r="AJ28">
            <v>26912000</v>
          </cell>
          <cell r="AK28">
            <v>30624000</v>
          </cell>
          <cell r="AL28">
            <v>30624000</v>
          </cell>
          <cell r="AO28">
            <v>4454400</v>
          </cell>
          <cell r="AP28">
            <v>4454400</v>
          </cell>
          <cell r="AQ28">
            <v>7424000</v>
          </cell>
          <cell r="AR28">
            <v>7424000</v>
          </cell>
          <cell r="AS28">
            <v>52200000</v>
          </cell>
          <cell r="AT28">
            <v>52200000</v>
          </cell>
          <cell r="AU28">
            <v>52200000</v>
          </cell>
          <cell r="AV28">
            <v>52200000</v>
          </cell>
          <cell r="AW28">
            <v>52200000</v>
          </cell>
          <cell r="AX28">
            <v>52200000</v>
          </cell>
          <cell r="BD28">
            <v>16240000</v>
          </cell>
          <cell r="BE28">
            <v>16240000</v>
          </cell>
          <cell r="BI28">
            <v>4454400</v>
          </cell>
          <cell r="BJ28">
            <v>4454400</v>
          </cell>
        </row>
        <row r="29">
          <cell r="G29">
            <v>10000</v>
          </cell>
          <cell r="H29">
            <v>10000</v>
          </cell>
          <cell r="I29">
            <v>3000</v>
          </cell>
          <cell r="N29">
            <v>3000</v>
          </cell>
          <cell r="O29">
            <v>3000</v>
          </cell>
          <cell r="P29">
            <v>3000</v>
          </cell>
          <cell r="Q29">
            <v>3000</v>
          </cell>
          <cell r="S29">
            <v>3000</v>
          </cell>
          <cell r="T29">
            <v>3000</v>
          </cell>
          <cell r="U29">
            <v>3000</v>
          </cell>
          <cell r="V29">
            <v>3000</v>
          </cell>
          <cell r="W29">
            <v>3000</v>
          </cell>
          <cell r="X29">
            <v>3000</v>
          </cell>
          <cell r="Y29">
            <v>3000</v>
          </cell>
          <cell r="Z29">
            <v>3000</v>
          </cell>
          <cell r="AD29">
            <v>3000</v>
          </cell>
          <cell r="AE29">
            <v>3000</v>
          </cell>
          <cell r="AF29">
            <v>3000</v>
          </cell>
          <cell r="AG29">
            <v>10000</v>
          </cell>
          <cell r="AH29">
            <v>10000</v>
          </cell>
          <cell r="AI29">
            <v>5000</v>
          </cell>
          <cell r="AJ29">
            <v>5000</v>
          </cell>
          <cell r="AK29">
            <v>5000</v>
          </cell>
          <cell r="AL29">
            <v>5000</v>
          </cell>
          <cell r="AO29">
            <v>5000</v>
          </cell>
          <cell r="AP29">
            <v>5000</v>
          </cell>
          <cell r="AQ29">
            <v>5000</v>
          </cell>
          <cell r="AR29">
            <v>5000</v>
          </cell>
          <cell r="AS29">
            <v>10000</v>
          </cell>
          <cell r="AT29">
            <v>10000</v>
          </cell>
          <cell r="AU29">
            <v>10000</v>
          </cell>
          <cell r="AV29">
            <v>10000</v>
          </cell>
          <cell r="AW29">
            <v>10000</v>
          </cell>
          <cell r="AX29">
            <v>10000</v>
          </cell>
          <cell r="BD29">
            <v>3000</v>
          </cell>
          <cell r="BE29">
            <v>3000</v>
          </cell>
          <cell r="BI29">
            <v>5000</v>
          </cell>
          <cell r="BJ29">
            <v>5000</v>
          </cell>
        </row>
        <row r="30">
          <cell r="G30">
            <v>0</v>
          </cell>
          <cell r="H30">
            <v>0</v>
          </cell>
          <cell r="I30">
            <v>3333.33</v>
          </cell>
          <cell r="N30">
            <v>5413.33</v>
          </cell>
          <cell r="O30">
            <v>11600</v>
          </cell>
          <cell r="P30">
            <v>5413.33</v>
          </cell>
          <cell r="Q30">
            <v>5413.33</v>
          </cell>
          <cell r="S30">
            <v>6960</v>
          </cell>
          <cell r="T30">
            <v>11600</v>
          </cell>
          <cell r="U30">
            <v>11600</v>
          </cell>
          <cell r="V30">
            <v>1484.8</v>
          </cell>
          <cell r="W30">
            <v>5800</v>
          </cell>
          <cell r="X30">
            <v>5800</v>
          </cell>
          <cell r="Y30">
            <v>5800</v>
          </cell>
          <cell r="Z30">
            <v>5800</v>
          </cell>
          <cell r="AD30">
            <v>5800</v>
          </cell>
          <cell r="AE30">
            <v>5800</v>
          </cell>
          <cell r="AF30">
            <v>5800</v>
          </cell>
          <cell r="AG30">
            <v>92.8</v>
          </cell>
          <cell r="AH30">
            <v>92.8</v>
          </cell>
          <cell r="AI30">
            <v>1484.8</v>
          </cell>
          <cell r="AJ30">
            <v>5382.4</v>
          </cell>
          <cell r="AK30">
            <v>6124.8</v>
          </cell>
          <cell r="AL30">
            <v>6124.8</v>
          </cell>
          <cell r="AO30">
            <v>890.88</v>
          </cell>
          <cell r="AP30">
            <v>890.88</v>
          </cell>
          <cell r="AQ30">
            <v>1484.8</v>
          </cell>
          <cell r="AR30">
            <v>1484.8</v>
          </cell>
          <cell r="AS30">
            <v>5220</v>
          </cell>
          <cell r="AT30">
            <v>5220</v>
          </cell>
          <cell r="AU30">
            <v>5220</v>
          </cell>
          <cell r="AV30">
            <v>5220</v>
          </cell>
          <cell r="AW30">
            <v>5220</v>
          </cell>
          <cell r="AX30">
            <v>5220</v>
          </cell>
          <cell r="BD30">
            <v>5413.33</v>
          </cell>
          <cell r="BE30">
            <v>5413.33</v>
          </cell>
          <cell r="BI30">
            <v>890.88</v>
          </cell>
          <cell r="BJ30">
            <v>890.88</v>
          </cell>
        </row>
        <row r="31">
          <cell r="G31">
            <v>0</v>
          </cell>
          <cell r="H31">
            <v>0</v>
          </cell>
          <cell r="I31">
            <v>4435.83</v>
          </cell>
          <cell r="J31">
            <v>9415.2900000000009</v>
          </cell>
          <cell r="K31">
            <v>9415.2900000000009</v>
          </cell>
          <cell r="L31">
            <v>10854</v>
          </cell>
          <cell r="M31">
            <v>12312</v>
          </cell>
          <cell r="N31">
            <v>7794.73</v>
          </cell>
          <cell r="O31">
            <v>15002</v>
          </cell>
          <cell r="P31">
            <v>7000.93</v>
          </cell>
          <cell r="Q31">
            <v>12217.33</v>
          </cell>
          <cell r="R31">
            <v>5400</v>
          </cell>
          <cell r="S31">
            <v>11496</v>
          </cell>
          <cell r="T31">
            <v>18971</v>
          </cell>
          <cell r="U31">
            <v>16136</v>
          </cell>
          <cell r="V31">
            <v>3847.3</v>
          </cell>
          <cell r="W31">
            <v>8162.5</v>
          </cell>
          <cell r="X31">
            <v>6556</v>
          </cell>
          <cell r="Y31">
            <v>8408.2000000000007</v>
          </cell>
          <cell r="Z31">
            <v>6934</v>
          </cell>
          <cell r="AA31">
            <v>2160</v>
          </cell>
          <cell r="AB31">
            <v>1728</v>
          </cell>
          <cell r="AC31">
            <v>4482</v>
          </cell>
          <cell r="AD31">
            <v>8824</v>
          </cell>
          <cell r="AE31">
            <v>8275.9</v>
          </cell>
          <cell r="AF31">
            <v>6556</v>
          </cell>
          <cell r="AG31">
            <v>1037.8</v>
          </cell>
          <cell r="AH31">
            <v>470.8</v>
          </cell>
          <cell r="AI31">
            <v>4477.3</v>
          </cell>
          <cell r="AJ31">
            <v>9540.4</v>
          </cell>
          <cell r="AK31">
            <v>14289.6</v>
          </cell>
          <cell r="AL31" t="e">
            <v>#N/A</v>
          </cell>
          <cell r="AM31">
            <v>7425</v>
          </cell>
          <cell r="AN31">
            <v>3240</v>
          </cell>
          <cell r="AO31">
            <v>2308.38</v>
          </cell>
          <cell r="AP31">
            <v>1835.88</v>
          </cell>
          <cell r="AQ31">
            <v>4254.18</v>
          </cell>
          <cell r="AR31">
            <v>2807.8</v>
          </cell>
          <cell r="AS31">
            <v>9693</v>
          </cell>
          <cell r="AT31">
            <v>9529.2000000000007</v>
          </cell>
          <cell r="AU31">
            <v>9756</v>
          </cell>
          <cell r="AV31">
            <v>11570.4</v>
          </cell>
          <cell r="AW31">
            <v>11570.4</v>
          </cell>
          <cell r="AX31">
            <v>6165</v>
          </cell>
          <cell r="AY31">
            <v>11880</v>
          </cell>
          <cell r="AZ31">
            <v>13500</v>
          </cell>
          <cell r="BA31">
            <v>2250</v>
          </cell>
          <cell r="BB31">
            <v>10921.5</v>
          </cell>
          <cell r="BC31">
            <v>8370</v>
          </cell>
          <cell r="BD31">
            <v>7681.33</v>
          </cell>
          <cell r="BE31">
            <v>7775.83</v>
          </cell>
          <cell r="BF31">
            <v>4500</v>
          </cell>
          <cell r="BG31">
            <v>6750</v>
          </cell>
          <cell r="BH31">
            <v>27000</v>
          </cell>
          <cell r="BI31">
            <v>1493.32</v>
          </cell>
          <cell r="BJ31">
            <v>2213.88</v>
          </cell>
          <cell r="BK31">
            <v>5238</v>
          </cell>
        </row>
        <row r="32">
          <cell r="G32" t="str">
            <v>na</v>
          </cell>
          <cell r="H32" t="str">
            <v>na</v>
          </cell>
          <cell r="I32" t="str">
            <v>CAA</v>
          </cell>
          <cell r="J32" t="str">
            <v>BDA</v>
          </cell>
          <cell r="K32" t="str">
            <v>BDA</v>
          </cell>
          <cell r="L32" t="str">
            <v>BDA</v>
          </cell>
          <cell r="M32" t="str">
            <v>BDA</v>
          </cell>
          <cell r="N32" t="str">
            <v>CAA</v>
          </cell>
          <cell r="O32" t="str">
            <v>CAA</v>
          </cell>
          <cell r="P32" t="str">
            <v>CAA</v>
          </cell>
          <cell r="Q32" t="str">
            <v>CAA</v>
          </cell>
          <cell r="R32" t="str">
            <v>CAA</v>
          </cell>
          <cell r="S32" t="str">
            <v>CAA</v>
          </cell>
          <cell r="T32" t="str">
            <v>CAA</v>
          </cell>
          <cell r="U32" t="str">
            <v>CAA</v>
          </cell>
          <cell r="V32" t="str">
            <v>VS</v>
          </cell>
          <cell r="W32" t="str">
            <v>CL</v>
          </cell>
          <cell r="X32" t="str">
            <v>CL</v>
          </cell>
          <cell r="Y32" t="str">
            <v>CVB</v>
          </cell>
          <cell r="Z32" t="str">
            <v>CVB</v>
          </cell>
          <cell r="AA32" t="str">
            <v>CVB</v>
          </cell>
          <cell r="AB32" t="str">
            <v>CVP</v>
          </cell>
          <cell r="AC32" t="str">
            <v>CVP</v>
          </cell>
          <cell r="AD32" t="str">
            <v>CVB</v>
          </cell>
          <cell r="AE32" t="str">
            <v>CVP</v>
          </cell>
          <cell r="AF32" t="str">
            <v>CVP</v>
          </cell>
          <cell r="AG32" t="str">
            <v>OPV</v>
          </cell>
          <cell r="AH32" t="str">
            <v>OPV</v>
          </cell>
          <cell r="AI32" t="str">
            <v>VD</v>
          </cell>
          <cell r="AJ32" t="str">
            <v>DU</v>
          </cell>
          <cell r="AK32" t="str">
            <v>DU</v>
          </cell>
          <cell r="AL32" t="str">
            <v>DU</v>
          </cell>
          <cell r="AM32" t="str">
            <v>TPA</v>
          </cell>
          <cell r="AN32" t="str">
            <v>TPA</v>
          </cell>
          <cell r="AO32" t="str">
            <v>VS</v>
          </cell>
          <cell r="AP32" t="str">
            <v>VS</v>
          </cell>
          <cell r="AQ32" t="str">
            <v>VD</v>
          </cell>
          <cell r="AR32" t="str">
            <v>VD</v>
          </cell>
          <cell r="AS32" t="str">
            <v>MNA</v>
          </cell>
          <cell r="AT32" t="str">
            <v>MNA</v>
          </cell>
          <cell r="AU32" t="str">
            <v>MNA</v>
          </cell>
          <cell r="AV32" t="str">
            <v>MNA</v>
          </cell>
          <cell r="AW32" t="str">
            <v>MNA</v>
          </cell>
          <cell r="AX32" t="str">
            <v>MNA</v>
          </cell>
          <cell r="AY32" t="str">
            <v>PAA</v>
          </cell>
          <cell r="AZ32" t="str">
            <v>PAA</v>
          </cell>
          <cell r="BA32" t="str">
            <v>OPV</v>
          </cell>
          <cell r="BB32" t="str">
            <v>ROA</v>
          </cell>
          <cell r="BC32" t="str">
            <v>ROA</v>
          </cell>
          <cell r="BD32" t="str">
            <v>ROB</v>
          </cell>
          <cell r="BE32" t="str">
            <v>ROB</v>
          </cell>
          <cell r="BF32" t="str">
            <v>POA</v>
          </cell>
          <cell r="BG32" t="str">
            <v>POA</v>
          </cell>
          <cell r="BH32" t="str">
            <v>PAA</v>
          </cell>
          <cell r="BI32" t="str">
            <v>VS</v>
          </cell>
          <cell r="BJ32" t="str">
            <v>VS</v>
          </cell>
          <cell r="BK32" t="str">
            <v>CVB</v>
          </cell>
        </row>
        <row r="33">
          <cell r="G33">
            <v>0</v>
          </cell>
          <cell r="H33">
            <v>0</v>
          </cell>
          <cell r="I33">
            <v>3043.44</v>
          </cell>
          <cell r="J33">
            <v>3043.44</v>
          </cell>
          <cell r="K33">
            <v>3043.44</v>
          </cell>
          <cell r="L33">
            <v>3043.44</v>
          </cell>
          <cell r="M33">
            <v>3043.44</v>
          </cell>
          <cell r="N33">
            <v>3043.44</v>
          </cell>
          <cell r="O33">
            <v>3043.44</v>
          </cell>
          <cell r="P33">
            <v>3043.44</v>
          </cell>
          <cell r="Q33">
            <v>3043.44</v>
          </cell>
          <cell r="R33">
            <v>3043.44</v>
          </cell>
          <cell r="S33">
            <v>3043.44</v>
          </cell>
          <cell r="T33">
            <v>3043.44</v>
          </cell>
          <cell r="U33">
            <v>3043.44</v>
          </cell>
          <cell r="V33">
            <v>2155.6799999999998</v>
          </cell>
          <cell r="W33">
            <v>2155.6799999999998</v>
          </cell>
          <cell r="X33">
            <v>2155.6799999999998</v>
          </cell>
          <cell r="Y33">
            <v>2155.6799999999998</v>
          </cell>
          <cell r="Z33">
            <v>2155.6799999999998</v>
          </cell>
          <cell r="AA33">
            <v>2155.6799999999998</v>
          </cell>
          <cell r="AB33">
            <v>2518.56</v>
          </cell>
          <cell r="AC33">
            <v>2518.56</v>
          </cell>
          <cell r="AD33">
            <v>2155.6799999999998</v>
          </cell>
          <cell r="AE33">
            <v>2518.56</v>
          </cell>
          <cell r="AF33">
            <v>2518.56</v>
          </cell>
          <cell r="AG33">
            <v>1810.08</v>
          </cell>
          <cell r="AH33">
            <v>1810.08</v>
          </cell>
          <cell r="AI33">
            <v>2729.16</v>
          </cell>
          <cell r="AJ33">
            <v>2729.16</v>
          </cell>
          <cell r="AK33">
            <v>2729.16</v>
          </cell>
          <cell r="AL33">
            <v>2729.16</v>
          </cell>
          <cell r="AM33">
            <v>3043.44</v>
          </cell>
          <cell r="AN33">
            <v>3043.44</v>
          </cell>
          <cell r="AO33">
            <v>2155.6799999999998</v>
          </cell>
          <cell r="AP33">
            <v>2155.6799999999998</v>
          </cell>
          <cell r="AQ33">
            <v>2729.16</v>
          </cell>
          <cell r="AR33">
            <v>2729.16</v>
          </cell>
          <cell r="AS33">
            <v>4197.96</v>
          </cell>
          <cell r="AT33">
            <v>4197.96</v>
          </cell>
          <cell r="AU33">
            <v>4197.96</v>
          </cell>
          <cell r="AV33">
            <v>4197.96</v>
          </cell>
          <cell r="AW33">
            <v>4197.96</v>
          </cell>
          <cell r="AX33">
            <v>4197.96</v>
          </cell>
          <cell r="AY33">
            <v>3462.48</v>
          </cell>
          <cell r="AZ33">
            <v>3462.48</v>
          </cell>
          <cell r="BA33">
            <v>1810.08</v>
          </cell>
          <cell r="BB33">
            <v>3462.48</v>
          </cell>
          <cell r="BC33">
            <v>3462.48</v>
          </cell>
          <cell r="BD33">
            <v>3043.44</v>
          </cell>
          <cell r="BE33">
            <v>3043.44</v>
          </cell>
          <cell r="BF33">
            <v>3043.44</v>
          </cell>
          <cell r="BG33">
            <v>3043.44</v>
          </cell>
          <cell r="BH33">
            <v>3462.48</v>
          </cell>
          <cell r="BI33">
            <v>2155.6799999999998</v>
          </cell>
          <cell r="BJ33">
            <v>2155.6799999999998</v>
          </cell>
          <cell r="BK33">
            <v>2155.6799999999998</v>
          </cell>
        </row>
        <row r="34">
          <cell r="G34">
            <v>0</v>
          </cell>
          <cell r="H34">
            <v>0</v>
          </cell>
          <cell r="I34">
            <v>24347.52</v>
          </cell>
          <cell r="J34">
            <v>24347.52</v>
          </cell>
          <cell r="K34">
            <v>24347.52</v>
          </cell>
          <cell r="L34">
            <v>24347.52</v>
          </cell>
          <cell r="M34">
            <v>24347.52</v>
          </cell>
          <cell r="N34">
            <v>24347.52</v>
          </cell>
          <cell r="O34">
            <v>24347.52</v>
          </cell>
          <cell r="P34">
            <v>24347.52</v>
          </cell>
          <cell r="Q34">
            <v>24347.52</v>
          </cell>
          <cell r="R34">
            <v>24347.52</v>
          </cell>
          <cell r="S34">
            <v>24347.52</v>
          </cell>
          <cell r="T34">
            <v>24347.52</v>
          </cell>
          <cell r="U34">
            <v>24347.52</v>
          </cell>
          <cell r="V34">
            <v>17245.439999999999</v>
          </cell>
          <cell r="W34">
            <v>17245.439999999999</v>
          </cell>
          <cell r="X34">
            <v>17245.439999999999</v>
          </cell>
          <cell r="Y34">
            <v>17245.439999999999</v>
          </cell>
          <cell r="Z34">
            <v>17245.439999999999</v>
          </cell>
          <cell r="AA34">
            <v>17245.439999999999</v>
          </cell>
          <cell r="AB34">
            <v>20148.48</v>
          </cell>
          <cell r="AC34">
            <v>20148.48</v>
          </cell>
          <cell r="AD34">
            <v>17245.439999999999</v>
          </cell>
          <cell r="AE34">
            <v>20148.48</v>
          </cell>
          <cell r="AF34">
            <v>20148.48</v>
          </cell>
          <cell r="AG34">
            <v>14480.64</v>
          </cell>
          <cell r="AH34">
            <v>14480.64</v>
          </cell>
          <cell r="AI34">
            <v>21833.279999999999</v>
          </cell>
          <cell r="AJ34">
            <v>21833.279999999999</v>
          </cell>
          <cell r="AK34">
            <v>21833.279999999999</v>
          </cell>
          <cell r="AL34">
            <v>21833.279999999999</v>
          </cell>
          <cell r="AM34">
            <v>24347.52</v>
          </cell>
          <cell r="AN34">
            <v>24347.52</v>
          </cell>
          <cell r="AO34">
            <v>17245.439999999999</v>
          </cell>
          <cell r="AP34">
            <v>17245.439999999999</v>
          </cell>
          <cell r="AQ34">
            <v>21833.279999999999</v>
          </cell>
          <cell r="AR34">
            <v>21833.279999999999</v>
          </cell>
          <cell r="AS34">
            <v>33583.68</v>
          </cell>
          <cell r="AT34">
            <v>33583.68</v>
          </cell>
          <cell r="AU34">
            <v>33583.68</v>
          </cell>
          <cell r="AV34">
            <v>33583.68</v>
          </cell>
          <cell r="AW34">
            <v>33583.68</v>
          </cell>
          <cell r="AX34">
            <v>33583.68</v>
          </cell>
          <cell r="AY34">
            <v>27699.84</v>
          </cell>
          <cell r="AZ34">
            <v>27699.84</v>
          </cell>
          <cell r="BA34">
            <v>14480.64</v>
          </cell>
          <cell r="BB34">
            <v>27699.84</v>
          </cell>
          <cell r="BC34">
            <v>27699.84</v>
          </cell>
          <cell r="BD34">
            <v>24347.52</v>
          </cell>
          <cell r="BE34">
            <v>24347.52</v>
          </cell>
          <cell r="BF34">
            <v>24347.52</v>
          </cell>
          <cell r="BG34">
            <v>24347.52</v>
          </cell>
          <cell r="BH34">
            <v>27699.84</v>
          </cell>
          <cell r="BI34">
            <v>17245.439999999999</v>
          </cell>
          <cell r="BJ34">
            <v>17245.439999999999</v>
          </cell>
          <cell r="BK34">
            <v>17245.439999999999</v>
          </cell>
        </row>
        <row r="35">
          <cell r="G35">
            <v>0</v>
          </cell>
          <cell r="H35">
            <v>0</v>
          </cell>
          <cell r="I35">
            <v>54538.44</v>
          </cell>
          <cell r="J35">
            <v>54538.44</v>
          </cell>
          <cell r="K35">
            <v>54538.44</v>
          </cell>
          <cell r="L35">
            <v>54538.44</v>
          </cell>
          <cell r="M35">
            <v>54538.44</v>
          </cell>
          <cell r="N35">
            <v>54538.44</v>
          </cell>
          <cell r="O35">
            <v>54538.44</v>
          </cell>
          <cell r="P35">
            <v>54538.44</v>
          </cell>
          <cell r="Q35">
            <v>54538.44</v>
          </cell>
          <cell r="R35">
            <v>54538.44</v>
          </cell>
          <cell r="S35">
            <v>54538.44</v>
          </cell>
          <cell r="T35">
            <v>54538.44</v>
          </cell>
          <cell r="U35">
            <v>54538.44</v>
          </cell>
          <cell r="V35">
            <v>38629.79</v>
          </cell>
          <cell r="W35">
            <v>38629.79</v>
          </cell>
          <cell r="X35">
            <v>38629.79</v>
          </cell>
          <cell r="Y35">
            <v>38629.79</v>
          </cell>
          <cell r="Z35">
            <v>38629.79</v>
          </cell>
          <cell r="AA35">
            <v>38629.79</v>
          </cell>
          <cell r="AB35">
            <v>45132.6</v>
          </cell>
          <cell r="AC35">
            <v>45132.6</v>
          </cell>
          <cell r="AD35">
            <v>38629.79</v>
          </cell>
          <cell r="AE35">
            <v>45132.6</v>
          </cell>
          <cell r="AF35">
            <v>45132.6</v>
          </cell>
          <cell r="AG35">
            <v>32436.63</v>
          </cell>
          <cell r="AH35">
            <v>32436.63</v>
          </cell>
          <cell r="AI35">
            <v>48906.55</v>
          </cell>
          <cell r="AJ35">
            <v>48906.55</v>
          </cell>
          <cell r="AK35">
            <v>48906.55</v>
          </cell>
          <cell r="AL35">
            <v>48906.55</v>
          </cell>
          <cell r="AM35">
            <v>54538.44</v>
          </cell>
          <cell r="AN35">
            <v>54538.44</v>
          </cell>
          <cell r="AO35">
            <v>38629.79</v>
          </cell>
          <cell r="AP35">
            <v>38629.79</v>
          </cell>
          <cell r="AQ35">
            <v>48906.55</v>
          </cell>
          <cell r="AR35">
            <v>48906.55</v>
          </cell>
          <cell r="AS35">
            <v>75227.44</v>
          </cell>
          <cell r="AT35">
            <v>75227.44</v>
          </cell>
          <cell r="AU35">
            <v>75227.44</v>
          </cell>
          <cell r="AV35">
            <v>75227.44</v>
          </cell>
          <cell r="AW35">
            <v>75227.44</v>
          </cell>
          <cell r="AX35">
            <v>75227.44</v>
          </cell>
          <cell r="AY35">
            <v>62047.64</v>
          </cell>
          <cell r="AZ35">
            <v>62047.64</v>
          </cell>
          <cell r="BA35">
            <v>32436.63</v>
          </cell>
          <cell r="BB35">
            <v>62047.64</v>
          </cell>
          <cell r="BC35">
            <v>62047.64</v>
          </cell>
          <cell r="BD35">
            <v>54538.44</v>
          </cell>
          <cell r="BE35">
            <v>54538.44</v>
          </cell>
          <cell r="BF35">
            <v>54538.44</v>
          </cell>
          <cell r="BG35">
            <v>54538.44</v>
          </cell>
          <cell r="BH35">
            <v>62047.64</v>
          </cell>
          <cell r="BI35">
            <v>38629.79</v>
          </cell>
          <cell r="BJ35">
            <v>38629.79</v>
          </cell>
          <cell r="BK35">
            <v>38629.79</v>
          </cell>
        </row>
        <row r="36">
          <cell r="G36">
            <v>1.25</v>
          </cell>
          <cell r="H36">
            <v>1.25</v>
          </cell>
          <cell r="I36">
            <v>1.25</v>
          </cell>
          <cell r="J36">
            <v>1.25</v>
          </cell>
          <cell r="K36">
            <v>1.25</v>
          </cell>
          <cell r="L36">
            <v>1.25</v>
          </cell>
          <cell r="M36">
            <v>1.25</v>
          </cell>
          <cell r="N36">
            <v>1.25</v>
          </cell>
          <cell r="O36">
            <v>1.25</v>
          </cell>
          <cell r="P36">
            <v>1.25</v>
          </cell>
          <cell r="Q36">
            <v>1.25</v>
          </cell>
          <cell r="R36">
            <v>1.25</v>
          </cell>
          <cell r="S36">
            <v>1.25</v>
          </cell>
          <cell r="T36">
            <v>1.25</v>
          </cell>
          <cell r="U36">
            <v>1.25</v>
          </cell>
          <cell r="V36">
            <v>1.25</v>
          </cell>
          <cell r="W36">
            <v>1.25</v>
          </cell>
          <cell r="X36">
            <v>1.25</v>
          </cell>
          <cell r="Y36">
            <v>1.25</v>
          </cell>
          <cell r="Z36">
            <v>1.25</v>
          </cell>
          <cell r="AA36">
            <v>1.25</v>
          </cell>
          <cell r="AB36">
            <v>1.25</v>
          </cell>
          <cell r="AC36">
            <v>1.25</v>
          </cell>
          <cell r="AD36">
            <v>1.25</v>
          </cell>
          <cell r="AE36">
            <v>1.25</v>
          </cell>
          <cell r="AF36">
            <v>1.25</v>
          </cell>
          <cell r="AG36">
            <v>1.25</v>
          </cell>
          <cell r="AH36">
            <v>1.25</v>
          </cell>
          <cell r="AI36">
            <v>1.25</v>
          </cell>
          <cell r="AJ36">
            <v>1.25</v>
          </cell>
          <cell r="AK36">
            <v>1.25</v>
          </cell>
          <cell r="AL36">
            <v>1.25</v>
          </cell>
          <cell r="AM36">
            <v>1.25</v>
          </cell>
          <cell r="AN36">
            <v>1.25</v>
          </cell>
          <cell r="AO36">
            <v>1.25</v>
          </cell>
          <cell r="AP36">
            <v>1.25</v>
          </cell>
          <cell r="AQ36">
            <v>1.25</v>
          </cell>
          <cell r="AR36">
            <v>1.25</v>
          </cell>
          <cell r="AS36">
            <v>1.25</v>
          </cell>
          <cell r="AT36">
            <v>1.25</v>
          </cell>
          <cell r="AU36">
            <v>1.25</v>
          </cell>
          <cell r="AV36">
            <v>1.25</v>
          </cell>
          <cell r="AW36">
            <v>1.25</v>
          </cell>
          <cell r="AX36">
            <v>1.25</v>
          </cell>
          <cell r="AY36">
            <v>1.25</v>
          </cell>
          <cell r="AZ36">
            <v>1.25</v>
          </cell>
          <cell r="BA36">
            <v>1.25</v>
          </cell>
          <cell r="BB36">
            <v>1.25</v>
          </cell>
          <cell r="BC36">
            <v>1.25</v>
          </cell>
          <cell r="BD36">
            <v>1.25</v>
          </cell>
          <cell r="BE36">
            <v>1.25</v>
          </cell>
          <cell r="BF36">
            <v>1.25</v>
          </cell>
          <cell r="BG36">
            <v>1.25</v>
          </cell>
          <cell r="BH36">
            <v>1.25</v>
          </cell>
          <cell r="BI36">
            <v>1.25</v>
          </cell>
          <cell r="BJ36">
            <v>1.25</v>
          </cell>
          <cell r="BK36">
            <v>1.25</v>
          </cell>
        </row>
        <row r="37">
          <cell r="G37">
            <v>0</v>
          </cell>
          <cell r="H37">
            <v>0</v>
          </cell>
          <cell r="I37">
            <v>15217.2</v>
          </cell>
          <cell r="J37">
            <v>15217.2</v>
          </cell>
          <cell r="K37">
            <v>15217.2</v>
          </cell>
          <cell r="L37">
            <v>15217.2</v>
          </cell>
          <cell r="M37">
            <v>15217.2</v>
          </cell>
          <cell r="N37">
            <v>15217.2</v>
          </cell>
          <cell r="O37">
            <v>15217.2</v>
          </cell>
          <cell r="P37">
            <v>15217.2</v>
          </cell>
          <cell r="Q37">
            <v>15217.2</v>
          </cell>
          <cell r="R37">
            <v>15217.2</v>
          </cell>
          <cell r="S37">
            <v>15217.2</v>
          </cell>
          <cell r="T37">
            <v>15217.2</v>
          </cell>
          <cell r="U37">
            <v>15217.2</v>
          </cell>
          <cell r="V37">
            <v>10778.4</v>
          </cell>
          <cell r="W37">
            <v>10778.4</v>
          </cell>
          <cell r="X37">
            <v>10778.4</v>
          </cell>
          <cell r="Y37">
            <v>10778.4</v>
          </cell>
          <cell r="Z37">
            <v>10778.4</v>
          </cell>
          <cell r="AA37">
            <v>10778.4</v>
          </cell>
          <cell r="AB37">
            <v>12592.8</v>
          </cell>
          <cell r="AC37">
            <v>12592.8</v>
          </cell>
          <cell r="AD37">
            <v>10778.4</v>
          </cell>
          <cell r="AE37">
            <v>12592.8</v>
          </cell>
          <cell r="AF37">
            <v>12592.8</v>
          </cell>
          <cell r="AG37">
            <v>9050.4</v>
          </cell>
          <cell r="AH37">
            <v>9050.4</v>
          </cell>
          <cell r="AI37">
            <v>13645.8</v>
          </cell>
          <cell r="AJ37">
            <v>13645.8</v>
          </cell>
          <cell r="AK37">
            <v>13645.8</v>
          </cell>
          <cell r="AL37">
            <v>13645.8</v>
          </cell>
          <cell r="AM37">
            <v>15217.2</v>
          </cell>
          <cell r="AN37">
            <v>15217.2</v>
          </cell>
          <cell r="AO37">
            <v>10778.4</v>
          </cell>
          <cell r="AP37">
            <v>10778.4</v>
          </cell>
          <cell r="AQ37">
            <v>13645.8</v>
          </cell>
          <cell r="AR37">
            <v>13645.8</v>
          </cell>
          <cell r="AS37">
            <v>20989.8</v>
          </cell>
          <cell r="AT37">
            <v>20989.8</v>
          </cell>
          <cell r="AU37">
            <v>20989.8</v>
          </cell>
          <cell r="AV37">
            <v>20989.8</v>
          </cell>
          <cell r="AW37">
            <v>20989.8</v>
          </cell>
          <cell r="AX37">
            <v>20989.8</v>
          </cell>
          <cell r="AY37">
            <v>17312.400000000001</v>
          </cell>
          <cell r="AZ37">
            <v>17312.400000000001</v>
          </cell>
          <cell r="BA37">
            <v>9050.4</v>
          </cell>
          <cell r="BB37">
            <v>17312.400000000001</v>
          </cell>
          <cell r="BC37">
            <v>17312.400000000001</v>
          </cell>
          <cell r="BD37">
            <v>15217.2</v>
          </cell>
          <cell r="BE37">
            <v>15217.2</v>
          </cell>
          <cell r="BF37">
            <v>15217.2</v>
          </cell>
          <cell r="BG37">
            <v>15217.2</v>
          </cell>
          <cell r="BH37">
            <v>17312.400000000001</v>
          </cell>
          <cell r="BI37">
            <v>10778.4</v>
          </cell>
          <cell r="BJ37">
            <v>10778.4</v>
          </cell>
          <cell r="BK37">
            <v>10778.4</v>
          </cell>
        </row>
        <row r="38">
          <cell r="G38">
            <v>0</v>
          </cell>
          <cell r="H38">
            <v>0</v>
          </cell>
          <cell r="I38">
            <v>34086.53</v>
          </cell>
          <cell r="J38">
            <v>34086.53</v>
          </cell>
          <cell r="K38">
            <v>34086.53</v>
          </cell>
          <cell r="L38">
            <v>34086.53</v>
          </cell>
          <cell r="M38">
            <v>34086.53</v>
          </cell>
          <cell r="N38">
            <v>34086.53</v>
          </cell>
          <cell r="O38">
            <v>34086.53</v>
          </cell>
          <cell r="P38">
            <v>34086.53</v>
          </cell>
          <cell r="Q38">
            <v>34086.53</v>
          </cell>
          <cell r="R38">
            <v>34086.53</v>
          </cell>
          <cell r="S38">
            <v>34086.53</v>
          </cell>
          <cell r="T38">
            <v>34086.53</v>
          </cell>
          <cell r="U38">
            <v>34086.53</v>
          </cell>
          <cell r="V38">
            <v>24143.62</v>
          </cell>
          <cell r="W38">
            <v>24143.62</v>
          </cell>
          <cell r="X38">
            <v>24143.62</v>
          </cell>
          <cell r="Y38">
            <v>24143.62</v>
          </cell>
          <cell r="Z38">
            <v>24143.62</v>
          </cell>
          <cell r="AA38">
            <v>24143.62</v>
          </cell>
          <cell r="AB38">
            <v>28207.87</v>
          </cell>
          <cell r="AC38">
            <v>28207.87</v>
          </cell>
          <cell r="AD38">
            <v>24143.62</v>
          </cell>
          <cell r="AE38">
            <v>28207.87</v>
          </cell>
          <cell r="AF38">
            <v>28207.87</v>
          </cell>
          <cell r="AG38">
            <v>20272.900000000001</v>
          </cell>
          <cell r="AH38">
            <v>20272.900000000001</v>
          </cell>
          <cell r="AI38">
            <v>30566.59</v>
          </cell>
          <cell r="AJ38">
            <v>30566.59</v>
          </cell>
          <cell r="AK38">
            <v>30566.59</v>
          </cell>
          <cell r="AL38">
            <v>30566.59</v>
          </cell>
          <cell r="AM38">
            <v>34086.53</v>
          </cell>
          <cell r="AN38">
            <v>34086.53</v>
          </cell>
          <cell r="AO38">
            <v>24143.62</v>
          </cell>
          <cell r="AP38">
            <v>24143.62</v>
          </cell>
          <cell r="AQ38">
            <v>30566.59</v>
          </cell>
          <cell r="AR38">
            <v>30566.59</v>
          </cell>
          <cell r="AS38">
            <v>47017.15</v>
          </cell>
          <cell r="AT38">
            <v>47017.15</v>
          </cell>
          <cell r="AU38">
            <v>47017.15</v>
          </cell>
          <cell r="AV38">
            <v>47017.15</v>
          </cell>
          <cell r="AW38">
            <v>47017.15</v>
          </cell>
          <cell r="AX38">
            <v>47017.15</v>
          </cell>
          <cell r="AY38">
            <v>38779.78</v>
          </cell>
          <cell r="AZ38">
            <v>38779.78</v>
          </cell>
          <cell r="BA38">
            <v>20272.900000000001</v>
          </cell>
          <cell r="BB38">
            <v>38779.78</v>
          </cell>
          <cell r="BC38">
            <v>38779.78</v>
          </cell>
          <cell r="BD38">
            <v>34086.53</v>
          </cell>
          <cell r="BE38">
            <v>34086.53</v>
          </cell>
          <cell r="BF38">
            <v>34086.53</v>
          </cell>
          <cell r="BG38">
            <v>34086.53</v>
          </cell>
          <cell r="BH38">
            <v>38779.78</v>
          </cell>
          <cell r="BI38">
            <v>24143.62</v>
          </cell>
          <cell r="BJ38">
            <v>24143.62</v>
          </cell>
          <cell r="BK38">
            <v>24143.62</v>
          </cell>
        </row>
        <row r="39">
          <cell r="G39">
            <v>0</v>
          </cell>
          <cell r="H39">
            <v>0</v>
          </cell>
          <cell r="I39">
            <v>88624.97</v>
          </cell>
          <cell r="J39">
            <v>88624.97</v>
          </cell>
          <cell r="K39">
            <v>88624.97</v>
          </cell>
          <cell r="L39">
            <v>88624.97</v>
          </cell>
          <cell r="M39">
            <v>88624.97</v>
          </cell>
          <cell r="N39">
            <v>88624.97</v>
          </cell>
          <cell r="O39">
            <v>88624.97</v>
          </cell>
          <cell r="P39">
            <v>88624.97</v>
          </cell>
          <cell r="Q39">
            <v>88624.97</v>
          </cell>
          <cell r="R39">
            <v>88624.97</v>
          </cell>
          <cell r="S39">
            <v>88624.97</v>
          </cell>
          <cell r="T39">
            <v>88624.97</v>
          </cell>
          <cell r="U39">
            <v>88624.97</v>
          </cell>
          <cell r="V39">
            <v>62773.41</v>
          </cell>
          <cell r="W39">
            <v>62773.41</v>
          </cell>
          <cell r="X39">
            <v>62773.41</v>
          </cell>
          <cell r="Y39">
            <v>62773.41</v>
          </cell>
          <cell r="Z39">
            <v>62773.41</v>
          </cell>
          <cell r="AA39">
            <v>62773.41</v>
          </cell>
          <cell r="AB39">
            <v>73340.47</v>
          </cell>
          <cell r="AC39">
            <v>73340.47</v>
          </cell>
          <cell r="AD39">
            <v>62773.41</v>
          </cell>
          <cell r="AE39">
            <v>73340.47</v>
          </cell>
          <cell r="AF39">
            <v>73340.47</v>
          </cell>
          <cell r="AG39">
            <v>52709.53</v>
          </cell>
          <cell r="AH39">
            <v>52709.53</v>
          </cell>
          <cell r="AI39">
            <v>79473.14</v>
          </cell>
          <cell r="AJ39">
            <v>79473.14</v>
          </cell>
          <cell r="AK39">
            <v>79473.14</v>
          </cell>
          <cell r="AL39">
            <v>79473.14</v>
          </cell>
          <cell r="AM39">
            <v>88624.97</v>
          </cell>
          <cell r="AN39">
            <v>88624.97</v>
          </cell>
          <cell r="AO39">
            <v>62773.41</v>
          </cell>
          <cell r="AP39">
            <v>62773.41</v>
          </cell>
          <cell r="AQ39">
            <v>79473.14</v>
          </cell>
          <cell r="AR39">
            <v>79473.14</v>
          </cell>
          <cell r="AS39">
            <v>122244.59</v>
          </cell>
          <cell r="AT39">
            <v>122244.59</v>
          </cell>
          <cell r="AU39">
            <v>122244.59</v>
          </cell>
          <cell r="AV39">
            <v>122244.59</v>
          </cell>
          <cell r="AW39">
            <v>122244.59</v>
          </cell>
          <cell r="AX39">
            <v>122244.59</v>
          </cell>
          <cell r="AY39">
            <v>100827.42</v>
          </cell>
          <cell r="AZ39">
            <v>100827.42</v>
          </cell>
          <cell r="BA39">
            <v>52709.53</v>
          </cell>
          <cell r="BB39">
            <v>100827.42</v>
          </cell>
          <cell r="BC39">
            <v>100827.42</v>
          </cell>
          <cell r="BD39">
            <v>88624.97</v>
          </cell>
          <cell r="BE39">
            <v>88624.97</v>
          </cell>
          <cell r="BF39">
            <v>88624.97</v>
          </cell>
          <cell r="BG39">
            <v>88624.97</v>
          </cell>
          <cell r="BH39">
            <v>100827.42</v>
          </cell>
          <cell r="BI39">
            <v>62773.41</v>
          </cell>
          <cell r="BJ39">
            <v>62773.41</v>
          </cell>
          <cell r="BK39">
            <v>62773.41</v>
          </cell>
        </row>
        <row r="40">
          <cell r="G40">
            <v>0</v>
          </cell>
          <cell r="H40">
            <v>0</v>
          </cell>
          <cell r="I40">
            <v>7385.41</v>
          </cell>
          <cell r="J40">
            <v>7385.41</v>
          </cell>
          <cell r="K40">
            <v>7385.41</v>
          </cell>
          <cell r="L40">
            <v>7385.41</v>
          </cell>
          <cell r="M40">
            <v>7385.41</v>
          </cell>
          <cell r="N40">
            <v>7385.41</v>
          </cell>
          <cell r="O40">
            <v>7385.41</v>
          </cell>
          <cell r="P40">
            <v>7385.41</v>
          </cell>
          <cell r="Q40">
            <v>7385.41</v>
          </cell>
          <cell r="R40">
            <v>7385.41</v>
          </cell>
          <cell r="S40">
            <v>7385.41</v>
          </cell>
          <cell r="T40">
            <v>7385.41</v>
          </cell>
          <cell r="U40">
            <v>7385.41</v>
          </cell>
          <cell r="V40">
            <v>5231.12</v>
          </cell>
          <cell r="W40">
            <v>5231.12</v>
          </cell>
          <cell r="X40">
            <v>5231.12</v>
          </cell>
          <cell r="Y40">
            <v>5231.12</v>
          </cell>
          <cell r="Z40">
            <v>5231.12</v>
          </cell>
          <cell r="AA40">
            <v>5231.12</v>
          </cell>
          <cell r="AB40">
            <v>6111.71</v>
          </cell>
          <cell r="AC40">
            <v>6111.71</v>
          </cell>
          <cell r="AD40">
            <v>5231.12</v>
          </cell>
          <cell r="AE40">
            <v>6111.71</v>
          </cell>
          <cell r="AF40">
            <v>6111.71</v>
          </cell>
          <cell r="AG40">
            <v>4392.46</v>
          </cell>
          <cell r="AH40">
            <v>4392.46</v>
          </cell>
          <cell r="AI40">
            <v>6622.76</v>
          </cell>
          <cell r="AJ40">
            <v>6622.76</v>
          </cell>
          <cell r="AK40">
            <v>6622.76</v>
          </cell>
          <cell r="AL40">
            <v>6622.76</v>
          </cell>
          <cell r="AM40">
            <v>7385.41</v>
          </cell>
          <cell r="AN40">
            <v>7385.41</v>
          </cell>
          <cell r="AO40">
            <v>5231.12</v>
          </cell>
          <cell r="AP40">
            <v>5231.12</v>
          </cell>
          <cell r="AQ40">
            <v>6622.76</v>
          </cell>
          <cell r="AR40">
            <v>6622.76</v>
          </cell>
          <cell r="AS40">
            <v>10187.049999999999</v>
          </cell>
          <cell r="AT40">
            <v>10187.049999999999</v>
          </cell>
          <cell r="AU40">
            <v>10187.049999999999</v>
          </cell>
          <cell r="AV40">
            <v>10187.049999999999</v>
          </cell>
          <cell r="AW40">
            <v>10187.049999999999</v>
          </cell>
          <cell r="AX40">
            <v>10187.049999999999</v>
          </cell>
          <cell r="AY40">
            <v>8402.2900000000009</v>
          </cell>
          <cell r="AZ40">
            <v>8402.2900000000009</v>
          </cell>
          <cell r="BA40">
            <v>4392.46</v>
          </cell>
          <cell r="BB40">
            <v>8402.2900000000009</v>
          </cell>
          <cell r="BC40">
            <v>8402.2900000000009</v>
          </cell>
          <cell r="BD40">
            <v>7385.41</v>
          </cell>
          <cell r="BE40">
            <v>7385.41</v>
          </cell>
          <cell r="BF40">
            <v>7385.41</v>
          </cell>
          <cell r="BG40">
            <v>7385.41</v>
          </cell>
          <cell r="BH40">
            <v>8402.2900000000009</v>
          </cell>
          <cell r="BI40">
            <v>5231.12</v>
          </cell>
          <cell r="BJ40">
            <v>5231.12</v>
          </cell>
          <cell r="BK40">
            <v>5231.12</v>
          </cell>
        </row>
        <row r="41">
          <cell r="G41" t="str">
            <v>na</v>
          </cell>
          <cell r="H41" t="str">
            <v>na</v>
          </cell>
          <cell r="I41" t="str">
            <v>AYA</v>
          </cell>
          <cell r="J41" t="str">
            <v>AYA</v>
          </cell>
          <cell r="K41" t="str">
            <v>AYA</v>
          </cell>
          <cell r="L41" t="str">
            <v>AYA</v>
          </cell>
          <cell r="M41" t="str">
            <v>AYA</v>
          </cell>
          <cell r="N41" t="str">
            <v>AYA</v>
          </cell>
          <cell r="O41" t="str">
            <v>AYA</v>
          </cell>
          <cell r="P41" t="str">
            <v>AYA</v>
          </cell>
          <cell r="Q41" t="str">
            <v>AYA</v>
          </cell>
          <cell r="R41" t="str">
            <v>AYA</v>
          </cell>
          <cell r="S41" t="str">
            <v>AYA</v>
          </cell>
          <cell r="T41" t="str">
            <v>AYA</v>
          </cell>
          <cell r="U41" t="str">
            <v>AYA</v>
          </cell>
          <cell r="V41" t="str">
            <v>AYA</v>
          </cell>
          <cell r="W41" t="str">
            <v>AYA</v>
          </cell>
          <cell r="X41" t="str">
            <v>AYA</v>
          </cell>
          <cell r="Y41" t="str">
            <v>AYA</v>
          </cell>
          <cell r="Z41" t="str">
            <v>AYA</v>
          </cell>
          <cell r="AA41" t="str">
            <v>AYA</v>
          </cell>
          <cell r="AB41" t="str">
            <v>AYA</v>
          </cell>
          <cell r="AC41" t="str">
            <v>AYA</v>
          </cell>
          <cell r="AD41" t="str">
            <v>AYA</v>
          </cell>
          <cell r="AE41" t="str">
            <v>AYA</v>
          </cell>
          <cell r="AF41" t="str">
            <v>AYA</v>
          </cell>
          <cell r="AG41" t="str">
            <v>AYA</v>
          </cell>
          <cell r="AH41" t="str">
            <v>AYA</v>
          </cell>
          <cell r="AI41" t="str">
            <v>AYA</v>
          </cell>
          <cell r="AJ41" t="str">
            <v>AYA</v>
          </cell>
          <cell r="AK41" t="str">
            <v>AYA</v>
          </cell>
          <cell r="AL41" t="str">
            <v>AYA</v>
          </cell>
          <cell r="AM41" t="str">
            <v>AYA</v>
          </cell>
          <cell r="AN41" t="str">
            <v>AYA</v>
          </cell>
          <cell r="AO41" t="str">
            <v>AYA</v>
          </cell>
          <cell r="AP41" t="str">
            <v>AYA</v>
          </cell>
          <cell r="AQ41" t="str">
            <v>AYA</v>
          </cell>
          <cell r="AR41" t="str">
            <v>AYA</v>
          </cell>
          <cell r="AS41" t="str">
            <v>AYA</v>
          </cell>
          <cell r="AT41" t="str">
            <v>AYA</v>
          </cell>
          <cell r="AU41" t="str">
            <v>AYA</v>
          </cell>
          <cell r="AV41" t="str">
            <v>AYA</v>
          </cell>
          <cell r="AW41" t="str">
            <v>AYA</v>
          </cell>
          <cell r="AX41" t="str">
            <v>AYA</v>
          </cell>
          <cell r="AY41" t="str">
            <v>AYA</v>
          </cell>
          <cell r="AZ41" t="str">
            <v>AYA</v>
          </cell>
          <cell r="BA41" t="str">
            <v>AYA</v>
          </cell>
          <cell r="BB41" t="str">
            <v>AYA</v>
          </cell>
          <cell r="BC41" t="str">
            <v>AYA</v>
          </cell>
          <cell r="BD41" t="str">
            <v>AYA</v>
          </cell>
          <cell r="BE41" t="str">
            <v>AYA</v>
          </cell>
          <cell r="BF41" t="str">
            <v>AYA</v>
          </cell>
          <cell r="BG41" t="str">
            <v>AYA</v>
          </cell>
          <cell r="BH41" t="str">
            <v>AYA</v>
          </cell>
          <cell r="BI41" t="str">
            <v>AYA</v>
          </cell>
          <cell r="BJ41" t="str">
            <v>AYA</v>
          </cell>
          <cell r="BK41" t="str">
            <v>AYA</v>
          </cell>
        </row>
        <row r="42">
          <cell r="G42">
            <v>0</v>
          </cell>
          <cell r="H42">
            <v>0</v>
          </cell>
          <cell r="I42">
            <v>1810.08</v>
          </cell>
          <cell r="J42">
            <v>1810.08</v>
          </cell>
          <cell r="K42">
            <v>1810.08</v>
          </cell>
          <cell r="L42">
            <v>1810.08</v>
          </cell>
          <cell r="M42">
            <v>1810.08</v>
          </cell>
          <cell r="N42">
            <v>1810.08</v>
          </cell>
          <cell r="O42">
            <v>1810.08</v>
          </cell>
          <cell r="P42">
            <v>1810.08</v>
          </cell>
          <cell r="Q42">
            <v>1810.08</v>
          </cell>
          <cell r="R42">
            <v>1810.08</v>
          </cell>
          <cell r="S42">
            <v>1810.08</v>
          </cell>
          <cell r="T42">
            <v>1810.08</v>
          </cell>
          <cell r="U42">
            <v>1810.08</v>
          </cell>
          <cell r="V42">
            <v>1810.08</v>
          </cell>
          <cell r="W42">
            <v>1810.08</v>
          </cell>
          <cell r="X42">
            <v>1810.08</v>
          </cell>
          <cell r="Y42">
            <v>1810.08</v>
          </cell>
          <cell r="Z42">
            <v>1810.08</v>
          </cell>
          <cell r="AA42">
            <v>1810.08</v>
          </cell>
          <cell r="AB42">
            <v>1810.08</v>
          </cell>
          <cell r="AC42">
            <v>1810.08</v>
          </cell>
          <cell r="AD42">
            <v>1810.08</v>
          </cell>
          <cell r="AE42">
            <v>1810.08</v>
          </cell>
          <cell r="AF42">
            <v>1810.08</v>
          </cell>
          <cell r="AG42">
            <v>1810.08</v>
          </cell>
          <cell r="AH42">
            <v>1810.08</v>
          </cell>
          <cell r="AI42">
            <v>1810.08</v>
          </cell>
          <cell r="AJ42">
            <v>1810.08</v>
          </cell>
          <cell r="AK42">
            <v>1810.08</v>
          </cell>
          <cell r="AL42">
            <v>1810.08</v>
          </cell>
          <cell r="AM42">
            <v>1810.08</v>
          </cell>
          <cell r="AN42">
            <v>1810.08</v>
          </cell>
          <cell r="AO42">
            <v>1810.08</v>
          </cell>
          <cell r="AP42">
            <v>1810.08</v>
          </cell>
          <cell r="AQ42">
            <v>1810.08</v>
          </cell>
          <cell r="AR42">
            <v>1810.08</v>
          </cell>
          <cell r="AS42">
            <v>1810.08</v>
          </cell>
          <cell r="AT42">
            <v>1810.08</v>
          </cell>
          <cell r="AU42">
            <v>1810.08</v>
          </cell>
          <cell r="AV42">
            <v>1810.08</v>
          </cell>
          <cell r="AW42">
            <v>1810.08</v>
          </cell>
          <cell r="AX42">
            <v>1810.08</v>
          </cell>
          <cell r="AY42">
            <v>1810.08</v>
          </cell>
          <cell r="AZ42">
            <v>1810.08</v>
          </cell>
          <cell r="BA42">
            <v>1810.08</v>
          </cell>
          <cell r="BB42">
            <v>1810.08</v>
          </cell>
          <cell r="BC42">
            <v>1810.08</v>
          </cell>
          <cell r="BD42">
            <v>1810.08</v>
          </cell>
          <cell r="BE42">
            <v>1810.08</v>
          </cell>
          <cell r="BF42">
            <v>1810.08</v>
          </cell>
          <cell r="BG42">
            <v>1810.08</v>
          </cell>
          <cell r="BH42">
            <v>1810.08</v>
          </cell>
          <cell r="BI42">
            <v>1810.08</v>
          </cell>
          <cell r="BJ42">
            <v>1810.08</v>
          </cell>
          <cell r="BK42">
            <v>1810.08</v>
          </cell>
        </row>
        <row r="43">
          <cell r="G43">
            <v>0</v>
          </cell>
          <cell r="H43">
            <v>0</v>
          </cell>
          <cell r="I43">
            <v>14480.64</v>
          </cell>
          <cell r="J43">
            <v>14480.64</v>
          </cell>
          <cell r="K43">
            <v>14480.64</v>
          </cell>
          <cell r="L43">
            <v>14480.64</v>
          </cell>
          <cell r="M43">
            <v>14480.64</v>
          </cell>
          <cell r="N43">
            <v>14480.64</v>
          </cell>
          <cell r="O43">
            <v>14480.64</v>
          </cell>
          <cell r="P43">
            <v>14480.64</v>
          </cell>
          <cell r="Q43">
            <v>14480.64</v>
          </cell>
          <cell r="R43">
            <v>14480.64</v>
          </cell>
          <cell r="S43">
            <v>14480.64</v>
          </cell>
          <cell r="T43">
            <v>14480.64</v>
          </cell>
          <cell r="U43">
            <v>14480.64</v>
          </cell>
          <cell r="V43">
            <v>14480.64</v>
          </cell>
          <cell r="W43">
            <v>14480.64</v>
          </cell>
          <cell r="X43">
            <v>14480.64</v>
          </cell>
          <cell r="Y43">
            <v>14480.64</v>
          </cell>
          <cell r="Z43">
            <v>14480.64</v>
          </cell>
          <cell r="AA43">
            <v>14480.64</v>
          </cell>
          <cell r="AB43">
            <v>14480.64</v>
          </cell>
          <cell r="AC43">
            <v>14480.64</v>
          </cell>
          <cell r="AD43">
            <v>14480.64</v>
          </cell>
          <cell r="AE43">
            <v>14480.64</v>
          </cell>
          <cell r="AF43">
            <v>14480.64</v>
          </cell>
          <cell r="AG43">
            <v>14480.64</v>
          </cell>
          <cell r="AH43">
            <v>14480.64</v>
          </cell>
          <cell r="AI43">
            <v>14480.64</v>
          </cell>
          <cell r="AJ43">
            <v>14480.64</v>
          </cell>
          <cell r="AK43">
            <v>14480.64</v>
          </cell>
          <cell r="AL43">
            <v>14480.64</v>
          </cell>
          <cell r="AM43">
            <v>14480.64</v>
          </cell>
          <cell r="AN43">
            <v>14480.64</v>
          </cell>
          <cell r="AO43">
            <v>14480.64</v>
          </cell>
          <cell r="AP43">
            <v>14480.64</v>
          </cell>
          <cell r="AQ43">
            <v>14480.64</v>
          </cell>
          <cell r="AR43">
            <v>14480.64</v>
          </cell>
          <cell r="AS43">
            <v>14480.64</v>
          </cell>
          <cell r="AT43">
            <v>14480.64</v>
          </cell>
          <cell r="AU43">
            <v>14480.64</v>
          </cell>
          <cell r="AV43">
            <v>14480.64</v>
          </cell>
          <cell r="AW43">
            <v>14480.64</v>
          </cell>
          <cell r="AX43">
            <v>14480.64</v>
          </cell>
          <cell r="AY43">
            <v>14480.64</v>
          </cell>
          <cell r="AZ43">
            <v>14480.64</v>
          </cell>
          <cell r="BA43">
            <v>14480.64</v>
          </cell>
          <cell r="BB43">
            <v>14480.64</v>
          </cell>
          <cell r="BC43">
            <v>14480.64</v>
          </cell>
          <cell r="BD43">
            <v>14480.64</v>
          </cell>
          <cell r="BE43">
            <v>14480.64</v>
          </cell>
          <cell r="BF43">
            <v>14480.64</v>
          </cell>
          <cell r="BG43">
            <v>14480.64</v>
          </cell>
          <cell r="BH43">
            <v>14480.64</v>
          </cell>
          <cell r="BI43">
            <v>14480.64</v>
          </cell>
          <cell r="BJ43">
            <v>14480.64</v>
          </cell>
          <cell r="BK43">
            <v>14480.64</v>
          </cell>
        </row>
        <row r="44">
          <cell r="G44">
            <v>0</v>
          </cell>
          <cell r="H44">
            <v>0</v>
          </cell>
          <cell r="I44">
            <v>32436.63</v>
          </cell>
          <cell r="J44">
            <v>32436.63</v>
          </cell>
          <cell r="K44">
            <v>32436.63</v>
          </cell>
          <cell r="L44">
            <v>32436.63</v>
          </cell>
          <cell r="M44">
            <v>32436.63</v>
          </cell>
          <cell r="N44">
            <v>32436.63</v>
          </cell>
          <cell r="O44">
            <v>32436.63</v>
          </cell>
          <cell r="P44">
            <v>32436.63</v>
          </cell>
          <cell r="Q44">
            <v>32436.63</v>
          </cell>
          <cell r="R44">
            <v>32436.63</v>
          </cell>
          <cell r="S44">
            <v>32436.63</v>
          </cell>
          <cell r="T44">
            <v>32436.63</v>
          </cell>
          <cell r="U44">
            <v>32436.63</v>
          </cell>
          <cell r="V44">
            <v>32436.63</v>
          </cell>
          <cell r="W44">
            <v>32436.63</v>
          </cell>
          <cell r="X44">
            <v>32436.63</v>
          </cell>
          <cell r="Y44">
            <v>32436.63</v>
          </cell>
          <cell r="Z44">
            <v>32436.63</v>
          </cell>
          <cell r="AA44">
            <v>32436.63</v>
          </cell>
          <cell r="AB44">
            <v>32436.63</v>
          </cell>
          <cell r="AC44">
            <v>32436.63</v>
          </cell>
          <cell r="AD44">
            <v>32436.63</v>
          </cell>
          <cell r="AE44">
            <v>32436.63</v>
          </cell>
          <cell r="AF44">
            <v>32436.63</v>
          </cell>
          <cell r="AG44">
            <v>32436.63</v>
          </cell>
          <cell r="AH44">
            <v>32436.63</v>
          </cell>
          <cell r="AI44">
            <v>32436.63</v>
          </cell>
          <cell r="AJ44">
            <v>32436.63</v>
          </cell>
          <cell r="AK44">
            <v>32436.63</v>
          </cell>
          <cell r="AL44">
            <v>32436.63</v>
          </cell>
          <cell r="AM44">
            <v>32436.63</v>
          </cell>
          <cell r="AN44">
            <v>32436.63</v>
          </cell>
          <cell r="AO44">
            <v>32436.63</v>
          </cell>
          <cell r="AP44">
            <v>32436.63</v>
          </cell>
          <cell r="AQ44">
            <v>32436.63</v>
          </cell>
          <cell r="AR44">
            <v>32436.63</v>
          </cell>
          <cell r="AS44">
            <v>32436.63</v>
          </cell>
          <cell r="AT44">
            <v>32436.63</v>
          </cell>
          <cell r="AU44">
            <v>32436.63</v>
          </cell>
          <cell r="AV44">
            <v>32436.63</v>
          </cell>
          <cell r="AW44">
            <v>32436.63</v>
          </cell>
          <cell r="AX44">
            <v>32436.63</v>
          </cell>
          <cell r="AY44">
            <v>32436.63</v>
          </cell>
          <cell r="AZ44">
            <v>32436.63</v>
          </cell>
          <cell r="BA44">
            <v>32436.63</v>
          </cell>
          <cell r="BB44">
            <v>32436.63</v>
          </cell>
          <cell r="BC44">
            <v>32436.63</v>
          </cell>
          <cell r="BD44">
            <v>32436.63</v>
          </cell>
          <cell r="BE44">
            <v>32436.63</v>
          </cell>
          <cell r="BF44">
            <v>32436.63</v>
          </cell>
          <cell r="BG44">
            <v>32436.63</v>
          </cell>
          <cell r="BH44">
            <v>32436.63</v>
          </cell>
          <cell r="BI44">
            <v>32436.63</v>
          </cell>
          <cell r="BJ44">
            <v>32436.63</v>
          </cell>
          <cell r="BK44">
            <v>32436.63</v>
          </cell>
        </row>
        <row r="45">
          <cell r="G45">
            <v>1.25</v>
          </cell>
          <cell r="H45">
            <v>1.25</v>
          </cell>
          <cell r="I45">
            <v>1.25</v>
          </cell>
          <cell r="J45">
            <v>1.25</v>
          </cell>
          <cell r="K45">
            <v>1.25</v>
          </cell>
          <cell r="L45">
            <v>1.25</v>
          </cell>
          <cell r="M45">
            <v>1.25</v>
          </cell>
          <cell r="N45">
            <v>1.25</v>
          </cell>
          <cell r="O45">
            <v>1.25</v>
          </cell>
          <cell r="P45">
            <v>1.25</v>
          </cell>
          <cell r="Q45">
            <v>1.25</v>
          </cell>
          <cell r="R45">
            <v>1.25</v>
          </cell>
          <cell r="S45">
            <v>1.25</v>
          </cell>
          <cell r="T45">
            <v>1.25</v>
          </cell>
          <cell r="U45">
            <v>1.25</v>
          </cell>
          <cell r="V45">
            <v>1.25</v>
          </cell>
          <cell r="W45">
            <v>1.25</v>
          </cell>
          <cell r="X45">
            <v>1.25</v>
          </cell>
          <cell r="Y45">
            <v>1.25</v>
          </cell>
          <cell r="Z45">
            <v>1.25</v>
          </cell>
          <cell r="AA45">
            <v>1.25</v>
          </cell>
          <cell r="AB45">
            <v>1.25</v>
          </cell>
          <cell r="AC45">
            <v>1.25</v>
          </cell>
          <cell r="AD45">
            <v>1.25</v>
          </cell>
          <cell r="AE45">
            <v>1.25</v>
          </cell>
          <cell r="AF45">
            <v>1.25</v>
          </cell>
          <cell r="AG45">
            <v>1.25</v>
          </cell>
          <cell r="AH45">
            <v>1.25</v>
          </cell>
          <cell r="AI45">
            <v>1.25</v>
          </cell>
          <cell r="AJ45">
            <v>1.25</v>
          </cell>
          <cell r="AK45">
            <v>1.25</v>
          </cell>
          <cell r="AL45">
            <v>1.25</v>
          </cell>
          <cell r="AM45">
            <v>1.25</v>
          </cell>
          <cell r="AN45">
            <v>1.25</v>
          </cell>
          <cell r="AO45">
            <v>1.25</v>
          </cell>
          <cell r="AP45">
            <v>1.25</v>
          </cell>
          <cell r="AQ45">
            <v>1.25</v>
          </cell>
          <cell r="AR45">
            <v>1.25</v>
          </cell>
          <cell r="AS45">
            <v>1.25</v>
          </cell>
          <cell r="AT45">
            <v>1.25</v>
          </cell>
          <cell r="AU45">
            <v>1.25</v>
          </cell>
          <cell r="AV45">
            <v>1.25</v>
          </cell>
          <cell r="AW45">
            <v>1.25</v>
          </cell>
          <cell r="AX45">
            <v>1.25</v>
          </cell>
          <cell r="AY45">
            <v>1.25</v>
          </cell>
          <cell r="AZ45">
            <v>1.25</v>
          </cell>
          <cell r="BA45">
            <v>1.25</v>
          </cell>
          <cell r="BB45">
            <v>1.25</v>
          </cell>
          <cell r="BC45">
            <v>1.25</v>
          </cell>
          <cell r="BD45">
            <v>1.25</v>
          </cell>
          <cell r="BE45">
            <v>1.25</v>
          </cell>
          <cell r="BF45">
            <v>1.25</v>
          </cell>
          <cell r="BG45">
            <v>1.25</v>
          </cell>
          <cell r="BH45">
            <v>1.25</v>
          </cell>
          <cell r="BI45">
            <v>1.25</v>
          </cell>
          <cell r="BJ45">
            <v>1.25</v>
          </cell>
          <cell r="BK45">
            <v>1.25</v>
          </cell>
        </row>
        <row r="46">
          <cell r="G46">
            <v>0</v>
          </cell>
          <cell r="H46">
            <v>0</v>
          </cell>
          <cell r="I46">
            <v>9050.4</v>
          </cell>
          <cell r="J46">
            <v>9050.4</v>
          </cell>
          <cell r="K46">
            <v>9050.4</v>
          </cell>
          <cell r="L46">
            <v>9050.4</v>
          </cell>
          <cell r="M46">
            <v>9050.4</v>
          </cell>
          <cell r="N46">
            <v>9050.4</v>
          </cell>
          <cell r="O46">
            <v>9050.4</v>
          </cell>
          <cell r="P46">
            <v>9050.4</v>
          </cell>
          <cell r="Q46">
            <v>9050.4</v>
          </cell>
          <cell r="R46">
            <v>9050.4</v>
          </cell>
          <cell r="S46">
            <v>9050.4</v>
          </cell>
          <cell r="T46">
            <v>9050.4</v>
          </cell>
          <cell r="U46">
            <v>9050.4</v>
          </cell>
          <cell r="V46">
            <v>9050.4</v>
          </cell>
          <cell r="W46">
            <v>9050.4</v>
          </cell>
          <cell r="X46">
            <v>9050.4</v>
          </cell>
          <cell r="Y46">
            <v>9050.4</v>
          </cell>
          <cell r="Z46">
            <v>9050.4</v>
          </cell>
          <cell r="AA46">
            <v>9050.4</v>
          </cell>
          <cell r="AB46">
            <v>9050.4</v>
          </cell>
          <cell r="AC46">
            <v>9050.4</v>
          </cell>
          <cell r="AD46">
            <v>9050.4</v>
          </cell>
          <cell r="AE46">
            <v>9050.4</v>
          </cell>
          <cell r="AF46">
            <v>9050.4</v>
          </cell>
          <cell r="AG46">
            <v>9050.4</v>
          </cell>
          <cell r="AH46">
            <v>9050.4</v>
          </cell>
          <cell r="AI46">
            <v>9050.4</v>
          </cell>
          <cell r="AJ46">
            <v>9050.4</v>
          </cell>
          <cell r="AK46">
            <v>9050.4</v>
          </cell>
          <cell r="AL46">
            <v>9050.4</v>
          </cell>
          <cell r="AM46">
            <v>9050.4</v>
          </cell>
          <cell r="AN46">
            <v>9050.4</v>
          </cell>
          <cell r="AO46">
            <v>9050.4</v>
          </cell>
          <cell r="AP46">
            <v>9050.4</v>
          </cell>
          <cell r="AQ46">
            <v>9050.4</v>
          </cell>
          <cell r="AR46">
            <v>9050.4</v>
          </cell>
          <cell r="AS46">
            <v>9050.4</v>
          </cell>
          <cell r="AT46">
            <v>9050.4</v>
          </cell>
          <cell r="AU46">
            <v>9050.4</v>
          </cell>
          <cell r="AV46">
            <v>9050.4</v>
          </cell>
          <cell r="AW46">
            <v>9050.4</v>
          </cell>
          <cell r="AX46">
            <v>9050.4</v>
          </cell>
          <cell r="AY46">
            <v>9050.4</v>
          </cell>
          <cell r="AZ46">
            <v>9050.4</v>
          </cell>
          <cell r="BA46">
            <v>9050.4</v>
          </cell>
          <cell r="BB46">
            <v>9050.4</v>
          </cell>
          <cell r="BC46">
            <v>9050.4</v>
          </cell>
          <cell r="BD46">
            <v>9050.4</v>
          </cell>
          <cell r="BE46">
            <v>9050.4</v>
          </cell>
          <cell r="BF46">
            <v>9050.4</v>
          </cell>
          <cell r="BG46">
            <v>9050.4</v>
          </cell>
          <cell r="BH46">
            <v>9050.4</v>
          </cell>
          <cell r="BI46">
            <v>9050.4</v>
          </cell>
          <cell r="BJ46">
            <v>9050.4</v>
          </cell>
          <cell r="BK46">
            <v>9050.4</v>
          </cell>
        </row>
        <row r="47">
          <cell r="G47">
            <v>0</v>
          </cell>
          <cell r="H47">
            <v>0</v>
          </cell>
          <cell r="I47">
            <v>20272.900000000001</v>
          </cell>
          <cell r="J47">
            <v>20272.900000000001</v>
          </cell>
          <cell r="K47">
            <v>20272.900000000001</v>
          </cell>
          <cell r="L47">
            <v>20272.900000000001</v>
          </cell>
          <cell r="M47">
            <v>20272.900000000001</v>
          </cell>
          <cell r="N47">
            <v>20272.900000000001</v>
          </cell>
          <cell r="O47">
            <v>20272.900000000001</v>
          </cell>
          <cell r="P47">
            <v>20272.900000000001</v>
          </cell>
          <cell r="Q47">
            <v>20272.900000000001</v>
          </cell>
          <cell r="R47">
            <v>20272.900000000001</v>
          </cell>
          <cell r="S47">
            <v>20272.900000000001</v>
          </cell>
          <cell r="T47">
            <v>20272.900000000001</v>
          </cell>
          <cell r="U47">
            <v>20272.900000000001</v>
          </cell>
          <cell r="V47">
            <v>20272.900000000001</v>
          </cell>
          <cell r="W47">
            <v>20272.900000000001</v>
          </cell>
          <cell r="X47">
            <v>20272.900000000001</v>
          </cell>
          <cell r="Y47">
            <v>20272.900000000001</v>
          </cell>
          <cell r="Z47">
            <v>20272.900000000001</v>
          </cell>
          <cell r="AA47">
            <v>20272.900000000001</v>
          </cell>
          <cell r="AB47">
            <v>20272.900000000001</v>
          </cell>
          <cell r="AC47">
            <v>20272.900000000001</v>
          </cell>
          <cell r="AD47">
            <v>20272.900000000001</v>
          </cell>
          <cell r="AE47">
            <v>20272.900000000001</v>
          </cell>
          <cell r="AF47">
            <v>20272.900000000001</v>
          </cell>
          <cell r="AG47">
            <v>20272.900000000001</v>
          </cell>
          <cell r="AH47">
            <v>20272.900000000001</v>
          </cell>
          <cell r="AI47">
            <v>20272.900000000001</v>
          </cell>
          <cell r="AJ47">
            <v>20272.900000000001</v>
          </cell>
          <cell r="AK47">
            <v>20272.900000000001</v>
          </cell>
          <cell r="AL47">
            <v>20272.900000000001</v>
          </cell>
          <cell r="AM47">
            <v>20272.900000000001</v>
          </cell>
          <cell r="AN47">
            <v>20272.900000000001</v>
          </cell>
          <cell r="AO47">
            <v>20272.900000000001</v>
          </cell>
          <cell r="AP47">
            <v>20272.900000000001</v>
          </cell>
          <cell r="AQ47">
            <v>20272.900000000001</v>
          </cell>
          <cell r="AR47">
            <v>20272.900000000001</v>
          </cell>
          <cell r="AS47">
            <v>20272.900000000001</v>
          </cell>
          <cell r="AT47">
            <v>20272.900000000001</v>
          </cell>
          <cell r="AU47">
            <v>20272.900000000001</v>
          </cell>
          <cell r="AV47">
            <v>20272.900000000001</v>
          </cell>
          <cell r="AW47">
            <v>20272.900000000001</v>
          </cell>
          <cell r="AX47">
            <v>20272.900000000001</v>
          </cell>
          <cell r="AY47">
            <v>20272.900000000001</v>
          </cell>
          <cell r="AZ47">
            <v>20272.900000000001</v>
          </cell>
          <cell r="BA47">
            <v>20272.900000000001</v>
          </cell>
          <cell r="BB47">
            <v>20272.900000000001</v>
          </cell>
          <cell r="BC47">
            <v>20272.900000000001</v>
          </cell>
          <cell r="BD47">
            <v>20272.900000000001</v>
          </cell>
          <cell r="BE47">
            <v>20272.900000000001</v>
          </cell>
          <cell r="BF47">
            <v>20272.900000000001</v>
          </cell>
          <cell r="BG47">
            <v>20272.900000000001</v>
          </cell>
          <cell r="BH47">
            <v>20272.900000000001</v>
          </cell>
          <cell r="BI47">
            <v>20272.900000000001</v>
          </cell>
          <cell r="BJ47">
            <v>20272.900000000001</v>
          </cell>
          <cell r="BK47">
            <v>20272.900000000001</v>
          </cell>
        </row>
        <row r="48">
          <cell r="G48">
            <v>0</v>
          </cell>
          <cell r="H48">
            <v>0</v>
          </cell>
          <cell r="I48">
            <v>52709.53</v>
          </cell>
          <cell r="J48">
            <v>52709.53</v>
          </cell>
          <cell r="K48">
            <v>52709.53</v>
          </cell>
          <cell r="L48">
            <v>52709.53</v>
          </cell>
          <cell r="M48">
            <v>52709.53</v>
          </cell>
          <cell r="N48">
            <v>52709.53</v>
          </cell>
          <cell r="O48">
            <v>52709.53</v>
          </cell>
          <cell r="P48">
            <v>52709.53</v>
          </cell>
          <cell r="Q48">
            <v>52709.53</v>
          </cell>
          <cell r="R48">
            <v>52709.53</v>
          </cell>
          <cell r="S48">
            <v>52709.53</v>
          </cell>
          <cell r="T48">
            <v>52709.53</v>
          </cell>
          <cell r="U48">
            <v>52709.53</v>
          </cell>
          <cell r="V48">
            <v>52709.53</v>
          </cell>
          <cell r="W48">
            <v>52709.53</v>
          </cell>
          <cell r="X48">
            <v>52709.53</v>
          </cell>
          <cell r="Y48">
            <v>52709.53</v>
          </cell>
          <cell r="Z48">
            <v>52709.53</v>
          </cell>
          <cell r="AA48">
            <v>52709.53</v>
          </cell>
          <cell r="AB48">
            <v>52709.53</v>
          </cell>
          <cell r="AC48">
            <v>52709.53</v>
          </cell>
          <cell r="AD48">
            <v>52709.53</v>
          </cell>
          <cell r="AE48">
            <v>52709.53</v>
          </cell>
          <cell r="AF48">
            <v>52709.53</v>
          </cell>
          <cell r="AG48">
            <v>52709.53</v>
          </cell>
          <cell r="AH48">
            <v>52709.53</v>
          </cell>
          <cell r="AI48">
            <v>52709.53</v>
          </cell>
          <cell r="AJ48">
            <v>52709.53</v>
          </cell>
          <cell r="AK48">
            <v>52709.53</v>
          </cell>
          <cell r="AL48">
            <v>52709.53</v>
          </cell>
          <cell r="AM48">
            <v>52709.53</v>
          </cell>
          <cell r="AN48">
            <v>52709.53</v>
          </cell>
          <cell r="AO48">
            <v>52709.53</v>
          </cell>
          <cell r="AP48">
            <v>52709.53</v>
          </cell>
          <cell r="AQ48">
            <v>52709.53</v>
          </cell>
          <cell r="AR48">
            <v>52709.53</v>
          </cell>
          <cell r="AS48">
            <v>52709.53</v>
          </cell>
          <cell r="AT48">
            <v>52709.53</v>
          </cell>
          <cell r="AU48">
            <v>52709.53</v>
          </cell>
          <cell r="AV48">
            <v>52709.53</v>
          </cell>
          <cell r="AW48">
            <v>52709.53</v>
          </cell>
          <cell r="AX48">
            <v>52709.53</v>
          </cell>
          <cell r="AY48">
            <v>52709.53</v>
          </cell>
          <cell r="AZ48">
            <v>52709.53</v>
          </cell>
          <cell r="BA48">
            <v>52709.53</v>
          </cell>
          <cell r="BB48">
            <v>52709.53</v>
          </cell>
          <cell r="BC48">
            <v>52709.53</v>
          </cell>
          <cell r="BD48">
            <v>52709.53</v>
          </cell>
          <cell r="BE48">
            <v>52709.53</v>
          </cell>
          <cell r="BF48">
            <v>52709.53</v>
          </cell>
          <cell r="BG48">
            <v>52709.53</v>
          </cell>
          <cell r="BH48">
            <v>52709.53</v>
          </cell>
          <cell r="BI48">
            <v>52709.53</v>
          </cell>
          <cell r="BJ48">
            <v>52709.53</v>
          </cell>
          <cell r="BK48">
            <v>52709.53</v>
          </cell>
        </row>
        <row r="49">
          <cell r="G49">
            <v>0</v>
          </cell>
          <cell r="H49">
            <v>0</v>
          </cell>
          <cell r="I49">
            <v>4392.46</v>
          </cell>
          <cell r="J49">
            <v>4392.46</v>
          </cell>
          <cell r="K49">
            <v>4392.46</v>
          </cell>
          <cell r="L49">
            <v>4392.46</v>
          </cell>
          <cell r="M49">
            <v>4392.46</v>
          </cell>
          <cell r="N49">
            <v>4392.46</v>
          </cell>
          <cell r="O49">
            <v>4392.46</v>
          </cell>
          <cell r="P49">
            <v>4392.46</v>
          </cell>
          <cell r="Q49">
            <v>4392.46</v>
          </cell>
          <cell r="R49">
            <v>4392.46</v>
          </cell>
          <cell r="S49">
            <v>4392.46</v>
          </cell>
          <cell r="T49">
            <v>4392.46</v>
          </cell>
          <cell r="U49">
            <v>4392.46</v>
          </cell>
          <cell r="V49">
            <v>4392.46</v>
          </cell>
          <cell r="W49">
            <v>4392.46</v>
          </cell>
          <cell r="X49">
            <v>4392.46</v>
          </cell>
          <cell r="Y49">
            <v>4392.46</v>
          </cell>
          <cell r="Z49">
            <v>4392.46</v>
          </cell>
          <cell r="AA49">
            <v>4392.46</v>
          </cell>
          <cell r="AB49">
            <v>4392.46</v>
          </cell>
          <cell r="AC49">
            <v>4392.46</v>
          </cell>
          <cell r="AD49">
            <v>4392.46</v>
          </cell>
          <cell r="AE49">
            <v>4392.46</v>
          </cell>
          <cell r="AF49">
            <v>4392.46</v>
          </cell>
          <cell r="AG49">
            <v>4392.46</v>
          </cell>
          <cell r="AH49">
            <v>4392.46</v>
          </cell>
          <cell r="AI49">
            <v>4392.46</v>
          </cell>
          <cell r="AJ49">
            <v>4392.46</v>
          </cell>
          <cell r="AK49">
            <v>4392.46</v>
          </cell>
          <cell r="AL49">
            <v>4392.46</v>
          </cell>
          <cell r="AM49">
            <v>4392.46</v>
          </cell>
          <cell r="AN49">
            <v>4392.46</v>
          </cell>
          <cell r="AO49">
            <v>4392.46</v>
          </cell>
          <cell r="AP49">
            <v>4392.46</v>
          </cell>
          <cell r="AQ49">
            <v>4392.46</v>
          </cell>
          <cell r="AR49">
            <v>4392.46</v>
          </cell>
          <cell r="AS49">
            <v>4392.46</v>
          </cell>
          <cell r="AT49">
            <v>4392.46</v>
          </cell>
          <cell r="AU49">
            <v>4392.46</v>
          </cell>
          <cell r="AV49">
            <v>4392.46</v>
          </cell>
          <cell r="AW49">
            <v>4392.46</v>
          </cell>
          <cell r="AX49">
            <v>4392.46</v>
          </cell>
          <cell r="AY49">
            <v>4392.46</v>
          </cell>
          <cell r="AZ49">
            <v>4392.46</v>
          </cell>
          <cell r="BA49">
            <v>4392.46</v>
          </cell>
          <cell r="BB49">
            <v>4392.46</v>
          </cell>
          <cell r="BC49">
            <v>4392.46</v>
          </cell>
          <cell r="BD49">
            <v>4392.46</v>
          </cell>
          <cell r="BE49">
            <v>4392.46</v>
          </cell>
          <cell r="BF49">
            <v>4392.46</v>
          </cell>
          <cell r="BG49">
            <v>4392.46</v>
          </cell>
          <cell r="BH49">
            <v>4392.46</v>
          </cell>
          <cell r="BI49">
            <v>4392.46</v>
          </cell>
          <cell r="BJ49">
            <v>4392.46</v>
          </cell>
          <cell r="BK49">
            <v>4392.46</v>
          </cell>
        </row>
        <row r="50">
          <cell r="G50">
            <v>0</v>
          </cell>
          <cell r="H50">
            <v>0</v>
          </cell>
          <cell r="I50">
            <v>11777.87</v>
          </cell>
          <cell r="J50">
            <v>11777.87</v>
          </cell>
          <cell r="K50">
            <v>11777.87</v>
          </cell>
          <cell r="L50">
            <v>11777.87</v>
          </cell>
          <cell r="M50">
            <v>11777.87</v>
          </cell>
          <cell r="N50">
            <v>11777.87</v>
          </cell>
          <cell r="O50">
            <v>11777.87</v>
          </cell>
          <cell r="P50">
            <v>11777.87</v>
          </cell>
          <cell r="Q50">
            <v>11777.87</v>
          </cell>
          <cell r="R50">
            <v>11777.87</v>
          </cell>
          <cell r="S50">
            <v>11777.87</v>
          </cell>
          <cell r="T50">
            <v>11777.87</v>
          </cell>
          <cell r="U50">
            <v>11777.87</v>
          </cell>
          <cell r="V50">
            <v>9623.58</v>
          </cell>
          <cell r="W50">
            <v>9623.58</v>
          </cell>
          <cell r="X50">
            <v>9623.58</v>
          </cell>
          <cell r="Y50">
            <v>9623.58</v>
          </cell>
          <cell r="Z50">
            <v>9623.58</v>
          </cell>
          <cell r="AA50">
            <v>9623.58</v>
          </cell>
          <cell r="AB50">
            <v>10504.17</v>
          </cell>
          <cell r="AC50">
            <v>10504.17</v>
          </cell>
          <cell r="AD50">
            <v>9623.58</v>
          </cell>
          <cell r="AE50">
            <v>10504.17</v>
          </cell>
          <cell r="AF50">
            <v>10504.17</v>
          </cell>
          <cell r="AG50">
            <v>8784.92</v>
          </cell>
          <cell r="AH50">
            <v>8784.92</v>
          </cell>
          <cell r="AI50">
            <v>11015.22</v>
          </cell>
          <cell r="AJ50">
            <v>11015.22</v>
          </cell>
          <cell r="AK50">
            <v>11015.22</v>
          </cell>
          <cell r="AL50">
            <v>11015.22</v>
          </cell>
          <cell r="AM50">
            <v>11777.87</v>
          </cell>
          <cell r="AN50">
            <v>11777.87</v>
          </cell>
          <cell r="AO50">
            <v>9623.58</v>
          </cell>
          <cell r="AP50">
            <v>9623.58</v>
          </cell>
          <cell r="AQ50">
            <v>11015.22</v>
          </cell>
          <cell r="AR50">
            <v>11015.22</v>
          </cell>
          <cell r="AS50">
            <v>14579.51</v>
          </cell>
          <cell r="AT50">
            <v>14579.51</v>
          </cell>
          <cell r="AU50">
            <v>14579.51</v>
          </cell>
          <cell r="AV50">
            <v>14579.51</v>
          </cell>
          <cell r="AW50">
            <v>14579.51</v>
          </cell>
          <cell r="AX50">
            <v>14579.51</v>
          </cell>
          <cell r="AY50">
            <v>12794.75</v>
          </cell>
          <cell r="AZ50">
            <v>12794.75</v>
          </cell>
          <cell r="BA50">
            <v>8784.92</v>
          </cell>
          <cell r="BB50">
            <v>12794.75</v>
          </cell>
          <cell r="BC50">
            <v>12794.75</v>
          </cell>
          <cell r="BD50">
            <v>11777.87</v>
          </cell>
          <cell r="BE50">
            <v>11777.87</v>
          </cell>
          <cell r="BF50">
            <v>11777.87</v>
          </cell>
          <cell r="BG50">
            <v>11777.87</v>
          </cell>
          <cell r="BH50">
            <v>12794.75</v>
          </cell>
          <cell r="BI50">
            <v>9623.58</v>
          </cell>
          <cell r="BJ50">
            <v>9623.58</v>
          </cell>
          <cell r="BK50">
            <v>9623.58</v>
          </cell>
        </row>
        <row r="51">
          <cell r="G51">
            <v>0</v>
          </cell>
          <cell r="H51">
            <v>0</v>
          </cell>
          <cell r="I51">
            <v>2.5</v>
          </cell>
          <cell r="J51">
            <v>5.5</v>
          </cell>
          <cell r="K51">
            <v>5.5</v>
          </cell>
          <cell r="L51">
            <v>12</v>
          </cell>
          <cell r="M51">
            <v>14</v>
          </cell>
          <cell r="N51">
            <v>6.47</v>
          </cell>
          <cell r="O51">
            <v>9.19</v>
          </cell>
          <cell r="P51">
            <v>2.5</v>
          </cell>
          <cell r="Q51">
            <v>4.5</v>
          </cell>
          <cell r="R51">
            <v>5</v>
          </cell>
          <cell r="S51">
            <v>7.5</v>
          </cell>
          <cell r="T51">
            <v>7.5</v>
          </cell>
          <cell r="U51">
            <v>9.5</v>
          </cell>
          <cell r="V51">
            <v>5.92</v>
          </cell>
          <cell r="W51">
            <v>2.09</v>
          </cell>
          <cell r="X51">
            <v>2.82</v>
          </cell>
          <cell r="Y51">
            <v>2.64</v>
          </cell>
          <cell r="Z51">
            <v>4.3499999999999996</v>
          </cell>
          <cell r="AA51">
            <v>2.4700000000000002</v>
          </cell>
          <cell r="AB51">
            <v>1.08</v>
          </cell>
          <cell r="AC51">
            <v>2.85</v>
          </cell>
          <cell r="AD51">
            <v>3.9</v>
          </cell>
          <cell r="AE51">
            <v>2.85</v>
          </cell>
          <cell r="AF51">
            <v>3.27</v>
          </cell>
          <cell r="AG51">
            <v>9.74</v>
          </cell>
          <cell r="AH51">
            <v>3.03</v>
          </cell>
          <cell r="AI51">
            <v>6.18</v>
          </cell>
          <cell r="AJ51">
            <v>4.1399999999999997</v>
          </cell>
          <cell r="AK51">
            <v>5.67</v>
          </cell>
          <cell r="AL51">
            <v>5.67</v>
          </cell>
          <cell r="AM51">
            <v>1.74</v>
          </cell>
          <cell r="AN51">
            <v>2.71</v>
          </cell>
          <cell r="AO51">
            <v>3.5</v>
          </cell>
          <cell r="AP51">
            <v>5.36</v>
          </cell>
          <cell r="AQ51">
            <v>6.18</v>
          </cell>
          <cell r="AR51">
            <v>10.44</v>
          </cell>
          <cell r="AS51">
            <v>4.18</v>
          </cell>
          <cell r="AT51">
            <v>4.3499999999999996</v>
          </cell>
          <cell r="AU51">
            <v>5.22</v>
          </cell>
          <cell r="AV51">
            <v>6.96</v>
          </cell>
          <cell r="AW51">
            <v>9.57</v>
          </cell>
          <cell r="AX51">
            <v>4.5199999999999996</v>
          </cell>
          <cell r="AY51">
            <v>0.5</v>
          </cell>
          <cell r="AZ51">
            <v>0.5</v>
          </cell>
          <cell r="BA51">
            <v>11.73</v>
          </cell>
          <cell r="BB51">
            <v>4.45</v>
          </cell>
          <cell r="BC51">
            <v>7.73</v>
          </cell>
          <cell r="BD51">
            <v>2.58</v>
          </cell>
          <cell r="BE51">
            <v>3.2</v>
          </cell>
          <cell r="BF51">
            <v>4</v>
          </cell>
          <cell r="BG51">
            <v>4</v>
          </cell>
          <cell r="BH51">
            <v>0.5</v>
          </cell>
          <cell r="BI51">
            <v>3.5</v>
          </cell>
          <cell r="BJ51">
            <v>3.5</v>
          </cell>
          <cell r="BK51">
            <v>2.85</v>
          </cell>
        </row>
        <row r="52">
          <cell r="G52">
            <v>0</v>
          </cell>
          <cell r="H52">
            <v>0</v>
          </cell>
          <cell r="I52">
            <v>6281.35</v>
          </cell>
          <cell r="J52">
            <v>13818.97</v>
          </cell>
          <cell r="K52">
            <v>13818.97</v>
          </cell>
          <cell r="L52">
            <v>30150.48</v>
          </cell>
          <cell r="M52">
            <v>35175.56</v>
          </cell>
          <cell r="N52">
            <v>16256.13</v>
          </cell>
          <cell r="O52">
            <v>23090.240000000002</v>
          </cell>
          <cell r="P52">
            <v>6281.35</v>
          </cell>
          <cell r="Q52">
            <v>11306.43</v>
          </cell>
          <cell r="R52">
            <v>12562.7</v>
          </cell>
          <cell r="S52">
            <v>18844.05</v>
          </cell>
          <cell r="T52">
            <v>18844.05</v>
          </cell>
          <cell r="U52">
            <v>23869.13</v>
          </cell>
          <cell r="V52">
            <v>14874.24</v>
          </cell>
          <cell r="W52">
            <v>5251.21</v>
          </cell>
          <cell r="X52">
            <v>7085.36</v>
          </cell>
          <cell r="Y52">
            <v>6633.11</v>
          </cell>
          <cell r="Z52">
            <v>10929.55</v>
          </cell>
          <cell r="AA52">
            <v>6205.97</v>
          </cell>
          <cell r="AB52">
            <v>2713.54</v>
          </cell>
          <cell r="AC52">
            <v>7160.74</v>
          </cell>
          <cell r="AD52">
            <v>9798.91</v>
          </cell>
          <cell r="AE52">
            <v>7160.74</v>
          </cell>
          <cell r="AF52">
            <v>8216.01</v>
          </cell>
          <cell r="AG52">
            <v>24472.14</v>
          </cell>
          <cell r="AH52">
            <v>7613</v>
          </cell>
          <cell r="AI52">
            <v>15527.5</v>
          </cell>
          <cell r="AJ52">
            <v>10401.92</v>
          </cell>
          <cell r="AK52">
            <v>14246.1</v>
          </cell>
          <cell r="AL52">
            <v>14246.1</v>
          </cell>
          <cell r="AM52">
            <v>4371.82</v>
          </cell>
          <cell r="AN52">
            <v>6808.98</v>
          </cell>
          <cell r="AO52">
            <v>8793.89</v>
          </cell>
          <cell r="AP52">
            <v>13467.21</v>
          </cell>
          <cell r="AQ52">
            <v>15527.5</v>
          </cell>
          <cell r="AR52">
            <v>26230.92</v>
          </cell>
          <cell r="AS52">
            <v>10502.42</v>
          </cell>
          <cell r="AT52">
            <v>10929.55</v>
          </cell>
          <cell r="AU52">
            <v>13115.46</v>
          </cell>
          <cell r="AV52">
            <v>17487.28</v>
          </cell>
          <cell r="AW52">
            <v>24045.01</v>
          </cell>
          <cell r="AX52">
            <v>11356.68</v>
          </cell>
          <cell r="AY52">
            <v>1256.27</v>
          </cell>
          <cell r="AZ52">
            <v>1256.27</v>
          </cell>
          <cell r="BA52">
            <v>29472.09</v>
          </cell>
          <cell r="BB52">
            <v>11180.8</v>
          </cell>
          <cell r="BC52">
            <v>19421.93</v>
          </cell>
          <cell r="BD52">
            <v>6482.35</v>
          </cell>
          <cell r="BE52">
            <v>8040.13</v>
          </cell>
          <cell r="BF52">
            <v>10050.16</v>
          </cell>
          <cell r="BG52">
            <v>10050.16</v>
          </cell>
          <cell r="BH52">
            <v>1256.27</v>
          </cell>
          <cell r="BI52">
            <v>8793.89</v>
          </cell>
          <cell r="BJ52">
            <v>8793.89</v>
          </cell>
          <cell r="BK52">
            <v>7160.74</v>
          </cell>
        </row>
        <row r="53">
          <cell r="G53">
            <v>0</v>
          </cell>
          <cell r="H53">
            <v>0</v>
          </cell>
          <cell r="I53">
            <v>0.01</v>
          </cell>
          <cell r="J53">
            <v>0.03</v>
          </cell>
          <cell r="K53">
            <v>0.03</v>
          </cell>
          <cell r="L53">
            <v>0.05</v>
          </cell>
          <cell r="M53">
            <v>0.05</v>
          </cell>
          <cell r="N53">
            <v>0.16</v>
          </cell>
          <cell r="O53">
            <v>0.16</v>
          </cell>
          <cell r="P53">
            <v>0.01</v>
          </cell>
          <cell r="Q53">
            <v>0.02</v>
          </cell>
          <cell r="R53">
            <v>0.02</v>
          </cell>
          <cell r="S53">
            <v>0.03</v>
          </cell>
          <cell r="T53">
            <v>0.03</v>
          </cell>
          <cell r="U53">
            <v>0.04</v>
          </cell>
          <cell r="V53">
            <v>7.0000000000000007E-2</v>
          </cell>
          <cell r="W53">
            <v>0.05</v>
          </cell>
          <cell r="X53">
            <v>0.05</v>
          </cell>
          <cell r="Y53">
            <v>0.05</v>
          </cell>
          <cell r="Z53">
            <v>0.08</v>
          </cell>
          <cell r="AA53">
            <v>0.04</v>
          </cell>
          <cell r="AB53">
            <v>0.02</v>
          </cell>
          <cell r="AC53">
            <v>0.05</v>
          </cell>
          <cell r="AD53">
            <v>7.0000000000000007E-2</v>
          </cell>
          <cell r="AE53">
            <v>0.05</v>
          </cell>
          <cell r="AF53">
            <v>0.06</v>
          </cell>
          <cell r="AG53">
            <v>0.17</v>
          </cell>
          <cell r="AH53">
            <v>0.05</v>
          </cell>
          <cell r="AI53">
            <v>0.18</v>
          </cell>
          <cell r="AJ53">
            <v>0.12</v>
          </cell>
          <cell r="AK53">
            <v>0.18</v>
          </cell>
          <cell r="AL53">
            <v>0.18</v>
          </cell>
          <cell r="AM53">
            <v>7.0000000000000007E-2</v>
          </cell>
          <cell r="AN53">
            <v>7.0000000000000007E-2</v>
          </cell>
          <cell r="AO53">
            <v>0.1</v>
          </cell>
          <cell r="AP53">
            <v>0.16</v>
          </cell>
          <cell r="AQ53">
            <v>0.18</v>
          </cell>
          <cell r="AR53">
            <v>0.16</v>
          </cell>
          <cell r="AS53">
            <v>7.0000000000000007E-2</v>
          </cell>
          <cell r="AT53">
            <v>0.08</v>
          </cell>
          <cell r="AU53">
            <v>0.09</v>
          </cell>
          <cell r="AV53">
            <v>0.12</v>
          </cell>
          <cell r="AW53">
            <v>0.17</v>
          </cell>
          <cell r="AX53">
            <v>0.08</v>
          </cell>
          <cell r="AY53">
            <v>0</v>
          </cell>
          <cell r="AZ53">
            <v>0</v>
          </cell>
          <cell r="BA53">
            <v>0.21</v>
          </cell>
          <cell r="BB53">
            <v>0.08</v>
          </cell>
          <cell r="BC53">
            <v>0.13</v>
          </cell>
          <cell r="BD53">
            <v>0.05</v>
          </cell>
          <cell r="BE53">
            <v>0.06</v>
          </cell>
          <cell r="BF53">
            <v>0.06</v>
          </cell>
          <cell r="BG53">
            <v>0.06</v>
          </cell>
          <cell r="BH53">
            <v>0</v>
          </cell>
          <cell r="BI53">
            <v>0.1</v>
          </cell>
          <cell r="BJ53">
            <v>0.1</v>
          </cell>
          <cell r="BK53">
            <v>0.05</v>
          </cell>
        </row>
        <row r="54">
          <cell r="G54">
            <v>0</v>
          </cell>
          <cell r="H54">
            <v>0</v>
          </cell>
          <cell r="I54">
            <v>212.98</v>
          </cell>
          <cell r="J54">
            <v>638.92999999999995</v>
          </cell>
          <cell r="K54">
            <v>638.92999999999995</v>
          </cell>
          <cell r="L54">
            <v>1064.8800000000001</v>
          </cell>
          <cell r="M54">
            <v>1064.8800000000001</v>
          </cell>
          <cell r="N54">
            <v>3407.62</v>
          </cell>
          <cell r="O54">
            <v>3407.62</v>
          </cell>
          <cell r="P54">
            <v>212.98</v>
          </cell>
          <cell r="Q54">
            <v>425.95</v>
          </cell>
          <cell r="R54">
            <v>425.95</v>
          </cell>
          <cell r="S54">
            <v>638.92999999999995</v>
          </cell>
          <cell r="T54">
            <v>638.92999999999995</v>
          </cell>
          <cell r="U54">
            <v>851.9</v>
          </cell>
          <cell r="V54">
            <v>1490.83</v>
          </cell>
          <cell r="W54">
            <v>1064.8800000000001</v>
          </cell>
          <cell r="X54">
            <v>1064.8800000000001</v>
          </cell>
          <cell r="Y54">
            <v>1064.8800000000001</v>
          </cell>
          <cell r="Z54">
            <v>1703.81</v>
          </cell>
          <cell r="AA54">
            <v>851.9</v>
          </cell>
          <cell r="AB54">
            <v>425.95</v>
          </cell>
          <cell r="AC54">
            <v>1064.8800000000001</v>
          </cell>
          <cell r="AD54">
            <v>1490.83</v>
          </cell>
          <cell r="AE54">
            <v>1064.8800000000001</v>
          </cell>
          <cell r="AF54">
            <v>1277.8599999999999</v>
          </cell>
          <cell r="AG54">
            <v>3620.59</v>
          </cell>
          <cell r="AH54">
            <v>1064.8800000000001</v>
          </cell>
          <cell r="AI54">
            <v>3833.57</v>
          </cell>
          <cell r="AJ54">
            <v>2555.71</v>
          </cell>
          <cell r="AK54">
            <v>3833.57</v>
          </cell>
          <cell r="AL54">
            <v>3833.57</v>
          </cell>
          <cell r="AM54">
            <v>1490.83</v>
          </cell>
          <cell r="AN54">
            <v>1490.83</v>
          </cell>
          <cell r="AO54">
            <v>2129.7600000000002</v>
          </cell>
          <cell r="AP54">
            <v>3407.62</v>
          </cell>
          <cell r="AQ54">
            <v>3833.57</v>
          </cell>
          <cell r="AR54">
            <v>3407.62</v>
          </cell>
          <cell r="AS54">
            <v>1490.83</v>
          </cell>
          <cell r="AT54">
            <v>1703.81</v>
          </cell>
          <cell r="AU54">
            <v>1916.78</v>
          </cell>
          <cell r="AV54">
            <v>2555.71</v>
          </cell>
          <cell r="AW54">
            <v>3620.59</v>
          </cell>
          <cell r="AX54">
            <v>1703.81</v>
          </cell>
          <cell r="AY54">
            <v>0</v>
          </cell>
          <cell r="AZ54">
            <v>0</v>
          </cell>
          <cell r="BA54">
            <v>4472.5</v>
          </cell>
          <cell r="BB54">
            <v>1703.81</v>
          </cell>
          <cell r="BC54">
            <v>2768.69</v>
          </cell>
          <cell r="BD54">
            <v>1064.8800000000001</v>
          </cell>
          <cell r="BE54">
            <v>1277.8599999999999</v>
          </cell>
          <cell r="BF54">
            <v>1277.8599999999999</v>
          </cell>
          <cell r="BG54">
            <v>1277.8599999999999</v>
          </cell>
          <cell r="BH54">
            <v>0</v>
          </cell>
          <cell r="BI54">
            <v>2129.7600000000002</v>
          </cell>
          <cell r="BJ54">
            <v>2129.7600000000002</v>
          </cell>
          <cell r="BK54">
            <v>1064.8800000000001</v>
          </cell>
        </row>
        <row r="55">
          <cell r="G55">
            <v>0.01</v>
          </cell>
          <cell r="H55">
            <v>0.01</v>
          </cell>
          <cell r="I55">
            <v>0.01</v>
          </cell>
          <cell r="J55">
            <v>0.01</v>
          </cell>
          <cell r="K55">
            <v>0.01</v>
          </cell>
          <cell r="L55">
            <v>0.04</v>
          </cell>
          <cell r="M55">
            <v>0.04</v>
          </cell>
          <cell r="N55">
            <v>0.04</v>
          </cell>
          <cell r="O55">
            <v>0.04</v>
          </cell>
          <cell r="P55">
            <v>0.01</v>
          </cell>
          <cell r="Q55">
            <v>0.01</v>
          </cell>
          <cell r="R55">
            <v>0.01</v>
          </cell>
          <cell r="S55">
            <v>0.01</v>
          </cell>
          <cell r="T55">
            <v>0.01</v>
          </cell>
          <cell r="U55">
            <v>0.02</v>
          </cell>
          <cell r="V55">
            <v>0.03</v>
          </cell>
          <cell r="W55">
            <v>0.02</v>
          </cell>
          <cell r="X55">
            <v>0.02</v>
          </cell>
          <cell r="Y55">
            <v>0.02</v>
          </cell>
          <cell r="Z55">
            <v>0.03</v>
          </cell>
          <cell r="AA55">
            <v>0.02</v>
          </cell>
          <cell r="AB55">
            <v>0.01</v>
          </cell>
          <cell r="AC55">
            <v>0.02</v>
          </cell>
          <cell r="AD55">
            <v>0.03</v>
          </cell>
          <cell r="AE55">
            <v>0.02</v>
          </cell>
          <cell r="AF55">
            <v>0.02</v>
          </cell>
          <cell r="AG55">
            <v>0.03</v>
          </cell>
          <cell r="AH55">
            <v>0.02</v>
          </cell>
          <cell r="AI55">
            <v>0.04</v>
          </cell>
          <cell r="AJ55">
            <v>0.03</v>
          </cell>
          <cell r="AK55">
            <v>0.04</v>
          </cell>
          <cell r="AL55">
            <v>0.04</v>
          </cell>
          <cell r="AM55">
            <v>0.03</v>
          </cell>
          <cell r="AN55">
            <v>0.03</v>
          </cell>
          <cell r="AO55">
            <v>0.03</v>
          </cell>
          <cell r="AP55">
            <v>0.04</v>
          </cell>
          <cell r="AQ55">
            <v>0.04</v>
          </cell>
          <cell r="AR55">
            <v>0.04</v>
          </cell>
          <cell r="AS55">
            <v>0.03</v>
          </cell>
          <cell r="AT55">
            <v>0.03</v>
          </cell>
          <cell r="AU55">
            <v>0.03</v>
          </cell>
          <cell r="AV55">
            <v>0.03</v>
          </cell>
          <cell r="AW55">
            <v>0.04</v>
          </cell>
          <cell r="AX55">
            <v>0.03</v>
          </cell>
          <cell r="AY55">
            <v>0</v>
          </cell>
          <cell r="AZ55">
            <v>0</v>
          </cell>
          <cell r="BA55">
            <v>0.06</v>
          </cell>
          <cell r="BB55">
            <v>0.03</v>
          </cell>
          <cell r="BC55">
            <v>0.04</v>
          </cell>
          <cell r="BD55">
            <v>0.02</v>
          </cell>
          <cell r="BE55">
            <v>0.02</v>
          </cell>
          <cell r="BF55">
            <v>0.03</v>
          </cell>
          <cell r="BG55">
            <v>0.03</v>
          </cell>
          <cell r="BH55">
            <v>0</v>
          </cell>
          <cell r="BI55">
            <v>0.05</v>
          </cell>
          <cell r="BJ55">
            <v>0.05</v>
          </cell>
          <cell r="BK55">
            <v>0.02</v>
          </cell>
        </row>
        <row r="56">
          <cell r="G56">
            <v>0</v>
          </cell>
          <cell r="H56">
            <v>0</v>
          </cell>
          <cell r="I56">
            <v>190.43</v>
          </cell>
          <cell r="J56">
            <v>190.43</v>
          </cell>
          <cell r="K56">
            <v>190.43</v>
          </cell>
          <cell r="L56">
            <v>761.7</v>
          </cell>
          <cell r="M56">
            <v>761.7</v>
          </cell>
          <cell r="N56">
            <v>761.7</v>
          </cell>
          <cell r="O56">
            <v>761.7</v>
          </cell>
          <cell r="P56">
            <v>190.43</v>
          </cell>
          <cell r="Q56">
            <v>190.43</v>
          </cell>
          <cell r="R56">
            <v>190.43</v>
          </cell>
          <cell r="S56">
            <v>190.43</v>
          </cell>
          <cell r="T56">
            <v>190.43</v>
          </cell>
          <cell r="U56">
            <v>380.85</v>
          </cell>
          <cell r="V56">
            <v>571.28</v>
          </cell>
          <cell r="W56">
            <v>380.85</v>
          </cell>
          <cell r="X56">
            <v>380.85</v>
          </cell>
          <cell r="Y56">
            <v>380.85</v>
          </cell>
          <cell r="Z56">
            <v>571.28</v>
          </cell>
          <cell r="AA56">
            <v>380.85</v>
          </cell>
          <cell r="AB56">
            <v>190.43</v>
          </cell>
          <cell r="AC56">
            <v>380.85</v>
          </cell>
          <cell r="AD56">
            <v>571.28</v>
          </cell>
          <cell r="AE56">
            <v>380.85</v>
          </cell>
          <cell r="AF56">
            <v>380.85</v>
          </cell>
          <cell r="AG56">
            <v>571.28</v>
          </cell>
          <cell r="AH56">
            <v>380.85</v>
          </cell>
          <cell r="AI56">
            <v>761.7</v>
          </cell>
          <cell r="AJ56">
            <v>571.28</v>
          </cell>
          <cell r="AK56">
            <v>761.7</v>
          </cell>
          <cell r="AL56">
            <v>761.7</v>
          </cell>
          <cell r="AM56">
            <v>571.28</v>
          </cell>
          <cell r="AN56">
            <v>571.28</v>
          </cell>
          <cell r="AO56">
            <v>571.28</v>
          </cell>
          <cell r="AP56">
            <v>761.7</v>
          </cell>
          <cell r="AQ56">
            <v>761.7</v>
          </cell>
          <cell r="AR56">
            <v>761.7</v>
          </cell>
          <cell r="AS56">
            <v>571.28</v>
          </cell>
          <cell r="AT56">
            <v>571.28</v>
          </cell>
          <cell r="AU56">
            <v>571.28</v>
          </cell>
          <cell r="AV56">
            <v>571.28</v>
          </cell>
          <cell r="AW56">
            <v>761.7</v>
          </cell>
          <cell r="AX56">
            <v>571.28</v>
          </cell>
          <cell r="AY56">
            <v>0</v>
          </cell>
          <cell r="AZ56">
            <v>0</v>
          </cell>
          <cell r="BA56">
            <v>1142.55</v>
          </cell>
          <cell r="BB56">
            <v>571.28</v>
          </cell>
          <cell r="BC56">
            <v>761.7</v>
          </cell>
          <cell r="BD56">
            <v>380.85</v>
          </cell>
          <cell r="BE56">
            <v>380.85</v>
          </cell>
          <cell r="BF56">
            <v>571.28</v>
          </cell>
          <cell r="BG56">
            <v>571.28</v>
          </cell>
          <cell r="BH56">
            <v>0</v>
          </cell>
          <cell r="BI56">
            <v>952.13</v>
          </cell>
          <cell r="BJ56">
            <v>952.13</v>
          </cell>
          <cell r="BK56">
            <v>380.85</v>
          </cell>
        </row>
        <row r="57">
          <cell r="G57">
            <v>0.01</v>
          </cell>
          <cell r="H57">
            <v>0.01</v>
          </cell>
          <cell r="I57">
            <v>0.01</v>
          </cell>
          <cell r="J57">
            <v>0.02</v>
          </cell>
          <cell r="K57">
            <v>0.02</v>
          </cell>
          <cell r="L57">
            <v>0.08</v>
          </cell>
          <cell r="M57">
            <v>0.08</v>
          </cell>
          <cell r="N57">
            <v>0.03</v>
          </cell>
          <cell r="O57">
            <v>0.03</v>
          </cell>
          <cell r="P57">
            <v>0.01</v>
          </cell>
          <cell r="Q57">
            <v>0.01</v>
          </cell>
          <cell r="R57">
            <v>0.01</v>
          </cell>
          <cell r="S57">
            <v>0.03</v>
          </cell>
          <cell r="T57">
            <v>0.03</v>
          </cell>
          <cell r="U57">
            <v>0.03</v>
          </cell>
          <cell r="V57">
            <v>0.02</v>
          </cell>
          <cell r="W57">
            <v>0.01</v>
          </cell>
          <cell r="X57">
            <v>0.01</v>
          </cell>
          <cell r="Y57">
            <v>0.01</v>
          </cell>
          <cell r="Z57">
            <v>0.02</v>
          </cell>
          <cell r="AA57">
            <v>0.01</v>
          </cell>
          <cell r="AB57">
            <v>0.01</v>
          </cell>
          <cell r="AC57">
            <v>0.01</v>
          </cell>
          <cell r="AD57">
            <v>0.02</v>
          </cell>
          <cell r="AE57">
            <v>0.01</v>
          </cell>
          <cell r="AF57">
            <v>0.01</v>
          </cell>
          <cell r="AG57">
            <v>0.04</v>
          </cell>
          <cell r="AH57">
            <v>0.01</v>
          </cell>
          <cell r="AI57">
            <v>0.03</v>
          </cell>
          <cell r="AJ57">
            <v>0.02</v>
          </cell>
          <cell r="AK57">
            <v>0.03</v>
          </cell>
          <cell r="AL57">
            <v>0.03</v>
          </cell>
          <cell r="AM57">
            <v>0.02</v>
          </cell>
          <cell r="AN57">
            <v>0.02</v>
          </cell>
          <cell r="AO57">
            <v>0.02</v>
          </cell>
          <cell r="AP57">
            <v>0.03</v>
          </cell>
          <cell r="AQ57">
            <v>0.03</v>
          </cell>
          <cell r="AR57">
            <v>0.03</v>
          </cell>
          <cell r="AS57">
            <v>0.02</v>
          </cell>
          <cell r="AT57">
            <v>0.02</v>
          </cell>
          <cell r="AU57">
            <v>0.02</v>
          </cell>
          <cell r="AV57">
            <v>0.02</v>
          </cell>
          <cell r="AW57">
            <v>0.03</v>
          </cell>
          <cell r="AX57">
            <v>0.02</v>
          </cell>
          <cell r="AY57">
            <v>0.04</v>
          </cell>
          <cell r="AZ57">
            <v>0.04</v>
          </cell>
          <cell r="BA57">
            <v>0.03</v>
          </cell>
          <cell r="BB57">
            <v>0.02</v>
          </cell>
          <cell r="BC57">
            <v>0.03</v>
          </cell>
          <cell r="BD57">
            <v>0.01</v>
          </cell>
          <cell r="BE57">
            <v>0.01</v>
          </cell>
          <cell r="BF57">
            <v>0.01</v>
          </cell>
          <cell r="BG57">
            <v>0.01</v>
          </cell>
          <cell r="BH57">
            <v>0</v>
          </cell>
          <cell r="BI57">
            <v>0.04</v>
          </cell>
          <cell r="BJ57">
            <v>0.04</v>
          </cell>
          <cell r="BK57">
            <v>0.01</v>
          </cell>
        </row>
        <row r="58">
          <cell r="G58">
            <v>0</v>
          </cell>
          <cell r="H58">
            <v>0</v>
          </cell>
          <cell r="I58">
            <v>163.27000000000001</v>
          </cell>
          <cell r="J58">
            <v>326.55</v>
          </cell>
          <cell r="K58">
            <v>326.55</v>
          </cell>
          <cell r="L58">
            <v>1306.19</v>
          </cell>
          <cell r="M58">
            <v>1306.19</v>
          </cell>
          <cell r="N58">
            <v>489.82</v>
          </cell>
          <cell r="O58">
            <v>489.82</v>
          </cell>
          <cell r="P58">
            <v>163.27000000000001</v>
          </cell>
          <cell r="Q58">
            <v>163.27000000000001</v>
          </cell>
          <cell r="R58">
            <v>163.27000000000001</v>
          </cell>
          <cell r="S58">
            <v>489.82</v>
          </cell>
          <cell r="T58">
            <v>489.82</v>
          </cell>
          <cell r="U58">
            <v>489.82</v>
          </cell>
          <cell r="V58">
            <v>326.55</v>
          </cell>
          <cell r="W58">
            <v>163.27000000000001</v>
          </cell>
          <cell r="X58">
            <v>163.27000000000001</v>
          </cell>
          <cell r="Y58">
            <v>163.27000000000001</v>
          </cell>
          <cell r="Z58">
            <v>326.55</v>
          </cell>
          <cell r="AA58">
            <v>163.27000000000001</v>
          </cell>
          <cell r="AB58">
            <v>163.27000000000001</v>
          </cell>
          <cell r="AC58">
            <v>163.27000000000001</v>
          </cell>
          <cell r="AD58">
            <v>326.55</v>
          </cell>
          <cell r="AE58">
            <v>163.27000000000001</v>
          </cell>
          <cell r="AF58">
            <v>163.27000000000001</v>
          </cell>
          <cell r="AG58">
            <v>653.1</v>
          </cell>
          <cell r="AH58">
            <v>163.27000000000001</v>
          </cell>
          <cell r="AI58">
            <v>489.82</v>
          </cell>
          <cell r="AJ58">
            <v>326.55</v>
          </cell>
          <cell r="AK58">
            <v>489.82</v>
          </cell>
          <cell r="AL58">
            <v>489.82</v>
          </cell>
          <cell r="AM58">
            <v>326.55</v>
          </cell>
          <cell r="AN58">
            <v>326.55</v>
          </cell>
          <cell r="AO58">
            <v>326.55</v>
          </cell>
          <cell r="AP58">
            <v>489.82</v>
          </cell>
          <cell r="AQ58">
            <v>489.82</v>
          </cell>
          <cell r="AR58">
            <v>489.82</v>
          </cell>
          <cell r="AS58">
            <v>326.55</v>
          </cell>
          <cell r="AT58">
            <v>326.55</v>
          </cell>
          <cell r="AU58">
            <v>326.55</v>
          </cell>
          <cell r="AV58">
            <v>326.55</v>
          </cell>
          <cell r="AW58">
            <v>489.82</v>
          </cell>
          <cell r="AX58">
            <v>326.55</v>
          </cell>
          <cell r="AY58">
            <v>653.1</v>
          </cell>
          <cell r="AZ58">
            <v>653.1</v>
          </cell>
          <cell r="BA58">
            <v>489.82</v>
          </cell>
          <cell r="BB58">
            <v>326.55</v>
          </cell>
          <cell r="BC58">
            <v>489.82</v>
          </cell>
          <cell r="BD58">
            <v>163.27000000000001</v>
          </cell>
          <cell r="BE58">
            <v>163.27000000000001</v>
          </cell>
          <cell r="BF58">
            <v>163.27000000000001</v>
          </cell>
          <cell r="BG58">
            <v>163.27000000000001</v>
          </cell>
          <cell r="BH58">
            <v>0</v>
          </cell>
          <cell r="BI58">
            <v>653.1</v>
          </cell>
          <cell r="BJ58">
            <v>653.1</v>
          </cell>
          <cell r="BK58">
            <v>163.27000000000001</v>
          </cell>
        </row>
        <row r="59">
          <cell r="G59">
            <v>0</v>
          </cell>
          <cell r="H59">
            <v>0</v>
          </cell>
          <cell r="I59">
            <v>0.03</v>
          </cell>
          <cell r="J59">
            <v>0.04</v>
          </cell>
          <cell r="K59">
            <v>0.04</v>
          </cell>
          <cell r="L59">
            <v>0.06</v>
          </cell>
          <cell r="M59">
            <v>0.06</v>
          </cell>
          <cell r="N59">
            <v>0.03</v>
          </cell>
          <cell r="O59">
            <v>0.04</v>
          </cell>
          <cell r="P59">
            <v>0.03</v>
          </cell>
          <cell r="Q59">
            <v>0.03</v>
          </cell>
          <cell r="R59">
            <v>0.03</v>
          </cell>
          <cell r="S59">
            <v>0.04</v>
          </cell>
          <cell r="T59">
            <v>0.04</v>
          </cell>
          <cell r="U59">
            <v>0.04</v>
          </cell>
          <cell r="V59">
            <v>0.05</v>
          </cell>
          <cell r="W59">
            <v>0.1</v>
          </cell>
          <cell r="X59">
            <v>0.1</v>
          </cell>
          <cell r="Y59">
            <v>0.1</v>
          </cell>
          <cell r="Z59">
            <v>0.12</v>
          </cell>
          <cell r="AA59">
            <v>0.1</v>
          </cell>
          <cell r="AB59">
            <v>0.1</v>
          </cell>
          <cell r="AC59">
            <v>0.1</v>
          </cell>
          <cell r="AD59">
            <v>0.12</v>
          </cell>
          <cell r="AE59">
            <v>0.1</v>
          </cell>
          <cell r="AF59">
            <v>0.1</v>
          </cell>
          <cell r="AG59">
            <v>0.25</v>
          </cell>
          <cell r="AH59">
            <v>0.1</v>
          </cell>
          <cell r="AI59">
            <v>0.1</v>
          </cell>
          <cell r="AJ59">
            <v>0.1</v>
          </cell>
          <cell r="AK59">
            <v>0.1</v>
          </cell>
          <cell r="AL59">
            <v>0.1</v>
          </cell>
          <cell r="AM59">
            <v>0.1</v>
          </cell>
          <cell r="AN59">
            <v>0.1</v>
          </cell>
          <cell r="AO59">
            <v>0.09</v>
          </cell>
          <cell r="AP59">
            <v>0.1</v>
          </cell>
          <cell r="AQ59">
            <v>0.1</v>
          </cell>
          <cell r="AR59">
            <v>0.09</v>
          </cell>
          <cell r="AS59">
            <v>0.03</v>
          </cell>
          <cell r="AT59">
            <v>0.03</v>
          </cell>
          <cell r="AU59">
            <v>0.03</v>
          </cell>
          <cell r="AV59">
            <v>0.03</v>
          </cell>
          <cell r="AW59">
            <v>0.03</v>
          </cell>
          <cell r="AX59">
            <v>0.05</v>
          </cell>
          <cell r="AY59">
            <v>3</v>
          </cell>
          <cell r="AZ59">
            <v>3</v>
          </cell>
          <cell r="BA59">
            <v>0.05</v>
          </cell>
          <cell r="BB59">
            <v>0.15</v>
          </cell>
          <cell r="BC59">
            <v>0.25</v>
          </cell>
          <cell r="BD59">
            <v>0.1</v>
          </cell>
          <cell r="BE59">
            <v>0.05</v>
          </cell>
          <cell r="BF59">
            <v>0.05</v>
          </cell>
          <cell r="BG59">
            <v>0.05</v>
          </cell>
          <cell r="BH59">
            <v>3</v>
          </cell>
          <cell r="BI59">
            <v>0.05</v>
          </cell>
          <cell r="BJ59">
            <v>0.05</v>
          </cell>
          <cell r="BK59">
            <v>0.1</v>
          </cell>
        </row>
        <row r="60">
          <cell r="G60">
            <v>0</v>
          </cell>
          <cell r="H60">
            <v>0</v>
          </cell>
          <cell r="I60">
            <v>355.46</v>
          </cell>
          <cell r="J60">
            <v>473.95</v>
          </cell>
          <cell r="K60">
            <v>473.95</v>
          </cell>
          <cell r="L60">
            <v>710.92</v>
          </cell>
          <cell r="M60">
            <v>710.92</v>
          </cell>
          <cell r="N60">
            <v>355.46</v>
          </cell>
          <cell r="O60">
            <v>473.95</v>
          </cell>
          <cell r="P60">
            <v>355.46</v>
          </cell>
          <cell r="Q60">
            <v>355.46</v>
          </cell>
          <cell r="R60">
            <v>355.46</v>
          </cell>
          <cell r="S60">
            <v>473.95</v>
          </cell>
          <cell r="T60">
            <v>473.95</v>
          </cell>
          <cell r="U60">
            <v>473.95</v>
          </cell>
          <cell r="V60">
            <v>592.44000000000005</v>
          </cell>
          <cell r="W60">
            <v>1184.8699999999999</v>
          </cell>
          <cell r="X60">
            <v>1184.8699999999999</v>
          </cell>
          <cell r="Y60">
            <v>1184.8699999999999</v>
          </cell>
          <cell r="Z60">
            <v>1421.84</v>
          </cell>
          <cell r="AA60">
            <v>1184.8699999999999</v>
          </cell>
          <cell r="AB60">
            <v>1184.8699999999999</v>
          </cell>
          <cell r="AC60">
            <v>1184.8699999999999</v>
          </cell>
          <cell r="AD60">
            <v>1421.84</v>
          </cell>
          <cell r="AE60">
            <v>1184.8699999999999</v>
          </cell>
          <cell r="AF60">
            <v>1184.8699999999999</v>
          </cell>
          <cell r="AG60">
            <v>2962.18</v>
          </cell>
          <cell r="AH60">
            <v>1184.8699999999999</v>
          </cell>
          <cell r="AI60">
            <v>1184.8699999999999</v>
          </cell>
          <cell r="AJ60">
            <v>1184.8699999999999</v>
          </cell>
          <cell r="AK60">
            <v>1184.8699999999999</v>
          </cell>
          <cell r="AL60">
            <v>1184.8699999999999</v>
          </cell>
          <cell r="AM60">
            <v>1184.8699999999999</v>
          </cell>
          <cell r="AN60">
            <v>1184.8699999999999</v>
          </cell>
          <cell r="AO60">
            <v>1066.3800000000001</v>
          </cell>
          <cell r="AP60">
            <v>1184.8699999999999</v>
          </cell>
          <cell r="AQ60">
            <v>1184.8699999999999</v>
          </cell>
          <cell r="AR60">
            <v>1066.3800000000001</v>
          </cell>
          <cell r="AS60">
            <v>355.46</v>
          </cell>
          <cell r="AT60">
            <v>355.46</v>
          </cell>
          <cell r="AU60">
            <v>355.46</v>
          </cell>
          <cell r="AV60">
            <v>355.46</v>
          </cell>
          <cell r="AW60">
            <v>355.46</v>
          </cell>
          <cell r="AX60">
            <v>592.44000000000005</v>
          </cell>
          <cell r="AY60">
            <v>35546.1</v>
          </cell>
          <cell r="AZ60">
            <v>35546.1</v>
          </cell>
          <cell r="BA60">
            <v>592.44000000000005</v>
          </cell>
          <cell r="BB60">
            <v>1777.31</v>
          </cell>
          <cell r="BC60">
            <v>2962.18</v>
          </cell>
          <cell r="BD60">
            <v>1184.8699999999999</v>
          </cell>
          <cell r="BE60">
            <v>592.44000000000005</v>
          </cell>
          <cell r="BF60">
            <v>592.44000000000005</v>
          </cell>
          <cell r="BG60">
            <v>592.44000000000005</v>
          </cell>
          <cell r="BH60">
            <v>35546.1</v>
          </cell>
          <cell r="BI60">
            <v>592.44000000000005</v>
          </cell>
          <cell r="BJ60">
            <v>592.44000000000005</v>
          </cell>
          <cell r="BK60">
            <v>1184.8699999999999</v>
          </cell>
        </row>
        <row r="61">
          <cell r="G61">
            <v>0</v>
          </cell>
          <cell r="H61">
            <v>0</v>
          </cell>
          <cell r="I61">
            <v>7203.49</v>
          </cell>
          <cell r="J61">
            <v>15448.83</v>
          </cell>
          <cell r="K61">
            <v>15448.83</v>
          </cell>
          <cell r="L61">
            <v>33994.17</v>
          </cell>
          <cell r="M61">
            <v>39019.25</v>
          </cell>
          <cell r="N61">
            <v>21270.73</v>
          </cell>
          <cell r="O61">
            <v>28223.33</v>
          </cell>
          <cell r="P61">
            <v>7203.49</v>
          </cell>
          <cell r="Q61">
            <v>12441.54</v>
          </cell>
          <cell r="R61">
            <v>13697.81</v>
          </cell>
          <cell r="S61">
            <v>20637.18</v>
          </cell>
          <cell r="T61">
            <v>20637.18</v>
          </cell>
          <cell r="U61">
            <v>26065.65</v>
          </cell>
          <cell r="V61">
            <v>17855.34</v>
          </cell>
          <cell r="W61">
            <v>8045.08</v>
          </cell>
          <cell r="X61">
            <v>9879.23</v>
          </cell>
          <cell r="Y61">
            <v>9426.98</v>
          </cell>
          <cell r="Z61">
            <v>14953.03</v>
          </cell>
          <cell r="AA61">
            <v>8786.86</v>
          </cell>
          <cell r="AB61">
            <v>4678.0600000000004</v>
          </cell>
          <cell r="AC61">
            <v>9954.61</v>
          </cell>
          <cell r="AD61">
            <v>13609.41</v>
          </cell>
          <cell r="AE61">
            <v>9954.61</v>
          </cell>
          <cell r="AF61">
            <v>11222.86</v>
          </cell>
          <cell r="AG61">
            <v>32279.29</v>
          </cell>
          <cell r="AH61">
            <v>10406.870000000001</v>
          </cell>
          <cell r="AI61">
            <v>21797.46</v>
          </cell>
          <cell r="AJ61">
            <v>15040.33</v>
          </cell>
          <cell r="AK61">
            <v>20516.060000000001</v>
          </cell>
          <cell r="AL61">
            <v>20516.060000000001</v>
          </cell>
          <cell r="AM61">
            <v>7945.35</v>
          </cell>
          <cell r="AN61">
            <v>10382.51</v>
          </cell>
          <cell r="AO61">
            <v>12887.86</v>
          </cell>
          <cell r="AP61">
            <v>19311.22</v>
          </cell>
          <cell r="AQ61">
            <v>21797.46</v>
          </cell>
          <cell r="AR61">
            <v>31956.44</v>
          </cell>
          <cell r="AS61">
            <v>13246.54</v>
          </cell>
          <cell r="AT61">
            <v>13886.65</v>
          </cell>
          <cell r="AU61">
            <v>16285.53</v>
          </cell>
          <cell r="AV61">
            <v>21296.28</v>
          </cell>
          <cell r="AW61">
            <v>29272.58</v>
          </cell>
          <cell r="AX61">
            <v>14550.76</v>
          </cell>
          <cell r="AY61">
            <v>37455.47</v>
          </cell>
          <cell r="AZ61">
            <v>37455.47</v>
          </cell>
          <cell r="BA61">
            <v>36169.4</v>
          </cell>
          <cell r="BB61">
            <v>15559.75</v>
          </cell>
          <cell r="BC61">
            <v>26404.32</v>
          </cell>
          <cell r="BD61">
            <v>9276.2199999999993</v>
          </cell>
          <cell r="BE61">
            <v>10454.549999999999</v>
          </cell>
          <cell r="BF61">
            <v>12655.01</v>
          </cell>
          <cell r="BG61">
            <v>12655.01</v>
          </cell>
          <cell r="BH61">
            <v>36802.370000000003</v>
          </cell>
          <cell r="BI61">
            <v>13121.32</v>
          </cell>
          <cell r="BJ61">
            <v>13121.32</v>
          </cell>
          <cell r="BK61">
            <v>9954.61</v>
          </cell>
        </row>
        <row r="62">
          <cell r="G62" t="str">
            <v>ND</v>
          </cell>
          <cell r="H62" t="str">
            <v>ND</v>
          </cell>
          <cell r="I62">
            <v>27197.19</v>
          </cell>
          <cell r="J62">
            <v>59238.67</v>
          </cell>
          <cell r="K62">
            <v>59238.67</v>
          </cell>
          <cell r="L62">
            <v>82675.64</v>
          </cell>
          <cell r="M62">
            <v>92657.919999999998</v>
          </cell>
          <cell r="N62">
            <v>49008.13</v>
          </cell>
          <cell r="O62">
            <v>66667.199999999997</v>
          </cell>
          <cell r="P62">
            <v>31425.49</v>
          </cell>
          <cell r="Q62">
            <v>59764.74</v>
          </cell>
          <cell r="R62">
            <v>43835.68</v>
          </cell>
          <cell r="S62">
            <v>59463.05</v>
          </cell>
          <cell r="T62">
            <v>76658.05</v>
          </cell>
          <cell r="U62">
            <v>69531.520000000004</v>
          </cell>
          <cell r="V62">
            <v>39426.22</v>
          </cell>
          <cell r="W62">
            <v>33931.160000000003</v>
          </cell>
          <cell r="X62">
            <v>28650.81</v>
          </cell>
          <cell r="Y62">
            <v>36401.160000000003</v>
          </cell>
          <cell r="Z62">
            <v>35398.61</v>
          </cell>
          <cell r="AA62">
            <v>25754.44</v>
          </cell>
          <cell r="AB62">
            <v>21057.43</v>
          </cell>
          <cell r="AC62">
            <v>35697.58</v>
          </cell>
          <cell r="AD62">
            <v>42424.99</v>
          </cell>
          <cell r="AE62">
            <v>37223.480000000003</v>
          </cell>
          <cell r="AF62">
            <v>30875.03</v>
          </cell>
          <cell r="AG62">
            <v>45342.01</v>
          </cell>
          <cell r="AH62">
            <v>20958.59</v>
          </cell>
          <cell r="AI62">
            <v>47549.98</v>
          </cell>
          <cell r="AJ62">
            <v>49851.95</v>
          </cell>
          <cell r="AK62">
            <v>73814.48</v>
          </cell>
          <cell r="AL62">
            <v>85000</v>
          </cell>
          <cell r="AM62">
            <v>44968.22</v>
          </cell>
          <cell r="AN62">
            <v>33176.379999999997</v>
          </cell>
          <cell r="AO62">
            <v>29679.82</v>
          </cell>
          <cell r="AP62">
            <v>34010.68</v>
          </cell>
          <cell r="AQ62">
            <v>46561.86</v>
          </cell>
          <cell r="AR62">
            <v>50315.46</v>
          </cell>
          <cell r="AS62">
            <v>52855.05</v>
          </cell>
          <cell r="AT62">
            <v>52769.760000000002</v>
          </cell>
          <cell r="AU62">
            <v>56173.04</v>
          </cell>
          <cell r="AV62">
            <v>69218.990000000005</v>
          </cell>
          <cell r="AW62">
            <v>77195.289999999994</v>
          </cell>
          <cell r="AX62">
            <v>38535.269999999997</v>
          </cell>
          <cell r="AY62">
            <v>90642.22</v>
          </cell>
          <cell r="AZ62">
            <v>96150.22</v>
          </cell>
          <cell r="BA62">
            <v>52604.32</v>
          </cell>
          <cell r="BB62">
            <v>65487.6</v>
          </cell>
          <cell r="BC62">
            <v>67657.070000000007</v>
          </cell>
          <cell r="BD62">
            <v>36511.42</v>
          </cell>
          <cell r="BE62">
            <v>38108.25</v>
          </cell>
          <cell r="BF62">
            <v>39732.879999999997</v>
          </cell>
          <cell r="BG62">
            <v>47382.879999999997</v>
          </cell>
          <cell r="BH62">
            <v>141397.12</v>
          </cell>
          <cell r="BI62">
            <v>26303.72</v>
          </cell>
          <cell r="BJ62">
            <v>29494.78</v>
          </cell>
          <cell r="BK62">
            <v>37387.39</v>
          </cell>
        </row>
        <row r="63">
          <cell r="G63" t="str">
            <v>ND</v>
          </cell>
          <cell r="H63" t="str">
            <v>ND</v>
          </cell>
          <cell r="I63">
            <v>3780</v>
          </cell>
          <cell r="J63">
            <v>22596.68</v>
          </cell>
          <cell r="K63">
            <v>22596.68</v>
          </cell>
          <cell r="L63">
            <v>26049.599999999999</v>
          </cell>
          <cell r="M63">
            <v>29548.799999999999</v>
          </cell>
          <cell r="N63">
            <v>8164.8</v>
          </cell>
          <cell r="O63">
            <v>11664</v>
          </cell>
          <cell r="P63">
            <v>5443.2</v>
          </cell>
          <cell r="Q63">
            <v>23328</v>
          </cell>
          <cell r="R63">
            <v>12960</v>
          </cell>
          <cell r="S63">
            <v>15552</v>
          </cell>
          <cell r="T63">
            <v>25272</v>
          </cell>
          <cell r="U63">
            <v>15552</v>
          </cell>
          <cell r="V63">
            <v>8100</v>
          </cell>
          <cell r="W63">
            <v>8100</v>
          </cell>
          <cell r="X63">
            <v>2592</v>
          </cell>
          <cell r="Y63">
            <v>8942.4</v>
          </cell>
          <cell r="Z63">
            <v>3888</v>
          </cell>
          <cell r="AA63">
            <v>5184</v>
          </cell>
          <cell r="AB63">
            <v>4147.2</v>
          </cell>
          <cell r="AC63">
            <v>10756.8</v>
          </cell>
          <cell r="AD63">
            <v>10368</v>
          </cell>
          <cell r="AE63">
            <v>8488.7999999999993</v>
          </cell>
          <cell r="AF63">
            <v>2592</v>
          </cell>
          <cell r="AG63">
            <v>3240</v>
          </cell>
          <cell r="AH63">
            <v>1296</v>
          </cell>
          <cell r="AI63">
            <v>10260</v>
          </cell>
          <cell r="AJ63">
            <v>14256</v>
          </cell>
          <cell r="AK63">
            <v>27993.599999999999</v>
          </cell>
          <cell r="AL63" t="e">
            <v>#N/A</v>
          </cell>
          <cell r="AM63">
            <v>17820</v>
          </cell>
          <cell r="AN63">
            <v>7776</v>
          </cell>
          <cell r="AO63">
            <v>4860</v>
          </cell>
          <cell r="AP63">
            <v>3240</v>
          </cell>
          <cell r="AQ63">
            <v>9495</v>
          </cell>
          <cell r="AR63">
            <v>4536</v>
          </cell>
          <cell r="AS63">
            <v>15336</v>
          </cell>
          <cell r="AT63">
            <v>14774.4</v>
          </cell>
          <cell r="AU63">
            <v>15552</v>
          </cell>
          <cell r="AV63">
            <v>21772.799999999999</v>
          </cell>
          <cell r="AW63">
            <v>21772.799999999999</v>
          </cell>
          <cell r="AX63">
            <v>3240</v>
          </cell>
          <cell r="AY63">
            <v>28512</v>
          </cell>
          <cell r="AZ63">
            <v>32400</v>
          </cell>
          <cell r="BA63">
            <v>5400</v>
          </cell>
          <cell r="BB63">
            <v>26211.599999999999</v>
          </cell>
          <cell r="BC63">
            <v>20088</v>
          </cell>
          <cell r="BD63">
            <v>7776</v>
          </cell>
          <cell r="BE63">
            <v>8100</v>
          </cell>
          <cell r="BF63">
            <v>10800</v>
          </cell>
          <cell r="BG63">
            <v>16200</v>
          </cell>
          <cell r="BH63">
            <v>64800</v>
          </cell>
          <cell r="BI63">
            <v>2065.5</v>
          </cell>
          <cell r="BJ63">
            <v>4536</v>
          </cell>
          <cell r="BK63">
            <v>12571.2</v>
          </cell>
        </row>
        <row r="64">
          <cell r="G64" t="str">
            <v>ND</v>
          </cell>
          <cell r="H64" t="str">
            <v>ND</v>
          </cell>
          <cell r="I64">
            <v>4435.83</v>
          </cell>
          <cell r="J64">
            <v>9415.2900000000009</v>
          </cell>
          <cell r="K64">
            <v>9415.2900000000009</v>
          </cell>
          <cell r="L64">
            <v>10854</v>
          </cell>
          <cell r="M64">
            <v>12312</v>
          </cell>
          <cell r="N64">
            <v>7794.73</v>
          </cell>
          <cell r="O64">
            <v>15002</v>
          </cell>
          <cell r="P64">
            <v>7000.93</v>
          </cell>
          <cell r="Q64">
            <v>12217.33</v>
          </cell>
          <cell r="R64">
            <v>5400</v>
          </cell>
          <cell r="S64">
            <v>11496</v>
          </cell>
          <cell r="T64">
            <v>18971</v>
          </cell>
          <cell r="U64">
            <v>16136</v>
          </cell>
          <cell r="V64">
            <v>3847.3</v>
          </cell>
          <cell r="W64">
            <v>8162.5</v>
          </cell>
          <cell r="X64">
            <v>6556</v>
          </cell>
          <cell r="Y64">
            <v>8408.2000000000007</v>
          </cell>
          <cell r="Z64">
            <v>6934</v>
          </cell>
          <cell r="AA64">
            <v>2160</v>
          </cell>
          <cell r="AB64">
            <v>1728</v>
          </cell>
          <cell r="AC64">
            <v>4482</v>
          </cell>
          <cell r="AD64">
            <v>8824</v>
          </cell>
          <cell r="AE64">
            <v>8275.9</v>
          </cell>
          <cell r="AF64">
            <v>6556</v>
          </cell>
          <cell r="AG64">
            <v>1037.8</v>
          </cell>
          <cell r="AH64">
            <v>470.8</v>
          </cell>
          <cell r="AI64">
            <v>4477.3</v>
          </cell>
          <cell r="AJ64">
            <v>9540.4</v>
          </cell>
          <cell r="AK64">
            <v>14289.6</v>
          </cell>
          <cell r="AL64" t="e">
            <v>#N/A</v>
          </cell>
          <cell r="AM64">
            <v>7425</v>
          </cell>
          <cell r="AN64">
            <v>3240</v>
          </cell>
          <cell r="AO64">
            <v>2308.38</v>
          </cell>
          <cell r="AP64">
            <v>1835.88</v>
          </cell>
          <cell r="AQ64">
            <v>4254.18</v>
          </cell>
          <cell r="AR64">
            <v>2807.8</v>
          </cell>
          <cell r="AS64">
            <v>9693</v>
          </cell>
          <cell r="AT64">
            <v>9529.2000000000007</v>
          </cell>
          <cell r="AU64">
            <v>9756</v>
          </cell>
          <cell r="AV64">
            <v>11570.4</v>
          </cell>
          <cell r="AW64">
            <v>11570.4</v>
          </cell>
          <cell r="AX64">
            <v>6165</v>
          </cell>
          <cell r="AY64">
            <v>11880</v>
          </cell>
          <cell r="AZ64">
            <v>13500</v>
          </cell>
          <cell r="BA64">
            <v>2250</v>
          </cell>
          <cell r="BB64">
            <v>10921.5</v>
          </cell>
          <cell r="BC64">
            <v>8370</v>
          </cell>
          <cell r="BD64">
            <v>7681.33</v>
          </cell>
          <cell r="BE64">
            <v>7775.83</v>
          </cell>
          <cell r="BF64">
            <v>4500</v>
          </cell>
          <cell r="BG64">
            <v>6750</v>
          </cell>
          <cell r="BH64">
            <v>27000</v>
          </cell>
          <cell r="BI64">
            <v>1493.32</v>
          </cell>
          <cell r="BJ64">
            <v>2213.88</v>
          </cell>
          <cell r="BK64">
            <v>5238</v>
          </cell>
        </row>
        <row r="65">
          <cell r="G65" t="e">
            <v>#VALUE!</v>
          </cell>
          <cell r="H65" t="e">
            <v>#VALUE!</v>
          </cell>
          <cell r="I65">
            <v>1.1735</v>
          </cell>
          <cell r="J65">
            <v>0.41670000000000001</v>
          </cell>
          <cell r="K65">
            <v>0.41670000000000001</v>
          </cell>
          <cell r="L65">
            <v>0.41670000000000001</v>
          </cell>
          <cell r="M65">
            <v>0.41670000000000001</v>
          </cell>
          <cell r="N65">
            <v>0.95469999999999999</v>
          </cell>
          <cell r="O65">
            <v>1.2862</v>
          </cell>
          <cell r="P65">
            <v>1.2862</v>
          </cell>
          <cell r="Q65">
            <v>0.52370000000000005</v>
          </cell>
          <cell r="R65">
            <v>0.41670000000000001</v>
          </cell>
          <cell r="S65">
            <v>0.73919999999999997</v>
          </cell>
          <cell r="T65">
            <v>0.75070000000000003</v>
          </cell>
          <cell r="U65">
            <v>1.0376000000000001</v>
          </cell>
          <cell r="V65">
            <v>0.47499999999999998</v>
          </cell>
          <cell r="W65">
            <v>1.0077</v>
          </cell>
          <cell r="X65">
            <v>2.5293000000000001</v>
          </cell>
          <cell r="Y65">
            <v>0.94030000000000002</v>
          </cell>
          <cell r="Z65">
            <v>1.7834000000000001</v>
          </cell>
          <cell r="AA65">
            <v>0.41670000000000001</v>
          </cell>
          <cell r="AB65">
            <v>0.41670000000000001</v>
          </cell>
          <cell r="AC65">
            <v>0.41670000000000001</v>
          </cell>
          <cell r="AD65">
            <v>0.85109999999999997</v>
          </cell>
          <cell r="AE65">
            <v>0.97489999999999999</v>
          </cell>
          <cell r="AF65">
            <v>2.5293000000000001</v>
          </cell>
          <cell r="AG65">
            <v>0.32029999999999997</v>
          </cell>
          <cell r="AH65">
            <v>0.36330000000000001</v>
          </cell>
          <cell r="AI65">
            <v>0.43640000000000001</v>
          </cell>
          <cell r="AJ65">
            <v>0.66920000000000002</v>
          </cell>
          <cell r="AK65">
            <v>0.51049999999999995</v>
          </cell>
          <cell r="AL65" t="e">
            <v>#N/A</v>
          </cell>
          <cell r="AM65">
            <v>0.41670000000000001</v>
          </cell>
          <cell r="AN65">
            <v>0.41670000000000001</v>
          </cell>
          <cell r="AO65">
            <v>0.47499999999999998</v>
          </cell>
          <cell r="AP65">
            <v>0.56659999999999999</v>
          </cell>
          <cell r="AQ65">
            <v>0.44800000000000001</v>
          </cell>
          <cell r="AR65">
            <v>0.61899999999999999</v>
          </cell>
          <cell r="AS65">
            <v>0.63200000000000001</v>
          </cell>
          <cell r="AT65">
            <v>0.64500000000000002</v>
          </cell>
          <cell r="AU65">
            <v>0.62729999999999997</v>
          </cell>
          <cell r="AV65">
            <v>0.53139999999999998</v>
          </cell>
          <cell r="AW65">
            <v>0.53139999999999998</v>
          </cell>
          <cell r="AX65">
            <v>1.9028</v>
          </cell>
          <cell r="AY65">
            <v>0.41670000000000001</v>
          </cell>
          <cell r="AZ65">
            <v>0.41670000000000001</v>
          </cell>
          <cell r="BA65">
            <v>0.41670000000000001</v>
          </cell>
          <cell r="BB65">
            <v>0.41670000000000001</v>
          </cell>
          <cell r="BC65">
            <v>0.41670000000000001</v>
          </cell>
          <cell r="BD65">
            <v>0.98780000000000001</v>
          </cell>
          <cell r="BE65">
            <v>0.96</v>
          </cell>
          <cell r="BF65">
            <v>0.41670000000000001</v>
          </cell>
          <cell r="BG65">
            <v>0.41670000000000001</v>
          </cell>
          <cell r="BH65">
            <v>0.41670000000000001</v>
          </cell>
          <cell r="BI65">
            <v>0.72299999999999998</v>
          </cell>
          <cell r="BJ65">
            <v>0.48809999999999998</v>
          </cell>
          <cell r="BK65">
            <v>0.41670000000000001</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sheetName val="INICIO"/>
      <sheetName val="Hoja1"/>
      <sheetName val="RESUMEN"/>
      <sheetName val="ITEMS"/>
      <sheetName val="memorias"/>
      <sheetName val="AIU"/>
      <sheetName val="LISTADO"/>
      <sheetName val="EQUIPOS"/>
      <sheetName val="TRANSPORTES"/>
      <sheetName val="MATERIALES"/>
      <sheetName val="personal"/>
      <sheetName val="SALARIOS"/>
      <sheetName val="DOTACIONES"/>
      <sheetName val="CIERRE"/>
      <sheetName val="Datos"/>
      <sheetName val="Cuadrillas"/>
      <sheetName val="Jornal"/>
      <sheetName val="Macro1"/>
      <sheetName val="Banderas"/>
      <sheetName val="INSUMOS"/>
      <sheetName val="Insum"/>
      <sheetName val="resum96"/>
      <sheetName val="Design (3)"/>
      <sheetName val="Design"/>
      <sheetName val="criterio"/>
      <sheetName val="TRAMO 03"/>
      <sheetName val="Design_(3)"/>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sheetName val="ESTADO RED VIS"/>
      <sheetName val="SEMAFORO VIS"/>
      <sheetName val="TORTA EST. VIAS VIS"/>
      <sheetName val="ESTADO RED TEC"/>
      <sheetName val="SEMAFORO TEC VIS"/>
      <sheetName val="TORTA EST. VIAS TEC"/>
      <sheetName val="MAPA EST RED"/>
      <sheetName val="NECESIDAD VIA"/>
      <sheetName val="Necesidades cr."/>
      <sheetName val="CANT OBRA"/>
      <sheetName val="INF. EMERGENCIAS"/>
      <sheetName val="PUENTES"/>
      <sheetName val="NEC PTES"/>
      <sheetName val="PONTONES"/>
      <sheetName val="NEC. PONTONES"/>
      <sheetName val="Señal Vertical"/>
      <sheetName val="Señal Horizontal"/>
      <sheetName val="ACCIDENTALIDAD"/>
      <sheetName val="DEFENSA VIAS"/>
      <sheetName val="SEGUIMIENTO"/>
      <sheetName val="CUANTI AMV"/>
      <sheetName val="CUALI AMV"/>
      <sheetName val="CUANTI MICRO"/>
      <sheetName val="CUALI MICRO"/>
      <sheetName val="FOTOG"/>
      <sheetName val="PRENSA"/>
      <sheetName val="COMENTARIO"/>
      <sheetName val="ANEXO"/>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row r="3">
          <cell r="A3">
            <v>0</v>
          </cell>
          <cell r="B3">
            <v>0</v>
          </cell>
          <cell r="F3">
            <v>0</v>
          </cell>
          <cell r="G3">
            <v>0</v>
          </cell>
          <cell r="K3">
            <v>0</v>
          </cell>
          <cell r="L3">
            <v>0</v>
          </cell>
        </row>
        <row r="4">
          <cell r="A4">
            <v>1</v>
          </cell>
          <cell r="B4">
            <v>933</v>
          </cell>
          <cell r="F4">
            <v>1</v>
          </cell>
          <cell r="G4">
            <v>962</v>
          </cell>
          <cell r="K4">
            <v>1</v>
          </cell>
          <cell r="L4">
            <v>997</v>
          </cell>
        </row>
        <row r="5">
          <cell r="A5">
            <v>2</v>
          </cell>
          <cell r="B5">
            <v>949</v>
          </cell>
          <cell r="F5">
            <v>2</v>
          </cell>
          <cell r="G5">
            <v>1030</v>
          </cell>
          <cell r="K5">
            <v>2</v>
          </cell>
          <cell r="L5">
            <v>996</v>
          </cell>
        </row>
        <row r="6">
          <cell r="A6">
            <v>3</v>
          </cell>
          <cell r="B6">
            <v>969</v>
          </cell>
          <cell r="F6">
            <v>3</v>
          </cell>
          <cell r="G6">
            <v>952</v>
          </cell>
          <cell r="K6">
            <v>3</v>
          </cell>
          <cell r="L6">
            <v>999</v>
          </cell>
        </row>
        <row r="7">
          <cell r="A7">
            <v>4</v>
          </cell>
          <cell r="B7">
            <v>965</v>
          </cell>
          <cell r="F7">
            <v>4</v>
          </cell>
          <cell r="G7">
            <v>957</v>
          </cell>
          <cell r="K7">
            <v>4</v>
          </cell>
          <cell r="L7">
            <v>1000</v>
          </cell>
        </row>
        <row r="8">
          <cell r="A8">
            <v>5</v>
          </cell>
          <cell r="B8">
            <v>952</v>
          </cell>
          <cell r="F8">
            <v>5</v>
          </cell>
          <cell r="G8">
            <v>1000</v>
          </cell>
          <cell r="K8">
            <v>5</v>
          </cell>
          <cell r="L8">
            <v>1001</v>
          </cell>
        </row>
        <row r="9">
          <cell r="A9">
            <v>6</v>
          </cell>
          <cell r="B9">
            <v>964</v>
          </cell>
          <cell r="F9">
            <v>6</v>
          </cell>
          <cell r="G9">
            <v>950</v>
          </cell>
          <cell r="K9">
            <v>6</v>
          </cell>
          <cell r="L9">
            <v>999</v>
          </cell>
        </row>
        <row r="10">
          <cell r="A10">
            <v>7</v>
          </cell>
          <cell r="B10">
            <v>978</v>
          </cell>
          <cell r="F10">
            <v>7</v>
          </cell>
          <cell r="G10">
            <v>983</v>
          </cell>
          <cell r="K10">
            <v>7</v>
          </cell>
          <cell r="L10">
            <v>1005</v>
          </cell>
        </row>
        <row r="11">
          <cell r="A11">
            <v>8</v>
          </cell>
          <cell r="B11">
            <v>969</v>
          </cell>
          <cell r="F11">
            <v>8</v>
          </cell>
          <cell r="G11">
            <v>976</v>
          </cell>
          <cell r="K11">
            <v>8</v>
          </cell>
          <cell r="L11">
            <v>1000</v>
          </cell>
        </row>
        <row r="12">
          <cell r="A12">
            <v>9</v>
          </cell>
          <cell r="B12">
            <v>1104</v>
          </cell>
          <cell r="F12">
            <v>9</v>
          </cell>
          <cell r="G12">
            <v>965</v>
          </cell>
          <cell r="K12">
            <v>9</v>
          </cell>
          <cell r="L12">
            <v>1000</v>
          </cell>
        </row>
        <row r="13">
          <cell r="A13">
            <v>10</v>
          </cell>
          <cell r="B13">
            <v>857</v>
          </cell>
          <cell r="F13">
            <v>10</v>
          </cell>
          <cell r="G13">
            <v>961</v>
          </cell>
          <cell r="K13">
            <v>10</v>
          </cell>
          <cell r="L13">
            <v>1000</v>
          </cell>
        </row>
        <row r="14">
          <cell r="A14">
            <v>11</v>
          </cell>
          <cell r="B14">
            <v>957</v>
          </cell>
          <cell r="F14">
            <v>11</v>
          </cell>
          <cell r="G14">
            <v>970</v>
          </cell>
          <cell r="K14">
            <v>11</v>
          </cell>
          <cell r="L14">
            <v>1000</v>
          </cell>
        </row>
        <row r="15">
          <cell r="A15">
            <v>12</v>
          </cell>
          <cell r="B15">
            <v>983</v>
          </cell>
          <cell r="F15">
            <v>12</v>
          </cell>
          <cell r="G15">
            <v>980</v>
          </cell>
          <cell r="K15">
            <v>12</v>
          </cell>
          <cell r="L15">
            <v>1000</v>
          </cell>
        </row>
        <row r="16">
          <cell r="A16">
            <v>13</v>
          </cell>
          <cell r="B16">
            <v>980</v>
          </cell>
          <cell r="F16">
            <v>13</v>
          </cell>
          <cell r="G16">
            <v>998</v>
          </cell>
          <cell r="K16">
            <v>13</v>
          </cell>
          <cell r="L16">
            <v>1000</v>
          </cell>
        </row>
        <row r="17">
          <cell r="A17">
            <v>14</v>
          </cell>
          <cell r="B17">
            <v>963</v>
          </cell>
          <cell r="F17">
            <v>14</v>
          </cell>
          <cell r="G17">
            <v>1005</v>
          </cell>
          <cell r="K17">
            <v>14</v>
          </cell>
          <cell r="L17">
            <v>1000</v>
          </cell>
        </row>
        <row r="18">
          <cell r="A18">
            <v>15</v>
          </cell>
          <cell r="B18">
            <v>987</v>
          </cell>
          <cell r="F18">
            <v>15</v>
          </cell>
          <cell r="G18">
            <v>982</v>
          </cell>
          <cell r="K18">
            <v>15</v>
          </cell>
          <cell r="L18">
            <v>1000</v>
          </cell>
        </row>
        <row r="19">
          <cell r="A19">
            <v>16</v>
          </cell>
          <cell r="B19">
            <v>979</v>
          </cell>
          <cell r="F19">
            <v>16</v>
          </cell>
          <cell r="G19">
            <v>993</v>
          </cell>
          <cell r="K19">
            <v>16</v>
          </cell>
          <cell r="L19">
            <v>983</v>
          </cell>
        </row>
        <row r="20">
          <cell r="A20">
            <v>17</v>
          </cell>
          <cell r="B20">
            <v>977</v>
          </cell>
          <cell r="F20">
            <v>17</v>
          </cell>
          <cell r="G20">
            <v>988</v>
          </cell>
          <cell r="K20">
            <v>17</v>
          </cell>
          <cell r="L20">
            <v>1010</v>
          </cell>
        </row>
        <row r="21">
          <cell r="A21">
            <v>18</v>
          </cell>
          <cell r="B21">
            <v>987</v>
          </cell>
          <cell r="F21">
            <v>18</v>
          </cell>
          <cell r="G21">
            <v>1005</v>
          </cell>
          <cell r="K21">
            <v>18</v>
          </cell>
          <cell r="L21">
            <v>1023</v>
          </cell>
        </row>
        <row r="22">
          <cell r="A22">
            <v>19</v>
          </cell>
          <cell r="B22">
            <v>931</v>
          </cell>
          <cell r="F22">
            <v>19</v>
          </cell>
          <cell r="G22">
            <v>976</v>
          </cell>
          <cell r="K22">
            <v>19</v>
          </cell>
          <cell r="L22">
            <v>1000</v>
          </cell>
        </row>
        <row r="23">
          <cell r="A23">
            <v>20</v>
          </cell>
          <cell r="B23">
            <v>1109</v>
          </cell>
          <cell r="F23">
            <v>20</v>
          </cell>
          <cell r="G23">
            <v>973</v>
          </cell>
          <cell r="K23">
            <v>20</v>
          </cell>
          <cell r="L23">
            <v>972</v>
          </cell>
        </row>
        <row r="24">
          <cell r="A24">
            <v>21</v>
          </cell>
          <cell r="B24">
            <v>892</v>
          </cell>
          <cell r="F24">
            <v>21</v>
          </cell>
          <cell r="G24">
            <v>956</v>
          </cell>
          <cell r="K24">
            <v>21</v>
          </cell>
          <cell r="L24">
            <v>970</v>
          </cell>
        </row>
        <row r="25">
          <cell r="A25">
            <v>22</v>
          </cell>
          <cell r="B25">
            <v>1004</v>
          </cell>
          <cell r="F25">
            <v>22</v>
          </cell>
          <cell r="G25">
            <v>962</v>
          </cell>
          <cell r="K25">
            <v>22</v>
          </cell>
          <cell r="L25">
            <v>992</v>
          </cell>
        </row>
        <row r="26">
          <cell r="A26">
            <v>23</v>
          </cell>
          <cell r="B26">
            <v>1000</v>
          </cell>
          <cell r="F26">
            <v>23</v>
          </cell>
          <cell r="G26">
            <v>983</v>
          </cell>
          <cell r="K26">
            <v>23</v>
          </cell>
          <cell r="L26">
            <v>987</v>
          </cell>
        </row>
        <row r="27">
          <cell r="A27">
            <v>24</v>
          </cell>
          <cell r="B27">
            <v>996</v>
          </cell>
          <cell r="F27">
            <v>24</v>
          </cell>
          <cell r="G27">
            <v>977</v>
          </cell>
          <cell r="K27">
            <v>24</v>
          </cell>
          <cell r="L27">
            <v>981</v>
          </cell>
        </row>
        <row r="28">
          <cell r="A28">
            <v>25</v>
          </cell>
          <cell r="B28">
            <v>1002</v>
          </cell>
          <cell r="F28">
            <v>25</v>
          </cell>
          <cell r="G28">
            <v>972</v>
          </cell>
          <cell r="K28">
            <v>25</v>
          </cell>
          <cell r="L28">
            <v>986</v>
          </cell>
        </row>
        <row r="29">
          <cell r="A29">
            <v>26</v>
          </cell>
          <cell r="B29">
            <v>1033</v>
          </cell>
          <cell r="F29">
            <v>26</v>
          </cell>
          <cell r="G29">
            <v>970</v>
          </cell>
          <cell r="K29">
            <v>26</v>
          </cell>
          <cell r="L29">
            <v>990</v>
          </cell>
        </row>
        <row r="30">
          <cell r="A30">
            <v>27</v>
          </cell>
          <cell r="B30">
            <v>982</v>
          </cell>
          <cell r="F30">
            <v>27</v>
          </cell>
          <cell r="G30">
            <v>996</v>
          </cell>
          <cell r="K30">
            <v>27</v>
          </cell>
          <cell r="L30">
            <v>988</v>
          </cell>
        </row>
        <row r="31">
          <cell r="A31">
            <v>28</v>
          </cell>
          <cell r="B31">
            <v>996</v>
          </cell>
          <cell r="F31">
            <v>28</v>
          </cell>
          <cell r="G31">
            <v>974</v>
          </cell>
          <cell r="K31">
            <v>28</v>
          </cell>
          <cell r="L31">
            <v>994</v>
          </cell>
        </row>
        <row r="32">
          <cell r="A32">
            <v>29</v>
          </cell>
          <cell r="B32">
            <v>1000</v>
          </cell>
          <cell r="F32">
            <v>29</v>
          </cell>
          <cell r="G32">
            <v>984</v>
          </cell>
          <cell r="K32">
            <v>29</v>
          </cell>
          <cell r="L32">
            <v>988</v>
          </cell>
        </row>
        <row r="33">
          <cell r="A33">
            <v>30</v>
          </cell>
          <cell r="B33">
            <v>1009</v>
          </cell>
          <cell r="F33">
            <v>30</v>
          </cell>
          <cell r="G33">
            <v>786</v>
          </cell>
          <cell r="K33">
            <v>30</v>
          </cell>
          <cell r="L33">
            <v>990</v>
          </cell>
        </row>
        <row r="34">
          <cell r="A34">
            <v>31</v>
          </cell>
          <cell r="B34">
            <v>1011</v>
          </cell>
          <cell r="K34">
            <v>31</v>
          </cell>
          <cell r="L34">
            <v>990</v>
          </cell>
        </row>
        <row r="35">
          <cell r="A35">
            <v>32</v>
          </cell>
          <cell r="B35">
            <v>1005</v>
          </cell>
          <cell r="K35">
            <v>32</v>
          </cell>
          <cell r="L35">
            <v>1009</v>
          </cell>
        </row>
        <row r="36">
          <cell r="A36">
            <v>33</v>
          </cell>
          <cell r="B36">
            <v>1002</v>
          </cell>
          <cell r="K36">
            <v>33</v>
          </cell>
          <cell r="L36">
            <v>988</v>
          </cell>
        </row>
        <row r="37">
          <cell r="A37">
            <v>34</v>
          </cell>
          <cell r="B37">
            <v>1000</v>
          </cell>
          <cell r="K37">
            <v>34</v>
          </cell>
          <cell r="L37">
            <v>1008</v>
          </cell>
        </row>
        <row r="38">
          <cell r="A38">
            <v>35</v>
          </cell>
          <cell r="B38">
            <v>1012</v>
          </cell>
          <cell r="K38">
            <v>35</v>
          </cell>
          <cell r="L38">
            <v>990</v>
          </cell>
        </row>
        <row r="39">
          <cell r="A39">
            <v>36</v>
          </cell>
          <cell r="B39">
            <v>992</v>
          </cell>
          <cell r="K39">
            <v>36</v>
          </cell>
          <cell r="L39">
            <v>991</v>
          </cell>
        </row>
        <row r="40">
          <cell r="A40">
            <v>37</v>
          </cell>
          <cell r="B40">
            <v>1005</v>
          </cell>
          <cell r="K40">
            <v>37</v>
          </cell>
          <cell r="L40">
            <v>910</v>
          </cell>
        </row>
        <row r="41">
          <cell r="A41">
            <v>38</v>
          </cell>
          <cell r="B41">
            <v>1033</v>
          </cell>
          <cell r="K41">
            <v>38</v>
          </cell>
          <cell r="L41">
            <v>990</v>
          </cell>
        </row>
        <row r="42">
          <cell r="A42">
            <v>39</v>
          </cell>
          <cell r="B42">
            <v>995</v>
          </cell>
          <cell r="K42">
            <v>39</v>
          </cell>
          <cell r="L42">
            <v>987</v>
          </cell>
        </row>
        <row r="43">
          <cell r="A43">
            <v>40</v>
          </cell>
          <cell r="B43">
            <v>987</v>
          </cell>
          <cell r="K43">
            <v>40</v>
          </cell>
          <cell r="L43">
            <v>988</v>
          </cell>
        </row>
        <row r="44">
          <cell r="A44">
            <v>41</v>
          </cell>
          <cell r="B44">
            <v>980</v>
          </cell>
          <cell r="K44">
            <v>41</v>
          </cell>
          <cell r="L44">
            <v>991</v>
          </cell>
        </row>
        <row r="45">
          <cell r="A45">
            <v>42</v>
          </cell>
          <cell r="B45">
            <v>1001</v>
          </cell>
          <cell r="K45">
            <v>42</v>
          </cell>
          <cell r="L45">
            <v>992</v>
          </cell>
        </row>
        <row r="46">
          <cell r="A46">
            <v>43</v>
          </cell>
          <cell r="B46">
            <v>1012</v>
          </cell>
          <cell r="K46">
            <v>43</v>
          </cell>
          <cell r="L46">
            <v>1012</v>
          </cell>
        </row>
        <row r="47">
          <cell r="A47">
            <v>44</v>
          </cell>
          <cell r="B47">
            <v>1062</v>
          </cell>
          <cell r="K47">
            <v>44</v>
          </cell>
          <cell r="L47">
            <v>992</v>
          </cell>
        </row>
        <row r="48">
          <cell r="A48">
            <v>45</v>
          </cell>
          <cell r="B48">
            <v>1000</v>
          </cell>
          <cell r="K48">
            <v>45</v>
          </cell>
          <cell r="L48">
            <v>992</v>
          </cell>
        </row>
        <row r="49">
          <cell r="A49">
            <v>46</v>
          </cell>
          <cell r="B49">
            <v>1011</v>
          </cell>
          <cell r="K49">
            <v>46</v>
          </cell>
          <cell r="L49">
            <v>993</v>
          </cell>
        </row>
        <row r="50">
          <cell r="A50">
            <v>47</v>
          </cell>
          <cell r="B50">
            <v>1006</v>
          </cell>
          <cell r="K50">
            <v>47</v>
          </cell>
          <cell r="L50">
            <v>1009</v>
          </cell>
        </row>
        <row r="51">
          <cell r="A51">
            <v>48</v>
          </cell>
          <cell r="B51">
            <v>1013</v>
          </cell>
          <cell r="K51">
            <v>48</v>
          </cell>
          <cell r="L51">
            <v>991</v>
          </cell>
        </row>
        <row r="52">
          <cell r="A52">
            <v>49</v>
          </cell>
          <cell r="B52">
            <v>836</v>
          </cell>
          <cell r="K52">
            <v>49</v>
          </cell>
          <cell r="L52">
            <v>993</v>
          </cell>
        </row>
        <row r="53">
          <cell r="K53">
            <v>50</v>
          </cell>
          <cell r="L53">
            <v>1014</v>
          </cell>
        </row>
        <row r="54">
          <cell r="K54">
            <v>51</v>
          </cell>
          <cell r="L54">
            <v>995</v>
          </cell>
        </row>
        <row r="55">
          <cell r="K55">
            <v>52</v>
          </cell>
          <cell r="L55">
            <v>498</v>
          </cell>
        </row>
      </sheetData>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equipos"/>
      <sheetName val="MATERIALES"/>
      <sheetName val="Analissis ICEIN"/>
      <sheetName val="Listado de Equipos"/>
      <sheetName val="SALARIOS"/>
      <sheetName val="PRESOC"/>
      <sheetName val="Módulo1"/>
      <sheetName val="Módulo2"/>
      <sheetName val="Módulo3"/>
    </sheetNames>
    <sheetDataSet>
      <sheetData sheetId="0">
        <row r="2">
          <cell r="A2" t="str">
            <v>Codigo</v>
          </cell>
          <cell r="B2" t="str">
            <v>CLASE Y TIPO DE MAQUINA</v>
          </cell>
          <cell r="C2" t="str">
            <v>MARCA</v>
          </cell>
          <cell r="D2" t="str">
            <v>POTENCIA O CAPACIDAD</v>
          </cell>
          <cell r="E2" t="str">
            <v>Año Fabr</v>
          </cell>
          <cell r="F2" t="str">
            <v>VIDA UTIL</v>
          </cell>
          <cell r="G2" t="str">
            <v>VALOR ACTUAL</v>
          </cell>
          <cell r="H2" t="str">
            <v>VALOR LEASING MES</v>
          </cell>
          <cell r="I2" t="str">
            <v>VALOR LEASING HORA</v>
          </cell>
          <cell r="J2" t="str">
            <v>SALVAMENTO</v>
          </cell>
          <cell r="K2" t="str">
            <v>INTERESES,SEGUROS E IMPUESTOS</v>
          </cell>
          <cell r="L2" t="str">
            <v>REPUESTOS</v>
          </cell>
          <cell r="M2" t="str">
            <v>Valor de 1 llanta</v>
          </cell>
          <cell r="N2" t="str">
            <v>cantidad</v>
          </cell>
          <cell r="O2" t="str">
            <v xml:space="preserve">Valor llantas </v>
          </cell>
          <cell r="P2" t="str">
            <v>Vida util en meses</v>
          </cell>
          <cell r="Q2" t="str">
            <v>Vida Util horas</v>
          </cell>
          <cell r="R2" t="str">
            <v>TIPO DE OPERADOR</v>
          </cell>
          <cell r="S2" t="str">
            <v>RECARGO POR HORAS EXTRAS</v>
          </cell>
          <cell r="T2" t="str">
            <v>TIPO DE AYUDANTE</v>
          </cell>
          <cell r="U2" t="str">
            <v>A.C.P.M.</v>
          </cell>
          <cell r="V2" t="str">
            <v>ACEITE DE MOTOR</v>
          </cell>
          <cell r="W2" t="str">
            <v>ACEITE DE TRANSMISION</v>
          </cell>
          <cell r="X2" t="str">
            <v>ACEITE HIDRAULICO Y MANDOS FINALES</v>
          </cell>
          <cell r="Y2" t="str">
            <v>GRASA</v>
          </cell>
        </row>
        <row r="3">
          <cell r="A3" t="str">
            <v>AP-0001</v>
          </cell>
          <cell r="B3" t="str">
            <v xml:space="preserve">Apisonadodor a Gaolina </v>
          </cell>
          <cell r="C3" t="str">
            <v>Honda</v>
          </cell>
          <cell r="D3" t="str">
            <v>3HP</v>
          </cell>
          <cell r="E3">
            <v>2006</v>
          </cell>
          <cell r="F3">
            <v>5</v>
          </cell>
          <cell r="G3">
            <v>7500000</v>
          </cell>
          <cell r="H3">
            <v>0</v>
          </cell>
          <cell r="I3">
            <v>0</v>
          </cell>
          <cell r="J3">
            <v>10</v>
          </cell>
          <cell r="K3">
            <v>15</v>
          </cell>
          <cell r="L3">
            <v>20</v>
          </cell>
          <cell r="M3">
            <v>0</v>
          </cell>
          <cell r="N3">
            <v>0</v>
          </cell>
          <cell r="O3">
            <v>0</v>
          </cell>
          <cell r="P3">
            <v>0</v>
          </cell>
          <cell r="Q3">
            <v>0</v>
          </cell>
          <cell r="R3" t="str">
            <v>AYA</v>
          </cell>
          <cell r="S3">
            <v>1.25</v>
          </cell>
          <cell r="T3" t="str">
            <v>N/A</v>
          </cell>
          <cell r="U3">
            <v>0.5</v>
          </cell>
          <cell r="V3">
            <v>0.01</v>
          </cell>
          <cell r="W3">
            <v>0</v>
          </cell>
          <cell r="X3">
            <v>0</v>
          </cell>
          <cell r="Y3">
            <v>1E-3</v>
          </cell>
        </row>
        <row r="4">
          <cell r="A4" t="str">
            <v>AP-0002</v>
          </cell>
          <cell r="B4" t="str">
            <v xml:space="preserve">Apisonadodor a Gaolina </v>
          </cell>
          <cell r="C4" t="str">
            <v>Honda</v>
          </cell>
          <cell r="D4" t="str">
            <v>3HP</v>
          </cell>
          <cell r="E4">
            <v>2006</v>
          </cell>
          <cell r="F4">
            <v>5</v>
          </cell>
          <cell r="G4">
            <v>7500000</v>
          </cell>
          <cell r="H4">
            <v>0</v>
          </cell>
          <cell r="I4">
            <v>0</v>
          </cell>
          <cell r="J4">
            <v>10</v>
          </cell>
          <cell r="K4">
            <v>15</v>
          </cell>
          <cell r="L4">
            <v>20</v>
          </cell>
          <cell r="M4">
            <v>0</v>
          </cell>
          <cell r="N4">
            <v>0</v>
          </cell>
          <cell r="O4">
            <v>0</v>
          </cell>
          <cell r="P4">
            <v>0</v>
          </cell>
          <cell r="Q4">
            <v>0</v>
          </cell>
          <cell r="R4" t="str">
            <v>AYA</v>
          </cell>
          <cell r="S4">
            <v>1.25</v>
          </cell>
          <cell r="T4" t="str">
            <v>N/A</v>
          </cell>
          <cell r="U4">
            <v>0.5</v>
          </cell>
          <cell r="V4">
            <v>0.01</v>
          </cell>
          <cell r="W4">
            <v>0</v>
          </cell>
          <cell r="X4">
            <v>0</v>
          </cell>
          <cell r="Y4">
            <v>1E-3</v>
          </cell>
        </row>
        <row r="5">
          <cell r="A5" t="str">
            <v>CB-0001</v>
          </cell>
          <cell r="B5" t="str">
            <v>Cama Baja X11/70</v>
          </cell>
          <cell r="C5" t="str">
            <v>Marcautor</v>
          </cell>
          <cell r="D5" t="str">
            <v>2 EJES o 36.0 Ton.</v>
          </cell>
          <cell r="E5">
            <v>1995</v>
          </cell>
          <cell r="F5">
            <v>15</v>
          </cell>
          <cell r="G5">
            <v>25000000</v>
          </cell>
          <cell r="H5">
            <v>0</v>
          </cell>
          <cell r="I5">
            <v>0</v>
          </cell>
          <cell r="J5">
            <v>20</v>
          </cell>
          <cell r="K5">
            <v>15</v>
          </cell>
          <cell r="L5">
            <v>20</v>
          </cell>
          <cell r="M5">
            <v>650000</v>
          </cell>
          <cell r="N5">
            <v>8</v>
          </cell>
          <cell r="O5">
            <v>5200000</v>
          </cell>
          <cell r="P5">
            <v>12</v>
          </cell>
          <cell r="Q5">
            <v>2500</v>
          </cell>
          <cell r="R5" t="str">
            <v>N/A</v>
          </cell>
          <cell r="S5">
            <v>1.25</v>
          </cell>
          <cell r="T5" t="str">
            <v>N/A</v>
          </cell>
          <cell r="U5">
            <v>0</v>
          </cell>
          <cell r="V5">
            <v>0</v>
          </cell>
          <cell r="W5">
            <v>0</v>
          </cell>
          <cell r="X5">
            <v>0</v>
          </cell>
          <cell r="Y5">
            <v>0.03</v>
          </cell>
        </row>
        <row r="6">
          <cell r="A6" t="str">
            <v>CB-0002</v>
          </cell>
          <cell r="B6" t="str">
            <v>Cama Baja GTPB60-3</v>
          </cell>
          <cell r="C6" t="str">
            <v>Hidroamerica</v>
          </cell>
          <cell r="D6" t="str">
            <v>3 EJES o 52.0 Ton.</v>
          </cell>
          <cell r="E6">
            <v>2001</v>
          </cell>
          <cell r="F6">
            <v>15</v>
          </cell>
          <cell r="G6">
            <v>56000000</v>
          </cell>
          <cell r="H6">
            <v>0</v>
          </cell>
          <cell r="I6">
            <v>0</v>
          </cell>
          <cell r="J6">
            <v>20</v>
          </cell>
          <cell r="K6">
            <v>15</v>
          </cell>
          <cell r="L6">
            <v>20</v>
          </cell>
          <cell r="M6">
            <v>650000</v>
          </cell>
          <cell r="N6">
            <v>12</v>
          </cell>
          <cell r="O6">
            <v>7800000</v>
          </cell>
          <cell r="P6">
            <v>12</v>
          </cell>
          <cell r="Q6">
            <v>2500</v>
          </cell>
          <cell r="R6" t="str">
            <v>N/A</v>
          </cell>
          <cell r="S6">
            <v>1.25</v>
          </cell>
          <cell r="T6" t="str">
            <v>N/A</v>
          </cell>
          <cell r="U6">
            <v>0</v>
          </cell>
          <cell r="V6">
            <v>0</v>
          </cell>
          <cell r="W6">
            <v>0</v>
          </cell>
          <cell r="X6">
            <v>0</v>
          </cell>
          <cell r="Y6">
            <v>0.03</v>
          </cell>
        </row>
        <row r="7">
          <cell r="A7" t="str">
            <v>CB-0003</v>
          </cell>
          <cell r="B7" t="str">
            <v>Cama Baja HACB80-3</v>
          </cell>
          <cell r="C7" t="str">
            <v>Hidroamerica</v>
          </cell>
          <cell r="D7" t="str">
            <v>3 EJES o 52.0 Ton.</v>
          </cell>
          <cell r="E7">
            <v>2005</v>
          </cell>
          <cell r="F7">
            <v>15</v>
          </cell>
          <cell r="G7">
            <v>65000000</v>
          </cell>
          <cell r="H7">
            <v>0</v>
          </cell>
          <cell r="I7">
            <v>0</v>
          </cell>
          <cell r="J7">
            <v>20</v>
          </cell>
          <cell r="K7">
            <v>15</v>
          </cell>
          <cell r="L7">
            <v>20</v>
          </cell>
          <cell r="M7">
            <v>650000</v>
          </cell>
          <cell r="N7">
            <v>12</v>
          </cell>
          <cell r="O7">
            <v>7800000</v>
          </cell>
          <cell r="P7">
            <v>12</v>
          </cell>
          <cell r="Q7">
            <v>2500</v>
          </cell>
          <cell r="R7" t="str">
            <v>N/A</v>
          </cell>
          <cell r="S7">
            <v>1.25</v>
          </cell>
          <cell r="T7" t="str">
            <v>N/A</v>
          </cell>
          <cell r="U7">
            <v>0</v>
          </cell>
          <cell r="V7">
            <v>0</v>
          </cell>
          <cell r="W7">
            <v>0</v>
          </cell>
          <cell r="X7">
            <v>0</v>
          </cell>
          <cell r="Y7">
            <v>0.03</v>
          </cell>
        </row>
        <row r="8">
          <cell r="A8" t="str">
            <v>CE-0001</v>
          </cell>
          <cell r="B8" t="str">
            <v>Camion De Estacas NKR</v>
          </cell>
          <cell r="C8" t="str">
            <v>Chevrolet</v>
          </cell>
          <cell r="D8" t="str">
            <v>2771C.C. o 2,7Ton</v>
          </cell>
          <cell r="E8">
            <v>2006</v>
          </cell>
          <cell r="F8">
            <v>8</v>
          </cell>
          <cell r="G8">
            <v>75000000</v>
          </cell>
          <cell r="H8">
            <v>0</v>
          </cell>
          <cell r="I8">
            <v>0</v>
          </cell>
          <cell r="J8">
            <v>10</v>
          </cell>
          <cell r="K8">
            <v>15</v>
          </cell>
          <cell r="L8">
            <v>20</v>
          </cell>
          <cell r="M8">
            <v>550000</v>
          </cell>
          <cell r="N8">
            <v>6</v>
          </cell>
          <cell r="O8">
            <v>3300000</v>
          </cell>
          <cell r="P8">
            <v>9</v>
          </cell>
          <cell r="Q8">
            <v>1875</v>
          </cell>
          <cell r="R8" t="str">
            <v>OPV</v>
          </cell>
          <cell r="S8">
            <v>1.25</v>
          </cell>
          <cell r="T8" t="str">
            <v>N/A</v>
          </cell>
          <cell r="U8">
            <v>3</v>
          </cell>
          <cell r="V8">
            <v>0.04</v>
          </cell>
          <cell r="W8">
            <v>0.02</v>
          </cell>
          <cell r="X8">
            <v>0</v>
          </cell>
          <cell r="Y8">
            <v>0.02</v>
          </cell>
        </row>
        <row r="9">
          <cell r="A9" t="str">
            <v>CE-0002</v>
          </cell>
          <cell r="B9" t="str">
            <v>Camion De Estacas NKR</v>
          </cell>
          <cell r="C9" t="str">
            <v>Chevrolet</v>
          </cell>
          <cell r="D9" t="str">
            <v>2771C.C. o 2,7Ton</v>
          </cell>
          <cell r="E9">
            <v>2006</v>
          </cell>
          <cell r="F9">
            <v>8</v>
          </cell>
          <cell r="G9">
            <v>75000000</v>
          </cell>
          <cell r="H9">
            <v>0</v>
          </cell>
          <cell r="I9">
            <v>0</v>
          </cell>
          <cell r="J9">
            <v>10</v>
          </cell>
          <cell r="K9">
            <v>15</v>
          </cell>
          <cell r="L9">
            <v>20</v>
          </cell>
          <cell r="M9">
            <v>550000</v>
          </cell>
          <cell r="N9">
            <v>6</v>
          </cell>
          <cell r="O9">
            <v>3300000</v>
          </cell>
          <cell r="P9">
            <v>9</v>
          </cell>
          <cell r="Q9">
            <v>1875</v>
          </cell>
          <cell r="R9" t="str">
            <v>OPV</v>
          </cell>
          <cell r="S9">
            <v>1.25</v>
          </cell>
          <cell r="T9" t="str">
            <v>N/A</v>
          </cell>
          <cell r="U9">
            <v>3</v>
          </cell>
          <cell r="V9">
            <v>0.04</v>
          </cell>
          <cell r="W9">
            <v>0.02</v>
          </cell>
          <cell r="X9">
            <v>0</v>
          </cell>
          <cell r="Y9">
            <v>0.02</v>
          </cell>
        </row>
        <row r="10">
          <cell r="A10" t="str">
            <v>CG-0001</v>
          </cell>
          <cell r="B10" t="str">
            <v>Cargador s/llantas 920</v>
          </cell>
          <cell r="C10" t="str">
            <v>Caterpillar</v>
          </cell>
          <cell r="D10" t="str">
            <v>80 HP o 1.50 Mts3</v>
          </cell>
          <cell r="E10">
            <v>0</v>
          </cell>
          <cell r="F10">
            <v>10</v>
          </cell>
          <cell r="G10">
            <v>40000000</v>
          </cell>
          <cell r="H10">
            <v>0</v>
          </cell>
          <cell r="I10">
            <v>0</v>
          </cell>
          <cell r="J10">
            <v>20</v>
          </cell>
          <cell r="K10">
            <v>15</v>
          </cell>
          <cell r="L10">
            <v>20</v>
          </cell>
          <cell r="M10">
            <v>3500000</v>
          </cell>
          <cell r="N10">
            <v>4</v>
          </cell>
          <cell r="O10">
            <v>14000000</v>
          </cell>
          <cell r="P10">
            <v>24</v>
          </cell>
          <cell r="Q10">
            <v>5000</v>
          </cell>
          <cell r="R10" t="str">
            <v>CAA</v>
          </cell>
          <cell r="S10">
            <v>1.25</v>
          </cell>
          <cell r="T10" t="str">
            <v>N/A</v>
          </cell>
          <cell r="U10">
            <v>2.5</v>
          </cell>
          <cell r="V10">
            <v>0.02</v>
          </cell>
          <cell r="W10">
            <v>0.01</v>
          </cell>
          <cell r="X10">
            <v>0.02</v>
          </cell>
          <cell r="Y10">
            <v>0.03</v>
          </cell>
        </row>
        <row r="11">
          <cell r="A11" t="str">
            <v>CG-0002</v>
          </cell>
          <cell r="B11" t="str">
            <v>Cargador s/llantas 920</v>
          </cell>
          <cell r="C11" t="str">
            <v>Caterpillar</v>
          </cell>
          <cell r="D11" t="str">
            <v>80 HP o 1.50 Mts3</v>
          </cell>
          <cell r="E11">
            <v>0</v>
          </cell>
          <cell r="F11">
            <v>10</v>
          </cell>
          <cell r="G11">
            <v>40000000</v>
          </cell>
          <cell r="H11">
            <v>0</v>
          </cell>
          <cell r="I11">
            <v>0</v>
          </cell>
          <cell r="J11">
            <v>20</v>
          </cell>
          <cell r="K11">
            <v>15</v>
          </cell>
          <cell r="L11">
            <v>20</v>
          </cell>
          <cell r="M11">
            <v>3500000</v>
          </cell>
          <cell r="N11">
            <v>4</v>
          </cell>
          <cell r="O11">
            <v>14000000</v>
          </cell>
          <cell r="P11">
            <v>24</v>
          </cell>
          <cell r="Q11">
            <v>5000</v>
          </cell>
          <cell r="R11" t="str">
            <v>CAA</v>
          </cell>
          <cell r="S11">
            <v>1.25</v>
          </cell>
          <cell r="T11" t="str">
            <v>N/A</v>
          </cell>
          <cell r="U11">
            <v>2.5</v>
          </cell>
          <cell r="V11">
            <v>0.02</v>
          </cell>
          <cell r="W11">
            <v>0.01</v>
          </cell>
          <cell r="X11">
            <v>0.02</v>
          </cell>
          <cell r="Y11">
            <v>0.03</v>
          </cell>
        </row>
        <row r="12">
          <cell r="A12" t="str">
            <v>CG-0003</v>
          </cell>
          <cell r="B12" t="str">
            <v>Cargador s/llantas 930</v>
          </cell>
          <cell r="C12" t="str">
            <v>Caterpillar</v>
          </cell>
          <cell r="D12" t="str">
            <v>100 HP o 1.50 Mts3</v>
          </cell>
          <cell r="E12">
            <v>0</v>
          </cell>
          <cell r="F12">
            <v>10</v>
          </cell>
          <cell r="G12">
            <v>70000000</v>
          </cell>
          <cell r="H12">
            <v>0</v>
          </cell>
          <cell r="I12">
            <v>0</v>
          </cell>
          <cell r="J12">
            <v>20</v>
          </cell>
          <cell r="K12">
            <v>15</v>
          </cell>
          <cell r="L12">
            <v>20</v>
          </cell>
          <cell r="M12">
            <v>3500000</v>
          </cell>
          <cell r="N12">
            <v>4</v>
          </cell>
          <cell r="O12">
            <v>14000000</v>
          </cell>
          <cell r="P12">
            <v>24</v>
          </cell>
          <cell r="Q12">
            <v>5000</v>
          </cell>
          <cell r="R12" t="str">
            <v>CAA</v>
          </cell>
          <cell r="S12">
            <v>1.25</v>
          </cell>
          <cell r="T12" t="str">
            <v>N/A</v>
          </cell>
          <cell r="U12">
            <v>3.5</v>
          </cell>
          <cell r="V12">
            <v>0.02</v>
          </cell>
          <cell r="W12">
            <v>0.01</v>
          </cell>
          <cell r="X12">
            <v>0.02</v>
          </cell>
          <cell r="Y12">
            <v>0.03</v>
          </cell>
        </row>
        <row r="13">
          <cell r="A13" t="str">
            <v>CG-0005</v>
          </cell>
          <cell r="B13" t="str">
            <v>Cargador s/llantas 930</v>
          </cell>
          <cell r="C13" t="str">
            <v>Caterpillar</v>
          </cell>
          <cell r="D13" t="str">
            <v>100 HP o 1.50 Mts3</v>
          </cell>
          <cell r="E13">
            <v>0</v>
          </cell>
          <cell r="F13">
            <v>10</v>
          </cell>
          <cell r="G13">
            <v>70000000</v>
          </cell>
          <cell r="H13">
            <v>0</v>
          </cell>
          <cell r="I13">
            <v>0</v>
          </cell>
          <cell r="J13">
            <v>20</v>
          </cell>
          <cell r="K13">
            <v>15</v>
          </cell>
          <cell r="L13">
            <v>20</v>
          </cell>
          <cell r="M13">
            <v>3500000</v>
          </cell>
          <cell r="N13">
            <v>4</v>
          </cell>
          <cell r="O13">
            <v>14000000</v>
          </cell>
          <cell r="P13">
            <v>24</v>
          </cell>
          <cell r="Q13">
            <v>5000</v>
          </cell>
          <cell r="R13" t="str">
            <v>CAA</v>
          </cell>
          <cell r="S13">
            <v>1.25</v>
          </cell>
          <cell r="T13" t="str">
            <v>N/A</v>
          </cell>
          <cell r="U13">
            <v>3.5</v>
          </cell>
          <cell r="V13">
            <v>0.02</v>
          </cell>
          <cell r="W13">
            <v>0.01</v>
          </cell>
          <cell r="X13">
            <v>0.02</v>
          </cell>
          <cell r="Y13">
            <v>0.03</v>
          </cell>
        </row>
        <row r="14">
          <cell r="A14" t="str">
            <v>CG-0006</v>
          </cell>
          <cell r="B14" t="str">
            <v>Cargador s/llantas 924F</v>
          </cell>
          <cell r="C14" t="str">
            <v>Caterpillar</v>
          </cell>
          <cell r="D14" t="str">
            <v>1.72 Mts3</v>
          </cell>
          <cell r="E14">
            <v>0</v>
          </cell>
          <cell r="F14">
            <v>10</v>
          </cell>
          <cell r="G14">
            <v>200000000</v>
          </cell>
          <cell r="H14">
            <v>0</v>
          </cell>
          <cell r="I14">
            <v>0</v>
          </cell>
          <cell r="J14">
            <v>20</v>
          </cell>
          <cell r="K14">
            <v>15</v>
          </cell>
          <cell r="L14">
            <v>20</v>
          </cell>
          <cell r="M14">
            <v>3500000</v>
          </cell>
          <cell r="N14">
            <v>4</v>
          </cell>
          <cell r="O14">
            <v>14000000</v>
          </cell>
          <cell r="P14">
            <v>24</v>
          </cell>
          <cell r="Q14">
            <v>5000</v>
          </cell>
          <cell r="R14" t="str">
            <v>CAA</v>
          </cell>
          <cell r="S14">
            <v>1.25</v>
          </cell>
          <cell r="T14" t="str">
            <v>N/A</v>
          </cell>
          <cell r="U14">
            <v>3.2</v>
          </cell>
          <cell r="V14">
            <v>0.03</v>
          </cell>
          <cell r="W14">
            <v>0.02</v>
          </cell>
          <cell r="X14">
            <v>0.02</v>
          </cell>
          <cell r="Y14">
            <v>0.03</v>
          </cell>
        </row>
        <row r="15">
          <cell r="A15" t="str">
            <v>CG-0008</v>
          </cell>
          <cell r="B15" t="str">
            <v>Cargador s/llantas 966C</v>
          </cell>
          <cell r="C15" t="str">
            <v>Caterpillar</v>
          </cell>
          <cell r="D15" t="str">
            <v>170 HP o 3.30 Mts3</v>
          </cell>
          <cell r="E15">
            <v>0</v>
          </cell>
          <cell r="F15">
            <v>10</v>
          </cell>
          <cell r="G15">
            <v>220000000</v>
          </cell>
          <cell r="H15">
            <v>0</v>
          </cell>
          <cell r="I15">
            <v>0</v>
          </cell>
          <cell r="J15">
            <v>20</v>
          </cell>
          <cell r="K15">
            <v>15</v>
          </cell>
          <cell r="L15">
            <v>20</v>
          </cell>
          <cell r="M15">
            <v>3500000</v>
          </cell>
          <cell r="N15">
            <v>4</v>
          </cell>
          <cell r="O15">
            <v>14000000</v>
          </cell>
          <cell r="P15">
            <v>24</v>
          </cell>
          <cell r="Q15">
            <v>5000</v>
          </cell>
          <cell r="R15" t="str">
            <v>CAA</v>
          </cell>
          <cell r="S15">
            <v>1.25</v>
          </cell>
          <cell r="T15" t="str">
            <v>N/A</v>
          </cell>
          <cell r="U15">
            <v>7.5</v>
          </cell>
          <cell r="V15">
            <v>0.03</v>
          </cell>
          <cell r="W15">
            <v>0.02</v>
          </cell>
          <cell r="X15">
            <v>0.03</v>
          </cell>
          <cell r="Y15">
            <v>0.04</v>
          </cell>
        </row>
        <row r="16">
          <cell r="A16" t="str">
            <v>CG-0010</v>
          </cell>
          <cell r="B16" t="str">
            <v>Cargador s/llantas 966C</v>
          </cell>
          <cell r="C16" t="str">
            <v>Caterpillar</v>
          </cell>
          <cell r="D16" t="str">
            <v>170 HP o 3.30 Mts3</v>
          </cell>
          <cell r="E16">
            <v>1963</v>
          </cell>
          <cell r="F16">
            <v>10</v>
          </cell>
          <cell r="G16">
            <v>220000000</v>
          </cell>
          <cell r="H16">
            <v>0</v>
          </cell>
          <cell r="I16">
            <v>0</v>
          </cell>
          <cell r="J16">
            <v>20</v>
          </cell>
          <cell r="K16">
            <v>15</v>
          </cell>
          <cell r="L16">
            <v>20</v>
          </cell>
          <cell r="M16">
            <v>3500000</v>
          </cell>
          <cell r="N16">
            <v>4</v>
          </cell>
          <cell r="O16">
            <v>14000000</v>
          </cell>
          <cell r="P16">
            <v>24</v>
          </cell>
          <cell r="Q16">
            <v>5000</v>
          </cell>
          <cell r="R16" t="str">
            <v>CAA</v>
          </cell>
          <cell r="S16">
            <v>1.25</v>
          </cell>
          <cell r="T16" t="str">
            <v>N/A</v>
          </cell>
          <cell r="U16">
            <v>7.5</v>
          </cell>
          <cell r="V16">
            <v>0.03</v>
          </cell>
          <cell r="W16">
            <v>0.02</v>
          </cell>
          <cell r="X16">
            <v>0.03</v>
          </cell>
          <cell r="Y16">
            <v>0.04</v>
          </cell>
        </row>
        <row r="17">
          <cell r="A17" t="str">
            <v>CG-0011</v>
          </cell>
          <cell r="B17" t="str">
            <v>Minicargador 863</v>
          </cell>
          <cell r="C17" t="str">
            <v>Bobcat</v>
          </cell>
          <cell r="D17" t="str">
            <v>73,5 o 0.50 Mts3</v>
          </cell>
          <cell r="E17">
            <v>1997</v>
          </cell>
          <cell r="F17">
            <v>8</v>
          </cell>
          <cell r="G17">
            <v>45246600</v>
          </cell>
          <cell r="H17">
            <v>0</v>
          </cell>
          <cell r="I17">
            <v>0</v>
          </cell>
          <cell r="J17">
            <v>10</v>
          </cell>
          <cell r="K17">
            <v>15</v>
          </cell>
          <cell r="L17">
            <v>20</v>
          </cell>
          <cell r="M17">
            <v>650000</v>
          </cell>
          <cell r="N17">
            <v>4</v>
          </cell>
          <cell r="O17">
            <v>2600000</v>
          </cell>
          <cell r="P17">
            <v>9</v>
          </cell>
          <cell r="Q17">
            <v>1875</v>
          </cell>
          <cell r="R17" t="str">
            <v>CAB</v>
          </cell>
          <cell r="S17">
            <v>1.25</v>
          </cell>
          <cell r="T17" t="str">
            <v>N/A</v>
          </cell>
          <cell r="U17">
            <v>2.5</v>
          </cell>
          <cell r="V17">
            <v>0.01</v>
          </cell>
          <cell r="W17">
            <v>0.01</v>
          </cell>
          <cell r="X17">
            <v>0.01</v>
          </cell>
          <cell r="Y17">
            <v>0.01</v>
          </cell>
        </row>
        <row r="18">
          <cell r="A18" t="str">
            <v>CG-0012</v>
          </cell>
          <cell r="B18" t="str">
            <v>Cargador s/llantas IBH-72-31B</v>
          </cell>
          <cell r="C18" t="str">
            <v>Terex</v>
          </cell>
          <cell r="D18">
            <v>0</v>
          </cell>
          <cell r="E18">
            <v>0</v>
          </cell>
          <cell r="F18">
            <v>10</v>
          </cell>
          <cell r="G18">
            <v>66946500</v>
          </cell>
          <cell r="H18">
            <v>0</v>
          </cell>
          <cell r="I18">
            <v>0</v>
          </cell>
          <cell r="J18">
            <v>20</v>
          </cell>
          <cell r="K18">
            <v>15</v>
          </cell>
          <cell r="L18">
            <v>20</v>
          </cell>
          <cell r="M18">
            <v>3500000</v>
          </cell>
          <cell r="N18">
            <v>4</v>
          </cell>
          <cell r="O18">
            <v>14000000</v>
          </cell>
          <cell r="P18">
            <v>24</v>
          </cell>
          <cell r="Q18">
            <v>5000</v>
          </cell>
          <cell r="R18" t="str">
            <v>CAA</v>
          </cell>
          <cell r="S18">
            <v>1.25</v>
          </cell>
          <cell r="T18" t="str">
            <v>N/A</v>
          </cell>
          <cell r="U18">
            <v>3.5</v>
          </cell>
          <cell r="V18">
            <v>0.02</v>
          </cell>
          <cell r="W18">
            <v>0.01</v>
          </cell>
          <cell r="X18">
            <v>0.02</v>
          </cell>
          <cell r="Y18">
            <v>0.04</v>
          </cell>
        </row>
        <row r="19">
          <cell r="A19" t="str">
            <v>CG-0013</v>
          </cell>
          <cell r="B19" t="str">
            <v>Minicargador 853</v>
          </cell>
          <cell r="C19" t="str">
            <v>Bobcat</v>
          </cell>
          <cell r="D19" t="str">
            <v>75,5HP o 0,40Mts3</v>
          </cell>
          <cell r="E19">
            <v>1995</v>
          </cell>
          <cell r="F19">
            <v>8</v>
          </cell>
          <cell r="G19">
            <v>45000000</v>
          </cell>
          <cell r="H19">
            <v>0</v>
          </cell>
          <cell r="I19">
            <v>0</v>
          </cell>
          <cell r="J19">
            <v>10</v>
          </cell>
          <cell r="K19">
            <v>15</v>
          </cell>
          <cell r="L19">
            <v>20</v>
          </cell>
          <cell r="M19">
            <v>650000</v>
          </cell>
          <cell r="N19">
            <v>4</v>
          </cell>
          <cell r="O19">
            <v>2600000</v>
          </cell>
          <cell r="P19">
            <v>24</v>
          </cell>
          <cell r="Q19">
            <v>5000</v>
          </cell>
          <cell r="R19" t="str">
            <v>CAB</v>
          </cell>
          <cell r="S19">
            <v>1.25</v>
          </cell>
          <cell r="T19" t="str">
            <v>N/A</v>
          </cell>
          <cell r="U19">
            <v>2.5</v>
          </cell>
          <cell r="V19">
            <v>0.01</v>
          </cell>
          <cell r="W19">
            <v>0.01</v>
          </cell>
          <cell r="X19">
            <v>0.01</v>
          </cell>
          <cell r="Y19">
            <v>0.01</v>
          </cell>
        </row>
        <row r="20">
          <cell r="A20" t="str">
            <v>CG-0014</v>
          </cell>
          <cell r="B20" t="str">
            <v>Minicargador 60XT</v>
          </cell>
          <cell r="C20" t="str">
            <v>Case</v>
          </cell>
          <cell r="D20" t="str">
            <v>2200Rpm o 0.50Mts3</v>
          </cell>
          <cell r="E20">
            <v>2003</v>
          </cell>
          <cell r="F20">
            <v>8</v>
          </cell>
          <cell r="G20">
            <v>72000000</v>
          </cell>
          <cell r="H20">
            <v>0</v>
          </cell>
          <cell r="I20">
            <v>0</v>
          </cell>
          <cell r="J20">
            <v>10</v>
          </cell>
          <cell r="K20">
            <v>15</v>
          </cell>
          <cell r="L20">
            <v>20</v>
          </cell>
          <cell r="M20">
            <v>650000</v>
          </cell>
          <cell r="N20">
            <v>4</v>
          </cell>
          <cell r="O20">
            <v>2600000</v>
          </cell>
          <cell r="P20">
            <v>9</v>
          </cell>
          <cell r="Q20">
            <v>1875</v>
          </cell>
          <cell r="R20" t="str">
            <v>CAB</v>
          </cell>
          <cell r="S20">
            <v>1.25</v>
          </cell>
          <cell r="T20" t="str">
            <v>N/A</v>
          </cell>
          <cell r="U20">
            <v>2.5</v>
          </cell>
          <cell r="V20">
            <v>0.01</v>
          </cell>
          <cell r="W20">
            <v>0.01</v>
          </cell>
          <cell r="X20">
            <v>0.01</v>
          </cell>
          <cell r="Y20">
            <v>0.01</v>
          </cell>
        </row>
        <row r="21">
          <cell r="A21" t="str">
            <v>CG-0015</v>
          </cell>
          <cell r="B21" t="str">
            <v>Minicargador 60XT</v>
          </cell>
          <cell r="C21" t="str">
            <v>Case</v>
          </cell>
          <cell r="D21" t="str">
            <v>2200Rpm o 0.50Mts3</v>
          </cell>
          <cell r="E21">
            <v>2003</v>
          </cell>
          <cell r="F21">
            <v>8</v>
          </cell>
          <cell r="G21">
            <v>72000000</v>
          </cell>
          <cell r="H21">
            <v>0</v>
          </cell>
          <cell r="I21">
            <v>0</v>
          </cell>
          <cell r="J21">
            <v>10</v>
          </cell>
          <cell r="K21">
            <v>15</v>
          </cell>
          <cell r="L21">
            <v>20</v>
          </cell>
          <cell r="M21">
            <v>650000</v>
          </cell>
          <cell r="N21">
            <v>4</v>
          </cell>
          <cell r="O21">
            <v>2600000</v>
          </cell>
          <cell r="P21">
            <v>9</v>
          </cell>
          <cell r="Q21">
            <v>1875</v>
          </cell>
          <cell r="R21" t="str">
            <v>CAB</v>
          </cell>
          <cell r="S21">
            <v>1.25</v>
          </cell>
          <cell r="T21" t="str">
            <v>N/A</v>
          </cell>
          <cell r="U21">
            <v>2.5</v>
          </cell>
          <cell r="V21">
            <v>0.01</v>
          </cell>
          <cell r="W21">
            <v>0.01</v>
          </cell>
          <cell r="X21">
            <v>0.01</v>
          </cell>
          <cell r="Y21">
            <v>0.01</v>
          </cell>
        </row>
        <row r="22">
          <cell r="A22" t="str">
            <v>CG-0016</v>
          </cell>
          <cell r="B22" t="str">
            <v>Minicargador 853</v>
          </cell>
          <cell r="C22" t="str">
            <v>Bobcat</v>
          </cell>
          <cell r="D22" t="str">
            <v>75,5HP o 0,40Mts3</v>
          </cell>
          <cell r="E22">
            <v>1997</v>
          </cell>
          <cell r="F22">
            <v>8</v>
          </cell>
          <cell r="G22">
            <v>68000000</v>
          </cell>
          <cell r="H22">
            <v>0</v>
          </cell>
          <cell r="I22">
            <v>0</v>
          </cell>
          <cell r="J22">
            <v>10</v>
          </cell>
          <cell r="K22">
            <v>15</v>
          </cell>
          <cell r="L22">
            <v>20</v>
          </cell>
          <cell r="M22">
            <v>650000</v>
          </cell>
          <cell r="N22">
            <v>4</v>
          </cell>
          <cell r="O22">
            <v>2600000</v>
          </cell>
          <cell r="P22">
            <v>9</v>
          </cell>
          <cell r="Q22">
            <v>1875</v>
          </cell>
          <cell r="R22" t="str">
            <v>CAB</v>
          </cell>
          <cell r="S22">
            <v>1.25</v>
          </cell>
          <cell r="T22" t="str">
            <v>N/A</v>
          </cell>
          <cell r="U22">
            <v>2.5</v>
          </cell>
          <cell r="V22">
            <v>0.01</v>
          </cell>
          <cell r="W22">
            <v>0.01</v>
          </cell>
          <cell r="X22">
            <v>0.01</v>
          </cell>
          <cell r="Y22">
            <v>0.01</v>
          </cell>
        </row>
        <row r="23">
          <cell r="A23" t="str">
            <v>CG-0017</v>
          </cell>
          <cell r="B23" t="str">
            <v>Cargador s/llantas 950G</v>
          </cell>
          <cell r="C23" t="str">
            <v>Caterpillar</v>
          </cell>
          <cell r="D23">
            <v>0</v>
          </cell>
          <cell r="E23">
            <v>1999</v>
          </cell>
          <cell r="F23">
            <v>10</v>
          </cell>
          <cell r="G23">
            <v>503962800</v>
          </cell>
          <cell r="H23">
            <v>9800000</v>
          </cell>
          <cell r="I23">
            <v>39200</v>
          </cell>
          <cell r="J23">
            <v>20</v>
          </cell>
          <cell r="K23">
            <v>15</v>
          </cell>
          <cell r="L23">
            <v>20</v>
          </cell>
          <cell r="M23">
            <v>5600000</v>
          </cell>
          <cell r="N23">
            <v>4</v>
          </cell>
          <cell r="O23">
            <v>22400000</v>
          </cell>
          <cell r="P23">
            <v>24</v>
          </cell>
          <cell r="Q23">
            <v>5000</v>
          </cell>
          <cell r="R23" t="str">
            <v>CAA</v>
          </cell>
          <cell r="S23">
            <v>1.25</v>
          </cell>
          <cell r="T23" t="str">
            <v>N/A</v>
          </cell>
          <cell r="U23">
            <v>8</v>
          </cell>
          <cell r="V23">
            <v>0.04</v>
          </cell>
          <cell r="W23">
            <v>0.02</v>
          </cell>
          <cell r="X23">
            <v>0.02</v>
          </cell>
          <cell r="Y23">
            <v>0.02</v>
          </cell>
        </row>
        <row r="24">
          <cell r="A24" t="str">
            <v>CG-0018</v>
          </cell>
          <cell r="B24" t="str">
            <v>Cargador s/llantas 938F</v>
          </cell>
          <cell r="C24" t="str">
            <v>Caterpillar</v>
          </cell>
          <cell r="D24">
            <v>0</v>
          </cell>
          <cell r="E24">
            <v>0</v>
          </cell>
          <cell r="F24">
            <v>10</v>
          </cell>
          <cell r="G24">
            <v>230000000</v>
          </cell>
          <cell r="H24">
            <v>0</v>
          </cell>
          <cell r="I24">
            <v>0</v>
          </cell>
          <cell r="J24">
            <v>20</v>
          </cell>
          <cell r="K24">
            <v>15</v>
          </cell>
          <cell r="L24">
            <v>20</v>
          </cell>
          <cell r="M24">
            <v>4500000</v>
          </cell>
          <cell r="N24">
            <v>4</v>
          </cell>
          <cell r="O24">
            <v>18000000</v>
          </cell>
          <cell r="P24">
            <v>24</v>
          </cell>
          <cell r="Q24">
            <v>5000</v>
          </cell>
          <cell r="R24" t="str">
            <v>CAA</v>
          </cell>
          <cell r="S24">
            <v>1.25</v>
          </cell>
          <cell r="T24" t="str">
            <v>N/A</v>
          </cell>
          <cell r="U24">
            <v>3.5</v>
          </cell>
          <cell r="V24">
            <v>0.02</v>
          </cell>
          <cell r="W24">
            <v>0.01</v>
          </cell>
          <cell r="X24">
            <v>0.02</v>
          </cell>
          <cell r="Y24">
            <v>0.04</v>
          </cell>
        </row>
        <row r="25">
          <cell r="A25" t="str">
            <v>CI-0001</v>
          </cell>
          <cell r="B25" t="str">
            <v xml:space="preserve">Carrotanque Irrigador </v>
          </cell>
          <cell r="C25" t="str">
            <v>International</v>
          </cell>
          <cell r="D25" t="str">
            <v>7.0 Ton.</v>
          </cell>
          <cell r="E25">
            <v>1970</v>
          </cell>
          <cell r="F25">
            <v>10</v>
          </cell>
          <cell r="G25">
            <v>70000000</v>
          </cell>
          <cell r="H25">
            <v>0</v>
          </cell>
          <cell r="I25">
            <v>0</v>
          </cell>
          <cell r="J25">
            <v>20</v>
          </cell>
          <cell r="K25">
            <v>15</v>
          </cell>
          <cell r="L25">
            <v>20</v>
          </cell>
          <cell r="M25">
            <v>750000</v>
          </cell>
          <cell r="N25">
            <v>6</v>
          </cell>
          <cell r="O25">
            <v>4500000</v>
          </cell>
          <cell r="P25">
            <v>9</v>
          </cell>
          <cell r="Q25">
            <v>1875</v>
          </cell>
          <cell r="R25" t="str">
            <v>VS</v>
          </cell>
          <cell r="S25">
            <v>1.25</v>
          </cell>
          <cell r="T25" t="str">
            <v>N/A</v>
          </cell>
          <cell r="U25">
            <v>4</v>
          </cell>
          <cell r="V25">
            <v>0.04</v>
          </cell>
          <cell r="W25">
            <v>0.02</v>
          </cell>
          <cell r="X25">
            <v>0.01</v>
          </cell>
          <cell r="Y25">
            <v>5.0000000000000001E-3</v>
          </cell>
        </row>
        <row r="26">
          <cell r="A26" t="str">
            <v>CI-0002</v>
          </cell>
          <cell r="B26" t="str">
            <v>Carrotanque Irrigador 700</v>
          </cell>
          <cell r="C26" t="str">
            <v>Ford</v>
          </cell>
          <cell r="D26">
            <v>0</v>
          </cell>
          <cell r="E26">
            <v>1995</v>
          </cell>
          <cell r="F26">
            <v>10</v>
          </cell>
          <cell r="G26">
            <v>45000000</v>
          </cell>
          <cell r="H26">
            <v>0</v>
          </cell>
          <cell r="I26">
            <v>0</v>
          </cell>
          <cell r="J26">
            <v>20</v>
          </cell>
          <cell r="K26">
            <v>15</v>
          </cell>
          <cell r="L26">
            <v>20</v>
          </cell>
          <cell r="M26">
            <v>750000</v>
          </cell>
          <cell r="N26">
            <v>6</v>
          </cell>
          <cell r="O26">
            <v>4500000</v>
          </cell>
          <cell r="P26">
            <v>9</v>
          </cell>
          <cell r="Q26">
            <v>1875</v>
          </cell>
          <cell r="R26" t="str">
            <v>VS</v>
          </cell>
          <cell r="S26">
            <v>1.25</v>
          </cell>
          <cell r="T26" t="str">
            <v>N/A</v>
          </cell>
          <cell r="U26">
            <v>4</v>
          </cell>
          <cell r="V26">
            <v>0.04</v>
          </cell>
          <cell r="W26">
            <v>0.02</v>
          </cell>
          <cell r="X26">
            <v>0.01</v>
          </cell>
          <cell r="Y26">
            <v>5.0000000000000001E-3</v>
          </cell>
        </row>
        <row r="27">
          <cell r="A27" t="str">
            <v>CI-0003</v>
          </cell>
          <cell r="B27" t="str">
            <v>Carrotanque Irrigador Frehilander</v>
          </cell>
          <cell r="C27" t="str">
            <v>Maximicer III</v>
          </cell>
          <cell r="D27">
            <v>0</v>
          </cell>
          <cell r="E27">
            <v>0</v>
          </cell>
          <cell r="F27">
            <v>10</v>
          </cell>
          <cell r="G27">
            <v>351685298</v>
          </cell>
          <cell r="H27">
            <v>7500000</v>
          </cell>
          <cell r="I27">
            <v>30000</v>
          </cell>
          <cell r="J27">
            <v>20</v>
          </cell>
          <cell r="K27">
            <v>15</v>
          </cell>
          <cell r="L27">
            <v>20</v>
          </cell>
          <cell r="M27">
            <v>750000</v>
          </cell>
          <cell r="N27">
            <v>6</v>
          </cell>
          <cell r="O27">
            <v>4500000</v>
          </cell>
          <cell r="P27">
            <v>9</v>
          </cell>
          <cell r="Q27">
            <v>1875</v>
          </cell>
          <cell r="R27" t="str">
            <v>VS</v>
          </cell>
          <cell r="S27">
            <v>1.25</v>
          </cell>
          <cell r="T27" t="str">
            <v>N/A</v>
          </cell>
          <cell r="U27">
            <v>4</v>
          </cell>
          <cell r="V27">
            <v>0.04</v>
          </cell>
          <cell r="W27">
            <v>0.02</v>
          </cell>
          <cell r="X27">
            <v>0.01</v>
          </cell>
          <cell r="Y27">
            <v>5.0000000000000001E-3</v>
          </cell>
        </row>
        <row r="28">
          <cell r="A28" t="str">
            <v>CL-0003</v>
          </cell>
          <cell r="B28" t="str">
            <v>Compac.s/Llantas 7E6247</v>
          </cell>
          <cell r="C28" t="str">
            <v>Hamm Stavostroj</v>
          </cell>
          <cell r="D28" t="str">
            <v>87HP o 8,0 Ton.</v>
          </cell>
          <cell r="E28">
            <v>0</v>
          </cell>
          <cell r="F28">
            <v>10</v>
          </cell>
          <cell r="G28">
            <v>50000000</v>
          </cell>
          <cell r="H28">
            <v>0</v>
          </cell>
          <cell r="I28">
            <v>0</v>
          </cell>
          <cell r="J28">
            <v>20</v>
          </cell>
          <cell r="K28">
            <v>15</v>
          </cell>
          <cell r="L28">
            <v>20</v>
          </cell>
          <cell r="M28">
            <v>850000</v>
          </cell>
          <cell r="N28">
            <v>9</v>
          </cell>
          <cell r="O28">
            <v>7650000</v>
          </cell>
          <cell r="P28">
            <v>24</v>
          </cell>
          <cell r="Q28">
            <v>5000</v>
          </cell>
          <cell r="R28" t="str">
            <v>CL</v>
          </cell>
          <cell r="S28">
            <v>1.25</v>
          </cell>
          <cell r="T28" t="str">
            <v>N/A</v>
          </cell>
          <cell r="U28">
            <v>2.86</v>
          </cell>
          <cell r="V28">
            <v>0.02</v>
          </cell>
          <cell r="W28">
            <v>0.02</v>
          </cell>
          <cell r="X28">
            <v>0.01</v>
          </cell>
          <cell r="Y28">
            <v>0.01</v>
          </cell>
        </row>
        <row r="29">
          <cell r="A29" t="str">
            <v>CL-0004</v>
          </cell>
          <cell r="B29" t="str">
            <v>Compac. s/Llantas PT125R</v>
          </cell>
          <cell r="C29" t="str">
            <v>Ingersoll Rand</v>
          </cell>
          <cell r="D29" t="str">
            <v>92 HP o 11.0 Ton.</v>
          </cell>
          <cell r="E29">
            <v>1996</v>
          </cell>
          <cell r="F29">
            <v>10</v>
          </cell>
          <cell r="G29">
            <v>150000000</v>
          </cell>
          <cell r="H29">
            <v>0</v>
          </cell>
          <cell r="I29">
            <v>0</v>
          </cell>
          <cell r="J29">
            <v>20</v>
          </cell>
          <cell r="K29">
            <v>15</v>
          </cell>
          <cell r="L29">
            <v>20</v>
          </cell>
          <cell r="M29">
            <v>850000</v>
          </cell>
          <cell r="N29">
            <v>9</v>
          </cell>
          <cell r="O29">
            <v>7650000</v>
          </cell>
          <cell r="P29">
            <v>24</v>
          </cell>
          <cell r="Q29">
            <v>5000</v>
          </cell>
          <cell r="R29" t="str">
            <v>CL</v>
          </cell>
          <cell r="S29">
            <v>1.25</v>
          </cell>
          <cell r="T29" t="str">
            <v>N/A</v>
          </cell>
          <cell r="U29">
            <v>2.64</v>
          </cell>
          <cell r="V29">
            <v>0.02</v>
          </cell>
          <cell r="W29">
            <v>0.01</v>
          </cell>
          <cell r="X29">
            <v>0.01</v>
          </cell>
          <cell r="Y29">
            <v>0.01</v>
          </cell>
        </row>
        <row r="30">
          <cell r="A30" t="str">
            <v>CL-0005</v>
          </cell>
          <cell r="B30" t="str">
            <v>Compac. s/Llantas PS200B</v>
          </cell>
          <cell r="C30" t="str">
            <v>Caterpillar</v>
          </cell>
          <cell r="D30" t="str">
            <v>87 Hp o 8.0 Ton.</v>
          </cell>
          <cell r="E30">
            <v>1996</v>
          </cell>
          <cell r="F30">
            <v>10</v>
          </cell>
          <cell r="G30">
            <v>160000000</v>
          </cell>
          <cell r="H30">
            <v>0</v>
          </cell>
          <cell r="I30">
            <v>0</v>
          </cell>
          <cell r="J30">
            <v>20</v>
          </cell>
          <cell r="K30">
            <v>15</v>
          </cell>
          <cell r="L30">
            <v>20</v>
          </cell>
          <cell r="M30">
            <v>850000</v>
          </cell>
          <cell r="N30">
            <v>9</v>
          </cell>
          <cell r="O30">
            <v>7650000</v>
          </cell>
          <cell r="P30">
            <v>24</v>
          </cell>
          <cell r="Q30">
            <v>5000</v>
          </cell>
          <cell r="R30" t="str">
            <v>CL</v>
          </cell>
          <cell r="S30">
            <v>1.25</v>
          </cell>
          <cell r="T30" t="str">
            <v>N/A</v>
          </cell>
          <cell r="U30">
            <v>2.86</v>
          </cell>
          <cell r="V30">
            <v>0.02</v>
          </cell>
          <cell r="W30">
            <v>0.02</v>
          </cell>
          <cell r="X30">
            <v>0.01</v>
          </cell>
          <cell r="Y30">
            <v>0.01</v>
          </cell>
        </row>
        <row r="31">
          <cell r="A31" t="str">
            <v>CL-0006</v>
          </cell>
          <cell r="B31" t="str">
            <v>Compac. s/Llantas PT125R</v>
          </cell>
          <cell r="C31" t="str">
            <v>Ingersoll Rand</v>
          </cell>
          <cell r="D31" t="str">
            <v>80 HP o 11.0 Ton.</v>
          </cell>
          <cell r="E31">
            <v>1996</v>
          </cell>
          <cell r="F31">
            <v>10</v>
          </cell>
          <cell r="G31">
            <v>230000000</v>
          </cell>
          <cell r="H31">
            <v>0</v>
          </cell>
          <cell r="I31">
            <v>0</v>
          </cell>
          <cell r="J31">
            <v>20</v>
          </cell>
          <cell r="K31">
            <v>15</v>
          </cell>
          <cell r="L31">
            <v>20</v>
          </cell>
          <cell r="M31">
            <v>850000</v>
          </cell>
          <cell r="N31">
            <v>9</v>
          </cell>
          <cell r="O31">
            <v>7650000</v>
          </cell>
          <cell r="P31">
            <v>24</v>
          </cell>
          <cell r="Q31">
            <v>5000</v>
          </cell>
          <cell r="R31" t="str">
            <v>CL</v>
          </cell>
          <cell r="S31">
            <v>1.25</v>
          </cell>
          <cell r="T31" t="str">
            <v>N/A</v>
          </cell>
          <cell r="U31">
            <v>2.64</v>
          </cell>
          <cell r="V31">
            <v>0.02</v>
          </cell>
          <cell r="W31">
            <v>0.01</v>
          </cell>
          <cell r="X31">
            <v>0.01</v>
          </cell>
          <cell r="Y31">
            <v>0.01</v>
          </cell>
        </row>
        <row r="32">
          <cell r="A32" t="str">
            <v>CM-0004</v>
          </cell>
          <cell r="B32" t="str">
            <v>Compresor P250WJD</v>
          </cell>
          <cell r="C32" t="str">
            <v>Ingersoll Rand</v>
          </cell>
          <cell r="D32" t="str">
            <v>74HP o 250PCM</v>
          </cell>
          <cell r="E32">
            <v>1996</v>
          </cell>
          <cell r="F32">
            <v>8</v>
          </cell>
          <cell r="G32">
            <v>60000000</v>
          </cell>
          <cell r="H32">
            <v>0</v>
          </cell>
          <cell r="I32">
            <v>0</v>
          </cell>
          <cell r="J32">
            <v>10</v>
          </cell>
          <cell r="K32">
            <v>15</v>
          </cell>
          <cell r="L32">
            <v>20</v>
          </cell>
          <cell r="M32">
            <v>650000</v>
          </cell>
          <cell r="N32">
            <v>2</v>
          </cell>
          <cell r="O32">
            <v>1300000</v>
          </cell>
          <cell r="P32">
            <v>48</v>
          </cell>
          <cell r="Q32">
            <v>10000</v>
          </cell>
          <cell r="R32" t="str">
            <v>POC</v>
          </cell>
          <cell r="S32">
            <v>1.25</v>
          </cell>
          <cell r="T32" t="str">
            <v>AYB</v>
          </cell>
          <cell r="U32">
            <v>3.03</v>
          </cell>
          <cell r="V32">
            <v>0.03</v>
          </cell>
          <cell r="W32">
            <v>0</v>
          </cell>
          <cell r="X32">
            <v>0.1</v>
          </cell>
          <cell r="Y32">
            <v>1E-3</v>
          </cell>
        </row>
        <row r="33">
          <cell r="A33" t="str">
            <v>CM-0005</v>
          </cell>
          <cell r="B33" t="str">
            <v>Compresor 250DP PE72W</v>
          </cell>
          <cell r="C33" t="str">
            <v>Sullair</v>
          </cell>
          <cell r="D33" t="str">
            <v>250 PCM</v>
          </cell>
          <cell r="E33">
            <v>0</v>
          </cell>
          <cell r="F33">
            <v>8</v>
          </cell>
          <cell r="G33">
            <v>30000000</v>
          </cell>
          <cell r="H33">
            <v>0</v>
          </cell>
          <cell r="I33">
            <v>0</v>
          </cell>
          <cell r="J33">
            <v>10</v>
          </cell>
          <cell r="K33">
            <v>15</v>
          </cell>
          <cell r="L33">
            <v>20</v>
          </cell>
          <cell r="M33">
            <v>650000</v>
          </cell>
          <cell r="N33">
            <v>2</v>
          </cell>
          <cell r="O33">
            <v>1300000</v>
          </cell>
          <cell r="P33">
            <v>48</v>
          </cell>
          <cell r="Q33">
            <v>10000</v>
          </cell>
          <cell r="R33" t="str">
            <v>POC</v>
          </cell>
          <cell r="S33">
            <v>1.25</v>
          </cell>
          <cell r="T33" t="str">
            <v>AYB</v>
          </cell>
          <cell r="U33">
            <v>3.2</v>
          </cell>
          <cell r="V33">
            <v>0.03</v>
          </cell>
          <cell r="W33">
            <v>0</v>
          </cell>
          <cell r="X33">
            <v>0.1</v>
          </cell>
          <cell r="Y33">
            <v>1E-3</v>
          </cell>
        </row>
        <row r="34">
          <cell r="A34" t="str">
            <v>CM-0006</v>
          </cell>
          <cell r="B34" t="str">
            <v>Compresor 185CFM</v>
          </cell>
          <cell r="C34" t="str">
            <v>Ingersoll Rand</v>
          </cell>
          <cell r="D34" t="str">
            <v>185 PCM</v>
          </cell>
          <cell r="E34">
            <v>1989</v>
          </cell>
          <cell r="F34">
            <v>8</v>
          </cell>
          <cell r="G34">
            <v>30000000</v>
          </cell>
          <cell r="H34">
            <v>0</v>
          </cell>
          <cell r="I34">
            <v>0</v>
          </cell>
          <cell r="J34">
            <v>10</v>
          </cell>
          <cell r="K34">
            <v>15</v>
          </cell>
          <cell r="L34">
            <v>20</v>
          </cell>
          <cell r="M34">
            <v>650000</v>
          </cell>
          <cell r="N34">
            <v>2</v>
          </cell>
          <cell r="O34">
            <v>1300000</v>
          </cell>
          <cell r="P34">
            <v>48</v>
          </cell>
          <cell r="Q34">
            <v>10000</v>
          </cell>
          <cell r="R34" t="str">
            <v>POC</v>
          </cell>
          <cell r="S34">
            <v>1.25</v>
          </cell>
          <cell r="T34" t="str">
            <v>AYB</v>
          </cell>
          <cell r="U34">
            <v>2.8</v>
          </cell>
          <cell r="V34">
            <v>0.02</v>
          </cell>
          <cell r="W34">
            <v>0</v>
          </cell>
          <cell r="X34">
            <v>0.09</v>
          </cell>
          <cell r="Y34">
            <v>1E-3</v>
          </cell>
        </row>
        <row r="35">
          <cell r="A35" t="str">
            <v>CM-0007</v>
          </cell>
          <cell r="B35" t="str">
            <v>Compresor 185CFM</v>
          </cell>
          <cell r="C35" t="str">
            <v>Ingersoll Rand</v>
          </cell>
          <cell r="D35" t="str">
            <v>185 PCM</v>
          </cell>
          <cell r="E35">
            <v>1988</v>
          </cell>
          <cell r="F35">
            <v>8</v>
          </cell>
          <cell r="G35">
            <v>30000000</v>
          </cell>
          <cell r="H35">
            <v>0</v>
          </cell>
          <cell r="I35">
            <v>0</v>
          </cell>
          <cell r="J35">
            <v>10</v>
          </cell>
          <cell r="K35">
            <v>15</v>
          </cell>
          <cell r="L35">
            <v>20</v>
          </cell>
          <cell r="M35">
            <v>650000</v>
          </cell>
          <cell r="N35">
            <v>2</v>
          </cell>
          <cell r="O35">
            <v>1300000</v>
          </cell>
          <cell r="P35">
            <v>48</v>
          </cell>
          <cell r="Q35">
            <v>10000</v>
          </cell>
          <cell r="R35" t="str">
            <v>POC</v>
          </cell>
          <cell r="S35">
            <v>1.25</v>
          </cell>
          <cell r="T35" t="str">
            <v>AYB</v>
          </cell>
          <cell r="U35">
            <v>2.8</v>
          </cell>
          <cell r="V35">
            <v>0.02</v>
          </cell>
          <cell r="W35">
            <v>0</v>
          </cell>
          <cell r="X35">
            <v>0.09</v>
          </cell>
          <cell r="Y35">
            <v>1E-3</v>
          </cell>
        </row>
        <row r="36">
          <cell r="A36" t="str">
            <v>CM-0008</v>
          </cell>
          <cell r="B36" t="str">
            <v>Compresor XAS-90DD</v>
          </cell>
          <cell r="C36" t="str">
            <v>Atlas Copco</v>
          </cell>
          <cell r="D36" t="str">
            <v>185 PCM</v>
          </cell>
          <cell r="E36">
            <v>0</v>
          </cell>
          <cell r="F36">
            <v>8</v>
          </cell>
          <cell r="G36">
            <v>25000000</v>
          </cell>
          <cell r="H36">
            <v>0</v>
          </cell>
          <cell r="I36">
            <v>0</v>
          </cell>
          <cell r="J36">
            <v>10</v>
          </cell>
          <cell r="K36">
            <v>15</v>
          </cell>
          <cell r="L36">
            <v>20</v>
          </cell>
          <cell r="M36">
            <v>650000</v>
          </cell>
          <cell r="N36">
            <v>2</v>
          </cell>
          <cell r="O36">
            <v>1300000</v>
          </cell>
          <cell r="P36">
            <v>48</v>
          </cell>
          <cell r="Q36">
            <v>10000</v>
          </cell>
          <cell r="R36" t="str">
            <v>POC</v>
          </cell>
          <cell r="S36">
            <v>1.25</v>
          </cell>
          <cell r="T36" t="str">
            <v>AYB</v>
          </cell>
          <cell r="U36">
            <v>2.1</v>
          </cell>
          <cell r="V36">
            <v>0.02</v>
          </cell>
          <cell r="W36">
            <v>0</v>
          </cell>
          <cell r="X36">
            <v>0.08</v>
          </cell>
          <cell r="Y36">
            <v>1E-3</v>
          </cell>
        </row>
        <row r="37">
          <cell r="A37" t="str">
            <v>CM-0009</v>
          </cell>
          <cell r="B37" t="str">
            <v>Compresor A219-221-4</v>
          </cell>
          <cell r="C37" t="str">
            <v>Leroi</v>
          </cell>
          <cell r="D37" t="str">
            <v>375CFM</v>
          </cell>
          <cell r="E37">
            <v>1998</v>
          </cell>
          <cell r="F37">
            <v>8</v>
          </cell>
          <cell r="G37">
            <v>25000000</v>
          </cell>
          <cell r="H37">
            <v>0</v>
          </cell>
          <cell r="I37">
            <v>0</v>
          </cell>
          <cell r="J37">
            <v>10</v>
          </cell>
          <cell r="K37">
            <v>15</v>
          </cell>
          <cell r="L37">
            <v>20</v>
          </cell>
          <cell r="M37">
            <v>650000</v>
          </cell>
          <cell r="N37">
            <v>2</v>
          </cell>
          <cell r="O37">
            <v>1300000</v>
          </cell>
          <cell r="P37">
            <v>48</v>
          </cell>
          <cell r="Q37">
            <v>10000</v>
          </cell>
          <cell r="R37" t="str">
            <v>POC</v>
          </cell>
          <cell r="S37">
            <v>1.25</v>
          </cell>
          <cell r="T37" t="str">
            <v>AYB</v>
          </cell>
          <cell r="U37">
            <v>2.8</v>
          </cell>
          <cell r="V37">
            <v>0.02</v>
          </cell>
          <cell r="W37">
            <v>0</v>
          </cell>
          <cell r="X37">
            <v>0.09</v>
          </cell>
          <cell r="Y37">
            <v>1E-3</v>
          </cell>
        </row>
        <row r="38">
          <cell r="A38" t="str">
            <v>CM-0010</v>
          </cell>
          <cell r="B38" t="str">
            <v>Compresor A219-221-4</v>
          </cell>
          <cell r="C38" t="str">
            <v>Leroi</v>
          </cell>
          <cell r="D38" t="str">
            <v>375CFM</v>
          </cell>
          <cell r="E38">
            <v>1996</v>
          </cell>
          <cell r="F38">
            <v>8</v>
          </cell>
          <cell r="G38">
            <v>25000000</v>
          </cell>
          <cell r="H38">
            <v>0</v>
          </cell>
          <cell r="I38">
            <v>0</v>
          </cell>
          <cell r="J38">
            <v>10</v>
          </cell>
          <cell r="K38">
            <v>15</v>
          </cell>
          <cell r="L38">
            <v>20</v>
          </cell>
          <cell r="M38">
            <v>650000</v>
          </cell>
          <cell r="N38">
            <v>2</v>
          </cell>
          <cell r="O38">
            <v>1300000</v>
          </cell>
          <cell r="P38">
            <v>48</v>
          </cell>
          <cell r="Q38">
            <v>10000</v>
          </cell>
          <cell r="R38" t="str">
            <v>POC</v>
          </cell>
          <cell r="S38">
            <v>1.25</v>
          </cell>
          <cell r="T38" t="str">
            <v>AYB</v>
          </cell>
          <cell r="U38">
            <v>2.8</v>
          </cell>
          <cell r="V38">
            <v>0.02</v>
          </cell>
          <cell r="W38">
            <v>0</v>
          </cell>
          <cell r="X38">
            <v>0.09</v>
          </cell>
          <cell r="Y38">
            <v>1E-3</v>
          </cell>
        </row>
        <row r="39">
          <cell r="A39" t="str">
            <v>CM-0011</v>
          </cell>
          <cell r="B39" t="str">
            <v>Compresor D375Q6CA</v>
          </cell>
          <cell r="C39" t="str">
            <v>Sullair</v>
          </cell>
          <cell r="D39" t="str">
            <v>108HP o 100PSI</v>
          </cell>
          <cell r="E39">
            <v>1997</v>
          </cell>
          <cell r="F39">
            <v>8</v>
          </cell>
          <cell r="G39">
            <v>32000000</v>
          </cell>
          <cell r="H39">
            <v>0</v>
          </cell>
          <cell r="I39">
            <v>0</v>
          </cell>
          <cell r="J39">
            <v>10</v>
          </cell>
          <cell r="K39">
            <v>15</v>
          </cell>
          <cell r="L39">
            <v>20</v>
          </cell>
          <cell r="M39">
            <v>650000</v>
          </cell>
          <cell r="N39">
            <v>2</v>
          </cell>
          <cell r="O39">
            <v>1300000</v>
          </cell>
          <cell r="P39">
            <v>48</v>
          </cell>
          <cell r="Q39">
            <v>10000</v>
          </cell>
          <cell r="R39" t="str">
            <v>POC</v>
          </cell>
          <cell r="S39">
            <v>1.25</v>
          </cell>
          <cell r="T39" t="str">
            <v>AYB</v>
          </cell>
          <cell r="U39">
            <v>4.5</v>
          </cell>
          <cell r="V39">
            <v>0.03</v>
          </cell>
          <cell r="W39">
            <v>0</v>
          </cell>
          <cell r="X39">
            <v>0.1</v>
          </cell>
          <cell r="Y39">
            <v>1E-3</v>
          </cell>
        </row>
        <row r="40">
          <cell r="A40" t="str">
            <v>CM-0012</v>
          </cell>
          <cell r="B40" t="str">
            <v>Compresor 185PDQJD</v>
          </cell>
          <cell r="C40" t="str">
            <v>Sullair</v>
          </cell>
          <cell r="D40" t="str">
            <v>80HP o 2800RPM</v>
          </cell>
          <cell r="E40">
            <v>0</v>
          </cell>
          <cell r="F40">
            <v>8</v>
          </cell>
          <cell r="G40">
            <v>22000000</v>
          </cell>
          <cell r="H40">
            <v>0</v>
          </cell>
          <cell r="I40">
            <v>0</v>
          </cell>
          <cell r="J40">
            <v>10</v>
          </cell>
          <cell r="K40">
            <v>15</v>
          </cell>
          <cell r="L40">
            <v>20</v>
          </cell>
          <cell r="M40">
            <v>650000</v>
          </cell>
          <cell r="N40">
            <v>2</v>
          </cell>
          <cell r="O40">
            <v>1300000</v>
          </cell>
          <cell r="P40">
            <v>48</v>
          </cell>
          <cell r="Q40">
            <v>10000</v>
          </cell>
          <cell r="R40" t="str">
            <v>POC</v>
          </cell>
          <cell r="S40">
            <v>1.25</v>
          </cell>
          <cell r="T40" t="str">
            <v>AYB</v>
          </cell>
          <cell r="U40">
            <v>2.8</v>
          </cell>
          <cell r="V40">
            <v>0.02</v>
          </cell>
          <cell r="W40">
            <v>0</v>
          </cell>
          <cell r="X40">
            <v>0.09</v>
          </cell>
          <cell r="Y40">
            <v>1E-3</v>
          </cell>
        </row>
        <row r="41">
          <cell r="A41" t="str">
            <v>CM-0013</v>
          </cell>
          <cell r="B41" t="str">
            <v>Compresor P-250WJD</v>
          </cell>
          <cell r="C41" t="str">
            <v>Ingersoll Rand</v>
          </cell>
          <cell r="D41">
            <v>0</v>
          </cell>
          <cell r="E41">
            <v>0</v>
          </cell>
          <cell r="F41">
            <v>8</v>
          </cell>
          <cell r="G41">
            <v>52000000</v>
          </cell>
          <cell r="H41">
            <v>0</v>
          </cell>
          <cell r="I41">
            <v>0</v>
          </cell>
          <cell r="J41">
            <v>10</v>
          </cell>
          <cell r="K41">
            <v>15</v>
          </cell>
          <cell r="L41">
            <v>20</v>
          </cell>
          <cell r="M41">
            <v>650000</v>
          </cell>
          <cell r="N41">
            <v>2</v>
          </cell>
          <cell r="O41">
            <v>1300000</v>
          </cell>
          <cell r="P41">
            <v>48</v>
          </cell>
          <cell r="Q41">
            <v>10000</v>
          </cell>
          <cell r="R41" t="str">
            <v>POC</v>
          </cell>
          <cell r="S41">
            <v>1.25</v>
          </cell>
          <cell r="T41" t="str">
            <v>AYB</v>
          </cell>
          <cell r="U41">
            <v>3.03</v>
          </cell>
          <cell r="V41">
            <v>0.03</v>
          </cell>
          <cell r="W41">
            <v>0</v>
          </cell>
          <cell r="X41">
            <v>0.1</v>
          </cell>
          <cell r="Y41">
            <v>1E-3</v>
          </cell>
        </row>
        <row r="42">
          <cell r="A42" t="str">
            <v>CM-0014</v>
          </cell>
          <cell r="B42" t="str">
            <v>Compresor P-250WJD</v>
          </cell>
          <cell r="C42" t="str">
            <v>Ingersoll Rand</v>
          </cell>
          <cell r="D42">
            <v>0</v>
          </cell>
          <cell r="E42">
            <v>0</v>
          </cell>
          <cell r="F42">
            <v>8</v>
          </cell>
          <cell r="G42">
            <v>52000000</v>
          </cell>
          <cell r="H42">
            <v>0</v>
          </cell>
          <cell r="I42">
            <v>0</v>
          </cell>
          <cell r="J42">
            <v>10</v>
          </cell>
          <cell r="K42">
            <v>15</v>
          </cell>
          <cell r="L42">
            <v>20</v>
          </cell>
          <cell r="M42">
            <v>650000</v>
          </cell>
          <cell r="N42">
            <v>2</v>
          </cell>
          <cell r="O42">
            <v>1300000</v>
          </cell>
          <cell r="P42">
            <v>48</v>
          </cell>
          <cell r="Q42">
            <v>10000</v>
          </cell>
          <cell r="R42" t="str">
            <v>POC</v>
          </cell>
          <cell r="S42">
            <v>1.25</v>
          </cell>
          <cell r="T42" t="str">
            <v>AYB</v>
          </cell>
          <cell r="U42">
            <v>3.03</v>
          </cell>
          <cell r="V42">
            <v>0.03</v>
          </cell>
          <cell r="W42">
            <v>0</v>
          </cell>
          <cell r="X42">
            <v>0.1</v>
          </cell>
          <cell r="Y42">
            <v>1E-3</v>
          </cell>
        </row>
        <row r="43">
          <cell r="A43" t="str">
            <v>CP-0001</v>
          </cell>
          <cell r="B43" t="str">
            <v xml:space="preserve">Cortadora Pavimento </v>
          </cell>
          <cell r="C43" t="str">
            <v>Ingersoll Rand</v>
          </cell>
          <cell r="D43" t="str">
            <v>242 cm3</v>
          </cell>
          <cell r="E43">
            <v>0</v>
          </cell>
          <cell r="F43">
            <v>5</v>
          </cell>
          <cell r="G43">
            <v>7000000</v>
          </cell>
          <cell r="H43">
            <v>0</v>
          </cell>
          <cell r="I43">
            <v>0</v>
          </cell>
          <cell r="J43">
            <v>10</v>
          </cell>
          <cell r="K43">
            <v>15</v>
          </cell>
          <cell r="L43">
            <v>20</v>
          </cell>
          <cell r="M43">
            <v>650000</v>
          </cell>
          <cell r="N43">
            <v>2</v>
          </cell>
          <cell r="O43">
            <v>1300000</v>
          </cell>
          <cell r="P43">
            <v>48</v>
          </cell>
          <cell r="Q43">
            <v>10000</v>
          </cell>
          <cell r="R43" t="str">
            <v>AYA</v>
          </cell>
          <cell r="S43">
            <v>1.25</v>
          </cell>
          <cell r="T43" t="str">
            <v>N/A</v>
          </cell>
          <cell r="U43">
            <v>0.5</v>
          </cell>
          <cell r="V43">
            <v>0.01</v>
          </cell>
          <cell r="W43">
            <v>0</v>
          </cell>
          <cell r="X43">
            <v>0</v>
          </cell>
          <cell r="Y43">
            <v>1E-3</v>
          </cell>
        </row>
        <row r="44">
          <cell r="A44" t="str">
            <v>CP-0002</v>
          </cell>
          <cell r="B44" t="str">
            <v>Cortadora De Pavimento PRO6511126</v>
          </cell>
          <cell r="C44" t="str">
            <v>Target</v>
          </cell>
          <cell r="D44">
            <v>0</v>
          </cell>
          <cell r="E44">
            <v>0</v>
          </cell>
          <cell r="F44">
            <v>8</v>
          </cell>
          <cell r="G44">
            <v>45000000</v>
          </cell>
          <cell r="H44">
            <v>0</v>
          </cell>
          <cell r="I44">
            <v>0</v>
          </cell>
          <cell r="J44">
            <v>10</v>
          </cell>
          <cell r="K44">
            <v>15</v>
          </cell>
          <cell r="L44">
            <v>20</v>
          </cell>
          <cell r="M44">
            <v>170000</v>
          </cell>
          <cell r="N44">
            <v>2</v>
          </cell>
          <cell r="O44">
            <v>340000</v>
          </cell>
          <cell r="P44">
            <v>36</v>
          </cell>
          <cell r="Q44">
            <v>7500</v>
          </cell>
          <cell r="R44" t="str">
            <v>AYA</v>
          </cell>
          <cell r="S44">
            <v>1.25</v>
          </cell>
          <cell r="T44" t="str">
            <v>N/A</v>
          </cell>
          <cell r="U44">
            <v>2.1</v>
          </cell>
          <cell r="V44">
            <v>0.02</v>
          </cell>
          <cell r="W44">
            <v>0</v>
          </cell>
          <cell r="X44">
            <v>0.01</v>
          </cell>
          <cell r="Y44">
            <v>1E-3</v>
          </cell>
        </row>
        <row r="45">
          <cell r="A45" t="str">
            <v>CP-0003</v>
          </cell>
          <cell r="B45" t="str">
            <v>Cortadora De Pavimento PRO6511126</v>
          </cell>
          <cell r="C45" t="str">
            <v>Target</v>
          </cell>
          <cell r="D45">
            <v>0</v>
          </cell>
          <cell r="E45">
            <v>0</v>
          </cell>
          <cell r="F45">
            <v>8</v>
          </cell>
          <cell r="G45">
            <v>45000000</v>
          </cell>
          <cell r="H45">
            <v>0</v>
          </cell>
          <cell r="I45">
            <v>0</v>
          </cell>
          <cell r="J45">
            <v>10</v>
          </cell>
          <cell r="K45">
            <v>15</v>
          </cell>
          <cell r="L45">
            <v>20</v>
          </cell>
          <cell r="M45">
            <v>170000</v>
          </cell>
          <cell r="N45">
            <v>2</v>
          </cell>
          <cell r="O45">
            <v>340000</v>
          </cell>
          <cell r="P45">
            <v>36</v>
          </cell>
          <cell r="Q45">
            <v>7500</v>
          </cell>
          <cell r="R45" t="str">
            <v>AYA</v>
          </cell>
          <cell r="S45">
            <v>1.25</v>
          </cell>
          <cell r="T45" t="str">
            <v>N/A</v>
          </cell>
          <cell r="U45">
            <v>2.1</v>
          </cell>
          <cell r="V45">
            <v>0.02</v>
          </cell>
          <cell r="W45">
            <v>0</v>
          </cell>
          <cell r="X45">
            <v>0.01</v>
          </cell>
          <cell r="Y45">
            <v>1E-3</v>
          </cell>
        </row>
        <row r="46">
          <cell r="A46" t="str">
            <v>CP-0004</v>
          </cell>
          <cell r="B46" t="str">
            <v>Cortadora De Pavimento PRO6511126</v>
          </cell>
          <cell r="C46" t="str">
            <v>Target</v>
          </cell>
          <cell r="D46">
            <v>0</v>
          </cell>
          <cell r="E46">
            <v>0</v>
          </cell>
          <cell r="F46">
            <v>8</v>
          </cell>
          <cell r="G46">
            <v>30000000</v>
          </cell>
          <cell r="H46">
            <v>0</v>
          </cell>
          <cell r="I46">
            <v>0</v>
          </cell>
          <cell r="J46">
            <v>10</v>
          </cell>
          <cell r="K46">
            <v>15</v>
          </cell>
          <cell r="L46">
            <v>20</v>
          </cell>
          <cell r="M46">
            <v>170000</v>
          </cell>
          <cell r="N46">
            <v>2</v>
          </cell>
          <cell r="O46">
            <v>340000</v>
          </cell>
          <cell r="P46">
            <v>36</v>
          </cell>
          <cell r="Q46">
            <v>7500</v>
          </cell>
          <cell r="R46" t="str">
            <v>AYA</v>
          </cell>
          <cell r="S46">
            <v>1.25</v>
          </cell>
          <cell r="T46" t="str">
            <v>N/A</v>
          </cell>
          <cell r="U46">
            <v>2.1</v>
          </cell>
          <cell r="V46">
            <v>0.02</v>
          </cell>
          <cell r="W46">
            <v>0</v>
          </cell>
          <cell r="X46">
            <v>0.01</v>
          </cell>
          <cell r="Y46">
            <v>1E-3</v>
          </cell>
        </row>
        <row r="47">
          <cell r="A47" t="str">
            <v>CP-0005</v>
          </cell>
          <cell r="B47" t="str">
            <v xml:space="preserve">Cortadora De Pavimento </v>
          </cell>
          <cell r="C47" t="str">
            <v>Honda</v>
          </cell>
          <cell r="D47" t="str">
            <v>13HP</v>
          </cell>
          <cell r="E47">
            <v>2005</v>
          </cell>
          <cell r="F47">
            <v>5</v>
          </cell>
          <cell r="G47">
            <v>6500000</v>
          </cell>
          <cell r="H47">
            <v>0</v>
          </cell>
          <cell r="I47">
            <v>0</v>
          </cell>
          <cell r="J47">
            <v>10</v>
          </cell>
          <cell r="K47">
            <v>15</v>
          </cell>
          <cell r="L47">
            <v>20</v>
          </cell>
          <cell r="M47">
            <v>0</v>
          </cell>
          <cell r="N47">
            <v>0</v>
          </cell>
          <cell r="O47">
            <v>0</v>
          </cell>
          <cell r="P47">
            <v>0</v>
          </cell>
          <cell r="Q47">
            <v>0</v>
          </cell>
          <cell r="R47" t="str">
            <v>AYA</v>
          </cell>
          <cell r="S47">
            <v>1.25</v>
          </cell>
          <cell r="T47" t="str">
            <v>N/A</v>
          </cell>
          <cell r="U47">
            <v>0.5</v>
          </cell>
          <cell r="V47">
            <v>0.01</v>
          </cell>
          <cell r="W47">
            <v>0</v>
          </cell>
          <cell r="X47">
            <v>0</v>
          </cell>
          <cell r="Y47">
            <v>1E-3</v>
          </cell>
        </row>
        <row r="48">
          <cell r="A48" t="str">
            <v>CP-0006</v>
          </cell>
          <cell r="B48" t="str">
            <v xml:space="preserve">Cortadora De Pavimento </v>
          </cell>
          <cell r="C48" t="str">
            <v>Honda</v>
          </cell>
          <cell r="D48" t="str">
            <v>13HP</v>
          </cell>
          <cell r="E48">
            <v>2005</v>
          </cell>
          <cell r="F48">
            <v>5</v>
          </cell>
          <cell r="G48">
            <v>6500000</v>
          </cell>
          <cell r="H48">
            <v>0</v>
          </cell>
          <cell r="I48">
            <v>0</v>
          </cell>
          <cell r="J48">
            <v>10</v>
          </cell>
          <cell r="K48">
            <v>15</v>
          </cell>
          <cell r="L48">
            <v>20</v>
          </cell>
          <cell r="M48">
            <v>0</v>
          </cell>
          <cell r="N48">
            <v>0</v>
          </cell>
          <cell r="O48">
            <v>0</v>
          </cell>
          <cell r="P48">
            <v>0</v>
          </cell>
          <cell r="Q48">
            <v>0</v>
          </cell>
          <cell r="R48" t="str">
            <v>AYA</v>
          </cell>
          <cell r="S48">
            <v>1.25</v>
          </cell>
          <cell r="T48" t="str">
            <v>N/A</v>
          </cell>
          <cell r="U48">
            <v>0.5</v>
          </cell>
          <cell r="V48">
            <v>0.01</v>
          </cell>
          <cell r="W48">
            <v>0</v>
          </cell>
          <cell r="X48">
            <v>0</v>
          </cell>
          <cell r="Y48">
            <v>1E-3</v>
          </cell>
        </row>
        <row r="49">
          <cell r="A49" t="str">
            <v>CQ-0001</v>
          </cell>
          <cell r="B49" t="str">
            <v>Carro Tanque 1900</v>
          </cell>
          <cell r="C49" t="str">
            <v>International</v>
          </cell>
          <cell r="D49" t="str">
            <v>1500 Gal.</v>
          </cell>
          <cell r="E49">
            <v>1983</v>
          </cell>
          <cell r="F49">
            <v>10</v>
          </cell>
          <cell r="G49">
            <v>90000000</v>
          </cell>
          <cell r="H49">
            <v>0</v>
          </cell>
          <cell r="I49">
            <v>0</v>
          </cell>
          <cell r="J49">
            <v>20</v>
          </cell>
          <cell r="K49">
            <v>15</v>
          </cell>
          <cell r="L49">
            <v>20</v>
          </cell>
          <cell r="M49">
            <v>650000</v>
          </cell>
          <cell r="N49">
            <v>6</v>
          </cell>
          <cell r="O49">
            <v>3900000</v>
          </cell>
          <cell r="P49">
            <v>9</v>
          </cell>
          <cell r="Q49">
            <v>1875</v>
          </cell>
          <cell r="R49" t="str">
            <v>AYA</v>
          </cell>
          <cell r="S49">
            <v>1.25</v>
          </cell>
          <cell r="T49" t="str">
            <v>N/A</v>
          </cell>
          <cell r="U49">
            <v>3.5</v>
          </cell>
          <cell r="V49">
            <v>0.04</v>
          </cell>
          <cell r="W49">
            <v>0.02</v>
          </cell>
          <cell r="X49">
            <v>0.01</v>
          </cell>
          <cell r="Y49">
            <v>5.0000000000000001E-3</v>
          </cell>
        </row>
        <row r="50">
          <cell r="A50" t="str">
            <v>CQ-0002</v>
          </cell>
          <cell r="B50" t="str">
            <v>Carro Tanque 600</v>
          </cell>
          <cell r="C50" t="str">
            <v>Ford</v>
          </cell>
          <cell r="D50">
            <v>0</v>
          </cell>
          <cell r="E50">
            <v>1955</v>
          </cell>
          <cell r="F50">
            <v>10</v>
          </cell>
          <cell r="G50">
            <v>50000000</v>
          </cell>
          <cell r="H50">
            <v>0</v>
          </cell>
          <cell r="I50">
            <v>0</v>
          </cell>
          <cell r="J50">
            <v>20</v>
          </cell>
          <cell r="K50">
            <v>15</v>
          </cell>
          <cell r="L50">
            <v>20</v>
          </cell>
          <cell r="M50">
            <v>650000</v>
          </cell>
          <cell r="N50">
            <v>6</v>
          </cell>
          <cell r="O50">
            <v>3900000</v>
          </cell>
          <cell r="P50">
            <v>9</v>
          </cell>
          <cell r="Q50">
            <v>1875</v>
          </cell>
          <cell r="R50" t="str">
            <v>VS</v>
          </cell>
          <cell r="S50">
            <v>1.25</v>
          </cell>
          <cell r="T50" t="str">
            <v>N/A</v>
          </cell>
          <cell r="U50">
            <v>3.5</v>
          </cell>
          <cell r="V50">
            <v>0.08</v>
          </cell>
          <cell r="W50">
            <v>0.02</v>
          </cell>
          <cell r="X50">
            <v>0.01</v>
          </cell>
          <cell r="Y50">
            <v>5.0000000000000001E-3</v>
          </cell>
        </row>
        <row r="51">
          <cell r="A51" t="str">
            <v>CQ-0003</v>
          </cell>
          <cell r="B51" t="str">
            <v>Carro Tanque C70</v>
          </cell>
          <cell r="C51" t="str">
            <v>Chevrolet</v>
          </cell>
          <cell r="D51" t="str">
            <v>170 HP o 6.5 Ton.</v>
          </cell>
          <cell r="E51">
            <v>1987</v>
          </cell>
          <cell r="F51">
            <v>10</v>
          </cell>
          <cell r="G51">
            <v>120000000</v>
          </cell>
          <cell r="H51">
            <v>0</v>
          </cell>
          <cell r="I51">
            <v>0</v>
          </cell>
          <cell r="J51">
            <v>20</v>
          </cell>
          <cell r="K51">
            <v>15</v>
          </cell>
          <cell r="L51">
            <v>20</v>
          </cell>
          <cell r="M51">
            <v>650000</v>
          </cell>
          <cell r="N51">
            <v>6</v>
          </cell>
          <cell r="O51">
            <v>3900000</v>
          </cell>
          <cell r="P51">
            <v>9</v>
          </cell>
          <cell r="Q51">
            <v>1875</v>
          </cell>
          <cell r="R51" t="str">
            <v>VS</v>
          </cell>
          <cell r="S51">
            <v>1.25</v>
          </cell>
          <cell r="T51" t="str">
            <v>N/A</v>
          </cell>
          <cell r="U51">
            <v>3.5</v>
          </cell>
          <cell r="V51">
            <v>0.04</v>
          </cell>
          <cell r="W51">
            <v>0.02</v>
          </cell>
          <cell r="X51">
            <v>0.01</v>
          </cell>
          <cell r="Y51">
            <v>5.0000000000000001E-3</v>
          </cell>
        </row>
        <row r="52">
          <cell r="A52" t="str">
            <v>CQ-0004</v>
          </cell>
          <cell r="B52" t="str">
            <v>Carro Tanque C70</v>
          </cell>
          <cell r="C52" t="str">
            <v>Chevrolet</v>
          </cell>
          <cell r="D52" t="str">
            <v>170 HP o 6.5 Ton.</v>
          </cell>
          <cell r="E52">
            <v>1987</v>
          </cell>
          <cell r="F52">
            <v>10</v>
          </cell>
          <cell r="G52">
            <v>120000000</v>
          </cell>
          <cell r="H52">
            <v>0</v>
          </cell>
          <cell r="I52">
            <v>0</v>
          </cell>
          <cell r="J52">
            <v>20</v>
          </cell>
          <cell r="K52">
            <v>15</v>
          </cell>
          <cell r="L52">
            <v>20</v>
          </cell>
          <cell r="M52">
            <v>650000</v>
          </cell>
          <cell r="N52">
            <v>6</v>
          </cell>
          <cell r="O52">
            <v>3900000</v>
          </cell>
          <cell r="P52">
            <v>9</v>
          </cell>
          <cell r="Q52">
            <v>1875</v>
          </cell>
          <cell r="R52" t="str">
            <v>VS</v>
          </cell>
          <cell r="S52">
            <v>1.25</v>
          </cell>
          <cell r="T52" t="str">
            <v>N/A</v>
          </cell>
          <cell r="U52">
            <v>3.5</v>
          </cell>
          <cell r="V52">
            <v>0.04</v>
          </cell>
          <cell r="W52">
            <v>0.02</v>
          </cell>
          <cell r="X52">
            <v>0.01</v>
          </cell>
          <cell r="Y52">
            <v>5.0000000000000001E-3</v>
          </cell>
        </row>
        <row r="53">
          <cell r="A53" t="str">
            <v>CQ-0005</v>
          </cell>
          <cell r="B53" t="str">
            <v>Carro Tanque 600</v>
          </cell>
          <cell r="C53" t="str">
            <v xml:space="preserve">Dodge </v>
          </cell>
          <cell r="D53" t="str">
            <v>6.0 Ton.</v>
          </cell>
          <cell r="E53">
            <v>1975</v>
          </cell>
          <cell r="F53">
            <v>10</v>
          </cell>
          <cell r="G53">
            <v>80000000</v>
          </cell>
          <cell r="H53">
            <v>0</v>
          </cell>
          <cell r="I53">
            <v>0</v>
          </cell>
          <cell r="J53">
            <v>20</v>
          </cell>
          <cell r="K53">
            <v>15</v>
          </cell>
          <cell r="L53">
            <v>20</v>
          </cell>
          <cell r="M53">
            <v>650000</v>
          </cell>
          <cell r="N53">
            <v>6</v>
          </cell>
          <cell r="O53">
            <v>3900000</v>
          </cell>
          <cell r="P53">
            <v>9</v>
          </cell>
          <cell r="Q53">
            <v>1875</v>
          </cell>
          <cell r="R53" t="str">
            <v>VS</v>
          </cell>
          <cell r="S53">
            <v>1.25</v>
          </cell>
          <cell r="T53" t="str">
            <v>N/A</v>
          </cell>
          <cell r="U53">
            <v>3.5</v>
          </cell>
          <cell r="V53">
            <v>0.04</v>
          </cell>
          <cell r="W53">
            <v>0.02</v>
          </cell>
          <cell r="X53">
            <v>0.01</v>
          </cell>
          <cell r="Y53">
            <v>5.0000000000000001E-3</v>
          </cell>
        </row>
        <row r="54">
          <cell r="A54" t="str">
            <v>CT-0002</v>
          </cell>
          <cell r="B54" t="str">
            <v>Compac. Tandem T810</v>
          </cell>
          <cell r="C54" t="str">
            <v>Huber</v>
          </cell>
          <cell r="D54" t="str">
            <v>6.0 Ton.</v>
          </cell>
          <cell r="E54">
            <v>0</v>
          </cell>
          <cell r="F54">
            <v>10</v>
          </cell>
          <cell r="G54">
            <v>24046875</v>
          </cell>
          <cell r="H54">
            <v>0</v>
          </cell>
          <cell r="I54">
            <v>0</v>
          </cell>
          <cell r="J54">
            <v>20</v>
          </cell>
          <cell r="K54">
            <v>15</v>
          </cell>
          <cell r="L54">
            <v>20</v>
          </cell>
          <cell r="M54">
            <v>0</v>
          </cell>
          <cell r="N54">
            <v>0</v>
          </cell>
          <cell r="O54">
            <v>0</v>
          </cell>
          <cell r="P54">
            <v>0</v>
          </cell>
          <cell r="Q54">
            <v>0</v>
          </cell>
          <cell r="R54" t="str">
            <v>CVP</v>
          </cell>
          <cell r="S54">
            <v>1.25</v>
          </cell>
          <cell r="T54" t="str">
            <v>N/A</v>
          </cell>
          <cell r="U54">
            <v>4.3499999999999996</v>
          </cell>
          <cell r="V54">
            <v>0.05</v>
          </cell>
          <cell r="W54">
            <v>0.02</v>
          </cell>
          <cell r="X54">
            <v>0.02</v>
          </cell>
          <cell r="Y54">
            <v>5.0000000000000001E-3</v>
          </cell>
        </row>
        <row r="55">
          <cell r="A55" t="str">
            <v>CT-0003</v>
          </cell>
          <cell r="B55" t="str">
            <v xml:space="preserve">Compac. Tandem </v>
          </cell>
          <cell r="C55" t="str">
            <v>Stragesport</v>
          </cell>
          <cell r="D55" t="str">
            <v>6.0 Ton.</v>
          </cell>
          <cell r="E55">
            <v>0</v>
          </cell>
          <cell r="F55">
            <v>10</v>
          </cell>
          <cell r="G55">
            <v>25249219</v>
          </cell>
          <cell r="H55">
            <v>0</v>
          </cell>
          <cell r="I55">
            <v>0</v>
          </cell>
          <cell r="J55">
            <v>20</v>
          </cell>
          <cell r="K55">
            <v>15</v>
          </cell>
          <cell r="L55">
            <v>20</v>
          </cell>
          <cell r="M55">
            <v>0</v>
          </cell>
          <cell r="N55">
            <v>0</v>
          </cell>
          <cell r="O55">
            <v>0</v>
          </cell>
          <cell r="P55">
            <v>0</v>
          </cell>
          <cell r="Q55">
            <v>0</v>
          </cell>
          <cell r="R55" t="str">
            <v>CVP</v>
          </cell>
          <cell r="S55">
            <v>1.25</v>
          </cell>
          <cell r="T55" t="str">
            <v>N/A</v>
          </cell>
          <cell r="U55">
            <v>5.2</v>
          </cell>
          <cell r="V55">
            <v>0.06</v>
          </cell>
          <cell r="W55">
            <v>0.02</v>
          </cell>
          <cell r="X55">
            <v>0.02</v>
          </cell>
          <cell r="Y55">
            <v>5.0000000000000001E-3</v>
          </cell>
        </row>
        <row r="56">
          <cell r="A56" t="str">
            <v>CT-0004</v>
          </cell>
          <cell r="B56" t="str">
            <v>Compac. Tandem E-1012</v>
          </cell>
          <cell r="C56" t="str">
            <v>Huber</v>
          </cell>
          <cell r="D56" t="str">
            <v>6.5 Ton.</v>
          </cell>
          <cell r="E56">
            <v>0</v>
          </cell>
          <cell r="F56">
            <v>10</v>
          </cell>
          <cell r="G56">
            <v>24046875</v>
          </cell>
          <cell r="H56">
            <v>0</v>
          </cell>
          <cell r="I56">
            <v>0</v>
          </cell>
          <cell r="J56">
            <v>20</v>
          </cell>
          <cell r="K56">
            <v>15</v>
          </cell>
          <cell r="L56">
            <v>20</v>
          </cell>
          <cell r="M56">
            <v>0</v>
          </cell>
          <cell r="N56">
            <v>0</v>
          </cell>
          <cell r="O56">
            <v>0</v>
          </cell>
          <cell r="P56">
            <v>0</v>
          </cell>
          <cell r="Q56">
            <v>0</v>
          </cell>
          <cell r="R56" t="str">
            <v>CVP</v>
          </cell>
          <cell r="S56">
            <v>1.25</v>
          </cell>
          <cell r="T56" t="str">
            <v>N/A</v>
          </cell>
          <cell r="U56">
            <v>4.3499999999999996</v>
          </cell>
          <cell r="V56">
            <v>0.05</v>
          </cell>
          <cell r="W56">
            <v>0.02</v>
          </cell>
          <cell r="X56">
            <v>0.02</v>
          </cell>
          <cell r="Y56">
            <v>5.0000000000000001E-3</v>
          </cell>
        </row>
        <row r="57">
          <cell r="A57" t="str">
            <v>CT-0005</v>
          </cell>
          <cell r="B57" t="str">
            <v>Compac. Tandem ST-105</v>
          </cell>
          <cell r="C57" t="str">
            <v>Ingersoll Rand</v>
          </cell>
          <cell r="D57" t="str">
            <v>2100Rpm</v>
          </cell>
          <cell r="E57">
            <v>0</v>
          </cell>
          <cell r="F57">
            <v>10</v>
          </cell>
          <cell r="G57">
            <v>40000000</v>
          </cell>
          <cell r="H57">
            <v>0</v>
          </cell>
          <cell r="I57">
            <v>0</v>
          </cell>
          <cell r="J57">
            <v>20</v>
          </cell>
          <cell r="K57">
            <v>15</v>
          </cell>
          <cell r="L57">
            <v>20</v>
          </cell>
          <cell r="M57">
            <v>0</v>
          </cell>
          <cell r="N57">
            <v>0</v>
          </cell>
          <cell r="O57">
            <v>0</v>
          </cell>
          <cell r="P57">
            <v>0</v>
          </cell>
          <cell r="Q57">
            <v>0</v>
          </cell>
          <cell r="R57" t="str">
            <v>CVP</v>
          </cell>
          <cell r="S57">
            <v>1.25</v>
          </cell>
          <cell r="T57" t="str">
            <v>N/A</v>
          </cell>
          <cell r="U57">
            <v>3.5</v>
          </cell>
          <cell r="V57">
            <v>0.04</v>
          </cell>
          <cell r="W57">
            <v>0.02</v>
          </cell>
          <cell r="X57">
            <v>0.01</v>
          </cell>
          <cell r="Y57">
            <v>5.0000000000000001E-3</v>
          </cell>
        </row>
        <row r="58">
          <cell r="A58" t="str">
            <v>CV-0002</v>
          </cell>
          <cell r="B58" t="str">
            <v>Compac.Vibratorio BW172AD2</v>
          </cell>
          <cell r="C58" t="str">
            <v>Bomag</v>
          </cell>
          <cell r="D58" t="str">
            <v>51 HP o 6.5 Ton.</v>
          </cell>
          <cell r="E58">
            <v>1994</v>
          </cell>
          <cell r="F58">
            <v>10</v>
          </cell>
          <cell r="G58">
            <v>140000000</v>
          </cell>
          <cell r="H58">
            <v>0</v>
          </cell>
          <cell r="I58">
            <v>0</v>
          </cell>
          <cell r="J58">
            <v>20</v>
          </cell>
          <cell r="K58">
            <v>15</v>
          </cell>
          <cell r="L58">
            <v>20</v>
          </cell>
          <cell r="M58">
            <v>5000000</v>
          </cell>
          <cell r="N58">
            <v>2</v>
          </cell>
          <cell r="O58">
            <v>10000000</v>
          </cell>
          <cell r="P58">
            <v>24</v>
          </cell>
          <cell r="Q58">
            <v>5000</v>
          </cell>
          <cell r="R58" t="str">
            <v>CVB</v>
          </cell>
          <cell r="S58">
            <v>1.25</v>
          </cell>
          <cell r="T58" t="str">
            <v>N/A</v>
          </cell>
          <cell r="U58">
            <v>4.3499999999999996</v>
          </cell>
          <cell r="V58">
            <v>0.05</v>
          </cell>
          <cell r="W58">
            <v>0.02</v>
          </cell>
          <cell r="X58">
            <v>0.02</v>
          </cell>
          <cell r="Y58">
            <v>5.0000000000000001E-3</v>
          </cell>
        </row>
        <row r="59">
          <cell r="A59" t="str">
            <v>CV-0004</v>
          </cell>
          <cell r="B59" t="str">
            <v>Compac.Vibratorio SD70DA</v>
          </cell>
          <cell r="C59" t="str">
            <v>Ingersoll Rand</v>
          </cell>
          <cell r="D59" t="str">
            <v>82HP o 6,5 Ton.</v>
          </cell>
          <cell r="E59">
            <v>1995</v>
          </cell>
          <cell r="F59">
            <v>10</v>
          </cell>
          <cell r="G59">
            <v>200000000</v>
          </cell>
          <cell r="H59">
            <v>0</v>
          </cell>
          <cell r="I59">
            <v>0</v>
          </cell>
          <cell r="J59">
            <v>20</v>
          </cell>
          <cell r="K59">
            <v>15</v>
          </cell>
          <cell r="L59">
            <v>20</v>
          </cell>
          <cell r="M59">
            <v>5000000</v>
          </cell>
          <cell r="N59">
            <v>2</v>
          </cell>
          <cell r="O59">
            <v>10000000</v>
          </cell>
          <cell r="P59">
            <v>24</v>
          </cell>
          <cell r="Q59">
            <v>5000</v>
          </cell>
          <cell r="R59" t="str">
            <v>CVP</v>
          </cell>
          <cell r="S59">
            <v>1.25</v>
          </cell>
          <cell r="T59" t="str">
            <v>N/A</v>
          </cell>
          <cell r="U59">
            <v>2.85</v>
          </cell>
          <cell r="V59">
            <v>0.05</v>
          </cell>
          <cell r="W59">
            <v>0.01</v>
          </cell>
          <cell r="X59">
            <v>0.02</v>
          </cell>
          <cell r="Y59">
            <v>5.0000000000000001E-3</v>
          </cell>
        </row>
        <row r="60">
          <cell r="A60" t="str">
            <v>CV-0006</v>
          </cell>
          <cell r="B60" t="str">
            <v>Compac.Vibratorio SP700</v>
          </cell>
          <cell r="C60" t="str">
            <v>Rex</v>
          </cell>
          <cell r="D60" t="str">
            <v>75 HP o 7.0 Ton.</v>
          </cell>
          <cell r="E60">
            <v>1980</v>
          </cell>
          <cell r="F60">
            <v>10</v>
          </cell>
          <cell r="G60">
            <v>60000000</v>
          </cell>
          <cell r="H60">
            <v>0</v>
          </cell>
          <cell r="I60">
            <v>0</v>
          </cell>
          <cell r="J60">
            <v>20</v>
          </cell>
          <cell r="K60">
            <v>15</v>
          </cell>
          <cell r="L60">
            <v>20</v>
          </cell>
          <cell r="M60">
            <v>5000000</v>
          </cell>
          <cell r="N60">
            <v>2</v>
          </cell>
          <cell r="O60">
            <v>10000000</v>
          </cell>
          <cell r="P60">
            <v>24</v>
          </cell>
          <cell r="Q60">
            <v>5000</v>
          </cell>
          <cell r="R60" t="str">
            <v>CVP</v>
          </cell>
          <cell r="S60">
            <v>1.25</v>
          </cell>
          <cell r="T60" t="str">
            <v>N/A</v>
          </cell>
          <cell r="U60">
            <v>2.61</v>
          </cell>
          <cell r="V60">
            <v>0.05</v>
          </cell>
          <cell r="W60">
            <v>0.02</v>
          </cell>
          <cell r="X60">
            <v>0.01</v>
          </cell>
          <cell r="Y60">
            <v>5.0000000000000001E-3</v>
          </cell>
        </row>
        <row r="61">
          <cell r="A61" t="str">
            <v>CV-0007</v>
          </cell>
          <cell r="B61" t="str">
            <v>Compac.Vibratorio SP700</v>
          </cell>
          <cell r="C61" t="str">
            <v>Rex</v>
          </cell>
          <cell r="D61" t="str">
            <v>75 HP o 7.0 Ton.</v>
          </cell>
          <cell r="E61">
            <v>1980</v>
          </cell>
          <cell r="F61">
            <v>10</v>
          </cell>
          <cell r="G61">
            <v>80000000</v>
          </cell>
          <cell r="H61">
            <v>0</v>
          </cell>
          <cell r="I61">
            <v>0</v>
          </cell>
          <cell r="J61">
            <v>20</v>
          </cell>
          <cell r="K61">
            <v>15</v>
          </cell>
          <cell r="L61">
            <v>20</v>
          </cell>
          <cell r="M61">
            <v>5000000</v>
          </cell>
          <cell r="N61">
            <v>2</v>
          </cell>
          <cell r="O61">
            <v>10000000</v>
          </cell>
          <cell r="P61">
            <v>24</v>
          </cell>
          <cell r="Q61">
            <v>5000</v>
          </cell>
          <cell r="R61" t="str">
            <v>CVP</v>
          </cell>
          <cell r="S61">
            <v>1.25</v>
          </cell>
          <cell r="T61" t="str">
            <v>N/A</v>
          </cell>
          <cell r="U61">
            <v>2.61</v>
          </cell>
          <cell r="V61">
            <v>0.05</v>
          </cell>
          <cell r="W61">
            <v>0.02</v>
          </cell>
          <cell r="X61">
            <v>0.01</v>
          </cell>
          <cell r="Y61">
            <v>5.0000000000000001E-3</v>
          </cell>
        </row>
        <row r="62">
          <cell r="A62" t="str">
            <v>CV-0008</v>
          </cell>
          <cell r="B62" t="str">
            <v>Compactador de Tiro RV30AH</v>
          </cell>
          <cell r="C62" t="str">
            <v>Semco</v>
          </cell>
          <cell r="D62" t="str">
            <v>16 HP o 2.5 Ton.</v>
          </cell>
          <cell r="E62">
            <v>1992</v>
          </cell>
          <cell r="F62">
            <v>10</v>
          </cell>
          <cell r="G62">
            <v>16000000</v>
          </cell>
          <cell r="H62">
            <v>0</v>
          </cell>
          <cell r="I62">
            <v>0</v>
          </cell>
          <cell r="J62">
            <v>20</v>
          </cell>
          <cell r="K62">
            <v>15</v>
          </cell>
          <cell r="L62">
            <v>20</v>
          </cell>
          <cell r="M62">
            <v>0</v>
          </cell>
          <cell r="N62">
            <v>0</v>
          </cell>
          <cell r="O62">
            <v>0</v>
          </cell>
          <cell r="P62">
            <v>0</v>
          </cell>
          <cell r="Q62">
            <v>0</v>
          </cell>
          <cell r="R62" t="str">
            <v>N/A</v>
          </cell>
          <cell r="S62">
            <v>1.25</v>
          </cell>
          <cell r="T62" t="str">
            <v>N/A</v>
          </cell>
          <cell r="U62">
            <v>1.5</v>
          </cell>
          <cell r="V62">
            <v>0.02</v>
          </cell>
          <cell r="W62">
            <v>0.02</v>
          </cell>
          <cell r="X62">
            <v>0.01</v>
          </cell>
          <cell r="Y62">
            <v>1E-3</v>
          </cell>
        </row>
        <row r="63">
          <cell r="A63" t="str">
            <v>CV-0009</v>
          </cell>
          <cell r="B63" t="str">
            <v>Compactador de Tiro RV30AH</v>
          </cell>
          <cell r="C63" t="str">
            <v>Semco</v>
          </cell>
          <cell r="D63" t="str">
            <v>16 HP o 2.5 Ton.</v>
          </cell>
          <cell r="E63">
            <v>1990</v>
          </cell>
          <cell r="F63">
            <v>10</v>
          </cell>
          <cell r="G63">
            <v>15000000</v>
          </cell>
          <cell r="H63">
            <v>0</v>
          </cell>
          <cell r="I63">
            <v>0</v>
          </cell>
          <cell r="J63">
            <v>20</v>
          </cell>
          <cell r="K63">
            <v>15</v>
          </cell>
          <cell r="L63">
            <v>20</v>
          </cell>
          <cell r="M63">
            <v>0</v>
          </cell>
          <cell r="N63">
            <v>0</v>
          </cell>
          <cell r="O63">
            <v>0</v>
          </cell>
          <cell r="P63">
            <v>0</v>
          </cell>
          <cell r="Q63">
            <v>0</v>
          </cell>
          <cell r="R63" t="str">
            <v>N/A</v>
          </cell>
          <cell r="S63">
            <v>1.25</v>
          </cell>
          <cell r="T63" t="str">
            <v>N/A</v>
          </cell>
          <cell r="U63">
            <v>1.5</v>
          </cell>
          <cell r="V63">
            <v>0.02</v>
          </cell>
          <cell r="W63">
            <v>0.02</v>
          </cell>
          <cell r="X63">
            <v>0.01</v>
          </cell>
          <cell r="Y63">
            <v>1E-3</v>
          </cell>
        </row>
        <row r="64">
          <cell r="A64" t="str">
            <v>CV-0010</v>
          </cell>
          <cell r="B64" t="str">
            <v>Compactador de Tiro RV90AH</v>
          </cell>
          <cell r="C64" t="str">
            <v>Semco</v>
          </cell>
          <cell r="D64" t="str">
            <v>16 HP o 2.5 Ton.</v>
          </cell>
          <cell r="E64">
            <v>1995</v>
          </cell>
          <cell r="F64">
            <v>10</v>
          </cell>
          <cell r="G64">
            <v>16000000</v>
          </cell>
          <cell r="H64">
            <v>0</v>
          </cell>
          <cell r="I64">
            <v>0</v>
          </cell>
          <cell r="J64">
            <v>20</v>
          </cell>
          <cell r="K64">
            <v>15</v>
          </cell>
          <cell r="L64">
            <v>20</v>
          </cell>
          <cell r="M64">
            <v>0</v>
          </cell>
          <cell r="N64">
            <v>0</v>
          </cell>
          <cell r="O64">
            <v>0</v>
          </cell>
          <cell r="P64">
            <v>0</v>
          </cell>
          <cell r="Q64">
            <v>0</v>
          </cell>
          <cell r="R64" t="str">
            <v>N/A</v>
          </cell>
          <cell r="S64">
            <v>1.25</v>
          </cell>
          <cell r="T64" t="str">
            <v>N/A</v>
          </cell>
          <cell r="U64">
            <v>1.5</v>
          </cell>
          <cell r="V64">
            <v>0.02</v>
          </cell>
          <cell r="W64">
            <v>0.02</v>
          </cell>
          <cell r="X64">
            <v>0.01</v>
          </cell>
          <cell r="Y64">
            <v>1E-3</v>
          </cell>
        </row>
        <row r="65">
          <cell r="A65" t="str">
            <v>CV-0011</v>
          </cell>
          <cell r="B65" t="str">
            <v>Compac.Vibratorio VAP70L</v>
          </cell>
          <cell r="C65" t="str">
            <v>Muller</v>
          </cell>
          <cell r="D65" t="str">
            <v>127 HP o 10.0 Ton.</v>
          </cell>
          <cell r="E65">
            <v>1980</v>
          </cell>
          <cell r="F65">
            <v>10</v>
          </cell>
          <cell r="G65">
            <v>120000000</v>
          </cell>
          <cell r="H65">
            <v>0</v>
          </cell>
          <cell r="I65">
            <v>0</v>
          </cell>
          <cell r="J65">
            <v>20</v>
          </cell>
          <cell r="K65">
            <v>15</v>
          </cell>
          <cell r="L65">
            <v>20</v>
          </cell>
          <cell r="M65">
            <v>5000000</v>
          </cell>
          <cell r="N65">
            <v>2</v>
          </cell>
          <cell r="O65">
            <v>10000000</v>
          </cell>
          <cell r="P65">
            <v>24</v>
          </cell>
          <cell r="Q65">
            <v>5000</v>
          </cell>
          <cell r="R65" t="str">
            <v>CVB</v>
          </cell>
          <cell r="S65">
            <v>1.25</v>
          </cell>
          <cell r="T65" t="str">
            <v>N/A</v>
          </cell>
          <cell r="U65">
            <v>2.61</v>
          </cell>
          <cell r="V65">
            <v>0.05</v>
          </cell>
          <cell r="W65">
            <v>0.02</v>
          </cell>
          <cell r="X65">
            <v>0.01</v>
          </cell>
          <cell r="Y65">
            <v>5.0000000000000001E-3</v>
          </cell>
        </row>
        <row r="66">
          <cell r="A66" t="str">
            <v>CV-0012</v>
          </cell>
          <cell r="B66" t="str">
            <v>Compac.Vibratorio DTV325</v>
          </cell>
          <cell r="C66" t="str">
            <v>Bitelli</v>
          </cell>
          <cell r="D66" t="str">
            <v>32,6 HP o 2,5 Ton.</v>
          </cell>
          <cell r="E66">
            <v>1996</v>
          </cell>
          <cell r="F66">
            <v>10</v>
          </cell>
          <cell r="G66">
            <v>60000000</v>
          </cell>
          <cell r="H66">
            <v>0</v>
          </cell>
          <cell r="I66">
            <v>0</v>
          </cell>
          <cell r="J66">
            <v>20</v>
          </cell>
          <cell r="K66">
            <v>15</v>
          </cell>
          <cell r="L66">
            <v>20</v>
          </cell>
          <cell r="M66">
            <v>0</v>
          </cell>
          <cell r="N66">
            <v>0</v>
          </cell>
          <cell r="O66">
            <v>0</v>
          </cell>
          <cell r="P66">
            <v>0</v>
          </cell>
          <cell r="Q66">
            <v>0</v>
          </cell>
          <cell r="R66" t="str">
            <v>OPV</v>
          </cell>
          <cell r="S66">
            <v>1.25</v>
          </cell>
          <cell r="T66" t="str">
            <v>N/A</v>
          </cell>
          <cell r="U66">
            <v>2.4700000000000002</v>
          </cell>
          <cell r="V66">
            <v>0.04</v>
          </cell>
          <cell r="W66">
            <v>0.02</v>
          </cell>
          <cell r="X66">
            <v>0.01</v>
          </cell>
          <cell r="Y66">
            <v>2E-3</v>
          </cell>
        </row>
        <row r="67">
          <cell r="A67" t="str">
            <v>CV-0013</v>
          </cell>
          <cell r="B67" t="str">
            <v>Compac.Vibratorio SD100D</v>
          </cell>
          <cell r="C67" t="str">
            <v>Ingersoll Rand</v>
          </cell>
          <cell r="D67" t="str">
            <v>112 HP o 10.5 Ton.</v>
          </cell>
          <cell r="E67">
            <v>1996</v>
          </cell>
          <cell r="F67">
            <v>10</v>
          </cell>
          <cell r="G67">
            <v>250000000</v>
          </cell>
          <cell r="H67">
            <v>0</v>
          </cell>
          <cell r="I67">
            <v>0</v>
          </cell>
          <cell r="J67">
            <v>20</v>
          </cell>
          <cell r="K67">
            <v>15</v>
          </cell>
          <cell r="L67">
            <v>20</v>
          </cell>
          <cell r="M67">
            <v>6500000</v>
          </cell>
          <cell r="N67">
            <v>2</v>
          </cell>
          <cell r="O67">
            <v>13000000</v>
          </cell>
          <cell r="P67">
            <v>24</v>
          </cell>
          <cell r="Q67">
            <v>5000</v>
          </cell>
          <cell r="R67" t="str">
            <v>CVB</v>
          </cell>
          <cell r="S67">
            <v>1.25</v>
          </cell>
          <cell r="T67" t="str">
            <v>N/A</v>
          </cell>
          <cell r="U67">
            <v>3.9</v>
          </cell>
          <cell r="V67">
            <v>0.06</v>
          </cell>
          <cell r="W67">
            <v>0.03</v>
          </cell>
          <cell r="X67">
            <v>0.01</v>
          </cell>
          <cell r="Y67">
            <v>5.0000000000000001E-3</v>
          </cell>
        </row>
        <row r="68">
          <cell r="A68" t="str">
            <v>CV-0014</v>
          </cell>
          <cell r="B68" t="str">
            <v>Comp.Vibrat. -Benitin CC11</v>
          </cell>
          <cell r="C68" t="str">
            <v>Dynapac</v>
          </cell>
          <cell r="D68" t="str">
            <v>2600 rpm o 2.0 Ton.</v>
          </cell>
          <cell r="E68">
            <v>1984</v>
          </cell>
          <cell r="F68">
            <v>8</v>
          </cell>
          <cell r="G68">
            <v>25000000</v>
          </cell>
          <cell r="H68">
            <v>0</v>
          </cell>
          <cell r="I68">
            <v>0</v>
          </cell>
          <cell r="J68">
            <v>10</v>
          </cell>
          <cell r="K68">
            <v>15</v>
          </cell>
          <cell r="L68">
            <v>20</v>
          </cell>
          <cell r="M68">
            <v>0</v>
          </cell>
          <cell r="N68">
            <v>0</v>
          </cell>
          <cell r="O68">
            <v>0</v>
          </cell>
          <cell r="P68">
            <v>0</v>
          </cell>
          <cell r="Q68">
            <v>0</v>
          </cell>
          <cell r="R68" t="str">
            <v>OPV</v>
          </cell>
          <cell r="S68">
            <v>1.25</v>
          </cell>
          <cell r="T68" t="str">
            <v>N/A</v>
          </cell>
          <cell r="U68">
            <v>2.4700000000000002</v>
          </cell>
          <cell r="V68">
            <v>0.04</v>
          </cell>
          <cell r="W68">
            <v>0.02</v>
          </cell>
          <cell r="X68">
            <v>0.01</v>
          </cell>
          <cell r="Y68">
            <v>2E-3</v>
          </cell>
        </row>
        <row r="69">
          <cell r="A69" t="str">
            <v>CV-0015</v>
          </cell>
          <cell r="B69" t="str">
            <v>Comp.Vibrat. -Benitin CC10</v>
          </cell>
          <cell r="C69" t="str">
            <v>Dynapac</v>
          </cell>
          <cell r="D69" t="str">
            <v>34 HP o 2.5 Ton.</v>
          </cell>
          <cell r="E69">
            <v>1988</v>
          </cell>
          <cell r="F69">
            <v>8</v>
          </cell>
          <cell r="G69">
            <v>25000000</v>
          </cell>
          <cell r="H69">
            <v>0</v>
          </cell>
          <cell r="I69">
            <v>0</v>
          </cell>
          <cell r="J69">
            <v>10</v>
          </cell>
          <cell r="K69">
            <v>15</v>
          </cell>
          <cell r="L69">
            <v>20</v>
          </cell>
          <cell r="M69">
            <v>0</v>
          </cell>
          <cell r="N69">
            <v>0</v>
          </cell>
          <cell r="O69">
            <v>0</v>
          </cell>
          <cell r="P69">
            <v>0</v>
          </cell>
          <cell r="Q69">
            <v>0</v>
          </cell>
          <cell r="R69" t="str">
            <v>OPV</v>
          </cell>
          <cell r="S69">
            <v>1.25</v>
          </cell>
          <cell r="T69" t="str">
            <v>N/A</v>
          </cell>
          <cell r="U69">
            <v>2.4700000000000002</v>
          </cell>
          <cell r="V69">
            <v>0.04</v>
          </cell>
          <cell r="W69">
            <v>0.02</v>
          </cell>
          <cell r="X69">
            <v>0.01</v>
          </cell>
          <cell r="Y69">
            <v>2E-3</v>
          </cell>
        </row>
        <row r="70">
          <cell r="A70" t="str">
            <v>CV-0016</v>
          </cell>
          <cell r="B70" t="str">
            <v>Compac.Vibratorio SP48DD</v>
          </cell>
          <cell r="C70" t="str">
            <v>Ingersoll Rand</v>
          </cell>
          <cell r="D70" t="str">
            <v>94HP o 6,0 Ton.</v>
          </cell>
          <cell r="E70">
            <v>1987</v>
          </cell>
          <cell r="F70">
            <v>10</v>
          </cell>
          <cell r="G70">
            <v>140000000</v>
          </cell>
          <cell r="H70">
            <v>0</v>
          </cell>
          <cell r="I70">
            <v>0</v>
          </cell>
          <cell r="J70">
            <v>20</v>
          </cell>
          <cell r="K70">
            <v>15</v>
          </cell>
          <cell r="L70">
            <v>20</v>
          </cell>
          <cell r="M70">
            <v>5000000</v>
          </cell>
          <cell r="N70">
            <v>2</v>
          </cell>
          <cell r="O70">
            <v>10000000</v>
          </cell>
          <cell r="P70">
            <v>24</v>
          </cell>
          <cell r="Q70">
            <v>5000</v>
          </cell>
          <cell r="R70" t="str">
            <v>CVB</v>
          </cell>
          <cell r="S70">
            <v>1.25</v>
          </cell>
          <cell r="T70" t="str">
            <v>N/A</v>
          </cell>
          <cell r="U70">
            <v>3.27</v>
          </cell>
          <cell r="V70">
            <v>0.05</v>
          </cell>
          <cell r="W70">
            <v>0.02</v>
          </cell>
          <cell r="X70">
            <v>0.01</v>
          </cell>
          <cell r="Y70">
            <v>5.0000000000000001E-3</v>
          </cell>
        </row>
        <row r="71">
          <cell r="A71" t="str">
            <v>CV-0017</v>
          </cell>
          <cell r="B71" t="str">
            <v>Compac.Vibratorio SP48DD</v>
          </cell>
          <cell r="C71" t="str">
            <v>Ingersoll Rand</v>
          </cell>
          <cell r="D71" t="str">
            <v>94 HP o 6.0 Ton.</v>
          </cell>
          <cell r="E71">
            <v>1987</v>
          </cell>
          <cell r="F71">
            <v>10</v>
          </cell>
          <cell r="G71">
            <v>120000000</v>
          </cell>
          <cell r="H71">
            <v>0</v>
          </cell>
          <cell r="I71">
            <v>0</v>
          </cell>
          <cell r="J71">
            <v>20</v>
          </cell>
          <cell r="K71">
            <v>15</v>
          </cell>
          <cell r="L71">
            <v>20</v>
          </cell>
          <cell r="M71">
            <v>5000000</v>
          </cell>
          <cell r="N71">
            <v>2</v>
          </cell>
          <cell r="O71">
            <v>10000000</v>
          </cell>
          <cell r="P71">
            <v>24</v>
          </cell>
          <cell r="Q71">
            <v>5000</v>
          </cell>
          <cell r="R71" t="str">
            <v>CVB</v>
          </cell>
          <cell r="S71">
            <v>1.25</v>
          </cell>
          <cell r="T71" t="str">
            <v>N/A</v>
          </cell>
          <cell r="U71">
            <v>3.27</v>
          </cell>
          <cell r="V71">
            <v>0.05</v>
          </cell>
          <cell r="W71">
            <v>0.02</v>
          </cell>
          <cell r="X71">
            <v>0.01</v>
          </cell>
          <cell r="Y71">
            <v>5.0000000000000001E-3</v>
          </cell>
        </row>
        <row r="72">
          <cell r="A72" t="str">
            <v>CV-0018</v>
          </cell>
          <cell r="B72" t="str">
            <v>Compac.Vibratorio Ghibli C100</v>
          </cell>
          <cell r="C72" t="str">
            <v>Bitelli</v>
          </cell>
          <cell r="D72" t="str">
            <v>105 HP o 10.0 Ton.</v>
          </cell>
          <cell r="E72">
            <v>1997</v>
          </cell>
          <cell r="F72">
            <v>10</v>
          </cell>
          <cell r="G72">
            <v>250000000</v>
          </cell>
          <cell r="H72">
            <v>0</v>
          </cell>
          <cell r="I72">
            <v>0</v>
          </cell>
          <cell r="J72">
            <v>20</v>
          </cell>
          <cell r="K72">
            <v>15</v>
          </cell>
          <cell r="L72">
            <v>20</v>
          </cell>
          <cell r="M72">
            <v>5000000</v>
          </cell>
          <cell r="N72">
            <v>2</v>
          </cell>
          <cell r="O72">
            <v>10000000</v>
          </cell>
          <cell r="P72">
            <v>24</v>
          </cell>
          <cell r="Q72">
            <v>5000</v>
          </cell>
          <cell r="R72" t="str">
            <v>CVB</v>
          </cell>
          <cell r="S72">
            <v>1.25</v>
          </cell>
          <cell r="T72" t="str">
            <v>N/A</v>
          </cell>
          <cell r="U72">
            <v>3.9</v>
          </cell>
          <cell r="V72">
            <v>0.06</v>
          </cell>
          <cell r="W72">
            <v>0.03</v>
          </cell>
          <cell r="X72">
            <v>0.01</v>
          </cell>
          <cell r="Y72">
            <v>5.0000000000000001E-3</v>
          </cell>
        </row>
        <row r="73">
          <cell r="A73" t="str">
            <v>CV-0019</v>
          </cell>
          <cell r="B73" t="str">
            <v>Compac.Vibratorio Ghibli C100</v>
          </cell>
          <cell r="C73" t="str">
            <v>Bitelli</v>
          </cell>
          <cell r="D73" t="str">
            <v>105 HP o 10.0 Ton.</v>
          </cell>
          <cell r="E73">
            <v>1997</v>
          </cell>
          <cell r="F73">
            <v>10</v>
          </cell>
          <cell r="G73">
            <v>250000000</v>
          </cell>
          <cell r="H73">
            <v>0</v>
          </cell>
          <cell r="I73">
            <v>0</v>
          </cell>
          <cell r="J73">
            <v>20</v>
          </cell>
          <cell r="K73">
            <v>15</v>
          </cell>
          <cell r="L73">
            <v>20</v>
          </cell>
          <cell r="M73">
            <v>5000000</v>
          </cell>
          <cell r="N73">
            <v>2</v>
          </cell>
          <cell r="O73">
            <v>10000000</v>
          </cell>
          <cell r="P73">
            <v>24</v>
          </cell>
          <cell r="Q73">
            <v>5000</v>
          </cell>
          <cell r="R73" t="str">
            <v>CVB</v>
          </cell>
          <cell r="S73">
            <v>1.25</v>
          </cell>
          <cell r="T73" t="str">
            <v>N/A</v>
          </cell>
          <cell r="U73">
            <v>3.9</v>
          </cell>
          <cell r="V73">
            <v>0.06</v>
          </cell>
          <cell r="W73">
            <v>0.03</v>
          </cell>
          <cell r="X73">
            <v>0.01</v>
          </cell>
          <cell r="Y73">
            <v>5.0000000000000001E-3</v>
          </cell>
        </row>
        <row r="74">
          <cell r="A74" t="str">
            <v>CV-0020</v>
          </cell>
          <cell r="B74" t="str">
            <v>Compac.Vibratorio DTV-310S</v>
          </cell>
          <cell r="C74" t="str">
            <v>Bitelli</v>
          </cell>
          <cell r="D74" t="str">
            <v>10,5 rpm o 10,60Ton.</v>
          </cell>
          <cell r="E74">
            <v>1997</v>
          </cell>
          <cell r="F74">
            <v>8</v>
          </cell>
          <cell r="G74">
            <v>60000000</v>
          </cell>
          <cell r="H74">
            <v>0</v>
          </cell>
          <cell r="I74">
            <v>0</v>
          </cell>
          <cell r="J74">
            <v>10</v>
          </cell>
          <cell r="K74">
            <v>15</v>
          </cell>
          <cell r="L74">
            <v>20</v>
          </cell>
          <cell r="M74">
            <v>0</v>
          </cell>
          <cell r="N74">
            <v>0</v>
          </cell>
          <cell r="O74">
            <v>0</v>
          </cell>
          <cell r="P74">
            <v>0</v>
          </cell>
          <cell r="Q74">
            <v>0</v>
          </cell>
          <cell r="R74" t="str">
            <v>OPV</v>
          </cell>
          <cell r="S74">
            <v>1.25</v>
          </cell>
          <cell r="T74" t="str">
            <v>N/A</v>
          </cell>
          <cell r="U74">
            <v>2.4700000000000002</v>
          </cell>
          <cell r="V74">
            <v>0.04</v>
          </cell>
          <cell r="W74">
            <v>0.02</v>
          </cell>
          <cell r="X74">
            <v>0.01</v>
          </cell>
          <cell r="Y74">
            <v>2E-3</v>
          </cell>
        </row>
        <row r="75">
          <cell r="A75" t="str">
            <v>CV-0021</v>
          </cell>
          <cell r="B75" t="str">
            <v>Compac.Vibratorio DD24</v>
          </cell>
          <cell r="C75" t="str">
            <v>Ingersoll Rand</v>
          </cell>
          <cell r="D75" t="str">
            <v>31HP o 10,500Lbs</v>
          </cell>
          <cell r="E75">
            <v>1999</v>
          </cell>
          <cell r="F75">
            <v>8</v>
          </cell>
          <cell r="G75">
            <v>57000000</v>
          </cell>
          <cell r="H75">
            <v>0</v>
          </cell>
          <cell r="I75">
            <v>0</v>
          </cell>
          <cell r="J75">
            <v>10</v>
          </cell>
          <cell r="K75">
            <v>15</v>
          </cell>
          <cell r="L75">
            <v>20</v>
          </cell>
          <cell r="M75">
            <v>0</v>
          </cell>
          <cell r="N75">
            <v>0</v>
          </cell>
          <cell r="O75">
            <v>0</v>
          </cell>
          <cell r="P75">
            <v>0</v>
          </cell>
          <cell r="Q75">
            <v>0</v>
          </cell>
          <cell r="R75" t="str">
            <v>OPV</v>
          </cell>
          <cell r="S75">
            <v>1.25</v>
          </cell>
          <cell r="T75" t="str">
            <v>N/A</v>
          </cell>
          <cell r="U75">
            <v>3.1</v>
          </cell>
          <cell r="V75">
            <v>0.05</v>
          </cell>
          <cell r="W75">
            <v>0.02</v>
          </cell>
          <cell r="X75">
            <v>0.01</v>
          </cell>
          <cell r="Y75">
            <v>3.0000000000000001E-3</v>
          </cell>
        </row>
        <row r="76">
          <cell r="A76" t="str">
            <v>CV-0022</v>
          </cell>
          <cell r="B76" t="str">
            <v>Compac.Vibratorio DD22</v>
          </cell>
          <cell r="C76" t="str">
            <v>Ingersoll Rand</v>
          </cell>
          <cell r="D76" t="str">
            <v>31HP o 10,500Lbs</v>
          </cell>
          <cell r="E76">
            <v>1995</v>
          </cell>
          <cell r="F76">
            <v>8</v>
          </cell>
          <cell r="G76">
            <v>40000000</v>
          </cell>
          <cell r="H76">
            <v>0</v>
          </cell>
          <cell r="I76">
            <v>0</v>
          </cell>
          <cell r="J76">
            <v>10</v>
          </cell>
          <cell r="K76">
            <v>15</v>
          </cell>
          <cell r="L76">
            <v>20</v>
          </cell>
          <cell r="M76">
            <v>0</v>
          </cell>
          <cell r="N76">
            <v>0</v>
          </cell>
          <cell r="O76">
            <v>0</v>
          </cell>
          <cell r="P76">
            <v>0</v>
          </cell>
          <cell r="Q76">
            <v>0</v>
          </cell>
          <cell r="R76" t="str">
            <v>OPV</v>
          </cell>
          <cell r="S76">
            <v>1.25</v>
          </cell>
          <cell r="T76" t="str">
            <v>N/A</v>
          </cell>
          <cell r="U76">
            <v>1.08</v>
          </cell>
          <cell r="V76">
            <v>0.02</v>
          </cell>
          <cell r="W76">
            <v>0.01</v>
          </cell>
          <cell r="X76">
            <v>0.01</v>
          </cell>
          <cell r="Y76">
            <v>2E-3</v>
          </cell>
        </row>
        <row r="77">
          <cell r="A77" t="str">
            <v>CV-0023</v>
          </cell>
          <cell r="B77" t="str">
            <v>Compac.Vibratorio SD77DA TF</v>
          </cell>
          <cell r="C77" t="str">
            <v>Ingersoll Rand</v>
          </cell>
          <cell r="D77" t="str">
            <v>90HP o 2200 RPM</v>
          </cell>
          <cell r="E77">
            <v>2005</v>
          </cell>
          <cell r="F77">
            <v>10</v>
          </cell>
          <cell r="G77">
            <v>200000000</v>
          </cell>
          <cell r="H77">
            <v>0</v>
          </cell>
          <cell r="I77">
            <v>0</v>
          </cell>
          <cell r="J77">
            <v>20</v>
          </cell>
          <cell r="K77">
            <v>15</v>
          </cell>
          <cell r="L77">
            <v>20</v>
          </cell>
          <cell r="M77">
            <v>5000000</v>
          </cell>
          <cell r="N77">
            <v>2</v>
          </cell>
          <cell r="O77">
            <v>10000000</v>
          </cell>
          <cell r="P77">
            <v>24</v>
          </cell>
          <cell r="Q77">
            <v>5000</v>
          </cell>
          <cell r="R77" t="str">
            <v>CVP</v>
          </cell>
          <cell r="S77">
            <v>1.25</v>
          </cell>
          <cell r="T77" t="str">
            <v>N/A</v>
          </cell>
          <cell r="U77">
            <v>2.85</v>
          </cell>
          <cell r="V77">
            <v>0.05</v>
          </cell>
          <cell r="W77">
            <v>0.01</v>
          </cell>
          <cell r="X77">
            <v>0.02</v>
          </cell>
          <cell r="Y77">
            <v>5.0000000000000001E-3</v>
          </cell>
        </row>
        <row r="78">
          <cell r="A78" t="str">
            <v>CV-0024</v>
          </cell>
          <cell r="B78" t="str">
            <v>Compac.Vibratorio SD70DA</v>
          </cell>
          <cell r="C78" t="str">
            <v>Ingersoll Rand</v>
          </cell>
          <cell r="D78" t="str">
            <v>92HP o 2200 RPM</v>
          </cell>
          <cell r="E78">
            <v>1995</v>
          </cell>
          <cell r="F78">
            <v>10</v>
          </cell>
          <cell r="G78">
            <v>180000000</v>
          </cell>
          <cell r="H78">
            <v>0</v>
          </cell>
          <cell r="I78">
            <v>0</v>
          </cell>
          <cell r="J78">
            <v>20</v>
          </cell>
          <cell r="K78">
            <v>15</v>
          </cell>
          <cell r="L78">
            <v>20</v>
          </cell>
          <cell r="M78">
            <v>5000000</v>
          </cell>
          <cell r="N78">
            <v>2</v>
          </cell>
          <cell r="O78">
            <v>10000000</v>
          </cell>
          <cell r="P78">
            <v>24</v>
          </cell>
          <cell r="Q78">
            <v>5000</v>
          </cell>
          <cell r="R78" t="str">
            <v>CVP</v>
          </cell>
          <cell r="S78">
            <v>1.25</v>
          </cell>
          <cell r="T78" t="str">
            <v>N/A</v>
          </cell>
          <cell r="U78">
            <v>2.85</v>
          </cell>
          <cell r="V78">
            <v>0.05</v>
          </cell>
          <cell r="W78">
            <v>0.01</v>
          </cell>
          <cell r="X78">
            <v>0.02</v>
          </cell>
          <cell r="Y78">
            <v>5.0000000000000001E-3</v>
          </cell>
        </row>
        <row r="79">
          <cell r="A79" t="str">
            <v>CV-0025</v>
          </cell>
          <cell r="B79" t="str">
            <v>Compac.Vibratorio DD12S</v>
          </cell>
          <cell r="C79" t="str">
            <v>Ingersoll Rand</v>
          </cell>
          <cell r="D79" t="str">
            <v>18HP</v>
          </cell>
          <cell r="E79">
            <v>2004</v>
          </cell>
          <cell r="F79">
            <v>8</v>
          </cell>
          <cell r="G79">
            <v>35000000</v>
          </cell>
          <cell r="H79">
            <v>0</v>
          </cell>
          <cell r="I79">
            <v>0</v>
          </cell>
          <cell r="J79">
            <v>10</v>
          </cell>
          <cell r="K79">
            <v>15</v>
          </cell>
          <cell r="L79">
            <v>20</v>
          </cell>
          <cell r="M79">
            <v>0</v>
          </cell>
          <cell r="N79">
            <v>0</v>
          </cell>
          <cell r="O79">
            <v>0</v>
          </cell>
          <cell r="P79">
            <v>0</v>
          </cell>
          <cell r="Q79">
            <v>0</v>
          </cell>
          <cell r="R79" t="str">
            <v>OPV</v>
          </cell>
          <cell r="S79">
            <v>1.25</v>
          </cell>
          <cell r="T79" t="str">
            <v>N/A</v>
          </cell>
          <cell r="U79">
            <v>1.08</v>
          </cell>
          <cell r="V79">
            <v>0.02</v>
          </cell>
          <cell r="W79">
            <v>0.01</v>
          </cell>
          <cell r="X79">
            <v>0.01</v>
          </cell>
          <cell r="Y79">
            <v>2E-3</v>
          </cell>
        </row>
        <row r="80">
          <cell r="A80" t="str">
            <v>CV-0026</v>
          </cell>
          <cell r="B80" t="str">
            <v>Compac.Vibratorio DD22</v>
          </cell>
          <cell r="C80" t="str">
            <v>Ingersoll Rand</v>
          </cell>
          <cell r="D80" t="str">
            <v>31HP o 10,500Lbs</v>
          </cell>
          <cell r="E80">
            <v>1997</v>
          </cell>
          <cell r="F80">
            <v>8</v>
          </cell>
          <cell r="G80">
            <v>40000000</v>
          </cell>
          <cell r="H80">
            <v>0</v>
          </cell>
          <cell r="I80">
            <v>0</v>
          </cell>
          <cell r="J80">
            <v>10</v>
          </cell>
          <cell r="K80">
            <v>15</v>
          </cell>
          <cell r="L80">
            <v>20</v>
          </cell>
          <cell r="M80">
            <v>0</v>
          </cell>
          <cell r="N80">
            <v>0</v>
          </cell>
          <cell r="O80">
            <v>0</v>
          </cell>
          <cell r="P80">
            <v>0</v>
          </cell>
          <cell r="Q80">
            <v>0</v>
          </cell>
          <cell r="R80" t="str">
            <v>OPV</v>
          </cell>
          <cell r="S80">
            <v>1.25</v>
          </cell>
          <cell r="T80" t="str">
            <v>N/A</v>
          </cell>
          <cell r="U80">
            <v>1.08</v>
          </cell>
          <cell r="V80">
            <v>0.02</v>
          </cell>
          <cell r="W80">
            <v>0.01</v>
          </cell>
          <cell r="X80">
            <v>0.01</v>
          </cell>
          <cell r="Y80">
            <v>2E-3</v>
          </cell>
        </row>
        <row r="81">
          <cell r="A81" t="str">
            <v>CV-0027</v>
          </cell>
          <cell r="B81" t="str">
            <v>Compac.Vibratorio DD24</v>
          </cell>
          <cell r="C81" t="str">
            <v>Ingersoll Rand</v>
          </cell>
          <cell r="D81" t="str">
            <v>31HP o 10,500 Lbs</v>
          </cell>
          <cell r="E81">
            <v>2000</v>
          </cell>
          <cell r="F81">
            <v>8</v>
          </cell>
          <cell r="G81">
            <v>56000000</v>
          </cell>
          <cell r="H81">
            <v>0</v>
          </cell>
          <cell r="I81">
            <v>0</v>
          </cell>
          <cell r="J81">
            <v>10</v>
          </cell>
          <cell r="K81">
            <v>15</v>
          </cell>
          <cell r="L81">
            <v>20</v>
          </cell>
          <cell r="M81">
            <v>0</v>
          </cell>
          <cell r="N81">
            <v>0</v>
          </cell>
          <cell r="O81">
            <v>0</v>
          </cell>
          <cell r="P81">
            <v>0</v>
          </cell>
          <cell r="Q81">
            <v>0</v>
          </cell>
          <cell r="R81" t="str">
            <v>OPV</v>
          </cell>
          <cell r="S81">
            <v>1.25</v>
          </cell>
          <cell r="T81" t="str">
            <v>N/A</v>
          </cell>
          <cell r="U81">
            <v>3.1</v>
          </cell>
          <cell r="V81">
            <v>0.05</v>
          </cell>
          <cell r="W81">
            <v>0.02</v>
          </cell>
          <cell r="X81">
            <v>0.01</v>
          </cell>
          <cell r="Y81">
            <v>3.0000000000000001E-3</v>
          </cell>
        </row>
        <row r="82">
          <cell r="A82" t="str">
            <v>ES-0002</v>
          </cell>
          <cell r="B82" t="str">
            <v>Equipo Soldadura Taller</v>
          </cell>
          <cell r="C82" t="str">
            <v>P&amp;H</v>
          </cell>
          <cell r="D82" t="str">
            <v>225 Amp.</v>
          </cell>
          <cell r="E82">
            <v>0</v>
          </cell>
          <cell r="F82">
            <v>8</v>
          </cell>
          <cell r="G82">
            <v>15000000</v>
          </cell>
          <cell r="H82">
            <v>0</v>
          </cell>
          <cell r="I82">
            <v>0</v>
          </cell>
          <cell r="J82">
            <v>10</v>
          </cell>
          <cell r="K82">
            <v>15</v>
          </cell>
          <cell r="L82">
            <v>20</v>
          </cell>
          <cell r="M82">
            <v>60000</v>
          </cell>
          <cell r="N82">
            <v>2</v>
          </cell>
          <cell r="O82">
            <v>120000</v>
          </cell>
          <cell r="P82">
            <v>48</v>
          </cell>
          <cell r="Q82">
            <v>10000</v>
          </cell>
          <cell r="R82" t="str">
            <v>SED</v>
          </cell>
          <cell r="S82">
            <v>1.25</v>
          </cell>
          <cell r="T82" t="str">
            <v>N/A</v>
          </cell>
          <cell r="U82">
            <v>2.1</v>
          </cell>
          <cell r="V82">
            <v>0.02</v>
          </cell>
          <cell r="W82">
            <v>0</v>
          </cell>
          <cell r="X82">
            <v>0.08</v>
          </cell>
          <cell r="Y82">
            <v>1E-3</v>
          </cell>
        </row>
        <row r="83">
          <cell r="A83" t="str">
            <v>ES-0003</v>
          </cell>
          <cell r="B83" t="str">
            <v>Equipo Soldadura SA400</v>
          </cell>
          <cell r="C83" t="str">
            <v>Lincoln Electric</v>
          </cell>
          <cell r="D83" t="str">
            <v>63 HP o 80-575 Amp.</v>
          </cell>
          <cell r="E83">
            <v>0</v>
          </cell>
          <cell r="F83">
            <v>8</v>
          </cell>
          <cell r="G83">
            <v>18000000</v>
          </cell>
          <cell r="H83">
            <v>0</v>
          </cell>
          <cell r="I83">
            <v>0</v>
          </cell>
          <cell r="J83">
            <v>10</v>
          </cell>
          <cell r="K83">
            <v>15</v>
          </cell>
          <cell r="L83">
            <v>20</v>
          </cell>
          <cell r="M83">
            <v>60000</v>
          </cell>
          <cell r="N83">
            <v>2</v>
          </cell>
          <cell r="O83">
            <v>120000</v>
          </cell>
          <cell r="P83">
            <v>48</v>
          </cell>
          <cell r="Q83">
            <v>10000</v>
          </cell>
          <cell r="R83" t="str">
            <v>SED</v>
          </cell>
          <cell r="S83">
            <v>1.25</v>
          </cell>
          <cell r="T83" t="str">
            <v>N/A</v>
          </cell>
          <cell r="U83">
            <v>2.1</v>
          </cell>
          <cell r="V83">
            <v>0.02</v>
          </cell>
          <cell r="W83">
            <v>0</v>
          </cell>
          <cell r="X83">
            <v>0.08</v>
          </cell>
          <cell r="Y83">
            <v>1E-3</v>
          </cell>
        </row>
        <row r="84">
          <cell r="A84" t="str">
            <v>ES-0004</v>
          </cell>
          <cell r="B84" t="str">
            <v>Equipo Soldadura K2405-1 Vantage 500</v>
          </cell>
          <cell r="C84" t="str">
            <v>Lincoln Electric</v>
          </cell>
          <cell r="D84" t="str">
            <v>30-575 Amp.</v>
          </cell>
          <cell r="E84">
            <v>2004</v>
          </cell>
          <cell r="F84">
            <v>8</v>
          </cell>
          <cell r="G84">
            <v>15000000</v>
          </cell>
          <cell r="H84">
            <v>0</v>
          </cell>
          <cell r="I84">
            <v>0</v>
          </cell>
          <cell r="J84">
            <v>10</v>
          </cell>
          <cell r="K84">
            <v>15</v>
          </cell>
          <cell r="L84">
            <v>20</v>
          </cell>
          <cell r="M84">
            <v>60000</v>
          </cell>
          <cell r="N84">
            <v>2</v>
          </cell>
          <cell r="O84">
            <v>120000</v>
          </cell>
          <cell r="P84">
            <v>48</v>
          </cell>
          <cell r="Q84">
            <v>10000</v>
          </cell>
          <cell r="R84" t="str">
            <v>SED</v>
          </cell>
          <cell r="S84">
            <v>1.25</v>
          </cell>
          <cell r="T84" t="str">
            <v>N/A</v>
          </cell>
          <cell r="U84">
            <v>2.1</v>
          </cell>
          <cell r="V84">
            <v>0.02</v>
          </cell>
          <cell r="W84">
            <v>0</v>
          </cell>
          <cell r="X84">
            <v>0.08</v>
          </cell>
          <cell r="Y84">
            <v>1E-3</v>
          </cell>
        </row>
        <row r="85">
          <cell r="A85" t="str">
            <v>ES-0005</v>
          </cell>
          <cell r="B85" t="str">
            <v>Equipo Soldadura K2405-1 Vantage 500</v>
          </cell>
          <cell r="C85" t="str">
            <v>Lincoln Electric</v>
          </cell>
          <cell r="D85" t="str">
            <v>48 HP o 30-575 Amp.</v>
          </cell>
          <cell r="E85">
            <v>2004</v>
          </cell>
          <cell r="F85">
            <v>8</v>
          </cell>
          <cell r="G85">
            <v>35000000</v>
          </cell>
          <cell r="H85">
            <v>0</v>
          </cell>
          <cell r="I85">
            <v>0</v>
          </cell>
          <cell r="J85">
            <v>10</v>
          </cell>
          <cell r="K85">
            <v>15</v>
          </cell>
          <cell r="L85">
            <v>20</v>
          </cell>
          <cell r="M85">
            <v>60000</v>
          </cell>
          <cell r="N85">
            <v>2</v>
          </cell>
          <cell r="O85">
            <v>120000</v>
          </cell>
          <cell r="P85">
            <v>48</v>
          </cell>
          <cell r="Q85">
            <v>10000</v>
          </cell>
          <cell r="R85" t="str">
            <v>SED</v>
          </cell>
          <cell r="S85">
            <v>1.25</v>
          </cell>
          <cell r="T85" t="str">
            <v>N/A</v>
          </cell>
          <cell r="U85">
            <v>2.1</v>
          </cell>
          <cell r="V85">
            <v>0.02</v>
          </cell>
          <cell r="W85">
            <v>0</v>
          </cell>
          <cell r="X85">
            <v>0.08</v>
          </cell>
          <cell r="Y85">
            <v>1E-3</v>
          </cell>
        </row>
        <row r="86">
          <cell r="A86" t="str">
            <v>ES-0006</v>
          </cell>
          <cell r="B86" t="str">
            <v>Equipo Soldadura K2405-1 Vantage 500</v>
          </cell>
          <cell r="C86" t="str">
            <v>Lincoln Electric</v>
          </cell>
          <cell r="D86" t="str">
            <v>48 HP o 30-575 Amp.</v>
          </cell>
          <cell r="E86">
            <v>2004</v>
          </cell>
          <cell r="F86">
            <v>8</v>
          </cell>
          <cell r="G86">
            <v>35000000</v>
          </cell>
          <cell r="H86">
            <v>0</v>
          </cell>
          <cell r="I86">
            <v>0</v>
          </cell>
          <cell r="J86">
            <v>10</v>
          </cell>
          <cell r="K86">
            <v>15</v>
          </cell>
          <cell r="L86">
            <v>20</v>
          </cell>
          <cell r="M86">
            <v>60000</v>
          </cell>
          <cell r="N86">
            <v>2</v>
          </cell>
          <cell r="O86">
            <v>120000</v>
          </cell>
          <cell r="P86">
            <v>48</v>
          </cell>
          <cell r="Q86">
            <v>10000</v>
          </cell>
          <cell r="R86" t="str">
            <v>SED</v>
          </cell>
          <cell r="S86">
            <v>1.25</v>
          </cell>
          <cell r="T86" t="str">
            <v>N/A</v>
          </cell>
          <cell r="U86">
            <v>2.1</v>
          </cell>
          <cell r="V86">
            <v>0.02</v>
          </cell>
          <cell r="W86">
            <v>0</v>
          </cell>
          <cell r="X86">
            <v>0.08</v>
          </cell>
          <cell r="Y86">
            <v>1E-3</v>
          </cell>
        </row>
        <row r="87">
          <cell r="A87" t="str">
            <v>FI-0003</v>
          </cell>
          <cell r="B87" t="str">
            <v>Finisher SA-41</v>
          </cell>
          <cell r="C87" t="str">
            <v>Barber Green</v>
          </cell>
          <cell r="D87" t="str">
            <v>78 HP o 4.40 Mts3</v>
          </cell>
          <cell r="E87">
            <v>0</v>
          </cell>
          <cell r="F87">
            <v>10</v>
          </cell>
          <cell r="G87">
            <v>65973309</v>
          </cell>
          <cell r="H87">
            <v>0</v>
          </cell>
          <cell r="I87">
            <v>0</v>
          </cell>
          <cell r="J87">
            <v>20</v>
          </cell>
          <cell r="K87">
            <v>15</v>
          </cell>
          <cell r="L87">
            <v>20</v>
          </cell>
          <cell r="M87">
            <v>10000000</v>
          </cell>
          <cell r="N87">
            <v>2</v>
          </cell>
          <cell r="O87">
            <v>20000000</v>
          </cell>
          <cell r="P87">
            <v>24</v>
          </cell>
          <cell r="Q87">
            <v>5000</v>
          </cell>
          <cell r="R87" t="str">
            <v>TPB</v>
          </cell>
          <cell r="S87">
            <v>1.25</v>
          </cell>
          <cell r="T87" t="str">
            <v>AYB</v>
          </cell>
          <cell r="U87">
            <v>1.95</v>
          </cell>
          <cell r="V87">
            <v>0.04</v>
          </cell>
          <cell r="W87">
            <v>0.03</v>
          </cell>
          <cell r="X87">
            <v>0.01</v>
          </cell>
          <cell r="Y87">
            <v>2E-3</v>
          </cell>
        </row>
        <row r="88">
          <cell r="A88" t="str">
            <v>FI-0004</v>
          </cell>
          <cell r="B88" t="str">
            <v>Finisher SB140X</v>
          </cell>
          <cell r="C88" t="str">
            <v>Barber Green</v>
          </cell>
          <cell r="D88" t="str">
            <v>130HP o 5,8 Mts3</v>
          </cell>
          <cell r="E88">
            <v>1985</v>
          </cell>
          <cell r="F88">
            <v>10</v>
          </cell>
          <cell r="G88">
            <v>250000000</v>
          </cell>
          <cell r="H88">
            <v>0</v>
          </cell>
          <cell r="I88">
            <v>0</v>
          </cell>
          <cell r="J88">
            <v>20</v>
          </cell>
          <cell r="K88">
            <v>15</v>
          </cell>
          <cell r="L88">
            <v>20</v>
          </cell>
          <cell r="M88">
            <v>5800000</v>
          </cell>
          <cell r="N88">
            <v>2</v>
          </cell>
          <cell r="O88">
            <v>11600000</v>
          </cell>
          <cell r="P88">
            <v>12</v>
          </cell>
          <cell r="Q88">
            <v>2500</v>
          </cell>
          <cell r="R88" t="str">
            <v>TPA</v>
          </cell>
          <cell r="S88">
            <v>1.25</v>
          </cell>
          <cell r="T88" t="str">
            <v>AYB</v>
          </cell>
          <cell r="U88">
            <v>2.71</v>
          </cell>
          <cell r="V88">
            <v>7.0000000000000007E-2</v>
          </cell>
          <cell r="W88">
            <v>0.03</v>
          </cell>
          <cell r="X88">
            <v>0.02</v>
          </cell>
          <cell r="Y88">
            <v>3.0000000000000001E-3</v>
          </cell>
        </row>
        <row r="89">
          <cell r="A89" t="str">
            <v>FI-0005</v>
          </cell>
          <cell r="B89" t="str">
            <v>Finisher 11011K</v>
          </cell>
          <cell r="C89" t="str">
            <v>Dynapac</v>
          </cell>
          <cell r="D89" t="str">
            <v>110 HP o 6.40 Mts3</v>
          </cell>
          <cell r="E89">
            <v>1988</v>
          </cell>
          <cell r="F89">
            <v>10</v>
          </cell>
          <cell r="G89">
            <v>220000000</v>
          </cell>
          <cell r="H89">
            <v>0</v>
          </cell>
          <cell r="I89">
            <v>0</v>
          </cell>
          <cell r="J89">
            <v>20</v>
          </cell>
          <cell r="K89">
            <v>15</v>
          </cell>
          <cell r="L89">
            <v>20</v>
          </cell>
          <cell r="M89">
            <v>12000000</v>
          </cell>
          <cell r="N89">
            <v>2</v>
          </cell>
          <cell r="O89">
            <v>24000000</v>
          </cell>
          <cell r="P89">
            <v>24</v>
          </cell>
          <cell r="Q89">
            <v>5000</v>
          </cell>
          <cell r="R89" t="str">
            <v>TPA</v>
          </cell>
          <cell r="S89">
            <v>1.25</v>
          </cell>
          <cell r="T89" t="str">
            <v>AYB</v>
          </cell>
          <cell r="U89">
            <v>3.2</v>
          </cell>
          <cell r="V89">
            <v>0.05</v>
          </cell>
          <cell r="W89">
            <v>0.04</v>
          </cell>
          <cell r="X89">
            <v>0.03</v>
          </cell>
          <cell r="Y89">
            <v>3.0000000000000001E-3</v>
          </cell>
        </row>
        <row r="90">
          <cell r="A90" t="str">
            <v>FI-0006</v>
          </cell>
          <cell r="B90" t="str">
            <v>Finisher SB140X</v>
          </cell>
          <cell r="C90" t="str">
            <v>Barber Green</v>
          </cell>
          <cell r="D90" t="str">
            <v>130 HP o 5.80 Mts3</v>
          </cell>
          <cell r="E90">
            <v>1985</v>
          </cell>
          <cell r="F90">
            <v>10</v>
          </cell>
          <cell r="G90">
            <v>250000000</v>
          </cell>
          <cell r="H90">
            <v>0</v>
          </cell>
          <cell r="I90">
            <v>0</v>
          </cell>
          <cell r="J90">
            <v>20</v>
          </cell>
          <cell r="K90">
            <v>15</v>
          </cell>
          <cell r="L90">
            <v>20</v>
          </cell>
          <cell r="M90">
            <v>5800000</v>
          </cell>
          <cell r="N90">
            <v>2</v>
          </cell>
          <cell r="O90">
            <v>11600000</v>
          </cell>
          <cell r="P90">
            <v>12</v>
          </cell>
          <cell r="Q90">
            <v>2500</v>
          </cell>
          <cell r="R90" t="str">
            <v>TPA</v>
          </cell>
          <cell r="S90">
            <v>1.25</v>
          </cell>
          <cell r="T90" t="str">
            <v>AYB</v>
          </cell>
          <cell r="U90">
            <v>2.71</v>
          </cell>
          <cell r="V90">
            <v>7.0000000000000007E-2</v>
          </cell>
          <cell r="W90">
            <v>0.03</v>
          </cell>
          <cell r="X90">
            <v>0.02</v>
          </cell>
          <cell r="Y90">
            <v>3.0000000000000001E-3</v>
          </cell>
        </row>
        <row r="91">
          <cell r="A91" t="str">
            <v>FI-0007</v>
          </cell>
          <cell r="B91" t="str">
            <v>Finisher BG260B</v>
          </cell>
          <cell r="C91" t="str">
            <v>Barber Green</v>
          </cell>
          <cell r="D91" t="str">
            <v>6,20 Mts3</v>
          </cell>
          <cell r="E91">
            <v>1996</v>
          </cell>
          <cell r="F91">
            <v>10</v>
          </cell>
          <cell r="G91">
            <v>350000000</v>
          </cell>
          <cell r="H91">
            <v>0</v>
          </cell>
          <cell r="I91">
            <v>0</v>
          </cell>
          <cell r="J91">
            <v>20</v>
          </cell>
          <cell r="K91">
            <v>15</v>
          </cell>
          <cell r="L91">
            <v>20</v>
          </cell>
          <cell r="M91">
            <v>5800000</v>
          </cell>
          <cell r="N91">
            <v>2</v>
          </cell>
          <cell r="O91">
            <v>11600000</v>
          </cell>
          <cell r="P91">
            <v>12</v>
          </cell>
          <cell r="Q91">
            <v>2500</v>
          </cell>
          <cell r="R91" t="str">
            <v>TPA</v>
          </cell>
          <cell r="S91">
            <v>1.25</v>
          </cell>
          <cell r="T91" t="str">
            <v>AYB</v>
          </cell>
          <cell r="U91">
            <v>2.8</v>
          </cell>
          <cell r="V91">
            <v>0.05</v>
          </cell>
          <cell r="W91">
            <v>0.04</v>
          </cell>
          <cell r="X91">
            <v>0.03</v>
          </cell>
          <cell r="Y91">
            <v>3.0000000000000001E-3</v>
          </cell>
        </row>
        <row r="92">
          <cell r="A92" t="str">
            <v>FR-0001</v>
          </cell>
          <cell r="B92" t="str">
            <v>Fresadora de Pavim. PR-450C</v>
          </cell>
          <cell r="C92" t="str">
            <v>Caterpillar</v>
          </cell>
          <cell r="D92" t="str">
            <v>450HP</v>
          </cell>
          <cell r="E92">
            <v>1997</v>
          </cell>
          <cell r="F92">
            <v>10</v>
          </cell>
          <cell r="G92">
            <v>850000000</v>
          </cell>
          <cell r="H92">
            <v>0</v>
          </cell>
          <cell r="I92">
            <v>0</v>
          </cell>
          <cell r="J92">
            <v>20</v>
          </cell>
          <cell r="K92">
            <v>15</v>
          </cell>
          <cell r="L92">
            <v>20</v>
          </cell>
          <cell r="M92">
            <v>2500000</v>
          </cell>
          <cell r="N92">
            <v>4</v>
          </cell>
          <cell r="O92">
            <v>10000000</v>
          </cell>
          <cell r="P92">
            <v>12</v>
          </cell>
          <cell r="Q92">
            <v>2500</v>
          </cell>
          <cell r="R92" t="str">
            <v>OFA</v>
          </cell>
          <cell r="S92">
            <v>1.25</v>
          </cell>
          <cell r="T92" t="str">
            <v>N/A</v>
          </cell>
          <cell r="U92">
            <v>9</v>
          </cell>
          <cell r="V92">
            <v>0.09</v>
          </cell>
          <cell r="W92">
            <v>0.08</v>
          </cell>
          <cell r="X92">
            <v>0.03</v>
          </cell>
          <cell r="Y92">
            <v>0.03</v>
          </cell>
        </row>
        <row r="93">
          <cell r="A93" t="str">
            <v>FR-0002</v>
          </cell>
          <cell r="B93" t="str">
            <v>Fresadora de Pavim. W1000</v>
          </cell>
          <cell r="C93" t="str">
            <v>Wirtgen</v>
          </cell>
          <cell r="D93" t="str">
            <v>199 HP</v>
          </cell>
          <cell r="E93">
            <v>1998</v>
          </cell>
          <cell r="F93">
            <v>10</v>
          </cell>
          <cell r="G93">
            <v>350000000</v>
          </cell>
          <cell r="H93">
            <v>0</v>
          </cell>
          <cell r="I93">
            <v>0</v>
          </cell>
          <cell r="J93">
            <v>20</v>
          </cell>
          <cell r="K93">
            <v>15</v>
          </cell>
          <cell r="L93">
            <v>20</v>
          </cell>
          <cell r="M93">
            <v>1200000</v>
          </cell>
          <cell r="N93">
            <v>4</v>
          </cell>
          <cell r="O93">
            <v>4800000</v>
          </cell>
          <cell r="P93">
            <v>12</v>
          </cell>
          <cell r="Q93">
            <v>2500</v>
          </cell>
          <cell r="R93" t="str">
            <v>OFB</v>
          </cell>
          <cell r="S93">
            <v>1.25</v>
          </cell>
          <cell r="T93" t="str">
            <v>N/A</v>
          </cell>
          <cell r="U93">
            <v>3.03</v>
          </cell>
          <cell r="V93">
            <v>0.03</v>
          </cell>
          <cell r="W93">
            <v>0.02</v>
          </cell>
          <cell r="X93">
            <v>0.1</v>
          </cell>
          <cell r="Y93">
            <v>0.01</v>
          </cell>
        </row>
        <row r="94">
          <cell r="A94" t="str">
            <v>FR-0003</v>
          </cell>
          <cell r="B94" t="str">
            <v>Fresadora de Pavim. W1000</v>
          </cell>
          <cell r="C94" t="str">
            <v>Wirtgen</v>
          </cell>
          <cell r="D94" t="str">
            <v>200HP</v>
          </cell>
          <cell r="E94">
            <v>1997</v>
          </cell>
          <cell r="F94">
            <v>10</v>
          </cell>
          <cell r="G94">
            <v>344230366</v>
          </cell>
          <cell r="H94">
            <v>11500000</v>
          </cell>
          <cell r="I94">
            <v>46000</v>
          </cell>
          <cell r="J94">
            <v>20</v>
          </cell>
          <cell r="K94">
            <v>15</v>
          </cell>
          <cell r="L94">
            <v>20</v>
          </cell>
          <cell r="M94">
            <v>1200000</v>
          </cell>
          <cell r="N94">
            <v>4</v>
          </cell>
          <cell r="O94">
            <v>4800000</v>
          </cell>
          <cell r="P94">
            <v>12</v>
          </cell>
          <cell r="Q94">
            <v>2500</v>
          </cell>
          <cell r="R94" t="str">
            <v>OFB</v>
          </cell>
          <cell r="S94">
            <v>1.25</v>
          </cell>
          <cell r="T94" t="str">
            <v>N/A</v>
          </cell>
          <cell r="U94">
            <v>3.03</v>
          </cell>
          <cell r="V94">
            <v>0.03</v>
          </cell>
          <cell r="W94">
            <v>0.02</v>
          </cell>
          <cell r="X94">
            <v>0.1</v>
          </cell>
          <cell r="Y94">
            <v>0.01</v>
          </cell>
        </row>
        <row r="95">
          <cell r="A95" t="str">
            <v>FR-0004</v>
          </cell>
          <cell r="B95" t="str">
            <v>Fresadora de Pavim. 2100DC</v>
          </cell>
          <cell r="C95" t="str">
            <v>Wirtgen</v>
          </cell>
          <cell r="D95">
            <v>448</v>
          </cell>
          <cell r="E95">
            <v>1999</v>
          </cell>
          <cell r="F95">
            <v>10</v>
          </cell>
          <cell r="G95">
            <v>565945180</v>
          </cell>
          <cell r="H95">
            <v>14597509</v>
          </cell>
          <cell r="I95">
            <v>58390</v>
          </cell>
          <cell r="J95">
            <v>20</v>
          </cell>
          <cell r="K95">
            <v>15</v>
          </cell>
          <cell r="L95">
            <v>20</v>
          </cell>
          <cell r="M95">
            <v>2500000</v>
          </cell>
          <cell r="N95">
            <v>4</v>
          </cell>
          <cell r="O95">
            <v>10000000</v>
          </cell>
          <cell r="P95">
            <v>12</v>
          </cell>
          <cell r="Q95">
            <v>2500</v>
          </cell>
          <cell r="R95" t="str">
            <v>OFA</v>
          </cell>
          <cell r="S95">
            <v>1.25</v>
          </cell>
          <cell r="T95" t="str">
            <v>N/A</v>
          </cell>
          <cell r="U95">
            <v>6.3</v>
          </cell>
          <cell r="V95">
            <v>0.09</v>
          </cell>
          <cell r="W95">
            <v>0.08</v>
          </cell>
          <cell r="X95">
            <v>0.03</v>
          </cell>
          <cell r="Y95">
            <v>0.03</v>
          </cell>
        </row>
        <row r="96">
          <cell r="A96" t="str">
            <v>GT-0001</v>
          </cell>
          <cell r="B96" t="str">
            <v>Grua Telescopica R300B</v>
          </cell>
          <cell r="C96" t="str">
            <v>Hyster</v>
          </cell>
          <cell r="D96" t="str">
            <v>18Ton</v>
          </cell>
          <cell r="E96">
            <v>1975</v>
          </cell>
          <cell r="F96">
            <v>10</v>
          </cell>
          <cell r="G96">
            <v>92340000</v>
          </cell>
          <cell r="H96">
            <v>0</v>
          </cell>
          <cell r="I96">
            <v>0</v>
          </cell>
          <cell r="J96">
            <v>20</v>
          </cell>
          <cell r="K96">
            <v>15</v>
          </cell>
          <cell r="L96">
            <v>20</v>
          </cell>
          <cell r="M96">
            <v>3500000</v>
          </cell>
          <cell r="N96">
            <v>4</v>
          </cell>
          <cell r="O96">
            <v>14000000</v>
          </cell>
          <cell r="P96">
            <v>48</v>
          </cell>
          <cell r="Q96">
            <v>10000</v>
          </cell>
          <cell r="R96" t="str">
            <v>OGT</v>
          </cell>
          <cell r="S96">
            <v>1.25</v>
          </cell>
          <cell r="T96" t="str">
            <v>AYB</v>
          </cell>
          <cell r="U96">
            <v>3.03</v>
          </cell>
          <cell r="V96">
            <v>0.03</v>
          </cell>
          <cell r="W96">
            <v>0.02</v>
          </cell>
          <cell r="X96">
            <v>0.1</v>
          </cell>
          <cell r="Y96">
            <v>0.01</v>
          </cell>
        </row>
        <row r="97">
          <cell r="A97" t="str">
            <v>MC-0001</v>
          </cell>
          <cell r="B97" t="str">
            <v>Motocicleta Splendor</v>
          </cell>
          <cell r="C97" t="str">
            <v>Honda</v>
          </cell>
          <cell r="D97" t="str">
            <v>97C.C. o 2 Pasajeros</v>
          </cell>
          <cell r="E97">
            <v>2005</v>
          </cell>
          <cell r="F97">
            <v>3</v>
          </cell>
          <cell r="G97">
            <v>3850000</v>
          </cell>
          <cell r="H97">
            <v>0</v>
          </cell>
          <cell r="I97">
            <v>0</v>
          </cell>
          <cell r="J97">
            <v>10</v>
          </cell>
          <cell r="K97">
            <v>15</v>
          </cell>
          <cell r="L97">
            <v>20</v>
          </cell>
          <cell r="M97">
            <v>150000</v>
          </cell>
          <cell r="N97">
            <v>2</v>
          </cell>
          <cell r="O97">
            <v>300000</v>
          </cell>
          <cell r="P97">
            <v>12</v>
          </cell>
          <cell r="Q97">
            <v>2500</v>
          </cell>
          <cell r="R97" t="str">
            <v>N/A</v>
          </cell>
          <cell r="S97">
            <v>1.25</v>
          </cell>
          <cell r="T97" t="str">
            <v>N/A</v>
          </cell>
          <cell r="U97">
            <v>0.1</v>
          </cell>
          <cell r="V97">
            <v>1E-3</v>
          </cell>
          <cell r="W97">
            <v>0</v>
          </cell>
          <cell r="X97">
            <v>0</v>
          </cell>
          <cell r="Y97">
            <v>5.0000000000000001E-4</v>
          </cell>
        </row>
        <row r="98">
          <cell r="A98" t="str">
            <v>MC-0002</v>
          </cell>
          <cell r="B98" t="str">
            <v>Motocicleta Splendor</v>
          </cell>
          <cell r="C98" t="str">
            <v>Honda</v>
          </cell>
          <cell r="D98" t="str">
            <v>97C.C. o 2 Pasajeros</v>
          </cell>
          <cell r="E98">
            <v>2005</v>
          </cell>
          <cell r="F98">
            <v>3</v>
          </cell>
          <cell r="G98">
            <v>3850000</v>
          </cell>
          <cell r="H98">
            <v>0</v>
          </cell>
          <cell r="I98">
            <v>0</v>
          </cell>
          <cell r="J98">
            <v>10</v>
          </cell>
          <cell r="K98">
            <v>15</v>
          </cell>
          <cell r="L98">
            <v>20</v>
          </cell>
          <cell r="M98">
            <v>150000</v>
          </cell>
          <cell r="N98">
            <v>2</v>
          </cell>
          <cell r="O98">
            <v>300000</v>
          </cell>
          <cell r="P98">
            <v>12</v>
          </cell>
          <cell r="Q98">
            <v>2500</v>
          </cell>
          <cell r="R98" t="str">
            <v>N/A</v>
          </cell>
          <cell r="S98">
            <v>1.25</v>
          </cell>
          <cell r="T98" t="str">
            <v>N/A</v>
          </cell>
          <cell r="U98">
            <v>0.1</v>
          </cell>
          <cell r="V98">
            <v>1E-3</v>
          </cell>
          <cell r="W98">
            <v>0</v>
          </cell>
          <cell r="X98">
            <v>0</v>
          </cell>
          <cell r="Y98">
            <v>5.0000000000000001E-4</v>
          </cell>
        </row>
        <row r="99">
          <cell r="A99" t="str">
            <v>MC-0003</v>
          </cell>
          <cell r="B99" t="str">
            <v>Motocicleta Splendor</v>
          </cell>
          <cell r="C99" t="str">
            <v>Honda</v>
          </cell>
          <cell r="D99" t="str">
            <v>97C.C. o 2 Pasajeros</v>
          </cell>
          <cell r="E99">
            <v>2005</v>
          </cell>
          <cell r="F99">
            <v>3</v>
          </cell>
          <cell r="G99">
            <v>3850000</v>
          </cell>
          <cell r="H99">
            <v>0</v>
          </cell>
          <cell r="I99">
            <v>0</v>
          </cell>
          <cell r="J99">
            <v>10</v>
          </cell>
          <cell r="K99">
            <v>15</v>
          </cell>
          <cell r="L99">
            <v>20</v>
          </cell>
          <cell r="M99">
            <v>150000</v>
          </cell>
          <cell r="N99">
            <v>2</v>
          </cell>
          <cell r="O99">
            <v>300000</v>
          </cell>
          <cell r="P99">
            <v>12</v>
          </cell>
          <cell r="Q99">
            <v>2500</v>
          </cell>
          <cell r="R99" t="str">
            <v>N/A</v>
          </cell>
          <cell r="S99">
            <v>1.25</v>
          </cell>
          <cell r="T99" t="str">
            <v>N/A</v>
          </cell>
          <cell r="U99">
            <v>0.1</v>
          </cell>
          <cell r="V99">
            <v>1E-3</v>
          </cell>
          <cell r="W99">
            <v>0</v>
          </cell>
          <cell r="X99">
            <v>0</v>
          </cell>
          <cell r="Y99">
            <v>5.0000000000000001E-4</v>
          </cell>
        </row>
        <row r="100">
          <cell r="A100" t="str">
            <v>MC-0004</v>
          </cell>
          <cell r="B100" t="str">
            <v>Motocicleta Splendor</v>
          </cell>
          <cell r="C100" t="str">
            <v>Honda</v>
          </cell>
          <cell r="D100" t="str">
            <v>97C.C. o 2 Pasajeros</v>
          </cell>
          <cell r="E100">
            <v>2005</v>
          </cell>
          <cell r="F100">
            <v>3</v>
          </cell>
          <cell r="G100">
            <v>3850000</v>
          </cell>
          <cell r="H100">
            <v>0</v>
          </cell>
          <cell r="I100">
            <v>0</v>
          </cell>
          <cell r="J100">
            <v>10</v>
          </cell>
          <cell r="K100">
            <v>15</v>
          </cell>
          <cell r="L100">
            <v>20</v>
          </cell>
          <cell r="M100">
            <v>150000</v>
          </cell>
          <cell r="N100">
            <v>2</v>
          </cell>
          <cell r="O100">
            <v>300000</v>
          </cell>
          <cell r="P100">
            <v>12</v>
          </cell>
          <cell r="Q100">
            <v>2500</v>
          </cell>
          <cell r="R100" t="str">
            <v>N/A</v>
          </cell>
          <cell r="S100">
            <v>1.25</v>
          </cell>
          <cell r="T100" t="str">
            <v>N/A</v>
          </cell>
          <cell r="U100">
            <v>0.1</v>
          </cell>
          <cell r="V100">
            <v>1E-3</v>
          </cell>
          <cell r="W100">
            <v>0</v>
          </cell>
          <cell r="X100">
            <v>0</v>
          </cell>
          <cell r="Y100">
            <v>5.0000000000000001E-4</v>
          </cell>
        </row>
        <row r="101">
          <cell r="A101" t="str">
            <v>MC-0005</v>
          </cell>
          <cell r="B101" t="str">
            <v>Motocicleta Splendor</v>
          </cell>
          <cell r="C101" t="str">
            <v>Honda</v>
          </cell>
          <cell r="D101" t="str">
            <v>97C.C. o 2 Pasajeros</v>
          </cell>
          <cell r="E101">
            <v>2005</v>
          </cell>
          <cell r="F101">
            <v>3</v>
          </cell>
          <cell r="G101">
            <v>3850000</v>
          </cell>
          <cell r="H101">
            <v>0</v>
          </cell>
          <cell r="I101">
            <v>0</v>
          </cell>
          <cell r="J101">
            <v>10</v>
          </cell>
          <cell r="K101">
            <v>15</v>
          </cell>
          <cell r="L101">
            <v>20</v>
          </cell>
          <cell r="M101">
            <v>150000</v>
          </cell>
          <cell r="N101">
            <v>2</v>
          </cell>
          <cell r="O101">
            <v>300000</v>
          </cell>
          <cell r="P101">
            <v>12</v>
          </cell>
          <cell r="Q101">
            <v>2500</v>
          </cell>
          <cell r="R101" t="str">
            <v>N/A</v>
          </cell>
          <cell r="S101">
            <v>1.25</v>
          </cell>
          <cell r="T101" t="str">
            <v>N/A</v>
          </cell>
          <cell r="U101">
            <v>0.1</v>
          </cell>
          <cell r="V101">
            <v>1E-3</v>
          </cell>
          <cell r="W101">
            <v>0</v>
          </cell>
          <cell r="X101">
            <v>0</v>
          </cell>
          <cell r="Y101">
            <v>5.0000000000000001E-4</v>
          </cell>
        </row>
        <row r="102">
          <cell r="A102" t="str">
            <v>MC-0006</v>
          </cell>
          <cell r="B102" t="str">
            <v>Motocicleta Splendor</v>
          </cell>
          <cell r="C102" t="str">
            <v>Honda</v>
          </cell>
          <cell r="D102" t="str">
            <v>97C.C. o 2 Pasajeros</v>
          </cell>
          <cell r="E102">
            <v>2005</v>
          </cell>
          <cell r="F102">
            <v>3</v>
          </cell>
          <cell r="G102">
            <v>3850000</v>
          </cell>
          <cell r="H102">
            <v>0</v>
          </cell>
          <cell r="I102">
            <v>0</v>
          </cell>
          <cell r="J102">
            <v>10</v>
          </cell>
          <cell r="K102">
            <v>15</v>
          </cell>
          <cell r="L102">
            <v>20</v>
          </cell>
          <cell r="M102">
            <v>150000</v>
          </cell>
          <cell r="N102">
            <v>2</v>
          </cell>
          <cell r="O102">
            <v>300000</v>
          </cell>
          <cell r="P102">
            <v>12</v>
          </cell>
          <cell r="Q102">
            <v>2500</v>
          </cell>
          <cell r="R102" t="str">
            <v>N/A</v>
          </cell>
          <cell r="S102">
            <v>1.25</v>
          </cell>
          <cell r="T102" t="str">
            <v>N/A</v>
          </cell>
          <cell r="U102">
            <v>0.1</v>
          </cell>
          <cell r="V102">
            <v>1E-3</v>
          </cell>
          <cell r="W102">
            <v>0</v>
          </cell>
          <cell r="X102">
            <v>0</v>
          </cell>
          <cell r="Y102">
            <v>5.0000000000000001E-4</v>
          </cell>
        </row>
        <row r="103">
          <cell r="A103" t="str">
            <v>MH-0001</v>
          </cell>
          <cell r="B103" t="str">
            <v>Martillo Hidráulico THBB1600</v>
          </cell>
          <cell r="C103" t="str">
            <v>Toyo</v>
          </cell>
          <cell r="D103" t="str">
            <v>100-130kl/cm2</v>
          </cell>
          <cell r="E103">
            <v>1997</v>
          </cell>
          <cell r="F103">
            <v>10</v>
          </cell>
          <cell r="G103">
            <v>60000000</v>
          </cell>
          <cell r="H103">
            <v>0</v>
          </cell>
          <cell r="I103">
            <v>0</v>
          </cell>
          <cell r="J103">
            <v>20</v>
          </cell>
          <cell r="K103">
            <v>15</v>
          </cell>
          <cell r="L103">
            <v>20</v>
          </cell>
          <cell r="M103">
            <v>0</v>
          </cell>
          <cell r="N103">
            <v>0</v>
          </cell>
          <cell r="O103">
            <v>0</v>
          </cell>
          <cell r="P103">
            <v>0</v>
          </cell>
          <cell r="Q103">
            <v>0</v>
          </cell>
          <cell r="R103" t="str">
            <v>N/A</v>
          </cell>
          <cell r="S103">
            <v>1.25</v>
          </cell>
          <cell r="T103" t="str">
            <v>N/A</v>
          </cell>
          <cell r="U103">
            <v>0</v>
          </cell>
          <cell r="V103">
            <v>0</v>
          </cell>
          <cell r="W103">
            <v>0</v>
          </cell>
          <cell r="X103">
            <v>0</v>
          </cell>
          <cell r="Y103">
            <v>0.25</v>
          </cell>
        </row>
        <row r="104">
          <cell r="A104" t="str">
            <v>MH-0002</v>
          </cell>
          <cell r="B104" t="str">
            <v>Martillo Hidráulico 3CX/4CX</v>
          </cell>
          <cell r="C104" t="str">
            <v>JCB</v>
          </cell>
          <cell r="D104" t="str">
            <v>730 JOUL o 130 BAR</v>
          </cell>
          <cell r="E104">
            <v>1984</v>
          </cell>
          <cell r="F104">
            <v>10</v>
          </cell>
          <cell r="G104">
            <v>40000000</v>
          </cell>
          <cell r="H104">
            <v>0</v>
          </cell>
          <cell r="I104">
            <v>0</v>
          </cell>
          <cell r="J104">
            <v>20</v>
          </cell>
          <cell r="K104">
            <v>15</v>
          </cell>
          <cell r="L104">
            <v>20</v>
          </cell>
          <cell r="M104">
            <v>0</v>
          </cell>
          <cell r="N104">
            <v>0</v>
          </cell>
          <cell r="O104">
            <v>0</v>
          </cell>
          <cell r="P104">
            <v>0</v>
          </cell>
          <cell r="Q104">
            <v>0</v>
          </cell>
          <cell r="R104" t="str">
            <v>N/A</v>
          </cell>
          <cell r="S104">
            <v>1.25</v>
          </cell>
          <cell r="T104" t="str">
            <v>N/A</v>
          </cell>
          <cell r="U104">
            <v>0</v>
          </cell>
          <cell r="V104">
            <v>0</v>
          </cell>
          <cell r="W104">
            <v>0</v>
          </cell>
          <cell r="X104">
            <v>0</v>
          </cell>
          <cell r="Y104">
            <v>0.25</v>
          </cell>
        </row>
        <row r="105">
          <cell r="A105" t="str">
            <v>MH-0003</v>
          </cell>
          <cell r="B105" t="str">
            <v>Martillo Hidráulico THBB1600</v>
          </cell>
          <cell r="C105" t="str">
            <v>Toyo</v>
          </cell>
          <cell r="D105" t="str">
            <v>100-130kl/cm2</v>
          </cell>
          <cell r="E105">
            <v>0</v>
          </cell>
          <cell r="F105">
            <v>10</v>
          </cell>
          <cell r="G105">
            <v>60000000</v>
          </cell>
          <cell r="H105">
            <v>0</v>
          </cell>
          <cell r="I105">
            <v>0</v>
          </cell>
          <cell r="J105">
            <v>20</v>
          </cell>
          <cell r="K105">
            <v>15</v>
          </cell>
          <cell r="L105">
            <v>20</v>
          </cell>
          <cell r="M105">
            <v>0</v>
          </cell>
          <cell r="N105">
            <v>0</v>
          </cell>
          <cell r="O105">
            <v>0</v>
          </cell>
          <cell r="P105">
            <v>0</v>
          </cell>
          <cell r="Q105">
            <v>0</v>
          </cell>
          <cell r="R105" t="str">
            <v>N/A</v>
          </cell>
          <cell r="S105">
            <v>1.25</v>
          </cell>
          <cell r="T105" t="str">
            <v>N/A</v>
          </cell>
          <cell r="U105">
            <v>0</v>
          </cell>
          <cell r="V105">
            <v>0</v>
          </cell>
          <cell r="W105">
            <v>0</v>
          </cell>
          <cell r="X105">
            <v>0</v>
          </cell>
          <cell r="Y105">
            <v>0.25</v>
          </cell>
        </row>
        <row r="106">
          <cell r="A106" t="str">
            <v>MH-0004</v>
          </cell>
          <cell r="B106" t="str">
            <v>Martillo Hidráulico THBB1600</v>
          </cell>
          <cell r="C106" t="str">
            <v>Toyo</v>
          </cell>
          <cell r="D106">
            <v>0</v>
          </cell>
          <cell r="E106">
            <v>0</v>
          </cell>
          <cell r="F106">
            <v>10</v>
          </cell>
          <cell r="G106">
            <v>60000000</v>
          </cell>
          <cell r="H106">
            <v>0</v>
          </cell>
          <cell r="I106">
            <v>0</v>
          </cell>
          <cell r="J106">
            <v>20</v>
          </cell>
          <cell r="K106">
            <v>15</v>
          </cell>
          <cell r="L106">
            <v>20</v>
          </cell>
          <cell r="M106">
            <v>0</v>
          </cell>
          <cell r="N106">
            <v>0</v>
          </cell>
          <cell r="O106">
            <v>0</v>
          </cell>
          <cell r="P106">
            <v>0</v>
          </cell>
          <cell r="Q106">
            <v>0</v>
          </cell>
          <cell r="R106" t="str">
            <v>N/A</v>
          </cell>
          <cell r="S106">
            <v>1.25</v>
          </cell>
          <cell r="T106" t="str">
            <v>N/A</v>
          </cell>
          <cell r="U106">
            <v>0</v>
          </cell>
          <cell r="V106">
            <v>0</v>
          </cell>
          <cell r="W106">
            <v>0</v>
          </cell>
          <cell r="X106">
            <v>0</v>
          </cell>
          <cell r="Y106">
            <v>0.25</v>
          </cell>
        </row>
        <row r="107">
          <cell r="A107" t="str">
            <v>MH-0005</v>
          </cell>
          <cell r="B107" t="str">
            <v xml:space="preserve">Martillo Hidráulico </v>
          </cell>
          <cell r="C107" t="str">
            <v>Toyo</v>
          </cell>
          <cell r="D107">
            <v>0</v>
          </cell>
          <cell r="E107">
            <v>0</v>
          </cell>
          <cell r="F107">
            <v>10</v>
          </cell>
          <cell r="G107">
            <v>60000000</v>
          </cell>
          <cell r="H107">
            <v>0</v>
          </cell>
          <cell r="I107">
            <v>0</v>
          </cell>
          <cell r="J107">
            <v>20</v>
          </cell>
          <cell r="K107">
            <v>15</v>
          </cell>
          <cell r="L107">
            <v>20</v>
          </cell>
          <cell r="M107">
            <v>0</v>
          </cell>
          <cell r="N107">
            <v>0</v>
          </cell>
          <cell r="O107">
            <v>0</v>
          </cell>
          <cell r="P107">
            <v>0</v>
          </cell>
          <cell r="Q107">
            <v>0</v>
          </cell>
          <cell r="R107" t="str">
            <v>N/A</v>
          </cell>
          <cell r="S107">
            <v>1.25</v>
          </cell>
          <cell r="T107" t="str">
            <v>N/A</v>
          </cell>
          <cell r="U107">
            <v>0</v>
          </cell>
          <cell r="V107">
            <v>0</v>
          </cell>
          <cell r="W107">
            <v>0</v>
          </cell>
          <cell r="X107">
            <v>0</v>
          </cell>
          <cell r="Y107">
            <v>0.25</v>
          </cell>
        </row>
        <row r="108">
          <cell r="A108" t="str">
            <v>MH-0006</v>
          </cell>
          <cell r="B108" t="str">
            <v>Martillo Hidráulico 685TLB</v>
          </cell>
          <cell r="C108" t="str">
            <v>Rockram</v>
          </cell>
          <cell r="D108">
            <v>0</v>
          </cell>
          <cell r="E108">
            <v>0</v>
          </cell>
          <cell r="F108">
            <v>10</v>
          </cell>
          <cell r="G108">
            <v>40000000</v>
          </cell>
          <cell r="H108">
            <v>0</v>
          </cell>
          <cell r="I108">
            <v>0</v>
          </cell>
          <cell r="J108">
            <v>20</v>
          </cell>
          <cell r="K108">
            <v>15</v>
          </cell>
          <cell r="L108">
            <v>20</v>
          </cell>
          <cell r="M108">
            <v>0</v>
          </cell>
          <cell r="N108">
            <v>0</v>
          </cell>
          <cell r="O108">
            <v>0</v>
          </cell>
          <cell r="P108">
            <v>0</v>
          </cell>
          <cell r="Q108">
            <v>0</v>
          </cell>
          <cell r="R108" t="str">
            <v>N/A</v>
          </cell>
          <cell r="S108">
            <v>1.25</v>
          </cell>
          <cell r="T108" t="str">
            <v>N/A</v>
          </cell>
          <cell r="U108">
            <v>0</v>
          </cell>
          <cell r="V108">
            <v>0</v>
          </cell>
          <cell r="W108">
            <v>0</v>
          </cell>
          <cell r="X108">
            <v>0</v>
          </cell>
          <cell r="Y108">
            <v>0.25</v>
          </cell>
        </row>
        <row r="109">
          <cell r="A109" t="str">
            <v>MN-0001</v>
          </cell>
          <cell r="B109" t="str">
            <v>Motoniveladora 12F</v>
          </cell>
          <cell r="C109" t="str">
            <v>Caterpillar</v>
          </cell>
          <cell r="D109" t="str">
            <v>125 HP</v>
          </cell>
          <cell r="E109">
            <v>1969</v>
          </cell>
          <cell r="F109">
            <v>10</v>
          </cell>
          <cell r="G109">
            <v>99827027</v>
          </cell>
          <cell r="H109">
            <v>0</v>
          </cell>
          <cell r="I109">
            <v>0</v>
          </cell>
          <cell r="J109">
            <v>20</v>
          </cell>
          <cell r="K109">
            <v>15</v>
          </cell>
          <cell r="L109">
            <v>20</v>
          </cell>
          <cell r="M109">
            <v>750000</v>
          </cell>
          <cell r="N109">
            <v>6</v>
          </cell>
          <cell r="O109">
            <v>4500000</v>
          </cell>
          <cell r="P109">
            <v>12</v>
          </cell>
          <cell r="Q109">
            <v>2500</v>
          </cell>
          <cell r="R109" t="str">
            <v>MNA</v>
          </cell>
          <cell r="S109">
            <v>1.25</v>
          </cell>
          <cell r="T109" t="str">
            <v>N/A</v>
          </cell>
          <cell r="U109">
            <v>7</v>
          </cell>
          <cell r="V109">
            <v>0.06</v>
          </cell>
          <cell r="W109">
            <v>0.09</v>
          </cell>
          <cell r="X109">
            <v>0.04</v>
          </cell>
          <cell r="Y109">
            <v>7.0000000000000001E-3</v>
          </cell>
        </row>
        <row r="110">
          <cell r="A110" t="str">
            <v>MN-0002</v>
          </cell>
          <cell r="B110" t="str">
            <v>Motoniveladora 120G</v>
          </cell>
          <cell r="C110" t="str">
            <v>Caterpillar</v>
          </cell>
          <cell r="D110" t="str">
            <v>125 HP o 93 KV</v>
          </cell>
          <cell r="E110">
            <v>1994</v>
          </cell>
          <cell r="F110">
            <v>10</v>
          </cell>
          <cell r="G110">
            <v>265477500</v>
          </cell>
          <cell r="H110">
            <v>0</v>
          </cell>
          <cell r="I110">
            <v>0</v>
          </cell>
          <cell r="J110">
            <v>20</v>
          </cell>
          <cell r="K110">
            <v>15</v>
          </cell>
          <cell r="L110">
            <v>20</v>
          </cell>
          <cell r="M110">
            <v>750000</v>
          </cell>
          <cell r="N110">
            <v>6</v>
          </cell>
          <cell r="O110">
            <v>4500000</v>
          </cell>
          <cell r="P110">
            <v>12</v>
          </cell>
          <cell r="Q110">
            <v>2500</v>
          </cell>
          <cell r="R110" t="str">
            <v>MNA</v>
          </cell>
          <cell r="S110">
            <v>1.25</v>
          </cell>
          <cell r="T110" t="str">
            <v>N/A</v>
          </cell>
          <cell r="U110">
            <v>4.3499999999999996</v>
          </cell>
          <cell r="V110">
            <v>0.04</v>
          </cell>
          <cell r="W110">
            <v>0.08</v>
          </cell>
          <cell r="X110">
            <v>0.02</v>
          </cell>
          <cell r="Y110">
            <v>4.0000000000000001E-3</v>
          </cell>
        </row>
        <row r="111">
          <cell r="A111" t="str">
            <v>MN-0004</v>
          </cell>
          <cell r="B111" t="str">
            <v>Motoniveladora 120G</v>
          </cell>
          <cell r="C111" t="str">
            <v>Caterpillar</v>
          </cell>
          <cell r="D111" t="str">
            <v>125 HP o 93 KV</v>
          </cell>
          <cell r="E111">
            <v>1995</v>
          </cell>
          <cell r="F111">
            <v>10</v>
          </cell>
          <cell r="G111">
            <v>300105000</v>
          </cell>
          <cell r="H111">
            <v>0</v>
          </cell>
          <cell r="I111">
            <v>0</v>
          </cell>
          <cell r="J111">
            <v>20</v>
          </cell>
          <cell r="K111">
            <v>15</v>
          </cell>
          <cell r="L111">
            <v>20</v>
          </cell>
          <cell r="M111">
            <v>750000</v>
          </cell>
          <cell r="N111">
            <v>6</v>
          </cell>
          <cell r="O111">
            <v>4500000</v>
          </cell>
          <cell r="P111">
            <v>12</v>
          </cell>
          <cell r="Q111">
            <v>2500</v>
          </cell>
          <cell r="R111" t="str">
            <v>MNA</v>
          </cell>
          <cell r="S111">
            <v>1.25</v>
          </cell>
          <cell r="T111" t="str">
            <v>N/A</v>
          </cell>
          <cell r="U111">
            <v>4.3499999999999996</v>
          </cell>
          <cell r="V111">
            <v>0.04</v>
          </cell>
          <cell r="W111">
            <v>0.08</v>
          </cell>
          <cell r="X111">
            <v>0.02</v>
          </cell>
          <cell r="Y111">
            <v>4.0000000000000001E-3</v>
          </cell>
        </row>
        <row r="112">
          <cell r="A112" t="str">
            <v>MN-0005</v>
          </cell>
          <cell r="B112" t="str">
            <v>Motoniveladora T500C</v>
          </cell>
          <cell r="C112" t="str">
            <v>Gallion</v>
          </cell>
          <cell r="D112" t="str">
            <v>145 HP</v>
          </cell>
          <cell r="E112">
            <v>1981</v>
          </cell>
          <cell r="F112">
            <v>10</v>
          </cell>
          <cell r="G112">
            <v>108838080</v>
          </cell>
          <cell r="H112">
            <v>0</v>
          </cell>
          <cell r="I112">
            <v>0</v>
          </cell>
          <cell r="J112">
            <v>20</v>
          </cell>
          <cell r="K112">
            <v>15</v>
          </cell>
          <cell r="L112">
            <v>20</v>
          </cell>
          <cell r="M112">
            <v>750000</v>
          </cell>
          <cell r="N112">
            <v>6</v>
          </cell>
          <cell r="O112">
            <v>4500000</v>
          </cell>
          <cell r="P112">
            <v>12</v>
          </cell>
          <cell r="Q112">
            <v>2500</v>
          </cell>
          <cell r="R112" t="str">
            <v>MNA</v>
          </cell>
          <cell r="S112">
            <v>1.25</v>
          </cell>
          <cell r="T112" t="str">
            <v>N/A</v>
          </cell>
          <cell r="U112">
            <v>4.8499999999999996</v>
          </cell>
          <cell r="V112">
            <v>0.04</v>
          </cell>
          <cell r="W112">
            <v>7.0000000000000007E-2</v>
          </cell>
          <cell r="X112">
            <v>0.02</v>
          </cell>
          <cell r="Y112">
            <v>4.0000000000000001E-3</v>
          </cell>
        </row>
        <row r="113">
          <cell r="A113" t="str">
            <v>MN-0006</v>
          </cell>
          <cell r="B113" t="str">
            <v>Motoniveladora GD505R-2</v>
          </cell>
          <cell r="C113" t="str">
            <v>Komatsu</v>
          </cell>
          <cell r="D113" t="str">
            <v>157 HP</v>
          </cell>
          <cell r="E113">
            <v>0</v>
          </cell>
          <cell r="F113">
            <v>10</v>
          </cell>
          <cell r="G113">
            <v>180000000</v>
          </cell>
          <cell r="H113">
            <v>0</v>
          </cell>
          <cell r="I113">
            <v>0</v>
          </cell>
          <cell r="J113">
            <v>20</v>
          </cell>
          <cell r="K113">
            <v>15</v>
          </cell>
          <cell r="L113">
            <v>20</v>
          </cell>
          <cell r="M113">
            <v>750000</v>
          </cell>
          <cell r="N113">
            <v>6</v>
          </cell>
          <cell r="O113">
            <v>4500000</v>
          </cell>
          <cell r="P113">
            <v>12</v>
          </cell>
          <cell r="Q113">
            <v>2500</v>
          </cell>
          <cell r="R113" t="str">
            <v>MNA</v>
          </cell>
          <cell r="S113">
            <v>1.25</v>
          </cell>
          <cell r="T113" t="str">
            <v>N/A</v>
          </cell>
          <cell r="U113">
            <v>5.2</v>
          </cell>
          <cell r="V113">
            <v>0.05</v>
          </cell>
          <cell r="W113">
            <v>0.08</v>
          </cell>
          <cell r="X113">
            <v>0.02</v>
          </cell>
          <cell r="Y113">
            <v>4.0000000000000001E-3</v>
          </cell>
        </row>
        <row r="114">
          <cell r="A114" t="str">
            <v>MN-0007</v>
          </cell>
          <cell r="B114" t="str">
            <v>Motoniveladora Champion G710A</v>
          </cell>
          <cell r="C114" t="str">
            <v>Volvo</v>
          </cell>
          <cell r="D114" t="str">
            <v>140 HP o 8668 Kg</v>
          </cell>
          <cell r="E114">
            <v>2000</v>
          </cell>
          <cell r="F114">
            <v>10</v>
          </cell>
          <cell r="G114">
            <v>300000000</v>
          </cell>
          <cell r="H114">
            <v>10200000</v>
          </cell>
          <cell r="I114">
            <v>40800</v>
          </cell>
          <cell r="J114">
            <v>20</v>
          </cell>
          <cell r="K114">
            <v>15</v>
          </cell>
          <cell r="L114">
            <v>20</v>
          </cell>
          <cell r="M114">
            <v>750000</v>
          </cell>
          <cell r="N114">
            <v>6</v>
          </cell>
          <cell r="O114">
            <v>4500000</v>
          </cell>
          <cell r="P114">
            <v>12</v>
          </cell>
          <cell r="Q114">
            <v>2500</v>
          </cell>
          <cell r="R114" t="str">
            <v>MNA</v>
          </cell>
          <cell r="S114">
            <v>1.25</v>
          </cell>
          <cell r="T114" t="str">
            <v>N/A</v>
          </cell>
          <cell r="U114">
            <v>4.7</v>
          </cell>
          <cell r="V114">
            <v>0.04</v>
          </cell>
          <cell r="W114">
            <v>0.08</v>
          </cell>
          <cell r="X114">
            <v>0.02</v>
          </cell>
          <cell r="Y114">
            <v>4.0000000000000001E-3</v>
          </cell>
        </row>
        <row r="115">
          <cell r="A115" t="str">
            <v>PA-0001</v>
          </cell>
          <cell r="B115" t="str">
            <v>Planta de Asfalto Trockenanlage</v>
          </cell>
          <cell r="C115" t="str">
            <v>Alfeider Eisenwerke</v>
          </cell>
          <cell r="D115" t="str">
            <v>40 Ton/h</v>
          </cell>
          <cell r="E115">
            <v>1956</v>
          </cell>
          <cell r="F115">
            <v>10</v>
          </cell>
          <cell r="G115">
            <v>300000000</v>
          </cell>
          <cell r="H115">
            <v>0</v>
          </cell>
          <cell r="I115">
            <v>0</v>
          </cell>
          <cell r="J115">
            <v>20</v>
          </cell>
          <cell r="K115">
            <v>15</v>
          </cell>
          <cell r="L115">
            <v>20</v>
          </cell>
          <cell r="M115">
            <v>0</v>
          </cell>
          <cell r="N115">
            <v>0</v>
          </cell>
          <cell r="O115">
            <v>0</v>
          </cell>
          <cell r="P115">
            <v>0</v>
          </cell>
          <cell r="Q115">
            <v>0</v>
          </cell>
          <cell r="R115" t="str">
            <v>PAA</v>
          </cell>
          <cell r="S115">
            <v>1.25</v>
          </cell>
          <cell r="T115" t="str">
            <v>AYB</v>
          </cell>
          <cell r="U115">
            <v>0.5</v>
          </cell>
          <cell r="V115">
            <v>0.01</v>
          </cell>
          <cell r="W115">
            <v>0</v>
          </cell>
          <cell r="X115">
            <v>0</v>
          </cell>
          <cell r="Y115">
            <v>0.08</v>
          </cell>
        </row>
        <row r="116">
          <cell r="A116" t="str">
            <v>PA-0002</v>
          </cell>
          <cell r="B116" t="str">
            <v>Planta de Asfalto AK50</v>
          </cell>
          <cell r="C116" t="str">
            <v>Barber Green</v>
          </cell>
          <cell r="D116" t="str">
            <v>60 Ton/h</v>
          </cell>
          <cell r="E116">
            <v>0</v>
          </cell>
          <cell r="F116">
            <v>10</v>
          </cell>
          <cell r="G116">
            <v>800000000</v>
          </cell>
          <cell r="H116">
            <v>0</v>
          </cell>
          <cell r="I116">
            <v>0</v>
          </cell>
          <cell r="J116">
            <v>20</v>
          </cell>
          <cell r="K116">
            <v>15</v>
          </cell>
          <cell r="L116">
            <v>20</v>
          </cell>
          <cell r="M116">
            <v>0</v>
          </cell>
          <cell r="N116">
            <v>0</v>
          </cell>
          <cell r="O116">
            <v>0</v>
          </cell>
          <cell r="P116">
            <v>0</v>
          </cell>
          <cell r="Q116">
            <v>0</v>
          </cell>
          <cell r="R116" t="str">
            <v>PAA</v>
          </cell>
          <cell r="S116">
            <v>1.25</v>
          </cell>
          <cell r="T116" t="str">
            <v>AYB</v>
          </cell>
          <cell r="U116">
            <v>0.5</v>
          </cell>
          <cell r="V116">
            <v>0.01</v>
          </cell>
          <cell r="W116">
            <v>0</v>
          </cell>
          <cell r="X116">
            <v>0</v>
          </cell>
          <cell r="Y116">
            <v>0.08</v>
          </cell>
        </row>
        <row r="117">
          <cell r="A117" t="str">
            <v>PA-0003</v>
          </cell>
          <cell r="B117" t="str">
            <v>Planta de Asfalto 3M131V</v>
          </cell>
          <cell r="C117" t="str">
            <v>H&amp;B</v>
          </cell>
          <cell r="D117" t="str">
            <v>5 HP/440V o 60 Ton/h</v>
          </cell>
          <cell r="E117">
            <v>0</v>
          </cell>
          <cell r="F117">
            <v>10</v>
          </cell>
          <cell r="G117">
            <v>400000000</v>
          </cell>
          <cell r="H117">
            <v>0</v>
          </cell>
          <cell r="I117">
            <v>0</v>
          </cell>
          <cell r="J117">
            <v>20</v>
          </cell>
          <cell r="K117">
            <v>15</v>
          </cell>
          <cell r="L117">
            <v>20</v>
          </cell>
          <cell r="M117">
            <v>0</v>
          </cell>
          <cell r="N117">
            <v>0</v>
          </cell>
          <cell r="O117">
            <v>0</v>
          </cell>
          <cell r="P117">
            <v>0</v>
          </cell>
          <cell r="Q117">
            <v>0</v>
          </cell>
          <cell r="R117" t="str">
            <v>PAA</v>
          </cell>
          <cell r="S117">
            <v>1.25</v>
          </cell>
          <cell r="T117" t="str">
            <v>AYB</v>
          </cell>
          <cell r="U117">
            <v>0.5</v>
          </cell>
          <cell r="V117">
            <v>0.01</v>
          </cell>
          <cell r="W117">
            <v>0</v>
          </cell>
          <cell r="X117">
            <v>0</v>
          </cell>
          <cell r="Y117">
            <v>0.08</v>
          </cell>
        </row>
        <row r="118">
          <cell r="A118" t="str">
            <v>PA-0004</v>
          </cell>
          <cell r="B118" t="str">
            <v>Planta de Asfalto BC-60</v>
          </cell>
          <cell r="C118" t="str">
            <v>Becomp</v>
          </cell>
          <cell r="D118">
            <v>0</v>
          </cell>
          <cell r="E118">
            <v>0</v>
          </cell>
          <cell r="F118">
            <v>10</v>
          </cell>
          <cell r="G118">
            <v>800000000</v>
          </cell>
          <cell r="H118">
            <v>0</v>
          </cell>
          <cell r="I118">
            <v>0</v>
          </cell>
          <cell r="J118">
            <v>20</v>
          </cell>
          <cell r="K118">
            <v>15</v>
          </cell>
          <cell r="L118">
            <v>20</v>
          </cell>
          <cell r="M118">
            <v>0</v>
          </cell>
          <cell r="N118">
            <v>0</v>
          </cell>
          <cell r="O118">
            <v>0</v>
          </cell>
          <cell r="P118">
            <v>0</v>
          </cell>
          <cell r="Q118">
            <v>0</v>
          </cell>
          <cell r="R118" t="str">
            <v>PAA</v>
          </cell>
          <cell r="S118">
            <v>1.25</v>
          </cell>
          <cell r="T118" t="str">
            <v>AYB</v>
          </cell>
          <cell r="U118">
            <v>0.5</v>
          </cell>
          <cell r="V118">
            <v>0.01</v>
          </cell>
          <cell r="W118">
            <v>0</v>
          </cell>
          <cell r="X118">
            <v>0</v>
          </cell>
          <cell r="Y118">
            <v>0.08</v>
          </cell>
        </row>
        <row r="119">
          <cell r="A119" t="str">
            <v>PA-0005</v>
          </cell>
          <cell r="B119" t="str">
            <v>Planta de Asfalto Elva 120</v>
          </cell>
          <cell r="C119" t="str">
            <v>ABL</v>
          </cell>
          <cell r="D119" t="str">
            <v>120 Ton/h</v>
          </cell>
          <cell r="E119">
            <v>2006</v>
          </cell>
          <cell r="F119">
            <v>10</v>
          </cell>
          <cell r="G119">
            <v>1300000000</v>
          </cell>
          <cell r="H119">
            <v>40000000</v>
          </cell>
          <cell r="I119">
            <v>160000</v>
          </cell>
          <cell r="J119">
            <v>20</v>
          </cell>
          <cell r="K119">
            <v>15</v>
          </cell>
          <cell r="L119">
            <v>20</v>
          </cell>
          <cell r="M119">
            <v>0</v>
          </cell>
          <cell r="N119">
            <v>0</v>
          </cell>
          <cell r="O119">
            <v>0</v>
          </cell>
          <cell r="P119">
            <v>0</v>
          </cell>
          <cell r="Q119">
            <v>0</v>
          </cell>
          <cell r="R119" t="str">
            <v>PAA</v>
          </cell>
          <cell r="S119">
            <v>1.25</v>
          </cell>
          <cell r="T119" t="str">
            <v>AYB</v>
          </cell>
          <cell r="U119">
            <v>0.5</v>
          </cell>
          <cell r="V119">
            <v>0.01</v>
          </cell>
          <cell r="W119">
            <v>0</v>
          </cell>
          <cell r="X119">
            <v>0</v>
          </cell>
          <cell r="Y119">
            <v>0.08</v>
          </cell>
        </row>
        <row r="120">
          <cell r="A120" t="str">
            <v>PE-0001</v>
          </cell>
          <cell r="B120" t="str">
            <v>Planta Electrica SR4</v>
          </cell>
          <cell r="C120" t="str">
            <v>Caterpillar</v>
          </cell>
          <cell r="D120" t="str">
            <v>225 KW/281 KVA</v>
          </cell>
          <cell r="E120">
            <v>0</v>
          </cell>
          <cell r="F120">
            <v>10</v>
          </cell>
          <cell r="G120">
            <v>60000000</v>
          </cell>
          <cell r="H120">
            <v>0</v>
          </cell>
          <cell r="I120">
            <v>0</v>
          </cell>
          <cell r="J120">
            <v>20</v>
          </cell>
          <cell r="K120">
            <v>15</v>
          </cell>
          <cell r="L120">
            <v>20</v>
          </cell>
          <cell r="M120">
            <v>0</v>
          </cell>
          <cell r="N120">
            <v>0</v>
          </cell>
          <cell r="O120">
            <v>0</v>
          </cell>
          <cell r="P120">
            <v>0</v>
          </cell>
          <cell r="Q120">
            <v>0</v>
          </cell>
          <cell r="R120" t="str">
            <v>AYA</v>
          </cell>
          <cell r="S120">
            <v>1.25</v>
          </cell>
          <cell r="T120" t="str">
            <v>N/A</v>
          </cell>
          <cell r="U120">
            <v>5</v>
          </cell>
          <cell r="V120">
            <v>0.03</v>
          </cell>
          <cell r="W120">
            <v>0</v>
          </cell>
          <cell r="X120">
            <v>0</v>
          </cell>
          <cell r="Y120">
            <v>2E-3</v>
          </cell>
        </row>
        <row r="121">
          <cell r="A121" t="str">
            <v>PE-0002</v>
          </cell>
          <cell r="B121" t="str">
            <v>Planta Electrica SR4</v>
          </cell>
          <cell r="C121" t="str">
            <v>Caterpillar</v>
          </cell>
          <cell r="D121" t="str">
            <v>225 KW/281 KVA</v>
          </cell>
          <cell r="E121">
            <v>0</v>
          </cell>
          <cell r="F121">
            <v>10</v>
          </cell>
          <cell r="G121">
            <v>60000000</v>
          </cell>
          <cell r="H121">
            <v>0</v>
          </cell>
          <cell r="I121">
            <v>0</v>
          </cell>
          <cell r="J121">
            <v>20</v>
          </cell>
          <cell r="K121">
            <v>15</v>
          </cell>
          <cell r="L121">
            <v>20</v>
          </cell>
          <cell r="M121">
            <v>0</v>
          </cell>
          <cell r="N121">
            <v>0</v>
          </cell>
          <cell r="O121">
            <v>0</v>
          </cell>
          <cell r="P121">
            <v>0</v>
          </cell>
          <cell r="Q121">
            <v>0</v>
          </cell>
          <cell r="R121" t="str">
            <v>AYA</v>
          </cell>
          <cell r="S121">
            <v>1.25</v>
          </cell>
          <cell r="T121" t="str">
            <v>N/A</v>
          </cell>
          <cell r="U121">
            <v>5</v>
          </cell>
          <cell r="V121">
            <v>0.03</v>
          </cell>
          <cell r="W121">
            <v>0</v>
          </cell>
          <cell r="X121">
            <v>0</v>
          </cell>
          <cell r="Y121">
            <v>2E-3</v>
          </cell>
        </row>
        <row r="122">
          <cell r="A122" t="str">
            <v>PE-0003</v>
          </cell>
          <cell r="B122" t="str">
            <v>Planta Electrica Gen.230DEBI</v>
          </cell>
          <cell r="C122" t="str">
            <v>Cummins</v>
          </cell>
          <cell r="D122" t="str">
            <v>230 KW/288 KVA</v>
          </cell>
          <cell r="E122">
            <v>0</v>
          </cell>
          <cell r="F122">
            <v>10</v>
          </cell>
          <cell r="G122">
            <v>100000000</v>
          </cell>
          <cell r="H122">
            <v>0</v>
          </cell>
          <cell r="I122">
            <v>0</v>
          </cell>
          <cell r="J122">
            <v>20</v>
          </cell>
          <cell r="K122">
            <v>15</v>
          </cell>
          <cell r="L122">
            <v>20</v>
          </cell>
          <cell r="M122">
            <v>0</v>
          </cell>
          <cell r="N122">
            <v>0</v>
          </cell>
          <cell r="O122">
            <v>0</v>
          </cell>
          <cell r="P122">
            <v>0</v>
          </cell>
          <cell r="Q122">
            <v>0</v>
          </cell>
          <cell r="R122" t="str">
            <v>AYA</v>
          </cell>
          <cell r="S122">
            <v>1.25</v>
          </cell>
          <cell r="T122" t="str">
            <v>N/A</v>
          </cell>
          <cell r="U122">
            <v>4.5</v>
          </cell>
          <cell r="V122">
            <v>0.03</v>
          </cell>
          <cell r="W122">
            <v>0</v>
          </cell>
          <cell r="X122">
            <v>0</v>
          </cell>
          <cell r="Y122">
            <v>2E-3</v>
          </cell>
        </row>
        <row r="123">
          <cell r="A123" t="str">
            <v>PE-0004</v>
          </cell>
          <cell r="B123" t="str">
            <v>Planta Electrica SR4</v>
          </cell>
          <cell r="C123" t="str">
            <v>Caterpillar</v>
          </cell>
          <cell r="D123" t="str">
            <v>275 KW</v>
          </cell>
          <cell r="E123">
            <v>0</v>
          </cell>
          <cell r="F123">
            <v>10</v>
          </cell>
          <cell r="G123">
            <v>60000000</v>
          </cell>
          <cell r="H123">
            <v>0</v>
          </cell>
          <cell r="I123">
            <v>0</v>
          </cell>
          <cell r="J123">
            <v>20</v>
          </cell>
          <cell r="K123">
            <v>15</v>
          </cell>
          <cell r="L123">
            <v>20</v>
          </cell>
          <cell r="M123">
            <v>0</v>
          </cell>
          <cell r="N123">
            <v>0</v>
          </cell>
          <cell r="O123">
            <v>0</v>
          </cell>
          <cell r="P123">
            <v>0</v>
          </cell>
          <cell r="Q123">
            <v>0</v>
          </cell>
          <cell r="R123" t="str">
            <v>AYA</v>
          </cell>
          <cell r="S123">
            <v>1.25</v>
          </cell>
          <cell r="T123" t="str">
            <v>N/A</v>
          </cell>
          <cell r="U123">
            <v>5</v>
          </cell>
          <cell r="V123">
            <v>0.03</v>
          </cell>
          <cell r="W123">
            <v>0</v>
          </cell>
          <cell r="X123">
            <v>0</v>
          </cell>
          <cell r="Y123">
            <v>2E-3</v>
          </cell>
        </row>
        <row r="124">
          <cell r="A124" t="str">
            <v>PE-0006</v>
          </cell>
          <cell r="B124" t="str">
            <v>Planta Electrica 30ROZ581</v>
          </cell>
          <cell r="C124" t="str">
            <v>Kholer</v>
          </cell>
          <cell r="D124" t="str">
            <v>33 KW/41 KVA</v>
          </cell>
          <cell r="E124">
            <v>0</v>
          </cell>
          <cell r="F124">
            <v>10</v>
          </cell>
          <cell r="G124">
            <v>10000000</v>
          </cell>
          <cell r="H124">
            <v>0</v>
          </cell>
          <cell r="I124">
            <v>0</v>
          </cell>
          <cell r="J124">
            <v>20</v>
          </cell>
          <cell r="K124">
            <v>15</v>
          </cell>
          <cell r="L124">
            <v>20</v>
          </cell>
          <cell r="M124">
            <v>0</v>
          </cell>
          <cell r="N124">
            <v>0</v>
          </cell>
          <cell r="O124">
            <v>0</v>
          </cell>
          <cell r="P124">
            <v>0</v>
          </cell>
          <cell r="Q124">
            <v>0</v>
          </cell>
          <cell r="R124" t="str">
            <v>AYA</v>
          </cell>
          <cell r="S124">
            <v>1.25</v>
          </cell>
          <cell r="T124" t="str">
            <v>N/A</v>
          </cell>
          <cell r="U124">
            <v>3.5</v>
          </cell>
          <cell r="V124">
            <v>0.02</v>
          </cell>
          <cell r="W124">
            <v>0</v>
          </cell>
          <cell r="X124">
            <v>0</v>
          </cell>
          <cell r="Y124">
            <v>1E-3</v>
          </cell>
        </row>
        <row r="125">
          <cell r="A125" t="str">
            <v>PE-0007</v>
          </cell>
          <cell r="B125" t="str">
            <v>Planta Electrica SR4</v>
          </cell>
          <cell r="C125" t="str">
            <v>Caterpillar</v>
          </cell>
          <cell r="D125" t="str">
            <v>274 HP o 205 KW/256 KVA</v>
          </cell>
          <cell r="E125">
            <v>1994</v>
          </cell>
          <cell r="F125">
            <v>10</v>
          </cell>
          <cell r="G125">
            <v>70000000</v>
          </cell>
          <cell r="H125">
            <v>0</v>
          </cell>
          <cell r="I125">
            <v>0</v>
          </cell>
          <cell r="J125">
            <v>20</v>
          </cell>
          <cell r="K125">
            <v>15</v>
          </cell>
          <cell r="L125">
            <v>20</v>
          </cell>
          <cell r="M125">
            <v>0</v>
          </cell>
          <cell r="N125">
            <v>0</v>
          </cell>
          <cell r="O125">
            <v>0</v>
          </cell>
          <cell r="P125">
            <v>0</v>
          </cell>
          <cell r="Q125">
            <v>0</v>
          </cell>
          <cell r="R125" t="str">
            <v>AYA</v>
          </cell>
          <cell r="S125">
            <v>1.25</v>
          </cell>
          <cell r="T125" t="str">
            <v>N/A</v>
          </cell>
          <cell r="U125">
            <v>5</v>
          </cell>
          <cell r="V125">
            <v>0.03</v>
          </cell>
          <cell r="W125">
            <v>0</v>
          </cell>
          <cell r="X125">
            <v>0</v>
          </cell>
          <cell r="Y125">
            <v>2E-3</v>
          </cell>
        </row>
        <row r="126">
          <cell r="A126" t="str">
            <v>PE-0008</v>
          </cell>
          <cell r="B126" t="str">
            <v>Planta Electrica SR4</v>
          </cell>
          <cell r="C126" t="str">
            <v>Caterpillar</v>
          </cell>
          <cell r="D126" t="str">
            <v>250KVA</v>
          </cell>
          <cell r="E126">
            <v>0</v>
          </cell>
          <cell r="F126">
            <v>10</v>
          </cell>
          <cell r="G126">
            <v>75000000</v>
          </cell>
          <cell r="H126">
            <v>0</v>
          </cell>
          <cell r="I126">
            <v>0</v>
          </cell>
          <cell r="J126">
            <v>20</v>
          </cell>
          <cell r="K126">
            <v>15</v>
          </cell>
          <cell r="L126">
            <v>20</v>
          </cell>
          <cell r="M126">
            <v>0</v>
          </cell>
          <cell r="N126">
            <v>0</v>
          </cell>
          <cell r="O126">
            <v>0</v>
          </cell>
          <cell r="P126">
            <v>0</v>
          </cell>
          <cell r="Q126">
            <v>0</v>
          </cell>
          <cell r="R126" t="str">
            <v>AYA</v>
          </cell>
          <cell r="S126">
            <v>1.25</v>
          </cell>
          <cell r="T126" t="str">
            <v>N/A</v>
          </cell>
          <cell r="U126">
            <v>5</v>
          </cell>
          <cell r="V126">
            <v>0.03</v>
          </cell>
          <cell r="W126">
            <v>0</v>
          </cell>
          <cell r="X126">
            <v>0</v>
          </cell>
          <cell r="Y126">
            <v>2E-3</v>
          </cell>
        </row>
        <row r="127">
          <cell r="A127" t="str">
            <v>PE-0009</v>
          </cell>
          <cell r="B127" t="str">
            <v>Planta Electrica SR4</v>
          </cell>
          <cell r="C127" t="str">
            <v>Caterpillar</v>
          </cell>
          <cell r="D127" t="str">
            <v>1800RPM o 300KVA</v>
          </cell>
          <cell r="E127">
            <v>0</v>
          </cell>
          <cell r="F127">
            <v>10</v>
          </cell>
          <cell r="G127">
            <v>75000000</v>
          </cell>
          <cell r="H127">
            <v>0</v>
          </cell>
          <cell r="I127">
            <v>0</v>
          </cell>
          <cell r="J127">
            <v>20</v>
          </cell>
          <cell r="K127">
            <v>15</v>
          </cell>
          <cell r="L127">
            <v>20</v>
          </cell>
          <cell r="M127">
            <v>0</v>
          </cell>
          <cell r="N127">
            <v>0</v>
          </cell>
          <cell r="O127">
            <v>0</v>
          </cell>
          <cell r="P127">
            <v>0</v>
          </cell>
          <cell r="Q127">
            <v>0</v>
          </cell>
          <cell r="R127" t="str">
            <v>AYA</v>
          </cell>
          <cell r="S127">
            <v>1.25</v>
          </cell>
          <cell r="T127" t="str">
            <v>N/A</v>
          </cell>
          <cell r="U127">
            <v>5</v>
          </cell>
          <cell r="V127">
            <v>0.03</v>
          </cell>
          <cell r="W127">
            <v>0</v>
          </cell>
          <cell r="X127">
            <v>0</v>
          </cell>
          <cell r="Y127">
            <v>2E-3</v>
          </cell>
        </row>
        <row r="128">
          <cell r="A128" t="str">
            <v>PE-0010</v>
          </cell>
          <cell r="B128" t="str">
            <v>Planta Electrica SR4B</v>
          </cell>
          <cell r="C128" t="str">
            <v>Caterpillar</v>
          </cell>
          <cell r="D128" t="str">
            <v>1800RPM o 275KW/344KVA</v>
          </cell>
          <cell r="E128">
            <v>2005</v>
          </cell>
          <cell r="F128">
            <v>10</v>
          </cell>
          <cell r="G128">
            <v>90000000</v>
          </cell>
          <cell r="H128">
            <v>0</v>
          </cell>
          <cell r="I128">
            <v>0</v>
          </cell>
          <cell r="J128">
            <v>20</v>
          </cell>
          <cell r="K128">
            <v>15</v>
          </cell>
          <cell r="L128">
            <v>20</v>
          </cell>
          <cell r="M128">
            <v>0</v>
          </cell>
          <cell r="N128">
            <v>0</v>
          </cell>
          <cell r="O128">
            <v>0</v>
          </cell>
          <cell r="P128">
            <v>0</v>
          </cell>
          <cell r="Q128">
            <v>0</v>
          </cell>
          <cell r="R128" t="str">
            <v>AYA</v>
          </cell>
          <cell r="S128">
            <v>1.25</v>
          </cell>
          <cell r="T128" t="str">
            <v>N/A</v>
          </cell>
          <cell r="U128">
            <v>5</v>
          </cell>
          <cell r="V128">
            <v>0.03</v>
          </cell>
          <cell r="W128">
            <v>0</v>
          </cell>
          <cell r="X128">
            <v>0</v>
          </cell>
          <cell r="Y128">
            <v>2E-3</v>
          </cell>
        </row>
        <row r="129">
          <cell r="A129" t="str">
            <v>PE-0011</v>
          </cell>
          <cell r="B129" t="str">
            <v xml:space="preserve">Planta Electrica </v>
          </cell>
          <cell r="C129" t="str">
            <v>Lister</v>
          </cell>
          <cell r="D129" t="str">
            <v>10KVA</v>
          </cell>
          <cell r="E129">
            <v>0</v>
          </cell>
          <cell r="F129">
            <v>5</v>
          </cell>
          <cell r="G129">
            <v>6500000</v>
          </cell>
          <cell r="H129">
            <v>0</v>
          </cell>
          <cell r="I129">
            <v>0</v>
          </cell>
          <cell r="J129">
            <v>10</v>
          </cell>
          <cell r="K129">
            <v>15</v>
          </cell>
          <cell r="L129">
            <v>20</v>
          </cell>
          <cell r="M129">
            <v>0</v>
          </cell>
          <cell r="N129">
            <v>0</v>
          </cell>
          <cell r="O129">
            <v>0</v>
          </cell>
          <cell r="P129">
            <v>0</v>
          </cell>
          <cell r="Q129">
            <v>0</v>
          </cell>
          <cell r="R129" t="str">
            <v>AYA</v>
          </cell>
          <cell r="S129">
            <v>1.25</v>
          </cell>
          <cell r="T129" t="str">
            <v>N/A</v>
          </cell>
          <cell r="U129">
            <v>1.2</v>
          </cell>
          <cell r="V129">
            <v>0.01</v>
          </cell>
          <cell r="W129">
            <v>0</v>
          </cell>
          <cell r="X129">
            <v>0</v>
          </cell>
          <cell r="Y129">
            <v>1E-3</v>
          </cell>
        </row>
        <row r="130">
          <cell r="A130" t="str">
            <v>PE-0012</v>
          </cell>
          <cell r="B130" t="str">
            <v>Planta Electrica GEP44-3</v>
          </cell>
          <cell r="C130" t="str">
            <v>Olimpian</v>
          </cell>
          <cell r="D130" t="str">
            <v>40KW</v>
          </cell>
          <cell r="E130">
            <v>2000</v>
          </cell>
          <cell r="F130">
            <v>8</v>
          </cell>
          <cell r="G130">
            <v>30000000</v>
          </cell>
          <cell r="H130">
            <v>0</v>
          </cell>
          <cell r="I130">
            <v>0</v>
          </cell>
          <cell r="J130">
            <v>10</v>
          </cell>
          <cell r="K130">
            <v>15</v>
          </cell>
          <cell r="L130">
            <v>20</v>
          </cell>
          <cell r="M130">
            <v>0</v>
          </cell>
          <cell r="N130">
            <v>0</v>
          </cell>
          <cell r="O130">
            <v>0</v>
          </cell>
          <cell r="P130">
            <v>0</v>
          </cell>
          <cell r="Q130">
            <v>0</v>
          </cell>
          <cell r="R130" t="str">
            <v>AYA</v>
          </cell>
          <cell r="S130">
            <v>1.25</v>
          </cell>
          <cell r="T130" t="str">
            <v>N/A</v>
          </cell>
          <cell r="U130">
            <v>3.5</v>
          </cell>
          <cell r="V130">
            <v>0.02</v>
          </cell>
          <cell r="W130">
            <v>0</v>
          </cell>
          <cell r="X130">
            <v>0</v>
          </cell>
          <cell r="Y130">
            <v>1E-3</v>
          </cell>
        </row>
        <row r="131">
          <cell r="A131" t="str">
            <v>PE-0013</v>
          </cell>
          <cell r="B131" t="str">
            <v>Planta Electrica GEP44-3</v>
          </cell>
          <cell r="C131" t="str">
            <v>Olimpian</v>
          </cell>
          <cell r="D131" t="str">
            <v>40KW</v>
          </cell>
          <cell r="E131">
            <v>2000</v>
          </cell>
          <cell r="F131">
            <v>8</v>
          </cell>
          <cell r="G131">
            <v>30000000</v>
          </cell>
          <cell r="H131">
            <v>0</v>
          </cell>
          <cell r="I131">
            <v>0</v>
          </cell>
          <cell r="J131">
            <v>10</v>
          </cell>
          <cell r="K131">
            <v>15</v>
          </cell>
          <cell r="L131">
            <v>20</v>
          </cell>
          <cell r="M131">
            <v>0</v>
          </cell>
          <cell r="N131">
            <v>0</v>
          </cell>
          <cell r="O131">
            <v>0</v>
          </cell>
          <cell r="P131">
            <v>0</v>
          </cell>
          <cell r="Q131">
            <v>0</v>
          </cell>
          <cell r="R131" t="str">
            <v>AYA</v>
          </cell>
          <cell r="S131">
            <v>1.25</v>
          </cell>
          <cell r="T131" t="str">
            <v>N/A</v>
          </cell>
          <cell r="U131">
            <v>3.5</v>
          </cell>
          <cell r="V131">
            <v>0.02</v>
          </cell>
          <cell r="W131">
            <v>0</v>
          </cell>
          <cell r="X131">
            <v>0</v>
          </cell>
          <cell r="Y131">
            <v>1E-3</v>
          </cell>
        </row>
        <row r="132">
          <cell r="A132" t="str">
            <v>PE-0014</v>
          </cell>
          <cell r="B132" t="str">
            <v>Planta Electrica SR4B</v>
          </cell>
          <cell r="C132" t="str">
            <v>Caterpillar</v>
          </cell>
          <cell r="D132" t="str">
            <v>1800RPM o 275KW/344KVA</v>
          </cell>
          <cell r="E132">
            <v>2006</v>
          </cell>
          <cell r="F132">
            <v>10</v>
          </cell>
          <cell r="G132">
            <v>97355088</v>
          </cell>
          <cell r="H132">
            <v>2609724</v>
          </cell>
          <cell r="I132">
            <v>10439</v>
          </cell>
          <cell r="J132">
            <v>20</v>
          </cell>
          <cell r="K132">
            <v>15</v>
          </cell>
          <cell r="L132">
            <v>20</v>
          </cell>
          <cell r="M132">
            <v>0</v>
          </cell>
          <cell r="N132">
            <v>0</v>
          </cell>
          <cell r="O132">
            <v>0</v>
          </cell>
          <cell r="P132">
            <v>0</v>
          </cell>
          <cell r="Q132">
            <v>0</v>
          </cell>
          <cell r="R132" t="str">
            <v>AYA</v>
          </cell>
          <cell r="S132">
            <v>1.25</v>
          </cell>
          <cell r="T132" t="str">
            <v>N/A</v>
          </cell>
          <cell r="U132">
            <v>5</v>
          </cell>
          <cell r="V132">
            <v>0.03</v>
          </cell>
          <cell r="W132">
            <v>0</v>
          </cell>
          <cell r="X132">
            <v>0</v>
          </cell>
          <cell r="Y132">
            <v>2E-3</v>
          </cell>
        </row>
        <row r="133">
          <cell r="A133" t="str">
            <v>PI-0001</v>
          </cell>
          <cell r="B133" t="str">
            <v>Planta de Iluminación LT4</v>
          </cell>
          <cell r="C133" t="str">
            <v>Wacker</v>
          </cell>
          <cell r="D133" t="str">
            <v>22.2 KW o 6 KW</v>
          </cell>
          <cell r="E133">
            <v>1996</v>
          </cell>
          <cell r="F133">
            <v>8</v>
          </cell>
          <cell r="G133">
            <v>25000000</v>
          </cell>
          <cell r="H133">
            <v>0</v>
          </cell>
          <cell r="I133">
            <v>0</v>
          </cell>
          <cell r="J133">
            <v>10</v>
          </cell>
          <cell r="K133">
            <v>15</v>
          </cell>
          <cell r="L133">
            <v>20</v>
          </cell>
          <cell r="M133">
            <v>0</v>
          </cell>
          <cell r="N133">
            <v>0</v>
          </cell>
          <cell r="O133">
            <v>0</v>
          </cell>
          <cell r="P133">
            <v>0</v>
          </cell>
          <cell r="Q133">
            <v>0</v>
          </cell>
          <cell r="R133" t="str">
            <v>AYA</v>
          </cell>
          <cell r="S133">
            <v>1.25</v>
          </cell>
          <cell r="T133" t="str">
            <v>N/A</v>
          </cell>
          <cell r="U133">
            <v>3</v>
          </cell>
          <cell r="V133">
            <v>0.02</v>
          </cell>
          <cell r="W133">
            <v>0</v>
          </cell>
          <cell r="X133">
            <v>0</v>
          </cell>
          <cell r="Y133">
            <v>1E-3</v>
          </cell>
        </row>
        <row r="134">
          <cell r="A134" t="str">
            <v>PI-0002</v>
          </cell>
          <cell r="B134" t="str">
            <v>Planta de Iluminación L6-4M1</v>
          </cell>
          <cell r="C134" t="str">
            <v>Ingersoll Rand</v>
          </cell>
          <cell r="D134" t="str">
            <v>6 KW</v>
          </cell>
          <cell r="E134">
            <v>1995</v>
          </cell>
          <cell r="F134">
            <v>8</v>
          </cell>
          <cell r="G134">
            <v>25000000</v>
          </cell>
          <cell r="H134">
            <v>0</v>
          </cell>
          <cell r="I134">
            <v>0</v>
          </cell>
          <cell r="J134">
            <v>10</v>
          </cell>
          <cell r="K134">
            <v>15</v>
          </cell>
          <cell r="L134">
            <v>20</v>
          </cell>
          <cell r="M134">
            <v>0</v>
          </cell>
          <cell r="N134">
            <v>0</v>
          </cell>
          <cell r="O134">
            <v>0</v>
          </cell>
          <cell r="P134">
            <v>0</v>
          </cell>
          <cell r="Q134">
            <v>0</v>
          </cell>
          <cell r="R134" t="str">
            <v>AYA</v>
          </cell>
          <cell r="S134">
            <v>1.25</v>
          </cell>
          <cell r="T134" t="str">
            <v>N/A</v>
          </cell>
          <cell r="U134">
            <v>2.2999999999999998</v>
          </cell>
          <cell r="V134">
            <v>0.02</v>
          </cell>
          <cell r="W134">
            <v>0</v>
          </cell>
          <cell r="X134">
            <v>0</v>
          </cell>
          <cell r="Y134">
            <v>1E-3</v>
          </cell>
        </row>
        <row r="135">
          <cell r="A135" t="str">
            <v>PI-0003</v>
          </cell>
          <cell r="B135" t="str">
            <v>Planta de Iluminación LTC4L</v>
          </cell>
          <cell r="C135" t="str">
            <v>Wacker</v>
          </cell>
          <cell r="D135" t="str">
            <v>1800RPM o 6 KW</v>
          </cell>
          <cell r="E135">
            <v>0</v>
          </cell>
          <cell r="F135">
            <v>8</v>
          </cell>
          <cell r="G135">
            <v>10000000</v>
          </cell>
          <cell r="H135">
            <v>0</v>
          </cell>
          <cell r="I135">
            <v>0</v>
          </cell>
          <cell r="J135">
            <v>10</v>
          </cell>
          <cell r="K135">
            <v>15</v>
          </cell>
          <cell r="L135">
            <v>20</v>
          </cell>
          <cell r="M135">
            <v>0</v>
          </cell>
          <cell r="N135">
            <v>0</v>
          </cell>
          <cell r="O135">
            <v>0</v>
          </cell>
          <cell r="P135">
            <v>0</v>
          </cell>
          <cell r="Q135">
            <v>0</v>
          </cell>
          <cell r="R135" t="str">
            <v>AYA</v>
          </cell>
          <cell r="S135">
            <v>1.25</v>
          </cell>
          <cell r="T135" t="str">
            <v>N/A</v>
          </cell>
          <cell r="U135">
            <v>2.2999999999999998</v>
          </cell>
          <cell r="V135">
            <v>0.02</v>
          </cell>
          <cell r="W135">
            <v>0</v>
          </cell>
          <cell r="X135">
            <v>0</v>
          </cell>
          <cell r="Y135">
            <v>1E-3</v>
          </cell>
        </row>
        <row r="136">
          <cell r="A136" t="str">
            <v>PT-0001</v>
          </cell>
          <cell r="B136" t="str">
            <v>Planta de Trituración 36S</v>
          </cell>
          <cell r="C136" t="str">
            <v>Telsmith</v>
          </cell>
          <cell r="D136" t="str">
            <v>80/120 Ton/h</v>
          </cell>
          <cell r="E136">
            <v>1984</v>
          </cell>
          <cell r="F136">
            <v>10</v>
          </cell>
          <cell r="G136">
            <v>300000000</v>
          </cell>
          <cell r="H136">
            <v>0</v>
          </cell>
          <cell r="I136">
            <v>0</v>
          </cell>
          <cell r="J136">
            <v>20</v>
          </cell>
          <cell r="K136">
            <v>15</v>
          </cell>
          <cell r="L136">
            <v>20</v>
          </cell>
          <cell r="M136">
            <v>0</v>
          </cell>
          <cell r="N136">
            <v>0</v>
          </cell>
          <cell r="O136">
            <v>0</v>
          </cell>
          <cell r="P136">
            <v>0</v>
          </cell>
          <cell r="Q136">
            <v>0</v>
          </cell>
          <cell r="R136" t="str">
            <v>PTB</v>
          </cell>
          <cell r="S136">
            <v>1.25</v>
          </cell>
          <cell r="T136" t="str">
            <v>N/A</v>
          </cell>
          <cell r="U136">
            <v>0</v>
          </cell>
          <cell r="V136">
            <v>0</v>
          </cell>
          <cell r="W136">
            <v>0</v>
          </cell>
          <cell r="X136">
            <v>0.02</v>
          </cell>
          <cell r="Y136">
            <v>0.3</v>
          </cell>
        </row>
        <row r="137">
          <cell r="A137" t="str">
            <v>PT-0002</v>
          </cell>
          <cell r="B137" t="str">
            <v>Planta de Trituración 8050C</v>
          </cell>
          <cell r="C137" t="str">
            <v>Faco         -Primaria</v>
          </cell>
          <cell r="D137" t="str">
            <v>75 HP o 50/80 Ton/h</v>
          </cell>
          <cell r="E137">
            <v>0</v>
          </cell>
          <cell r="F137">
            <v>10</v>
          </cell>
          <cell r="G137">
            <v>300000000</v>
          </cell>
          <cell r="H137">
            <v>0</v>
          </cell>
          <cell r="I137">
            <v>0</v>
          </cell>
          <cell r="J137">
            <v>20</v>
          </cell>
          <cell r="K137">
            <v>15</v>
          </cell>
          <cell r="L137">
            <v>20</v>
          </cell>
          <cell r="M137">
            <v>0</v>
          </cell>
          <cell r="N137">
            <v>0</v>
          </cell>
          <cell r="O137">
            <v>0</v>
          </cell>
          <cell r="P137">
            <v>0</v>
          </cell>
          <cell r="Q137">
            <v>0</v>
          </cell>
          <cell r="R137" t="str">
            <v>PTA</v>
          </cell>
          <cell r="S137">
            <v>1.25</v>
          </cell>
          <cell r="T137" t="str">
            <v>AYB</v>
          </cell>
          <cell r="U137">
            <v>0</v>
          </cell>
          <cell r="V137">
            <v>0</v>
          </cell>
          <cell r="W137">
            <v>0</v>
          </cell>
          <cell r="X137">
            <v>0</v>
          </cell>
          <cell r="Y137">
            <v>0.3</v>
          </cell>
        </row>
        <row r="138">
          <cell r="A138" t="str">
            <v>PT-0003</v>
          </cell>
          <cell r="B138" t="str">
            <v>Planta de Trituración 1110S</v>
          </cell>
          <cell r="C138" t="str">
            <v>Telsmith  -Secund.</v>
          </cell>
          <cell r="D138" t="str">
            <v>80/120 Ton/h</v>
          </cell>
          <cell r="E138">
            <v>0</v>
          </cell>
          <cell r="F138">
            <v>10</v>
          </cell>
          <cell r="G138">
            <v>450000000</v>
          </cell>
          <cell r="H138">
            <v>0</v>
          </cell>
          <cell r="I138">
            <v>0</v>
          </cell>
          <cell r="J138">
            <v>20</v>
          </cell>
          <cell r="K138">
            <v>15</v>
          </cell>
          <cell r="L138">
            <v>20</v>
          </cell>
          <cell r="M138">
            <v>0</v>
          </cell>
          <cell r="N138">
            <v>0</v>
          </cell>
          <cell r="O138">
            <v>0</v>
          </cell>
          <cell r="P138">
            <v>0</v>
          </cell>
          <cell r="Q138">
            <v>0</v>
          </cell>
          <cell r="R138" t="str">
            <v>PTB</v>
          </cell>
          <cell r="S138">
            <v>1.25</v>
          </cell>
          <cell r="T138" t="str">
            <v>N/A</v>
          </cell>
          <cell r="U138">
            <v>0</v>
          </cell>
          <cell r="V138">
            <v>0</v>
          </cell>
          <cell r="W138">
            <v>0</v>
          </cell>
          <cell r="X138">
            <v>0.02</v>
          </cell>
          <cell r="Y138">
            <v>0.3</v>
          </cell>
        </row>
        <row r="139">
          <cell r="A139" t="str">
            <v>PT-0004</v>
          </cell>
          <cell r="B139" t="str">
            <v>Planta de Trituración 20X36</v>
          </cell>
          <cell r="C139" t="str">
            <v>Telsmith  -Primaria</v>
          </cell>
          <cell r="D139">
            <v>0</v>
          </cell>
          <cell r="E139">
            <v>0</v>
          </cell>
          <cell r="F139">
            <v>10</v>
          </cell>
          <cell r="G139">
            <v>250000000</v>
          </cell>
          <cell r="H139">
            <v>0</v>
          </cell>
          <cell r="I139">
            <v>0</v>
          </cell>
          <cell r="J139">
            <v>20</v>
          </cell>
          <cell r="K139">
            <v>15</v>
          </cell>
          <cell r="L139">
            <v>20</v>
          </cell>
          <cell r="M139">
            <v>0</v>
          </cell>
          <cell r="N139">
            <v>0</v>
          </cell>
          <cell r="O139">
            <v>0</v>
          </cell>
          <cell r="P139">
            <v>0</v>
          </cell>
          <cell r="Q139">
            <v>0</v>
          </cell>
          <cell r="R139" t="str">
            <v>PTA</v>
          </cell>
          <cell r="S139">
            <v>1.25</v>
          </cell>
          <cell r="T139" t="str">
            <v>AYB</v>
          </cell>
          <cell r="U139">
            <v>0</v>
          </cell>
          <cell r="V139">
            <v>0</v>
          </cell>
          <cell r="W139">
            <v>0</v>
          </cell>
          <cell r="X139">
            <v>0</v>
          </cell>
          <cell r="Y139">
            <v>0.3</v>
          </cell>
        </row>
        <row r="140">
          <cell r="A140" t="str">
            <v>PT-0005</v>
          </cell>
          <cell r="B140" t="str">
            <v>Planta de Trituración TI100</v>
          </cell>
          <cell r="C140" t="str">
            <v>Astecnia  -Martillo</v>
          </cell>
          <cell r="D140" t="str">
            <v>50 HP o 12 Mts.3/h</v>
          </cell>
          <cell r="E140">
            <v>1985</v>
          </cell>
          <cell r="F140">
            <v>10</v>
          </cell>
          <cell r="G140">
            <v>50000000</v>
          </cell>
          <cell r="H140">
            <v>0</v>
          </cell>
          <cell r="I140">
            <v>0</v>
          </cell>
          <cell r="J140">
            <v>20</v>
          </cell>
          <cell r="K140">
            <v>15</v>
          </cell>
          <cell r="L140">
            <v>20</v>
          </cell>
          <cell r="M140">
            <v>0</v>
          </cell>
          <cell r="N140">
            <v>0</v>
          </cell>
          <cell r="O140">
            <v>0</v>
          </cell>
          <cell r="P140">
            <v>0</v>
          </cell>
          <cell r="Q140">
            <v>0</v>
          </cell>
          <cell r="R140" t="str">
            <v>PTB</v>
          </cell>
          <cell r="S140">
            <v>1.25</v>
          </cell>
          <cell r="T140" t="str">
            <v>N/A</v>
          </cell>
          <cell r="U140">
            <v>0</v>
          </cell>
          <cell r="V140">
            <v>0</v>
          </cell>
          <cell r="W140">
            <v>0</v>
          </cell>
          <cell r="X140">
            <v>0</v>
          </cell>
          <cell r="Y140">
            <v>0.3</v>
          </cell>
        </row>
        <row r="141">
          <cell r="A141" t="str">
            <v>PT-0006</v>
          </cell>
          <cell r="B141" t="str">
            <v>Planta de Trituración 120TF</v>
          </cell>
          <cell r="C141" t="str">
            <v>Trituradora (Cono)</v>
          </cell>
          <cell r="D141">
            <v>0</v>
          </cell>
          <cell r="E141">
            <v>0</v>
          </cell>
          <cell r="F141">
            <v>10</v>
          </cell>
          <cell r="G141">
            <v>200000000</v>
          </cell>
          <cell r="H141">
            <v>0</v>
          </cell>
          <cell r="I141">
            <v>0</v>
          </cell>
          <cell r="J141">
            <v>20</v>
          </cell>
          <cell r="K141">
            <v>15</v>
          </cell>
          <cell r="L141">
            <v>20</v>
          </cell>
          <cell r="M141">
            <v>0</v>
          </cell>
          <cell r="N141">
            <v>0</v>
          </cell>
          <cell r="O141">
            <v>0</v>
          </cell>
          <cell r="P141">
            <v>0</v>
          </cell>
          <cell r="Q141">
            <v>0</v>
          </cell>
          <cell r="R141" t="str">
            <v>PTB</v>
          </cell>
          <cell r="S141">
            <v>1.25</v>
          </cell>
          <cell r="T141" t="str">
            <v>N/A</v>
          </cell>
          <cell r="U141">
            <v>0</v>
          </cell>
          <cell r="V141">
            <v>0</v>
          </cell>
          <cell r="W141">
            <v>0</v>
          </cell>
          <cell r="X141">
            <v>0.02</v>
          </cell>
          <cell r="Y141">
            <v>0.3</v>
          </cell>
        </row>
        <row r="142">
          <cell r="A142" t="str">
            <v>PT-0007</v>
          </cell>
          <cell r="B142" t="str">
            <v xml:space="preserve">Planta de Trituración </v>
          </cell>
          <cell r="C142" t="str">
            <v xml:space="preserve">Univeral Cedarapids(primaria) </v>
          </cell>
          <cell r="D142">
            <v>0</v>
          </cell>
          <cell r="E142">
            <v>0</v>
          </cell>
          <cell r="F142">
            <v>10</v>
          </cell>
          <cell r="G142">
            <v>300000000</v>
          </cell>
          <cell r="H142">
            <v>0</v>
          </cell>
          <cell r="I142">
            <v>0</v>
          </cell>
          <cell r="J142">
            <v>20</v>
          </cell>
          <cell r="K142">
            <v>15</v>
          </cell>
          <cell r="L142">
            <v>20</v>
          </cell>
          <cell r="M142">
            <v>0</v>
          </cell>
          <cell r="N142">
            <v>0</v>
          </cell>
          <cell r="O142">
            <v>0</v>
          </cell>
          <cell r="P142">
            <v>0</v>
          </cell>
          <cell r="Q142">
            <v>0</v>
          </cell>
          <cell r="R142" t="str">
            <v>PTA</v>
          </cell>
          <cell r="S142">
            <v>1.25</v>
          </cell>
          <cell r="T142" t="str">
            <v>AYB</v>
          </cell>
          <cell r="U142">
            <v>0</v>
          </cell>
          <cell r="V142">
            <v>0</v>
          </cell>
          <cell r="W142">
            <v>0</v>
          </cell>
          <cell r="X142">
            <v>0</v>
          </cell>
          <cell r="Y142">
            <v>0.3</v>
          </cell>
        </row>
        <row r="143">
          <cell r="A143" t="str">
            <v>PT-0008</v>
          </cell>
          <cell r="B143" t="str">
            <v xml:space="preserve">Planta de Trituración </v>
          </cell>
          <cell r="C143" t="str">
            <v>Symon (cono)</v>
          </cell>
          <cell r="D143">
            <v>0</v>
          </cell>
          <cell r="E143">
            <v>0</v>
          </cell>
          <cell r="F143">
            <v>10</v>
          </cell>
          <cell r="G143">
            <v>380000000</v>
          </cell>
          <cell r="H143">
            <v>0</v>
          </cell>
          <cell r="I143">
            <v>0</v>
          </cell>
          <cell r="J143">
            <v>20</v>
          </cell>
          <cell r="K143">
            <v>15</v>
          </cell>
          <cell r="L143">
            <v>20</v>
          </cell>
          <cell r="M143">
            <v>0</v>
          </cell>
          <cell r="N143">
            <v>0</v>
          </cell>
          <cell r="O143">
            <v>0</v>
          </cell>
          <cell r="P143">
            <v>0</v>
          </cell>
          <cell r="Q143">
            <v>0</v>
          </cell>
          <cell r="R143" t="str">
            <v>PTB</v>
          </cell>
          <cell r="S143">
            <v>1.25</v>
          </cell>
          <cell r="T143" t="str">
            <v>N/A</v>
          </cell>
          <cell r="U143">
            <v>0</v>
          </cell>
          <cell r="V143">
            <v>0</v>
          </cell>
          <cell r="W143">
            <v>0</v>
          </cell>
          <cell r="X143">
            <v>0.02</v>
          </cell>
          <cell r="Y143">
            <v>0.3</v>
          </cell>
        </row>
        <row r="144">
          <cell r="A144" t="str">
            <v>RE-0001</v>
          </cell>
          <cell r="B144" t="str">
            <v>Retroexcavadora 214S</v>
          </cell>
          <cell r="C144" t="str">
            <v>JCB</v>
          </cell>
          <cell r="D144" t="str">
            <v>0.6 Yd3</v>
          </cell>
          <cell r="E144">
            <v>1993</v>
          </cell>
          <cell r="F144">
            <v>10</v>
          </cell>
          <cell r="G144">
            <v>97561607</v>
          </cell>
          <cell r="H144">
            <v>0</v>
          </cell>
          <cell r="I144">
            <v>0</v>
          </cell>
          <cell r="J144">
            <v>20</v>
          </cell>
          <cell r="K144">
            <v>15</v>
          </cell>
          <cell r="L144">
            <v>20</v>
          </cell>
          <cell r="M144">
            <v>1200000</v>
          </cell>
          <cell r="N144">
            <v>4</v>
          </cell>
          <cell r="O144">
            <v>4800000</v>
          </cell>
          <cell r="P144">
            <v>12</v>
          </cell>
          <cell r="Q144">
            <v>2500</v>
          </cell>
          <cell r="R144" t="str">
            <v>ROB</v>
          </cell>
          <cell r="S144">
            <v>1.25</v>
          </cell>
          <cell r="T144" t="str">
            <v>N/A</v>
          </cell>
          <cell r="U144">
            <v>2.58</v>
          </cell>
          <cell r="V144">
            <v>0.05</v>
          </cell>
          <cell r="W144">
            <v>0.02</v>
          </cell>
          <cell r="X144">
            <v>0.01</v>
          </cell>
          <cell r="Y144">
            <v>0.06</v>
          </cell>
        </row>
        <row r="145">
          <cell r="A145" t="str">
            <v>RE-0002</v>
          </cell>
          <cell r="B145" t="str">
            <v>Retroexcavadora EX200-2</v>
          </cell>
          <cell r="C145" t="str">
            <v>Hitachi</v>
          </cell>
          <cell r="D145" t="str">
            <v>119 HP o 1.20 Mts3</v>
          </cell>
          <cell r="E145">
            <v>1993</v>
          </cell>
          <cell r="F145">
            <v>10</v>
          </cell>
          <cell r="G145">
            <v>200000000</v>
          </cell>
          <cell r="H145">
            <v>0</v>
          </cell>
          <cell r="I145">
            <v>0</v>
          </cell>
          <cell r="J145">
            <v>20</v>
          </cell>
          <cell r="K145">
            <v>15</v>
          </cell>
          <cell r="L145">
            <v>20</v>
          </cell>
          <cell r="M145">
            <v>15000000</v>
          </cell>
          <cell r="N145">
            <v>2</v>
          </cell>
          <cell r="O145">
            <v>30000000</v>
          </cell>
          <cell r="P145">
            <v>24</v>
          </cell>
          <cell r="Q145">
            <v>5000</v>
          </cell>
          <cell r="R145" t="str">
            <v>ROA</v>
          </cell>
          <cell r="S145">
            <v>1.25</v>
          </cell>
          <cell r="T145" t="str">
            <v>N/A</v>
          </cell>
          <cell r="U145">
            <v>4.45</v>
          </cell>
          <cell r="V145">
            <v>0.04</v>
          </cell>
          <cell r="W145">
            <v>0.03</v>
          </cell>
          <cell r="X145">
            <v>0.02</v>
          </cell>
          <cell r="Y145">
            <v>7.0000000000000007E-2</v>
          </cell>
        </row>
        <row r="146">
          <cell r="A146" t="str">
            <v>RE-0003</v>
          </cell>
          <cell r="B146" t="str">
            <v>Retroexcavadora EX200-2 Sup.</v>
          </cell>
          <cell r="C146" t="str">
            <v>Hitachi</v>
          </cell>
          <cell r="D146" t="str">
            <v>119 HP o 1.20 Mts3</v>
          </cell>
          <cell r="E146">
            <v>1993</v>
          </cell>
          <cell r="F146">
            <v>10</v>
          </cell>
          <cell r="G146">
            <v>250000000</v>
          </cell>
          <cell r="H146">
            <v>0</v>
          </cell>
          <cell r="I146">
            <v>0</v>
          </cell>
          <cell r="J146">
            <v>20</v>
          </cell>
          <cell r="K146">
            <v>15</v>
          </cell>
          <cell r="L146">
            <v>20</v>
          </cell>
          <cell r="M146">
            <v>15000000</v>
          </cell>
          <cell r="N146">
            <v>2</v>
          </cell>
          <cell r="O146">
            <v>30000000</v>
          </cell>
          <cell r="P146">
            <v>24</v>
          </cell>
          <cell r="Q146">
            <v>5000</v>
          </cell>
          <cell r="R146" t="str">
            <v>ROA</v>
          </cell>
          <cell r="S146">
            <v>1.25</v>
          </cell>
          <cell r="T146" t="str">
            <v>N/A</v>
          </cell>
          <cell r="U146">
            <v>4.3499999999999996</v>
          </cell>
          <cell r="V146">
            <v>0.04</v>
          </cell>
          <cell r="W146">
            <v>0.03</v>
          </cell>
          <cell r="X146">
            <v>0.02</v>
          </cell>
          <cell r="Y146">
            <v>7.0000000000000007E-2</v>
          </cell>
        </row>
        <row r="147">
          <cell r="A147" t="str">
            <v>RE-0004</v>
          </cell>
          <cell r="B147" t="str">
            <v>Retroexcavadora EX200-5</v>
          </cell>
          <cell r="C147" t="str">
            <v>Hitachi</v>
          </cell>
          <cell r="D147" t="str">
            <v>1.20 Mts3</v>
          </cell>
          <cell r="E147">
            <v>1997</v>
          </cell>
          <cell r="F147">
            <v>10</v>
          </cell>
          <cell r="G147">
            <v>300000000</v>
          </cell>
          <cell r="H147">
            <v>0</v>
          </cell>
          <cell r="I147">
            <v>0</v>
          </cell>
          <cell r="J147">
            <v>20</v>
          </cell>
          <cell r="K147">
            <v>15</v>
          </cell>
          <cell r="L147">
            <v>20</v>
          </cell>
          <cell r="M147">
            <v>15000000</v>
          </cell>
          <cell r="N147">
            <v>2</v>
          </cell>
          <cell r="O147">
            <v>30000000</v>
          </cell>
          <cell r="P147">
            <v>24</v>
          </cell>
          <cell r="Q147">
            <v>5000</v>
          </cell>
          <cell r="R147" t="str">
            <v>ROA</v>
          </cell>
          <cell r="S147">
            <v>1.25</v>
          </cell>
          <cell r="T147" t="str">
            <v>N/A</v>
          </cell>
          <cell r="U147">
            <v>4.45</v>
          </cell>
          <cell r="V147">
            <v>0.04</v>
          </cell>
          <cell r="W147">
            <v>0.03</v>
          </cell>
          <cell r="X147">
            <v>0.02</v>
          </cell>
          <cell r="Y147">
            <v>7.0000000000000007E-2</v>
          </cell>
        </row>
        <row r="148">
          <cell r="A148" t="str">
            <v>RE-0005</v>
          </cell>
          <cell r="B148" t="str">
            <v>Retroexcavadora EX300-3C</v>
          </cell>
          <cell r="C148" t="str">
            <v>Hitachi</v>
          </cell>
          <cell r="D148" t="str">
            <v>1.67 Mts3</v>
          </cell>
          <cell r="E148">
            <v>1997</v>
          </cell>
          <cell r="F148">
            <v>10</v>
          </cell>
          <cell r="G148">
            <v>450000000</v>
          </cell>
          <cell r="H148">
            <v>0</v>
          </cell>
          <cell r="I148">
            <v>0</v>
          </cell>
          <cell r="J148">
            <v>20</v>
          </cell>
          <cell r="K148">
            <v>15</v>
          </cell>
          <cell r="L148">
            <v>20</v>
          </cell>
          <cell r="M148">
            <v>15000000</v>
          </cell>
          <cell r="N148">
            <v>2</v>
          </cell>
          <cell r="O148">
            <v>30000000</v>
          </cell>
          <cell r="P148">
            <v>24</v>
          </cell>
          <cell r="Q148">
            <v>5000</v>
          </cell>
          <cell r="R148" t="str">
            <v>ROA</v>
          </cell>
          <cell r="S148">
            <v>1.25</v>
          </cell>
          <cell r="T148" t="str">
            <v>N/A</v>
          </cell>
          <cell r="U148">
            <v>6.36</v>
          </cell>
          <cell r="V148">
            <v>0.06</v>
          </cell>
          <cell r="W148">
            <v>0.03</v>
          </cell>
          <cell r="X148">
            <v>0.02</v>
          </cell>
          <cell r="Y148">
            <v>0.09</v>
          </cell>
        </row>
        <row r="149">
          <cell r="A149" t="str">
            <v>RE-0006</v>
          </cell>
          <cell r="B149" t="str">
            <v>Retrocargador 580SK</v>
          </cell>
          <cell r="C149" t="str">
            <v>Case</v>
          </cell>
          <cell r="D149" t="str">
            <v>0.6 Yd3</v>
          </cell>
          <cell r="E149">
            <v>1996</v>
          </cell>
          <cell r="F149">
            <v>10</v>
          </cell>
          <cell r="G149">
            <v>120000000</v>
          </cell>
          <cell r="H149">
            <v>0</v>
          </cell>
          <cell r="I149">
            <v>0</v>
          </cell>
          <cell r="J149">
            <v>20</v>
          </cell>
          <cell r="K149">
            <v>15</v>
          </cell>
          <cell r="L149">
            <v>20</v>
          </cell>
          <cell r="M149">
            <v>1200000</v>
          </cell>
          <cell r="N149">
            <v>4</v>
          </cell>
          <cell r="O149">
            <v>4800000</v>
          </cell>
          <cell r="P149">
            <v>12</v>
          </cell>
          <cell r="Q149">
            <v>2500</v>
          </cell>
          <cell r="R149" t="str">
            <v>ROA</v>
          </cell>
          <cell r="S149">
            <v>1.25</v>
          </cell>
          <cell r="T149" t="str">
            <v>N/A</v>
          </cell>
          <cell r="U149">
            <v>2.58</v>
          </cell>
          <cell r="V149">
            <v>0.05</v>
          </cell>
          <cell r="W149">
            <v>0.02</v>
          </cell>
          <cell r="X149">
            <v>0.01</v>
          </cell>
          <cell r="Y149">
            <v>0.06</v>
          </cell>
        </row>
        <row r="150">
          <cell r="A150" t="str">
            <v>RE-0007</v>
          </cell>
          <cell r="B150" t="str">
            <v>Retrocargador 580M</v>
          </cell>
          <cell r="C150" t="str">
            <v>Case</v>
          </cell>
          <cell r="D150" t="str">
            <v>2200Rpm o 0,80Mts3</v>
          </cell>
          <cell r="E150">
            <v>2003</v>
          </cell>
          <cell r="F150">
            <v>10</v>
          </cell>
          <cell r="G150">
            <v>150000000</v>
          </cell>
          <cell r="H150">
            <v>0</v>
          </cell>
          <cell r="I150">
            <v>0</v>
          </cell>
          <cell r="J150">
            <v>20</v>
          </cell>
          <cell r="K150">
            <v>15</v>
          </cell>
          <cell r="L150">
            <v>20</v>
          </cell>
          <cell r="M150">
            <v>1200000</v>
          </cell>
          <cell r="N150">
            <v>4</v>
          </cell>
          <cell r="O150">
            <v>4800000</v>
          </cell>
          <cell r="P150">
            <v>12</v>
          </cell>
          <cell r="Q150">
            <v>2500</v>
          </cell>
          <cell r="R150" t="str">
            <v>ROB</v>
          </cell>
          <cell r="S150">
            <v>1.25</v>
          </cell>
          <cell r="T150" t="str">
            <v>N/A</v>
          </cell>
          <cell r="U150">
            <v>2.58</v>
          </cell>
          <cell r="V150">
            <v>0.05</v>
          </cell>
          <cell r="W150">
            <v>0.02</v>
          </cell>
          <cell r="X150">
            <v>0.01</v>
          </cell>
          <cell r="Y150">
            <v>0.06</v>
          </cell>
        </row>
        <row r="151">
          <cell r="A151" t="str">
            <v>RE-0008</v>
          </cell>
          <cell r="B151" t="str">
            <v>Retroexcavadora 320BL</v>
          </cell>
          <cell r="C151" t="str">
            <v>Caterpillar</v>
          </cell>
          <cell r="D151" t="str">
            <v>128 HP/1800RPM o 1.67 Mts3</v>
          </cell>
          <cell r="E151">
            <v>2001</v>
          </cell>
          <cell r="F151">
            <v>10</v>
          </cell>
          <cell r="G151">
            <v>300000000</v>
          </cell>
          <cell r="H151">
            <v>0</v>
          </cell>
          <cell r="I151">
            <v>0</v>
          </cell>
          <cell r="J151">
            <v>20</v>
          </cell>
          <cell r="K151">
            <v>15</v>
          </cell>
          <cell r="L151">
            <v>20</v>
          </cell>
          <cell r="M151">
            <v>18000000</v>
          </cell>
          <cell r="N151">
            <v>2</v>
          </cell>
          <cell r="O151">
            <v>36000000</v>
          </cell>
          <cell r="P151">
            <v>24</v>
          </cell>
          <cell r="Q151">
            <v>5000</v>
          </cell>
          <cell r="R151" t="str">
            <v>ROA</v>
          </cell>
          <cell r="S151">
            <v>1.25</v>
          </cell>
          <cell r="T151" t="str">
            <v>N/A</v>
          </cell>
          <cell r="U151">
            <v>5.01</v>
          </cell>
          <cell r="V151">
            <v>0.04</v>
          </cell>
          <cell r="W151">
            <v>0.03</v>
          </cell>
          <cell r="X151">
            <v>0.02</v>
          </cell>
          <cell r="Y151">
            <v>7.0000000000000007E-2</v>
          </cell>
        </row>
        <row r="152">
          <cell r="A152" t="str">
            <v>RE-0009</v>
          </cell>
          <cell r="B152" t="str">
            <v>Retrocargador 426C</v>
          </cell>
          <cell r="C152" t="str">
            <v>Caterpillar</v>
          </cell>
          <cell r="D152" t="str">
            <v>87 Hp o 0,80Mts3</v>
          </cell>
          <cell r="E152">
            <v>1998</v>
          </cell>
          <cell r="F152">
            <v>10</v>
          </cell>
          <cell r="G152">
            <v>120000000</v>
          </cell>
          <cell r="H152">
            <v>0</v>
          </cell>
          <cell r="I152">
            <v>0</v>
          </cell>
          <cell r="J152">
            <v>20</v>
          </cell>
          <cell r="K152">
            <v>15</v>
          </cell>
          <cell r="L152">
            <v>20</v>
          </cell>
          <cell r="M152">
            <v>1500000</v>
          </cell>
          <cell r="N152">
            <v>4</v>
          </cell>
          <cell r="O152">
            <v>6000000</v>
          </cell>
          <cell r="P152">
            <v>12</v>
          </cell>
          <cell r="Q152">
            <v>2500</v>
          </cell>
          <cell r="R152" t="str">
            <v>ROB</v>
          </cell>
          <cell r="S152">
            <v>1.25</v>
          </cell>
          <cell r="T152" t="str">
            <v>N/A</v>
          </cell>
          <cell r="U152">
            <v>2.58</v>
          </cell>
          <cell r="V152">
            <v>0.05</v>
          </cell>
          <cell r="W152">
            <v>0.02</v>
          </cell>
          <cell r="X152">
            <v>0.01</v>
          </cell>
          <cell r="Y152">
            <v>0.05</v>
          </cell>
        </row>
        <row r="153">
          <cell r="A153" t="str">
            <v>RE-0010</v>
          </cell>
          <cell r="B153" t="str">
            <v>Retrocargador 426C</v>
          </cell>
          <cell r="C153" t="str">
            <v>Caterpillar</v>
          </cell>
          <cell r="D153" t="str">
            <v>87HP o 0,80Mts3</v>
          </cell>
          <cell r="E153">
            <v>1998</v>
          </cell>
          <cell r="F153">
            <v>10</v>
          </cell>
          <cell r="G153">
            <v>120000000</v>
          </cell>
          <cell r="H153">
            <v>0</v>
          </cell>
          <cell r="I153">
            <v>0</v>
          </cell>
          <cell r="J153">
            <v>20</v>
          </cell>
          <cell r="K153">
            <v>15</v>
          </cell>
          <cell r="L153">
            <v>20</v>
          </cell>
          <cell r="M153">
            <v>1500000</v>
          </cell>
          <cell r="N153">
            <v>4</v>
          </cell>
          <cell r="O153">
            <v>6000000</v>
          </cell>
          <cell r="P153">
            <v>12</v>
          </cell>
          <cell r="Q153">
            <v>2500</v>
          </cell>
          <cell r="R153" t="str">
            <v>ROB</v>
          </cell>
          <cell r="S153">
            <v>1.25</v>
          </cell>
          <cell r="T153" t="str">
            <v>N/A</v>
          </cell>
          <cell r="U153">
            <v>2.58</v>
          </cell>
          <cell r="V153">
            <v>0.05</v>
          </cell>
          <cell r="W153">
            <v>0.02</v>
          </cell>
          <cell r="X153">
            <v>0.01</v>
          </cell>
          <cell r="Y153">
            <v>0.05</v>
          </cell>
        </row>
        <row r="154">
          <cell r="A154" t="str">
            <v>SE-0001</v>
          </cell>
          <cell r="B154" t="str">
            <v>Soldador Electrico SAE300</v>
          </cell>
          <cell r="C154" t="str">
            <v>Lincoln Welder</v>
          </cell>
          <cell r="D154">
            <v>0</v>
          </cell>
          <cell r="E154">
            <v>0</v>
          </cell>
          <cell r="F154">
            <v>10</v>
          </cell>
          <cell r="G154">
            <v>8000000</v>
          </cell>
          <cell r="H154">
            <v>0</v>
          </cell>
          <cell r="I154">
            <v>0</v>
          </cell>
          <cell r="J154">
            <v>20</v>
          </cell>
          <cell r="K154">
            <v>15</v>
          </cell>
          <cell r="L154">
            <v>20</v>
          </cell>
          <cell r="M154">
            <v>0</v>
          </cell>
          <cell r="N154">
            <v>0</v>
          </cell>
          <cell r="O154">
            <v>0</v>
          </cell>
          <cell r="P154">
            <v>0</v>
          </cell>
          <cell r="Q154">
            <v>0</v>
          </cell>
          <cell r="R154" t="str">
            <v>SED</v>
          </cell>
          <cell r="S154">
            <v>1.25</v>
          </cell>
          <cell r="T154" t="str">
            <v>N/A</v>
          </cell>
          <cell r="U154">
            <v>0</v>
          </cell>
          <cell r="V154">
            <v>0</v>
          </cell>
          <cell r="W154">
            <v>0</v>
          </cell>
          <cell r="X154">
            <v>0</v>
          </cell>
          <cell r="Y154">
            <v>0</v>
          </cell>
        </row>
        <row r="155">
          <cell r="A155" t="str">
            <v>SE-0002</v>
          </cell>
          <cell r="B155" t="str">
            <v xml:space="preserve">Soldador Electrico Vontage 500 </v>
          </cell>
          <cell r="C155" t="str">
            <v xml:space="preserve">Lincoln </v>
          </cell>
          <cell r="D155">
            <v>0</v>
          </cell>
          <cell r="E155">
            <v>0</v>
          </cell>
          <cell r="F155">
            <v>10</v>
          </cell>
          <cell r="G155">
            <v>5000000</v>
          </cell>
          <cell r="H155">
            <v>0</v>
          </cell>
          <cell r="I155">
            <v>0</v>
          </cell>
          <cell r="J155">
            <v>20</v>
          </cell>
          <cell r="K155">
            <v>15</v>
          </cell>
          <cell r="L155">
            <v>20</v>
          </cell>
          <cell r="M155">
            <v>0</v>
          </cell>
          <cell r="N155">
            <v>0</v>
          </cell>
          <cell r="O155">
            <v>0</v>
          </cell>
          <cell r="P155">
            <v>0</v>
          </cell>
          <cell r="Q155">
            <v>0</v>
          </cell>
          <cell r="R155" t="str">
            <v>SED</v>
          </cell>
          <cell r="S155">
            <v>1.25</v>
          </cell>
          <cell r="T155" t="str">
            <v>N/A</v>
          </cell>
          <cell r="U155">
            <v>0</v>
          </cell>
          <cell r="V155">
            <v>0</v>
          </cell>
          <cell r="W155">
            <v>0</v>
          </cell>
          <cell r="X155">
            <v>0</v>
          </cell>
          <cell r="Y155">
            <v>0</v>
          </cell>
        </row>
        <row r="156">
          <cell r="A156" t="str">
            <v>SE-0003</v>
          </cell>
          <cell r="B156" t="str">
            <v xml:space="preserve">Soldador Electrico </v>
          </cell>
          <cell r="C156" t="str">
            <v>Idealarc</v>
          </cell>
          <cell r="D156" t="str">
            <v>250 Amp.</v>
          </cell>
          <cell r="E156">
            <v>0</v>
          </cell>
          <cell r="F156">
            <v>10</v>
          </cell>
          <cell r="G156">
            <v>5000000</v>
          </cell>
          <cell r="H156">
            <v>0</v>
          </cell>
          <cell r="I156">
            <v>0</v>
          </cell>
          <cell r="J156">
            <v>20</v>
          </cell>
          <cell r="K156">
            <v>15</v>
          </cell>
          <cell r="L156">
            <v>20</v>
          </cell>
          <cell r="M156">
            <v>0</v>
          </cell>
          <cell r="N156">
            <v>0</v>
          </cell>
          <cell r="O156">
            <v>0</v>
          </cell>
          <cell r="P156">
            <v>0</v>
          </cell>
          <cell r="Q156">
            <v>0</v>
          </cell>
          <cell r="R156" t="str">
            <v>SED</v>
          </cell>
          <cell r="S156">
            <v>1.25</v>
          </cell>
          <cell r="T156" t="str">
            <v>N/A</v>
          </cell>
          <cell r="U156">
            <v>0</v>
          </cell>
          <cell r="V156">
            <v>0</v>
          </cell>
          <cell r="W156">
            <v>0</v>
          </cell>
          <cell r="X156">
            <v>0</v>
          </cell>
          <cell r="Y156">
            <v>0</v>
          </cell>
        </row>
        <row r="157">
          <cell r="A157" t="str">
            <v>TA-0001</v>
          </cell>
          <cell r="B157" t="str">
            <v>Tractor Agricola 1200A</v>
          </cell>
          <cell r="C157" t="str">
            <v>David Brown</v>
          </cell>
          <cell r="D157">
            <v>0</v>
          </cell>
          <cell r="E157">
            <v>0</v>
          </cell>
          <cell r="F157">
            <v>10</v>
          </cell>
          <cell r="G157">
            <v>7935469</v>
          </cell>
          <cell r="H157">
            <v>0</v>
          </cell>
          <cell r="I157">
            <v>0</v>
          </cell>
          <cell r="J157">
            <v>20</v>
          </cell>
          <cell r="K157">
            <v>15</v>
          </cell>
          <cell r="L157">
            <v>20</v>
          </cell>
          <cell r="M157">
            <v>1200000</v>
          </cell>
          <cell r="N157">
            <v>4</v>
          </cell>
          <cell r="O157">
            <v>4800000</v>
          </cell>
          <cell r="P157">
            <v>24</v>
          </cell>
          <cell r="Q157">
            <v>5000</v>
          </cell>
          <cell r="R157" t="str">
            <v>OPT</v>
          </cell>
          <cell r="S157">
            <v>1.25</v>
          </cell>
          <cell r="T157" t="str">
            <v>N/A</v>
          </cell>
          <cell r="U157">
            <v>4.2</v>
          </cell>
          <cell r="V157">
            <v>0.03</v>
          </cell>
          <cell r="W157">
            <v>0.01</v>
          </cell>
          <cell r="X157">
            <v>0.01</v>
          </cell>
          <cell r="Y157">
            <v>3.0000000000000001E-3</v>
          </cell>
        </row>
        <row r="158">
          <cell r="A158" t="str">
            <v>TA-0002</v>
          </cell>
          <cell r="B158" t="str">
            <v>Tractor Agricola 1200</v>
          </cell>
          <cell r="C158" t="str">
            <v>David Brown</v>
          </cell>
          <cell r="D158">
            <v>0</v>
          </cell>
          <cell r="E158">
            <v>0</v>
          </cell>
          <cell r="F158">
            <v>10</v>
          </cell>
          <cell r="G158">
            <v>11764471</v>
          </cell>
          <cell r="H158">
            <v>0</v>
          </cell>
          <cell r="I158">
            <v>0</v>
          </cell>
          <cell r="J158">
            <v>20</v>
          </cell>
          <cell r="K158">
            <v>15</v>
          </cell>
          <cell r="L158">
            <v>20</v>
          </cell>
          <cell r="M158">
            <v>1200000</v>
          </cell>
          <cell r="N158">
            <v>4</v>
          </cell>
          <cell r="O158">
            <v>4800000</v>
          </cell>
          <cell r="P158">
            <v>24</v>
          </cell>
          <cell r="Q158">
            <v>5000</v>
          </cell>
          <cell r="R158" t="str">
            <v>OPT</v>
          </cell>
          <cell r="S158">
            <v>1.25</v>
          </cell>
          <cell r="T158" t="str">
            <v>N/A</v>
          </cell>
          <cell r="U158">
            <v>4.2</v>
          </cell>
          <cell r="V158">
            <v>0.03</v>
          </cell>
          <cell r="W158">
            <v>0.01</v>
          </cell>
          <cell r="X158">
            <v>0.01</v>
          </cell>
          <cell r="Y158">
            <v>3.0000000000000001E-3</v>
          </cell>
        </row>
        <row r="159">
          <cell r="A159" t="str">
            <v>TA-0004</v>
          </cell>
          <cell r="B159" t="str">
            <v>Tractor Agricola 272</v>
          </cell>
          <cell r="C159" t="str">
            <v>Leyland</v>
          </cell>
          <cell r="D159">
            <v>0</v>
          </cell>
          <cell r="E159">
            <v>0</v>
          </cell>
          <cell r="F159">
            <v>10</v>
          </cell>
          <cell r="G159">
            <v>8304970</v>
          </cell>
          <cell r="H159">
            <v>0</v>
          </cell>
          <cell r="I159">
            <v>0</v>
          </cell>
          <cell r="J159">
            <v>20</v>
          </cell>
          <cell r="K159">
            <v>15</v>
          </cell>
          <cell r="L159">
            <v>20</v>
          </cell>
          <cell r="M159">
            <v>1200000</v>
          </cell>
          <cell r="N159">
            <v>4</v>
          </cell>
          <cell r="O159">
            <v>4800000</v>
          </cell>
          <cell r="P159">
            <v>24</v>
          </cell>
          <cell r="Q159">
            <v>5000</v>
          </cell>
          <cell r="R159" t="str">
            <v>OPT</v>
          </cell>
          <cell r="S159">
            <v>1.25</v>
          </cell>
          <cell r="T159" t="str">
            <v>N/A</v>
          </cell>
          <cell r="U159">
            <v>4.5</v>
          </cell>
          <cell r="V159">
            <v>0.02</v>
          </cell>
          <cell r="W159">
            <v>0.02</v>
          </cell>
          <cell r="X159">
            <v>0.01</v>
          </cell>
          <cell r="Y159">
            <v>3.0000000000000001E-3</v>
          </cell>
        </row>
        <row r="160">
          <cell r="A160" t="str">
            <v>TA-0006</v>
          </cell>
          <cell r="B160" t="str">
            <v>Tractor Agricola LV5400E</v>
          </cell>
          <cell r="C160" t="str">
            <v>John Deere</v>
          </cell>
          <cell r="D160">
            <v>0</v>
          </cell>
          <cell r="E160">
            <v>1996</v>
          </cell>
          <cell r="F160">
            <v>10</v>
          </cell>
          <cell r="G160">
            <v>60000000</v>
          </cell>
          <cell r="H160">
            <v>0</v>
          </cell>
          <cell r="I160">
            <v>0</v>
          </cell>
          <cell r="J160">
            <v>20</v>
          </cell>
          <cell r="K160">
            <v>15</v>
          </cell>
          <cell r="L160">
            <v>20</v>
          </cell>
          <cell r="M160">
            <v>1200000</v>
          </cell>
          <cell r="N160">
            <v>4</v>
          </cell>
          <cell r="O160">
            <v>4800000</v>
          </cell>
          <cell r="P160">
            <v>24</v>
          </cell>
          <cell r="Q160">
            <v>5000</v>
          </cell>
          <cell r="R160" t="str">
            <v>OPT</v>
          </cell>
          <cell r="S160">
            <v>1.25</v>
          </cell>
          <cell r="T160" t="str">
            <v>N/A</v>
          </cell>
          <cell r="U160">
            <v>4.0999999999999996</v>
          </cell>
          <cell r="V160">
            <v>0.02</v>
          </cell>
          <cell r="W160">
            <v>0.02</v>
          </cell>
          <cell r="X160">
            <v>0.01</v>
          </cell>
          <cell r="Y160">
            <v>3.0000000000000001E-3</v>
          </cell>
        </row>
        <row r="161">
          <cell r="A161" t="str">
            <v>TO-0001</v>
          </cell>
          <cell r="B161" t="str">
            <v>Tractor s/Orugas D7E</v>
          </cell>
          <cell r="C161" t="str">
            <v>Caterpillar</v>
          </cell>
          <cell r="D161" t="str">
            <v>180 HP</v>
          </cell>
          <cell r="E161">
            <v>0</v>
          </cell>
          <cell r="F161">
            <v>10</v>
          </cell>
          <cell r="G161">
            <v>90000000</v>
          </cell>
          <cell r="H161">
            <v>0</v>
          </cell>
          <cell r="I161">
            <v>0</v>
          </cell>
          <cell r="J161">
            <v>20</v>
          </cell>
          <cell r="K161">
            <v>15</v>
          </cell>
          <cell r="L161">
            <v>20</v>
          </cell>
          <cell r="M161">
            <v>19000000</v>
          </cell>
          <cell r="N161">
            <v>2</v>
          </cell>
          <cell r="O161">
            <v>38000000</v>
          </cell>
          <cell r="P161">
            <v>24</v>
          </cell>
          <cell r="Q161">
            <v>5000</v>
          </cell>
          <cell r="R161" t="str">
            <v>BDA</v>
          </cell>
          <cell r="S161">
            <v>1.25</v>
          </cell>
          <cell r="T161" t="str">
            <v>AYB</v>
          </cell>
          <cell r="U161">
            <v>5.2</v>
          </cell>
          <cell r="V161">
            <v>0.05</v>
          </cell>
          <cell r="W161">
            <v>0.03</v>
          </cell>
          <cell r="X161">
            <v>0.02</v>
          </cell>
          <cell r="Y161">
            <v>5.0000000000000001E-3</v>
          </cell>
        </row>
        <row r="162">
          <cell r="A162" t="str">
            <v>TO-0002</v>
          </cell>
          <cell r="B162" t="str">
            <v>Tractor s/Orugas D8K</v>
          </cell>
          <cell r="C162" t="str">
            <v>Caterpillar</v>
          </cell>
          <cell r="D162" t="str">
            <v>300 HP</v>
          </cell>
          <cell r="E162">
            <v>1981</v>
          </cell>
          <cell r="F162">
            <v>10</v>
          </cell>
          <cell r="G162">
            <v>180000000</v>
          </cell>
          <cell r="H162">
            <v>0</v>
          </cell>
          <cell r="I162">
            <v>0</v>
          </cell>
          <cell r="J162">
            <v>20</v>
          </cell>
          <cell r="K162">
            <v>15</v>
          </cell>
          <cell r="L162">
            <v>20</v>
          </cell>
          <cell r="M162">
            <v>21000000</v>
          </cell>
          <cell r="N162">
            <v>2</v>
          </cell>
          <cell r="O162">
            <v>42000000</v>
          </cell>
          <cell r="P162">
            <v>24</v>
          </cell>
          <cell r="Q162">
            <v>5000</v>
          </cell>
          <cell r="R162" t="str">
            <v>BDA</v>
          </cell>
          <cell r="S162">
            <v>1.25</v>
          </cell>
          <cell r="T162" t="str">
            <v>AYB</v>
          </cell>
          <cell r="U162">
            <v>5.8</v>
          </cell>
          <cell r="V162">
            <v>0.06</v>
          </cell>
          <cell r="W162">
            <v>0.03</v>
          </cell>
          <cell r="X162">
            <v>0.02</v>
          </cell>
          <cell r="Y162">
            <v>5.0000000000000001E-3</v>
          </cell>
        </row>
        <row r="163">
          <cell r="A163" t="str">
            <v>TO-0004</v>
          </cell>
          <cell r="B163" t="str">
            <v>Tractor s/Orugas D9H</v>
          </cell>
          <cell r="C163" t="str">
            <v>Caterpillar</v>
          </cell>
          <cell r="D163" t="str">
            <v>410 HP</v>
          </cell>
          <cell r="E163">
            <v>0</v>
          </cell>
          <cell r="F163">
            <v>10</v>
          </cell>
          <cell r="G163">
            <v>350000000</v>
          </cell>
          <cell r="H163">
            <v>0</v>
          </cell>
          <cell r="I163">
            <v>0</v>
          </cell>
          <cell r="J163">
            <v>20</v>
          </cell>
          <cell r="K163">
            <v>15</v>
          </cell>
          <cell r="L163">
            <v>20</v>
          </cell>
          <cell r="M163">
            <v>25000000</v>
          </cell>
          <cell r="N163">
            <v>2</v>
          </cell>
          <cell r="O163">
            <v>50000000</v>
          </cell>
          <cell r="P163">
            <v>24</v>
          </cell>
          <cell r="Q163">
            <v>5000</v>
          </cell>
          <cell r="R163" t="str">
            <v>BDA</v>
          </cell>
          <cell r="S163">
            <v>1.25</v>
          </cell>
          <cell r="T163" t="str">
            <v>AYB</v>
          </cell>
          <cell r="U163">
            <v>6.79</v>
          </cell>
          <cell r="V163">
            <v>0.08</v>
          </cell>
          <cell r="W163">
            <v>0.04</v>
          </cell>
          <cell r="X163">
            <v>0.03</v>
          </cell>
          <cell r="Y163">
            <v>5.0000000000000001E-3</v>
          </cell>
        </row>
        <row r="164">
          <cell r="A164" t="str">
            <v>TO-0005</v>
          </cell>
          <cell r="B164" t="str">
            <v>Tractor s/Orugas D9H</v>
          </cell>
          <cell r="C164" t="str">
            <v>Caterpillar</v>
          </cell>
          <cell r="D164" t="str">
            <v>410 HP</v>
          </cell>
          <cell r="E164">
            <v>0</v>
          </cell>
          <cell r="F164">
            <v>10</v>
          </cell>
          <cell r="G164">
            <v>350000000</v>
          </cell>
          <cell r="H164">
            <v>0</v>
          </cell>
          <cell r="I164">
            <v>0</v>
          </cell>
          <cell r="J164">
            <v>20</v>
          </cell>
          <cell r="K164">
            <v>15</v>
          </cell>
          <cell r="L164">
            <v>20</v>
          </cell>
          <cell r="M164">
            <v>25000000</v>
          </cell>
          <cell r="N164">
            <v>2</v>
          </cell>
          <cell r="O164">
            <v>50000000</v>
          </cell>
          <cell r="P164">
            <v>24</v>
          </cell>
          <cell r="Q164">
            <v>5000</v>
          </cell>
          <cell r="R164" t="str">
            <v>BDA</v>
          </cell>
          <cell r="S164">
            <v>1.25</v>
          </cell>
          <cell r="T164" t="str">
            <v>AYB</v>
          </cell>
          <cell r="U164">
            <v>6.79</v>
          </cell>
          <cell r="V164">
            <v>0.08</v>
          </cell>
          <cell r="W164">
            <v>0.04</v>
          </cell>
          <cell r="X164">
            <v>0.03</v>
          </cell>
          <cell r="Y164">
            <v>5.0000000000000001E-3</v>
          </cell>
        </row>
        <row r="165">
          <cell r="A165" t="str">
            <v>TR-0001</v>
          </cell>
          <cell r="B165" t="str">
            <v>Tractomula RD688S</v>
          </cell>
          <cell r="C165" t="str">
            <v>Mack</v>
          </cell>
          <cell r="D165" t="str">
            <v>400 HP o 40.0 Ton.</v>
          </cell>
          <cell r="E165">
            <v>1993</v>
          </cell>
          <cell r="F165">
            <v>10</v>
          </cell>
          <cell r="G165">
            <v>250000000</v>
          </cell>
          <cell r="H165">
            <v>0</v>
          </cell>
          <cell r="I165">
            <v>0</v>
          </cell>
          <cell r="J165">
            <v>20</v>
          </cell>
          <cell r="K165">
            <v>15</v>
          </cell>
          <cell r="L165">
            <v>20</v>
          </cell>
          <cell r="M165">
            <v>750000</v>
          </cell>
          <cell r="N165">
            <v>10</v>
          </cell>
          <cell r="O165">
            <v>7500000</v>
          </cell>
          <cell r="P165">
            <v>9</v>
          </cell>
          <cell r="Q165">
            <v>1875</v>
          </cell>
          <cell r="R165" t="str">
            <v>OPM</v>
          </cell>
          <cell r="S165">
            <v>1.25</v>
          </cell>
          <cell r="T165" t="str">
            <v>N/A</v>
          </cell>
          <cell r="U165">
            <v>5.8</v>
          </cell>
          <cell r="V165">
            <v>7.0000000000000007E-2</v>
          </cell>
          <cell r="W165">
            <v>0.04</v>
          </cell>
          <cell r="X165">
            <v>0.03</v>
          </cell>
          <cell r="Y165">
            <v>0.02</v>
          </cell>
        </row>
        <row r="166">
          <cell r="A166" t="str">
            <v>TR-0002</v>
          </cell>
          <cell r="B166" t="str">
            <v>Tractomula CH613</v>
          </cell>
          <cell r="C166" t="str">
            <v>Mack</v>
          </cell>
          <cell r="D166" t="str">
            <v>400 HP o 40.0 Ton.</v>
          </cell>
          <cell r="E166">
            <v>1995</v>
          </cell>
          <cell r="F166">
            <v>10</v>
          </cell>
          <cell r="G166">
            <v>320000000</v>
          </cell>
          <cell r="H166">
            <v>0</v>
          </cell>
          <cell r="I166">
            <v>0</v>
          </cell>
          <cell r="J166">
            <v>20</v>
          </cell>
          <cell r="K166">
            <v>15</v>
          </cell>
          <cell r="L166">
            <v>20</v>
          </cell>
          <cell r="M166">
            <v>750000</v>
          </cell>
          <cell r="N166">
            <v>10</v>
          </cell>
          <cell r="O166">
            <v>7500000</v>
          </cell>
          <cell r="P166">
            <v>9</v>
          </cell>
          <cell r="Q166">
            <v>1875</v>
          </cell>
          <cell r="R166" t="str">
            <v>OPM</v>
          </cell>
          <cell r="S166">
            <v>1.25</v>
          </cell>
          <cell r="T166" t="str">
            <v>N/A</v>
          </cell>
          <cell r="U166">
            <v>5.8</v>
          </cell>
          <cell r="V166">
            <v>0.05</v>
          </cell>
          <cell r="W166">
            <v>0.04</v>
          </cell>
          <cell r="X166">
            <v>0.03</v>
          </cell>
          <cell r="Y166">
            <v>0.02</v>
          </cell>
        </row>
        <row r="167">
          <cell r="A167" t="str">
            <v>UM-0001</v>
          </cell>
          <cell r="B167" t="str">
            <v>Camión -Unid.Mmto. 1900</v>
          </cell>
          <cell r="C167" t="str">
            <v>International</v>
          </cell>
          <cell r="D167">
            <v>0</v>
          </cell>
          <cell r="E167">
            <v>1982</v>
          </cell>
          <cell r="F167">
            <v>10</v>
          </cell>
          <cell r="G167">
            <v>80000000</v>
          </cell>
          <cell r="H167">
            <v>0</v>
          </cell>
          <cell r="I167">
            <v>0</v>
          </cell>
          <cell r="J167">
            <v>20</v>
          </cell>
          <cell r="K167">
            <v>15</v>
          </cell>
          <cell r="L167">
            <v>20</v>
          </cell>
          <cell r="M167">
            <v>750000</v>
          </cell>
          <cell r="N167">
            <v>6</v>
          </cell>
          <cell r="O167">
            <v>4500000</v>
          </cell>
          <cell r="P167">
            <v>9</v>
          </cell>
          <cell r="Q167">
            <v>1875</v>
          </cell>
          <cell r="R167" t="str">
            <v>OVL</v>
          </cell>
          <cell r="S167">
            <v>1.25</v>
          </cell>
          <cell r="T167" t="str">
            <v>N/A</v>
          </cell>
          <cell r="U167">
            <v>3.5</v>
          </cell>
          <cell r="V167">
            <v>0.04</v>
          </cell>
          <cell r="W167">
            <v>0.02</v>
          </cell>
          <cell r="X167">
            <v>0.01</v>
          </cell>
          <cell r="Y167">
            <v>5.0000000000000001E-3</v>
          </cell>
        </row>
        <row r="168">
          <cell r="A168" t="str">
            <v>UM-0002</v>
          </cell>
          <cell r="B168" t="str">
            <v>Unidad de Mmto. LA-1313/42</v>
          </cell>
          <cell r="C168" t="str">
            <v>Mercedes Benz</v>
          </cell>
          <cell r="D168">
            <v>0</v>
          </cell>
          <cell r="E168">
            <v>1987</v>
          </cell>
          <cell r="F168">
            <v>10</v>
          </cell>
          <cell r="G168">
            <v>80000000</v>
          </cell>
          <cell r="H168">
            <v>0</v>
          </cell>
          <cell r="I168">
            <v>0</v>
          </cell>
          <cell r="J168">
            <v>20</v>
          </cell>
          <cell r="K168">
            <v>15</v>
          </cell>
          <cell r="L168">
            <v>20</v>
          </cell>
          <cell r="M168">
            <v>750000</v>
          </cell>
          <cell r="N168">
            <v>6</v>
          </cell>
          <cell r="O168">
            <v>4500000</v>
          </cell>
          <cell r="P168">
            <v>9</v>
          </cell>
          <cell r="Q168">
            <v>1875</v>
          </cell>
          <cell r="R168" t="str">
            <v>OVL</v>
          </cell>
          <cell r="S168">
            <v>1.25</v>
          </cell>
          <cell r="T168" t="str">
            <v>N/A</v>
          </cell>
          <cell r="U168">
            <v>4.0199999999999996</v>
          </cell>
          <cell r="V168">
            <v>0.04</v>
          </cell>
          <cell r="W168">
            <v>0.02</v>
          </cell>
          <cell r="X168">
            <v>0.01</v>
          </cell>
          <cell r="Y168">
            <v>5.0000000000000001E-3</v>
          </cell>
        </row>
        <row r="169">
          <cell r="A169" t="str">
            <v>VD-0001</v>
          </cell>
          <cell r="B169" t="str">
            <v>Volqueta Doble Troque R609SXV</v>
          </cell>
          <cell r="C169" t="str">
            <v>Mack</v>
          </cell>
          <cell r="D169" t="str">
            <v>260 HP o 25.0 Ton.</v>
          </cell>
          <cell r="E169">
            <v>1979</v>
          </cell>
          <cell r="F169">
            <v>10</v>
          </cell>
          <cell r="G169">
            <v>200000000</v>
          </cell>
          <cell r="H169">
            <v>0</v>
          </cell>
          <cell r="I169">
            <v>0</v>
          </cell>
          <cell r="J169">
            <v>20</v>
          </cell>
          <cell r="K169">
            <v>15</v>
          </cell>
          <cell r="L169">
            <v>20</v>
          </cell>
          <cell r="M169">
            <v>750000</v>
          </cell>
          <cell r="N169">
            <v>10</v>
          </cell>
          <cell r="O169">
            <v>7500000</v>
          </cell>
          <cell r="P169">
            <v>9</v>
          </cell>
          <cell r="Q169">
            <v>1875</v>
          </cell>
          <cell r="R169" t="str">
            <v>VD</v>
          </cell>
          <cell r="S169">
            <v>1.25</v>
          </cell>
          <cell r="T169" t="str">
            <v>N/A</v>
          </cell>
          <cell r="U169">
            <v>6.18</v>
          </cell>
          <cell r="V169">
            <v>7.0000000000000007E-2</v>
          </cell>
          <cell r="W169">
            <v>0.04</v>
          </cell>
          <cell r="X169">
            <v>0.03</v>
          </cell>
          <cell r="Y169">
            <v>0.02</v>
          </cell>
        </row>
        <row r="170">
          <cell r="A170" t="str">
            <v>VD-0002</v>
          </cell>
          <cell r="B170" t="str">
            <v>Volqueta Doble Troque R609SXV</v>
          </cell>
          <cell r="C170" t="str">
            <v>Mack</v>
          </cell>
          <cell r="D170" t="str">
            <v>260 HP o 25.0 Ton.</v>
          </cell>
          <cell r="E170">
            <v>1980</v>
          </cell>
          <cell r="F170">
            <v>10</v>
          </cell>
          <cell r="G170">
            <v>200000000</v>
          </cell>
          <cell r="H170">
            <v>0</v>
          </cell>
          <cell r="I170">
            <v>0</v>
          </cell>
          <cell r="J170">
            <v>20</v>
          </cell>
          <cell r="K170">
            <v>15</v>
          </cell>
          <cell r="L170">
            <v>20</v>
          </cell>
          <cell r="M170">
            <v>750000</v>
          </cell>
          <cell r="N170">
            <v>10</v>
          </cell>
          <cell r="O170">
            <v>7500000</v>
          </cell>
          <cell r="P170">
            <v>9</v>
          </cell>
          <cell r="Q170">
            <v>1875</v>
          </cell>
          <cell r="R170" t="str">
            <v>VD</v>
          </cell>
          <cell r="S170">
            <v>1.25</v>
          </cell>
          <cell r="T170" t="str">
            <v>N/A</v>
          </cell>
          <cell r="U170">
            <v>6.18</v>
          </cell>
          <cell r="V170">
            <v>7.0000000000000007E-2</v>
          </cell>
          <cell r="W170">
            <v>0.04</v>
          </cell>
          <cell r="X170">
            <v>0.03</v>
          </cell>
          <cell r="Y170">
            <v>0.02</v>
          </cell>
        </row>
        <row r="171">
          <cell r="A171" t="str">
            <v>VD-0003</v>
          </cell>
          <cell r="B171" t="str">
            <v>Volqueta Doble Troque R609SXV</v>
          </cell>
          <cell r="C171" t="str">
            <v>Mack</v>
          </cell>
          <cell r="D171" t="str">
            <v>260 HP o 25.0 Ton.</v>
          </cell>
          <cell r="E171">
            <v>1980</v>
          </cell>
          <cell r="F171">
            <v>10</v>
          </cell>
          <cell r="G171">
            <v>200000000</v>
          </cell>
          <cell r="H171">
            <v>0</v>
          </cell>
          <cell r="I171">
            <v>0</v>
          </cell>
          <cell r="J171">
            <v>20</v>
          </cell>
          <cell r="K171">
            <v>15</v>
          </cell>
          <cell r="L171">
            <v>20</v>
          </cell>
          <cell r="M171">
            <v>750000</v>
          </cell>
          <cell r="N171">
            <v>10</v>
          </cell>
          <cell r="O171">
            <v>7500000</v>
          </cell>
          <cell r="P171">
            <v>9</v>
          </cell>
          <cell r="Q171">
            <v>1875</v>
          </cell>
          <cell r="R171" t="str">
            <v>VD</v>
          </cell>
          <cell r="S171">
            <v>1.25</v>
          </cell>
          <cell r="T171" t="str">
            <v>N/A</v>
          </cell>
          <cell r="U171">
            <v>6.18</v>
          </cell>
          <cell r="V171">
            <v>7.0000000000000007E-2</v>
          </cell>
          <cell r="W171">
            <v>0.04</v>
          </cell>
          <cell r="X171">
            <v>0.03</v>
          </cell>
          <cell r="Y171">
            <v>0.02</v>
          </cell>
        </row>
        <row r="172">
          <cell r="A172" t="str">
            <v>VD-0004</v>
          </cell>
          <cell r="B172" t="str">
            <v>Volqueta Doble Troque R609SXV</v>
          </cell>
          <cell r="C172" t="str">
            <v>Mack</v>
          </cell>
          <cell r="D172" t="str">
            <v>260 HP o 25.0 Ton.</v>
          </cell>
          <cell r="E172">
            <v>1980</v>
          </cell>
          <cell r="F172">
            <v>10</v>
          </cell>
          <cell r="G172">
            <v>200000000</v>
          </cell>
          <cell r="H172">
            <v>0</v>
          </cell>
          <cell r="I172">
            <v>0</v>
          </cell>
          <cell r="J172">
            <v>20</v>
          </cell>
          <cell r="K172">
            <v>15</v>
          </cell>
          <cell r="L172">
            <v>20</v>
          </cell>
          <cell r="M172">
            <v>750000</v>
          </cell>
          <cell r="N172">
            <v>10</v>
          </cell>
          <cell r="O172">
            <v>7500000</v>
          </cell>
          <cell r="P172">
            <v>9</v>
          </cell>
          <cell r="Q172">
            <v>1875</v>
          </cell>
          <cell r="R172" t="str">
            <v>VD</v>
          </cell>
          <cell r="S172">
            <v>1.25</v>
          </cell>
          <cell r="T172" t="str">
            <v>N/A</v>
          </cell>
          <cell r="U172">
            <v>6.18</v>
          </cell>
          <cell r="V172">
            <v>7.0000000000000007E-2</v>
          </cell>
          <cell r="W172">
            <v>0.04</v>
          </cell>
          <cell r="X172">
            <v>0.03</v>
          </cell>
          <cell r="Y172">
            <v>0.02</v>
          </cell>
        </row>
        <row r="173">
          <cell r="A173" t="str">
            <v>VD-0005</v>
          </cell>
          <cell r="B173" t="str">
            <v>Volqueta Doble Troque RD690S</v>
          </cell>
          <cell r="C173" t="str">
            <v>Mack</v>
          </cell>
          <cell r="D173" t="str">
            <v>260 HP o 25.0 Ton.</v>
          </cell>
          <cell r="E173">
            <v>1995</v>
          </cell>
          <cell r="F173">
            <v>10</v>
          </cell>
          <cell r="G173">
            <v>280000000</v>
          </cell>
          <cell r="H173">
            <v>0</v>
          </cell>
          <cell r="I173">
            <v>0</v>
          </cell>
          <cell r="J173">
            <v>20</v>
          </cell>
          <cell r="K173">
            <v>15</v>
          </cell>
          <cell r="L173">
            <v>20</v>
          </cell>
          <cell r="M173">
            <v>750000</v>
          </cell>
          <cell r="N173">
            <v>10</v>
          </cell>
          <cell r="O173">
            <v>7500000</v>
          </cell>
          <cell r="P173">
            <v>9</v>
          </cell>
          <cell r="Q173">
            <v>1875</v>
          </cell>
          <cell r="R173" t="str">
            <v>VD</v>
          </cell>
          <cell r="S173">
            <v>1.25</v>
          </cell>
          <cell r="T173" t="str">
            <v>N/A</v>
          </cell>
          <cell r="U173">
            <v>6.18</v>
          </cell>
          <cell r="V173">
            <v>7.0000000000000007E-2</v>
          </cell>
          <cell r="W173">
            <v>0.04</v>
          </cell>
          <cell r="X173">
            <v>0.03</v>
          </cell>
          <cell r="Y173">
            <v>0.02</v>
          </cell>
        </row>
        <row r="174">
          <cell r="A174" t="str">
            <v>VD-0006</v>
          </cell>
          <cell r="B174" t="str">
            <v>Volqueta Doble Troque RD690S</v>
          </cell>
          <cell r="C174" t="str">
            <v>Mack</v>
          </cell>
          <cell r="D174" t="str">
            <v>260 HP o 25.0 Ton.</v>
          </cell>
          <cell r="E174">
            <v>1995</v>
          </cell>
          <cell r="F174">
            <v>10</v>
          </cell>
          <cell r="G174">
            <v>280000000</v>
          </cell>
          <cell r="H174">
            <v>0</v>
          </cell>
          <cell r="I174">
            <v>0</v>
          </cell>
          <cell r="J174">
            <v>20</v>
          </cell>
          <cell r="K174">
            <v>15</v>
          </cell>
          <cell r="L174">
            <v>20</v>
          </cell>
          <cell r="M174">
            <v>750000</v>
          </cell>
          <cell r="N174">
            <v>10</v>
          </cell>
          <cell r="O174">
            <v>7500000</v>
          </cell>
          <cell r="P174">
            <v>9</v>
          </cell>
          <cell r="Q174">
            <v>1875</v>
          </cell>
          <cell r="R174" t="str">
            <v>VD</v>
          </cell>
          <cell r="S174">
            <v>1.25</v>
          </cell>
          <cell r="T174" t="str">
            <v>N/A</v>
          </cell>
          <cell r="U174">
            <v>6.18</v>
          </cell>
          <cell r="V174">
            <v>7.0000000000000007E-2</v>
          </cell>
          <cell r="W174">
            <v>0.04</v>
          </cell>
          <cell r="X174">
            <v>0.03</v>
          </cell>
          <cell r="Y174">
            <v>0.02</v>
          </cell>
        </row>
        <row r="175">
          <cell r="A175" t="str">
            <v>VD-0007</v>
          </cell>
          <cell r="B175" t="str">
            <v>Volqueta Doble Troque RD690S</v>
          </cell>
          <cell r="C175" t="str">
            <v>Mack</v>
          </cell>
          <cell r="D175" t="str">
            <v>260 HP o 25.0 Ton.</v>
          </cell>
          <cell r="E175">
            <v>1996</v>
          </cell>
          <cell r="F175">
            <v>10</v>
          </cell>
          <cell r="G175">
            <v>280000000</v>
          </cell>
          <cell r="H175">
            <v>0</v>
          </cell>
          <cell r="I175">
            <v>0</v>
          </cell>
          <cell r="J175">
            <v>20</v>
          </cell>
          <cell r="K175">
            <v>15</v>
          </cell>
          <cell r="L175">
            <v>20</v>
          </cell>
          <cell r="M175">
            <v>750000</v>
          </cell>
          <cell r="N175">
            <v>10</v>
          </cell>
          <cell r="O175">
            <v>7500000</v>
          </cell>
          <cell r="P175">
            <v>9</v>
          </cell>
          <cell r="Q175">
            <v>1875</v>
          </cell>
          <cell r="R175" t="str">
            <v>VD</v>
          </cell>
          <cell r="S175">
            <v>1.25</v>
          </cell>
          <cell r="T175" t="str">
            <v>N/A</v>
          </cell>
          <cell r="U175">
            <v>6.18</v>
          </cell>
          <cell r="V175">
            <v>7.0000000000000007E-2</v>
          </cell>
          <cell r="W175">
            <v>0.04</v>
          </cell>
          <cell r="X175">
            <v>0.03</v>
          </cell>
          <cell r="Y175">
            <v>0.02</v>
          </cell>
        </row>
        <row r="176">
          <cell r="A176" t="str">
            <v>VD-0008</v>
          </cell>
          <cell r="B176" t="str">
            <v>Volqueta Doble Troque RD690S</v>
          </cell>
          <cell r="C176" t="str">
            <v>Mack</v>
          </cell>
          <cell r="D176" t="str">
            <v>260 HP o 25.0 Ton.</v>
          </cell>
          <cell r="E176">
            <v>1996</v>
          </cell>
          <cell r="F176">
            <v>10</v>
          </cell>
          <cell r="G176">
            <v>280000000</v>
          </cell>
          <cell r="H176">
            <v>0</v>
          </cell>
          <cell r="I176">
            <v>0</v>
          </cell>
          <cell r="J176">
            <v>20</v>
          </cell>
          <cell r="K176">
            <v>15</v>
          </cell>
          <cell r="L176">
            <v>20</v>
          </cell>
          <cell r="M176">
            <v>750000</v>
          </cell>
          <cell r="N176">
            <v>10</v>
          </cell>
          <cell r="O176">
            <v>7500000</v>
          </cell>
          <cell r="P176">
            <v>9</v>
          </cell>
          <cell r="Q176">
            <v>1875</v>
          </cell>
          <cell r="R176" t="str">
            <v>VD</v>
          </cell>
          <cell r="S176">
            <v>1.25</v>
          </cell>
          <cell r="T176" t="str">
            <v>N/A</v>
          </cell>
          <cell r="U176">
            <v>6.18</v>
          </cell>
          <cell r="V176">
            <v>7.0000000000000007E-2</v>
          </cell>
          <cell r="W176">
            <v>0.04</v>
          </cell>
          <cell r="X176">
            <v>0.03</v>
          </cell>
          <cell r="Y176">
            <v>0.02</v>
          </cell>
        </row>
        <row r="177">
          <cell r="A177" t="str">
            <v>VD-0009</v>
          </cell>
          <cell r="B177" t="str">
            <v>Volqueta Doble Troque RD690S</v>
          </cell>
          <cell r="C177" t="str">
            <v>Mack</v>
          </cell>
          <cell r="D177" t="str">
            <v>260 HP o 25.0 Ton.</v>
          </cell>
          <cell r="E177">
            <v>1997</v>
          </cell>
          <cell r="F177">
            <v>10</v>
          </cell>
          <cell r="G177">
            <v>280000000</v>
          </cell>
          <cell r="H177">
            <v>0</v>
          </cell>
          <cell r="I177">
            <v>0</v>
          </cell>
          <cell r="J177">
            <v>20</v>
          </cell>
          <cell r="K177">
            <v>15</v>
          </cell>
          <cell r="L177">
            <v>20</v>
          </cell>
          <cell r="M177">
            <v>750000</v>
          </cell>
          <cell r="N177">
            <v>10</v>
          </cell>
          <cell r="O177">
            <v>7500000</v>
          </cell>
          <cell r="P177">
            <v>9</v>
          </cell>
          <cell r="Q177">
            <v>1875</v>
          </cell>
          <cell r="R177" t="str">
            <v>VD</v>
          </cell>
          <cell r="S177">
            <v>1.25</v>
          </cell>
          <cell r="T177" t="str">
            <v>N/A</v>
          </cell>
          <cell r="U177">
            <v>6.18</v>
          </cell>
          <cell r="V177">
            <v>7.0000000000000007E-2</v>
          </cell>
          <cell r="W177">
            <v>0.04</v>
          </cell>
          <cell r="X177">
            <v>0.03</v>
          </cell>
          <cell r="Y177">
            <v>0.02</v>
          </cell>
        </row>
        <row r="178">
          <cell r="A178" t="str">
            <v>VD-0010</v>
          </cell>
          <cell r="B178" t="str">
            <v>Volqueta Doble Troque RD690S</v>
          </cell>
          <cell r="C178" t="str">
            <v>Mack</v>
          </cell>
          <cell r="D178" t="str">
            <v>300HP o 25.0 Ton.</v>
          </cell>
          <cell r="E178">
            <v>1997</v>
          </cell>
          <cell r="F178">
            <v>10</v>
          </cell>
          <cell r="G178">
            <v>280000000</v>
          </cell>
          <cell r="H178">
            <v>0</v>
          </cell>
          <cell r="I178">
            <v>0</v>
          </cell>
          <cell r="J178">
            <v>20</v>
          </cell>
          <cell r="K178">
            <v>15</v>
          </cell>
          <cell r="L178">
            <v>20</v>
          </cell>
          <cell r="M178">
            <v>750000</v>
          </cell>
          <cell r="N178">
            <v>10</v>
          </cell>
          <cell r="O178">
            <v>7500000</v>
          </cell>
          <cell r="P178">
            <v>9</v>
          </cell>
          <cell r="Q178">
            <v>1875</v>
          </cell>
          <cell r="R178" t="str">
            <v>VD</v>
          </cell>
          <cell r="S178">
            <v>1.25</v>
          </cell>
          <cell r="T178" t="str">
            <v>N/A</v>
          </cell>
          <cell r="U178">
            <v>6.18</v>
          </cell>
          <cell r="V178">
            <v>7.0000000000000007E-2</v>
          </cell>
          <cell r="W178">
            <v>0.04</v>
          </cell>
          <cell r="X178">
            <v>0.03</v>
          </cell>
          <cell r="Y178">
            <v>0.02</v>
          </cell>
        </row>
        <row r="179">
          <cell r="A179" t="str">
            <v>VD-0011</v>
          </cell>
          <cell r="B179" t="str">
            <v>Volqueta Doble Troque RD690S</v>
          </cell>
          <cell r="C179" t="str">
            <v>Mack</v>
          </cell>
          <cell r="D179" t="str">
            <v>260 HP o 25.0 Ton.</v>
          </cell>
          <cell r="E179">
            <v>1997</v>
          </cell>
          <cell r="F179">
            <v>10</v>
          </cell>
          <cell r="G179">
            <v>280000000</v>
          </cell>
          <cell r="H179">
            <v>0</v>
          </cell>
          <cell r="I179">
            <v>0</v>
          </cell>
          <cell r="J179">
            <v>20</v>
          </cell>
          <cell r="K179">
            <v>15</v>
          </cell>
          <cell r="L179">
            <v>20</v>
          </cell>
          <cell r="M179">
            <v>750000</v>
          </cell>
          <cell r="N179">
            <v>10</v>
          </cell>
          <cell r="O179">
            <v>7500000</v>
          </cell>
          <cell r="P179">
            <v>9</v>
          </cell>
          <cell r="Q179">
            <v>1875</v>
          </cell>
          <cell r="R179" t="str">
            <v>VD</v>
          </cell>
          <cell r="S179">
            <v>1.25</v>
          </cell>
          <cell r="T179" t="str">
            <v>N/A</v>
          </cell>
          <cell r="U179">
            <v>6.18</v>
          </cell>
          <cell r="V179">
            <v>7.0000000000000007E-2</v>
          </cell>
          <cell r="W179">
            <v>0.04</v>
          </cell>
          <cell r="X179">
            <v>0.03</v>
          </cell>
          <cell r="Y179">
            <v>0.02</v>
          </cell>
        </row>
        <row r="180">
          <cell r="A180" t="str">
            <v>VD-0014</v>
          </cell>
          <cell r="B180" t="str">
            <v>Volqueta Doble Troque 4900 DT466</v>
          </cell>
          <cell r="C180" t="str">
            <v>International</v>
          </cell>
          <cell r="D180" t="str">
            <v>250 HPx3300rpm o 18.0 Ton.</v>
          </cell>
          <cell r="E180">
            <v>1996</v>
          </cell>
          <cell r="F180">
            <v>10</v>
          </cell>
          <cell r="G180">
            <v>250000000</v>
          </cell>
          <cell r="H180">
            <v>0</v>
          </cell>
          <cell r="I180">
            <v>0</v>
          </cell>
          <cell r="J180">
            <v>20</v>
          </cell>
          <cell r="K180">
            <v>15</v>
          </cell>
          <cell r="L180">
            <v>20</v>
          </cell>
          <cell r="M180">
            <v>750000</v>
          </cell>
          <cell r="N180">
            <v>10</v>
          </cell>
          <cell r="O180">
            <v>7500000</v>
          </cell>
          <cell r="P180">
            <v>9</v>
          </cell>
          <cell r="Q180">
            <v>1875</v>
          </cell>
          <cell r="R180" t="str">
            <v>VD</v>
          </cell>
          <cell r="S180">
            <v>1.25</v>
          </cell>
          <cell r="T180" t="str">
            <v>N/A</v>
          </cell>
          <cell r="U180">
            <v>6.18</v>
          </cell>
          <cell r="V180">
            <v>7.0000000000000007E-2</v>
          </cell>
          <cell r="W180">
            <v>0.04</v>
          </cell>
          <cell r="X180">
            <v>0.03</v>
          </cell>
          <cell r="Y180">
            <v>0.02</v>
          </cell>
        </row>
        <row r="181">
          <cell r="A181" t="str">
            <v>VD-0015</v>
          </cell>
          <cell r="B181" t="str">
            <v>Volqueta Doble Troque 4900 DT466</v>
          </cell>
          <cell r="C181" t="str">
            <v>International</v>
          </cell>
          <cell r="D181" t="str">
            <v>250 HPx3300rpm o 18.0 Ton.</v>
          </cell>
          <cell r="E181">
            <v>1996</v>
          </cell>
          <cell r="F181">
            <v>10</v>
          </cell>
          <cell r="G181">
            <v>250000000</v>
          </cell>
          <cell r="H181">
            <v>0</v>
          </cell>
          <cell r="I181">
            <v>0</v>
          </cell>
          <cell r="J181">
            <v>20</v>
          </cell>
          <cell r="K181">
            <v>15</v>
          </cell>
          <cell r="L181">
            <v>20</v>
          </cell>
          <cell r="M181">
            <v>750000</v>
          </cell>
          <cell r="N181">
            <v>10</v>
          </cell>
          <cell r="O181">
            <v>7500000</v>
          </cell>
          <cell r="P181">
            <v>9</v>
          </cell>
          <cell r="Q181">
            <v>1875</v>
          </cell>
          <cell r="R181" t="str">
            <v>VD</v>
          </cell>
          <cell r="S181">
            <v>1.25</v>
          </cell>
          <cell r="T181" t="str">
            <v>N/A</v>
          </cell>
          <cell r="U181">
            <v>6.18</v>
          </cell>
          <cell r="V181">
            <v>7.0000000000000007E-2</v>
          </cell>
          <cell r="W181">
            <v>0.04</v>
          </cell>
          <cell r="X181">
            <v>0.03</v>
          </cell>
          <cell r="Y181">
            <v>0.02</v>
          </cell>
        </row>
        <row r="182">
          <cell r="A182" t="str">
            <v>VD-0016</v>
          </cell>
          <cell r="B182" t="str">
            <v>Volqueta Doble Troque 7400</v>
          </cell>
          <cell r="C182" t="str">
            <v>Dina</v>
          </cell>
          <cell r="D182" t="str">
            <v>175-190 HP o 26.0 Ton.</v>
          </cell>
          <cell r="E182">
            <v>1995</v>
          </cell>
          <cell r="F182">
            <v>10</v>
          </cell>
          <cell r="G182">
            <v>250000000</v>
          </cell>
          <cell r="H182">
            <v>0</v>
          </cell>
          <cell r="I182">
            <v>0</v>
          </cell>
          <cell r="J182">
            <v>20</v>
          </cell>
          <cell r="K182">
            <v>15</v>
          </cell>
          <cell r="L182">
            <v>20</v>
          </cell>
          <cell r="M182">
            <v>750000</v>
          </cell>
          <cell r="N182">
            <v>10</v>
          </cell>
          <cell r="O182">
            <v>7500000</v>
          </cell>
          <cell r="P182">
            <v>9</v>
          </cell>
          <cell r="Q182">
            <v>1875</v>
          </cell>
          <cell r="R182" t="str">
            <v>VD</v>
          </cell>
          <cell r="S182">
            <v>1.25</v>
          </cell>
          <cell r="T182" t="str">
            <v>N/A</v>
          </cell>
          <cell r="U182">
            <v>6.18</v>
          </cell>
          <cell r="V182">
            <v>7.0000000000000007E-2</v>
          </cell>
          <cell r="W182">
            <v>0.04</v>
          </cell>
          <cell r="X182">
            <v>0.03</v>
          </cell>
          <cell r="Y182">
            <v>0.02</v>
          </cell>
        </row>
        <row r="183">
          <cell r="A183" t="str">
            <v>VD-0017</v>
          </cell>
          <cell r="B183" t="str">
            <v>Volqueta Doble Troque RD690S</v>
          </cell>
          <cell r="C183" t="str">
            <v>Mack</v>
          </cell>
          <cell r="D183" t="str">
            <v>19.0 Ton</v>
          </cell>
          <cell r="E183">
            <v>1994</v>
          </cell>
          <cell r="F183">
            <v>10</v>
          </cell>
          <cell r="G183">
            <v>250000000</v>
          </cell>
          <cell r="H183">
            <v>0</v>
          </cell>
          <cell r="I183">
            <v>0</v>
          </cell>
          <cell r="J183">
            <v>20</v>
          </cell>
          <cell r="K183">
            <v>15</v>
          </cell>
          <cell r="L183">
            <v>20</v>
          </cell>
          <cell r="M183">
            <v>750000</v>
          </cell>
          <cell r="N183">
            <v>10</v>
          </cell>
          <cell r="O183">
            <v>7500000</v>
          </cell>
          <cell r="P183">
            <v>9</v>
          </cell>
          <cell r="Q183">
            <v>1875</v>
          </cell>
          <cell r="R183" t="str">
            <v>VD</v>
          </cell>
          <cell r="S183">
            <v>1.25</v>
          </cell>
          <cell r="T183" t="str">
            <v>N/A</v>
          </cell>
          <cell r="U183">
            <v>6.18</v>
          </cell>
          <cell r="V183">
            <v>7.0000000000000007E-2</v>
          </cell>
          <cell r="W183">
            <v>0.04</v>
          </cell>
          <cell r="X183">
            <v>0.03</v>
          </cell>
          <cell r="Y183">
            <v>0.02</v>
          </cell>
        </row>
        <row r="184">
          <cell r="A184" t="str">
            <v>VD-0018</v>
          </cell>
          <cell r="B184" t="str">
            <v>Volqueta Doble Troque RD688SXLD</v>
          </cell>
          <cell r="C184" t="str">
            <v>Mack</v>
          </cell>
          <cell r="D184" t="str">
            <v>400HP o 20.0 Ton.</v>
          </cell>
          <cell r="E184">
            <v>1994</v>
          </cell>
          <cell r="F184">
            <v>10</v>
          </cell>
          <cell r="G184">
            <v>280000000</v>
          </cell>
          <cell r="H184">
            <v>0</v>
          </cell>
          <cell r="I184">
            <v>0</v>
          </cell>
          <cell r="J184">
            <v>20</v>
          </cell>
          <cell r="K184">
            <v>15</v>
          </cell>
          <cell r="L184">
            <v>20</v>
          </cell>
          <cell r="M184">
            <v>750000</v>
          </cell>
          <cell r="N184">
            <v>10</v>
          </cell>
          <cell r="O184">
            <v>7500000</v>
          </cell>
          <cell r="P184">
            <v>9</v>
          </cell>
          <cell r="Q184">
            <v>1875</v>
          </cell>
          <cell r="R184" t="str">
            <v>VD</v>
          </cell>
          <cell r="S184">
            <v>1.25</v>
          </cell>
          <cell r="T184" t="str">
            <v>N/A</v>
          </cell>
          <cell r="U184">
            <v>6.18</v>
          </cell>
          <cell r="V184">
            <v>7.0000000000000007E-2</v>
          </cell>
          <cell r="W184">
            <v>0.04</v>
          </cell>
          <cell r="X184">
            <v>0.03</v>
          </cell>
          <cell r="Y184">
            <v>0.02</v>
          </cell>
        </row>
        <row r="185">
          <cell r="A185" t="str">
            <v>VD-0019</v>
          </cell>
          <cell r="B185" t="str">
            <v>Volqueta Doble Troque 7600 6X4</v>
          </cell>
          <cell r="C185" t="str">
            <v>International</v>
          </cell>
          <cell r="D185" t="str">
            <v>305 HP o 20.0 Ton.</v>
          </cell>
          <cell r="E185">
            <v>2006</v>
          </cell>
          <cell r="F185">
            <v>10</v>
          </cell>
          <cell r="G185">
            <v>246476177</v>
          </cell>
          <cell r="H185">
            <v>6418262</v>
          </cell>
          <cell r="I185">
            <v>25673</v>
          </cell>
          <cell r="J185">
            <v>20</v>
          </cell>
          <cell r="K185">
            <v>15</v>
          </cell>
          <cell r="L185">
            <v>20</v>
          </cell>
          <cell r="M185">
            <v>750000</v>
          </cell>
          <cell r="N185">
            <v>10</v>
          </cell>
          <cell r="O185">
            <v>7500000</v>
          </cell>
          <cell r="P185">
            <v>9</v>
          </cell>
          <cell r="Q185">
            <v>1875</v>
          </cell>
          <cell r="R185" t="str">
            <v>VD</v>
          </cell>
          <cell r="S185">
            <v>1.25</v>
          </cell>
          <cell r="T185" t="str">
            <v>N/A</v>
          </cell>
          <cell r="U185">
            <v>5.8</v>
          </cell>
          <cell r="V185">
            <v>0.06</v>
          </cell>
          <cell r="W185">
            <v>0.04</v>
          </cell>
          <cell r="X185">
            <v>0.03</v>
          </cell>
          <cell r="Y185">
            <v>0.02</v>
          </cell>
        </row>
        <row r="186">
          <cell r="A186" t="str">
            <v>VD-0020</v>
          </cell>
          <cell r="B186" t="str">
            <v>Volqueta Doble Troque 7600 6X4</v>
          </cell>
          <cell r="C186" t="str">
            <v>International</v>
          </cell>
          <cell r="D186" t="str">
            <v>305 HP o 20.0 Ton.</v>
          </cell>
          <cell r="E186">
            <v>2006</v>
          </cell>
          <cell r="F186">
            <v>10</v>
          </cell>
          <cell r="G186">
            <v>246476177</v>
          </cell>
          <cell r="H186">
            <v>6418262</v>
          </cell>
          <cell r="I186">
            <v>25673</v>
          </cell>
          <cell r="J186">
            <v>20</v>
          </cell>
          <cell r="K186">
            <v>15</v>
          </cell>
          <cell r="L186">
            <v>20</v>
          </cell>
          <cell r="M186">
            <v>750000</v>
          </cell>
          <cell r="N186">
            <v>10</v>
          </cell>
          <cell r="O186">
            <v>7500000</v>
          </cell>
          <cell r="P186">
            <v>9</v>
          </cell>
          <cell r="Q186">
            <v>1875</v>
          </cell>
          <cell r="R186" t="str">
            <v>VD</v>
          </cell>
          <cell r="S186">
            <v>1.25</v>
          </cell>
          <cell r="T186" t="str">
            <v>N/A</v>
          </cell>
          <cell r="U186">
            <v>5.8</v>
          </cell>
          <cell r="V186">
            <v>0.06</v>
          </cell>
          <cell r="W186">
            <v>0.04</v>
          </cell>
          <cell r="X186">
            <v>0.03</v>
          </cell>
          <cell r="Y186">
            <v>0.02</v>
          </cell>
        </row>
        <row r="187">
          <cell r="A187" t="str">
            <v>VD-0021</v>
          </cell>
          <cell r="B187" t="str">
            <v>Volqueta Doble Troque 7600 6X4</v>
          </cell>
          <cell r="C187" t="str">
            <v>International</v>
          </cell>
          <cell r="D187" t="str">
            <v>305 HP o 20.0 Ton.</v>
          </cell>
          <cell r="E187">
            <v>2006</v>
          </cell>
          <cell r="F187">
            <v>10</v>
          </cell>
          <cell r="G187">
            <v>246476177</v>
          </cell>
          <cell r="H187">
            <v>6418262</v>
          </cell>
          <cell r="I187">
            <v>25673</v>
          </cell>
          <cell r="J187">
            <v>20</v>
          </cell>
          <cell r="K187">
            <v>15</v>
          </cell>
          <cell r="L187">
            <v>20</v>
          </cell>
          <cell r="M187">
            <v>750000</v>
          </cell>
          <cell r="N187">
            <v>10</v>
          </cell>
          <cell r="O187">
            <v>7500000</v>
          </cell>
          <cell r="P187">
            <v>9</v>
          </cell>
          <cell r="Q187">
            <v>1875</v>
          </cell>
          <cell r="R187" t="str">
            <v>VD</v>
          </cell>
          <cell r="S187">
            <v>1.25</v>
          </cell>
          <cell r="T187" t="str">
            <v>N/A</v>
          </cell>
          <cell r="U187">
            <v>5.8</v>
          </cell>
          <cell r="V187">
            <v>0.06</v>
          </cell>
          <cell r="W187">
            <v>0.04</v>
          </cell>
          <cell r="X187">
            <v>0.03</v>
          </cell>
          <cell r="Y187">
            <v>0.02</v>
          </cell>
        </row>
        <row r="188">
          <cell r="A188" t="str">
            <v>VD-0022</v>
          </cell>
          <cell r="B188" t="str">
            <v>Volqueta Doble Troque 7600 6X4</v>
          </cell>
          <cell r="C188" t="str">
            <v>International</v>
          </cell>
          <cell r="D188" t="str">
            <v>305 HP o 20.0 Ton.</v>
          </cell>
          <cell r="E188">
            <v>2006</v>
          </cell>
          <cell r="F188">
            <v>10</v>
          </cell>
          <cell r="G188">
            <v>246476177</v>
          </cell>
          <cell r="H188">
            <v>6418262</v>
          </cell>
          <cell r="I188">
            <v>25673</v>
          </cell>
          <cell r="J188">
            <v>20</v>
          </cell>
          <cell r="K188">
            <v>15</v>
          </cell>
          <cell r="L188">
            <v>20</v>
          </cell>
          <cell r="M188">
            <v>750000</v>
          </cell>
          <cell r="N188">
            <v>10</v>
          </cell>
          <cell r="O188">
            <v>7500000</v>
          </cell>
          <cell r="P188">
            <v>9</v>
          </cell>
          <cell r="Q188">
            <v>1875</v>
          </cell>
          <cell r="R188" t="str">
            <v>VD</v>
          </cell>
          <cell r="S188">
            <v>1.25</v>
          </cell>
          <cell r="T188" t="str">
            <v>N/A</v>
          </cell>
          <cell r="U188">
            <v>5.8</v>
          </cell>
          <cell r="V188">
            <v>0.06</v>
          </cell>
          <cell r="W188">
            <v>0.04</v>
          </cell>
          <cell r="X188">
            <v>0.03</v>
          </cell>
          <cell r="Y188">
            <v>0.02</v>
          </cell>
        </row>
        <row r="189">
          <cell r="A189" t="str">
            <v>VD-0023</v>
          </cell>
          <cell r="B189" t="str">
            <v>Volqueta Doble Troque 7601 6X4</v>
          </cell>
          <cell r="C189" t="str">
            <v>International</v>
          </cell>
          <cell r="D189" t="str">
            <v>380 HP o 20.0 Ton.</v>
          </cell>
          <cell r="E189">
            <v>2006</v>
          </cell>
          <cell r="F189">
            <v>10</v>
          </cell>
          <cell r="G189">
            <v>253269987</v>
          </cell>
          <cell r="H189">
            <v>6589982</v>
          </cell>
          <cell r="I189">
            <v>26360</v>
          </cell>
          <cell r="J189">
            <v>20</v>
          </cell>
          <cell r="K189">
            <v>15</v>
          </cell>
          <cell r="L189">
            <v>20</v>
          </cell>
          <cell r="M189">
            <v>750000</v>
          </cell>
          <cell r="N189">
            <v>10</v>
          </cell>
          <cell r="O189">
            <v>7500000</v>
          </cell>
          <cell r="P189">
            <v>9</v>
          </cell>
          <cell r="Q189">
            <v>1875</v>
          </cell>
          <cell r="R189" t="str">
            <v>VD</v>
          </cell>
          <cell r="S189">
            <v>1.25</v>
          </cell>
          <cell r="T189" t="str">
            <v>N/A</v>
          </cell>
          <cell r="U189">
            <v>6</v>
          </cell>
          <cell r="V189">
            <v>7.0000000000000007E-2</v>
          </cell>
          <cell r="W189">
            <v>0.04</v>
          </cell>
          <cell r="X189">
            <v>0.03</v>
          </cell>
          <cell r="Y189">
            <v>0.02</v>
          </cell>
        </row>
        <row r="190">
          <cell r="A190" t="str">
            <v>VD-0024</v>
          </cell>
          <cell r="B190" t="str">
            <v>Volqueta Doble Troque 7602 6X4</v>
          </cell>
          <cell r="C190" t="str">
            <v>International</v>
          </cell>
          <cell r="D190" t="str">
            <v>380 HP o 20.0 Ton.</v>
          </cell>
          <cell r="E190">
            <v>2006</v>
          </cell>
          <cell r="F190">
            <v>10</v>
          </cell>
          <cell r="G190">
            <v>253269987</v>
          </cell>
          <cell r="H190">
            <v>6589982</v>
          </cell>
          <cell r="I190">
            <v>26360</v>
          </cell>
          <cell r="J190">
            <v>20</v>
          </cell>
          <cell r="K190">
            <v>15</v>
          </cell>
          <cell r="L190">
            <v>20</v>
          </cell>
          <cell r="M190">
            <v>750000</v>
          </cell>
          <cell r="N190">
            <v>10</v>
          </cell>
          <cell r="O190">
            <v>7500000</v>
          </cell>
          <cell r="P190">
            <v>9</v>
          </cell>
          <cell r="Q190">
            <v>1875</v>
          </cell>
          <cell r="R190" t="str">
            <v>VD</v>
          </cell>
          <cell r="S190">
            <v>1.25</v>
          </cell>
          <cell r="T190" t="str">
            <v>N/A</v>
          </cell>
          <cell r="U190">
            <v>6</v>
          </cell>
          <cell r="V190">
            <v>7.0000000000000007E-2</v>
          </cell>
          <cell r="W190">
            <v>0.04</v>
          </cell>
          <cell r="X190">
            <v>0.03</v>
          </cell>
          <cell r="Y190">
            <v>0.02</v>
          </cell>
        </row>
        <row r="191">
          <cell r="A191" t="str">
            <v>VD-0025</v>
          </cell>
          <cell r="B191" t="str">
            <v>Volqueta Doble Troque 7603 6X4</v>
          </cell>
          <cell r="C191" t="str">
            <v>International</v>
          </cell>
          <cell r="D191" t="str">
            <v>380 HP o 20.0 Ton.</v>
          </cell>
          <cell r="E191">
            <v>2006</v>
          </cell>
          <cell r="F191">
            <v>10</v>
          </cell>
          <cell r="G191">
            <v>253269987</v>
          </cell>
          <cell r="H191">
            <v>6589982</v>
          </cell>
          <cell r="I191">
            <v>26360</v>
          </cell>
          <cell r="J191">
            <v>20</v>
          </cell>
          <cell r="K191">
            <v>15</v>
          </cell>
          <cell r="L191">
            <v>20</v>
          </cell>
          <cell r="M191">
            <v>750000</v>
          </cell>
          <cell r="N191">
            <v>10</v>
          </cell>
          <cell r="O191">
            <v>7500000</v>
          </cell>
          <cell r="P191">
            <v>9</v>
          </cell>
          <cell r="Q191">
            <v>1875</v>
          </cell>
          <cell r="R191" t="str">
            <v>VD</v>
          </cell>
          <cell r="S191">
            <v>1.25</v>
          </cell>
          <cell r="T191" t="str">
            <v>N/A</v>
          </cell>
          <cell r="U191">
            <v>6</v>
          </cell>
          <cell r="V191">
            <v>7.0000000000000007E-2</v>
          </cell>
          <cell r="W191">
            <v>0.04</v>
          </cell>
          <cell r="X191">
            <v>0.03</v>
          </cell>
          <cell r="Y191">
            <v>0.02</v>
          </cell>
        </row>
        <row r="192">
          <cell r="A192" t="str">
            <v>VD-0026</v>
          </cell>
          <cell r="B192" t="str">
            <v>Volqueta Doble Troque 7604 6X4</v>
          </cell>
          <cell r="C192" t="str">
            <v>International</v>
          </cell>
          <cell r="D192" t="str">
            <v>380 HP o 20.0 Ton.</v>
          </cell>
          <cell r="E192">
            <v>2006</v>
          </cell>
          <cell r="F192">
            <v>10</v>
          </cell>
          <cell r="G192">
            <v>253269987</v>
          </cell>
          <cell r="H192">
            <v>6589982</v>
          </cell>
          <cell r="I192">
            <v>26360</v>
          </cell>
          <cell r="J192">
            <v>20</v>
          </cell>
          <cell r="K192">
            <v>15</v>
          </cell>
          <cell r="L192">
            <v>20</v>
          </cell>
          <cell r="M192">
            <v>750000</v>
          </cell>
          <cell r="N192">
            <v>10</v>
          </cell>
          <cell r="O192">
            <v>7500000</v>
          </cell>
          <cell r="P192">
            <v>9</v>
          </cell>
          <cell r="Q192">
            <v>1875</v>
          </cell>
          <cell r="R192" t="str">
            <v>VD</v>
          </cell>
          <cell r="S192">
            <v>1.25</v>
          </cell>
          <cell r="T192" t="str">
            <v>N/A</v>
          </cell>
          <cell r="U192">
            <v>6</v>
          </cell>
          <cell r="V192">
            <v>7.0000000000000007E-2</v>
          </cell>
          <cell r="W192">
            <v>0.04</v>
          </cell>
          <cell r="X192">
            <v>0.03</v>
          </cell>
          <cell r="Y192">
            <v>0.02</v>
          </cell>
        </row>
        <row r="193">
          <cell r="A193" t="str">
            <v>VD-0027</v>
          </cell>
          <cell r="B193" t="str">
            <v>Volqueta Doble Troque 7605 6X4</v>
          </cell>
          <cell r="C193" t="str">
            <v>International</v>
          </cell>
          <cell r="D193" t="str">
            <v>380 HP o 20.0 Ton.</v>
          </cell>
          <cell r="E193">
            <v>2006</v>
          </cell>
          <cell r="F193">
            <v>10</v>
          </cell>
          <cell r="G193">
            <v>253269987</v>
          </cell>
          <cell r="H193">
            <v>6589982</v>
          </cell>
          <cell r="I193">
            <v>26360</v>
          </cell>
          <cell r="J193">
            <v>20</v>
          </cell>
          <cell r="K193">
            <v>15</v>
          </cell>
          <cell r="L193">
            <v>20</v>
          </cell>
          <cell r="M193">
            <v>750000</v>
          </cell>
          <cell r="N193">
            <v>10</v>
          </cell>
          <cell r="O193">
            <v>7500000</v>
          </cell>
          <cell r="P193">
            <v>9</v>
          </cell>
          <cell r="Q193">
            <v>1875</v>
          </cell>
          <cell r="R193" t="str">
            <v>VD</v>
          </cell>
          <cell r="S193">
            <v>1.25</v>
          </cell>
          <cell r="T193" t="str">
            <v>N/A</v>
          </cell>
          <cell r="U193">
            <v>6</v>
          </cell>
          <cell r="V193">
            <v>7.0000000000000007E-2</v>
          </cell>
          <cell r="W193">
            <v>0.04</v>
          </cell>
          <cell r="X193">
            <v>0.03</v>
          </cell>
          <cell r="Y193">
            <v>0.02</v>
          </cell>
        </row>
        <row r="194">
          <cell r="A194" t="str">
            <v>VD-0028</v>
          </cell>
          <cell r="B194" t="str">
            <v>Volqueta Doble Troque 7606 6X4</v>
          </cell>
          <cell r="C194" t="str">
            <v>International</v>
          </cell>
          <cell r="D194" t="str">
            <v>380 HP o 20.0 Ton.</v>
          </cell>
          <cell r="E194">
            <v>2006</v>
          </cell>
          <cell r="F194">
            <v>10</v>
          </cell>
          <cell r="G194">
            <v>253269987</v>
          </cell>
          <cell r="H194">
            <v>6589982</v>
          </cell>
          <cell r="I194">
            <v>26360</v>
          </cell>
          <cell r="J194">
            <v>20</v>
          </cell>
          <cell r="K194">
            <v>15</v>
          </cell>
          <cell r="L194">
            <v>20</v>
          </cell>
          <cell r="M194">
            <v>750000</v>
          </cell>
          <cell r="N194">
            <v>10</v>
          </cell>
          <cell r="O194">
            <v>7500000</v>
          </cell>
          <cell r="P194">
            <v>9</v>
          </cell>
          <cell r="Q194">
            <v>1875</v>
          </cell>
          <cell r="R194" t="str">
            <v>VD</v>
          </cell>
          <cell r="S194">
            <v>1.25</v>
          </cell>
          <cell r="T194" t="str">
            <v>N/A</v>
          </cell>
          <cell r="U194">
            <v>6</v>
          </cell>
          <cell r="V194">
            <v>7.0000000000000007E-2</v>
          </cell>
          <cell r="W194">
            <v>0.04</v>
          </cell>
          <cell r="X194">
            <v>0.03</v>
          </cell>
          <cell r="Y194">
            <v>0.02</v>
          </cell>
        </row>
        <row r="195">
          <cell r="A195" t="str">
            <v>VF-0001</v>
          </cell>
          <cell r="B195" t="str">
            <v xml:space="preserve">Volqueta Fuera de Via </v>
          </cell>
          <cell r="C195" t="str">
            <v>Mack</v>
          </cell>
          <cell r="D195" t="str">
            <v>250 HP o 20.0 Ton.</v>
          </cell>
          <cell r="E195">
            <v>1968</v>
          </cell>
          <cell r="F195">
            <v>10</v>
          </cell>
          <cell r="G195">
            <v>150000000</v>
          </cell>
          <cell r="H195">
            <v>0</v>
          </cell>
          <cell r="I195">
            <v>0</v>
          </cell>
          <cell r="J195">
            <v>20</v>
          </cell>
          <cell r="K195">
            <v>15</v>
          </cell>
          <cell r="L195">
            <v>20</v>
          </cell>
          <cell r="M195">
            <v>1200000</v>
          </cell>
          <cell r="N195">
            <v>4</v>
          </cell>
          <cell r="O195">
            <v>4800000</v>
          </cell>
          <cell r="P195">
            <v>12</v>
          </cell>
          <cell r="Q195">
            <v>2500</v>
          </cell>
          <cell r="R195" t="str">
            <v>VD</v>
          </cell>
          <cell r="S195">
            <v>1.25</v>
          </cell>
          <cell r="T195" t="str">
            <v>N/A</v>
          </cell>
          <cell r="U195">
            <v>8.3000000000000007</v>
          </cell>
          <cell r="V195">
            <v>0.06</v>
          </cell>
          <cell r="W195">
            <v>0.05</v>
          </cell>
          <cell r="X195">
            <v>0.04</v>
          </cell>
          <cell r="Y195">
            <v>0.03</v>
          </cell>
        </row>
        <row r="196">
          <cell r="A196" t="str">
            <v>VF-0002</v>
          </cell>
          <cell r="B196" t="str">
            <v xml:space="preserve">Volqueta Fuera de Via </v>
          </cell>
          <cell r="C196" t="str">
            <v>Mack</v>
          </cell>
          <cell r="D196" t="str">
            <v>250 HP o 20.0 Ton.</v>
          </cell>
          <cell r="E196">
            <v>1968</v>
          </cell>
          <cell r="F196">
            <v>10</v>
          </cell>
          <cell r="G196">
            <v>150000000</v>
          </cell>
          <cell r="H196">
            <v>0</v>
          </cell>
          <cell r="I196">
            <v>0</v>
          </cell>
          <cell r="J196">
            <v>20</v>
          </cell>
          <cell r="K196">
            <v>15</v>
          </cell>
          <cell r="L196">
            <v>20</v>
          </cell>
          <cell r="M196">
            <v>1200000</v>
          </cell>
          <cell r="N196">
            <v>4</v>
          </cell>
          <cell r="O196">
            <v>4800000</v>
          </cell>
          <cell r="P196">
            <v>12</v>
          </cell>
          <cell r="Q196">
            <v>2500</v>
          </cell>
          <cell r="R196" t="str">
            <v>VD</v>
          </cell>
          <cell r="S196">
            <v>1.25</v>
          </cell>
          <cell r="T196" t="str">
            <v>N/A</v>
          </cell>
          <cell r="U196">
            <v>8.3000000000000007</v>
          </cell>
          <cell r="V196">
            <v>0.06</v>
          </cell>
          <cell r="W196">
            <v>0.05</v>
          </cell>
          <cell r="X196">
            <v>0.04</v>
          </cell>
          <cell r="Y196">
            <v>0.03</v>
          </cell>
        </row>
        <row r="197">
          <cell r="A197" t="str">
            <v>VL-0004</v>
          </cell>
          <cell r="B197" t="str">
            <v>Camioneta Estacas Luv 2300</v>
          </cell>
          <cell r="C197" t="str">
            <v>Chevrolet   4x4</v>
          </cell>
          <cell r="D197" t="str">
            <v>2300c.c o 1 Ton.</v>
          </cell>
          <cell r="E197">
            <v>1991</v>
          </cell>
          <cell r="F197">
            <v>5</v>
          </cell>
          <cell r="G197">
            <v>25000000</v>
          </cell>
          <cell r="H197">
            <v>0</v>
          </cell>
          <cell r="I197">
            <v>0</v>
          </cell>
          <cell r="J197">
            <v>10</v>
          </cell>
          <cell r="K197">
            <v>15</v>
          </cell>
          <cell r="L197">
            <v>20</v>
          </cell>
          <cell r="M197">
            <v>250000</v>
          </cell>
          <cell r="N197">
            <v>4</v>
          </cell>
          <cell r="O197">
            <v>1000000</v>
          </cell>
          <cell r="P197">
            <v>6</v>
          </cell>
          <cell r="Q197">
            <v>1250</v>
          </cell>
          <cell r="R197" t="str">
            <v>CE</v>
          </cell>
          <cell r="S197">
            <v>1.25</v>
          </cell>
          <cell r="T197" t="str">
            <v>N/A</v>
          </cell>
          <cell r="U197">
            <v>2.8</v>
          </cell>
          <cell r="V197">
            <v>4.0000000000000001E-3</v>
          </cell>
          <cell r="W197">
            <v>4.0000000000000001E-3</v>
          </cell>
          <cell r="X197">
            <v>2E-3</v>
          </cell>
          <cell r="Y197">
            <v>1E-3</v>
          </cell>
        </row>
        <row r="198">
          <cell r="A198" t="str">
            <v>VL-0005</v>
          </cell>
          <cell r="B198" t="str">
            <v>Campero Samurai</v>
          </cell>
          <cell r="C198" t="str">
            <v xml:space="preserve">Chevrolet </v>
          </cell>
          <cell r="D198">
            <v>0</v>
          </cell>
          <cell r="E198">
            <v>1993</v>
          </cell>
          <cell r="F198">
            <v>5</v>
          </cell>
          <cell r="G198">
            <v>25000000</v>
          </cell>
          <cell r="H198">
            <v>0</v>
          </cell>
          <cell r="I198">
            <v>0</v>
          </cell>
          <cell r="J198">
            <v>10</v>
          </cell>
          <cell r="K198">
            <v>15</v>
          </cell>
          <cell r="L198">
            <v>20</v>
          </cell>
          <cell r="M198">
            <v>250000</v>
          </cell>
          <cell r="N198">
            <v>4</v>
          </cell>
          <cell r="O198">
            <v>1000000</v>
          </cell>
          <cell r="P198">
            <v>6</v>
          </cell>
          <cell r="Q198">
            <v>1250</v>
          </cell>
          <cell r="R198" t="str">
            <v>CE</v>
          </cell>
          <cell r="S198">
            <v>1.25</v>
          </cell>
          <cell r="T198" t="str">
            <v>N/A</v>
          </cell>
          <cell r="U198">
            <v>2.8</v>
          </cell>
          <cell r="V198">
            <v>4.0000000000000001E-3</v>
          </cell>
          <cell r="W198">
            <v>4.0000000000000001E-3</v>
          </cell>
          <cell r="X198">
            <v>2E-3</v>
          </cell>
          <cell r="Y198">
            <v>1E-3</v>
          </cell>
        </row>
        <row r="199">
          <cell r="A199" t="str">
            <v>VL-0006</v>
          </cell>
          <cell r="B199" t="str">
            <v>Camioneta Doble C. Luv 2300</v>
          </cell>
          <cell r="C199" t="str">
            <v>Chevrolet   4x4</v>
          </cell>
          <cell r="D199">
            <v>0</v>
          </cell>
          <cell r="E199">
            <v>1993</v>
          </cell>
          <cell r="F199">
            <v>5</v>
          </cell>
          <cell r="G199">
            <v>20000000</v>
          </cell>
          <cell r="H199">
            <v>0</v>
          </cell>
          <cell r="I199">
            <v>0</v>
          </cell>
          <cell r="J199">
            <v>10</v>
          </cell>
          <cell r="K199">
            <v>15</v>
          </cell>
          <cell r="L199">
            <v>20</v>
          </cell>
          <cell r="M199">
            <v>250000</v>
          </cell>
          <cell r="N199">
            <v>4</v>
          </cell>
          <cell r="O199">
            <v>1000000</v>
          </cell>
          <cell r="P199">
            <v>6</v>
          </cell>
          <cell r="Q199">
            <v>1250</v>
          </cell>
          <cell r="R199" t="str">
            <v>CE</v>
          </cell>
          <cell r="S199">
            <v>1.25</v>
          </cell>
          <cell r="T199" t="str">
            <v>N/A</v>
          </cell>
          <cell r="U199">
            <v>2.8</v>
          </cell>
          <cell r="V199">
            <v>4.0000000000000001E-3</v>
          </cell>
          <cell r="W199">
            <v>4.0000000000000001E-3</v>
          </cell>
          <cell r="X199">
            <v>2E-3</v>
          </cell>
          <cell r="Y199">
            <v>1E-3</v>
          </cell>
        </row>
        <row r="200">
          <cell r="A200" t="str">
            <v>VL-0007</v>
          </cell>
          <cell r="B200" t="str">
            <v>Campero Samurai</v>
          </cell>
          <cell r="C200" t="str">
            <v xml:space="preserve">Chevrolet </v>
          </cell>
          <cell r="D200">
            <v>0</v>
          </cell>
          <cell r="E200">
            <v>1996</v>
          </cell>
          <cell r="F200">
            <v>5</v>
          </cell>
          <cell r="G200">
            <v>20000000</v>
          </cell>
          <cell r="H200">
            <v>0</v>
          </cell>
          <cell r="I200">
            <v>0</v>
          </cell>
          <cell r="J200">
            <v>10</v>
          </cell>
          <cell r="K200">
            <v>15</v>
          </cell>
          <cell r="L200">
            <v>20</v>
          </cell>
          <cell r="M200">
            <v>250000</v>
          </cell>
          <cell r="N200">
            <v>4</v>
          </cell>
          <cell r="O200">
            <v>1000000</v>
          </cell>
          <cell r="P200">
            <v>6</v>
          </cell>
          <cell r="Q200">
            <v>1250</v>
          </cell>
          <cell r="R200" t="str">
            <v>CE</v>
          </cell>
          <cell r="S200">
            <v>1.25</v>
          </cell>
          <cell r="T200" t="str">
            <v>N/A</v>
          </cell>
          <cell r="U200">
            <v>2.8</v>
          </cell>
          <cell r="V200">
            <v>4.0000000000000001E-3</v>
          </cell>
          <cell r="W200">
            <v>4.0000000000000001E-3</v>
          </cell>
          <cell r="X200">
            <v>2E-3</v>
          </cell>
          <cell r="Y200">
            <v>1E-3</v>
          </cell>
        </row>
        <row r="201">
          <cell r="A201" t="str">
            <v>VL-0009</v>
          </cell>
          <cell r="B201" t="str">
            <v>Camioneta Doble C. D21 2.4 Iny.</v>
          </cell>
          <cell r="C201" t="str">
            <v>Nissan        4x4</v>
          </cell>
          <cell r="D201" t="str">
            <v>2400c.c o 1 Ton.</v>
          </cell>
          <cell r="E201">
            <v>1998</v>
          </cell>
          <cell r="F201">
            <v>5</v>
          </cell>
          <cell r="G201">
            <v>35000000</v>
          </cell>
          <cell r="H201">
            <v>0</v>
          </cell>
          <cell r="I201">
            <v>0</v>
          </cell>
          <cell r="J201">
            <v>10</v>
          </cell>
          <cell r="K201">
            <v>15</v>
          </cell>
          <cell r="L201">
            <v>20</v>
          </cell>
          <cell r="M201">
            <v>250000</v>
          </cell>
          <cell r="N201">
            <v>4</v>
          </cell>
          <cell r="O201">
            <v>1000000</v>
          </cell>
          <cell r="P201">
            <v>6</v>
          </cell>
          <cell r="Q201">
            <v>1250</v>
          </cell>
          <cell r="R201" t="str">
            <v>CE</v>
          </cell>
          <cell r="S201">
            <v>1.25</v>
          </cell>
          <cell r="T201" t="str">
            <v>N/A</v>
          </cell>
          <cell r="U201">
            <v>1.5</v>
          </cell>
          <cell r="V201">
            <v>3.0000000000000001E-3</v>
          </cell>
          <cell r="W201">
            <v>3.0000000000000001E-3</v>
          </cell>
          <cell r="X201">
            <v>3.0000000000000001E-3</v>
          </cell>
          <cell r="Y201">
            <v>1E-3</v>
          </cell>
        </row>
        <row r="202">
          <cell r="A202" t="str">
            <v xml:space="preserve">VL-0010 </v>
          </cell>
          <cell r="B202" t="str">
            <v>Camioneta Estacas Hilux</v>
          </cell>
          <cell r="C202" t="str">
            <v>Toyota       4x2</v>
          </cell>
          <cell r="D202" t="str">
            <v>1 Ton.</v>
          </cell>
          <cell r="E202">
            <v>1996</v>
          </cell>
          <cell r="F202">
            <v>5</v>
          </cell>
          <cell r="G202">
            <v>25000000</v>
          </cell>
          <cell r="H202">
            <v>0</v>
          </cell>
          <cell r="I202">
            <v>0</v>
          </cell>
          <cell r="J202">
            <v>10</v>
          </cell>
          <cell r="K202">
            <v>15</v>
          </cell>
          <cell r="L202">
            <v>20</v>
          </cell>
          <cell r="M202">
            <v>250000</v>
          </cell>
          <cell r="N202">
            <v>4</v>
          </cell>
          <cell r="O202">
            <v>1000000</v>
          </cell>
          <cell r="P202">
            <v>6</v>
          </cell>
          <cell r="Q202">
            <v>1250</v>
          </cell>
          <cell r="R202" t="str">
            <v>CE</v>
          </cell>
          <cell r="S202">
            <v>1.25</v>
          </cell>
          <cell r="T202" t="str">
            <v>N/A</v>
          </cell>
          <cell r="U202">
            <v>2.8</v>
          </cell>
          <cell r="V202">
            <v>4.0000000000000001E-3</v>
          </cell>
          <cell r="W202">
            <v>4.0000000000000001E-3</v>
          </cell>
          <cell r="X202">
            <v>2E-3</v>
          </cell>
          <cell r="Y202">
            <v>1E-3</v>
          </cell>
        </row>
        <row r="203">
          <cell r="A203" t="str">
            <v>VL-0011</v>
          </cell>
          <cell r="B203" t="str">
            <v>Camioneta Doble C. Hilux</v>
          </cell>
          <cell r="C203" t="str">
            <v>Toyota       4x2</v>
          </cell>
          <cell r="D203" t="str">
            <v>1 Ton.</v>
          </cell>
          <cell r="E203">
            <v>1996</v>
          </cell>
          <cell r="F203">
            <v>5</v>
          </cell>
          <cell r="G203">
            <v>30000000</v>
          </cell>
          <cell r="H203">
            <v>0</v>
          </cell>
          <cell r="I203">
            <v>0</v>
          </cell>
          <cell r="J203">
            <v>10</v>
          </cell>
          <cell r="K203">
            <v>15</v>
          </cell>
          <cell r="L203">
            <v>20</v>
          </cell>
          <cell r="M203">
            <v>250000</v>
          </cell>
          <cell r="N203">
            <v>4</v>
          </cell>
          <cell r="O203">
            <v>1000000</v>
          </cell>
          <cell r="P203">
            <v>6</v>
          </cell>
          <cell r="Q203">
            <v>1250</v>
          </cell>
          <cell r="R203" t="str">
            <v>CE</v>
          </cell>
          <cell r="S203">
            <v>1.25</v>
          </cell>
          <cell r="T203" t="str">
            <v>N/A</v>
          </cell>
          <cell r="U203">
            <v>2.8</v>
          </cell>
          <cell r="V203">
            <v>4.0000000000000001E-3</v>
          </cell>
          <cell r="W203">
            <v>4.0000000000000001E-3</v>
          </cell>
          <cell r="X203">
            <v>2E-3</v>
          </cell>
          <cell r="Y203">
            <v>1E-3</v>
          </cell>
        </row>
        <row r="204">
          <cell r="A204" t="str">
            <v>VL-0012</v>
          </cell>
          <cell r="B204" t="str">
            <v>Camioneta Doble C. Luv 2300</v>
          </cell>
          <cell r="C204" t="str">
            <v>Chevrolet   4x4</v>
          </cell>
          <cell r="D204" t="str">
            <v>1 Ton.</v>
          </cell>
          <cell r="E204">
            <v>1995</v>
          </cell>
          <cell r="F204">
            <v>5</v>
          </cell>
          <cell r="G204">
            <v>25000000</v>
          </cell>
          <cell r="H204">
            <v>0</v>
          </cell>
          <cell r="I204">
            <v>0</v>
          </cell>
          <cell r="J204">
            <v>10</v>
          </cell>
          <cell r="K204">
            <v>15</v>
          </cell>
          <cell r="L204">
            <v>20</v>
          </cell>
          <cell r="M204">
            <v>250000</v>
          </cell>
          <cell r="N204">
            <v>4</v>
          </cell>
          <cell r="O204">
            <v>1000000</v>
          </cell>
          <cell r="P204">
            <v>6</v>
          </cell>
          <cell r="Q204">
            <v>1250</v>
          </cell>
          <cell r="R204" t="str">
            <v>CE</v>
          </cell>
          <cell r="S204">
            <v>1.25</v>
          </cell>
          <cell r="T204" t="str">
            <v>N/A</v>
          </cell>
          <cell r="U204">
            <v>2.8</v>
          </cell>
          <cell r="V204">
            <v>4.0000000000000001E-3</v>
          </cell>
          <cell r="W204">
            <v>4.0000000000000001E-3</v>
          </cell>
          <cell r="X204">
            <v>2E-3</v>
          </cell>
          <cell r="Y204">
            <v>1E-3</v>
          </cell>
        </row>
        <row r="205">
          <cell r="A205" t="str">
            <v>VL-0013</v>
          </cell>
          <cell r="B205" t="str">
            <v>Campero Montero</v>
          </cell>
          <cell r="C205" t="str">
            <v>Mitsubishi</v>
          </cell>
          <cell r="D205" t="str">
            <v>5 Pas</v>
          </cell>
          <cell r="E205">
            <v>1996</v>
          </cell>
          <cell r="F205">
            <v>5</v>
          </cell>
          <cell r="G205">
            <v>30000000</v>
          </cell>
          <cell r="H205">
            <v>0</v>
          </cell>
          <cell r="I205">
            <v>0</v>
          </cell>
          <cell r="J205">
            <v>10</v>
          </cell>
          <cell r="K205">
            <v>15</v>
          </cell>
          <cell r="L205">
            <v>20</v>
          </cell>
          <cell r="M205">
            <v>250000</v>
          </cell>
          <cell r="N205">
            <v>4</v>
          </cell>
          <cell r="O205">
            <v>1000000</v>
          </cell>
          <cell r="P205">
            <v>6</v>
          </cell>
          <cell r="Q205">
            <v>1250</v>
          </cell>
          <cell r="R205" t="str">
            <v>CE</v>
          </cell>
          <cell r="S205">
            <v>1.25</v>
          </cell>
          <cell r="T205" t="str">
            <v>N/A</v>
          </cell>
          <cell r="U205">
            <v>1.5</v>
          </cell>
          <cell r="V205">
            <v>3.0000000000000001E-3</v>
          </cell>
          <cell r="W205">
            <v>3.0000000000000001E-3</v>
          </cell>
          <cell r="X205">
            <v>3.0000000000000001E-3</v>
          </cell>
          <cell r="Y205">
            <v>1E-3</v>
          </cell>
        </row>
        <row r="206">
          <cell r="A206" t="str">
            <v>VL-0014</v>
          </cell>
          <cell r="B206" t="str">
            <v>Camioneta De Platon D-22 PICK-UP</v>
          </cell>
          <cell r="C206" t="str">
            <v>Nissan        4x4</v>
          </cell>
          <cell r="D206" t="str">
            <v>2400c.c o 1Ton.</v>
          </cell>
          <cell r="E206">
            <v>1998</v>
          </cell>
          <cell r="F206">
            <v>5</v>
          </cell>
          <cell r="G206">
            <v>32000000</v>
          </cell>
          <cell r="H206">
            <v>0</v>
          </cell>
          <cell r="I206">
            <v>0</v>
          </cell>
          <cell r="J206">
            <v>10</v>
          </cell>
          <cell r="K206">
            <v>15</v>
          </cell>
          <cell r="L206">
            <v>20</v>
          </cell>
          <cell r="M206">
            <v>250000</v>
          </cell>
          <cell r="N206">
            <v>4</v>
          </cell>
          <cell r="O206">
            <v>1000000</v>
          </cell>
          <cell r="P206">
            <v>6</v>
          </cell>
          <cell r="Q206">
            <v>1250</v>
          </cell>
          <cell r="R206" t="str">
            <v>CE</v>
          </cell>
          <cell r="S206">
            <v>1.25</v>
          </cell>
          <cell r="T206" t="str">
            <v>N/A</v>
          </cell>
          <cell r="U206">
            <v>1.5</v>
          </cell>
          <cell r="V206">
            <v>3.0000000000000001E-3</v>
          </cell>
          <cell r="W206">
            <v>3.0000000000000001E-3</v>
          </cell>
          <cell r="X206">
            <v>3.0000000000000001E-3</v>
          </cell>
          <cell r="Y206">
            <v>1E-3</v>
          </cell>
        </row>
        <row r="207">
          <cell r="A207" t="str">
            <v>VL-0015</v>
          </cell>
          <cell r="B207" t="str">
            <v>Campero Samurai Hard top</v>
          </cell>
          <cell r="C207" t="str">
            <v>Chevrolet</v>
          </cell>
          <cell r="D207" t="str">
            <v>1300c.c.</v>
          </cell>
          <cell r="E207">
            <v>1998</v>
          </cell>
          <cell r="F207">
            <v>5</v>
          </cell>
          <cell r="G207">
            <v>20000000</v>
          </cell>
          <cell r="H207">
            <v>0</v>
          </cell>
          <cell r="I207">
            <v>0</v>
          </cell>
          <cell r="J207">
            <v>10</v>
          </cell>
          <cell r="K207">
            <v>15</v>
          </cell>
          <cell r="L207">
            <v>20</v>
          </cell>
          <cell r="M207">
            <v>250000</v>
          </cell>
          <cell r="N207">
            <v>4</v>
          </cell>
          <cell r="O207">
            <v>1000000</v>
          </cell>
          <cell r="P207">
            <v>6</v>
          </cell>
          <cell r="Q207">
            <v>1250</v>
          </cell>
          <cell r="R207" t="str">
            <v>CE</v>
          </cell>
          <cell r="S207">
            <v>1.25</v>
          </cell>
          <cell r="T207" t="str">
            <v>N/A</v>
          </cell>
          <cell r="U207">
            <v>2.8</v>
          </cell>
          <cell r="V207">
            <v>4.0000000000000001E-3</v>
          </cell>
          <cell r="W207">
            <v>4.0000000000000001E-3</v>
          </cell>
          <cell r="X207">
            <v>2E-3</v>
          </cell>
          <cell r="Y207">
            <v>1E-3</v>
          </cell>
        </row>
        <row r="208">
          <cell r="A208" t="str">
            <v>VL-0016</v>
          </cell>
          <cell r="B208" t="str">
            <v>Campero Samurai  Long</v>
          </cell>
          <cell r="C208" t="str">
            <v>Chevrolet</v>
          </cell>
          <cell r="D208" t="str">
            <v>1300c.c.</v>
          </cell>
          <cell r="E208">
            <v>1997</v>
          </cell>
          <cell r="F208">
            <v>5</v>
          </cell>
          <cell r="G208">
            <v>15000000</v>
          </cell>
          <cell r="H208">
            <v>0</v>
          </cell>
          <cell r="I208">
            <v>0</v>
          </cell>
          <cell r="J208">
            <v>10</v>
          </cell>
          <cell r="K208">
            <v>15</v>
          </cell>
          <cell r="L208">
            <v>20</v>
          </cell>
          <cell r="M208">
            <v>250000</v>
          </cell>
          <cell r="N208">
            <v>4</v>
          </cell>
          <cell r="O208">
            <v>1000000</v>
          </cell>
          <cell r="P208">
            <v>6</v>
          </cell>
          <cell r="Q208">
            <v>1250</v>
          </cell>
          <cell r="R208" t="str">
            <v>CE</v>
          </cell>
          <cell r="S208">
            <v>1.25</v>
          </cell>
          <cell r="T208" t="str">
            <v>N/A</v>
          </cell>
          <cell r="U208">
            <v>2.8</v>
          </cell>
          <cell r="V208">
            <v>4.0000000000000001E-3</v>
          </cell>
          <cell r="W208">
            <v>4.0000000000000001E-3</v>
          </cell>
          <cell r="X208">
            <v>2E-3</v>
          </cell>
          <cell r="Y208">
            <v>1E-3</v>
          </cell>
        </row>
        <row r="209">
          <cell r="A209" t="str">
            <v>VL-0017</v>
          </cell>
          <cell r="B209" t="str">
            <v>Camioneta Estacas Luv 2300</v>
          </cell>
          <cell r="C209" t="str">
            <v>Chevrolet</v>
          </cell>
          <cell r="D209" t="str">
            <v>1300c.c. o 2 Ton</v>
          </cell>
          <cell r="E209">
            <v>1997</v>
          </cell>
          <cell r="F209">
            <v>5</v>
          </cell>
          <cell r="G209">
            <v>25000000</v>
          </cell>
          <cell r="H209">
            <v>0</v>
          </cell>
          <cell r="I209">
            <v>0</v>
          </cell>
          <cell r="J209">
            <v>10</v>
          </cell>
          <cell r="K209">
            <v>15</v>
          </cell>
          <cell r="L209">
            <v>20</v>
          </cell>
          <cell r="M209">
            <v>250000</v>
          </cell>
          <cell r="N209">
            <v>4</v>
          </cell>
          <cell r="O209">
            <v>1000000</v>
          </cell>
          <cell r="P209">
            <v>6</v>
          </cell>
          <cell r="Q209">
            <v>1250</v>
          </cell>
          <cell r="R209" t="str">
            <v>CE</v>
          </cell>
          <cell r="S209">
            <v>1.25</v>
          </cell>
          <cell r="T209" t="str">
            <v>N/A</v>
          </cell>
          <cell r="U209">
            <v>2.8</v>
          </cell>
          <cell r="V209">
            <v>4.0000000000000001E-3</v>
          </cell>
          <cell r="W209">
            <v>4.0000000000000001E-3</v>
          </cell>
          <cell r="X209">
            <v>2E-3</v>
          </cell>
          <cell r="Y209">
            <v>1E-3</v>
          </cell>
        </row>
        <row r="210">
          <cell r="A210" t="str">
            <v>VL-0018</v>
          </cell>
          <cell r="B210" t="str">
            <v>Camioneta Estacas Luv 2300</v>
          </cell>
          <cell r="C210" t="str">
            <v>Chevrolet</v>
          </cell>
          <cell r="D210" t="str">
            <v>1300c.c. o 2 Ton</v>
          </cell>
          <cell r="E210">
            <v>1997</v>
          </cell>
          <cell r="F210">
            <v>5</v>
          </cell>
          <cell r="G210">
            <v>25000000</v>
          </cell>
          <cell r="H210">
            <v>0</v>
          </cell>
          <cell r="I210">
            <v>0</v>
          </cell>
          <cell r="J210">
            <v>10</v>
          </cell>
          <cell r="K210">
            <v>15</v>
          </cell>
          <cell r="L210">
            <v>20</v>
          </cell>
          <cell r="M210">
            <v>250000</v>
          </cell>
          <cell r="N210">
            <v>4</v>
          </cell>
          <cell r="O210">
            <v>1000000</v>
          </cell>
          <cell r="P210">
            <v>6</v>
          </cell>
          <cell r="Q210">
            <v>1250</v>
          </cell>
          <cell r="R210" t="str">
            <v>CE</v>
          </cell>
          <cell r="S210">
            <v>1.25</v>
          </cell>
          <cell r="T210" t="str">
            <v>N/A</v>
          </cell>
          <cell r="U210">
            <v>2.8</v>
          </cell>
          <cell r="V210">
            <v>4.0000000000000001E-3</v>
          </cell>
          <cell r="W210">
            <v>4.0000000000000001E-3</v>
          </cell>
          <cell r="X210">
            <v>2E-3</v>
          </cell>
          <cell r="Y210">
            <v>1E-3</v>
          </cell>
        </row>
        <row r="211">
          <cell r="A211" t="str">
            <v>VL-0019</v>
          </cell>
          <cell r="B211" t="str">
            <v>Camioneta Furgon Luv 2300</v>
          </cell>
          <cell r="C211" t="str">
            <v>Chevrolet</v>
          </cell>
          <cell r="D211" t="str">
            <v>2300c.c. o 2 Ton</v>
          </cell>
          <cell r="E211">
            <v>1997</v>
          </cell>
          <cell r="F211">
            <v>5</v>
          </cell>
          <cell r="G211">
            <v>25000000</v>
          </cell>
          <cell r="H211">
            <v>0</v>
          </cell>
          <cell r="I211">
            <v>0</v>
          </cell>
          <cell r="J211">
            <v>10</v>
          </cell>
          <cell r="K211">
            <v>15</v>
          </cell>
          <cell r="L211">
            <v>20</v>
          </cell>
          <cell r="M211">
            <v>250000</v>
          </cell>
          <cell r="N211">
            <v>4</v>
          </cell>
          <cell r="O211">
            <v>1000000</v>
          </cell>
          <cell r="P211">
            <v>6</v>
          </cell>
          <cell r="Q211">
            <v>1250</v>
          </cell>
          <cell r="R211" t="str">
            <v>CE</v>
          </cell>
          <cell r="S211">
            <v>1.25</v>
          </cell>
          <cell r="T211" t="str">
            <v>N/A</v>
          </cell>
          <cell r="U211">
            <v>2.8</v>
          </cell>
          <cell r="V211">
            <v>4.0000000000000001E-3</v>
          </cell>
          <cell r="W211">
            <v>4.0000000000000001E-3</v>
          </cell>
          <cell r="X211">
            <v>2E-3</v>
          </cell>
          <cell r="Y211">
            <v>1E-3</v>
          </cell>
        </row>
        <row r="212">
          <cell r="A212" t="str">
            <v>VL-0020</v>
          </cell>
          <cell r="B212" t="str">
            <v>Campero Samurai Long</v>
          </cell>
          <cell r="C212" t="str">
            <v>Chevrolet</v>
          </cell>
          <cell r="D212" t="str">
            <v>1300c.c. o 2 Ton</v>
          </cell>
          <cell r="E212">
            <v>1997</v>
          </cell>
          <cell r="F212">
            <v>5</v>
          </cell>
          <cell r="G212">
            <v>18000000</v>
          </cell>
          <cell r="H212">
            <v>0</v>
          </cell>
          <cell r="I212">
            <v>0</v>
          </cell>
          <cell r="J212">
            <v>10</v>
          </cell>
          <cell r="K212">
            <v>15</v>
          </cell>
          <cell r="L212">
            <v>20</v>
          </cell>
          <cell r="M212">
            <v>250000</v>
          </cell>
          <cell r="N212">
            <v>4</v>
          </cell>
          <cell r="O212">
            <v>1000000</v>
          </cell>
          <cell r="P212">
            <v>6</v>
          </cell>
          <cell r="Q212">
            <v>1250</v>
          </cell>
          <cell r="R212" t="str">
            <v>CE</v>
          </cell>
          <cell r="S212">
            <v>1.25</v>
          </cell>
          <cell r="T212" t="str">
            <v>N/A</v>
          </cell>
          <cell r="U212">
            <v>2.8</v>
          </cell>
          <cell r="V212">
            <v>4.0000000000000001E-3</v>
          </cell>
          <cell r="W212">
            <v>4.0000000000000001E-3</v>
          </cell>
          <cell r="X212">
            <v>2E-3</v>
          </cell>
          <cell r="Y212">
            <v>1E-3</v>
          </cell>
        </row>
        <row r="213">
          <cell r="A213" t="str">
            <v>VL-0021</v>
          </cell>
          <cell r="B213" t="str">
            <v>Camioneta Furgon Luv 2300</v>
          </cell>
          <cell r="C213" t="str">
            <v>Chevrolet</v>
          </cell>
          <cell r="D213" t="str">
            <v>2300c.c. o 1 Ton.</v>
          </cell>
          <cell r="E213">
            <v>1993</v>
          </cell>
          <cell r="F213">
            <v>5</v>
          </cell>
          <cell r="G213">
            <v>25000000</v>
          </cell>
          <cell r="H213">
            <v>0</v>
          </cell>
          <cell r="I213">
            <v>0</v>
          </cell>
          <cell r="J213">
            <v>10</v>
          </cell>
          <cell r="K213">
            <v>15</v>
          </cell>
          <cell r="L213">
            <v>20</v>
          </cell>
          <cell r="M213">
            <v>250000</v>
          </cell>
          <cell r="N213">
            <v>4</v>
          </cell>
          <cell r="O213">
            <v>1000000</v>
          </cell>
          <cell r="P213">
            <v>6</v>
          </cell>
          <cell r="Q213">
            <v>1250</v>
          </cell>
          <cell r="R213" t="str">
            <v>CE</v>
          </cell>
          <cell r="S213">
            <v>1.25</v>
          </cell>
          <cell r="T213" t="str">
            <v>N/A</v>
          </cell>
          <cell r="U213">
            <v>2.8</v>
          </cell>
          <cell r="V213">
            <v>4.0000000000000001E-3</v>
          </cell>
          <cell r="W213">
            <v>4.0000000000000001E-3</v>
          </cell>
          <cell r="X213">
            <v>2E-3</v>
          </cell>
          <cell r="Y213">
            <v>1E-3</v>
          </cell>
        </row>
        <row r="214">
          <cell r="A214" t="str">
            <v>VL-0022</v>
          </cell>
          <cell r="B214" t="str">
            <v>Camioneta De Platon DD22-Pickup DC</v>
          </cell>
          <cell r="C214" t="str">
            <v xml:space="preserve">Nissan        </v>
          </cell>
          <cell r="D214" t="str">
            <v>2500c.c. o 1 Ton.</v>
          </cell>
          <cell r="E214">
            <v>2005</v>
          </cell>
          <cell r="F214">
            <v>5</v>
          </cell>
          <cell r="G214">
            <v>54000000</v>
          </cell>
          <cell r="H214">
            <v>2049853</v>
          </cell>
          <cell r="I214">
            <v>8199</v>
          </cell>
          <cell r="J214">
            <v>10</v>
          </cell>
          <cell r="K214">
            <v>15</v>
          </cell>
          <cell r="L214">
            <v>20</v>
          </cell>
          <cell r="M214">
            <v>250000</v>
          </cell>
          <cell r="N214">
            <v>4</v>
          </cell>
          <cell r="O214">
            <v>1000000</v>
          </cell>
          <cell r="P214">
            <v>6</v>
          </cell>
          <cell r="Q214">
            <v>1250</v>
          </cell>
          <cell r="R214" t="str">
            <v>CE</v>
          </cell>
          <cell r="S214">
            <v>1.25</v>
          </cell>
          <cell r="T214" t="str">
            <v>N/A</v>
          </cell>
          <cell r="U214">
            <v>1</v>
          </cell>
          <cell r="V214">
            <v>4.0000000000000001E-3</v>
          </cell>
          <cell r="W214">
            <v>4.0000000000000001E-3</v>
          </cell>
          <cell r="X214">
            <v>2E-3</v>
          </cell>
          <cell r="Y214">
            <v>1E-3</v>
          </cell>
        </row>
        <row r="215">
          <cell r="A215" t="str">
            <v>VL-0023</v>
          </cell>
          <cell r="B215" t="str">
            <v>Camioneta De Platon DD22-Pickup DC</v>
          </cell>
          <cell r="C215" t="str">
            <v xml:space="preserve">Nissan        </v>
          </cell>
          <cell r="D215" t="str">
            <v>3000c.c. o 1 Ton.</v>
          </cell>
          <cell r="E215">
            <v>2006</v>
          </cell>
          <cell r="F215">
            <v>5</v>
          </cell>
          <cell r="G215">
            <v>54000000</v>
          </cell>
          <cell r="H215">
            <v>2049853</v>
          </cell>
          <cell r="I215">
            <v>8199</v>
          </cell>
          <cell r="J215">
            <v>10</v>
          </cell>
          <cell r="K215">
            <v>15</v>
          </cell>
          <cell r="L215">
            <v>20</v>
          </cell>
          <cell r="M215">
            <v>250000</v>
          </cell>
          <cell r="N215">
            <v>4</v>
          </cell>
          <cell r="O215">
            <v>1000000</v>
          </cell>
          <cell r="P215">
            <v>6</v>
          </cell>
          <cell r="Q215">
            <v>1250</v>
          </cell>
          <cell r="R215" t="str">
            <v>CE</v>
          </cell>
          <cell r="S215">
            <v>1.25</v>
          </cell>
          <cell r="T215" t="str">
            <v>N/A</v>
          </cell>
          <cell r="U215">
            <v>1</v>
          </cell>
          <cell r="V215">
            <v>4.0000000000000001E-3</v>
          </cell>
          <cell r="W215">
            <v>4.0000000000000001E-3</v>
          </cell>
          <cell r="X215">
            <v>2E-3</v>
          </cell>
          <cell r="Y215">
            <v>1E-3</v>
          </cell>
        </row>
        <row r="216">
          <cell r="A216" t="str">
            <v>VL-0024</v>
          </cell>
          <cell r="B216" t="str">
            <v>Camioneta De Platon DD22-Pickup DC</v>
          </cell>
          <cell r="C216" t="str">
            <v xml:space="preserve">Nissan        </v>
          </cell>
          <cell r="D216" t="str">
            <v>2500c.c. o 1 Ton.</v>
          </cell>
          <cell r="E216">
            <v>2006</v>
          </cell>
          <cell r="F216">
            <v>5</v>
          </cell>
          <cell r="G216">
            <v>56138400</v>
          </cell>
          <cell r="H216">
            <v>1455815</v>
          </cell>
          <cell r="I216">
            <v>5823</v>
          </cell>
          <cell r="J216">
            <v>10</v>
          </cell>
          <cell r="K216">
            <v>15</v>
          </cell>
          <cell r="L216">
            <v>20</v>
          </cell>
          <cell r="M216">
            <v>250000</v>
          </cell>
          <cell r="N216">
            <v>4</v>
          </cell>
          <cell r="O216">
            <v>1000000</v>
          </cell>
          <cell r="P216">
            <v>6</v>
          </cell>
          <cell r="Q216">
            <v>1250</v>
          </cell>
          <cell r="R216" t="str">
            <v>CE</v>
          </cell>
          <cell r="S216">
            <v>1.25</v>
          </cell>
          <cell r="T216" t="str">
            <v>N/A</v>
          </cell>
          <cell r="U216">
            <v>1</v>
          </cell>
          <cell r="V216">
            <v>4.0000000000000001E-3</v>
          </cell>
          <cell r="W216">
            <v>4.0000000000000001E-3</v>
          </cell>
          <cell r="X216">
            <v>2E-3</v>
          </cell>
          <cell r="Y216">
            <v>1E-3</v>
          </cell>
        </row>
        <row r="217">
          <cell r="A217" t="str">
            <v>VL-0025</v>
          </cell>
          <cell r="B217" t="str">
            <v>Camioneta De Platon DD22-Pickup DC</v>
          </cell>
          <cell r="C217" t="str">
            <v xml:space="preserve">Nissan        </v>
          </cell>
          <cell r="D217" t="str">
            <v>2500c.c. o 1 Ton.</v>
          </cell>
          <cell r="E217">
            <v>2006</v>
          </cell>
          <cell r="F217">
            <v>5</v>
          </cell>
          <cell r="G217">
            <v>56138400</v>
          </cell>
          <cell r="H217">
            <v>1455815</v>
          </cell>
          <cell r="I217">
            <v>5823</v>
          </cell>
          <cell r="J217">
            <v>10</v>
          </cell>
          <cell r="K217">
            <v>15</v>
          </cell>
          <cell r="L217">
            <v>20</v>
          </cell>
          <cell r="M217">
            <v>250000</v>
          </cell>
          <cell r="N217">
            <v>4</v>
          </cell>
          <cell r="O217">
            <v>1000000</v>
          </cell>
          <cell r="P217">
            <v>6</v>
          </cell>
          <cell r="Q217">
            <v>1250</v>
          </cell>
          <cell r="R217" t="str">
            <v>CE</v>
          </cell>
          <cell r="S217">
            <v>1.25</v>
          </cell>
          <cell r="T217" t="str">
            <v>N/A</v>
          </cell>
          <cell r="U217">
            <v>1</v>
          </cell>
          <cell r="V217">
            <v>4.0000000000000001E-3</v>
          </cell>
          <cell r="W217">
            <v>4.0000000000000001E-3</v>
          </cell>
          <cell r="X217">
            <v>2E-3</v>
          </cell>
          <cell r="Y217">
            <v>1E-3</v>
          </cell>
        </row>
        <row r="218">
          <cell r="A218" t="str">
            <v>VR-0001</v>
          </cell>
          <cell r="B218" t="str">
            <v>Volco-Remolque GTVZ15-2</v>
          </cell>
          <cell r="C218" t="str">
            <v>Hidroamerica</v>
          </cell>
          <cell r="D218" t="str">
            <v>2 EJES</v>
          </cell>
          <cell r="E218">
            <v>2001</v>
          </cell>
          <cell r="F218">
            <v>10</v>
          </cell>
          <cell r="G218">
            <v>40000000</v>
          </cell>
          <cell r="H218">
            <v>0</v>
          </cell>
          <cell r="I218">
            <v>0</v>
          </cell>
          <cell r="J218">
            <v>20</v>
          </cell>
          <cell r="K218">
            <v>15</v>
          </cell>
          <cell r="L218">
            <v>20</v>
          </cell>
          <cell r="M218">
            <v>750000</v>
          </cell>
          <cell r="N218">
            <v>8</v>
          </cell>
          <cell r="O218">
            <v>6000000</v>
          </cell>
          <cell r="P218">
            <v>9</v>
          </cell>
          <cell r="Q218">
            <v>1875</v>
          </cell>
          <cell r="R218" t="str">
            <v>N/A</v>
          </cell>
          <cell r="S218">
            <v>1.25</v>
          </cell>
          <cell r="T218" t="str">
            <v>N/A</v>
          </cell>
          <cell r="U218">
            <v>0</v>
          </cell>
          <cell r="V218">
            <v>0</v>
          </cell>
          <cell r="W218">
            <v>0</v>
          </cell>
          <cell r="X218">
            <v>0</v>
          </cell>
          <cell r="Y218">
            <v>0.01</v>
          </cell>
        </row>
        <row r="219">
          <cell r="A219" t="str">
            <v>VR-0002</v>
          </cell>
          <cell r="B219" t="str">
            <v>Volco-Remolque RV-10-F1-F1</v>
          </cell>
          <cell r="C219" t="str">
            <v>Metalcont</v>
          </cell>
          <cell r="D219" t="str">
            <v>2 EJES o 16 Ton.</v>
          </cell>
          <cell r="E219">
            <v>2002</v>
          </cell>
          <cell r="F219">
            <v>10</v>
          </cell>
          <cell r="G219">
            <v>60000000</v>
          </cell>
          <cell r="H219">
            <v>0</v>
          </cell>
          <cell r="I219">
            <v>0</v>
          </cell>
          <cell r="J219">
            <v>20</v>
          </cell>
          <cell r="K219">
            <v>15</v>
          </cell>
          <cell r="L219">
            <v>20</v>
          </cell>
          <cell r="M219">
            <v>750000</v>
          </cell>
          <cell r="N219">
            <v>8</v>
          </cell>
          <cell r="O219">
            <v>6000000</v>
          </cell>
          <cell r="P219">
            <v>9</v>
          </cell>
          <cell r="Q219">
            <v>1875</v>
          </cell>
          <cell r="R219" t="str">
            <v>N/A</v>
          </cell>
          <cell r="S219">
            <v>1.25</v>
          </cell>
          <cell r="T219" t="str">
            <v>N/A</v>
          </cell>
          <cell r="U219">
            <v>0</v>
          </cell>
          <cell r="V219">
            <v>0</v>
          </cell>
          <cell r="W219">
            <v>0</v>
          </cell>
          <cell r="X219">
            <v>0</v>
          </cell>
          <cell r="Y219">
            <v>0.01</v>
          </cell>
        </row>
        <row r="220">
          <cell r="A220" t="str">
            <v>VR-0003</v>
          </cell>
          <cell r="B220" t="str">
            <v>Volco-Remolque RV-10-F1-F1</v>
          </cell>
          <cell r="C220" t="str">
            <v>Metalcont</v>
          </cell>
          <cell r="D220" t="str">
            <v>2 EJES o 16 Ton.</v>
          </cell>
          <cell r="E220">
            <v>2002</v>
          </cell>
          <cell r="F220">
            <v>10</v>
          </cell>
          <cell r="G220">
            <v>60000000</v>
          </cell>
          <cell r="H220">
            <v>0</v>
          </cell>
          <cell r="I220">
            <v>0</v>
          </cell>
          <cell r="J220">
            <v>20</v>
          </cell>
          <cell r="K220">
            <v>15</v>
          </cell>
          <cell r="L220">
            <v>20</v>
          </cell>
          <cell r="M220">
            <v>750000</v>
          </cell>
          <cell r="N220">
            <v>8</v>
          </cell>
          <cell r="O220">
            <v>6000000</v>
          </cell>
          <cell r="P220">
            <v>9</v>
          </cell>
          <cell r="Q220">
            <v>1875</v>
          </cell>
          <cell r="R220" t="str">
            <v>N/A</v>
          </cell>
          <cell r="S220">
            <v>1.25</v>
          </cell>
          <cell r="T220" t="str">
            <v>N/A</v>
          </cell>
          <cell r="U220">
            <v>0</v>
          </cell>
          <cell r="V220">
            <v>0</v>
          </cell>
          <cell r="W220">
            <v>0</v>
          </cell>
          <cell r="X220">
            <v>0</v>
          </cell>
          <cell r="Y220">
            <v>0.01</v>
          </cell>
        </row>
        <row r="221">
          <cell r="A221" t="str">
            <v>VR-0004</v>
          </cell>
          <cell r="B221" t="str">
            <v>Volco-Remolque RV-10-F1-F1</v>
          </cell>
          <cell r="C221" t="str">
            <v>Metalcont</v>
          </cell>
          <cell r="D221" t="str">
            <v>2 EJES o 16 Ton.</v>
          </cell>
          <cell r="E221">
            <v>2002</v>
          </cell>
          <cell r="F221">
            <v>10</v>
          </cell>
          <cell r="G221">
            <v>60000000</v>
          </cell>
          <cell r="H221">
            <v>0</v>
          </cell>
          <cell r="I221">
            <v>0</v>
          </cell>
          <cell r="J221">
            <v>20</v>
          </cell>
          <cell r="K221">
            <v>15</v>
          </cell>
          <cell r="L221">
            <v>20</v>
          </cell>
          <cell r="M221">
            <v>750000</v>
          </cell>
          <cell r="N221">
            <v>8</v>
          </cell>
          <cell r="O221">
            <v>6000000</v>
          </cell>
          <cell r="P221">
            <v>9</v>
          </cell>
          <cell r="Q221">
            <v>1875</v>
          </cell>
          <cell r="R221" t="str">
            <v>N/A</v>
          </cell>
          <cell r="S221">
            <v>1.25</v>
          </cell>
          <cell r="T221" t="str">
            <v>N/A</v>
          </cell>
          <cell r="U221">
            <v>0</v>
          </cell>
          <cell r="V221">
            <v>0</v>
          </cell>
          <cell r="W221">
            <v>0</v>
          </cell>
          <cell r="X221">
            <v>0</v>
          </cell>
          <cell r="Y221">
            <v>0.01</v>
          </cell>
        </row>
        <row r="222">
          <cell r="A222" t="str">
            <v>VR-0005</v>
          </cell>
          <cell r="B222" t="str">
            <v>Volco-Remolque HAVD35-2</v>
          </cell>
          <cell r="C222" t="str">
            <v>Hidroamerica</v>
          </cell>
          <cell r="D222" t="str">
            <v>2 EJES o 25 Ton.</v>
          </cell>
          <cell r="E222">
            <v>2005</v>
          </cell>
          <cell r="F222">
            <v>10</v>
          </cell>
          <cell r="G222">
            <v>90000000</v>
          </cell>
          <cell r="H222">
            <v>0</v>
          </cell>
          <cell r="I222">
            <v>0</v>
          </cell>
          <cell r="J222">
            <v>20</v>
          </cell>
          <cell r="K222">
            <v>15</v>
          </cell>
          <cell r="L222">
            <v>20</v>
          </cell>
          <cell r="M222">
            <v>750000</v>
          </cell>
          <cell r="N222">
            <v>12</v>
          </cell>
          <cell r="O222">
            <v>9000000</v>
          </cell>
          <cell r="P222">
            <v>9</v>
          </cell>
          <cell r="Q222">
            <v>1875</v>
          </cell>
          <cell r="R222" t="str">
            <v>N/A</v>
          </cell>
          <cell r="S222">
            <v>1.25</v>
          </cell>
          <cell r="T222" t="str">
            <v>N/A</v>
          </cell>
          <cell r="U222">
            <v>0</v>
          </cell>
          <cell r="V222">
            <v>0</v>
          </cell>
          <cell r="W222">
            <v>0</v>
          </cell>
          <cell r="X222">
            <v>0.02</v>
          </cell>
          <cell r="Y222">
            <v>0.01</v>
          </cell>
        </row>
        <row r="223">
          <cell r="A223" t="str">
            <v>VS-0002</v>
          </cell>
          <cell r="B223" t="str">
            <v>Volqueta Sencilla 600</v>
          </cell>
          <cell r="C223" t="str">
            <v>Dodge</v>
          </cell>
          <cell r="D223" t="str">
            <v>160HP o 6.0 Mts3</v>
          </cell>
          <cell r="E223">
            <v>1980</v>
          </cell>
          <cell r="F223">
            <v>10</v>
          </cell>
          <cell r="G223">
            <v>25000000</v>
          </cell>
          <cell r="H223">
            <v>0</v>
          </cell>
          <cell r="I223">
            <v>0</v>
          </cell>
          <cell r="J223">
            <v>20</v>
          </cell>
          <cell r="K223">
            <v>15</v>
          </cell>
          <cell r="L223">
            <v>20</v>
          </cell>
          <cell r="M223">
            <v>750000</v>
          </cell>
          <cell r="N223">
            <v>6</v>
          </cell>
          <cell r="O223">
            <v>4500000</v>
          </cell>
          <cell r="P223">
            <v>9</v>
          </cell>
          <cell r="Q223">
            <v>1875</v>
          </cell>
          <cell r="R223" t="str">
            <v>VS</v>
          </cell>
          <cell r="S223">
            <v>1.25</v>
          </cell>
          <cell r="T223" t="str">
            <v>N/A</v>
          </cell>
          <cell r="U223">
            <v>3.5</v>
          </cell>
          <cell r="V223">
            <v>0.04</v>
          </cell>
          <cell r="W223">
            <v>0.02</v>
          </cell>
          <cell r="X223">
            <v>0.01</v>
          </cell>
          <cell r="Y223">
            <v>5.0000000000000001E-3</v>
          </cell>
        </row>
        <row r="224">
          <cell r="A224" t="str">
            <v>VS-0003</v>
          </cell>
          <cell r="B224" t="str">
            <v>Volqueta Sencilla Kodiak</v>
          </cell>
          <cell r="C224" t="str">
            <v>Chevrolet</v>
          </cell>
          <cell r="D224" t="str">
            <v>160HP o 6.0 Mts3</v>
          </cell>
          <cell r="E224">
            <v>1994</v>
          </cell>
          <cell r="F224">
            <v>10</v>
          </cell>
          <cell r="G224">
            <v>70000000</v>
          </cell>
          <cell r="H224">
            <v>0</v>
          </cell>
          <cell r="I224">
            <v>0</v>
          </cell>
          <cell r="J224">
            <v>20</v>
          </cell>
          <cell r="K224">
            <v>15</v>
          </cell>
          <cell r="L224">
            <v>20</v>
          </cell>
          <cell r="M224">
            <v>750000</v>
          </cell>
          <cell r="N224">
            <v>6</v>
          </cell>
          <cell r="O224">
            <v>4500000</v>
          </cell>
          <cell r="P224">
            <v>9</v>
          </cell>
          <cell r="Q224">
            <v>1875</v>
          </cell>
          <cell r="R224" t="str">
            <v>VS</v>
          </cell>
          <cell r="S224">
            <v>1.25</v>
          </cell>
          <cell r="T224" t="str">
            <v>N/A</v>
          </cell>
          <cell r="U224">
            <v>3.5</v>
          </cell>
          <cell r="V224">
            <v>0.04</v>
          </cell>
          <cell r="W224">
            <v>0.02</v>
          </cell>
          <cell r="X224">
            <v>0.01</v>
          </cell>
          <cell r="Y224">
            <v>5.0000000000000001E-3</v>
          </cell>
        </row>
        <row r="225">
          <cell r="A225" t="str">
            <v>VS-0004</v>
          </cell>
          <cell r="B225" t="str">
            <v>Volqueta Sencilla 4700 DT466</v>
          </cell>
          <cell r="C225" t="str">
            <v>International</v>
          </cell>
          <cell r="D225" t="str">
            <v>150HP o 8.0 Ton.</v>
          </cell>
          <cell r="E225">
            <v>1997</v>
          </cell>
          <cell r="F225">
            <v>10</v>
          </cell>
          <cell r="G225">
            <v>92142857</v>
          </cell>
          <cell r="H225">
            <v>0</v>
          </cell>
          <cell r="I225">
            <v>0</v>
          </cell>
          <cell r="J225">
            <v>20</v>
          </cell>
          <cell r="K225">
            <v>15</v>
          </cell>
          <cell r="L225">
            <v>20</v>
          </cell>
          <cell r="M225">
            <v>750000</v>
          </cell>
          <cell r="N225">
            <v>6</v>
          </cell>
          <cell r="O225">
            <v>4500000</v>
          </cell>
          <cell r="P225">
            <v>9</v>
          </cell>
          <cell r="Q225">
            <v>1875</v>
          </cell>
          <cell r="R225" t="str">
            <v>VS</v>
          </cell>
          <cell r="S225">
            <v>1.25</v>
          </cell>
          <cell r="T225" t="str">
            <v>N/A</v>
          </cell>
          <cell r="U225">
            <v>3.5</v>
          </cell>
          <cell r="V225">
            <v>0.04</v>
          </cell>
          <cell r="W225">
            <v>0.02</v>
          </cell>
          <cell r="X225">
            <v>0.01</v>
          </cell>
          <cell r="Y225">
            <v>5.0000000000000001E-3</v>
          </cell>
        </row>
        <row r="226">
          <cell r="A226" t="str">
            <v>VS-0005</v>
          </cell>
          <cell r="B226" t="str">
            <v>Volqueta Sencilla 4700 DT466</v>
          </cell>
          <cell r="C226" t="str">
            <v>International</v>
          </cell>
          <cell r="D226" t="str">
            <v>150HP o 8.0 Ton.</v>
          </cell>
          <cell r="E226">
            <v>1997</v>
          </cell>
          <cell r="F226">
            <v>10</v>
          </cell>
          <cell r="G226">
            <v>92142857</v>
          </cell>
          <cell r="H226">
            <v>0</v>
          </cell>
          <cell r="I226">
            <v>0</v>
          </cell>
          <cell r="J226">
            <v>20</v>
          </cell>
          <cell r="K226">
            <v>15</v>
          </cell>
          <cell r="L226">
            <v>20</v>
          </cell>
          <cell r="M226">
            <v>750000</v>
          </cell>
          <cell r="N226">
            <v>6</v>
          </cell>
          <cell r="O226">
            <v>4500000</v>
          </cell>
          <cell r="P226">
            <v>9</v>
          </cell>
          <cell r="Q226">
            <v>1875</v>
          </cell>
          <cell r="R226" t="str">
            <v>VS</v>
          </cell>
          <cell r="S226">
            <v>1.25</v>
          </cell>
          <cell r="T226" t="str">
            <v>N/A</v>
          </cell>
          <cell r="U226">
            <v>3.5</v>
          </cell>
          <cell r="V226">
            <v>0.04</v>
          </cell>
          <cell r="W226">
            <v>0.02</v>
          </cell>
          <cell r="X226">
            <v>0.01</v>
          </cell>
          <cell r="Y226">
            <v>5.0000000000000001E-3</v>
          </cell>
        </row>
        <row r="227">
          <cell r="A227" t="str">
            <v>VS-0006</v>
          </cell>
          <cell r="B227" t="str">
            <v>Volqueta Sencilla C-70</v>
          </cell>
          <cell r="C227" t="str">
            <v>Chevrolet</v>
          </cell>
          <cell r="D227" t="str">
            <v>160HP o 6.0 Mts3</v>
          </cell>
          <cell r="E227">
            <v>1988</v>
          </cell>
          <cell r="F227">
            <v>10</v>
          </cell>
          <cell r="G227">
            <v>60000000</v>
          </cell>
          <cell r="H227">
            <v>0</v>
          </cell>
          <cell r="I227">
            <v>0</v>
          </cell>
          <cell r="J227">
            <v>20</v>
          </cell>
          <cell r="K227">
            <v>15</v>
          </cell>
          <cell r="L227">
            <v>20</v>
          </cell>
          <cell r="M227">
            <v>750000</v>
          </cell>
          <cell r="N227">
            <v>6</v>
          </cell>
          <cell r="O227">
            <v>4500000</v>
          </cell>
          <cell r="P227">
            <v>9</v>
          </cell>
          <cell r="Q227">
            <v>1875</v>
          </cell>
          <cell r="R227" t="str">
            <v>VS</v>
          </cell>
          <cell r="S227">
            <v>1.25</v>
          </cell>
          <cell r="T227" t="str">
            <v>N/A</v>
          </cell>
          <cell r="U227">
            <v>3.5</v>
          </cell>
          <cell r="V227">
            <v>0.04</v>
          </cell>
          <cell r="W227">
            <v>0.02</v>
          </cell>
          <cell r="X227">
            <v>0.01</v>
          </cell>
          <cell r="Y227">
            <v>5.0000000000000001E-3</v>
          </cell>
        </row>
        <row r="228">
          <cell r="A228" t="str">
            <v>VS-0007</v>
          </cell>
          <cell r="B228" t="str">
            <v>Volqueta Sencilla F7000</v>
          </cell>
          <cell r="C228" t="str">
            <v>Ford</v>
          </cell>
          <cell r="D228" t="str">
            <v>160HP o 6.0 Mts3</v>
          </cell>
          <cell r="E228">
            <v>1994</v>
          </cell>
          <cell r="F228">
            <v>10</v>
          </cell>
          <cell r="G228">
            <v>80000000</v>
          </cell>
          <cell r="H228">
            <v>0</v>
          </cell>
          <cell r="I228">
            <v>0</v>
          </cell>
          <cell r="J228">
            <v>20</v>
          </cell>
          <cell r="K228">
            <v>15</v>
          </cell>
          <cell r="L228">
            <v>20</v>
          </cell>
          <cell r="M228">
            <v>750000</v>
          </cell>
          <cell r="N228">
            <v>6</v>
          </cell>
          <cell r="O228">
            <v>4500000</v>
          </cell>
          <cell r="P228">
            <v>9</v>
          </cell>
          <cell r="Q228">
            <v>1875</v>
          </cell>
          <cell r="R228" t="str">
            <v>VS</v>
          </cell>
          <cell r="S228">
            <v>1.25</v>
          </cell>
          <cell r="T228" t="str">
            <v>N/A</v>
          </cell>
          <cell r="U228">
            <v>3.5</v>
          </cell>
          <cell r="V228">
            <v>0.04</v>
          </cell>
          <cell r="W228">
            <v>0.02</v>
          </cell>
          <cell r="X228">
            <v>0.01</v>
          </cell>
          <cell r="Y228">
            <v>5.0000000000000001E-3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RECIOS"/>
      <sheetName val="UNITARIOS"/>
      <sheetName val="Av. Cali K4+880 - K4+970"/>
      <sheetName val="AIU"/>
      <sheetName val="SOCIAL"/>
      <sheetName val="AJUSTE"/>
      <sheetName val="PMT"/>
      <sheetName val="AIU PMT"/>
      <sheetName val="F. UNICO 2005"/>
      <sheetName val="DATOS"/>
      <sheetName val="RESUMEN_PRECIOS"/>
      <sheetName val="Av__Cali_K4+880_-_K4+970"/>
      <sheetName val="AIU_PMT"/>
      <sheetName val="F__UNICO_2005"/>
      <sheetName val="APU"/>
      <sheetName val="RESUMEN_PRECIOS1"/>
      <sheetName val="Av__Cali_K4+880_-_K4+9701"/>
      <sheetName val="AIU_PMT1"/>
    </sheetNames>
    <sheetDataSet>
      <sheetData sheetId="0"/>
      <sheetData sheetId="1"/>
      <sheetData sheetId="2"/>
      <sheetData sheetId="3" refreshError="1">
        <row r="1">
          <cell r="A1" t="str">
            <v>INSTITUTO DE DESARROLLO URBANO IDU</v>
          </cell>
        </row>
        <row r="2">
          <cell r="A2" t="str">
            <v>MATRIZ PARA CALCULO DE FACTOR DE A.I.U. - AÑO 2007</v>
          </cell>
        </row>
        <row r="4">
          <cell r="B4" t="str">
            <v>COSTO DIRECTO ESTIMADO DE OBRA (CD)</v>
          </cell>
          <cell r="C4">
            <v>1032077768</v>
          </cell>
          <cell r="E4" t="str">
            <v>COSTO TOTAL DEL PROYECTO</v>
          </cell>
          <cell r="G4">
            <v>1413373801</v>
          </cell>
          <cell r="H4" t="str">
            <v>COSTO DIRECTO ESTIMADO DE OBRA (CD)</v>
          </cell>
        </row>
      </sheetData>
      <sheetData sheetId="4"/>
      <sheetData sheetId="5"/>
      <sheetData sheetId="6"/>
      <sheetData sheetId="7"/>
      <sheetData sheetId="8" refreshError="1"/>
      <sheetData sheetId="9" refreshError="1"/>
      <sheetData sheetId="10"/>
      <sheetData sheetId="11"/>
      <sheetData sheetId="12"/>
      <sheetData sheetId="13"/>
      <sheetData sheetId="14" refreshError="1"/>
      <sheetData sheetId="15"/>
      <sheetData sheetId="16"/>
      <sheetData sheetId="17"/>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2"/>
      <sheetName val="ACARREO"/>
      <sheetName val="AIU-IDU "/>
      <sheetName val="AIU"/>
      <sheetName val="puente"/>
      <sheetName val="1 AL 8"/>
      <sheetName val="cuadrilla"/>
      <sheetName val="EQUIPOS"/>
      <sheetName val="MATERIALES"/>
      <sheetName val="Módulo1"/>
      <sheetName val="Módulo2"/>
      <sheetName val="Módulo3"/>
      <sheetName val="AIU-IDU_"/>
      <sheetName val="1_AL_8"/>
    </sheetNames>
    <sheetDataSet>
      <sheetData sheetId="0"/>
      <sheetData sheetId="1" refreshError="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CTORES"/>
      <sheetName val="CANT.5921"/>
      <sheetName val="ACTA COMPARATIVA"/>
    </sheetNames>
    <sheetDataSet>
      <sheetData sheetId="0" refreshError="1"/>
      <sheetData sheetId="1" refreshError="1"/>
      <sheetData sheetId="2" refreshError="1"/>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CTORES"/>
      <sheetName val="ACOMETIDAS"/>
      <sheetName val="dem poz"/>
      <sheetName val="desvio"/>
      <sheetName val="TUBERIA"/>
      <sheetName val="CARCAMO"/>
      <sheetName val="ANDENES"/>
      <sheetName val="DOMICILIARIAS"/>
      <sheetName val="PAVIMENTO"/>
      <sheetName val="SUMA TUB"/>
      <sheetName val="RESUMEN"/>
      <sheetName val="VILLA SAGRARIO N"/>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RESUMEN"/>
      <sheetName val="ITEMS"/>
      <sheetName val="APU"/>
      <sheetName val="EQUIPOS"/>
      <sheetName val="MATERIALES"/>
      <sheetName val="personal"/>
      <sheetName val="circuitos codensa"/>
      <sheetName val="Circuitos"/>
      <sheetName val="Formato Presupuesto Consultoria"/>
      <sheetName val="DATOS"/>
      <sheetName val="Cuadrillas"/>
      <sheetName val="Jornal"/>
      <sheetName val="AIU"/>
      <sheetName val="circuitos_codensa"/>
      <sheetName val="Formato_Presupuesto_Consultoria"/>
    </sheetNames>
    <sheetDataSet>
      <sheetData sheetId="0" refreshError="1"/>
      <sheetData sheetId="1" refreshError="1"/>
      <sheetData sheetId="2" refreshError="1"/>
      <sheetData sheetId="3" refreshError="1"/>
      <sheetData sheetId="4" refreshError="1">
        <row r="1">
          <cell r="A1" t="str">
            <v>No</v>
          </cell>
          <cell r="B1" t="str">
            <v>código</v>
          </cell>
          <cell r="C1" t="str">
            <v>Equipo</v>
          </cell>
          <cell r="D1" t="str">
            <v>Tipo</v>
          </cell>
          <cell r="E1" t="str">
            <v>Valor Hora</v>
          </cell>
          <cell r="F1" t="str">
            <v>Combustible</v>
          </cell>
          <cell r="G1" t="str">
            <v>Operador</v>
          </cell>
          <cell r="H1" t="str">
            <v>Valor Total</v>
          </cell>
          <cell r="J1">
            <v>1</v>
          </cell>
        </row>
        <row r="2">
          <cell r="A2">
            <v>1</v>
          </cell>
          <cell r="B2" t="str">
            <v>equi</v>
          </cell>
          <cell r="C2" t="str">
            <v>ANDAMIO - SECCIÓN</v>
          </cell>
          <cell r="D2" t="str">
            <v xml:space="preserve"> -- </v>
          </cell>
          <cell r="E2">
            <v>62.5</v>
          </cell>
          <cell r="F2">
            <v>0</v>
          </cell>
          <cell r="H2">
            <v>100</v>
          </cell>
        </row>
        <row r="3">
          <cell r="A3">
            <v>2</v>
          </cell>
          <cell r="B3" t="str">
            <v>equi</v>
          </cell>
          <cell r="C3" t="str">
            <v>ANTORCHA</v>
          </cell>
          <cell r="D3" t="str">
            <v xml:space="preserve"> -- </v>
          </cell>
          <cell r="E3">
            <v>250</v>
          </cell>
          <cell r="F3">
            <v>0</v>
          </cell>
          <cell r="H3">
            <v>250</v>
          </cell>
        </row>
        <row r="4">
          <cell r="A4">
            <v>3</v>
          </cell>
          <cell r="B4" t="str">
            <v>equi</v>
          </cell>
          <cell r="C4" t="str">
            <v>BANDA</v>
          </cell>
          <cell r="D4" t="str">
            <v xml:space="preserve"> -- </v>
          </cell>
          <cell r="E4">
            <v>469.41333333333336</v>
          </cell>
          <cell r="F4">
            <v>0</v>
          </cell>
          <cell r="H4">
            <v>600</v>
          </cell>
        </row>
        <row r="5">
          <cell r="A5">
            <v>4</v>
          </cell>
          <cell r="B5" t="str">
            <v>equi</v>
          </cell>
          <cell r="C5" t="str">
            <v>CANGURO COMPACTADOR</v>
          </cell>
          <cell r="D5" t="str">
            <v>-- --</v>
          </cell>
          <cell r="E5">
            <v>15000</v>
          </cell>
          <cell r="H5">
            <v>18608.8</v>
          </cell>
        </row>
        <row r="6">
          <cell r="A6">
            <v>5</v>
          </cell>
          <cell r="B6" t="str">
            <v>equi</v>
          </cell>
          <cell r="C6" t="str">
            <v>BISELADORA</v>
          </cell>
          <cell r="D6" t="str">
            <v>H&amp;M</v>
          </cell>
          <cell r="E6">
            <v>881.77083333333337</v>
          </cell>
          <cell r="F6">
            <v>0</v>
          </cell>
          <cell r="H6">
            <v>500</v>
          </cell>
        </row>
        <row r="7">
          <cell r="A7">
            <v>6</v>
          </cell>
          <cell r="B7" t="str">
            <v>equi</v>
          </cell>
          <cell r="C7" t="str">
            <v>BOBCAT</v>
          </cell>
          <cell r="D7" t="str">
            <v>-- --</v>
          </cell>
          <cell r="E7">
            <v>32000</v>
          </cell>
          <cell r="F7">
            <v>1.5</v>
          </cell>
          <cell r="H7">
            <v>33110.300000000003</v>
          </cell>
        </row>
        <row r="8">
          <cell r="A8">
            <v>7</v>
          </cell>
          <cell r="B8" t="str">
            <v>equi</v>
          </cell>
          <cell r="C8" t="str">
            <v>BOMBA LLENADO</v>
          </cell>
          <cell r="D8" t="str">
            <v>Duplex</v>
          </cell>
          <cell r="E8">
            <v>15000</v>
          </cell>
          <cell r="F8">
            <v>2.5</v>
          </cell>
          <cell r="H8">
            <v>15002.5</v>
          </cell>
        </row>
        <row r="9">
          <cell r="A9">
            <v>8</v>
          </cell>
          <cell r="B9" t="str">
            <v>equi</v>
          </cell>
          <cell r="C9" t="str">
            <v>BOMBA PRUEBA</v>
          </cell>
          <cell r="D9" t="str">
            <v>Triplex</v>
          </cell>
          <cell r="E9">
            <v>15000</v>
          </cell>
          <cell r="F9">
            <v>2.5</v>
          </cell>
          <cell r="H9">
            <v>15002.5</v>
          </cell>
        </row>
        <row r="10">
          <cell r="A10">
            <v>9</v>
          </cell>
          <cell r="B10" t="str">
            <v>equi</v>
          </cell>
          <cell r="C10" t="str">
            <v>BOMBA PRUEBA MANUAL</v>
          </cell>
          <cell r="D10" t="str">
            <v>-- --</v>
          </cell>
          <cell r="E10">
            <v>1600</v>
          </cell>
          <cell r="F10">
            <v>0</v>
          </cell>
          <cell r="H10">
            <v>1600</v>
          </cell>
        </row>
        <row r="11">
          <cell r="A11">
            <v>10</v>
          </cell>
          <cell r="B11" t="str">
            <v>equi</v>
          </cell>
          <cell r="C11" t="str">
            <v>BULLDOZER</v>
          </cell>
          <cell r="D11" t="str">
            <v>D6D</v>
          </cell>
          <cell r="E11">
            <v>40000</v>
          </cell>
          <cell r="F11">
            <v>5</v>
          </cell>
          <cell r="H11">
            <v>43113.8</v>
          </cell>
        </row>
        <row r="12">
          <cell r="A12">
            <v>11</v>
          </cell>
          <cell r="B12" t="str">
            <v>equi</v>
          </cell>
          <cell r="C12" t="str">
            <v>BULLDOZER D4D</v>
          </cell>
          <cell r="D12" t="str">
            <v>D4D</v>
          </cell>
          <cell r="E12">
            <v>45000</v>
          </cell>
          <cell r="F12">
            <v>5</v>
          </cell>
          <cell r="H12">
            <v>41113.800000000003</v>
          </cell>
        </row>
        <row r="13">
          <cell r="A13">
            <v>12</v>
          </cell>
          <cell r="B13" t="str">
            <v>equi</v>
          </cell>
          <cell r="C13" t="str">
            <v>BUS</v>
          </cell>
          <cell r="D13" t="str">
            <v>-- --</v>
          </cell>
          <cell r="E13">
            <v>15000</v>
          </cell>
          <cell r="F13">
            <v>1.5</v>
          </cell>
          <cell r="H13">
            <v>15938</v>
          </cell>
        </row>
        <row r="14">
          <cell r="A14">
            <v>13</v>
          </cell>
          <cell r="B14" t="str">
            <v>equi</v>
          </cell>
          <cell r="C14" t="str">
            <v>CAMIÓN 600</v>
          </cell>
          <cell r="D14">
            <v>600</v>
          </cell>
          <cell r="E14">
            <v>16000</v>
          </cell>
          <cell r="F14">
            <v>1.5</v>
          </cell>
          <cell r="H14">
            <v>15938</v>
          </cell>
        </row>
        <row r="15">
          <cell r="A15">
            <v>14</v>
          </cell>
          <cell r="B15" t="str">
            <v>equi</v>
          </cell>
          <cell r="C15" t="str">
            <v>CAMIÓN GRÚA</v>
          </cell>
          <cell r="D15" t="str">
            <v>Grúa</v>
          </cell>
          <cell r="E15">
            <v>18000</v>
          </cell>
          <cell r="F15">
            <v>1.5</v>
          </cell>
          <cell r="H15">
            <v>19938</v>
          </cell>
        </row>
        <row r="16">
          <cell r="A16">
            <v>15</v>
          </cell>
          <cell r="B16" t="str">
            <v>equi</v>
          </cell>
          <cell r="C16" t="str">
            <v>CAMIONETA- 350</v>
          </cell>
          <cell r="D16" t="str">
            <v>Estacas</v>
          </cell>
          <cell r="E16">
            <v>9000</v>
          </cell>
          <cell r="F16">
            <v>1.5</v>
          </cell>
          <cell r="H16">
            <v>19438</v>
          </cell>
        </row>
        <row r="17">
          <cell r="A17">
            <v>16</v>
          </cell>
          <cell r="B17" t="str">
            <v>equi</v>
          </cell>
          <cell r="C17" t="str">
            <v>CAMPERO</v>
          </cell>
          <cell r="D17" t="str">
            <v>4x4</v>
          </cell>
          <cell r="E17">
            <v>8000</v>
          </cell>
          <cell r="F17">
            <v>1.5</v>
          </cell>
          <cell r="H17">
            <v>16968</v>
          </cell>
        </row>
        <row r="18">
          <cell r="A18">
            <v>17</v>
          </cell>
          <cell r="B18" t="str">
            <v>equi</v>
          </cell>
          <cell r="C18" t="str">
            <v>COMPACTADOR RANA</v>
          </cell>
          <cell r="D18" t="str">
            <v>Manual</v>
          </cell>
          <cell r="E18">
            <v>2250</v>
          </cell>
          <cell r="F18">
            <v>1.5</v>
          </cell>
          <cell r="H18">
            <v>1001.5</v>
          </cell>
        </row>
        <row r="19">
          <cell r="A19">
            <v>18</v>
          </cell>
          <cell r="B19" t="str">
            <v>equi</v>
          </cell>
          <cell r="C19" t="str">
            <v>COMPRESOR</v>
          </cell>
          <cell r="D19" t="str">
            <v>250 cfm</v>
          </cell>
          <cell r="E19">
            <v>12000</v>
          </cell>
          <cell r="F19">
            <v>1.5</v>
          </cell>
          <cell r="H19">
            <v>15001.5</v>
          </cell>
        </row>
        <row r="20">
          <cell r="A20">
            <v>19</v>
          </cell>
          <cell r="B20" t="str">
            <v>equi</v>
          </cell>
          <cell r="C20" t="str">
            <v>COMPRESOR</v>
          </cell>
          <cell r="D20" t="str">
            <v>175 cfm</v>
          </cell>
          <cell r="E20">
            <v>10000</v>
          </cell>
          <cell r="F20">
            <v>1.5</v>
          </cell>
          <cell r="H20">
            <v>13001.5</v>
          </cell>
        </row>
        <row r="21">
          <cell r="A21">
            <v>20</v>
          </cell>
          <cell r="B21" t="str">
            <v>equi</v>
          </cell>
          <cell r="C21" t="str">
            <v>CONTENEDOR</v>
          </cell>
          <cell r="D21" t="str">
            <v>Genérico</v>
          </cell>
          <cell r="E21">
            <v>800</v>
          </cell>
          <cell r="F21">
            <v>0</v>
          </cell>
          <cell r="H21">
            <v>800</v>
          </cell>
        </row>
        <row r="22">
          <cell r="A22">
            <v>21</v>
          </cell>
          <cell r="B22" t="str">
            <v>equi</v>
          </cell>
          <cell r="C22" t="str">
            <v>CORTATUBOS</v>
          </cell>
          <cell r="D22" t="str">
            <v>Ridgid</v>
          </cell>
          <cell r="E22">
            <v>461.85185185185185</v>
          </cell>
          <cell r="F22">
            <v>0</v>
          </cell>
          <cell r="H22">
            <v>500</v>
          </cell>
        </row>
        <row r="23">
          <cell r="A23">
            <v>22</v>
          </cell>
          <cell r="B23" t="str">
            <v>equi</v>
          </cell>
          <cell r="C23" t="str">
            <v>DIFERENCIAL 2 TON</v>
          </cell>
          <cell r="D23" t="str">
            <v>Genérica</v>
          </cell>
          <cell r="E23">
            <v>103.65486111111112</v>
          </cell>
          <cell r="F23">
            <v>0</v>
          </cell>
          <cell r="H23">
            <v>500</v>
          </cell>
        </row>
        <row r="24">
          <cell r="A24">
            <v>23</v>
          </cell>
          <cell r="B24" t="str">
            <v>equi</v>
          </cell>
          <cell r="C24" t="str">
            <v>DOBLADORA</v>
          </cell>
          <cell r="D24" t="str">
            <v>Hasta 12"</v>
          </cell>
          <cell r="E24">
            <v>13125</v>
          </cell>
          <cell r="F24">
            <v>1.5</v>
          </cell>
          <cell r="H24">
            <v>3001.5</v>
          </cell>
        </row>
        <row r="25">
          <cell r="A25">
            <v>24</v>
          </cell>
          <cell r="B25" t="str">
            <v>equi</v>
          </cell>
          <cell r="C25" t="str">
            <v>DOBLADORA MANUAL</v>
          </cell>
          <cell r="D25" t="str">
            <v>-- --</v>
          </cell>
          <cell r="E25">
            <v>1000</v>
          </cell>
          <cell r="F25">
            <v>0</v>
          </cell>
          <cell r="H25">
            <v>1000</v>
          </cell>
        </row>
        <row r="26">
          <cell r="A26">
            <v>25</v>
          </cell>
          <cell r="B26" t="str">
            <v>equi</v>
          </cell>
          <cell r="C26" t="str">
            <v>ENCINTADORA</v>
          </cell>
          <cell r="D26" t="str">
            <v>Genérica</v>
          </cell>
          <cell r="F26">
            <v>1.5</v>
          </cell>
          <cell r="H26">
            <v>16001.5</v>
          </cell>
        </row>
        <row r="27">
          <cell r="A27">
            <v>26</v>
          </cell>
          <cell r="B27" t="str">
            <v>equi</v>
          </cell>
          <cell r="C27" t="str">
            <v>EQ. DIBUJO</v>
          </cell>
          <cell r="D27" t="str">
            <v>Autocad</v>
          </cell>
          <cell r="E27">
            <v>2000</v>
          </cell>
          <cell r="F27">
            <v>0</v>
          </cell>
          <cell r="H27">
            <v>2000</v>
          </cell>
        </row>
        <row r="28">
          <cell r="A28">
            <v>27</v>
          </cell>
          <cell r="B28" t="str">
            <v>equi</v>
          </cell>
          <cell r="C28" t="str">
            <v>EQ. MONTAJE</v>
          </cell>
          <cell r="D28" t="str">
            <v>-- --</v>
          </cell>
          <cell r="E28">
            <v>5000</v>
          </cell>
          <cell r="F28">
            <v>0</v>
          </cell>
          <cell r="H28">
            <v>5000</v>
          </cell>
        </row>
        <row r="29">
          <cell r="A29">
            <v>28</v>
          </cell>
          <cell r="B29" t="str">
            <v>equi</v>
          </cell>
          <cell r="C29" t="str">
            <v>EQ. OXICORTE</v>
          </cell>
          <cell r="D29" t="str">
            <v>Victor</v>
          </cell>
          <cell r="E29">
            <v>287.98611111111109</v>
          </cell>
          <cell r="F29">
            <v>0</v>
          </cell>
          <cell r="H29">
            <v>650</v>
          </cell>
        </row>
        <row r="30">
          <cell r="A30">
            <v>29</v>
          </cell>
          <cell r="B30" t="str">
            <v>equi</v>
          </cell>
          <cell r="C30" t="str">
            <v>EQ. RX</v>
          </cell>
          <cell r="D30" t="str">
            <v xml:space="preserve"> -- </v>
          </cell>
          <cell r="E30">
            <v>6000</v>
          </cell>
          <cell r="F30">
            <v>0</v>
          </cell>
          <cell r="H30">
            <v>6000</v>
          </cell>
        </row>
        <row r="31">
          <cell r="A31">
            <v>30</v>
          </cell>
          <cell r="B31" t="str">
            <v>equi</v>
          </cell>
          <cell r="C31" t="str">
            <v>EQ. SANDBLASTING</v>
          </cell>
          <cell r="D31" t="str">
            <v>Atlas Copco</v>
          </cell>
          <cell r="E31">
            <v>2500</v>
          </cell>
          <cell r="F31">
            <v>0</v>
          </cell>
          <cell r="H31">
            <v>2500</v>
          </cell>
        </row>
        <row r="32">
          <cell r="A32">
            <v>31</v>
          </cell>
          <cell r="B32" t="str">
            <v>equi</v>
          </cell>
          <cell r="C32" t="str">
            <v>EQ. TOPOGRAFÍA</v>
          </cell>
          <cell r="D32" t="str">
            <v>Kern</v>
          </cell>
          <cell r="E32">
            <v>5000</v>
          </cell>
          <cell r="F32">
            <v>0</v>
          </cell>
          <cell r="H32">
            <v>5000</v>
          </cell>
        </row>
        <row r="33">
          <cell r="A33">
            <v>32</v>
          </cell>
          <cell r="B33" t="str">
            <v>equi</v>
          </cell>
          <cell r="C33" t="str">
            <v>GRAPA</v>
          </cell>
          <cell r="D33" t="str">
            <v>Externa</v>
          </cell>
          <cell r="E33">
            <v>500</v>
          </cell>
          <cell r="F33">
            <v>0</v>
          </cell>
          <cell r="H33">
            <v>500</v>
          </cell>
        </row>
        <row r="34">
          <cell r="A34">
            <v>33</v>
          </cell>
          <cell r="B34" t="str">
            <v>equi</v>
          </cell>
          <cell r="C34" t="str">
            <v>GRÚA DE 20 TON</v>
          </cell>
          <cell r="D34" t="str">
            <v>Genérica</v>
          </cell>
          <cell r="E34">
            <v>110000.00000000001</v>
          </cell>
          <cell r="F34">
            <v>5</v>
          </cell>
          <cell r="H34">
            <v>63113.8</v>
          </cell>
        </row>
        <row r="35">
          <cell r="A35">
            <v>34</v>
          </cell>
          <cell r="B35" t="str">
            <v>equi</v>
          </cell>
          <cell r="C35" t="str">
            <v>GRÚA DE 35 TON</v>
          </cell>
          <cell r="D35" t="str">
            <v>-- --</v>
          </cell>
          <cell r="E35">
            <v>154000</v>
          </cell>
          <cell r="F35">
            <v>5</v>
          </cell>
          <cell r="H35">
            <v>73113.8</v>
          </cell>
        </row>
        <row r="36">
          <cell r="A36">
            <v>35</v>
          </cell>
          <cell r="B36" t="str">
            <v>equi</v>
          </cell>
          <cell r="C36" t="str">
            <v>GUADAÑADORA</v>
          </cell>
          <cell r="D36" t="str">
            <v>Genérica</v>
          </cell>
          <cell r="E36">
            <v>923.28194444444443</v>
          </cell>
          <cell r="F36">
            <v>0.5</v>
          </cell>
          <cell r="H36">
            <v>1000.5</v>
          </cell>
        </row>
        <row r="37">
          <cell r="A37">
            <v>36</v>
          </cell>
          <cell r="B37" t="str">
            <v>equi</v>
          </cell>
          <cell r="C37" t="str">
            <v>HERR. MENOR</v>
          </cell>
          <cell r="D37" t="str">
            <v>Genérica</v>
          </cell>
          <cell r="E37">
            <v>750</v>
          </cell>
          <cell r="F37">
            <v>0</v>
          </cell>
          <cell r="H37">
            <v>750</v>
          </cell>
        </row>
        <row r="38">
          <cell r="A38">
            <v>37</v>
          </cell>
          <cell r="B38" t="str">
            <v>equi</v>
          </cell>
          <cell r="C38" t="str">
            <v>HOLLIDAY DETECTOR</v>
          </cell>
          <cell r="D38" t="str">
            <v>Spy</v>
          </cell>
          <cell r="E38">
            <v>750</v>
          </cell>
          <cell r="F38">
            <v>0</v>
          </cell>
          <cell r="H38">
            <v>750</v>
          </cell>
        </row>
        <row r="39">
          <cell r="A39">
            <v>38</v>
          </cell>
          <cell r="B39" t="str">
            <v>equi</v>
          </cell>
          <cell r="C39" t="str">
            <v>HOT TAPPING MACHINE</v>
          </cell>
          <cell r="D39" t="str">
            <v xml:space="preserve"> hasta Ø=6"</v>
          </cell>
          <cell r="E39">
            <v>7000</v>
          </cell>
          <cell r="F39">
            <v>0</v>
          </cell>
          <cell r="H39">
            <v>7000</v>
          </cell>
        </row>
        <row r="40">
          <cell r="A40">
            <v>39</v>
          </cell>
          <cell r="B40" t="str">
            <v>equi</v>
          </cell>
          <cell r="C40" t="str">
            <v>INSTRUMENTOS PRUEBAS PROTECCION CATODICA</v>
          </cell>
          <cell r="D40" t="str">
            <v>-- --</v>
          </cell>
          <cell r="E40">
            <v>1200</v>
          </cell>
          <cell r="F40">
            <v>0</v>
          </cell>
          <cell r="H40">
            <v>1200</v>
          </cell>
        </row>
        <row r="41">
          <cell r="A41">
            <v>40</v>
          </cell>
          <cell r="B41" t="str">
            <v>equi</v>
          </cell>
          <cell r="C41" t="str">
            <v>MANÓMETRO</v>
          </cell>
          <cell r="D41" t="str">
            <v xml:space="preserve"> -- </v>
          </cell>
          <cell r="E41">
            <v>400</v>
          </cell>
          <cell r="F41">
            <v>0</v>
          </cell>
          <cell r="H41">
            <v>400</v>
          </cell>
        </row>
        <row r="42">
          <cell r="A42">
            <v>41</v>
          </cell>
          <cell r="B42" t="str">
            <v>equi</v>
          </cell>
          <cell r="C42" t="str">
            <v>MÁQ. SOLDAR</v>
          </cell>
          <cell r="D42" t="str">
            <v>SA250</v>
          </cell>
          <cell r="E42">
            <v>3500</v>
          </cell>
          <cell r="F42">
            <v>1.5</v>
          </cell>
          <cell r="H42">
            <v>5001.5</v>
          </cell>
        </row>
        <row r="43">
          <cell r="A43">
            <v>42</v>
          </cell>
          <cell r="B43" t="str">
            <v>equi</v>
          </cell>
          <cell r="C43" t="str">
            <v>MEGGER</v>
          </cell>
          <cell r="D43" t="str">
            <v>-- --</v>
          </cell>
          <cell r="E43">
            <v>1200</v>
          </cell>
          <cell r="F43">
            <v>0</v>
          </cell>
          <cell r="H43">
            <v>1200</v>
          </cell>
        </row>
        <row r="44">
          <cell r="A44">
            <v>43</v>
          </cell>
          <cell r="B44" t="str">
            <v>equi</v>
          </cell>
          <cell r="C44" t="str">
            <v>MEZCLADORA</v>
          </cell>
          <cell r="D44" t="str">
            <v>1 1/2 Bultos</v>
          </cell>
          <cell r="E44">
            <v>2250</v>
          </cell>
          <cell r="F44">
            <v>0.5</v>
          </cell>
          <cell r="H44">
            <v>3000.5</v>
          </cell>
        </row>
        <row r="45">
          <cell r="A45">
            <v>44</v>
          </cell>
          <cell r="B45" t="str">
            <v>equi</v>
          </cell>
          <cell r="C45" t="str">
            <v>MOTOBOMBA 3"</v>
          </cell>
          <cell r="D45" t="str">
            <v>IHM</v>
          </cell>
          <cell r="E45">
            <v>2500</v>
          </cell>
          <cell r="F45">
            <v>0.5</v>
          </cell>
          <cell r="H45">
            <v>2500.5</v>
          </cell>
        </row>
        <row r="46">
          <cell r="A46">
            <v>45</v>
          </cell>
          <cell r="B46" t="str">
            <v>equi</v>
          </cell>
          <cell r="C46" t="str">
            <v>MOTONIVELADORA</v>
          </cell>
          <cell r="D46" t="str">
            <v xml:space="preserve"> -- </v>
          </cell>
          <cell r="E46">
            <v>40000</v>
          </cell>
          <cell r="F46">
            <v>5</v>
          </cell>
          <cell r="H46">
            <v>39113.800000000003</v>
          </cell>
        </row>
        <row r="47">
          <cell r="A47">
            <v>46</v>
          </cell>
          <cell r="B47" t="str">
            <v>equi</v>
          </cell>
          <cell r="C47" t="str">
            <v>MULTÍMETRO</v>
          </cell>
          <cell r="D47" t="str">
            <v xml:space="preserve"> -- </v>
          </cell>
          <cell r="E47">
            <v>1300</v>
          </cell>
          <cell r="F47">
            <v>0</v>
          </cell>
          <cell r="H47">
            <v>1300</v>
          </cell>
        </row>
        <row r="48">
          <cell r="A48">
            <v>47</v>
          </cell>
          <cell r="B48" t="str">
            <v>equi</v>
          </cell>
          <cell r="C48" t="str">
            <v>PERFORADORA HORIZONTAL</v>
          </cell>
          <cell r="D48" t="str">
            <v>CRC</v>
          </cell>
          <cell r="E48">
            <v>24000</v>
          </cell>
          <cell r="F48">
            <v>2</v>
          </cell>
          <cell r="H48">
            <v>24002</v>
          </cell>
        </row>
        <row r="49">
          <cell r="A49">
            <v>48</v>
          </cell>
          <cell r="B49" t="str">
            <v>equi</v>
          </cell>
          <cell r="C49" t="str">
            <v>PLANTA ELÉCTRICA</v>
          </cell>
          <cell r="D49" t="str">
            <v>5 KW</v>
          </cell>
          <cell r="E49">
            <v>2800</v>
          </cell>
          <cell r="F49">
            <v>0.5</v>
          </cell>
          <cell r="H49">
            <v>2800.5</v>
          </cell>
        </row>
        <row r="50">
          <cell r="A50">
            <v>49</v>
          </cell>
          <cell r="B50" t="str">
            <v>equi</v>
          </cell>
          <cell r="C50" t="str">
            <v>PULIDORA</v>
          </cell>
          <cell r="D50" t="str">
            <v>Bosch</v>
          </cell>
          <cell r="E50">
            <v>312.5</v>
          </cell>
          <cell r="F50">
            <v>0</v>
          </cell>
          <cell r="H50">
            <v>500</v>
          </cell>
        </row>
        <row r="51">
          <cell r="A51">
            <v>50</v>
          </cell>
          <cell r="B51" t="str">
            <v>equi</v>
          </cell>
          <cell r="C51" t="str">
            <v>REGISTRADOR</v>
          </cell>
          <cell r="D51" t="str">
            <v>Weskler</v>
          </cell>
          <cell r="E51">
            <v>2500</v>
          </cell>
          <cell r="F51">
            <v>0</v>
          </cell>
          <cell r="H51">
            <v>2500</v>
          </cell>
        </row>
        <row r="52">
          <cell r="A52">
            <v>51</v>
          </cell>
          <cell r="B52" t="str">
            <v>equi</v>
          </cell>
          <cell r="C52" t="str">
            <v>RETROCARGADOR</v>
          </cell>
          <cell r="D52" t="str">
            <v>Llantas</v>
          </cell>
          <cell r="E52">
            <v>40000</v>
          </cell>
          <cell r="F52">
            <v>3.5</v>
          </cell>
          <cell r="H52">
            <v>35112.300000000003</v>
          </cell>
        </row>
        <row r="53">
          <cell r="A53">
            <v>52</v>
          </cell>
          <cell r="B53" t="str">
            <v>equi</v>
          </cell>
          <cell r="C53" t="str">
            <v>RETROEXCAVADORA</v>
          </cell>
          <cell r="D53" t="str">
            <v>Oruga</v>
          </cell>
          <cell r="E53">
            <v>45000</v>
          </cell>
          <cell r="F53">
            <v>4</v>
          </cell>
          <cell r="H53">
            <v>47113.8</v>
          </cell>
        </row>
        <row r="54">
          <cell r="A54">
            <v>53</v>
          </cell>
          <cell r="B54" t="str">
            <v>equi</v>
          </cell>
          <cell r="C54" t="str">
            <v>RETRO CON MARTILLO</v>
          </cell>
          <cell r="D54" t="str">
            <v>Oruga</v>
          </cell>
          <cell r="E54">
            <v>100000</v>
          </cell>
          <cell r="F54">
            <v>5</v>
          </cell>
          <cell r="H54">
            <v>62113.8</v>
          </cell>
        </row>
        <row r="55">
          <cell r="A55">
            <v>54</v>
          </cell>
          <cell r="B55" t="str">
            <v>equi</v>
          </cell>
          <cell r="C55" t="str">
            <v>TIENDETUBOS</v>
          </cell>
          <cell r="D55" t="str">
            <v>561</v>
          </cell>
          <cell r="E55">
            <v>43000</v>
          </cell>
          <cell r="F55">
            <v>5</v>
          </cell>
          <cell r="H55">
            <v>47113.8</v>
          </cell>
        </row>
        <row r="56">
          <cell r="A56">
            <v>55</v>
          </cell>
          <cell r="B56" t="str">
            <v>equi</v>
          </cell>
          <cell r="C56" t="str">
            <v>TRACTOMULA CAMABAJA</v>
          </cell>
          <cell r="D56" t="str">
            <v>Camabaja</v>
          </cell>
          <cell r="E56">
            <v>16000</v>
          </cell>
          <cell r="F56">
            <v>4.5</v>
          </cell>
          <cell r="H56">
            <v>27941</v>
          </cell>
        </row>
        <row r="57">
          <cell r="A57">
            <v>56</v>
          </cell>
          <cell r="B57" t="str">
            <v>equi</v>
          </cell>
          <cell r="C57" t="str">
            <v>TRACTOMULA PLATAFORMA</v>
          </cell>
          <cell r="D57" t="str">
            <v>Plataforma</v>
          </cell>
          <cell r="E57">
            <v>25000</v>
          </cell>
          <cell r="F57">
            <v>4.5</v>
          </cell>
          <cell r="H57">
            <v>25941</v>
          </cell>
        </row>
        <row r="58">
          <cell r="A58">
            <v>57</v>
          </cell>
          <cell r="B58" t="str">
            <v>equi</v>
          </cell>
          <cell r="C58" t="str">
            <v>VIBRADOR CONCRETO</v>
          </cell>
          <cell r="D58" t="str">
            <v>Elliot</v>
          </cell>
          <cell r="E58">
            <v>2250</v>
          </cell>
          <cell r="F58">
            <v>0.5</v>
          </cell>
          <cell r="H58">
            <v>1500.5</v>
          </cell>
        </row>
        <row r="59">
          <cell r="A59">
            <v>58</v>
          </cell>
          <cell r="B59" t="str">
            <v>equi</v>
          </cell>
          <cell r="C59" t="str">
            <v>COMPACTADOR AUTOPROPULSADO</v>
          </cell>
          <cell r="D59" t="str">
            <v>-- --</v>
          </cell>
          <cell r="E59">
            <v>36000</v>
          </cell>
          <cell r="F59">
            <v>2.5</v>
          </cell>
          <cell r="H59">
            <v>39111.300000000003</v>
          </cell>
        </row>
        <row r="60">
          <cell r="A60">
            <v>59</v>
          </cell>
          <cell r="B60" t="str">
            <v>equi</v>
          </cell>
          <cell r="C60" t="str">
            <v>COMPACTADOR MANUAL</v>
          </cell>
          <cell r="D60" t="str">
            <v>-- --</v>
          </cell>
          <cell r="E60">
            <v>1200</v>
          </cell>
          <cell r="F60">
            <v>0.5</v>
          </cell>
          <cell r="H60">
            <v>1200.5</v>
          </cell>
        </row>
        <row r="61">
          <cell r="A61">
            <v>60</v>
          </cell>
          <cell r="B61" t="str">
            <v>equi</v>
          </cell>
          <cell r="C61" t="str">
            <v>VOLQUETA</v>
          </cell>
          <cell r="D61" t="str">
            <v>5 m3</v>
          </cell>
          <cell r="E61">
            <v>20000</v>
          </cell>
          <cell r="F61">
            <v>1.5</v>
          </cell>
          <cell r="H61">
            <v>22604.666666666668</v>
          </cell>
        </row>
        <row r="62">
          <cell r="A62">
            <v>61</v>
          </cell>
          <cell r="B62" t="str">
            <v>equi</v>
          </cell>
          <cell r="C62" t="str">
            <v>CALDERA</v>
          </cell>
          <cell r="D62" t="str">
            <v>-- --</v>
          </cell>
          <cell r="E62" t="str">
            <v>X</v>
          </cell>
          <cell r="F62">
            <v>0.5</v>
          </cell>
          <cell r="H62">
            <v>4200.5</v>
          </cell>
        </row>
        <row r="63">
          <cell r="A63">
            <v>62</v>
          </cell>
          <cell r="B63" t="str">
            <v>equi</v>
          </cell>
          <cell r="C63" t="str">
            <v>CARROMACHO</v>
          </cell>
          <cell r="D63" t="str">
            <v>-- --</v>
          </cell>
          <cell r="E63" t="str">
            <v>X</v>
          </cell>
          <cell r="F63">
            <v>5</v>
          </cell>
          <cell r="H63">
            <v>55941.5</v>
          </cell>
        </row>
        <row r="64">
          <cell r="A64">
            <v>63</v>
          </cell>
          <cell r="B64" t="str">
            <v>equi</v>
          </cell>
          <cell r="C64" t="str">
            <v>TRACTOR AGRÍCOLA</v>
          </cell>
          <cell r="E64">
            <v>11250</v>
          </cell>
          <cell r="F64">
            <v>0.6</v>
          </cell>
          <cell r="H64">
            <v>30109.4</v>
          </cell>
        </row>
        <row r="65">
          <cell r="A65">
            <v>64</v>
          </cell>
          <cell r="B65" t="str">
            <v>equi</v>
          </cell>
          <cell r="C65" t="str">
            <v>EQUIPO FBE</v>
          </cell>
          <cell r="E65" t="str">
            <v>X</v>
          </cell>
          <cell r="I65" t="str">
            <v>este valor incluye combustible</v>
          </cell>
        </row>
        <row r="66">
          <cell r="A66">
            <v>65</v>
          </cell>
          <cell r="B66" t="str">
            <v>equi</v>
          </cell>
          <cell r="C66" t="str">
            <v>MOTOSIERRA</v>
          </cell>
          <cell r="E66">
            <v>1000</v>
          </cell>
          <cell r="F66">
            <v>0.5</v>
          </cell>
          <cell r="H66">
            <v>1000.5</v>
          </cell>
        </row>
        <row r="67">
          <cell r="A67">
            <v>66</v>
          </cell>
          <cell r="B67" t="str">
            <v>equi</v>
          </cell>
          <cell r="C67" t="str">
            <v>CARROTANQUE</v>
          </cell>
          <cell r="E67">
            <v>14500</v>
          </cell>
          <cell r="F67">
            <v>1.5</v>
          </cell>
          <cell r="H67">
            <v>25938</v>
          </cell>
        </row>
        <row r="68">
          <cell r="A68">
            <v>67</v>
          </cell>
          <cell r="B68" t="str">
            <v>equi</v>
          </cell>
          <cell r="C68" t="str">
            <v>CORTADORA DE LADRILLO</v>
          </cell>
          <cell r="E68">
            <v>2500</v>
          </cell>
          <cell r="H68">
            <v>2000</v>
          </cell>
        </row>
        <row r="69">
          <cell r="A69">
            <v>68</v>
          </cell>
          <cell r="B69" t="str">
            <v>equi</v>
          </cell>
          <cell r="C69" t="str">
            <v>EQUIPO VACIO Y CAMARA</v>
          </cell>
          <cell r="E69">
            <v>2500</v>
          </cell>
          <cell r="F69">
            <v>0</v>
          </cell>
          <cell r="H69">
            <v>2500</v>
          </cell>
        </row>
        <row r="70">
          <cell r="A70">
            <v>69</v>
          </cell>
          <cell r="B70" t="str">
            <v>equi</v>
          </cell>
          <cell r="C70" t="str">
            <v>ROSCADORA ELECTRICA</v>
          </cell>
          <cell r="D70" t="str">
            <v>ridgid</v>
          </cell>
          <cell r="E70" t="str">
            <v>X</v>
          </cell>
          <cell r="H70">
            <v>6500</v>
          </cell>
        </row>
        <row r="71">
          <cell r="A71">
            <v>70</v>
          </cell>
          <cell r="B71" t="str">
            <v>equi</v>
          </cell>
          <cell r="C71" t="str">
            <v>EQUIPO PRUEBAS ELECTRICAS</v>
          </cell>
          <cell r="D71" t="str">
            <v>-- ---</v>
          </cell>
          <cell r="E71">
            <v>2000</v>
          </cell>
        </row>
        <row r="72">
          <cell r="A72">
            <v>71</v>
          </cell>
          <cell r="B72" t="str">
            <v>equi</v>
          </cell>
          <cell r="C72" t="str">
            <v>EQUIPO DE CALIBRACIÓN  INSTRUMENTOS</v>
          </cell>
          <cell r="D72" t="str">
            <v>---</v>
          </cell>
          <cell r="E72">
            <v>4000</v>
          </cell>
        </row>
        <row r="73">
          <cell r="A73">
            <v>72</v>
          </cell>
          <cell r="B73" t="str">
            <v>equi</v>
          </cell>
          <cell r="C73" t="str">
            <v>PULIDORA DE TRABAJO PESADO</v>
          </cell>
          <cell r="E73">
            <v>1000</v>
          </cell>
          <cell r="F73">
            <v>0</v>
          </cell>
          <cell r="H73">
            <v>1000</v>
          </cell>
        </row>
        <row r="74">
          <cell r="A74">
            <v>73</v>
          </cell>
          <cell r="B74" t="str">
            <v>equi</v>
          </cell>
          <cell r="C74" t="str">
            <v>DOBLADORA 20"</v>
          </cell>
          <cell r="E74">
            <v>15000</v>
          </cell>
        </row>
        <row r="75">
          <cell r="A75">
            <v>74</v>
          </cell>
          <cell r="B75" t="str">
            <v>equi</v>
          </cell>
          <cell r="C75" t="str">
            <v>EQUIPO DE GAMMAGRAFÍA</v>
          </cell>
          <cell r="E75">
            <v>15000</v>
          </cell>
        </row>
        <row r="76">
          <cell r="A76">
            <v>75</v>
          </cell>
          <cell r="B76" t="str">
            <v>equi</v>
          </cell>
          <cell r="C76" t="str">
            <v>BROCA</v>
          </cell>
          <cell r="E76">
            <v>1500000</v>
          </cell>
        </row>
        <row r="77">
          <cell r="A77">
            <v>76</v>
          </cell>
          <cell r="B77" t="str">
            <v>equi</v>
          </cell>
          <cell r="C77" t="str">
            <v>RASPADOR CON PLATINA CALIBRADORA 20"</v>
          </cell>
          <cell r="D77" t="str">
            <v>UN</v>
          </cell>
          <cell r="E77">
            <v>8500</v>
          </cell>
        </row>
        <row r="78">
          <cell r="A78">
            <v>77</v>
          </cell>
          <cell r="B78" t="str">
            <v>equi</v>
          </cell>
          <cell r="C78" t="str">
            <v>MARTILLO NEUMATICO</v>
          </cell>
          <cell r="E78">
            <v>15000</v>
          </cell>
        </row>
        <row r="79">
          <cell r="A79">
            <v>78</v>
          </cell>
          <cell r="B79" t="str">
            <v>equi</v>
          </cell>
          <cell r="C79" t="str">
            <v>SISTEMA DE INFORMACION GEOGRAFICA</v>
          </cell>
          <cell r="E79">
            <v>15000</v>
          </cell>
        </row>
        <row r="80">
          <cell r="A80">
            <v>79</v>
          </cell>
          <cell r="B80" t="str">
            <v>equi</v>
          </cell>
          <cell r="C80" t="str">
            <v>AUTOHORMIGONERA</v>
          </cell>
          <cell r="D80" t="str">
            <v>DIECI L-3500 (CAP. 2.5 M3)</v>
          </cell>
          <cell r="E80">
            <v>36000</v>
          </cell>
        </row>
        <row r="81">
          <cell r="A81">
            <v>80</v>
          </cell>
          <cell r="B81" t="str">
            <v>equi</v>
          </cell>
          <cell r="C81" t="str">
            <v>DETECTOR DE LINEA 9800</v>
          </cell>
          <cell r="D81" t="str">
            <v>METROTECH</v>
          </cell>
          <cell r="E81">
            <v>12500</v>
          </cell>
        </row>
        <row r="85">
          <cell r="A85">
            <v>100</v>
          </cell>
          <cell r="C85" t="str">
            <v>Herramienta menor</v>
          </cell>
          <cell r="D85" t="str">
            <v>Generica</v>
          </cell>
          <cell r="E85">
            <v>1000</v>
          </cell>
        </row>
        <row r="86">
          <cell r="A86">
            <v>101</v>
          </cell>
          <cell r="C86" t="str">
            <v>Compresor</v>
          </cell>
          <cell r="D86" t="str">
            <v>Sullair</v>
          </cell>
          <cell r="E86">
            <v>25000</v>
          </cell>
        </row>
        <row r="87">
          <cell r="A87">
            <v>102</v>
          </cell>
          <cell r="C87" t="str">
            <v>Retroexcavadora</v>
          </cell>
          <cell r="D87" t="str">
            <v>HB</v>
          </cell>
          <cell r="E87">
            <v>45000</v>
          </cell>
        </row>
        <row r="88">
          <cell r="A88">
            <v>103</v>
          </cell>
          <cell r="C88" t="str">
            <v>Cargador</v>
          </cell>
          <cell r="D88" t="str">
            <v>Bobcat</v>
          </cell>
          <cell r="E88">
            <v>35000</v>
          </cell>
        </row>
        <row r="89">
          <cell r="A89">
            <v>104</v>
          </cell>
          <cell r="C89" t="str">
            <v>Volqueta</v>
          </cell>
          <cell r="D89" t="str">
            <v>Dodge</v>
          </cell>
          <cell r="E89">
            <v>45000</v>
          </cell>
        </row>
        <row r="90">
          <cell r="A90">
            <v>105</v>
          </cell>
          <cell r="C90" t="str">
            <v>Plancha Vibratoria (Rana)</v>
          </cell>
          <cell r="E90">
            <v>5000</v>
          </cell>
        </row>
        <row r="91">
          <cell r="A91">
            <v>106</v>
          </cell>
          <cell r="C91" t="str">
            <v>Vibrador electrico</v>
          </cell>
          <cell r="E91">
            <v>750</v>
          </cell>
        </row>
        <row r="92">
          <cell r="A92">
            <v>107</v>
          </cell>
          <cell r="C92" t="str">
            <v>Formaleta metalica</v>
          </cell>
          <cell r="E92">
            <v>1500</v>
          </cell>
        </row>
        <row r="93">
          <cell r="A93">
            <v>108</v>
          </cell>
          <cell r="C93" t="str">
            <v>Andamio</v>
          </cell>
          <cell r="E93">
            <v>150</v>
          </cell>
        </row>
        <row r="94">
          <cell r="A94">
            <v>109</v>
          </cell>
          <cell r="C94" t="str">
            <v>Equipo de soldadura</v>
          </cell>
          <cell r="E94">
            <v>250</v>
          </cell>
        </row>
        <row r="95">
          <cell r="A95">
            <v>110</v>
          </cell>
          <cell r="C95" t="str">
            <v>Equipo de montaje</v>
          </cell>
          <cell r="D95" t="str">
            <v>HB</v>
          </cell>
          <cell r="E95">
            <v>30000</v>
          </cell>
        </row>
        <row r="96">
          <cell r="A96">
            <v>111</v>
          </cell>
          <cell r="C96" t="str">
            <v>Equipo de fabricación</v>
          </cell>
          <cell r="D96" t="str">
            <v>HB</v>
          </cell>
          <cell r="E96">
            <v>55000</v>
          </cell>
        </row>
        <row r="97">
          <cell r="A97">
            <v>112</v>
          </cell>
          <cell r="C97" t="str">
            <v>Motoniveladora</v>
          </cell>
          <cell r="E97">
            <v>45000</v>
          </cell>
        </row>
        <row r="98">
          <cell r="A98">
            <v>113</v>
          </cell>
          <cell r="C98" t="str">
            <v>Cilindro Vibratorio</v>
          </cell>
          <cell r="E98">
            <v>45000</v>
          </cell>
        </row>
        <row r="99">
          <cell r="A99">
            <v>114</v>
          </cell>
          <cell r="C99" t="str">
            <v>terminadora</v>
          </cell>
          <cell r="E99">
            <v>88000</v>
          </cell>
        </row>
        <row r="100">
          <cell r="A100">
            <v>115</v>
          </cell>
          <cell r="C100" t="str">
            <v>Compactador de llanta</v>
          </cell>
          <cell r="E100">
            <v>33000</v>
          </cell>
        </row>
        <row r="101">
          <cell r="A101">
            <v>116</v>
          </cell>
          <cell r="C101" t="str">
            <v>Regla Vibratoria</v>
          </cell>
          <cell r="E101">
            <v>68000</v>
          </cell>
        </row>
        <row r="102">
          <cell r="A102">
            <v>117</v>
          </cell>
          <cell r="C102" t="str">
            <v>Pulidora</v>
          </cell>
          <cell r="E102">
            <v>500</v>
          </cell>
        </row>
        <row r="103">
          <cell r="A103">
            <v>118</v>
          </cell>
          <cell r="C103" t="str">
            <v>Cortadora</v>
          </cell>
          <cell r="E103">
            <v>500</v>
          </cell>
        </row>
        <row r="104">
          <cell r="A104">
            <v>119</v>
          </cell>
          <cell r="C104" t="str">
            <v>Servicio de Bombeo</v>
          </cell>
          <cell r="E104">
            <v>18000</v>
          </cell>
        </row>
        <row r="105">
          <cell r="A105">
            <v>120</v>
          </cell>
          <cell r="C105" t="str">
            <v>Ascensor</v>
          </cell>
          <cell r="E105">
            <v>85000000</v>
          </cell>
        </row>
        <row r="106">
          <cell r="A106">
            <v>121</v>
          </cell>
          <cell r="C106" t="str">
            <v>Megger de tierra</v>
          </cell>
          <cell r="E106">
            <v>35000</v>
          </cell>
        </row>
        <row r="107">
          <cell r="A107">
            <v>122</v>
          </cell>
        </row>
        <row r="108">
          <cell r="A108">
            <v>123</v>
          </cell>
        </row>
        <row r="109">
          <cell r="A109">
            <v>124</v>
          </cell>
        </row>
        <row r="110">
          <cell r="A110">
            <v>125</v>
          </cell>
        </row>
        <row r="111">
          <cell r="A111">
            <v>126</v>
          </cell>
        </row>
        <row r="112">
          <cell r="A112">
            <v>127</v>
          </cell>
        </row>
        <row r="113">
          <cell r="A113">
            <v>128</v>
          </cell>
        </row>
        <row r="114">
          <cell r="A114">
            <v>129</v>
          </cell>
        </row>
        <row r="115">
          <cell r="A115">
            <v>130</v>
          </cell>
        </row>
        <row r="116">
          <cell r="A116">
            <v>131</v>
          </cell>
        </row>
        <row r="117">
          <cell r="A117">
            <v>132</v>
          </cell>
        </row>
        <row r="118">
          <cell r="A118">
            <v>133</v>
          </cell>
        </row>
        <row r="119">
          <cell r="A119">
            <v>134</v>
          </cell>
        </row>
        <row r="120">
          <cell r="A120">
            <v>135</v>
          </cell>
        </row>
        <row r="121">
          <cell r="A121">
            <v>136</v>
          </cell>
        </row>
        <row r="122">
          <cell r="A122">
            <v>137</v>
          </cell>
        </row>
        <row r="123">
          <cell r="A123">
            <v>138</v>
          </cell>
        </row>
        <row r="124">
          <cell r="A124">
            <v>139</v>
          </cell>
        </row>
        <row r="125">
          <cell r="A125">
            <v>140</v>
          </cell>
        </row>
        <row r="126">
          <cell r="A126">
            <v>141</v>
          </cell>
        </row>
        <row r="127">
          <cell r="A127">
            <v>142</v>
          </cell>
        </row>
        <row r="128">
          <cell r="A128">
            <v>143</v>
          </cell>
        </row>
        <row r="129">
          <cell r="A129">
            <v>144</v>
          </cell>
        </row>
        <row r="130">
          <cell r="A130">
            <v>145</v>
          </cell>
        </row>
        <row r="131">
          <cell r="A131">
            <v>146</v>
          </cell>
        </row>
        <row r="132">
          <cell r="A132">
            <v>147</v>
          </cell>
        </row>
        <row r="133">
          <cell r="A133">
            <v>148</v>
          </cell>
        </row>
        <row r="134">
          <cell r="A134">
            <v>149</v>
          </cell>
        </row>
        <row r="135">
          <cell r="A135">
            <v>150</v>
          </cell>
        </row>
        <row r="136">
          <cell r="A136">
            <v>151</v>
          </cell>
        </row>
        <row r="137">
          <cell r="A137">
            <v>152</v>
          </cell>
        </row>
        <row r="138">
          <cell r="A138">
            <v>153</v>
          </cell>
        </row>
        <row r="139">
          <cell r="A139">
            <v>154</v>
          </cell>
        </row>
        <row r="140">
          <cell r="A140">
            <v>155</v>
          </cell>
        </row>
        <row r="141">
          <cell r="A141">
            <v>156</v>
          </cell>
        </row>
        <row r="142">
          <cell r="A142">
            <v>157</v>
          </cell>
        </row>
        <row r="143">
          <cell r="A143">
            <v>158</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bletroque"/>
      <sheetName val="dumper"/>
      <sheetName val="terex"/>
      <sheetName val="mantos"/>
      <sheetName val="taladros"/>
      <sheetName val="mulas"/>
      <sheetName val="triturado"/>
      <sheetName val="lluvia"/>
      <sheetName val="observaciones"/>
      <sheetName val="datos_equipo"/>
      <sheetName val="equipos"/>
      <sheetName val="tritur"/>
      <sheetName val="dobletroque1"/>
      <sheetName val="mulas room"/>
      <sheetName val="EQALT"/>
      <sheetName val="mulas_room"/>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ow r="1">
          <cell r="A1" t="str">
            <v>DOBLETROQUE</v>
          </cell>
        </row>
        <row r="2">
          <cell r="A2" t="str">
            <v>DUMPER (VOLVO)</v>
          </cell>
        </row>
        <row r="3">
          <cell r="A3" t="str">
            <v>TEREX</v>
          </cell>
        </row>
      </sheetData>
      <sheetData sheetId="11" refreshError="1"/>
      <sheetData sheetId="12" refreshError="1"/>
      <sheetData sheetId="13" refreshError="1"/>
      <sheetData sheetId="14" refreshError="1"/>
      <sheetData sheetId="15"/>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LISTADO DE NP"/>
      <sheetName val="DATOS CRUDOS"/>
      <sheetName val="RADIACIONES"/>
      <sheetName val="DECODIFICADOR"/>
      <sheetName val="COMISIONES Y CONTRATISTAS"/>
      <sheetName val="LISTADO"/>
      <sheetName val="Codigos Fuente"/>
      <sheetName val="items proyecto"/>
      <sheetName val="Hoja2"/>
      <sheetName val="Hoja1"/>
      <sheetName val="precios2002"/>
      <sheetName val="GPI 526"/>
      <sheetName val="SKJ452"/>
      <sheetName val="ITA878"/>
      <sheetName val="AEA-944"/>
      <sheetName val="DUB-823"/>
      <sheetName val="XXJ617"/>
      <sheetName val="SNG_855"/>
      <sheetName val="VEA 374"/>
      <sheetName val="HFB024"/>
      <sheetName val="PAJ825"/>
      <sheetName val="Sheet1"/>
      <sheetName val="LIST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No.1 "/>
      <sheetName val="200P1"/>
      <sheetName val="200P2"/>
      <sheetName val="220.1"/>
      <sheetName val="600.5"/>
      <sheetName val="621.1"/>
      <sheetName val="642.1"/>
      <sheetName val="320.1"/>
      <sheetName val="330.1"/>
      <sheetName val="450.2P  Vía 9003"/>
      <sheetName val="632.1P "/>
      <sheetName val="673.2"/>
      <sheetName val="201.7"/>
      <sheetName val="600.1"/>
      <sheetName val="201.15"/>
      <sheetName val="610.1"/>
      <sheetName val="610.1P"/>
      <sheetName val="465.1"/>
      <sheetName val="630.4 Vía 9003"/>
      <sheetName val="630.6 Vía 7801"/>
      <sheetName val="640.1.2"/>
      <sheetName val="700.1"/>
      <sheetName val="673.1"/>
    </sheetNames>
    <sheetDataSet>
      <sheetData sheetId="0" refreshError="1"/>
      <sheetData sheetId="1" refreshError="1"/>
      <sheetData sheetId="2" refreshError="1"/>
      <sheetData sheetId="3" refreshError="1">
        <row r="52">
          <cell r="H52">
            <v>17695</v>
          </cell>
        </row>
      </sheetData>
      <sheetData sheetId="4" refreshError="1"/>
      <sheetData sheetId="5" refreshError="1"/>
      <sheetData sheetId="6" refreshError="1"/>
      <sheetData sheetId="7" refreshError="1"/>
      <sheetData sheetId="8" refreshError="1">
        <row r="52">
          <cell r="H52">
            <v>117768</v>
          </cell>
        </row>
      </sheetData>
      <sheetData sheetId="9" refreshError="1"/>
      <sheetData sheetId="10" refreshError="1"/>
      <sheetData sheetId="11" refreshError="1">
        <row r="53">
          <cell r="H53">
            <v>6579</v>
          </cell>
        </row>
      </sheetData>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50">
          <cell r="H50">
            <v>4886</v>
          </cell>
        </row>
      </sheetData>
      <sheetData sheetId="21" refreshError="1"/>
      <sheetData sheetId="22" refreshError="1">
        <row r="49">
          <cell r="H49">
            <v>103467</v>
          </cell>
        </row>
      </sheetData>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ía 9004"/>
      <sheetName val="201.7"/>
      <sheetName val="600.1"/>
      <sheetName val="610.1"/>
      <sheetName val="630.4"/>
      <sheetName val="630.6"/>
      <sheetName val="680P"/>
      <sheetName val="201.15"/>
      <sheetName val="465.1"/>
      <sheetName val="330.2"/>
      <sheetName val="320.1"/>
      <sheetName val="630.7"/>
      <sheetName val="450.9 "/>
      <sheetName val="640.1.2"/>
      <sheetName val="673.2"/>
      <sheetName val="681.1"/>
      <sheetName val="460.1P"/>
      <sheetName val="450.2"/>
      <sheetName val="450.9P  "/>
      <sheetName val="330.1P"/>
      <sheetName val="225P"/>
      <sheetName val="700.1"/>
      <sheetName val="701.1"/>
      <sheetName val="420.1"/>
      <sheetName val="466.1"/>
      <sheetName val="900.4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row r="52">
          <cell r="H52">
            <v>177657</v>
          </cell>
        </row>
      </sheetData>
      <sheetData sheetId="10" refreshError="1">
        <row r="52">
          <cell r="H52">
            <v>146785</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row r="52">
          <cell r="H52">
            <v>1783</v>
          </cell>
        </row>
      </sheetData>
      <sheetData sheetId="22" refreshError="1"/>
      <sheetData sheetId="23" refreshError="1"/>
      <sheetData sheetId="24" refreshError="1"/>
      <sheetData sheetId="25" refreshError="1"/>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_Via_distribuidora"/>
      <sheetName val="INSUMOS BASE"/>
      <sheetName val="costos mano obra"/>
      <sheetName val="Información"/>
      <sheetName val="ANEXOS QUE APLICAN"/>
      <sheetName val="DATOS GRALES"/>
      <sheetName val="PRESUPUESTO"/>
      <sheetName val="FORMATO AU"/>
      <sheetName val="CALCULO ANTICIPO"/>
      <sheetName val="GASTOS DE LEGALIZACIÓN"/>
      <sheetName val="APU AMBIENTAL"/>
      <sheetName val="LISTA VERIFICACIÓN "/>
      <sheetName val="INTERV AMBIENTAL"/>
      <sheetName val="IMPACTOS"/>
      <sheetName val="CRONOGRAMA"/>
      <sheetName val="APU"/>
      <sheetName val="APU labores arbolado 2014"/>
      <sheetName val="INSUMOS_BASE1"/>
      <sheetName val="costos_mano_obra1"/>
      <sheetName val="ANEXOS_QUE_APLICAN1"/>
      <sheetName val="DATOS_GRALES1"/>
      <sheetName val="FORMATO_AU1"/>
      <sheetName val="CALCULO_ANTICIPO1"/>
      <sheetName val="GASTOS_DE_LEGALIZACIÓN1"/>
      <sheetName val="APU_AMBIENTAL1"/>
      <sheetName val="LISTA_VERIFICACIÓN_1"/>
      <sheetName val="INTERV_AMBIENTAL1"/>
      <sheetName val="APU_labores_arbolado_20141"/>
      <sheetName val="INSUMOS_BASE"/>
      <sheetName val="costos_mano_obra"/>
      <sheetName val="ANEXOS_QUE_APLICAN"/>
      <sheetName val="DATOS_GRALES"/>
      <sheetName val="FORMATO_AU"/>
      <sheetName val="CALCULO_ANTICIPO"/>
      <sheetName val="GASTOS_DE_LEGALIZACIÓN"/>
      <sheetName val="APU_AMBIENTAL"/>
      <sheetName val="LISTA_VERIFICACIÓN_"/>
      <sheetName val="INTERV_AMBIENTAL"/>
      <sheetName val="APU_labores_arbolado_2014"/>
      <sheetName val="Presupuesto correigio nora mora"/>
      <sheetName val="Formular"/>
      <sheetName val="Recursos"/>
      <sheetName val="RELACION DE PRECIOS"/>
      <sheetName val="ACTA 6"/>
      <sheetName val="MODIF. 2"/>
      <sheetName val="MODIF. 3"/>
      <sheetName val="MODIF. 4"/>
      <sheetName val="cant"/>
      <sheetName val="par mar19"/>
      <sheetName val="par"/>
    </sheetNames>
    <sheetDataSet>
      <sheetData sheetId="0"/>
      <sheetData sheetId="1" refreshError="1"/>
      <sheetData sheetId="2" refreshError="1"/>
      <sheetData sheetId="3" refreshError="1"/>
      <sheetData sheetId="4">
        <row r="1">
          <cell r="C1">
            <v>0</v>
          </cell>
        </row>
      </sheetData>
      <sheetData sheetId="5">
        <row r="1">
          <cell r="C1">
            <v>0</v>
          </cell>
        </row>
      </sheetData>
      <sheetData sheetId="6">
        <row r="1">
          <cell r="C1">
            <v>0</v>
          </cell>
        </row>
      </sheetData>
      <sheetData sheetId="7">
        <row r="1">
          <cell r="C1">
            <v>0</v>
          </cell>
        </row>
      </sheetData>
      <sheetData sheetId="8"/>
      <sheetData sheetId="9"/>
      <sheetData sheetId="10"/>
      <sheetData sheetId="11"/>
      <sheetData sheetId="12"/>
      <sheetData sheetId="13"/>
      <sheetData sheetId="14"/>
      <sheetData sheetId="15"/>
      <sheetData sheetId="16">
        <row r="1">
          <cell r="C1">
            <v>0</v>
          </cell>
        </row>
      </sheetData>
      <sheetData sheetId="17" refreshError="1"/>
      <sheetData sheetId="18" refreshError="1"/>
      <sheetData sheetId="19">
        <row r="1">
          <cell r="C1">
            <v>0</v>
          </cell>
        </row>
      </sheetData>
      <sheetData sheetId="20">
        <row r="1">
          <cell r="C1">
            <v>0</v>
          </cell>
        </row>
      </sheetData>
      <sheetData sheetId="21">
        <row r="1">
          <cell r="C1">
            <v>0</v>
          </cell>
        </row>
      </sheetData>
      <sheetData sheetId="22">
        <row r="1">
          <cell r="C1">
            <v>0</v>
          </cell>
        </row>
      </sheetData>
      <sheetData sheetId="23">
        <row r="1">
          <cell r="C1">
            <v>0</v>
          </cell>
        </row>
      </sheetData>
      <sheetData sheetId="24">
        <row r="1">
          <cell r="C1">
            <v>0</v>
          </cell>
        </row>
      </sheetData>
      <sheetData sheetId="25"/>
      <sheetData sheetId="26">
        <row r="1">
          <cell r="C1">
            <v>0</v>
          </cell>
        </row>
      </sheetData>
      <sheetData sheetId="27">
        <row r="1">
          <cell r="C1">
            <v>0</v>
          </cell>
        </row>
      </sheetData>
      <sheetData sheetId="28"/>
      <sheetData sheetId="29">
        <row r="1">
          <cell r="C1">
            <v>0</v>
          </cell>
        </row>
      </sheetData>
      <sheetData sheetId="30">
        <row r="1">
          <cell r="C1">
            <v>0</v>
          </cell>
        </row>
      </sheetData>
      <sheetData sheetId="31"/>
      <sheetData sheetId="32">
        <row r="1">
          <cell r="C1">
            <v>0</v>
          </cell>
        </row>
      </sheetData>
      <sheetData sheetId="33">
        <row r="1">
          <cell r="C1">
            <v>0</v>
          </cell>
        </row>
      </sheetData>
      <sheetData sheetId="34"/>
      <sheetData sheetId="35"/>
      <sheetData sheetId="36"/>
      <sheetData sheetId="37"/>
      <sheetData sheetId="38"/>
      <sheetData sheetId="39" refreshError="1"/>
      <sheetData sheetId="40" refreshError="1"/>
      <sheetData sheetId="41" refreshError="1"/>
      <sheetData sheetId="42"/>
      <sheetData sheetId="43"/>
      <sheetData sheetId="44"/>
      <sheetData sheetId="45"/>
      <sheetData sheetId="46">
        <row r="1">
          <cell r="C1">
            <v>0</v>
          </cell>
        </row>
      </sheetData>
      <sheetData sheetId="47"/>
      <sheetData sheetId="48"/>
      <sheetData sheetId="49"/>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 Av 68 con 64"/>
      <sheetName val="Presup Av 1o de mayo con 73a "/>
      <sheetName val="Presup Av 68 con 10"/>
      <sheetName val="Presup Clle 63 con 50"/>
      <sheetName val="Hoja2"/>
      <sheetName val="Datos"/>
      <sheetName val="Cuadrillas"/>
      <sheetName val="Jornal"/>
      <sheetName val="Presup_Av_68_con_64"/>
      <sheetName val="Presup_Av_1o_de_mayo_con_73a_"/>
      <sheetName val="Presup_Av_68_con_10"/>
      <sheetName val="Presup_Clle_63_con_50"/>
      <sheetName val="EQUIPOS"/>
      <sheetName val="Presup_Av_68_con_641"/>
      <sheetName val="Presup_Av_1o_de_mayo_con_73a_1"/>
      <sheetName val="Presup_Av_68_con_101"/>
      <sheetName val="Presup_Clle_63_con_501"/>
      <sheetName val="BASES"/>
    </sheetNames>
    <sheetDataSet>
      <sheetData sheetId="0"/>
      <sheetData sheetId="1" refreshError="1">
        <row r="17">
          <cell r="A17" t="str">
            <v>PRECIO TOPE IDU    COSTO DIRECTO VIGENTE</v>
          </cell>
          <cell r="B17" t="str">
            <v>ÍTEM No.</v>
          </cell>
          <cell r="C17" t="str">
            <v>DESCRIPCIÓN</v>
          </cell>
          <cell r="D17" t="str">
            <v>UND.</v>
          </cell>
          <cell r="E17" t="str">
            <v>CANT.</v>
          </cell>
          <cell r="G17" t="str">
            <v>PRECIO UNITARIO DIRECTO</v>
          </cell>
          <cell r="H17" t="str">
            <v>SUBTOTAL DIRECTO</v>
          </cell>
          <cell r="J17" t="str">
            <v>PRECIO UNITARIO TOTAL</v>
          </cell>
          <cell r="K17" t="str">
            <v>SUBTOTAL</v>
          </cell>
          <cell r="L17" t="str">
            <v>% DE INCIDENCIA EN EL PRESUPUESTO</v>
          </cell>
        </row>
        <row r="20">
          <cell r="H20">
            <v>0</v>
          </cell>
          <cell r="K20">
            <v>0</v>
          </cell>
        </row>
        <row r="21">
          <cell r="B21">
            <v>1</v>
          </cell>
          <cell r="C21" t="str">
            <v>Rampas</v>
          </cell>
          <cell r="H21">
            <v>274294027.15999997</v>
          </cell>
          <cell r="K21">
            <v>382338444.45832402</v>
          </cell>
          <cell r="L21">
            <v>0.59345298791305234</v>
          </cell>
        </row>
        <row r="23">
          <cell r="B23">
            <v>1.1000000000000001</v>
          </cell>
          <cell r="C23" t="str">
            <v>Concreto f'c=280 Kg/cm2</v>
          </cell>
          <cell r="D23" t="str">
            <v>m3</v>
          </cell>
          <cell r="E23">
            <v>108.04</v>
          </cell>
          <cell r="F23">
            <v>450525</v>
          </cell>
          <cell r="G23">
            <v>450525</v>
          </cell>
          <cell r="H23">
            <v>48674721</v>
          </cell>
          <cell r="J23">
            <v>627986.79749999999</v>
          </cell>
          <cell r="K23">
            <v>67847693.601899996</v>
          </cell>
          <cell r="L23">
            <v>0.10531092824866525</v>
          </cell>
        </row>
        <row r="24">
          <cell r="A24">
            <v>3.0070000000000001</v>
          </cell>
          <cell r="B24">
            <v>1.2</v>
          </cell>
          <cell r="C24" t="str">
            <v>Concreto f'c=210 Kg/cm2</v>
          </cell>
          <cell r="D24" t="str">
            <v>m3</v>
          </cell>
          <cell r="E24">
            <v>114.36</v>
          </cell>
          <cell r="F24">
            <v>447307</v>
          </cell>
          <cell r="G24">
            <v>447307</v>
          </cell>
          <cell r="H24">
            <v>51154028.520000003</v>
          </cell>
          <cell r="J24">
            <v>623501.22729999991</v>
          </cell>
          <cell r="K24">
            <v>71303600.354028001</v>
          </cell>
          <cell r="L24">
            <v>0.1106750715037462</v>
          </cell>
        </row>
        <row r="25">
          <cell r="A25">
            <v>3.71</v>
          </cell>
          <cell r="B25">
            <v>1.3</v>
          </cell>
          <cell r="C25" t="str">
            <v>Acero fy=4200 Kg/cm2</v>
          </cell>
          <cell r="D25" t="str">
            <v>kg</v>
          </cell>
          <cell r="E25">
            <v>22830</v>
          </cell>
          <cell r="F25">
            <v>2703</v>
          </cell>
          <cell r="G25">
            <v>2649</v>
          </cell>
          <cell r="H25">
            <v>60476670</v>
          </cell>
          <cell r="J25">
            <v>3692.4411</v>
          </cell>
          <cell r="K25">
            <v>84298430.312999994</v>
          </cell>
          <cell r="L25">
            <v>0.130845213372424</v>
          </cell>
        </row>
        <row r="26">
          <cell r="B26">
            <v>1.4</v>
          </cell>
          <cell r="C26" t="str">
            <v>Excavación manual para bases</v>
          </cell>
          <cell r="D26" t="str">
            <v>m3</v>
          </cell>
          <cell r="E26">
            <v>90.76</v>
          </cell>
          <cell r="F26">
            <v>35288</v>
          </cell>
          <cell r="G26">
            <v>29539</v>
          </cell>
          <cell r="H26">
            <v>2680959.64</v>
          </cell>
          <cell r="J26">
            <v>41174.412099999994</v>
          </cell>
          <cell r="K26">
            <v>3736989.6421960001</v>
          </cell>
          <cell r="L26">
            <v>5.8004307469088001E-3</v>
          </cell>
        </row>
        <row r="27">
          <cell r="B27">
            <v>1.5</v>
          </cell>
          <cell r="C27" t="str">
            <v>Excavación para pilotes</v>
          </cell>
          <cell r="D27" t="str">
            <v>ml</v>
          </cell>
          <cell r="E27">
            <v>476</v>
          </cell>
          <cell r="F27">
            <v>124033</v>
          </cell>
          <cell r="G27">
            <v>66642</v>
          </cell>
          <cell r="H27">
            <v>31721592</v>
          </cell>
          <cell r="J27">
            <v>92892.28379999999</v>
          </cell>
          <cell r="K27">
            <v>44216727.088799998</v>
          </cell>
          <cell r="L27">
            <v>6.8631729785270545E-2</v>
          </cell>
          <cell r="M27">
            <v>31618.268664734016</v>
          </cell>
          <cell r="N27" t="str">
            <v>22320,65+2500+900*20</v>
          </cell>
        </row>
        <row r="28">
          <cell r="B28">
            <v>1.6</v>
          </cell>
          <cell r="C28" t="str">
            <v>Apoyos de Neopreno 0.50*0.30*3/4"</v>
          </cell>
          <cell r="D28" t="str">
            <v>un</v>
          </cell>
          <cell r="E28">
            <v>2</v>
          </cell>
          <cell r="F28">
            <v>298323</v>
          </cell>
          <cell r="G28">
            <v>995512</v>
          </cell>
          <cell r="H28">
            <v>1991024</v>
          </cell>
          <cell r="J28">
            <v>1387644.1768</v>
          </cell>
          <cell r="K28">
            <v>2775288.3536</v>
          </cell>
          <cell r="L28">
            <v>4.3077100658752724E-3</v>
          </cell>
        </row>
        <row r="29">
          <cell r="B29">
            <v>1.7</v>
          </cell>
          <cell r="C29" t="str">
            <v>Demoliciones (Incluye cargue  y transporte a escombrera autorizada)</v>
          </cell>
          <cell r="D29" t="str">
            <v>m3</v>
          </cell>
          <cell r="E29">
            <v>104</v>
          </cell>
          <cell r="F29">
            <v>42821</v>
          </cell>
          <cell r="G29">
            <v>35958</v>
          </cell>
          <cell r="H29">
            <v>3739632</v>
          </cell>
          <cell r="J29">
            <v>50121.856199999995</v>
          </cell>
          <cell r="K29">
            <v>5212673.0447999993</v>
          </cell>
          <cell r="L29">
            <v>8.0909373312774112E-3</v>
          </cell>
        </row>
        <row r="30">
          <cell r="B30">
            <v>1.8</v>
          </cell>
          <cell r="C30" t="str">
            <v>Mampostería e=0,15mts</v>
          </cell>
          <cell r="D30" t="str">
            <v>m2</v>
          </cell>
          <cell r="E30">
            <v>100</v>
          </cell>
          <cell r="F30">
            <v>32518</v>
          </cell>
          <cell r="G30">
            <v>32518</v>
          </cell>
          <cell r="H30">
            <v>3251800</v>
          </cell>
          <cell r="J30">
            <v>45326.840199999999</v>
          </cell>
          <cell r="K30">
            <v>4532684.0199999996</v>
          </cell>
          <cell r="L30">
            <v>7.0354810349916481E-3</v>
          </cell>
        </row>
        <row r="31">
          <cell r="B31">
            <v>1.9</v>
          </cell>
          <cell r="C31" t="str">
            <v>Lamina steel deck cal 22</v>
          </cell>
          <cell r="D31" t="str">
            <v>m2</v>
          </cell>
          <cell r="E31">
            <v>100</v>
          </cell>
          <cell r="F31">
            <v>67860</v>
          </cell>
          <cell r="G31">
            <v>74640</v>
          </cell>
          <cell r="H31">
            <v>7464000</v>
          </cell>
          <cell r="J31">
            <v>104040.696</v>
          </cell>
          <cell r="K31">
            <v>10404069.6</v>
          </cell>
          <cell r="L31">
            <v>1.6148850004667464E-2</v>
          </cell>
        </row>
        <row r="32">
          <cell r="A32">
            <v>3.01</v>
          </cell>
          <cell r="B32" t="str">
            <v>1,10</v>
          </cell>
          <cell r="C32" t="str">
            <v>Acero Estructural A-36</v>
          </cell>
          <cell r="D32" t="str">
            <v>kg</v>
          </cell>
          <cell r="E32">
            <v>9200</v>
          </cell>
          <cell r="F32">
            <v>6863</v>
          </cell>
          <cell r="G32">
            <v>6863</v>
          </cell>
          <cell r="H32">
            <v>63139600</v>
          </cell>
          <cell r="J32">
            <v>9566.3356999999996</v>
          </cell>
          <cell r="K32">
            <v>88010288.439999998</v>
          </cell>
          <cell r="L32">
            <v>0.13660663581922586</v>
          </cell>
        </row>
        <row r="34">
          <cell r="B34">
            <v>2</v>
          </cell>
          <cell r="C34" t="str">
            <v>ESPACIO PUBLICO</v>
          </cell>
          <cell r="H34">
            <v>142431026.44999999</v>
          </cell>
          <cell r="K34">
            <v>198534607.76865497</v>
          </cell>
          <cell r="L34">
            <v>0.30815879985957584</v>
          </cell>
        </row>
        <row r="36">
          <cell r="B36">
            <v>2.1</v>
          </cell>
          <cell r="C36" t="str">
            <v>Rampa peatonal (Vado) (1 mt x 1 mt)</v>
          </cell>
          <cell r="D36" t="str">
            <v>un</v>
          </cell>
          <cell r="E36">
            <v>2</v>
          </cell>
          <cell r="F36">
            <v>105071</v>
          </cell>
          <cell r="G36">
            <v>59528</v>
          </cell>
          <cell r="H36">
            <v>119056</v>
          </cell>
          <cell r="J36">
            <v>82976.079199999993</v>
          </cell>
          <cell r="K36">
            <v>165952.15839999999</v>
          </cell>
          <cell r="L36">
            <v>2.5758540811303453E-4</v>
          </cell>
        </row>
        <row r="37">
          <cell r="A37">
            <v>3.71</v>
          </cell>
          <cell r="B37">
            <v>2.2000000000000002</v>
          </cell>
          <cell r="C37" t="str">
            <v>Sardinel A-10</v>
          </cell>
          <cell r="D37" t="str">
            <v>ml</v>
          </cell>
          <cell r="E37">
            <v>135.24</v>
          </cell>
          <cell r="F37">
            <v>44217</v>
          </cell>
          <cell r="G37">
            <v>43206</v>
          </cell>
          <cell r="H37">
            <v>5843179.4400000004</v>
          </cell>
          <cell r="I37">
            <v>1910439702</v>
          </cell>
          <cell r="J37">
            <v>60224.843399999998</v>
          </cell>
          <cell r="K37">
            <v>8144807.8214159999</v>
          </cell>
          <cell r="L37">
            <v>1.2642099186350059E-2</v>
          </cell>
        </row>
        <row r="38">
          <cell r="B38">
            <v>2.2999999999999998</v>
          </cell>
          <cell r="C38" t="str">
            <v>Sardinel A-85</v>
          </cell>
          <cell r="D38" t="str">
            <v>ml</v>
          </cell>
          <cell r="E38">
            <v>8.5</v>
          </cell>
          <cell r="G38">
            <v>39092</v>
          </cell>
          <cell r="H38">
            <v>332282</v>
          </cell>
          <cell r="I38">
            <v>0</v>
          </cell>
          <cell r="J38">
            <v>54490.338799999998</v>
          </cell>
          <cell r="K38">
            <v>463167.8798</v>
          </cell>
          <cell r="L38">
            <v>7.1891374293286633E-4</v>
          </cell>
        </row>
        <row r="39">
          <cell r="B39">
            <v>2.4</v>
          </cell>
          <cell r="C39" t="str">
            <v>Bordillo de confinamiento A-80</v>
          </cell>
          <cell r="D39" t="str">
            <v>ml</v>
          </cell>
          <cell r="E39">
            <v>1005.29</v>
          </cell>
          <cell r="F39">
            <v>37246</v>
          </cell>
          <cell r="G39">
            <v>35802</v>
          </cell>
          <cell r="H39">
            <v>35991392.579999998</v>
          </cell>
          <cell r="I39">
            <v>1333481292</v>
          </cell>
          <cell r="J39">
            <v>49904.407799999994</v>
          </cell>
          <cell r="K39">
            <v>50168402.117261991</v>
          </cell>
          <cell r="L39">
            <v>7.7869721360332461E-2</v>
          </cell>
        </row>
        <row r="40">
          <cell r="B40">
            <v>2.5</v>
          </cell>
          <cell r="C40" t="str">
            <v>Adoquín en arcilla</v>
          </cell>
          <cell r="D40" t="str">
            <v>m2</v>
          </cell>
          <cell r="E40">
            <v>1068.01</v>
          </cell>
          <cell r="F40">
            <v>45911</v>
          </cell>
          <cell r="G40">
            <v>35428</v>
          </cell>
          <cell r="H40">
            <v>37837458.280000001</v>
          </cell>
          <cell r="I40">
            <v>1626534908</v>
          </cell>
          <cell r="J40">
            <v>49383.089199999995</v>
          </cell>
          <cell r="K40">
            <v>52741633.096492</v>
          </cell>
          <cell r="L40">
            <v>8.1863804705463963E-2</v>
          </cell>
        </row>
        <row r="41">
          <cell r="B41">
            <v>2.6</v>
          </cell>
          <cell r="C41" t="str">
            <v xml:space="preserve">Adoquín de arena </v>
          </cell>
          <cell r="D41" t="str">
            <v>m2</v>
          </cell>
          <cell r="E41">
            <v>0</v>
          </cell>
          <cell r="G41">
            <v>35428</v>
          </cell>
          <cell r="H41">
            <v>0</v>
          </cell>
          <cell r="I41">
            <v>0</v>
          </cell>
          <cell r="J41">
            <v>49383.089199999995</v>
          </cell>
          <cell r="K41">
            <v>0</v>
          </cell>
          <cell r="L41">
            <v>0</v>
          </cell>
        </row>
        <row r="42">
          <cell r="B42">
            <v>2.7</v>
          </cell>
          <cell r="C42" t="str">
            <v>Adoquín de concreto</v>
          </cell>
          <cell r="D42" t="str">
            <v>m2</v>
          </cell>
          <cell r="E42">
            <v>374.12</v>
          </cell>
          <cell r="G42">
            <v>31081</v>
          </cell>
          <cell r="H42">
            <v>11628023.720000001</v>
          </cell>
          <cell r="I42">
            <v>0</v>
          </cell>
          <cell r="J42">
            <v>43323.805899999999</v>
          </cell>
          <cell r="K42">
            <v>16208302.263308</v>
          </cell>
          <cell r="L42">
            <v>2.5157986455653189E-2</v>
          </cell>
        </row>
        <row r="43">
          <cell r="C43" t="str">
            <v>Concreto escobiado</v>
          </cell>
          <cell r="D43" t="str">
            <v>m2</v>
          </cell>
          <cell r="E43">
            <v>63.03</v>
          </cell>
          <cell r="G43">
            <v>31081</v>
          </cell>
          <cell r="H43">
            <v>1959035.43</v>
          </cell>
          <cell r="I43">
            <v>0</v>
          </cell>
          <cell r="J43">
            <v>43323.805899999999</v>
          </cell>
          <cell r="K43">
            <v>2730699.4858769998</v>
          </cell>
          <cell r="L43">
            <v>4.2385007118032189E-3</v>
          </cell>
        </row>
        <row r="44">
          <cell r="B44">
            <v>2.8</v>
          </cell>
          <cell r="C44" t="str">
            <v>Contenedor de raíces tipo B-25</v>
          </cell>
          <cell r="D44" t="str">
            <v>un</v>
          </cell>
          <cell r="E44">
            <v>8</v>
          </cell>
          <cell r="F44">
            <v>158272.59</v>
          </cell>
          <cell r="G44">
            <v>158272</v>
          </cell>
          <cell r="H44">
            <v>1266176</v>
          </cell>
          <cell r="I44">
            <v>25050119364.48</v>
          </cell>
          <cell r="J44">
            <v>220615.34079999998</v>
          </cell>
          <cell r="K44">
            <v>1764922.7263999998</v>
          </cell>
          <cell r="L44">
            <v>2.7394542207274694E-3</v>
          </cell>
        </row>
        <row r="45">
          <cell r="B45">
            <v>2.9</v>
          </cell>
          <cell r="C45" t="str">
            <v>Banca M-31</v>
          </cell>
          <cell r="D45" t="str">
            <v>un</v>
          </cell>
          <cell r="E45">
            <v>3</v>
          </cell>
          <cell r="G45">
            <v>436882</v>
          </cell>
          <cell r="H45">
            <v>1310646</v>
          </cell>
          <cell r="I45">
            <v>0</v>
          </cell>
          <cell r="J45">
            <v>608969.81979999994</v>
          </cell>
          <cell r="K45">
            <v>1826909.4593999998</v>
          </cell>
          <cell r="L45">
            <v>2.8356679613099401E-3</v>
          </cell>
        </row>
        <row r="46">
          <cell r="B46" t="str">
            <v>2,10</v>
          </cell>
          <cell r="C46" t="str">
            <v>Teléfono público</v>
          </cell>
          <cell r="D46" t="str">
            <v>un</v>
          </cell>
          <cell r="E46">
            <v>1</v>
          </cell>
          <cell r="G46">
            <v>5046758</v>
          </cell>
          <cell r="H46">
            <v>5046758</v>
          </cell>
          <cell r="I46">
            <v>0</v>
          </cell>
          <cell r="J46">
            <v>7034675.9761999995</v>
          </cell>
          <cell r="K46">
            <v>7034675.9761999995</v>
          </cell>
          <cell r="L46">
            <v>1.0918989543389008E-2</v>
          </cell>
        </row>
        <row r="47">
          <cell r="B47">
            <v>2.11</v>
          </cell>
          <cell r="C47" t="str">
            <v>Bolardo</v>
          </cell>
          <cell r="D47" t="str">
            <v>un</v>
          </cell>
          <cell r="E47">
            <v>0</v>
          </cell>
          <cell r="G47">
            <v>56484</v>
          </cell>
          <cell r="H47">
            <v>0</v>
          </cell>
          <cell r="I47">
            <v>0</v>
          </cell>
          <cell r="J47">
            <v>78733.047599999991</v>
          </cell>
          <cell r="K47">
            <v>0</v>
          </cell>
          <cell r="L47">
            <v>0</v>
          </cell>
        </row>
        <row r="48">
          <cell r="B48">
            <v>2.12</v>
          </cell>
          <cell r="C48" t="str">
            <v>Luminaria peatonal sencilla M-130</v>
          </cell>
          <cell r="D48" t="str">
            <v>un</v>
          </cell>
          <cell r="E48">
            <v>13</v>
          </cell>
          <cell r="F48">
            <v>1015700</v>
          </cell>
          <cell r="G48">
            <v>1053393</v>
          </cell>
          <cell r="H48">
            <v>13694109</v>
          </cell>
          <cell r="I48">
            <v>1069931270100</v>
          </cell>
          <cell r="J48">
            <v>1468324.5026999998</v>
          </cell>
          <cell r="K48">
            <v>19088218.535099998</v>
          </cell>
          <cell r="L48">
            <v>2.9628096488286008E-2</v>
          </cell>
        </row>
        <row r="49">
          <cell r="B49">
            <v>2.13</v>
          </cell>
          <cell r="C49" t="str">
            <v>Caneca antivandálica en acero inoxidable</v>
          </cell>
          <cell r="D49" t="str">
            <v>un</v>
          </cell>
          <cell r="E49">
            <v>3</v>
          </cell>
          <cell r="F49">
            <v>219380.2</v>
          </cell>
          <cell r="G49">
            <v>219380</v>
          </cell>
          <cell r="H49">
            <v>658140</v>
          </cell>
          <cell r="I49">
            <v>48127628276</v>
          </cell>
          <cell r="J49">
            <v>305793.78200000001</v>
          </cell>
          <cell r="K49">
            <v>917381.3459999999</v>
          </cell>
          <cell r="L49">
            <v>1.4239287435787572E-3</v>
          </cell>
        </row>
        <row r="50">
          <cell r="B50">
            <v>2.14</v>
          </cell>
          <cell r="C50" t="str">
            <v>Franja de ajuste en concreto e=0.1m</v>
          </cell>
          <cell r="D50" t="str">
            <v>ml</v>
          </cell>
          <cell r="E50">
            <v>0</v>
          </cell>
          <cell r="F50">
            <v>4505.25</v>
          </cell>
          <cell r="G50">
            <v>3762</v>
          </cell>
          <cell r="H50">
            <v>0</v>
          </cell>
          <cell r="I50">
            <v>16948750.5</v>
          </cell>
          <cell r="J50">
            <v>5243.8517999999995</v>
          </cell>
          <cell r="K50">
            <v>0</v>
          </cell>
          <cell r="L50">
            <v>0</v>
          </cell>
        </row>
        <row r="51">
          <cell r="B51">
            <v>2.15</v>
          </cell>
          <cell r="C51" t="str">
            <v>Loseta táctil tipo A-50 con estoperoles</v>
          </cell>
          <cell r="D51" t="str">
            <v>m2</v>
          </cell>
          <cell r="E51">
            <v>0</v>
          </cell>
          <cell r="F51">
            <v>44646.78</v>
          </cell>
          <cell r="G51">
            <v>40967</v>
          </cell>
          <cell r="H51">
            <v>0</v>
          </cell>
          <cell r="I51">
            <v>1829044636.26</v>
          </cell>
          <cell r="J51">
            <v>57103.901299999998</v>
          </cell>
          <cell r="K51">
            <v>0</v>
          </cell>
          <cell r="L51">
            <v>0</v>
          </cell>
        </row>
        <row r="52">
          <cell r="B52">
            <v>2.16</v>
          </cell>
          <cell r="C52" t="str">
            <v>Subbase</v>
          </cell>
          <cell r="D52" t="str">
            <v>m3</v>
          </cell>
          <cell r="E52">
            <v>491</v>
          </cell>
          <cell r="F52">
            <v>50163.13</v>
          </cell>
          <cell r="G52">
            <v>54470</v>
          </cell>
          <cell r="H52">
            <v>26744770</v>
          </cell>
          <cell r="J52">
            <v>75925.732999999993</v>
          </cell>
          <cell r="K52">
            <v>37279534.902999997</v>
          </cell>
          <cell r="L52">
            <v>5.7864051331635885E-2</v>
          </cell>
        </row>
        <row r="53">
          <cell r="B53">
            <v>2.17</v>
          </cell>
          <cell r="C53" t="str">
            <v>Capa granular estabilizada con cemento (3%)</v>
          </cell>
          <cell r="D53" t="str">
            <v>m3</v>
          </cell>
          <cell r="E53">
            <v>589</v>
          </cell>
          <cell r="G53">
            <v>64070</v>
          </cell>
          <cell r="H53">
            <v>37737230</v>
          </cell>
          <cell r="J53">
            <v>64070</v>
          </cell>
          <cell r="K53">
            <v>37737230</v>
          </cell>
          <cell r="L53">
            <v>8.1646954295503366E-2</v>
          </cell>
        </row>
        <row r="54">
          <cell r="B54">
            <v>2.1800000000000002</v>
          </cell>
          <cell r="C54" t="str">
            <v>Relleno para conformacion subrasante</v>
          </cell>
          <cell r="D54" t="str">
            <v>m3</v>
          </cell>
          <cell r="E54">
            <v>0</v>
          </cell>
          <cell r="G54">
            <v>19670</v>
          </cell>
          <cell r="H54">
            <v>0</v>
          </cell>
          <cell r="J54">
            <v>19670</v>
          </cell>
          <cell r="K54">
            <v>0</v>
          </cell>
          <cell r="L54">
            <v>0</v>
          </cell>
        </row>
        <row r="55">
          <cell r="B55">
            <v>2.19</v>
          </cell>
          <cell r="C55" t="str">
            <v>Geotextil</v>
          </cell>
          <cell r="D55" t="str">
            <v>m2</v>
          </cell>
          <cell r="E55">
            <v>491</v>
          </cell>
          <cell r="G55">
            <v>7955</v>
          </cell>
          <cell r="H55">
            <v>3905905</v>
          </cell>
          <cell r="J55">
            <v>7955</v>
          </cell>
          <cell r="K55">
            <v>3905905</v>
          </cell>
          <cell r="L55">
            <v>8.4506797933387827E-3</v>
          </cell>
        </row>
        <row r="57">
          <cell r="B57">
            <v>3</v>
          </cell>
          <cell r="C57" t="str">
            <v>VÍA</v>
          </cell>
          <cell r="H57">
            <v>0</v>
          </cell>
          <cell r="K57">
            <v>0</v>
          </cell>
          <cell r="L57">
            <v>0</v>
          </cell>
          <cell r="M57">
            <v>580873052.22697902</v>
          </cell>
        </row>
        <row r="59">
          <cell r="A59">
            <v>3.464</v>
          </cell>
          <cell r="B59">
            <v>3.1</v>
          </cell>
          <cell r="C59" t="str">
            <v>Adoquín vehicular de 8 cms de espesor</v>
          </cell>
          <cell r="D59" t="str">
            <v>m2</v>
          </cell>
          <cell r="E59">
            <v>0</v>
          </cell>
          <cell r="F59">
            <v>33827</v>
          </cell>
          <cell r="G59">
            <v>39205</v>
          </cell>
          <cell r="H59">
            <v>0</v>
          </cell>
          <cell r="I59">
            <v>1326187535</v>
          </cell>
          <cell r="J59">
            <v>54647.849499999997</v>
          </cell>
          <cell r="K59">
            <v>0</v>
          </cell>
          <cell r="L59">
            <v>0</v>
          </cell>
        </row>
        <row r="60">
          <cell r="B60">
            <v>3.2</v>
          </cell>
          <cell r="C60" t="str">
            <v>Base granular de 15 cms de espesor</v>
          </cell>
          <cell r="D60" t="str">
            <v>m3</v>
          </cell>
          <cell r="E60">
            <v>0</v>
          </cell>
          <cell r="F60">
            <v>59965</v>
          </cell>
          <cell r="G60">
            <v>73148</v>
          </cell>
          <cell r="H60">
            <v>0</v>
          </cell>
          <cell r="I60">
            <v>4386319820</v>
          </cell>
          <cell r="J60">
            <v>101960.9972</v>
          </cell>
          <cell r="K60">
            <v>0</v>
          </cell>
          <cell r="L60">
            <v>0</v>
          </cell>
        </row>
        <row r="61">
          <cell r="B61">
            <v>3.3</v>
          </cell>
          <cell r="C61" t="str">
            <v>Sub-base granular de 20 cms de espesor</v>
          </cell>
          <cell r="D61" t="str">
            <v>m3</v>
          </cell>
          <cell r="E61">
            <v>0</v>
          </cell>
          <cell r="F61">
            <v>50163</v>
          </cell>
          <cell r="G61">
            <v>54470</v>
          </cell>
          <cell r="H61">
            <v>0</v>
          </cell>
          <cell r="I61">
            <v>2732378610</v>
          </cell>
          <cell r="J61">
            <v>75925.732999999993</v>
          </cell>
          <cell r="K61">
            <v>0</v>
          </cell>
          <cell r="L61">
            <v>0</v>
          </cell>
        </row>
        <row r="62">
          <cell r="B62">
            <v>3.4</v>
          </cell>
          <cell r="C62" t="str">
            <v>Excavación</v>
          </cell>
          <cell r="D62" t="str">
            <v>m3</v>
          </cell>
          <cell r="E62">
            <v>0</v>
          </cell>
          <cell r="F62">
            <v>35288</v>
          </cell>
          <cell r="G62">
            <v>15448</v>
          </cell>
          <cell r="H62">
            <v>0</v>
          </cell>
          <cell r="I62">
            <v>545129024</v>
          </cell>
          <cell r="J62">
            <v>21532.967199999999</v>
          </cell>
          <cell r="K62">
            <v>0</v>
          </cell>
          <cell r="L62">
            <v>0</v>
          </cell>
        </row>
        <row r="63">
          <cell r="B63">
            <v>3.5</v>
          </cell>
          <cell r="C63" t="str">
            <v>Relleno mejoramiento</v>
          </cell>
          <cell r="D63" t="str">
            <v>m3</v>
          </cell>
          <cell r="E63">
            <v>0</v>
          </cell>
          <cell r="F63">
            <v>37562</v>
          </cell>
          <cell r="G63">
            <v>37579</v>
          </cell>
          <cell r="H63">
            <v>0</v>
          </cell>
          <cell r="I63">
            <v>1411542398</v>
          </cell>
          <cell r="J63">
            <v>52381.3681</v>
          </cell>
          <cell r="K63">
            <v>0</v>
          </cell>
          <cell r="L63">
            <v>0</v>
          </cell>
        </row>
        <row r="64">
          <cell r="B64">
            <v>3.6</v>
          </cell>
          <cell r="C64" t="str">
            <v>Geotextil separación</v>
          </cell>
          <cell r="D64" t="str">
            <v>m2</v>
          </cell>
          <cell r="E64">
            <v>0</v>
          </cell>
          <cell r="F64">
            <v>7955</v>
          </cell>
          <cell r="G64">
            <v>7955</v>
          </cell>
          <cell r="H64">
            <v>0</v>
          </cell>
          <cell r="I64">
            <v>63282025</v>
          </cell>
          <cell r="J64">
            <v>11088.474499999998</v>
          </cell>
          <cell r="K64">
            <v>0</v>
          </cell>
          <cell r="L64">
            <v>0</v>
          </cell>
        </row>
        <row r="65">
          <cell r="B65">
            <v>3.7</v>
          </cell>
          <cell r="C65" t="str">
            <v>Demolición pavimento existente</v>
          </cell>
          <cell r="D65" t="str">
            <v>m2</v>
          </cell>
          <cell r="E65">
            <v>0</v>
          </cell>
          <cell r="F65">
            <v>4800</v>
          </cell>
          <cell r="G65">
            <v>18029</v>
          </cell>
          <cell r="H65">
            <v>0</v>
          </cell>
          <cell r="I65">
            <v>86539200</v>
          </cell>
          <cell r="J65">
            <v>25130.623099999997</v>
          </cell>
          <cell r="K65">
            <v>0</v>
          </cell>
          <cell r="L65">
            <v>0</v>
          </cell>
        </row>
        <row r="67">
          <cell r="B67">
            <v>4</v>
          </cell>
          <cell r="C67" t="str">
            <v>ACUEDUCTO</v>
          </cell>
          <cell r="H67">
            <v>2999206</v>
          </cell>
          <cell r="K67">
            <v>4180593.2433999996</v>
          </cell>
          <cell r="L67">
            <v>6.4889774687967158E-3</v>
          </cell>
        </row>
        <row r="69">
          <cell r="B69">
            <v>4.0999999999999996</v>
          </cell>
          <cell r="C69" t="str">
            <v>Tubería de 6"</v>
          </cell>
          <cell r="D69" t="str">
            <v>m2</v>
          </cell>
          <cell r="E69">
            <v>0</v>
          </cell>
          <cell r="F69">
            <v>4800</v>
          </cell>
          <cell r="G69">
            <v>50834</v>
          </cell>
          <cell r="H69">
            <v>0</v>
          </cell>
          <cell r="I69">
            <v>244003200</v>
          </cell>
          <cell r="J69">
            <v>70857.512600000002</v>
          </cell>
          <cell r="K69">
            <v>0</v>
          </cell>
          <cell r="L69">
            <v>0</v>
          </cell>
        </row>
        <row r="70">
          <cell r="B70">
            <v>4.2</v>
          </cell>
          <cell r="C70" t="str">
            <v>Tubería de12"</v>
          </cell>
          <cell r="D70" t="str">
            <v>m3</v>
          </cell>
          <cell r="E70">
            <v>59</v>
          </cell>
          <cell r="F70">
            <v>4800</v>
          </cell>
          <cell r="G70">
            <v>50834</v>
          </cell>
          <cell r="H70">
            <v>2999206</v>
          </cell>
          <cell r="I70">
            <v>244003200</v>
          </cell>
          <cell r="J70">
            <v>70857.512600000002</v>
          </cell>
          <cell r="K70">
            <v>4180593.2433999996</v>
          </cell>
          <cell r="L70">
            <v>6.4889774687967158E-3</v>
          </cell>
        </row>
        <row r="71">
          <cell r="I71">
            <v>0</v>
          </cell>
        </row>
        <row r="72">
          <cell r="B72">
            <v>5</v>
          </cell>
          <cell r="C72" t="str">
            <v>ALCANTARILLADO</v>
          </cell>
          <cell r="H72">
            <v>22003763</v>
          </cell>
          <cell r="K72">
            <v>30671045.245699998</v>
          </cell>
          <cell r="L72">
            <v>4.7606573985162347E-2</v>
          </cell>
        </row>
        <row r="74">
          <cell r="B74">
            <v>5.0999999999999996</v>
          </cell>
          <cell r="C74" t="str">
            <v>Excavaciones (Incluye transporte y disposición en zonas de desecho)</v>
          </cell>
        </row>
        <row r="75">
          <cell r="A75">
            <v>3.71</v>
          </cell>
          <cell r="B75" t="str">
            <v>5,1,1</v>
          </cell>
          <cell r="C75" t="str">
            <v>Excavación "Manual" de 0.00 a 2.00 m  de profundidad  (incluye cargue, transporte y disposición de sobrantes en sitio autorizado por la autoridad ambiental)</v>
          </cell>
          <cell r="D75" t="str">
            <v>m3</v>
          </cell>
          <cell r="E75">
            <v>146</v>
          </cell>
          <cell r="F75">
            <v>14787.67</v>
          </cell>
          <cell r="G75">
            <v>18292</v>
          </cell>
          <cell r="H75">
            <v>2670632</v>
          </cell>
          <cell r="I75">
            <v>270496059.63999999</v>
          </cell>
          <cell r="J75">
            <v>25497.218799999999</v>
          </cell>
          <cell r="K75">
            <v>3722593.9447999997</v>
          </cell>
          <cell r="L75">
            <v>5.7780862253034668E-3</v>
          </cell>
        </row>
        <row r="76">
          <cell r="B76">
            <v>5.2</v>
          </cell>
          <cell r="C76" t="str">
            <v>Rellenos (Incluye suministro, transporte, colocación y compactación)</v>
          </cell>
          <cell r="I76">
            <v>0</v>
          </cell>
        </row>
        <row r="77">
          <cell r="B77" t="str">
            <v>5,2,1</v>
          </cell>
          <cell r="C77" t="str">
            <v>Suministro e instalación de relleno tipo 1 "Mezcla gravilla y arena lavada de río"</v>
          </cell>
          <cell r="D77" t="str">
            <v>m3</v>
          </cell>
          <cell r="E77">
            <v>23</v>
          </cell>
          <cell r="F77">
            <v>69949.05</v>
          </cell>
          <cell r="G77">
            <v>69999</v>
          </cell>
          <cell r="H77">
            <v>1609977</v>
          </cell>
          <cell r="I77">
            <v>4896363550.9499998</v>
          </cell>
          <cell r="J77">
            <v>97571.60609999999</v>
          </cell>
          <cell r="K77">
            <v>2244146.9402999999</v>
          </cell>
          <cell r="L77">
            <v>3.4832900701988892E-3</v>
          </cell>
        </row>
        <row r="78">
          <cell r="B78" t="str">
            <v>5,2,2</v>
          </cell>
          <cell r="C78" t="str">
            <v>Suministro e instalación de relleno tipo 2 "Recebo"</v>
          </cell>
          <cell r="D78" t="str">
            <v>m3</v>
          </cell>
          <cell r="E78">
            <v>57</v>
          </cell>
          <cell r="F78">
            <v>25738.77</v>
          </cell>
          <cell r="G78">
            <v>26806</v>
          </cell>
          <cell r="H78">
            <v>1527942</v>
          </cell>
          <cell r="I78">
            <v>689953468.62</v>
          </cell>
          <cell r="J78">
            <v>37364.883399999999</v>
          </cell>
          <cell r="K78">
            <v>2129798.3537999997</v>
          </cell>
          <cell r="L78">
            <v>3.3058020061403556E-3</v>
          </cell>
        </row>
        <row r="79">
          <cell r="A79">
            <v>3.4849999999999999</v>
          </cell>
          <cell r="B79" t="str">
            <v>5,2,3</v>
          </cell>
          <cell r="C79" t="str">
            <v>Suministro e instalación de relleno tipo 7 " Mat. Proveniente de la excavación"</v>
          </cell>
          <cell r="D79" t="str">
            <v>m3</v>
          </cell>
          <cell r="E79">
            <v>68</v>
          </cell>
          <cell r="F79">
            <v>4465.2700000000004</v>
          </cell>
          <cell r="G79">
            <v>4474</v>
          </cell>
          <cell r="H79">
            <v>304232</v>
          </cell>
          <cell r="I79">
            <v>19977617.98</v>
          </cell>
          <cell r="J79">
            <v>6236.3085999999994</v>
          </cell>
          <cell r="K79">
            <v>424068.98479999998</v>
          </cell>
          <cell r="L79">
            <v>6.5822574150857342E-4</v>
          </cell>
        </row>
        <row r="80">
          <cell r="B80">
            <v>5.3</v>
          </cell>
          <cell r="C80" t="str">
            <v>Tubería de concreto simple ( incluye valor de la tubería, colocación y calafateo)</v>
          </cell>
          <cell r="I80">
            <v>0</v>
          </cell>
        </row>
        <row r="81">
          <cell r="B81" t="str">
            <v>5,3,1</v>
          </cell>
          <cell r="C81" t="str">
            <v>Suministro e instalación Tubo clase I concreto sin ref. 14" ( Incluye Anillo de caucho p/t)</v>
          </cell>
          <cell r="D81" t="str">
            <v>ml</v>
          </cell>
          <cell r="E81">
            <v>140</v>
          </cell>
          <cell r="F81">
            <v>44540.03</v>
          </cell>
          <cell r="G81">
            <v>44540</v>
          </cell>
          <cell r="H81">
            <v>6235600</v>
          </cell>
          <cell r="I81">
            <v>1983812936.2</v>
          </cell>
          <cell r="J81">
            <v>62084.305999999997</v>
          </cell>
          <cell r="K81">
            <v>8691802.8399999999</v>
          </cell>
          <cell r="L81">
            <v>1.3491126619654936E-2</v>
          </cell>
        </row>
        <row r="82">
          <cell r="B82">
            <v>5.4</v>
          </cell>
          <cell r="C82" t="str">
            <v xml:space="preserve">Pozos Inspección </v>
          </cell>
          <cell r="I82">
            <v>0</v>
          </cell>
        </row>
        <row r="83">
          <cell r="B83" t="str">
            <v>5,4,1</v>
          </cell>
          <cell r="C83" t="str">
            <v>Construcción de placa fondo pozo inspección D=1,70 m</v>
          </cell>
          <cell r="D83" t="str">
            <v>un</v>
          </cell>
          <cell r="E83">
            <v>4</v>
          </cell>
          <cell r="F83">
            <v>438298.16</v>
          </cell>
          <cell r="G83">
            <v>437994</v>
          </cell>
          <cell r="H83">
            <v>1751976</v>
          </cell>
          <cell r="J83">
            <v>610519.83659999992</v>
          </cell>
          <cell r="K83">
            <v>2442079.3463999997</v>
          </cell>
          <cell r="L83">
            <v>3.7905141527032802E-3</v>
          </cell>
        </row>
        <row r="84">
          <cell r="A84">
            <v>3.01</v>
          </cell>
          <cell r="B84" t="str">
            <v>5,4,2</v>
          </cell>
          <cell r="C84" t="str">
            <v>Construcción pozo inspección D=1.70 E=0.25 tipo A</v>
          </cell>
          <cell r="D84" t="str">
            <v>ml</v>
          </cell>
          <cell r="E84">
            <v>15</v>
          </cell>
          <cell r="F84">
            <v>330520.24</v>
          </cell>
          <cell r="G84">
            <v>330523</v>
          </cell>
          <cell r="H84">
            <v>4957845</v>
          </cell>
          <cell r="I84">
            <v>109244541285.52</v>
          </cell>
          <cell r="J84">
            <v>460716.0097</v>
          </cell>
          <cell r="K84">
            <v>6910740.1454999996</v>
          </cell>
          <cell r="L84">
            <v>1.0726620478482123E-2</v>
          </cell>
        </row>
        <row r="85">
          <cell r="A85">
            <v>3.4860000000000002</v>
          </cell>
          <cell r="B85" t="str">
            <v>5,4,3</v>
          </cell>
          <cell r="C85" t="str">
            <v>Placa Cubierta Aro y Tapa pozo inspección- Fundida en sitio</v>
          </cell>
          <cell r="D85" t="str">
            <v>un</v>
          </cell>
          <cell r="E85">
            <v>4</v>
          </cell>
          <cell r="F85">
            <v>645156.16</v>
          </cell>
          <cell r="G85">
            <v>644928</v>
          </cell>
          <cell r="H85">
            <v>2579712</v>
          </cell>
          <cell r="I85">
            <v>416079271956.48004</v>
          </cell>
          <cell r="J85">
            <v>898965.13919999998</v>
          </cell>
          <cell r="K85">
            <v>3595860.5567999999</v>
          </cell>
          <cell r="L85">
            <v>5.5813748852144573E-3</v>
          </cell>
        </row>
        <row r="86">
          <cell r="B86" t="str">
            <v>5,4,4</v>
          </cell>
          <cell r="C86" t="str">
            <v>Nivelación de pozo inspección e = 0.25 m hasta la rasante</v>
          </cell>
          <cell r="D86" t="str">
            <v>un</v>
          </cell>
          <cell r="E86">
            <v>5</v>
          </cell>
          <cell r="F86">
            <v>48346.2</v>
          </cell>
          <cell r="G86">
            <v>48391</v>
          </cell>
          <cell r="H86">
            <v>241955</v>
          </cell>
          <cell r="I86">
            <v>2339520964.1999998</v>
          </cell>
          <cell r="J86">
            <v>67452.214899999992</v>
          </cell>
          <cell r="K86">
            <v>337261.07449999999</v>
          </cell>
          <cell r="L86">
            <v>5.2348539695596416E-4</v>
          </cell>
        </row>
        <row r="87">
          <cell r="B87" t="str">
            <v>5,4,5</v>
          </cell>
          <cell r="C87" t="str">
            <v>Limpieza de pozos y sumideros</v>
          </cell>
          <cell r="D87" t="str">
            <v>un</v>
          </cell>
          <cell r="E87">
            <v>4</v>
          </cell>
          <cell r="F87">
            <v>31023.599999999999</v>
          </cell>
          <cell r="G87">
            <v>30973</v>
          </cell>
          <cell r="H87">
            <v>123892</v>
          </cell>
          <cell r="I87">
            <v>960893962.79999995</v>
          </cell>
          <cell r="J87">
            <v>43173.2647</v>
          </cell>
          <cell r="K87">
            <v>172693.0588</v>
          </cell>
          <cell r="L87">
            <v>2.6804840900030298E-4</v>
          </cell>
        </row>
        <row r="89">
          <cell r="B89">
            <v>7</v>
          </cell>
          <cell r="C89" t="str">
            <v>OBRA ELÉCTRICA</v>
          </cell>
          <cell r="E89">
            <v>1</v>
          </cell>
          <cell r="H89">
            <v>20472072</v>
          </cell>
          <cell r="K89">
            <v>28536021.160799999</v>
          </cell>
          <cell r="L89">
            <v>4.4292660773412734E-2</v>
          </cell>
          <cell r="M89">
            <v>63387659.649899997</v>
          </cell>
        </row>
        <row r="91">
          <cell r="B91">
            <v>7.1</v>
          </cell>
          <cell r="C91" t="str">
            <v>CANALIZACIONES</v>
          </cell>
        </row>
        <row r="92">
          <cell r="B92" t="str">
            <v>7,1,1</v>
          </cell>
          <cell r="C92" t="str">
            <v>Suministro de materiales, mano de obra, equipo y herramienta para la instalación de tubería en 1Ø3" PVC tipo DB. Incluye: zanja, relleno, compactación, tubería, curvas, uniones, campanas, cinta de señalización, retiro de material donde la autoridad ambien</v>
          </cell>
          <cell r="D92" t="str">
            <v>ml</v>
          </cell>
          <cell r="E92">
            <v>140</v>
          </cell>
          <cell r="F92">
            <v>16028</v>
          </cell>
          <cell r="G92">
            <v>29306</v>
          </cell>
          <cell r="H92">
            <v>4102840</v>
          </cell>
          <cell r="J92">
            <v>40849.633399999999</v>
          </cell>
          <cell r="K92">
            <v>5718948.676</v>
          </cell>
          <cell r="L92">
            <v>8.8767614889000337E-3</v>
          </cell>
        </row>
        <row r="93">
          <cell r="A93">
            <v>3.5779999999999998</v>
          </cell>
          <cell r="B93">
            <v>7.2</v>
          </cell>
          <cell r="C93" t="str">
            <v>CAJAS DE INSPECCIÓN</v>
          </cell>
        </row>
        <row r="94">
          <cell r="B94" t="str">
            <v>7,2,1</v>
          </cell>
          <cell r="C94" t="str">
            <v>Suministro de materiales, mano de obra, equipo y herramienta para la instalación de caja de inspección tipo alumbrado, según norma CS274. Incluye: marco y tapa, excavación, mampostería,  traslado de sobrantes a lugares donde la autoridad ambiental lo perm</v>
          </cell>
          <cell r="D94" t="str">
            <v>un</v>
          </cell>
          <cell r="E94">
            <v>12</v>
          </cell>
          <cell r="F94">
            <v>279149</v>
          </cell>
          <cell r="G94">
            <v>352647</v>
          </cell>
          <cell r="H94">
            <v>4231764</v>
          </cell>
          <cell r="J94">
            <v>491554.65329999995</v>
          </cell>
          <cell r="K94">
            <v>5898655.8395999996</v>
          </cell>
          <cell r="L94">
            <v>9.1556969575497856E-3</v>
          </cell>
        </row>
        <row r="95">
          <cell r="A95">
            <v>3.4540000000000002</v>
          </cell>
          <cell r="B95">
            <v>7.3</v>
          </cell>
          <cell r="C95" t="str">
            <v>POSTERÍA</v>
          </cell>
        </row>
        <row r="96">
          <cell r="B96" t="str">
            <v>7,3,1</v>
          </cell>
          <cell r="C96" t="str">
            <v>Suministro de materiales, mano de obra, equipo y herramienta para la instalación de poste de concreto 12m recto tipo alumbrado. Incluye: ahoyada, hincada, cimentación, transporte.</v>
          </cell>
          <cell r="D96" t="str">
            <v>un</v>
          </cell>
          <cell r="E96">
            <v>6</v>
          </cell>
          <cell r="F96">
            <v>638300</v>
          </cell>
          <cell r="G96">
            <v>792256</v>
          </cell>
          <cell r="H96">
            <v>4753536</v>
          </cell>
          <cell r="J96">
            <v>1104325.6383999998</v>
          </cell>
          <cell r="K96">
            <v>6625953.8303999994</v>
          </cell>
          <cell r="L96">
            <v>1.0284584653776388E-2</v>
          </cell>
        </row>
        <row r="97">
          <cell r="A97">
            <v>3.0049999999999999</v>
          </cell>
          <cell r="B97" t="str">
            <v>7,3,2</v>
          </cell>
          <cell r="C97" t="str">
            <v>Suministro de materiales, mano de obra, equipo y herramienta para la instalación de poste de concreto 14m recto tipo alumbrado. Incluye: ahoyada, hincada, cimentación, transporte.</v>
          </cell>
          <cell r="D97" t="str">
            <v>un</v>
          </cell>
          <cell r="E97">
            <v>0</v>
          </cell>
          <cell r="F97">
            <v>953745</v>
          </cell>
          <cell r="G97">
            <v>952974</v>
          </cell>
          <cell r="H97">
            <v>0</v>
          </cell>
          <cell r="J97">
            <v>1328350.4586</v>
          </cell>
          <cell r="K97">
            <v>0</v>
          </cell>
          <cell r="L97">
            <v>0</v>
          </cell>
        </row>
        <row r="98">
          <cell r="A98">
            <v>3.0059999999999998</v>
          </cell>
          <cell r="B98">
            <v>7.4</v>
          </cell>
          <cell r="C98" t="str">
            <v>RED DE BAJA PENSIÓN</v>
          </cell>
        </row>
        <row r="99">
          <cell r="B99" t="str">
            <v>7,4,1</v>
          </cell>
          <cell r="C99" t="str">
            <v>Suministro de materiales, mano de obra, equipo y herramienta para la instalación red de alumbrado en conductor de aluminio calibre 6 AWG con aislamiento en THW-75C-600V.</v>
          </cell>
          <cell r="D99" t="str">
            <v>ml</v>
          </cell>
          <cell r="E99">
            <v>0</v>
          </cell>
          <cell r="F99">
            <v>4354</v>
          </cell>
          <cell r="G99">
            <v>2389</v>
          </cell>
          <cell r="H99">
            <v>0</v>
          </cell>
          <cell r="J99">
            <v>3330.0270999999998</v>
          </cell>
          <cell r="K99">
            <v>0</v>
          </cell>
          <cell r="L99">
            <v>0</v>
          </cell>
        </row>
        <row r="100">
          <cell r="B100" t="str">
            <v>7,4,2</v>
          </cell>
          <cell r="C100" t="str">
            <v>Suministro de materiales, mano de obra, equipo y herramienta para la instalación red de alumbrado en conductor de aluminio calibre 2x6 AWG con aislamiento en THW-75C-600V.</v>
          </cell>
          <cell r="D100" t="str">
            <v>ml</v>
          </cell>
          <cell r="E100">
            <v>140</v>
          </cell>
          <cell r="F100">
            <v>4354</v>
          </cell>
          <cell r="H100">
            <v>0</v>
          </cell>
          <cell r="J100">
            <v>0</v>
          </cell>
          <cell r="K100">
            <v>0</v>
          </cell>
          <cell r="L100">
            <v>0</v>
          </cell>
        </row>
        <row r="101">
          <cell r="B101" t="str">
            <v>7,4,3</v>
          </cell>
          <cell r="C101" t="str">
            <v>Suministro de materiales, mano de obra, equipo y herramienta para la instalación tubo galvanizado 1Ø1" para subterranización red AP. Incluye: tubo, capacete, cinta band-it, hebillas, accesorios de instalación.</v>
          </cell>
          <cell r="D101" t="str">
            <v>ml</v>
          </cell>
          <cell r="E101">
            <v>2</v>
          </cell>
          <cell r="F101">
            <v>4354</v>
          </cell>
          <cell r="H101">
            <v>0</v>
          </cell>
          <cell r="J101">
            <v>0</v>
          </cell>
          <cell r="K101">
            <v>0</v>
          </cell>
          <cell r="L101">
            <v>0</v>
          </cell>
        </row>
        <row r="102">
          <cell r="B102" t="str">
            <v>7,4,4</v>
          </cell>
          <cell r="C102" t="str">
            <v>Suministro de materiales, mano de obra, equipo y herramienta para la instalación de percha de cinco (5) puestos. Incluye: percha, herrajes, elementos de fijación y accesorios, transporte de materiales y equipos, necesarios para la instalación.</v>
          </cell>
          <cell r="D102" t="str">
            <v>ml</v>
          </cell>
          <cell r="E102">
            <v>1</v>
          </cell>
          <cell r="F102">
            <v>4354</v>
          </cell>
          <cell r="H102">
            <v>0</v>
          </cell>
          <cell r="J102">
            <v>0</v>
          </cell>
          <cell r="K102">
            <v>0</v>
          </cell>
          <cell r="L102">
            <v>0</v>
          </cell>
        </row>
        <row r="103">
          <cell r="A103">
            <v>3.746</v>
          </cell>
          <cell r="B103">
            <v>7.5</v>
          </cell>
          <cell r="C103" t="str">
            <v>LUMINARIAS</v>
          </cell>
        </row>
        <row r="104">
          <cell r="A104">
            <v>3.754</v>
          </cell>
          <cell r="B104" t="str">
            <v>7,5,1</v>
          </cell>
          <cell r="C104" t="str">
            <v>Suministro de materiales, mano de obra, equipo y herramienta para la instalación de luminaria de sodio 70W, 220V, tipo cerrada desde red subterránea. Incluye: luminaria, bombilla, brazo luminaria, fotocelda, cable conexionado 2x12 AWG THW-75C-600V, empalm</v>
          </cell>
          <cell r="D104" t="str">
            <v>un</v>
          </cell>
          <cell r="E104">
            <v>1</v>
          </cell>
          <cell r="F104">
            <v>368406</v>
          </cell>
          <cell r="G104">
            <v>459698</v>
          </cell>
          <cell r="H104">
            <v>459698</v>
          </cell>
          <cell r="J104">
            <v>640773.04219999991</v>
          </cell>
          <cell r="K104">
            <v>640773.04219999991</v>
          </cell>
          <cell r="L104">
            <v>9.9458655539196462E-4</v>
          </cell>
        </row>
        <row r="105">
          <cell r="A105">
            <v>3.8410000000000002</v>
          </cell>
          <cell r="B105" t="str">
            <v>7,5,2</v>
          </cell>
          <cell r="C105" t="str">
            <v>Suministro de materiales, mano de obra, equipo y herramienta para la instalación de luminaria de sodio 150W, 220V, tipo cerrada desde red subterránea. Incluye: luminaria, bombilla, brazo luminaria, fotocelda, cable conexionado 2x12 AWG THW-75C-600V, empal</v>
          </cell>
          <cell r="D105" t="str">
            <v>un</v>
          </cell>
          <cell r="E105">
            <v>6</v>
          </cell>
          <cell r="F105">
            <v>481742</v>
          </cell>
          <cell r="G105">
            <v>874030</v>
          </cell>
          <cell r="H105">
            <v>5244180</v>
          </cell>
          <cell r="J105">
            <v>1218310.4169999999</v>
          </cell>
          <cell r="K105">
            <v>7309862.5019999994</v>
          </cell>
          <cell r="L105">
            <v>1.1346124895160372E-2</v>
          </cell>
        </row>
        <row r="106">
          <cell r="B106" t="str">
            <v>7,5,2</v>
          </cell>
          <cell r="C106" t="str">
            <v xml:space="preserve">Suministro de materiales, mano de obra, equipo y herramienta para la instalación de reflector de sodio 70W, 220V, adosado a la estructura del puente. Incluye: reflector, bombilla, accesorios de montaje, protección antivandálica (ángulo y malla ondulada), </v>
          </cell>
          <cell r="D106" t="str">
            <v>un</v>
          </cell>
          <cell r="E106">
            <v>2</v>
          </cell>
          <cell r="F106">
            <v>481742</v>
          </cell>
          <cell r="G106">
            <v>779700</v>
          </cell>
          <cell r="H106">
            <v>1559400</v>
          </cell>
          <cell r="J106">
            <v>1086823.8299999998</v>
          </cell>
          <cell r="K106">
            <v>2173647.6599999997</v>
          </cell>
          <cell r="L106">
            <v>3.3738634374703164E-3</v>
          </cell>
        </row>
        <row r="107">
          <cell r="B107" t="str">
            <v>7,5,4</v>
          </cell>
          <cell r="C107" t="str">
            <v>Suministro de materiales, mano de obra, equipo y herramienta para la instalación de fotocelda para el control de reflectores de la parte inferior del puente. Incluye: base y fotocelda accesorios de montaje, protección antivandálica (ángulo y malla ondulad</v>
          </cell>
          <cell r="D107" t="str">
            <v>un</v>
          </cell>
          <cell r="E107">
            <v>1</v>
          </cell>
          <cell r="F107">
            <v>481742</v>
          </cell>
          <cell r="G107">
            <v>120654</v>
          </cell>
          <cell r="H107">
            <v>120654</v>
          </cell>
          <cell r="J107">
            <v>168179.61059999999</v>
          </cell>
          <cell r="K107">
            <v>168179.61059999999</v>
          </cell>
          <cell r="L107">
            <v>2.61042785163873E-4</v>
          </cell>
        </row>
        <row r="108">
          <cell r="B108" t="str">
            <v>7,5,5</v>
          </cell>
          <cell r="C108" t="str">
            <v>Suministro de materiales, mano de obra, equipo y herramienta para la conexión de luminaria existente en poste desde red subterranea. Incluye: cable conexionado 2x12 AWG THW-75C-600V, tubería galavnizada 1/2", cinta bandit y accesorios, empalme tipo deriva</v>
          </cell>
          <cell r="D108" t="str">
            <v>un</v>
          </cell>
          <cell r="E108">
            <v>5</v>
          </cell>
          <cell r="F108">
            <v>481742</v>
          </cell>
          <cell r="H108">
            <v>0</v>
          </cell>
          <cell r="J108">
            <v>0</v>
          </cell>
          <cell r="K108">
            <v>0</v>
          </cell>
          <cell r="L108">
            <v>0</v>
          </cell>
        </row>
        <row r="109">
          <cell r="B109">
            <v>7.6</v>
          </cell>
          <cell r="C109" t="str">
            <v>Acometidas</v>
          </cell>
        </row>
        <row r="110">
          <cell r="A110">
            <v>3.8420000000000001</v>
          </cell>
          <cell r="B110" t="str">
            <v>7,6,1</v>
          </cell>
          <cell r="C110" t="str">
            <v>Suministro de materiales, mano de obra, equipo y herramienta para la instalación de acometida monofásica en cable con neutro concéntrico calibre 2x8 AWG asilamiento XLPE 600V.</v>
          </cell>
          <cell r="D110" t="str">
            <v>un</v>
          </cell>
          <cell r="E110">
            <v>1</v>
          </cell>
          <cell r="F110">
            <v>368406</v>
          </cell>
          <cell r="H110">
            <v>0</v>
          </cell>
          <cell r="J110">
            <v>0</v>
          </cell>
          <cell r="K110">
            <v>0</v>
          </cell>
          <cell r="L110">
            <v>0</v>
          </cell>
        </row>
      </sheetData>
      <sheetData sheetId="2"/>
      <sheetData sheetId="3"/>
      <sheetData sheetId="4" refreshError="1"/>
      <sheetData sheetId="5" refreshError="1"/>
      <sheetData sheetId="6" refreshError="1"/>
      <sheetData sheetId="7" refreshError="1"/>
      <sheetData sheetId="8"/>
      <sheetData sheetId="9">
        <row r="17">
          <cell r="A17" t="str">
            <v>PRECIO TOPE IDU    COSTO DIRECTO VIGENTE</v>
          </cell>
        </row>
      </sheetData>
      <sheetData sheetId="10"/>
      <sheetData sheetId="11"/>
      <sheetData sheetId="12" refreshError="1"/>
      <sheetData sheetId="13"/>
      <sheetData sheetId="14">
        <row r="17">
          <cell r="A17" t="str">
            <v>PRECIO TOPE IDU    COSTO DIRECTO VIGENTE</v>
          </cell>
        </row>
      </sheetData>
      <sheetData sheetId="15"/>
      <sheetData sheetId="16"/>
      <sheetData sheetId="17" refreshError="1"/>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ACIONAL 2010"/>
      <sheetName val="HISTORICO"/>
      <sheetName val="TARIFA VIGILANCIA MENSUAL 2010"/>
      <sheetName val="TARIFAS REGISTRO DISTRITAL 2010"/>
      <sheetName val="COSTOS OFICINA"/>
      <sheetName val="COSTOS CAMPAMENTO"/>
      <sheetName val="Presup Av 1o de mayo con 73a "/>
      <sheetName val="FACTOR_PRESTACIONAL_2010"/>
      <sheetName val="TARIFA_VIGILANCIA_MENSUAL_2010"/>
      <sheetName val="TARIFAS_REGISTRO_DISTRITAL_2010"/>
      <sheetName val="COSTOS_OFICINA"/>
      <sheetName val="COSTOS_CAMPAMENTO"/>
      <sheetName val="Presup_Av_1o_de_mayo_con_73a_"/>
      <sheetName val="FACTOR_PRESTACIONAL_20101"/>
      <sheetName val="TARIFA_VIGILANCIA_MENSUAL_20101"/>
      <sheetName val="TARIFAS_REGISTRO_DISTRITAL_2011"/>
      <sheetName val="COSTOS_OFICINA1"/>
      <sheetName val="COSTOS_CAMPAMENTO1"/>
      <sheetName val="Presup_Av_1o_de_mayo_con_73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sheetData sheetId="10"/>
      <sheetData sheetId="11"/>
      <sheetData sheetId="12"/>
      <sheetData sheetId="13"/>
      <sheetData sheetId="14"/>
      <sheetData sheetId="15"/>
      <sheetData sheetId="16"/>
      <sheetData sheetId="17"/>
      <sheetData sheetId="18"/>
      <sheetData sheetId="19"/>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COSTOS OFICINA"/>
      <sheetName val="COSTOS CAMPAMENTO"/>
      <sheetName val="Hoja1"/>
      <sheetName val="Equipo"/>
      <sheetName val="materiales"/>
      <sheetName val="otros"/>
      <sheetName val="Insum"/>
      <sheetName val="Presupuesto remoción de derrumb"/>
      <sheetName val="Análisis_de_precios"/>
      <sheetName val="Remo__derr_"/>
      <sheetName val="Limp__mec__Alcant_"/>
      <sheetName val="COSTOS_OFICINA"/>
      <sheetName val="COSTOS_CAMPAMENTO"/>
      <sheetName val="Presupuesto_remoción_de_derrumb"/>
      <sheetName val="Circuitos"/>
      <sheetName val="SKJ452"/>
      <sheetName val="ITA878"/>
      <sheetName val="AEA-944"/>
      <sheetName val="DUB-823"/>
      <sheetName val="GPI 526"/>
      <sheetName val="XXJ617"/>
      <sheetName val="SNG_855"/>
      <sheetName val="VEA 374"/>
      <sheetName val="HFB024"/>
      <sheetName val="PAJ825"/>
      <sheetName val="Indices"/>
      <sheetName val="TARIF2002"/>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ow r="52">
          <cell r="H52">
            <v>46548</v>
          </cell>
        </row>
      </sheetData>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insumos"/>
      <sheetName val="AIU"/>
      <sheetName val="AIU (2)"/>
      <sheetName val="AUXILIAR"/>
      <sheetName val="Presupuesto"/>
      <sheetName val="MODELO APUS"/>
      <sheetName val="Presupuestos"/>
      <sheetName val="Hoja6"/>
      <sheetName val="Hoja1"/>
      <sheetName val="Hoja2"/>
      <sheetName val="Hoja3"/>
    </sheetNames>
    <sheetDataSet>
      <sheetData sheetId="0"/>
      <sheetData sheetId="1"/>
      <sheetData sheetId="2"/>
      <sheetData sheetId="3"/>
      <sheetData sheetId="4"/>
      <sheetData sheetId="5">
        <row r="1">
          <cell r="H1">
            <v>1</v>
          </cell>
          <cell r="I1">
            <v>0</v>
          </cell>
          <cell r="J1">
            <v>0</v>
          </cell>
          <cell r="K1">
            <v>11284774</v>
          </cell>
          <cell r="L1">
            <v>0</v>
          </cell>
        </row>
        <row r="45">
          <cell r="H45">
            <v>2</v>
          </cell>
          <cell r="I45">
            <v>0</v>
          </cell>
          <cell r="J45">
            <v>0</v>
          </cell>
          <cell r="K45">
            <v>11284774</v>
          </cell>
          <cell r="L45">
            <v>0</v>
          </cell>
        </row>
        <row r="89">
          <cell r="H89">
            <v>3</v>
          </cell>
          <cell r="I89">
            <v>1</v>
          </cell>
          <cell r="J89">
            <v>348.6</v>
          </cell>
          <cell r="K89">
            <v>505.97775718257645</v>
          </cell>
          <cell r="L89">
            <v>1</v>
          </cell>
        </row>
        <row r="133">
          <cell r="H133">
            <v>4</v>
          </cell>
          <cell r="I133">
            <v>3</v>
          </cell>
          <cell r="J133">
            <v>35</v>
          </cell>
          <cell r="K133">
            <v>15547.9954</v>
          </cell>
          <cell r="L133">
            <v>1</v>
          </cell>
        </row>
        <row r="177">
          <cell r="H177">
            <v>5</v>
          </cell>
          <cell r="I177">
            <v>2</v>
          </cell>
          <cell r="J177">
            <v>8.6</v>
          </cell>
          <cell r="K177">
            <v>22287.998604651166</v>
          </cell>
          <cell r="L177">
            <v>2</v>
          </cell>
        </row>
        <row r="221">
          <cell r="H221">
            <v>6</v>
          </cell>
          <cell r="I221">
            <v>4</v>
          </cell>
          <cell r="J221">
            <v>6.5</v>
          </cell>
          <cell r="K221">
            <v>41780.00076923077</v>
          </cell>
          <cell r="L221">
            <v>4</v>
          </cell>
        </row>
        <row r="265">
          <cell r="H265">
            <v>7</v>
          </cell>
          <cell r="I265">
            <v>4</v>
          </cell>
          <cell r="J265">
            <v>3.65</v>
          </cell>
          <cell r="K265">
            <v>61870.995753424664</v>
          </cell>
          <cell r="L265">
            <v>4</v>
          </cell>
        </row>
        <row r="309">
          <cell r="H309">
            <v>8</v>
          </cell>
          <cell r="I309">
            <v>1</v>
          </cell>
          <cell r="J309">
            <v>30</v>
          </cell>
          <cell r="K309">
            <v>19616.003333333334</v>
          </cell>
          <cell r="L309">
            <v>1</v>
          </cell>
        </row>
        <row r="353">
          <cell r="H353">
            <v>9</v>
          </cell>
          <cell r="I353">
            <v>0</v>
          </cell>
          <cell r="J353">
            <v>0</v>
          </cell>
          <cell r="K353">
            <v>1014.9</v>
          </cell>
          <cell r="L353">
            <v>0</v>
          </cell>
        </row>
        <row r="397">
          <cell r="H397">
            <v>10</v>
          </cell>
          <cell r="I397">
            <v>3</v>
          </cell>
          <cell r="J397">
            <v>40</v>
          </cell>
          <cell r="K397">
            <v>73104.415277777778</v>
          </cell>
          <cell r="L397">
            <v>1</v>
          </cell>
        </row>
        <row r="441">
          <cell r="H441">
            <v>11</v>
          </cell>
          <cell r="I441">
            <v>3</v>
          </cell>
          <cell r="J441">
            <v>45</v>
          </cell>
          <cell r="K441">
            <v>65390.160926385441</v>
          </cell>
          <cell r="L441">
            <v>1</v>
          </cell>
        </row>
        <row r="487">
          <cell r="H487">
            <v>12</v>
          </cell>
          <cell r="I487">
            <v>8</v>
          </cell>
          <cell r="J487">
            <v>14</v>
          </cell>
          <cell r="K487">
            <v>133358.88</v>
          </cell>
          <cell r="L487">
            <v>2</v>
          </cell>
        </row>
        <row r="533">
          <cell r="H533">
            <v>13</v>
          </cell>
          <cell r="I533">
            <v>6</v>
          </cell>
          <cell r="J533">
            <v>8.1</v>
          </cell>
          <cell r="K533">
            <v>352461.99629629636</v>
          </cell>
          <cell r="L533">
            <v>1</v>
          </cell>
        </row>
        <row r="577">
          <cell r="H577">
            <v>14</v>
          </cell>
          <cell r="I577">
            <v>3</v>
          </cell>
          <cell r="J577">
            <v>8.1</v>
          </cell>
          <cell r="K577">
            <v>541725.99740740738</v>
          </cell>
          <cell r="L577">
            <v>1</v>
          </cell>
        </row>
        <row r="621">
          <cell r="H621">
            <v>15</v>
          </cell>
          <cell r="I621">
            <v>4</v>
          </cell>
          <cell r="J621">
            <v>20</v>
          </cell>
          <cell r="K621">
            <v>427883</v>
          </cell>
          <cell r="L621">
            <v>1</v>
          </cell>
        </row>
        <row r="665">
          <cell r="H665">
            <v>16</v>
          </cell>
          <cell r="I665">
            <v>4</v>
          </cell>
          <cell r="J665">
            <v>200</v>
          </cell>
          <cell r="K665">
            <v>4595</v>
          </cell>
          <cell r="L665">
            <v>4</v>
          </cell>
        </row>
        <row r="709">
          <cell r="H709">
            <v>17</v>
          </cell>
          <cell r="I709">
            <v>4</v>
          </cell>
          <cell r="J709">
            <v>280</v>
          </cell>
          <cell r="K709">
            <v>3100</v>
          </cell>
          <cell r="L709">
            <v>4</v>
          </cell>
        </row>
        <row r="753">
          <cell r="H753">
            <v>18</v>
          </cell>
          <cell r="I753">
            <v>4</v>
          </cell>
          <cell r="J753">
            <v>82</v>
          </cell>
          <cell r="K753">
            <v>4457.9990243902439</v>
          </cell>
          <cell r="L753">
            <v>1</v>
          </cell>
        </row>
        <row r="797">
          <cell r="H797">
            <v>19</v>
          </cell>
          <cell r="I797">
            <v>3</v>
          </cell>
          <cell r="J797">
            <v>4.5</v>
          </cell>
          <cell r="K797">
            <v>427883.0033333333</v>
          </cell>
          <cell r="L797">
            <v>1</v>
          </cell>
        </row>
        <row r="841">
          <cell r="H841">
            <v>20</v>
          </cell>
          <cell r="I841">
            <v>0</v>
          </cell>
          <cell r="J841">
            <v>0</v>
          </cell>
          <cell r="K841">
            <v>2500000</v>
          </cell>
          <cell r="L841">
            <v>0</v>
          </cell>
        </row>
        <row r="885">
          <cell r="H885">
            <v>21</v>
          </cell>
          <cell r="I885">
            <v>2</v>
          </cell>
          <cell r="J885">
            <v>10</v>
          </cell>
          <cell r="K885">
            <v>44727.995714285717</v>
          </cell>
          <cell r="L885">
            <v>1</v>
          </cell>
        </row>
        <row r="929">
          <cell r="H929">
            <v>22</v>
          </cell>
          <cell r="I929">
            <v>4</v>
          </cell>
          <cell r="J929">
            <v>50</v>
          </cell>
          <cell r="K929">
            <v>10390.74</v>
          </cell>
          <cell r="L929">
            <v>1</v>
          </cell>
        </row>
        <row r="973">
          <cell r="H973">
            <v>23</v>
          </cell>
          <cell r="I973">
            <v>3</v>
          </cell>
          <cell r="J973">
            <v>13.6</v>
          </cell>
          <cell r="K973">
            <v>18521.994999999999</v>
          </cell>
          <cell r="L973">
            <v>1</v>
          </cell>
        </row>
        <row r="1017">
          <cell r="H1017">
            <v>24</v>
          </cell>
          <cell r="I1017">
            <v>0</v>
          </cell>
          <cell r="J1017">
            <v>0</v>
          </cell>
          <cell r="K1017">
            <v>11213444</v>
          </cell>
          <cell r="L1017">
            <v>0</v>
          </cell>
        </row>
        <row r="1061">
          <cell r="H1061">
            <v>25</v>
          </cell>
          <cell r="I1061">
            <v>0</v>
          </cell>
          <cell r="J1061">
            <v>0</v>
          </cell>
          <cell r="K1061">
            <v>11213444</v>
          </cell>
          <cell r="L1061">
            <v>0</v>
          </cell>
        </row>
        <row r="1105">
          <cell r="H1105">
            <v>26</v>
          </cell>
          <cell r="I1105">
            <v>1</v>
          </cell>
          <cell r="J1105">
            <v>348.6</v>
          </cell>
          <cell r="K1105">
            <v>505.97775718257645</v>
          </cell>
          <cell r="L1105">
            <v>1</v>
          </cell>
        </row>
        <row r="1149">
          <cell r="H1149">
            <v>27</v>
          </cell>
          <cell r="I1149">
            <v>3</v>
          </cell>
          <cell r="J1149">
            <v>35</v>
          </cell>
          <cell r="K1149">
            <v>15547.9954</v>
          </cell>
          <cell r="L1149">
            <v>1</v>
          </cell>
        </row>
        <row r="1193">
          <cell r="H1193">
            <v>28</v>
          </cell>
          <cell r="I1193">
            <v>1</v>
          </cell>
          <cell r="J1193">
            <v>60</v>
          </cell>
          <cell r="K1193">
            <v>4461.998333333333</v>
          </cell>
          <cell r="L1193">
            <v>1</v>
          </cell>
        </row>
        <row r="1237">
          <cell r="H1237">
            <v>29</v>
          </cell>
          <cell r="I1237">
            <v>3</v>
          </cell>
          <cell r="J1237">
            <v>56</v>
          </cell>
          <cell r="K1237">
            <v>2988.9974999999999</v>
          </cell>
          <cell r="L1237">
            <v>1</v>
          </cell>
        </row>
        <row r="1281">
          <cell r="H1281">
            <v>30</v>
          </cell>
          <cell r="I1281">
            <v>2</v>
          </cell>
          <cell r="J1281">
            <v>4</v>
          </cell>
          <cell r="K1281">
            <v>39850.002222222225</v>
          </cell>
          <cell r="L1281">
            <v>2</v>
          </cell>
        </row>
        <row r="1325">
          <cell r="H1325">
            <v>31</v>
          </cell>
          <cell r="I1325">
            <v>2</v>
          </cell>
          <cell r="J1325">
            <v>8.6</v>
          </cell>
          <cell r="K1325">
            <v>22287.998604651166</v>
          </cell>
          <cell r="L1325">
            <v>2</v>
          </cell>
        </row>
        <row r="1369">
          <cell r="H1369">
            <v>32</v>
          </cell>
          <cell r="I1369">
            <v>4</v>
          </cell>
          <cell r="J1369">
            <v>6.5</v>
          </cell>
          <cell r="K1369">
            <v>41780.00076923077</v>
          </cell>
          <cell r="L1369">
            <v>4</v>
          </cell>
        </row>
        <row r="1413">
          <cell r="H1413">
            <v>33</v>
          </cell>
          <cell r="I1413">
            <v>4</v>
          </cell>
          <cell r="J1413">
            <v>3.65</v>
          </cell>
          <cell r="K1413">
            <v>61870.995753424664</v>
          </cell>
          <cell r="L1413">
            <v>4</v>
          </cell>
        </row>
        <row r="1457">
          <cell r="H1457">
            <v>34</v>
          </cell>
          <cell r="I1457">
            <v>1</v>
          </cell>
          <cell r="J1457">
            <v>30</v>
          </cell>
          <cell r="K1457">
            <v>19616.003333333334</v>
          </cell>
          <cell r="L1457">
            <v>1</v>
          </cell>
        </row>
        <row r="1501">
          <cell r="H1501">
            <v>35</v>
          </cell>
          <cell r="I1501">
            <v>0</v>
          </cell>
          <cell r="J1501">
            <v>0</v>
          </cell>
          <cell r="K1501">
            <v>1014.9</v>
          </cell>
          <cell r="L1501">
            <v>0</v>
          </cell>
        </row>
        <row r="1545">
          <cell r="H1545">
            <v>36</v>
          </cell>
          <cell r="I1545">
            <v>3</v>
          </cell>
          <cell r="J1545">
            <v>40</v>
          </cell>
          <cell r="K1545">
            <v>73104.415277777778</v>
          </cell>
          <cell r="L1545">
            <v>1</v>
          </cell>
        </row>
        <row r="1589">
          <cell r="H1589">
            <v>37</v>
          </cell>
          <cell r="I1589">
            <v>3</v>
          </cell>
          <cell r="J1589">
            <v>45</v>
          </cell>
          <cell r="K1589">
            <v>65390.160926385441</v>
          </cell>
          <cell r="L1589">
            <v>1</v>
          </cell>
        </row>
        <row r="1635">
          <cell r="H1635">
            <v>38</v>
          </cell>
          <cell r="I1635">
            <v>4</v>
          </cell>
          <cell r="J1635">
            <v>100</v>
          </cell>
          <cell r="K1635">
            <v>7148.1600000000008</v>
          </cell>
          <cell r="L1635">
            <v>1</v>
          </cell>
        </row>
        <row r="1679">
          <cell r="H1679">
            <v>39</v>
          </cell>
          <cell r="I1679">
            <v>8</v>
          </cell>
          <cell r="J1679">
            <v>14</v>
          </cell>
          <cell r="K1679">
            <v>133358.88</v>
          </cell>
          <cell r="L1679">
            <v>2</v>
          </cell>
        </row>
        <row r="1725">
          <cell r="H1725">
            <v>40</v>
          </cell>
          <cell r="I1725">
            <v>8</v>
          </cell>
          <cell r="J1725">
            <v>14</v>
          </cell>
          <cell r="K1725">
            <v>143646.6</v>
          </cell>
          <cell r="L1725">
            <v>2</v>
          </cell>
        </row>
        <row r="1771">
          <cell r="H1771">
            <v>41</v>
          </cell>
          <cell r="I1771">
            <v>4</v>
          </cell>
          <cell r="J1771">
            <v>49</v>
          </cell>
          <cell r="K1771">
            <v>82483.320000000007</v>
          </cell>
          <cell r="L1771">
            <v>1</v>
          </cell>
        </row>
        <row r="1816">
          <cell r="H1816">
            <v>42</v>
          </cell>
          <cell r="I1816">
            <v>3</v>
          </cell>
          <cell r="J1816">
            <v>60</v>
          </cell>
          <cell r="K1816">
            <v>44999.996666666673</v>
          </cell>
          <cell r="L1816">
            <v>1</v>
          </cell>
        </row>
        <row r="1861">
          <cell r="H1861">
            <v>43</v>
          </cell>
          <cell r="I1861">
            <v>3</v>
          </cell>
          <cell r="J1861">
            <v>23</v>
          </cell>
          <cell r="K1861">
            <v>59532.000869565214</v>
          </cell>
          <cell r="L1861">
            <v>1</v>
          </cell>
        </row>
        <row r="1906">
          <cell r="H1906">
            <v>44</v>
          </cell>
          <cell r="I1906">
            <v>4</v>
          </cell>
          <cell r="J1906">
            <v>7.6</v>
          </cell>
          <cell r="K1906">
            <v>73298.004736842107</v>
          </cell>
          <cell r="L1906">
            <v>1</v>
          </cell>
        </row>
        <row r="1951">
          <cell r="H1951">
            <v>45</v>
          </cell>
          <cell r="I1951">
            <v>4</v>
          </cell>
          <cell r="J1951">
            <v>30</v>
          </cell>
          <cell r="K1951">
            <v>63234.996666666666</v>
          </cell>
          <cell r="L1951">
            <v>1</v>
          </cell>
        </row>
        <row r="1995">
          <cell r="H1995">
            <v>46</v>
          </cell>
          <cell r="I1995">
            <v>4</v>
          </cell>
          <cell r="J1995">
            <v>35</v>
          </cell>
          <cell r="K1995">
            <v>70890</v>
          </cell>
          <cell r="L1995">
            <v>1</v>
          </cell>
        </row>
        <row r="2039">
          <cell r="H2039">
            <v>47</v>
          </cell>
          <cell r="I2039">
            <v>4</v>
          </cell>
          <cell r="J2039">
            <v>13.5</v>
          </cell>
          <cell r="K2039">
            <v>76820.277407407411</v>
          </cell>
          <cell r="L2039">
            <v>1</v>
          </cell>
        </row>
        <row r="2083">
          <cell r="H2083">
            <v>48</v>
          </cell>
          <cell r="I2083">
            <v>0</v>
          </cell>
          <cell r="J2083">
            <v>0</v>
          </cell>
          <cell r="K2083">
            <v>114000</v>
          </cell>
          <cell r="L2083">
            <v>0</v>
          </cell>
        </row>
        <row r="2127">
          <cell r="H2127">
            <v>49</v>
          </cell>
          <cell r="I2127">
            <v>1</v>
          </cell>
          <cell r="J2127">
            <v>64</v>
          </cell>
          <cell r="K2127">
            <v>1582.0034375</v>
          </cell>
          <cell r="L2127">
            <v>1</v>
          </cell>
        </row>
        <row r="2171">
          <cell r="H2171">
            <v>50</v>
          </cell>
          <cell r="I2171">
            <v>1</v>
          </cell>
          <cell r="J2171">
            <v>40</v>
          </cell>
          <cell r="K2171">
            <v>3309.9974999999999</v>
          </cell>
          <cell r="L2171">
            <v>1</v>
          </cell>
        </row>
        <row r="2215">
          <cell r="H2215">
            <v>51</v>
          </cell>
          <cell r="I2215">
            <v>0</v>
          </cell>
          <cell r="J2215">
            <v>0</v>
          </cell>
          <cell r="K2215">
            <v>2500000</v>
          </cell>
          <cell r="L2215">
            <v>0</v>
          </cell>
        </row>
        <row r="2259">
          <cell r="H2259">
            <v>52</v>
          </cell>
          <cell r="I2259">
            <v>1</v>
          </cell>
          <cell r="J2259">
            <v>348.6</v>
          </cell>
          <cell r="K2259">
            <v>505.97775718257645</v>
          </cell>
          <cell r="L2259">
            <v>1</v>
          </cell>
        </row>
        <row r="2303">
          <cell r="H2303">
            <v>53</v>
          </cell>
          <cell r="I2303">
            <v>2</v>
          </cell>
          <cell r="J2303">
            <v>4</v>
          </cell>
          <cell r="K2303">
            <v>39850.002222222225</v>
          </cell>
          <cell r="L2303">
            <v>2</v>
          </cell>
        </row>
        <row r="2347">
          <cell r="H2347">
            <v>54</v>
          </cell>
          <cell r="I2347">
            <v>2</v>
          </cell>
          <cell r="J2347">
            <v>8.6</v>
          </cell>
          <cell r="K2347">
            <v>22287.998604651166</v>
          </cell>
          <cell r="L2347">
            <v>2</v>
          </cell>
        </row>
        <row r="2391">
          <cell r="H2391">
            <v>55</v>
          </cell>
          <cell r="I2391">
            <v>4</v>
          </cell>
          <cell r="J2391">
            <v>6.5</v>
          </cell>
          <cell r="K2391">
            <v>41780.00076923077</v>
          </cell>
          <cell r="L2391">
            <v>4</v>
          </cell>
        </row>
        <row r="2435">
          <cell r="H2435">
            <v>56</v>
          </cell>
          <cell r="I2435">
            <v>4</v>
          </cell>
          <cell r="J2435">
            <v>3.65</v>
          </cell>
          <cell r="K2435">
            <v>61871</v>
          </cell>
          <cell r="L2435">
            <v>4</v>
          </cell>
        </row>
        <row r="2479">
          <cell r="H2479">
            <v>57</v>
          </cell>
          <cell r="I2479">
            <v>1</v>
          </cell>
          <cell r="J2479">
            <v>30</v>
          </cell>
          <cell r="K2479">
            <v>19616.003333333334</v>
          </cell>
          <cell r="L2479">
            <v>1</v>
          </cell>
        </row>
        <row r="2523">
          <cell r="H2523">
            <v>58</v>
          </cell>
          <cell r="I2523">
            <v>0</v>
          </cell>
          <cell r="J2523">
            <v>0</v>
          </cell>
          <cell r="K2523">
            <v>1014.9</v>
          </cell>
          <cell r="L2523">
            <v>0</v>
          </cell>
        </row>
        <row r="2567">
          <cell r="H2567">
            <v>59</v>
          </cell>
          <cell r="I2567">
            <v>3</v>
          </cell>
          <cell r="J2567">
            <v>45</v>
          </cell>
          <cell r="K2567">
            <v>65390.160926385441</v>
          </cell>
          <cell r="L2567">
            <v>1</v>
          </cell>
        </row>
        <row r="2613">
          <cell r="H2613">
            <v>60</v>
          </cell>
          <cell r="I2613">
            <v>4</v>
          </cell>
          <cell r="J2613">
            <v>100</v>
          </cell>
          <cell r="K2613">
            <v>7148.1600000000008</v>
          </cell>
          <cell r="L2613">
            <v>1</v>
          </cell>
        </row>
        <row r="2657">
          <cell r="H2657">
            <v>61</v>
          </cell>
          <cell r="I2657">
            <v>3</v>
          </cell>
          <cell r="J2657">
            <v>51</v>
          </cell>
          <cell r="K2657">
            <v>40385</v>
          </cell>
          <cell r="L2657">
            <v>1</v>
          </cell>
        </row>
        <row r="2701">
          <cell r="H2701">
            <v>62</v>
          </cell>
          <cell r="I2701">
            <v>3</v>
          </cell>
          <cell r="J2701">
            <v>9.6999999999999993</v>
          </cell>
          <cell r="K2701">
            <v>112000.00412371135</v>
          </cell>
          <cell r="L2701">
            <v>1</v>
          </cell>
        </row>
        <row r="2745">
          <cell r="H2745">
            <v>63</v>
          </cell>
          <cell r="I2745">
            <v>3</v>
          </cell>
          <cell r="J2745">
            <v>5</v>
          </cell>
          <cell r="K2745">
            <v>81200.000000000015</v>
          </cell>
          <cell r="L2745">
            <v>1</v>
          </cell>
        </row>
        <row r="2761">
          <cell r="J2761">
            <v>8.0000000000000016E-2</v>
          </cell>
        </row>
        <row r="2789">
          <cell r="H2789">
            <v>64</v>
          </cell>
          <cell r="I2789">
            <v>2</v>
          </cell>
          <cell r="J2789">
            <v>8.6</v>
          </cell>
          <cell r="K2789">
            <v>22287.998604651166</v>
          </cell>
          <cell r="L2789">
            <v>2</v>
          </cell>
        </row>
        <row r="2833">
          <cell r="H2833">
            <v>65</v>
          </cell>
          <cell r="I2833">
            <v>4</v>
          </cell>
          <cell r="J2833">
            <v>6.5</v>
          </cell>
          <cell r="K2833">
            <v>41780.00076923077</v>
          </cell>
          <cell r="L2833">
            <v>4</v>
          </cell>
        </row>
        <row r="2877">
          <cell r="H2877">
            <v>66</v>
          </cell>
          <cell r="I2877">
            <v>4</v>
          </cell>
          <cell r="J2877">
            <v>3.65</v>
          </cell>
          <cell r="K2877">
            <v>61870.995753424664</v>
          </cell>
          <cell r="L2877">
            <v>4</v>
          </cell>
        </row>
        <row r="2921">
          <cell r="H2921">
            <v>67</v>
          </cell>
          <cell r="I2921">
            <v>1</v>
          </cell>
          <cell r="J2921">
            <v>30</v>
          </cell>
          <cell r="K2921">
            <v>19616.003333333334</v>
          </cell>
          <cell r="L2921">
            <v>1</v>
          </cell>
        </row>
        <row r="2965">
          <cell r="H2965">
            <v>68</v>
          </cell>
          <cell r="I2965">
            <v>0</v>
          </cell>
          <cell r="J2965">
            <v>0</v>
          </cell>
          <cell r="K2965">
            <v>1014.9</v>
          </cell>
          <cell r="L2965">
            <v>0</v>
          </cell>
        </row>
        <row r="3009">
          <cell r="H3009">
            <v>69</v>
          </cell>
          <cell r="I3009">
            <v>3</v>
          </cell>
          <cell r="J3009">
            <v>45</v>
          </cell>
          <cell r="K3009">
            <v>65390.160926385441</v>
          </cell>
          <cell r="L3009">
            <v>1</v>
          </cell>
        </row>
        <row r="3055">
          <cell r="H3055">
            <v>70</v>
          </cell>
          <cell r="I3055">
            <v>3</v>
          </cell>
          <cell r="J3055">
            <v>37</v>
          </cell>
          <cell r="K3055">
            <v>34000.003783783781</v>
          </cell>
          <cell r="L3055">
            <v>1</v>
          </cell>
        </row>
        <row r="3099">
          <cell r="H3099">
            <v>71</v>
          </cell>
          <cell r="I3099">
            <v>0</v>
          </cell>
          <cell r="J3099">
            <v>0</v>
          </cell>
          <cell r="K3099">
            <v>4200000</v>
          </cell>
          <cell r="L3099">
            <v>0</v>
          </cell>
        </row>
        <row r="3143">
          <cell r="H3143">
            <v>72</v>
          </cell>
          <cell r="I3143">
            <v>3</v>
          </cell>
          <cell r="J3143">
            <v>24</v>
          </cell>
          <cell r="K3143">
            <v>88377.899800000014</v>
          </cell>
          <cell r="L3143">
            <v>1</v>
          </cell>
        </row>
        <row r="3188">
          <cell r="H3188">
            <v>73</v>
          </cell>
          <cell r="I3188">
            <v>4</v>
          </cell>
          <cell r="J3188">
            <v>25</v>
          </cell>
          <cell r="K3188">
            <v>72915.72</v>
          </cell>
          <cell r="L3188">
            <v>1</v>
          </cell>
        </row>
        <row r="3232">
          <cell r="H3232">
            <v>74</v>
          </cell>
          <cell r="I3232">
            <v>6</v>
          </cell>
          <cell r="J3232">
            <v>0.54</v>
          </cell>
          <cell r="K3232">
            <v>1458727.0022222223</v>
          </cell>
          <cell r="L3232">
            <v>0</v>
          </cell>
        </row>
        <row r="3276">
          <cell r="L3276">
            <v>0</v>
          </cell>
        </row>
        <row r="3278">
          <cell r="H3278">
            <v>75</v>
          </cell>
          <cell r="I3278">
            <v>4</v>
          </cell>
          <cell r="J3278">
            <v>1.24</v>
          </cell>
          <cell r="K3278">
            <v>519007.00225806452</v>
          </cell>
        </row>
        <row r="3320">
          <cell r="L3320">
            <v>0</v>
          </cell>
        </row>
        <row r="3322">
          <cell r="H3322">
            <v>76</v>
          </cell>
          <cell r="I3322">
            <v>4</v>
          </cell>
          <cell r="J3322">
            <v>0.87</v>
          </cell>
          <cell r="K3322">
            <v>497156.99620689661</v>
          </cell>
        </row>
        <row r="3344">
          <cell r="K3344">
            <v>1.0000000000000002E-2</v>
          </cell>
        </row>
        <row r="3345">
          <cell r="K3345">
            <v>5.000000000000001E-3</v>
          </cell>
        </row>
        <row r="3364">
          <cell r="L3364">
            <v>0</v>
          </cell>
        </row>
        <row r="3366">
          <cell r="H3366">
            <v>77</v>
          </cell>
          <cell r="I3366">
            <v>4</v>
          </cell>
          <cell r="J3366">
            <v>0.9</v>
          </cell>
          <cell r="K3366">
            <v>1085180.0033333334</v>
          </cell>
        </row>
        <row r="3408">
          <cell r="L3408">
            <v>0</v>
          </cell>
        </row>
        <row r="3410">
          <cell r="H3410">
            <v>78</v>
          </cell>
          <cell r="I3410">
            <v>2</v>
          </cell>
          <cell r="J3410">
            <v>8.6</v>
          </cell>
          <cell r="K3410">
            <v>22287.998604651166</v>
          </cell>
        </row>
        <row r="3452">
          <cell r="L3452">
            <v>0</v>
          </cell>
        </row>
        <row r="3454">
          <cell r="H3454">
            <v>79</v>
          </cell>
          <cell r="I3454">
            <v>4</v>
          </cell>
          <cell r="J3454">
            <v>6.5</v>
          </cell>
          <cell r="K3454">
            <v>41780.00076923077</v>
          </cell>
        </row>
        <row r="3496">
          <cell r="L3496">
            <v>0</v>
          </cell>
        </row>
        <row r="3498">
          <cell r="H3498">
            <v>80</v>
          </cell>
          <cell r="I3498">
            <v>4</v>
          </cell>
          <cell r="J3498">
            <v>3.65</v>
          </cell>
          <cell r="K3498">
            <v>61870.995753424664</v>
          </cell>
        </row>
        <row r="3540">
          <cell r="L3540">
            <v>0</v>
          </cell>
        </row>
        <row r="3542">
          <cell r="H3542">
            <v>81</v>
          </cell>
          <cell r="I3542">
            <v>1</v>
          </cell>
          <cell r="J3542">
            <v>30</v>
          </cell>
          <cell r="K3542">
            <v>19616.003333333334</v>
          </cell>
        </row>
        <row r="3584">
          <cell r="L3584">
            <v>0</v>
          </cell>
        </row>
        <row r="3586">
          <cell r="H3586">
            <v>82</v>
          </cell>
          <cell r="I3586">
            <v>0</v>
          </cell>
          <cell r="J3586">
            <v>0</v>
          </cell>
          <cell r="K3586">
            <v>1014.9</v>
          </cell>
        </row>
        <row r="3628">
          <cell r="L3628">
            <v>0</v>
          </cell>
        </row>
        <row r="3630">
          <cell r="H3630">
            <v>83</v>
          </cell>
          <cell r="I3630">
            <v>3</v>
          </cell>
          <cell r="J3630">
            <v>45</v>
          </cell>
          <cell r="K3630">
            <v>65390.160926385441</v>
          </cell>
        </row>
        <row r="3674">
          <cell r="L3674">
            <v>0</v>
          </cell>
        </row>
        <row r="3676">
          <cell r="H3676">
            <v>84</v>
          </cell>
          <cell r="I3676">
            <v>3</v>
          </cell>
          <cell r="J3676">
            <v>37</v>
          </cell>
          <cell r="K3676">
            <v>34000.003783783781</v>
          </cell>
        </row>
        <row r="3718">
          <cell r="L3718">
            <v>0</v>
          </cell>
        </row>
        <row r="3720">
          <cell r="H3720">
            <v>85</v>
          </cell>
          <cell r="I3720">
            <v>0</v>
          </cell>
          <cell r="J3720">
            <v>0</v>
          </cell>
          <cell r="K3720">
            <v>4200000</v>
          </cell>
        </row>
        <row r="3762">
          <cell r="L3762">
            <v>0</v>
          </cell>
        </row>
        <row r="3764">
          <cell r="H3764">
            <v>86</v>
          </cell>
          <cell r="I3764">
            <v>3</v>
          </cell>
          <cell r="J3764">
            <v>24</v>
          </cell>
          <cell r="K3764">
            <v>88377.899800000014</v>
          </cell>
        </row>
        <row r="3807">
          <cell r="L3807">
            <v>0</v>
          </cell>
        </row>
        <row r="3809">
          <cell r="H3809">
            <v>87</v>
          </cell>
          <cell r="I3809">
            <v>4</v>
          </cell>
          <cell r="J3809">
            <v>20</v>
          </cell>
          <cell r="K3809">
            <v>50611.38</v>
          </cell>
        </row>
        <row r="3851">
          <cell r="L3851">
            <v>0</v>
          </cell>
        </row>
        <row r="3853">
          <cell r="H3853">
            <v>88</v>
          </cell>
          <cell r="I3853">
            <v>4</v>
          </cell>
          <cell r="J3853">
            <v>1.24</v>
          </cell>
          <cell r="K3853">
            <v>519007.00225806452</v>
          </cell>
        </row>
        <row r="3895">
          <cell r="L3895">
            <v>0</v>
          </cell>
        </row>
        <row r="3897">
          <cell r="H3897">
            <v>89</v>
          </cell>
          <cell r="I3897">
            <v>4</v>
          </cell>
          <cell r="J3897">
            <v>0.87</v>
          </cell>
          <cell r="K3897">
            <v>497156.99620689661</v>
          </cell>
        </row>
        <row r="3939">
          <cell r="L3939">
            <v>0</v>
          </cell>
        </row>
        <row r="3941">
          <cell r="H3941">
            <v>90</v>
          </cell>
          <cell r="I3941">
            <v>4</v>
          </cell>
          <cell r="J3941">
            <v>0.9</v>
          </cell>
          <cell r="K3941">
            <v>1085180.0033333334</v>
          </cell>
        </row>
        <row r="3983">
          <cell r="L3983">
            <v>0</v>
          </cell>
        </row>
        <row r="3985">
          <cell r="H3985">
            <v>91</v>
          </cell>
          <cell r="I3985">
            <v>3</v>
          </cell>
          <cell r="J3985">
            <v>5</v>
          </cell>
          <cell r="K3985">
            <v>180000</v>
          </cell>
        </row>
        <row r="4027">
          <cell r="L4027">
            <v>0</v>
          </cell>
        </row>
        <row r="4029">
          <cell r="H4029">
            <v>92</v>
          </cell>
          <cell r="I4029">
            <v>4</v>
          </cell>
          <cell r="J4029">
            <v>20</v>
          </cell>
          <cell r="K4029">
            <v>28368</v>
          </cell>
        </row>
        <row r="4071">
          <cell r="L4071">
            <v>0</v>
          </cell>
        </row>
        <row r="4073">
          <cell r="H4073">
            <v>93</v>
          </cell>
          <cell r="I4073">
            <v>4</v>
          </cell>
          <cell r="J4073">
            <v>5</v>
          </cell>
          <cell r="K4073">
            <v>363328.08</v>
          </cell>
        </row>
        <row r="4115">
          <cell r="L4115">
            <v>0</v>
          </cell>
        </row>
        <row r="4119">
          <cell r="H4119">
            <v>94</v>
          </cell>
          <cell r="I4119">
            <v>4</v>
          </cell>
          <cell r="J4119">
            <v>6</v>
          </cell>
          <cell r="K4119">
            <v>220000</v>
          </cell>
        </row>
        <row r="4159">
          <cell r="L4159">
            <v>0</v>
          </cell>
        </row>
        <row r="4163">
          <cell r="H4163">
            <v>95</v>
          </cell>
          <cell r="I4163">
            <v>4</v>
          </cell>
          <cell r="J4163">
            <v>3</v>
          </cell>
          <cell r="K4163">
            <v>225146.9966666667</v>
          </cell>
        </row>
        <row r="4203">
          <cell r="L4203">
            <v>0</v>
          </cell>
        </row>
        <row r="4207">
          <cell r="H4207">
            <v>96</v>
          </cell>
          <cell r="I4207">
            <v>0</v>
          </cell>
          <cell r="J4207">
            <v>0</v>
          </cell>
          <cell r="K4207">
            <v>0</v>
          </cell>
        </row>
        <row r="4247">
          <cell r="L4247">
            <v>0</v>
          </cell>
        </row>
        <row r="4251">
          <cell r="H4251">
            <v>97</v>
          </cell>
          <cell r="I4251">
            <v>0</v>
          </cell>
          <cell r="J4251">
            <v>0</v>
          </cell>
          <cell r="K4251">
            <v>0</v>
          </cell>
        </row>
        <row r="4291">
          <cell r="L4291">
            <v>0</v>
          </cell>
        </row>
        <row r="4295">
          <cell r="H4295">
            <v>98</v>
          </cell>
          <cell r="I4295">
            <v>0</v>
          </cell>
          <cell r="J4295">
            <v>0</v>
          </cell>
          <cell r="K4295">
            <v>0</v>
          </cell>
        </row>
        <row r="4339">
          <cell r="H4339">
            <v>99</v>
          </cell>
          <cell r="I4339">
            <v>0</v>
          </cell>
          <cell r="J4339">
            <v>0</v>
          </cell>
          <cell r="K4339">
            <v>0</v>
          </cell>
          <cell r="L4339">
            <v>0</v>
          </cell>
        </row>
        <row r="4383">
          <cell r="H4383">
            <v>100</v>
          </cell>
          <cell r="I4383">
            <v>0</v>
          </cell>
          <cell r="J4383">
            <v>0</v>
          </cell>
          <cell r="K4383">
            <v>0</v>
          </cell>
          <cell r="L4383">
            <v>0</v>
          </cell>
        </row>
        <row r="4423">
          <cell r="L4423">
            <v>0</v>
          </cell>
        </row>
      </sheetData>
      <sheetData sheetId="6"/>
      <sheetData sheetId="7"/>
      <sheetData sheetId="8"/>
      <sheetData sheetId="9"/>
      <sheetData sheetId="10"/>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MORIAS"/>
      <sheetName val="TM AV. BOYACA"/>
      <sheetName val="Sheet1"/>
      <sheetName val="PRECIOS"/>
      <sheetName val="TM_AV__BOYACA"/>
    </sheetNames>
    <sheetDataSet>
      <sheetData sheetId="0">
        <row r="5">
          <cell r="H5">
            <v>1.1000000000000001</v>
          </cell>
        </row>
      </sheetData>
      <sheetData sheetId="1"/>
      <sheetData sheetId="2"/>
      <sheetData sheetId="3" refreshError="1"/>
      <sheetData sheetId="4"/>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DE ENTRADA"/>
      <sheetName val="DATOS ENTRADA"/>
      <sheetName val="LISTADO INSUMOS"/>
      <sheetName val="LISTADO APU"/>
      <sheetName val="TARIFAS PERSONAL"/>
      <sheetName val="RESUMEN"/>
      <sheetName val="PPTO GRAL G6"/>
      <sheetName val="PRELIMINARES (2)"/>
      <sheetName val="AIU (2)"/>
      <sheetName val="AIU"/>
      <sheetName val="PRELIMINARES"/>
      <sheetName val="ENSAYOS-OBRA"/>
      <sheetName val="AMBIENTAL"/>
      <sheetName val="AIU AMBIENTAL"/>
      <sheetName val="COMPENSAC-EVALUAC-SEG-SDA"/>
      <sheetName val="PGS"/>
      <sheetName val="AIU PGS"/>
      <sheetName val="PMT"/>
      <sheetName val="AIU PMT"/>
      <sheetName val="AJUSTES"/>
      <sheetName val="ITEMS"/>
      <sheetName val="INSUMOS"/>
      <sheetName val="TABLAS"/>
      <sheetName val="INTERVENTORIA"/>
      <sheetName val="P12"/>
      <sheetName val="P13"/>
      <sheetName val="P17"/>
      <sheetName val="DATOS_DE_ENTRADA"/>
      <sheetName val="DATOS_ENTRADA"/>
      <sheetName val="LISTADO_INSUMOS"/>
      <sheetName val="LISTADO_APU"/>
      <sheetName val="TARIFAS_PERSONAL"/>
      <sheetName val="PPTO_GRAL_G6"/>
      <sheetName val="PRELIMINARES_(2)"/>
      <sheetName val="AIU_(2)"/>
      <sheetName val="AIU_AMBIENTAL"/>
      <sheetName val="AIU_PGS"/>
      <sheetName val="AIU_PMT"/>
    </sheetNames>
    <sheetDataSet>
      <sheetData sheetId="0">
        <row r="13">
          <cell r="C13">
            <v>43967</v>
          </cell>
        </row>
      </sheetData>
      <sheetData sheetId="1"/>
      <sheetData sheetId="2"/>
      <sheetData sheetId="3">
        <row r="2">
          <cell r="B2">
            <v>0</v>
          </cell>
        </row>
      </sheetData>
      <sheetData sheetId="4"/>
      <sheetData sheetId="5"/>
      <sheetData sheetId="6"/>
      <sheetData sheetId="7"/>
      <sheetData sheetId="8"/>
      <sheetData sheetId="9">
        <row r="25">
          <cell r="F25">
            <v>3</v>
          </cell>
        </row>
      </sheetData>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ow r="13">
          <cell r="C13">
            <v>43967</v>
          </cell>
        </row>
      </sheetData>
      <sheetData sheetId="28"/>
      <sheetData sheetId="29"/>
      <sheetData sheetId="30">
        <row r="2">
          <cell r="B2">
            <v>0</v>
          </cell>
        </row>
      </sheetData>
      <sheetData sheetId="31"/>
      <sheetData sheetId="32"/>
      <sheetData sheetId="33"/>
      <sheetData sheetId="34"/>
      <sheetData sheetId="35"/>
      <sheetData sheetId="36"/>
      <sheetData sheetId="37"/>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MPLEMENTACION VERTICAL"/>
      <sheetName val="PRECIOS"/>
      <sheetName val="FORMATO multiuso"/>
      <sheetName val="RESUMEN CIERRE "/>
      <sheetName val="DATOS BASICOS"/>
      <sheetName val="IMPLEMENTACION_VERTICAL"/>
      <sheetName val="FORMATO_multiuso"/>
      <sheetName val="RESUMEN_CIERRE_"/>
      <sheetName val="DATOS_BASICOS"/>
    </sheetNames>
    <sheetDataSet>
      <sheetData sheetId="0" refreshError="1"/>
      <sheetData sheetId="1" refreshError="1">
        <row r="50">
          <cell r="C50" t="str">
            <v>El sticker tiene mal el identificador</v>
          </cell>
        </row>
        <row r="51">
          <cell r="C51" t="str">
            <v>Existe semaforo en la intersección</v>
          </cell>
        </row>
        <row r="52">
          <cell r="C52" t="str">
            <v>No estaba en campo</v>
          </cell>
        </row>
        <row r="53">
          <cell r="C53" t="str">
            <v>Falta  instalar</v>
          </cell>
        </row>
        <row r="54">
          <cell r="C54" t="str">
            <v>Ya estaba en terreno (buen estado)</v>
          </cell>
        </row>
        <row r="55">
          <cell r="C55" t="str">
            <v>No hay señal de retiro</v>
          </cell>
        </row>
        <row r="56">
          <cell r="C56" t="str">
            <v>Ya estaba en terreno (hacer mantenimiento)</v>
          </cell>
        </row>
        <row r="57">
          <cell r="C57" t="str">
            <v>Fue retirada en un accidente</v>
          </cell>
        </row>
        <row r="58">
          <cell r="C58" t="str">
            <v>Mal estado (Reemplazar)</v>
          </cell>
        </row>
        <row r="59">
          <cell r="C59" t="str">
            <v>Hay una obra en el espacio de instalación</v>
          </cell>
        </row>
        <row r="60">
          <cell r="C60" t="str">
            <v>No se retiro</v>
          </cell>
        </row>
        <row r="61">
          <cell r="C61" t="str">
            <v>Se debe revisar cimentación</v>
          </cell>
        </row>
        <row r="62">
          <cell r="C62" t="str">
            <v>Se debe reforzar cimentación</v>
          </cell>
        </row>
        <row r="63">
          <cell r="C63" t="str">
            <v xml:space="preserve">Esta otro ID </v>
          </cell>
        </row>
        <row r="64">
          <cell r="C64" t="str">
            <v>El reflectivo esta rayado</v>
          </cell>
        </row>
        <row r="65">
          <cell r="C65" t="str">
            <v>El reflectivo esta rayado y con pintura</v>
          </cell>
        </row>
        <row r="66">
          <cell r="C66" t="str">
            <v>El tablero esta picado</v>
          </cell>
        </row>
        <row r="67">
          <cell r="C67" t="str">
            <v>Poca visibilidad (reubicar)</v>
          </cell>
        </row>
        <row r="68">
          <cell r="C68" t="str">
            <v>No aplica en el lugar</v>
          </cell>
        </row>
        <row r="69">
          <cell r="C69" t="str">
            <v>Pedestal rayado (sin corrosivo)</v>
          </cell>
        </row>
        <row r="70">
          <cell r="C70" t="str">
            <v>Mal retiro</v>
          </cell>
        </row>
        <row r="71">
          <cell r="C71" t="str">
            <v>Faltan remaches para asegurar el tablero</v>
          </cell>
        </row>
        <row r="72">
          <cell r="C72" t="str">
            <v>No cumple con verticalidad</v>
          </cell>
        </row>
        <row r="73">
          <cell r="C73" t="str">
            <v>No cumple con altura</v>
          </cell>
        </row>
        <row r="74">
          <cell r="C74" t="str">
            <v>No cumple con la alineacion de la via</v>
          </cell>
        </row>
        <row r="75">
          <cell r="C75" t="str">
            <v>Esta sentido contrario al del flujo de la via</v>
          </cell>
        </row>
      </sheetData>
      <sheetData sheetId="2" refreshError="1"/>
      <sheetData sheetId="3" refreshError="1"/>
      <sheetData sheetId="4" refreshError="1"/>
      <sheetData sheetId="5"/>
      <sheetData sheetId="6"/>
      <sheetData sheetId="7"/>
      <sheetData sheetId="8"/>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APU"/>
      <sheetName val="RENDIMIENTOS"/>
      <sheetName val="SalariosUSO"/>
      <sheetName val="Valor Oferta"/>
      <sheetName val="Tabla de amortización"/>
      <sheetName val="Mark-Up "/>
      <sheetName val="RESUMEN"/>
      <sheetName val="Insumos"/>
      <sheetName val="GRAFICA-SEMANAL"/>
      <sheetName val="Avances"/>
      <sheetName val="IMPROVEMENTS TO SITE"/>
      <sheetName val="5094-2003"/>
      <sheetName val="BASE"/>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A33" t="str">
            <v xml:space="preserve">OAJA0740   </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MA-CANTA"/>
      <sheetName val="RESUMEN-EXPLANACION"/>
      <sheetName val="Graph1"/>
      <sheetName val="Graph2"/>
      <sheetName val="Graph3"/>
      <sheetName val="Graph4"/>
      <sheetName val="Graph5"/>
      <sheetName val="Graph6"/>
      <sheetName val="Graph7"/>
      <sheetName val="Graph8"/>
      <sheetName val="Graph9"/>
      <sheetName val="Graph10"/>
      <sheetName val="Graph11"/>
      <sheetName val="Graph12"/>
      <sheetName val="Graph13"/>
      <sheetName val="Graph14"/>
      <sheetName val="Graph15"/>
      <sheetName val="Graph16"/>
      <sheetName val="Graph17"/>
      <sheetName val="Graph18"/>
      <sheetName val="Graph19"/>
      <sheetName val="Graph20"/>
      <sheetName val="Graph21"/>
      <sheetName val="Graph22"/>
      <sheetName val="Graph23"/>
      <sheetName val="Graph24"/>
      <sheetName val="Graph25"/>
      <sheetName val="Graph26"/>
      <sheetName val="Graph27)"/>
      <sheetName val="Graph28"/>
      <sheetName val="Graph29"/>
      <sheetName val="Graph30"/>
      <sheetName val="Graph31"/>
      <sheetName val="Graph32"/>
      <sheetName val="Graph33"/>
      <sheetName val="Graph34"/>
      <sheetName val="Graph35"/>
      <sheetName val="Graph36"/>
      <sheetName val="Graph37"/>
      <sheetName val="Graph38"/>
      <sheetName val="Graph39 "/>
      <sheetName val="Graph40"/>
      <sheetName val="Graph41"/>
      <sheetName val="Graph42"/>
      <sheetName val="Graph43"/>
      <sheetName val="Graph44"/>
      <sheetName val="Graph45"/>
      <sheetName val="Graph46"/>
      <sheetName val="Graph47"/>
      <sheetName val="Graph48"/>
      <sheetName val="Graph49"/>
      <sheetName val="Graph50"/>
      <sheetName val="Graph51"/>
      <sheetName val="Graph52"/>
      <sheetName val="Graph53"/>
      <sheetName val="Graph54"/>
      <sheetName val="Graph55"/>
      <sheetName val="Graph56"/>
      <sheetName val="Graph57"/>
      <sheetName val="Graph58"/>
      <sheetName val="Graph59"/>
      <sheetName val="Graph60"/>
      <sheetName val="Graph61"/>
      <sheetName val="Graph62"/>
      <sheetName val="Graph63"/>
      <sheetName val="Graph64"/>
      <sheetName val="Graph65"/>
      <sheetName val="Graph66"/>
      <sheetName val="Graph67"/>
      <sheetName val="Graph68"/>
      <sheetName val="Graph69"/>
      <sheetName val="Graph70"/>
      <sheetName val="Graph71"/>
      <sheetName val="Graph72"/>
      <sheetName val="Graph73"/>
      <sheetName val="Graph74"/>
      <sheetName val="Graph75"/>
      <sheetName val="Graph76"/>
      <sheetName val="Graph77"/>
      <sheetName val="Graph78"/>
      <sheetName val="Graph79"/>
      <sheetName val="Graph80"/>
      <sheetName val="Graph81"/>
      <sheetName val="D"/>
      <sheetName val="E"/>
      <sheetName val="SECCIONES"/>
      <sheetName val="F"/>
      <sheetName val="F-1"/>
      <sheetName val="G"/>
      <sheetName val="G-1"/>
      <sheetName val="H"/>
      <sheetName val="H-1"/>
      <sheetName val="I"/>
      <sheetName val="I-1"/>
      <sheetName val="J"/>
      <sheetName val="K"/>
      <sheetName val="L"/>
      <sheetName val="M"/>
      <sheetName val="N"/>
      <sheetName val="O"/>
      <sheetName val="P"/>
      <sheetName val="Q"/>
      <sheetName val="R"/>
      <sheetName val="Presenta1"/>
      <sheetName val="datos base"/>
      <sheetName val="F-05"/>
      <sheetName val="DATOS UNOE"/>
      <sheetName val="Producción"/>
      <sheetName val="RES"/>
      <sheetName val="REFERENCIAS"/>
      <sheetName val="Sheet2"/>
      <sheetName val="GG-Ofertado-P4 Maz"/>
      <sheetName val="Tabla"/>
      <sheetName val="Datos"/>
      <sheetName val="General"/>
      <sheetName val="Imprimacion_Planilla"/>
      <sheetName val="9 Capex"/>
      <sheetName val="Fierro-C1"/>
      <sheetName val="PER,COM.PRO.ADI1"/>
      <sheetName val="RES,MET,ADI1"/>
      <sheetName val="Planilla Base y Subbase"/>
      <sheetName val="RESUMEN"/>
      <sheetName val="Sust.205ABC-VE"/>
      <sheetName val="Sust.205ABC-VP"/>
      <sheetName val="Resum 205ABC 700FG 907.A.2.2"/>
      <sheetName val="GyP total"/>
      <sheetName val="RefG"/>
      <sheetName val="IRR sponsor"/>
      <sheetName val="Limit_ACC_A"/>
      <sheetName val="Deduccion Reajuste"/>
      <sheetName val="Restricciones y Compromisos"/>
      <sheetName val="Metrados  Val."/>
      <sheetName val="EVAL"/>
      <sheetName val="anexo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Set>
  </externalBook>
</externalLink>
</file>

<file path=xl/externalLinks/externalLink1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Formular"/>
      <sheetName val="Recursos"/>
      <sheetName val="PROGR VER02"/>
      <sheetName val="acta"/>
      <sheetName val="Itemes Renovación"/>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ILLA SAGRARIO"/>
      <sheetName val="RESUMEN"/>
      <sheetName val="TUBERIA"/>
      <sheetName val="DOMICILIARIAS"/>
      <sheetName val="ASFALTO"/>
      <sheetName val="PAVIMENTO"/>
      <sheetName val="ANDENES"/>
      <sheetName val="SOBREPISO"/>
      <sheetName val="ACOMETIDAS"/>
      <sheetName val="FACTORES"/>
    </sheetNames>
    <sheetDataSet>
      <sheetData sheetId="0"/>
      <sheetData sheetId="1"/>
      <sheetData sheetId="2" refreshError="1">
        <row r="12">
          <cell r="S12">
            <v>1.2555959999999899</v>
          </cell>
        </row>
      </sheetData>
      <sheetData sheetId="3"/>
      <sheetData sheetId="4"/>
      <sheetData sheetId="5"/>
      <sheetData sheetId="6"/>
      <sheetData sheetId="7"/>
      <sheetData sheetId="8"/>
      <sheetData sheetId="9"/>
    </sheetDataSet>
  </externalBook>
</externalLink>
</file>

<file path=xl/externalLinks/externalLink1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1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dicional Invias"/>
      <sheetName val="alternativa 2"/>
      <sheetName val="alternativa 1"/>
      <sheetName val="VR-PROP"/>
      <sheetName val="ICCP"/>
    </sheetNames>
    <sheetDataSet>
      <sheetData sheetId="0"/>
      <sheetData sheetId="1"/>
      <sheetData sheetId="2"/>
      <sheetData sheetId="3"/>
      <sheetData sheetId="4">
        <row r="103">
          <cell r="C103" t="str">
            <v>EXP</v>
          </cell>
          <cell r="D103" t="str">
            <v>BYB</v>
          </cell>
          <cell r="E103" t="str">
            <v>TRANS</v>
          </cell>
          <cell r="F103" t="str">
            <v>AYELM</v>
          </cell>
          <cell r="G103" t="str">
            <v>ACESTR</v>
          </cell>
          <cell r="H103" t="str">
            <v>CONMOROB</v>
          </cell>
          <cell r="I103" t="str">
            <v>CONMORPUE</v>
          </cell>
          <cell r="J103" t="str">
            <v>PAV</v>
          </cell>
        </row>
        <row r="104">
          <cell r="C104">
            <v>0.99428299190090519</v>
          </cell>
          <cell r="D104">
            <v>1.0220111942645116</v>
          </cell>
          <cell r="E104">
            <v>1.0530321782178218</v>
          </cell>
          <cell r="F104">
            <v>0.99528901517984003</v>
          </cell>
          <cell r="G104">
            <v>1.0460205739036277</v>
          </cell>
          <cell r="H104">
            <v>0.99757616082885803</v>
          </cell>
          <cell r="I104">
            <v>1.0123786296074733</v>
          </cell>
          <cell r="J104">
            <v>0.99751229389644192</v>
          </cell>
        </row>
      </sheetData>
    </sheetDataSet>
  </externalBook>
</externalLink>
</file>

<file path=xl/externalLinks/externalLink1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1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LECTRICO"/>
      <sheetName val="Vuelta"/>
      <sheetName val="Vuelta AIA"/>
      <sheetName val="75 Item"/>
      <sheetName val="Vuelta AD 5"/>
      <sheetName val="APU-Vuelta"/>
      <sheetName val="Equipos"/>
      <sheetName val="Materiales"/>
      <sheetName val="MO"/>
      <sheetName val="Acarreo"/>
      <sheetName val="PRESOC"/>
      <sheetName val="Módulo1"/>
      <sheetName val="Módulo2"/>
      <sheetName val="Módulo3"/>
      <sheetName val="Vuelta_AIA"/>
      <sheetName val="75_Item"/>
      <sheetName val="Vuelta_AD_5"/>
      <sheetName val="ICCP"/>
      <sheetName val="INDICE"/>
    </sheetNames>
    <sheetDataSet>
      <sheetData sheetId="0" refreshError="1">
        <row r="6">
          <cell r="A6" t="str">
            <v>0008 6340 01</v>
          </cell>
          <cell r="B6" t="str">
            <v>0008 6340 01</v>
          </cell>
          <cell r="C6">
            <v>8634001</v>
          </cell>
          <cell r="D6" t="str">
            <v>Tubería de acero galvanizada, semipesada, de 3/4" de diámetro, expuesta</v>
          </cell>
          <cell r="E6" t="str">
            <v>m</v>
          </cell>
          <cell r="F6">
            <v>980</v>
          </cell>
          <cell r="G6">
            <v>8684</v>
          </cell>
        </row>
        <row r="7">
          <cell r="A7" t="str">
            <v>0008 6340 02</v>
          </cell>
          <cell r="B7" t="str">
            <v>0008 6340 02</v>
          </cell>
          <cell r="C7">
            <v>8634002</v>
          </cell>
          <cell r="D7" t="str">
            <v>Tubería de acero galvanizada, semipesada, de 1" de diámetro, expuesta</v>
          </cell>
          <cell r="E7" t="str">
            <v>m</v>
          </cell>
          <cell r="F7">
            <v>275</v>
          </cell>
          <cell r="G7">
            <v>11561</v>
          </cell>
        </row>
        <row r="8">
          <cell r="A8" t="str">
            <v>0008 6340 03</v>
          </cell>
          <cell r="B8" t="str">
            <v>0008 6340 03</v>
          </cell>
          <cell r="C8">
            <v>8634003</v>
          </cell>
          <cell r="D8" t="str">
            <v>Tubería de acero galvanizada, semipesada, de 1.1/2" de diámetro, expuesta</v>
          </cell>
          <cell r="E8" t="str">
            <v>m</v>
          </cell>
          <cell r="F8">
            <v>15</v>
          </cell>
          <cell r="G8">
            <v>16737</v>
          </cell>
        </row>
        <row r="9">
          <cell r="A9" t="str">
            <v>0008 6340 04</v>
          </cell>
          <cell r="B9" t="str">
            <v>0008 6340 04</v>
          </cell>
          <cell r="C9">
            <v>8634004</v>
          </cell>
          <cell r="D9" t="str">
            <v>Tubería de acero galvanizada, semipesada, de 2" de diámetro, expuesta</v>
          </cell>
          <cell r="E9" t="str">
            <v>m</v>
          </cell>
          <cell r="F9">
            <v>525</v>
          </cell>
          <cell r="G9">
            <v>19676</v>
          </cell>
        </row>
        <row r="10">
          <cell r="A10" t="str">
            <v>0008 6340 05</v>
          </cell>
          <cell r="B10" t="str">
            <v>0008 6340 05</v>
          </cell>
          <cell r="C10">
            <v>8634005</v>
          </cell>
          <cell r="D10" t="str">
            <v>Tubería de PVC, de 3/4" de diámetro, empotrada</v>
          </cell>
          <cell r="E10" t="str">
            <v>m</v>
          </cell>
          <cell r="F10">
            <v>950</v>
          </cell>
          <cell r="G10">
            <v>2530</v>
          </cell>
        </row>
        <row r="11">
          <cell r="A11" t="str">
            <v>0008 6340 06</v>
          </cell>
          <cell r="B11" t="str">
            <v>0008 6340 06</v>
          </cell>
          <cell r="C11">
            <v>8634006</v>
          </cell>
          <cell r="D11" t="str">
            <v>Tubería de PVC, de 1" de diámetro, empotrada</v>
          </cell>
          <cell r="E11" t="str">
            <v>m</v>
          </cell>
          <cell r="F11">
            <v>65</v>
          </cell>
          <cell r="G11">
            <v>2751</v>
          </cell>
        </row>
        <row r="12">
          <cell r="A12" t="str">
            <v>0008 6340 07</v>
          </cell>
          <cell r="B12" t="str">
            <v>0008 6340 07</v>
          </cell>
          <cell r="C12">
            <v>8634007</v>
          </cell>
          <cell r="D12" t="str">
            <v>Tubería de PVC, de 2" de diámetro, empotrada</v>
          </cell>
          <cell r="E12" t="str">
            <v>m</v>
          </cell>
          <cell r="F12">
            <v>20</v>
          </cell>
          <cell r="G12">
            <v>4792</v>
          </cell>
        </row>
        <row r="13">
          <cell r="A13" t="str">
            <v>0008 6340 08</v>
          </cell>
          <cell r="B13" t="str">
            <v>0008 6340 08</v>
          </cell>
          <cell r="C13">
            <v>8634008</v>
          </cell>
          <cell r="D13" t="str">
            <v>Tubería de PVC, Tipo "DB", de 2" de diámetro, enterrada</v>
          </cell>
          <cell r="E13" t="str">
            <v>m</v>
          </cell>
          <cell r="F13">
            <v>685</v>
          </cell>
          <cell r="G13">
            <v>4792</v>
          </cell>
        </row>
        <row r="14">
          <cell r="A14" t="str">
            <v>0008 6340 09</v>
          </cell>
          <cell r="B14" t="str">
            <v>0008 6340 09</v>
          </cell>
          <cell r="C14">
            <v>8634009</v>
          </cell>
          <cell r="D14" t="str">
            <v>Cajas de distribución en concreto para energía</v>
          </cell>
          <cell r="E14" t="str">
            <v>U</v>
          </cell>
          <cell r="F14">
            <v>25</v>
          </cell>
          <cell r="G14">
            <v>77302</v>
          </cell>
        </row>
        <row r="15">
          <cell r="A15" t="str">
            <v>0008 6340 10</v>
          </cell>
          <cell r="B15" t="str">
            <v>0008 6340 10</v>
          </cell>
          <cell r="C15">
            <v>8634010</v>
          </cell>
          <cell r="D15" t="str">
            <v>Cajas de distribución en concreto para comunicaciones</v>
          </cell>
          <cell r="E15" t="str">
            <v>U</v>
          </cell>
          <cell r="F15">
            <v>27</v>
          </cell>
          <cell r="G15">
            <v>104417</v>
          </cell>
        </row>
        <row r="16">
          <cell r="A16" t="str">
            <v>0008 6340 11</v>
          </cell>
          <cell r="B16" t="str">
            <v>0008 6340 11</v>
          </cell>
          <cell r="C16">
            <v>8634011</v>
          </cell>
          <cell r="D16" t="str">
            <v>Cajas de dispersión telefónica de 10 pares</v>
          </cell>
          <cell r="E16" t="str">
            <v>U</v>
          </cell>
          <cell r="F16">
            <v>6</v>
          </cell>
          <cell r="G16">
            <v>61625</v>
          </cell>
        </row>
        <row r="17">
          <cell r="A17" t="str">
            <v>0008 6340 12</v>
          </cell>
          <cell r="B17" t="str">
            <v>0008 6340 12</v>
          </cell>
          <cell r="C17">
            <v>8634012</v>
          </cell>
          <cell r="D17" t="str">
            <v>Cajas metalicas para conexión, con borneras, para instalación a a interperie NEMA 3R</v>
          </cell>
          <cell r="E17" t="str">
            <v>U</v>
          </cell>
          <cell r="F17">
            <v>1</v>
          </cell>
          <cell r="G17">
            <v>105502</v>
          </cell>
        </row>
        <row r="18">
          <cell r="A18" t="str">
            <v>0008 6340 13</v>
          </cell>
          <cell r="B18" t="str">
            <v>0008 6340 13</v>
          </cell>
          <cell r="C18">
            <v>8634013</v>
          </cell>
          <cell r="D18" t="str">
            <v xml:space="preserve">Cajas de potencia con tomacorrientes e interruptores automáticos </v>
          </cell>
          <cell r="E18" t="str">
            <v>U</v>
          </cell>
          <cell r="F18">
            <v>3</v>
          </cell>
          <cell r="G18">
            <v>299744</v>
          </cell>
        </row>
        <row r="19">
          <cell r="A19" t="str">
            <v>0008 6340 14</v>
          </cell>
          <cell r="B19" t="str">
            <v>0008 6340 14</v>
          </cell>
          <cell r="C19">
            <v>8634014</v>
          </cell>
          <cell r="D19" t="str">
            <v>Conmutador tipo secretarial, cuatro troncales</v>
          </cell>
          <cell r="E19" t="str">
            <v>U</v>
          </cell>
          <cell r="F19">
            <v>1</v>
          </cell>
          <cell r="G19">
            <v>2664750</v>
          </cell>
        </row>
        <row r="20">
          <cell r="A20" t="str">
            <v>0008 6340 15</v>
          </cell>
          <cell r="B20" t="str">
            <v>0008 6340 15</v>
          </cell>
          <cell r="C20">
            <v>8634015</v>
          </cell>
          <cell r="D20" t="str">
            <v>Tabl.de distrib. TD1,  3ø, 208/120Vca, 24 ctos, con totaliz., con barr.de 225A</v>
          </cell>
          <cell r="E20" t="str">
            <v>U</v>
          </cell>
          <cell r="F20">
            <v>1</v>
          </cell>
          <cell r="G20">
            <v>756432</v>
          </cell>
        </row>
        <row r="21">
          <cell r="A21" t="str">
            <v>0008 6340 16</v>
          </cell>
          <cell r="B21" t="str">
            <v>0008 6340 16</v>
          </cell>
          <cell r="C21">
            <v>8634016</v>
          </cell>
          <cell r="D21" t="str">
            <v>Tabl.de distrib. TD2,  3ø, 208/120Vca, 24 ctos, con totaliz., con barr.de 225A</v>
          </cell>
          <cell r="E21" t="str">
            <v>U</v>
          </cell>
          <cell r="F21">
            <v>1</v>
          </cell>
          <cell r="G21">
            <v>793900</v>
          </cell>
        </row>
        <row r="22">
          <cell r="A22" t="str">
            <v>0008 6340 17</v>
          </cell>
          <cell r="B22" t="str">
            <v>0008 6340 17</v>
          </cell>
          <cell r="C22">
            <v>8634017</v>
          </cell>
          <cell r="D22" t="str">
            <v>Tabl.de dist.TD8, 208/120Vca, con espacio para trf. 3ø de 75kVA, con barr. de 225A</v>
          </cell>
          <cell r="E22" t="str">
            <v>U</v>
          </cell>
          <cell r="F22">
            <v>1</v>
          </cell>
          <cell r="G22">
            <v>3023365</v>
          </cell>
        </row>
        <row r="23">
          <cell r="A23" t="str">
            <v>0008 6340 18</v>
          </cell>
          <cell r="B23" t="str">
            <v>0008 6340 18</v>
          </cell>
          <cell r="C23">
            <v>8634018</v>
          </cell>
          <cell r="D23" t="str">
            <v>Tabl.de int.autom.de alum.  TA1, 3ø,208/120Vca, 24 ctos, con tot. con barr. de 225A</v>
          </cell>
          <cell r="E23" t="str">
            <v>U</v>
          </cell>
          <cell r="F23">
            <v>1</v>
          </cell>
          <cell r="G23">
            <v>477865</v>
          </cell>
        </row>
        <row r="24">
          <cell r="A24" t="str">
            <v>0008 6340 19</v>
          </cell>
          <cell r="B24" t="str">
            <v>0008 6340 19</v>
          </cell>
          <cell r="C24">
            <v>8634019</v>
          </cell>
          <cell r="D24" t="str">
            <v>Tabl.de int.autom.de alum.  TA2, 3ø,208/120Vca, 24 ctos, sinn tot. con barr. de 225A</v>
          </cell>
          <cell r="E24" t="str">
            <v>U</v>
          </cell>
          <cell r="F24">
            <v>1</v>
          </cell>
          <cell r="G24">
            <v>363489</v>
          </cell>
        </row>
        <row r="25">
          <cell r="A25" t="str">
            <v>0008 6340 20</v>
          </cell>
          <cell r="B25" t="str">
            <v>0008 6340 20</v>
          </cell>
          <cell r="C25">
            <v>8634020</v>
          </cell>
          <cell r="D25" t="str">
            <v>Tabl.de int.autom.de alum.  De emergencia TAE1, 3ø,208/120Vca, 12 ctos,  con barr. de 225A</v>
          </cell>
          <cell r="E25" t="str">
            <v>U</v>
          </cell>
          <cell r="F25">
            <v>1</v>
          </cell>
          <cell r="G25">
            <v>190781</v>
          </cell>
        </row>
        <row r="26">
          <cell r="A26" t="str">
            <v>0008 6340 21</v>
          </cell>
          <cell r="B26" t="str">
            <v>0008 6340 21</v>
          </cell>
          <cell r="C26">
            <v>8634021</v>
          </cell>
          <cell r="D26" t="str">
            <v>Tabl.de int.autom.de  fuerza T1, 3ø,208/120Vca, 36 ctos, con barr. de 225A</v>
          </cell>
          <cell r="E26" t="str">
            <v>U</v>
          </cell>
          <cell r="F26">
            <v>1</v>
          </cell>
          <cell r="G26">
            <v>831445</v>
          </cell>
        </row>
        <row r="27">
          <cell r="A27" t="str">
            <v>0008 6340 22</v>
          </cell>
          <cell r="B27" t="str">
            <v>0008 6340 22</v>
          </cell>
          <cell r="C27">
            <v>8634022</v>
          </cell>
          <cell r="D27" t="str">
            <v>Tabl.de int.autom. TSA, 208/120Vca, 18 ctos,con totaliz. con barr. de 225A</v>
          </cell>
          <cell r="E27" t="str">
            <v>U</v>
          </cell>
          <cell r="F27">
            <v>1</v>
          </cell>
          <cell r="G27">
            <v>477125</v>
          </cell>
        </row>
        <row r="28">
          <cell r="A28" t="str">
            <v>0008 6340 23</v>
          </cell>
          <cell r="B28" t="str">
            <v>0008 6340 23</v>
          </cell>
          <cell r="C28">
            <v>8634023</v>
          </cell>
          <cell r="D28" t="str">
            <v>Tabl.de int.autom.de alum. y fuerza TAF1, 3ø,208/120Vca, 18 ctos, con barr. de 225A</v>
          </cell>
          <cell r="E28" t="str">
            <v>U</v>
          </cell>
          <cell r="F28">
            <v>1</v>
          </cell>
          <cell r="G28">
            <v>350690</v>
          </cell>
        </row>
        <row r="29">
          <cell r="A29" t="str">
            <v>0008 6340 24</v>
          </cell>
          <cell r="B29" t="str">
            <v>0008 6340 24</v>
          </cell>
          <cell r="C29">
            <v>8634024</v>
          </cell>
          <cell r="D29" t="str">
            <v>Tabl.de int.autom.de alum. y fuerza TAF2, 2ø,208/120Vca,8ctos, barr.de 150A</v>
          </cell>
          <cell r="E29" t="str">
            <v>U</v>
          </cell>
          <cell r="F29">
            <v>1</v>
          </cell>
          <cell r="G29">
            <v>234185</v>
          </cell>
        </row>
        <row r="30">
          <cell r="A30" t="str">
            <v>0008 6340 25</v>
          </cell>
          <cell r="B30" t="str">
            <v>0008 6340 25</v>
          </cell>
          <cell r="C30">
            <v>8634025</v>
          </cell>
          <cell r="D30" t="str">
            <v>Tabl.de int.autom.de alum. y fuerza TAF3, 3ø,208/120Vca, 18 ctos, con barr. de 225A</v>
          </cell>
          <cell r="E30" t="str">
            <v>U</v>
          </cell>
          <cell r="F30">
            <v>1</v>
          </cell>
          <cell r="G30">
            <v>312809</v>
          </cell>
        </row>
        <row r="31">
          <cell r="A31" t="str">
            <v>0008 6340 26</v>
          </cell>
          <cell r="B31" t="str">
            <v>0008 6340 26</v>
          </cell>
          <cell r="C31">
            <v>8634026</v>
          </cell>
          <cell r="D31" t="str">
            <v>Interruptores de seguridad de 150A, 480 Vca</v>
          </cell>
          <cell r="E31" t="str">
            <v>U</v>
          </cell>
          <cell r="F31">
            <v>1</v>
          </cell>
          <cell r="G31">
            <v>241570</v>
          </cell>
        </row>
        <row r="32">
          <cell r="A32" t="str">
            <v>0008 6340 27</v>
          </cell>
          <cell r="B32" t="str">
            <v>0008 6340 27</v>
          </cell>
          <cell r="C32">
            <v>8634027</v>
          </cell>
          <cell r="D32" t="str">
            <v>Interruptores de seguridad de 30A, 208 Vca</v>
          </cell>
          <cell r="E32" t="str">
            <v>U</v>
          </cell>
          <cell r="F32">
            <v>5</v>
          </cell>
          <cell r="G32">
            <v>156528</v>
          </cell>
        </row>
        <row r="33">
          <cell r="A33" t="str">
            <v>0008 6340 28</v>
          </cell>
          <cell r="B33" t="str">
            <v>0008 6340 28</v>
          </cell>
          <cell r="C33">
            <v>8634028</v>
          </cell>
          <cell r="D33" t="str">
            <v>Interruptores de seguridad de 60A, 208 Vca</v>
          </cell>
          <cell r="E33" t="str">
            <v>U</v>
          </cell>
          <cell r="F33">
            <v>1</v>
          </cell>
          <cell r="G33">
            <v>156528</v>
          </cell>
        </row>
        <row r="34">
          <cell r="A34" t="str">
            <v>0008 6340 29</v>
          </cell>
          <cell r="B34" t="str">
            <v>0008 6340 29</v>
          </cell>
          <cell r="C34">
            <v>8634029</v>
          </cell>
          <cell r="D34" t="str">
            <v>Tomacte con conex.tierra,1ø doble,2p,3h,15A,125Vca,(línea NEMA 5),decorativo,trab.liv.</v>
          </cell>
          <cell r="E34" t="str">
            <v>U</v>
          </cell>
          <cell r="F34">
            <v>60</v>
          </cell>
          <cell r="G34">
            <v>4314</v>
          </cell>
        </row>
        <row r="35">
          <cell r="A35" t="str">
            <v>0008 6340 30</v>
          </cell>
          <cell r="B35" t="str">
            <v>0008 6340 30</v>
          </cell>
          <cell r="C35">
            <v>8634030</v>
          </cell>
          <cell r="D35" t="str">
            <v>Tomacte con conex.tierra,1ø doble,2p,3h,15A,125Vca,(línea NEMA 5),trab.pesado.</v>
          </cell>
          <cell r="E35" t="str">
            <v>U</v>
          </cell>
          <cell r="F35">
            <v>25</v>
          </cell>
          <cell r="G35">
            <v>11709</v>
          </cell>
        </row>
        <row r="36">
          <cell r="A36" t="str">
            <v>0008 6340 31</v>
          </cell>
          <cell r="B36" t="str">
            <v>0008 6340 31</v>
          </cell>
          <cell r="C36">
            <v>8634031</v>
          </cell>
          <cell r="D36" t="str">
            <v>Tomacte con conex.tierra,2ø doble,2p,3h,20A,250Vca,(línea NEMA 5),trab.pesado.</v>
          </cell>
          <cell r="E36" t="str">
            <v>U</v>
          </cell>
          <cell r="F36">
            <v>20</v>
          </cell>
          <cell r="G36">
            <v>11709</v>
          </cell>
        </row>
        <row r="37">
          <cell r="A37" t="str">
            <v>0008 6340 32</v>
          </cell>
          <cell r="B37" t="str">
            <v>0008 6340 32</v>
          </cell>
          <cell r="C37">
            <v>8634032</v>
          </cell>
          <cell r="D37" t="str">
            <v>Tomacorrientes trifilares de 30A,250Vca,(línea NEMA 10)</v>
          </cell>
          <cell r="E37" t="str">
            <v>U</v>
          </cell>
          <cell r="F37">
            <v>1</v>
          </cell>
          <cell r="G37">
            <v>52998</v>
          </cell>
        </row>
        <row r="38">
          <cell r="A38" t="str">
            <v>0008 6340 33</v>
          </cell>
          <cell r="B38" t="str">
            <v>0008 6340 33</v>
          </cell>
          <cell r="C38">
            <v>8634033</v>
          </cell>
          <cell r="D38" t="str">
            <v>Tomacorrientes trifilares,3 polos , 50A, 250Vca,(línea NEMA 10)</v>
          </cell>
          <cell r="E38" t="str">
            <v>U</v>
          </cell>
          <cell r="F38">
            <v>1</v>
          </cell>
          <cell r="G38">
            <v>62858</v>
          </cell>
        </row>
        <row r="39">
          <cell r="A39" t="str">
            <v>0008 6340 34</v>
          </cell>
          <cell r="B39" t="str">
            <v>0008 6340 34</v>
          </cell>
          <cell r="C39">
            <v>8634034</v>
          </cell>
          <cell r="D39" t="str">
            <v>Tomas para teléfonos</v>
          </cell>
          <cell r="E39" t="str">
            <v>U</v>
          </cell>
          <cell r="F39">
            <v>15</v>
          </cell>
          <cell r="G39">
            <v>7642</v>
          </cell>
        </row>
        <row r="40">
          <cell r="A40" t="str">
            <v>0008 6340 35</v>
          </cell>
          <cell r="B40" t="str">
            <v>0008 6340 35</v>
          </cell>
          <cell r="C40">
            <v>8634035</v>
          </cell>
          <cell r="D40" t="str">
            <v>Tomas para señal tv.</v>
          </cell>
          <cell r="E40" t="str">
            <v>U</v>
          </cell>
          <cell r="F40">
            <v>3</v>
          </cell>
          <cell r="G40">
            <v>5793</v>
          </cell>
        </row>
        <row r="41">
          <cell r="A41" t="str">
            <v>0008 6340 36</v>
          </cell>
          <cell r="B41" t="str">
            <v>0008 6340 36</v>
          </cell>
          <cell r="C41">
            <v>8634036</v>
          </cell>
          <cell r="D41" t="str">
            <v>Toma interruptores manuales,15A,120Vca</v>
          </cell>
          <cell r="E41" t="str">
            <v>U</v>
          </cell>
          <cell r="F41">
            <v>7</v>
          </cell>
          <cell r="G41">
            <v>5300</v>
          </cell>
        </row>
        <row r="42">
          <cell r="A42" t="str">
            <v>0008 6340 37</v>
          </cell>
          <cell r="B42" t="str">
            <v>0008 6340 37</v>
          </cell>
          <cell r="C42">
            <v>8634037</v>
          </cell>
          <cell r="D42" t="str">
            <v>Interruptores manuales de una y dos palancas,15A,120Vca</v>
          </cell>
          <cell r="E42" t="str">
            <v>U</v>
          </cell>
          <cell r="F42">
            <v>45</v>
          </cell>
          <cell r="G42">
            <v>6779</v>
          </cell>
        </row>
        <row r="43">
          <cell r="A43" t="str">
            <v>0008 6340 38</v>
          </cell>
          <cell r="B43" t="str">
            <v>0008 6340 38</v>
          </cell>
          <cell r="C43">
            <v>8634038</v>
          </cell>
          <cell r="D43" t="str">
            <v>Interruptores manuales conmutables de dos vias,15A,120Vca</v>
          </cell>
          <cell r="E43" t="str">
            <v>U</v>
          </cell>
          <cell r="F43">
            <v>2</v>
          </cell>
          <cell r="G43">
            <v>7272</v>
          </cell>
        </row>
        <row r="44">
          <cell r="A44" t="str">
            <v>0008 6340 39</v>
          </cell>
          <cell r="B44" t="str">
            <v>0008 6340 39</v>
          </cell>
          <cell r="C44">
            <v>8634039</v>
          </cell>
          <cell r="D44" t="str">
            <v>Conductores ACSR #2, aislados para 13200 v</v>
          </cell>
          <cell r="E44" t="str">
            <v>m</v>
          </cell>
          <cell r="F44">
            <v>420</v>
          </cell>
          <cell r="G44">
            <v>1757</v>
          </cell>
        </row>
        <row r="45">
          <cell r="A45" t="str">
            <v>0008 6340 40</v>
          </cell>
          <cell r="B45" t="str">
            <v>0008 6340 40</v>
          </cell>
          <cell r="C45">
            <v>8634040</v>
          </cell>
          <cell r="D45" t="str">
            <v>Conductores monopolares de cobre, aislados para 600V,THW,calibre Nº12AWG</v>
          </cell>
          <cell r="E45" t="str">
            <v>m</v>
          </cell>
          <cell r="F45">
            <v>9600</v>
          </cell>
          <cell r="G45">
            <v>502</v>
          </cell>
        </row>
        <row r="46">
          <cell r="A46" t="str">
            <v>0008 6340 41</v>
          </cell>
          <cell r="B46" t="str">
            <v>0008 6340 41</v>
          </cell>
          <cell r="C46">
            <v>8634041</v>
          </cell>
          <cell r="D46" t="str">
            <v>Conductores monopolares de cobre, aislados para 600V,THW,calibre Nº10AWG</v>
          </cell>
          <cell r="E46" t="str">
            <v>m</v>
          </cell>
          <cell r="F46">
            <v>1000</v>
          </cell>
          <cell r="G46">
            <v>782</v>
          </cell>
        </row>
        <row r="47">
          <cell r="A47" t="str">
            <v>0008 6340 42</v>
          </cell>
          <cell r="B47" t="str">
            <v>0008 6340 42</v>
          </cell>
          <cell r="C47">
            <v>8634042</v>
          </cell>
          <cell r="D47" t="str">
            <v>Conductores monopolares de cobre, aislados para 600V,THW,calibre Nº8AWG</v>
          </cell>
          <cell r="E47" t="str">
            <v>m</v>
          </cell>
          <cell r="F47">
            <v>1000</v>
          </cell>
          <cell r="G47">
            <v>1034</v>
          </cell>
        </row>
        <row r="48">
          <cell r="A48" t="str">
            <v>0008 6340 43</v>
          </cell>
          <cell r="B48" t="str">
            <v>0008 6340 43</v>
          </cell>
          <cell r="C48">
            <v>8634043</v>
          </cell>
          <cell r="D48" t="str">
            <v>Conductores monopolares de cobre, aislados para 600V,THW,calibre Nº6AWG</v>
          </cell>
          <cell r="E48" t="str">
            <v>m</v>
          </cell>
          <cell r="F48">
            <v>150</v>
          </cell>
          <cell r="G48">
            <v>2181</v>
          </cell>
        </row>
        <row r="49">
          <cell r="A49" t="str">
            <v>0008 6340 44</v>
          </cell>
          <cell r="B49" t="str">
            <v>0008 6340 44</v>
          </cell>
          <cell r="C49">
            <v>8634044</v>
          </cell>
          <cell r="D49" t="str">
            <v>Conductores monopolares de cobre, aislados para 600V,THW,calibre Nº4AWG</v>
          </cell>
          <cell r="E49" t="str">
            <v>m</v>
          </cell>
          <cell r="F49">
            <v>310</v>
          </cell>
          <cell r="G49">
            <v>3321</v>
          </cell>
        </row>
        <row r="50">
          <cell r="A50" t="str">
            <v>0008 6340 45</v>
          </cell>
          <cell r="B50" t="str">
            <v>0008 6340 45</v>
          </cell>
          <cell r="C50">
            <v>8634045</v>
          </cell>
          <cell r="D50" t="str">
            <v>Conductores monopolares de cobre, aislados para 600V,THW,calibre Nº2AWG</v>
          </cell>
          <cell r="E50" t="str">
            <v>m</v>
          </cell>
          <cell r="F50">
            <v>90</v>
          </cell>
          <cell r="G50">
            <v>5088</v>
          </cell>
        </row>
        <row r="51">
          <cell r="A51" t="str">
            <v>0008 6340 46</v>
          </cell>
          <cell r="B51" t="str">
            <v>0008 6340 46</v>
          </cell>
          <cell r="C51">
            <v>8634046</v>
          </cell>
          <cell r="D51" t="str">
            <v>Conductores monopolares de cobre, aislados para 600V,THW,calibre Nº1/0AWG</v>
          </cell>
          <cell r="E51" t="str">
            <v>m</v>
          </cell>
          <cell r="F51">
            <v>100</v>
          </cell>
          <cell r="G51">
            <v>7889</v>
          </cell>
        </row>
        <row r="52">
          <cell r="A52" t="str">
            <v>0008 6340 47</v>
          </cell>
          <cell r="B52" t="str">
            <v>0008 6340 47</v>
          </cell>
          <cell r="C52">
            <v>8634047</v>
          </cell>
          <cell r="D52" t="str">
            <v>Cable de cobre encauchetado,aislado para 600V,THW,calibre 3 Nº 12AWG</v>
          </cell>
          <cell r="E52" t="str">
            <v>m</v>
          </cell>
          <cell r="F52">
            <v>400</v>
          </cell>
          <cell r="G52">
            <v>2814</v>
          </cell>
        </row>
        <row r="53">
          <cell r="A53" t="str">
            <v>0008 6340 48</v>
          </cell>
          <cell r="B53" t="str">
            <v>0008 6340 48</v>
          </cell>
          <cell r="C53">
            <v>8634048</v>
          </cell>
          <cell r="D53" t="str">
            <v>Conductor trensado del tipo cuadruplex 3x#1/0+#2</v>
          </cell>
          <cell r="E53" t="str">
            <v>m</v>
          </cell>
          <cell r="F53">
            <v>200</v>
          </cell>
          <cell r="G53">
            <v>16764</v>
          </cell>
        </row>
        <row r="54">
          <cell r="A54" t="str">
            <v>0008 6340 49</v>
          </cell>
          <cell r="B54" t="str">
            <v>0008 6340 49</v>
          </cell>
          <cell r="C54">
            <v>8634049</v>
          </cell>
          <cell r="D54" t="str">
            <v>Conductor trensado del tipo cuadruplex 3x#4+#8</v>
          </cell>
          <cell r="E54" t="str">
            <v>m</v>
          </cell>
          <cell r="F54">
            <v>200</v>
          </cell>
          <cell r="G54">
            <v>8425</v>
          </cell>
        </row>
        <row r="55">
          <cell r="A55" t="str">
            <v>0008 6340 50</v>
          </cell>
          <cell r="B55" t="str">
            <v>0008 6340 50</v>
          </cell>
          <cell r="C55">
            <v>8634050</v>
          </cell>
          <cell r="D55" t="str">
            <v>Cable telefónico de 10 pares</v>
          </cell>
          <cell r="E55" t="str">
            <v>m</v>
          </cell>
          <cell r="F55">
            <v>300</v>
          </cell>
          <cell r="G55">
            <v>1290</v>
          </cell>
        </row>
        <row r="56">
          <cell r="A56" t="str">
            <v>0008 6340 51</v>
          </cell>
          <cell r="B56" t="str">
            <v>0008 6340 51</v>
          </cell>
          <cell r="C56">
            <v>8634051</v>
          </cell>
          <cell r="D56" t="str">
            <v>Cable telefónico de 1 par 2x22AWG</v>
          </cell>
          <cell r="E56" t="str">
            <v>m</v>
          </cell>
          <cell r="F56">
            <v>200</v>
          </cell>
          <cell r="G56">
            <v>272</v>
          </cell>
        </row>
        <row r="57">
          <cell r="A57" t="str">
            <v>0008 6340 52</v>
          </cell>
          <cell r="B57" t="str">
            <v>0008 6340 52</v>
          </cell>
          <cell r="C57">
            <v>8634052</v>
          </cell>
          <cell r="D57" t="str">
            <v>Cable coaxial RG-59</v>
          </cell>
          <cell r="E57" t="str">
            <v>m</v>
          </cell>
          <cell r="F57">
            <v>50</v>
          </cell>
          <cell r="G57">
            <v>524</v>
          </cell>
        </row>
        <row r="58">
          <cell r="A58" t="str">
            <v>0008 6340 53</v>
          </cell>
          <cell r="B58" t="str">
            <v>0008 6340 53</v>
          </cell>
          <cell r="C58">
            <v>8634053</v>
          </cell>
          <cell r="D58" t="str">
            <v>Luminarias fluorescentes tipo A</v>
          </cell>
          <cell r="E58" t="str">
            <v>U</v>
          </cell>
          <cell r="F58">
            <v>100</v>
          </cell>
          <cell r="G58">
            <v>81197</v>
          </cell>
        </row>
        <row r="59">
          <cell r="A59" t="str">
            <v>0008 6340 54</v>
          </cell>
          <cell r="B59" t="str">
            <v>0008 6340 54</v>
          </cell>
          <cell r="C59">
            <v>8634054</v>
          </cell>
          <cell r="D59" t="str">
            <v>Luminarias fluorescentes tipo B</v>
          </cell>
          <cell r="E59" t="str">
            <v>U</v>
          </cell>
          <cell r="F59">
            <v>5</v>
          </cell>
          <cell r="G59">
            <v>426839</v>
          </cell>
        </row>
        <row r="60">
          <cell r="A60" t="str">
            <v>0008 6340 55</v>
          </cell>
          <cell r="B60" t="str">
            <v>0008 6340 55</v>
          </cell>
          <cell r="C60">
            <v>8634055</v>
          </cell>
          <cell r="D60" t="str">
            <v>Luminarias fluorescentes de seguridad con bomb. de13W,120Vca,tipo tortuga, FT</v>
          </cell>
          <cell r="E60" t="str">
            <v>U</v>
          </cell>
          <cell r="F60">
            <v>5</v>
          </cell>
          <cell r="G60">
            <v>103629</v>
          </cell>
        </row>
        <row r="61">
          <cell r="A61" t="str">
            <v>0008 6340 56</v>
          </cell>
          <cell r="B61" t="str">
            <v>0008 6340 56</v>
          </cell>
          <cell r="C61">
            <v>8634056</v>
          </cell>
          <cell r="D61" t="str">
            <v>Luminarias autonomo de emergencia tipo EV con bombillas tipo halogeno 2x20 trabajo</v>
          </cell>
          <cell r="E61" t="str">
            <v>U</v>
          </cell>
          <cell r="F61">
            <v>12</v>
          </cell>
          <cell r="G61">
            <v>224315</v>
          </cell>
        </row>
        <row r="62">
          <cell r="A62" t="str">
            <v>0008 6340 57</v>
          </cell>
          <cell r="B62" t="str">
            <v>0008 6340 57</v>
          </cell>
          <cell r="C62">
            <v>8634057</v>
          </cell>
          <cell r="D62" t="str">
            <v>Luminaria industrial,tipo MH,con bombilla de Metal Halide de 400W</v>
          </cell>
          <cell r="E62" t="str">
            <v>U</v>
          </cell>
          <cell r="F62">
            <v>8</v>
          </cell>
          <cell r="G62">
            <v>340515</v>
          </cell>
        </row>
        <row r="63">
          <cell r="A63" t="str">
            <v>0008 6340 58</v>
          </cell>
          <cell r="B63" t="str">
            <v>0008 6340 58</v>
          </cell>
          <cell r="C63">
            <v>8634058</v>
          </cell>
          <cell r="D63" t="str">
            <v>Luminaria industrial,tipo S, con bombilla de vapor de sodio de 400W</v>
          </cell>
          <cell r="E63" t="str">
            <v>U</v>
          </cell>
          <cell r="F63">
            <v>8</v>
          </cell>
          <cell r="G63">
            <v>294814</v>
          </cell>
        </row>
        <row r="64">
          <cell r="A64" t="str">
            <v>0008 6340 59</v>
          </cell>
          <cell r="B64" t="str">
            <v>0008 6340 59</v>
          </cell>
          <cell r="C64">
            <v>8634059</v>
          </cell>
          <cell r="D64" t="str">
            <v>Reflectores, tipo RC, con bombilla de vapor de sodio de 150W, 208Vca</v>
          </cell>
          <cell r="E64" t="str">
            <v>U</v>
          </cell>
          <cell r="F64">
            <v>2</v>
          </cell>
          <cell r="G64">
            <v>440298</v>
          </cell>
        </row>
        <row r="65">
          <cell r="A65" t="str">
            <v>0008 6340 60</v>
          </cell>
          <cell r="B65" t="str">
            <v>0008 6340 60</v>
          </cell>
          <cell r="C65">
            <v>8634060</v>
          </cell>
          <cell r="D65" t="str">
            <v>Reflectores, tipo S, con bombilla de vapor de sodio de 70W, 208Vca</v>
          </cell>
          <cell r="E65" t="str">
            <v>U</v>
          </cell>
          <cell r="F65">
            <v>6</v>
          </cell>
          <cell r="G65">
            <v>337261</v>
          </cell>
        </row>
        <row r="66">
          <cell r="A66" t="str">
            <v>0008 6340 61</v>
          </cell>
          <cell r="B66" t="str">
            <v>0008 6340 61</v>
          </cell>
          <cell r="C66">
            <v>8634061</v>
          </cell>
          <cell r="D66" t="str">
            <v>Luminaria tipo "Wall-pack",de alta presión de sodio, 70 W, 208Vca tipo WS</v>
          </cell>
          <cell r="E66" t="str">
            <v>U</v>
          </cell>
          <cell r="F66">
            <v>6</v>
          </cell>
          <cell r="G66">
            <v>277608</v>
          </cell>
        </row>
        <row r="67">
          <cell r="A67" t="str">
            <v>0008 6340 62</v>
          </cell>
          <cell r="B67" t="str">
            <v>0008 6340 62</v>
          </cell>
          <cell r="C67">
            <v>8634062</v>
          </cell>
          <cell r="D67" t="str">
            <v>Lumin.cerr.tipo alumb. públ.,bomb..sodio 70W,208Vca,FCI.,p.conct.,br. metál.1,35m</v>
          </cell>
          <cell r="E67" t="str">
            <v>U</v>
          </cell>
          <cell r="F67">
            <v>22</v>
          </cell>
          <cell r="G67">
            <v>181424</v>
          </cell>
        </row>
        <row r="68">
          <cell r="A68" t="str">
            <v>0008 6340 63</v>
          </cell>
          <cell r="B68" t="str">
            <v>0008 6340 63</v>
          </cell>
          <cell r="C68">
            <v>8634063</v>
          </cell>
          <cell r="D68" t="str">
            <v>Lumin.cerr.tipo alumb. públ.,bomb..sodio 150W,208Vca,FCI.,p.conct.,br. metál.1,35m</v>
          </cell>
          <cell r="E68" t="str">
            <v>U</v>
          </cell>
          <cell r="F68">
            <v>2</v>
          </cell>
          <cell r="G68">
            <v>313745</v>
          </cell>
        </row>
        <row r="69">
          <cell r="A69" t="str">
            <v>0008 6340 64</v>
          </cell>
          <cell r="B69" t="str">
            <v>0008 6340 64</v>
          </cell>
          <cell r="C69">
            <v>8634064</v>
          </cell>
          <cell r="D69" t="str">
            <v>Luminarias incandescentes con bombilla de 100W o 60W,120Vca,con plafón losa tipo IC o IS</v>
          </cell>
          <cell r="E69" t="str">
            <v>U</v>
          </cell>
          <cell r="F69">
            <v>50</v>
          </cell>
          <cell r="G69">
            <v>29334</v>
          </cell>
        </row>
        <row r="70">
          <cell r="A70" t="str">
            <v>0008 6340 65</v>
          </cell>
          <cell r="B70" t="str">
            <v>0008 6340 65</v>
          </cell>
          <cell r="C70">
            <v>8634065</v>
          </cell>
          <cell r="D70" t="str">
            <v>Luminarias incandescentes tipo ojo de buey con bombilla de 100W</v>
          </cell>
          <cell r="E70" t="str">
            <v>U</v>
          </cell>
          <cell r="F70">
            <v>15</v>
          </cell>
          <cell r="G70">
            <v>29334</v>
          </cell>
        </row>
        <row r="71">
          <cell r="A71" t="str">
            <v>0008 6340 66</v>
          </cell>
          <cell r="B71" t="str">
            <v>0008 6340 66</v>
          </cell>
          <cell r="C71">
            <v>8634066</v>
          </cell>
          <cell r="D71" t="str">
            <v>Fotocelda 208 v ca, 60 Hz</v>
          </cell>
          <cell r="E71" t="str">
            <v>U</v>
          </cell>
          <cell r="F71">
            <v>5</v>
          </cell>
          <cell r="G71">
            <v>35743</v>
          </cell>
        </row>
        <row r="72">
          <cell r="A72" t="str">
            <v>0008 6340 67</v>
          </cell>
          <cell r="B72" t="str">
            <v>0008 6340 67</v>
          </cell>
          <cell r="C72">
            <v>8634067</v>
          </cell>
          <cell r="D72" t="str">
            <v>Poste de concreto de 12m</v>
          </cell>
          <cell r="E72" t="str">
            <v>U</v>
          </cell>
          <cell r="F72">
            <v>22</v>
          </cell>
          <cell r="G72">
            <v>433330</v>
          </cell>
        </row>
        <row r="73">
          <cell r="A73" t="str">
            <v>0008 6340 68</v>
          </cell>
          <cell r="B73" t="str">
            <v>0008 6340 68</v>
          </cell>
          <cell r="C73">
            <v>8634068</v>
          </cell>
          <cell r="D73" t="str">
            <v>Poste de concreto de 8m</v>
          </cell>
          <cell r="E73" t="str">
            <v>U</v>
          </cell>
          <cell r="F73">
            <v>12</v>
          </cell>
          <cell r="G73">
            <v>297415</v>
          </cell>
        </row>
        <row r="74">
          <cell r="A74" t="str">
            <v>0008 6340 69</v>
          </cell>
          <cell r="B74" t="str">
            <v>0008 6340 69</v>
          </cell>
          <cell r="C74">
            <v>8634069</v>
          </cell>
          <cell r="D74" t="str">
            <v xml:space="preserve">Contador de energia activa 15A(100) ciclometrico 60HZ </v>
          </cell>
          <cell r="E74" t="str">
            <v>U</v>
          </cell>
          <cell r="F74">
            <v>4</v>
          </cell>
          <cell r="G74">
            <v>117003</v>
          </cell>
        </row>
        <row r="75">
          <cell r="A75" t="str">
            <v>0008 6340 70</v>
          </cell>
          <cell r="B75" t="str">
            <v>0008 6340 70</v>
          </cell>
          <cell r="C75">
            <v>8634070</v>
          </cell>
          <cell r="D75" t="str">
            <v>Trf.sumergido en aceite, trifásico , 13.2kV-208/120Vca,30kVA,)</v>
          </cell>
          <cell r="E75" t="str">
            <v>U</v>
          </cell>
          <cell r="F75">
            <v>3</v>
          </cell>
          <cell r="G75">
            <v>4645332</v>
          </cell>
        </row>
        <row r="76">
          <cell r="A76" t="str">
            <v>0008 6340 71</v>
          </cell>
          <cell r="B76" t="str">
            <v>0008 6340 71</v>
          </cell>
          <cell r="C76">
            <v>8634071</v>
          </cell>
          <cell r="D76" t="str">
            <v>Trf.tipo seco, trifásico, 480-208/120Vca,75kVA</v>
          </cell>
          <cell r="E76" t="str">
            <v>U</v>
          </cell>
          <cell r="F76">
            <v>1</v>
          </cell>
          <cell r="G76">
            <v>2367250</v>
          </cell>
        </row>
        <row r="77">
          <cell r="D77" t="str">
            <v>SUBTOTAL INSTALACIONES ELECTRICAS</v>
          </cell>
        </row>
        <row r="79">
          <cell r="D79" t="str">
            <v>SISTEMA DE CONEXION DE TIERRA Y PROTECCION CONTRA DESCARGAS ATMOSFERICAS</v>
          </cell>
        </row>
        <row r="80">
          <cell r="A80" t="str">
            <v>0008 6340 72</v>
          </cell>
          <cell r="B80" t="str">
            <v>0008 6340 72</v>
          </cell>
          <cell r="C80">
            <v>8634072</v>
          </cell>
          <cell r="D80" t="str">
            <v>Conductor de cobre desnudo trenzado,embebido en concreto,calibre Nº 1/0AWG</v>
          </cell>
          <cell r="E80" t="str">
            <v>m</v>
          </cell>
          <cell r="F80">
            <v>150</v>
          </cell>
          <cell r="G80">
            <v>8554</v>
          </cell>
        </row>
        <row r="81">
          <cell r="A81" t="str">
            <v>0008 6340 73</v>
          </cell>
          <cell r="B81" t="str">
            <v>0008 6340 73</v>
          </cell>
          <cell r="C81">
            <v>8634073</v>
          </cell>
          <cell r="D81" t="str">
            <v>Conductor de cobre desnudo trenzado,embebido en concreto,calibre Nº 2 AWG</v>
          </cell>
          <cell r="E81" t="str">
            <v>m</v>
          </cell>
          <cell r="F81">
            <v>250</v>
          </cell>
          <cell r="G81">
            <v>10476</v>
          </cell>
        </row>
        <row r="82">
          <cell r="A82" t="str">
            <v>0008 6340 74</v>
          </cell>
          <cell r="B82" t="str">
            <v>0008 6340 74</v>
          </cell>
          <cell r="C82">
            <v>8634074</v>
          </cell>
          <cell r="D82" t="str">
            <v>Conductor de cobre desnudo trenzado, canalizado, calibre Nº 1/0AWG</v>
          </cell>
          <cell r="E82" t="str">
            <v>m</v>
          </cell>
          <cell r="F82">
            <v>50</v>
          </cell>
          <cell r="G82">
            <v>8554</v>
          </cell>
        </row>
        <row r="83">
          <cell r="A83" t="str">
            <v>0008 6340 75</v>
          </cell>
          <cell r="B83" t="str">
            <v>0008 6340 75</v>
          </cell>
          <cell r="C83">
            <v>8634075</v>
          </cell>
          <cell r="D83" t="str">
            <v>Conductor de cobre desnudo trenzado, expuesto, calibre Nº 1/0AWG</v>
          </cell>
          <cell r="E83" t="str">
            <v>m</v>
          </cell>
          <cell r="F83">
            <v>180</v>
          </cell>
          <cell r="G83">
            <v>8554</v>
          </cell>
        </row>
        <row r="84">
          <cell r="A84" t="str">
            <v>0008 6340 76</v>
          </cell>
          <cell r="B84" t="str">
            <v>0008 6340 76</v>
          </cell>
          <cell r="C84">
            <v>8634076</v>
          </cell>
          <cell r="D84" t="str">
            <v>Conductor de cobre desnudo trenzado,enterrado,calibre Nº 2/0 AWG</v>
          </cell>
          <cell r="E84" t="str">
            <v>m</v>
          </cell>
          <cell r="F84">
            <v>170</v>
          </cell>
          <cell r="G84">
            <v>10723</v>
          </cell>
        </row>
        <row r="85">
          <cell r="A85" t="str">
            <v>0008 6340 77</v>
          </cell>
          <cell r="B85" t="str">
            <v>0008 6340 77</v>
          </cell>
          <cell r="C85">
            <v>8634077</v>
          </cell>
          <cell r="D85" t="str">
            <v>Unión con soldadura exotérmica entre cables calibres Nº1/0</v>
          </cell>
          <cell r="E85" t="str">
            <v>U</v>
          </cell>
          <cell r="F85">
            <v>30</v>
          </cell>
          <cell r="G85">
            <v>26461</v>
          </cell>
        </row>
        <row r="86">
          <cell r="A86" t="str">
            <v>0008 6340 78</v>
          </cell>
          <cell r="B86" t="str">
            <v>0008 6340 78</v>
          </cell>
          <cell r="C86">
            <v>8634078</v>
          </cell>
          <cell r="D86" t="str">
            <v>Unión con soldadura exotérmica entre cables calibres Nº2/0</v>
          </cell>
          <cell r="E86" t="str">
            <v>U</v>
          </cell>
          <cell r="F86">
            <v>90</v>
          </cell>
          <cell r="G86">
            <v>26461</v>
          </cell>
        </row>
        <row r="87">
          <cell r="A87" t="str">
            <v>0008 6340 79</v>
          </cell>
          <cell r="B87" t="str">
            <v>0008 6340 79</v>
          </cell>
          <cell r="C87">
            <v>8634079</v>
          </cell>
          <cell r="D87" t="str">
            <v>Unión con soldadura exotérmica entre cables calibres Nº2/0 y Nº1/0</v>
          </cell>
          <cell r="E87" t="str">
            <v>U</v>
          </cell>
          <cell r="F87">
            <v>50</v>
          </cell>
          <cell r="G87">
            <v>26461</v>
          </cell>
        </row>
        <row r="88">
          <cell r="A88" t="str">
            <v>0008 6340 80</v>
          </cell>
          <cell r="B88" t="str">
            <v>0008 6340 80</v>
          </cell>
          <cell r="C88">
            <v>8634080</v>
          </cell>
          <cell r="D88" t="str">
            <v>Unión con soldadura exotérmica entre cable calibre Nº1/0 y varilla de acero</v>
          </cell>
          <cell r="E88" t="str">
            <v>U</v>
          </cell>
          <cell r="F88">
            <v>10</v>
          </cell>
          <cell r="G88">
            <v>26461</v>
          </cell>
        </row>
        <row r="89">
          <cell r="A89" t="str">
            <v>0008 6340 81</v>
          </cell>
          <cell r="B89" t="str">
            <v>0008 6340 81</v>
          </cell>
          <cell r="C89">
            <v>8634081</v>
          </cell>
          <cell r="D89" t="str">
            <v>Unión con soldadura exotérmica entre cable calibre Nº2/0 y varilla de acero</v>
          </cell>
          <cell r="E89" t="str">
            <v>U</v>
          </cell>
          <cell r="F89">
            <v>10</v>
          </cell>
          <cell r="G89">
            <v>26461</v>
          </cell>
        </row>
        <row r="90">
          <cell r="A90" t="str">
            <v>0008 6340 82</v>
          </cell>
          <cell r="B90" t="str">
            <v>0008 6340 82</v>
          </cell>
          <cell r="C90">
            <v>8634082</v>
          </cell>
          <cell r="D90" t="str">
            <v>Unión con soldadura exotérmica entre cable calibre Nº1/0 y varilla de Copperweld</v>
          </cell>
          <cell r="E90" t="str">
            <v>U</v>
          </cell>
          <cell r="F90">
            <v>6</v>
          </cell>
          <cell r="G90">
            <v>26461</v>
          </cell>
        </row>
        <row r="91">
          <cell r="A91" t="str">
            <v>0008 6340 83</v>
          </cell>
          <cell r="B91" t="str">
            <v>0008 6340 83</v>
          </cell>
          <cell r="C91">
            <v>8634083</v>
          </cell>
          <cell r="D91" t="str">
            <v>Unión con soldadura exotérmica entre cable calibre Nº2/0 y varilla de Copperweld</v>
          </cell>
          <cell r="E91" t="str">
            <v>U</v>
          </cell>
          <cell r="F91">
            <v>14</v>
          </cell>
          <cell r="G91">
            <v>26461</v>
          </cell>
        </row>
        <row r="92">
          <cell r="A92" t="str">
            <v>0008 6340 84</v>
          </cell>
          <cell r="B92" t="str">
            <v>0008 6340 84</v>
          </cell>
          <cell r="C92">
            <v>8634084</v>
          </cell>
          <cell r="D92" t="str">
            <v>Unión con soldadura exotérmica entre cable calibre Nº1/0 y riel</v>
          </cell>
          <cell r="E92" t="str">
            <v>U</v>
          </cell>
          <cell r="F92">
            <v>2</v>
          </cell>
          <cell r="G92">
            <v>26461</v>
          </cell>
        </row>
        <row r="93">
          <cell r="A93" t="str">
            <v>0008 6340 85</v>
          </cell>
          <cell r="B93" t="str">
            <v>0008 6340 85</v>
          </cell>
          <cell r="C93">
            <v>8634085</v>
          </cell>
          <cell r="D93" t="str">
            <v>Tomas de puesta a tierra, 4 Huecos de 1/2" de diámetro</v>
          </cell>
          <cell r="E93" t="str">
            <v>U</v>
          </cell>
          <cell r="F93">
            <v>15</v>
          </cell>
          <cell r="G93">
            <v>41905</v>
          </cell>
        </row>
        <row r="94">
          <cell r="A94" t="str">
            <v>0008 6340 86</v>
          </cell>
          <cell r="B94" t="str">
            <v>0008 6340 86</v>
          </cell>
          <cell r="C94">
            <v>8634086</v>
          </cell>
          <cell r="D94" t="str">
            <v>Conexiones al acero de refuerzo</v>
          </cell>
          <cell r="E94" t="str">
            <v>U</v>
          </cell>
          <cell r="F94">
            <v>20</v>
          </cell>
          <cell r="G94">
            <v>27115</v>
          </cell>
        </row>
        <row r="95">
          <cell r="A95" t="str">
            <v>0008 6340 87</v>
          </cell>
          <cell r="B95" t="str">
            <v>0008 6340 87</v>
          </cell>
          <cell r="C95">
            <v>8634087</v>
          </cell>
          <cell r="D95" t="str">
            <v>Varilla de acero galvanizado de 3/4" de diámetro, 0,65m, doblada en L, empotrada en concreto</v>
          </cell>
          <cell r="E95" t="str">
            <v>U</v>
          </cell>
          <cell r="F95">
            <v>15</v>
          </cell>
          <cell r="G95">
            <v>21692</v>
          </cell>
        </row>
        <row r="96">
          <cell r="A96" t="str">
            <v>0008 6340 88</v>
          </cell>
          <cell r="B96" t="str">
            <v>0008 6340 88</v>
          </cell>
          <cell r="C96">
            <v>8634088</v>
          </cell>
          <cell r="D96" t="str">
            <v>Pozo de tierra</v>
          </cell>
          <cell r="E96" t="str">
            <v>U</v>
          </cell>
          <cell r="F96">
            <v>2</v>
          </cell>
          <cell r="G96">
            <v>153323</v>
          </cell>
        </row>
        <row r="97">
          <cell r="A97" t="str">
            <v>0008 6340 89</v>
          </cell>
          <cell r="B97" t="str">
            <v>0008 6340 89</v>
          </cell>
          <cell r="C97">
            <v>8634089</v>
          </cell>
          <cell r="D97" t="str">
            <v>Varilla Copperweld de 5/8" de diámetro , 2,44m</v>
          </cell>
          <cell r="E97" t="str">
            <v>U</v>
          </cell>
          <cell r="F97">
            <v>20</v>
          </cell>
          <cell r="G97">
            <v>39440</v>
          </cell>
        </row>
        <row r="98">
          <cell r="A98" t="str">
            <v>0008 6340 90</v>
          </cell>
          <cell r="B98" t="str">
            <v>0008 6340 90</v>
          </cell>
          <cell r="C98">
            <v>8634090</v>
          </cell>
          <cell r="D98" t="str">
            <v>Punta pararrayos tipo Franklin</v>
          </cell>
          <cell r="E98" t="str">
            <v>U</v>
          </cell>
          <cell r="F98">
            <v>15</v>
          </cell>
          <cell r="G98">
            <v>52998</v>
          </cell>
        </row>
        <row r="99">
          <cell r="A99" t="str">
            <v>0008 6340 91</v>
          </cell>
          <cell r="B99" t="str">
            <v>0008 6340 91</v>
          </cell>
          <cell r="C99">
            <v>8634091</v>
          </cell>
          <cell r="D99" t="str">
            <v>Conector de cobre para unir dos cables calibre Nº1/0AWG, paralelos a tubos metálico</v>
          </cell>
          <cell r="E99" t="str">
            <v>U</v>
          </cell>
          <cell r="F99">
            <v>50</v>
          </cell>
          <cell r="G99">
            <v>32661</v>
          </cell>
        </row>
        <row r="100">
          <cell r="A100" t="str">
            <v>0008 6340 92</v>
          </cell>
          <cell r="B100" t="str">
            <v>0008 6340 92</v>
          </cell>
          <cell r="C100">
            <v>8634092</v>
          </cell>
          <cell r="D100" t="str">
            <v>Terminal de compresion de cobre estañada</v>
          </cell>
          <cell r="E100" t="str">
            <v>U</v>
          </cell>
          <cell r="F100">
            <v>12</v>
          </cell>
          <cell r="G100">
            <v>11339</v>
          </cell>
        </row>
        <row r="101">
          <cell r="A101" t="str">
            <v>0008 6340 93</v>
          </cell>
          <cell r="B101" t="str">
            <v>0008 6340 93</v>
          </cell>
          <cell r="C101">
            <v>8634093</v>
          </cell>
          <cell r="D101" t="str">
            <v>Puesta a tierra en la tuberia de presion</v>
          </cell>
          <cell r="E101" t="str">
            <v>sg</v>
          </cell>
          <cell r="F101">
            <v>1</v>
          </cell>
          <cell r="G101">
            <v>44370</v>
          </cell>
        </row>
      </sheetData>
      <sheetData sheetId="1" refreshError="1">
        <row r="6">
          <cell r="D6" t="str">
            <v>OBRA: OBRAS DE DERIVACIÓN</v>
          </cell>
        </row>
        <row r="7">
          <cell r="D7" t="str">
            <v>ACTIVIDADES GENERALES</v>
          </cell>
        </row>
        <row r="8">
          <cell r="C8" t="str">
            <v>0001 6003 00</v>
          </cell>
          <cell r="D8" t="str">
            <v>Desmonte y limpieza</v>
          </cell>
          <cell r="E8">
            <v>0.5</v>
          </cell>
          <cell r="F8" t="str">
            <v>Ha</v>
          </cell>
          <cell r="G8">
            <v>768807</v>
          </cell>
          <cell r="H8">
            <v>384403.5</v>
          </cell>
          <cell r="J8">
            <v>522225</v>
          </cell>
        </row>
        <row r="9">
          <cell r="C9" t="str">
            <v>0001 6005 00</v>
          </cell>
          <cell r="D9" t="str">
            <v>Manejo del río y control de aguas en las obras de derivación</v>
          </cell>
          <cell r="E9">
            <v>1</v>
          </cell>
          <cell r="F9" t="str">
            <v>S.G.</v>
          </cell>
          <cell r="G9">
            <v>77363402</v>
          </cell>
          <cell r="H9">
            <v>77363402</v>
          </cell>
          <cell r="J9">
            <v>52550357.142857142</v>
          </cell>
        </row>
        <row r="10">
          <cell r="D10" t="str">
            <v>EXCAVACIONES EXTERIORES</v>
          </cell>
          <cell r="J10" t="e">
            <v>#DIV/0!</v>
          </cell>
        </row>
        <row r="11">
          <cell r="C11" t="str">
            <v>0001 6020 00</v>
          </cell>
          <cell r="D11" t="str">
            <v>Descapote</v>
          </cell>
          <cell r="E11">
            <v>15000</v>
          </cell>
          <cell r="F11" t="str">
            <v>m3</v>
          </cell>
          <cell r="G11">
            <v>3176</v>
          </cell>
          <cell r="H11">
            <v>47640000</v>
          </cell>
          <cell r="J11">
            <v>2157.6166666666668</v>
          </cell>
        </row>
        <row r="12">
          <cell r="C12" t="str">
            <v>0001 6020 10</v>
          </cell>
          <cell r="D12" t="str">
            <v>Excavaciones exteriores en material común por encima del nivel freático</v>
          </cell>
          <cell r="E12">
            <v>66000</v>
          </cell>
          <cell r="F12" t="str">
            <v>m3</v>
          </cell>
          <cell r="G12">
            <v>3466</v>
          </cell>
          <cell r="H12">
            <v>228756000</v>
          </cell>
          <cell r="J12">
            <v>2354.1999999999998</v>
          </cell>
        </row>
        <row r="13">
          <cell r="C13" t="str">
            <v>0001 6020 20</v>
          </cell>
          <cell r="D13" t="str">
            <v>Excavaciones exteriores en material común por debajo del nivel freático</v>
          </cell>
          <cell r="E13">
            <v>4400</v>
          </cell>
          <cell r="F13" t="str">
            <v>m3</v>
          </cell>
          <cell r="G13">
            <v>4158</v>
          </cell>
          <cell r="H13">
            <v>18295200</v>
          </cell>
          <cell r="J13">
            <v>2824.3332236842107</v>
          </cell>
        </row>
        <row r="14">
          <cell r="C14" t="str">
            <v>0001 6022 00</v>
          </cell>
          <cell r="D14" t="str">
            <v>Excavaciones exteriores en roca</v>
          </cell>
          <cell r="E14">
            <v>3600</v>
          </cell>
          <cell r="F14" t="str">
            <v>m3</v>
          </cell>
          <cell r="G14">
            <v>15338</v>
          </cell>
          <cell r="H14">
            <v>55216800</v>
          </cell>
          <cell r="J14">
            <v>10418.517133333335</v>
          </cell>
        </row>
        <row r="15">
          <cell r="C15" t="str">
            <v>0001 6023 00</v>
          </cell>
          <cell r="D15" t="str">
            <v>Excavación estructural en material común por encima del nivel freático</v>
          </cell>
          <cell r="E15">
            <v>5200</v>
          </cell>
          <cell r="F15" t="str">
            <v>m3</v>
          </cell>
          <cell r="G15">
            <v>7446</v>
          </cell>
          <cell r="H15">
            <v>38719200</v>
          </cell>
          <cell r="J15">
            <v>5057.7</v>
          </cell>
        </row>
        <row r="16">
          <cell r="C16" t="str">
            <v>0001 6023 20</v>
          </cell>
          <cell r="D16" t="str">
            <v>Excavación estructural en material común por debajo del nivel freático</v>
          </cell>
          <cell r="E16">
            <v>4500</v>
          </cell>
          <cell r="F16" t="str">
            <v>m3</v>
          </cell>
          <cell r="G16">
            <v>10238</v>
          </cell>
          <cell r="H16">
            <v>46071000</v>
          </cell>
          <cell r="J16">
            <v>6954.2</v>
          </cell>
        </row>
        <row r="17">
          <cell r="C17" t="str">
            <v>0001 6024 00</v>
          </cell>
          <cell r="D17" t="str">
            <v>Excavación estructural en roca</v>
          </cell>
          <cell r="E17">
            <v>500</v>
          </cell>
          <cell r="F17" t="str">
            <v>m3</v>
          </cell>
          <cell r="G17">
            <v>28235</v>
          </cell>
          <cell r="H17">
            <v>14117500</v>
          </cell>
          <cell r="J17">
            <v>19179.273846153847</v>
          </cell>
        </row>
        <row r="18">
          <cell r="D18" t="str">
            <v>LLENOS</v>
          </cell>
          <cell r="J18" t="e">
            <v>#DIV/0!</v>
          </cell>
        </row>
        <row r="19">
          <cell r="C19" t="str">
            <v>0001 6060 04</v>
          </cell>
          <cell r="D19" t="str">
            <v>Manto de impermeabilización</v>
          </cell>
          <cell r="E19">
            <v>1600</v>
          </cell>
          <cell r="F19" t="str">
            <v>m3</v>
          </cell>
          <cell r="G19">
            <v>18898</v>
          </cell>
          <cell r="H19">
            <v>30236800</v>
          </cell>
          <cell r="J19">
            <v>12837</v>
          </cell>
        </row>
        <row r="20">
          <cell r="C20" t="str">
            <v>0001 6060 10</v>
          </cell>
          <cell r="D20" t="str">
            <v>Colocación y compactación de llenos en material común</v>
          </cell>
          <cell r="E20">
            <v>9800</v>
          </cell>
          <cell r="F20" t="str">
            <v>m3</v>
          </cell>
          <cell r="G20">
            <v>6576</v>
          </cell>
          <cell r="H20">
            <v>64444800</v>
          </cell>
          <cell r="J20">
            <v>4466.8857142857141</v>
          </cell>
        </row>
        <row r="21">
          <cell r="C21" t="str">
            <v>0001 6062 00</v>
          </cell>
          <cell r="D21" t="str">
            <v>Llenos estructurales en material común</v>
          </cell>
          <cell r="E21">
            <v>6500</v>
          </cell>
          <cell r="F21" t="str">
            <v>m3</v>
          </cell>
          <cell r="G21">
            <v>14373</v>
          </cell>
          <cell r="H21">
            <v>93424500</v>
          </cell>
          <cell r="J21">
            <v>9763.3333333333339</v>
          </cell>
        </row>
        <row r="22">
          <cell r="D22" t="str">
            <v>PAVIMENTOS</v>
          </cell>
          <cell r="J22" t="e">
            <v>#DIV/0!</v>
          </cell>
        </row>
        <row r="23">
          <cell r="C23" t="str">
            <v>0001 6080 10</v>
          </cell>
          <cell r="D23" t="str">
            <v>Afirmado tipo 1</v>
          </cell>
          <cell r="E23">
            <v>600</v>
          </cell>
          <cell r="F23" t="str">
            <v>m3</v>
          </cell>
          <cell r="G23">
            <v>30481</v>
          </cell>
          <cell r="H23">
            <v>18288600</v>
          </cell>
          <cell r="J23">
            <v>20705.000000000004</v>
          </cell>
        </row>
        <row r="24">
          <cell r="D24" t="str">
            <v>DRENAJES</v>
          </cell>
          <cell r="J24" t="e">
            <v>#DIV/0!</v>
          </cell>
        </row>
        <row r="25">
          <cell r="C25" t="str">
            <v>0001 6100 10</v>
          </cell>
          <cell r="D25" t="str">
            <v>Filtros de cascajo procesado</v>
          </cell>
          <cell r="E25">
            <v>700</v>
          </cell>
          <cell r="F25" t="str">
            <v>m3</v>
          </cell>
          <cell r="G25">
            <v>36234</v>
          </cell>
          <cell r="H25">
            <v>25363800</v>
          </cell>
          <cell r="J25">
            <v>24612.5</v>
          </cell>
        </row>
        <row r="26">
          <cell r="C26" t="str">
            <v>0001 6100 15</v>
          </cell>
          <cell r="D26" t="str">
            <v>Filtros de cascajo y arena revueltos</v>
          </cell>
          <cell r="E26">
            <v>160</v>
          </cell>
          <cell r="F26" t="str">
            <v>m3</v>
          </cell>
          <cell r="G26">
            <v>49368</v>
          </cell>
          <cell r="H26">
            <v>7898880</v>
          </cell>
          <cell r="J26">
            <v>33534</v>
          </cell>
        </row>
        <row r="27">
          <cell r="C27" t="str">
            <v>0001 6100 10</v>
          </cell>
          <cell r="D27" t="str">
            <v>Filtros de cascajo procesado</v>
          </cell>
          <cell r="E27">
            <v>700</v>
          </cell>
          <cell r="F27" t="str">
            <v>m3</v>
          </cell>
          <cell r="G27">
            <v>36234</v>
          </cell>
          <cell r="H27">
            <v>25363800</v>
          </cell>
          <cell r="J27">
            <v>24612.5</v>
          </cell>
        </row>
        <row r="28">
          <cell r="C28" t="str">
            <v>0001 6102 10</v>
          </cell>
          <cell r="D28" t="str">
            <v>Tubería de PVC para drenaje de 0.10 m (4") sin perforar</v>
          </cell>
          <cell r="E28">
            <v>7</v>
          </cell>
          <cell r="F28" t="str">
            <v>m</v>
          </cell>
          <cell r="G28">
            <v>26686</v>
          </cell>
          <cell r="H28">
            <v>186802</v>
          </cell>
          <cell r="J28">
            <v>18126.849999999999</v>
          </cell>
        </row>
        <row r="29">
          <cell r="C29" t="str">
            <v>0001 6102 15</v>
          </cell>
          <cell r="D29" t="str">
            <v>Tubería de PVC para drenaje de 0.15 m (6") sin perforar</v>
          </cell>
          <cell r="E29">
            <v>10</v>
          </cell>
          <cell r="F29" t="str">
            <v>m</v>
          </cell>
          <cell r="G29">
            <v>45704</v>
          </cell>
          <cell r="H29">
            <v>457040</v>
          </cell>
          <cell r="J29">
            <v>31045</v>
          </cell>
        </row>
        <row r="30">
          <cell r="C30" t="str">
            <v>0001 6102 25</v>
          </cell>
          <cell r="D30" t="str">
            <v>Tubería de PVC para drenaje de 0.25 m (10") sin perforar</v>
          </cell>
          <cell r="E30">
            <v>2.5</v>
          </cell>
          <cell r="F30" t="str">
            <v>m</v>
          </cell>
          <cell r="G30">
            <v>49752</v>
          </cell>
          <cell r="H30">
            <v>124380</v>
          </cell>
          <cell r="J30">
            <v>33795</v>
          </cell>
        </row>
        <row r="31">
          <cell r="C31" t="str">
            <v>0001 6102 90</v>
          </cell>
          <cell r="D31" t="str">
            <v>Alcantarillas de tubería de concreto de 0.90 m de diámetro</v>
          </cell>
          <cell r="E31">
            <v>50</v>
          </cell>
          <cell r="F31" t="str">
            <v>m</v>
          </cell>
          <cell r="G31">
            <v>249302</v>
          </cell>
          <cell r="H31">
            <v>12465100</v>
          </cell>
          <cell r="J31">
            <v>169342.67733333333</v>
          </cell>
        </row>
        <row r="32">
          <cell r="C32" t="str">
            <v>0001 6103 00</v>
          </cell>
          <cell r="D32" t="str">
            <v>Cunetas en tierra</v>
          </cell>
          <cell r="E32">
            <v>200</v>
          </cell>
          <cell r="F32" t="str">
            <v>m</v>
          </cell>
          <cell r="G32">
            <v>6154</v>
          </cell>
          <cell r="H32">
            <v>1230800</v>
          </cell>
          <cell r="J32">
            <v>4180</v>
          </cell>
        </row>
        <row r="33">
          <cell r="C33" t="str">
            <v>0001 6103 40</v>
          </cell>
          <cell r="D33" t="str">
            <v>Cunetas de tejón prefabricado de concreto</v>
          </cell>
          <cell r="E33">
            <v>600</v>
          </cell>
          <cell r="F33" t="str">
            <v>m</v>
          </cell>
          <cell r="G33">
            <v>32884</v>
          </cell>
          <cell r="H33">
            <v>19730400</v>
          </cell>
          <cell r="J33">
            <v>22337.222222222223</v>
          </cell>
        </row>
        <row r="34">
          <cell r="D34" t="str">
            <v>OBRAS DE PROTECCIÓN</v>
          </cell>
          <cell r="J34" t="e">
            <v>#DIV/0!</v>
          </cell>
        </row>
        <row r="35">
          <cell r="C35" t="str">
            <v>0001 6140 10</v>
          </cell>
          <cell r="D35" t="str">
            <v>Engramados</v>
          </cell>
          <cell r="E35">
            <v>13000</v>
          </cell>
          <cell r="F35" t="str">
            <v>m2</v>
          </cell>
          <cell r="G35">
            <v>4031</v>
          </cell>
          <cell r="H35">
            <v>52403000</v>
          </cell>
          <cell r="J35">
            <v>2738.333333333333</v>
          </cell>
        </row>
        <row r="36">
          <cell r="C36" t="str">
            <v>0001 6143 00</v>
          </cell>
          <cell r="D36" t="str">
            <v>Enrocados de protección</v>
          </cell>
          <cell r="E36">
            <v>7420</v>
          </cell>
          <cell r="F36" t="str">
            <v>m3</v>
          </cell>
          <cell r="G36">
            <v>17872</v>
          </cell>
          <cell r="H36">
            <v>132610240</v>
          </cell>
          <cell r="J36">
            <v>12139.583333333334</v>
          </cell>
        </row>
        <row r="37">
          <cell r="D37" t="str">
            <v>OBRAS DE CONCRETO</v>
          </cell>
          <cell r="J37" t="e">
            <v>#DIV/0!</v>
          </cell>
        </row>
        <row r="38">
          <cell r="C38" t="str">
            <v>0001 6160 15</v>
          </cell>
          <cell r="D38" t="str">
            <v>Concreto primario para losas vaciadas sobre el terreno</v>
          </cell>
          <cell r="E38">
            <v>2400</v>
          </cell>
          <cell r="F38" t="str">
            <v>m3</v>
          </cell>
          <cell r="G38">
            <v>319372</v>
          </cell>
          <cell r="H38">
            <v>766492800</v>
          </cell>
          <cell r="J38">
            <v>216938.43199999997</v>
          </cell>
        </row>
        <row r="39">
          <cell r="C39" t="str">
            <v>0001 6160 16</v>
          </cell>
          <cell r="D39" t="str">
            <v>Concreto primario para vigas y losas vaciadas sobre formaleta</v>
          </cell>
          <cell r="E39">
            <v>100</v>
          </cell>
          <cell r="F39" t="str">
            <v>m3</v>
          </cell>
          <cell r="G39">
            <v>338913</v>
          </cell>
          <cell r="H39">
            <v>33891300</v>
          </cell>
          <cell r="J39">
            <v>230212.4136</v>
          </cell>
        </row>
        <row r="40">
          <cell r="C40" t="str">
            <v>0001 6160 19</v>
          </cell>
          <cell r="D40" t="str">
            <v>Concreto para muros</v>
          </cell>
          <cell r="E40">
            <v>2300</v>
          </cell>
          <cell r="F40" t="str">
            <v>m3</v>
          </cell>
          <cell r="G40">
            <v>332245</v>
          </cell>
          <cell r="H40">
            <v>764163500</v>
          </cell>
          <cell r="J40">
            <v>225683.18066666668</v>
          </cell>
        </row>
        <row r="41">
          <cell r="C41" t="str">
            <v>0001 6160 22</v>
          </cell>
          <cell r="D41" t="str">
            <v>Concreto para el vertedero</v>
          </cell>
          <cell r="E41">
            <v>4200</v>
          </cell>
          <cell r="F41" t="str">
            <v>m3</v>
          </cell>
          <cell r="G41">
            <v>283799</v>
          </cell>
          <cell r="H41">
            <v>1191955800</v>
          </cell>
          <cell r="J41">
            <v>192775.40643725495</v>
          </cell>
        </row>
        <row r="42">
          <cell r="C42" t="str">
            <v>0001 6160 25</v>
          </cell>
          <cell r="D42" t="str">
            <v>Concreto masivo para llaves</v>
          </cell>
          <cell r="E42">
            <v>1500</v>
          </cell>
          <cell r="F42" t="str">
            <v>m3</v>
          </cell>
          <cell r="G42">
            <v>324259</v>
          </cell>
          <cell r="H42">
            <v>486388500</v>
          </cell>
          <cell r="J42">
            <v>220258.33199999997</v>
          </cell>
        </row>
        <row r="43">
          <cell r="C43" t="str">
            <v>0001 6160 30</v>
          </cell>
          <cell r="D43" t="str">
            <v>Concreto para estructuras varias</v>
          </cell>
          <cell r="E43">
            <v>15</v>
          </cell>
          <cell r="F43" t="str">
            <v>m3</v>
          </cell>
          <cell r="G43">
            <v>398814</v>
          </cell>
          <cell r="H43">
            <v>5982210</v>
          </cell>
          <cell r="J43">
            <v>270900.88531343284</v>
          </cell>
        </row>
        <row r="44">
          <cell r="C44" t="str">
            <v>0001 6164 00</v>
          </cell>
          <cell r="D44" t="str">
            <v>Concreto ciclópeo</v>
          </cell>
          <cell r="E44">
            <v>200</v>
          </cell>
          <cell r="F44" t="str">
            <v>m3</v>
          </cell>
          <cell r="G44">
            <v>231057</v>
          </cell>
          <cell r="H44">
            <v>46211400</v>
          </cell>
          <cell r="J44">
            <v>156949.33118009951</v>
          </cell>
        </row>
        <row r="45">
          <cell r="D45" t="str">
            <v>DISPOSITIVO PARA ELEMNTOS ESTRUCTURALES</v>
          </cell>
          <cell r="J45" t="e">
            <v>#DIV/0!</v>
          </cell>
        </row>
        <row r="46">
          <cell r="C46" t="str">
            <v>0001 6180 20</v>
          </cell>
          <cell r="D46" t="str">
            <v>Sellos de PVC de 0.22 m de ancho</v>
          </cell>
          <cell r="E46">
            <v>1000</v>
          </cell>
          <cell r="F46" t="str">
            <v>m</v>
          </cell>
          <cell r="G46">
            <v>31167</v>
          </cell>
          <cell r="H46">
            <v>31167000</v>
          </cell>
          <cell r="J46">
            <v>21171</v>
          </cell>
        </row>
        <row r="47">
          <cell r="D47" t="str">
            <v>ACERO</v>
          </cell>
          <cell r="J47" t="e">
            <v>#DIV/0!</v>
          </cell>
        </row>
        <row r="48">
          <cell r="C48" t="str">
            <v>0001 6200 00</v>
          </cell>
          <cell r="D48" t="str">
            <v>Barras de acero de refuerzo de 420 Mpa</v>
          </cell>
          <cell r="E48">
            <v>4015</v>
          </cell>
          <cell r="F48" t="str">
            <v>kN</v>
          </cell>
          <cell r="G48">
            <v>175482</v>
          </cell>
          <cell r="H48">
            <v>704560230</v>
          </cell>
          <cell r="J48">
            <v>119198.7159683073</v>
          </cell>
        </row>
        <row r="49">
          <cell r="C49" t="str">
            <v>0001 6200 20</v>
          </cell>
          <cell r="D49" t="str">
            <v>Barras de acero de refuerzo de 280 Mpa</v>
          </cell>
          <cell r="E49">
            <v>80</v>
          </cell>
          <cell r="F49" t="str">
            <v>kN</v>
          </cell>
          <cell r="G49">
            <v>170497</v>
          </cell>
          <cell r="H49">
            <v>13639760</v>
          </cell>
          <cell r="J49">
            <v>115812.75519999999</v>
          </cell>
        </row>
        <row r="50">
          <cell r="D50" t="str">
            <v>TUBERÍAS</v>
          </cell>
          <cell r="J50" t="e">
            <v>#DIV/0!</v>
          </cell>
        </row>
        <row r="51">
          <cell r="C51" t="str">
            <v>0001 6261 12</v>
          </cell>
          <cell r="D51" t="str">
            <v>Tubería de acero galvanizado de 4" de diámetro (incluye válvula)</v>
          </cell>
          <cell r="E51">
            <v>0.6</v>
          </cell>
          <cell r="F51" t="str">
            <v>kN</v>
          </cell>
          <cell r="G51">
            <v>1770803</v>
          </cell>
          <cell r="H51">
            <v>1062481.8</v>
          </cell>
          <cell r="J51">
            <v>1202847.2333333332</v>
          </cell>
        </row>
        <row r="52">
          <cell r="C52" t="str">
            <v>0001 6261 18</v>
          </cell>
          <cell r="D52" t="str">
            <v>Tubería de acero galvanizado de 8" de diámetro</v>
          </cell>
          <cell r="E52">
            <v>2</v>
          </cell>
          <cell r="F52" t="str">
            <v>kN</v>
          </cell>
          <cell r="G52">
            <v>768741</v>
          </cell>
          <cell r="H52">
            <v>1537482</v>
          </cell>
          <cell r="J52">
            <v>522179.68333333335</v>
          </cell>
        </row>
        <row r="53">
          <cell r="D53" t="str">
            <v>ELEMENTOS METÁLICOS</v>
          </cell>
          <cell r="J53" t="e">
            <v>#DIV/0!</v>
          </cell>
        </row>
        <row r="54">
          <cell r="C54" t="str">
            <v>0001 6285 00</v>
          </cell>
          <cell r="D54" t="str">
            <v>Escaleras metálicas</v>
          </cell>
          <cell r="E54">
            <v>2</v>
          </cell>
          <cell r="F54" t="str">
            <v>kN</v>
          </cell>
          <cell r="G54">
            <v>498312</v>
          </cell>
          <cell r="H54">
            <v>996624</v>
          </cell>
          <cell r="J54">
            <v>338486.39455782314</v>
          </cell>
        </row>
        <row r="55">
          <cell r="C55" t="str">
            <v>0001 6285 30</v>
          </cell>
          <cell r="D55" t="str">
            <v>Pasamanos metálicos</v>
          </cell>
          <cell r="E55">
            <v>30</v>
          </cell>
          <cell r="F55" t="str">
            <v>kN</v>
          </cell>
          <cell r="G55">
            <v>1242203</v>
          </cell>
          <cell r="H55">
            <v>37266090</v>
          </cell>
          <cell r="J55">
            <v>843786.39455782319</v>
          </cell>
        </row>
        <row r="56">
          <cell r="C56" t="str">
            <v>0001 6285 40</v>
          </cell>
          <cell r="D56" t="str">
            <v>Elemetos metálicos varios</v>
          </cell>
          <cell r="E56">
            <v>12</v>
          </cell>
          <cell r="F56" t="str">
            <v>kN</v>
          </cell>
          <cell r="G56">
            <v>1242203</v>
          </cell>
          <cell r="H56">
            <v>14906436</v>
          </cell>
          <cell r="J56">
            <v>843786.39455782319</v>
          </cell>
        </row>
        <row r="57">
          <cell r="D57" t="str">
            <v>TRABAJOS VARIOS</v>
          </cell>
          <cell r="J57" t="e">
            <v>#DIV/0!</v>
          </cell>
        </row>
        <row r="58">
          <cell r="C58" t="str">
            <v>0001 6440 10</v>
          </cell>
          <cell r="D58" t="str">
            <v>Cercas de alambre de púas con postería de concreto</v>
          </cell>
          <cell r="E58">
            <v>1000</v>
          </cell>
          <cell r="F58" t="str">
            <v>m</v>
          </cell>
          <cell r="G58">
            <v>11984</v>
          </cell>
          <cell r="H58">
            <v>11984000</v>
          </cell>
          <cell r="J58">
            <v>8140</v>
          </cell>
        </row>
        <row r="59">
          <cell r="C59" t="str">
            <v>0001 6443 00</v>
          </cell>
          <cell r="D59" t="str">
            <v>Andenes de concreto</v>
          </cell>
          <cell r="E59">
            <v>50</v>
          </cell>
          <cell r="F59" t="str">
            <v>m2</v>
          </cell>
          <cell r="G59">
            <v>71865</v>
          </cell>
          <cell r="H59">
            <v>3593250</v>
          </cell>
          <cell r="J59">
            <v>48815.456444444448</v>
          </cell>
        </row>
        <row r="60">
          <cell r="H60">
            <v>5126591311.3000002</v>
          </cell>
          <cell r="J60" t="e">
            <v>#DIV/0!</v>
          </cell>
        </row>
        <row r="61">
          <cell r="D61" t="str">
            <v>OBRA: OBRAS DE CONDUCCIÓN</v>
          </cell>
          <cell r="J61" t="e">
            <v>#DIV/0!</v>
          </cell>
        </row>
        <row r="62">
          <cell r="D62" t="str">
            <v>EXCAVACIONES EXTERIORES</v>
          </cell>
          <cell r="J62" t="e">
            <v>#DIV/0!</v>
          </cell>
        </row>
        <row r="63">
          <cell r="C63" t="str">
            <v>0002 6020 10</v>
          </cell>
          <cell r="D63" t="str">
            <v>Excavación en material común por encima del nivel freático</v>
          </cell>
          <cell r="E63">
            <v>6490</v>
          </cell>
          <cell r="F63" t="str">
            <v>m3</v>
          </cell>
          <cell r="G63">
            <v>4504</v>
          </cell>
          <cell r="H63">
            <v>29230960</v>
          </cell>
          <cell r="J63">
            <v>3059.2333333333336</v>
          </cell>
        </row>
        <row r="64">
          <cell r="C64" t="str">
            <v>0002 6022 10</v>
          </cell>
          <cell r="D64" t="str">
            <v>Excavaciones exteriores en roca</v>
          </cell>
          <cell r="E64">
            <v>410</v>
          </cell>
          <cell r="F64" t="str">
            <v>m3</v>
          </cell>
          <cell r="G64">
            <v>17752</v>
          </cell>
          <cell r="H64">
            <v>7278320</v>
          </cell>
          <cell r="J64">
            <v>12058.197688888889</v>
          </cell>
        </row>
        <row r="65">
          <cell r="C65" t="str">
            <v>0002 6023 10</v>
          </cell>
          <cell r="D65" t="str">
            <v>Excavación estructural en material común por encima del nivel freático</v>
          </cell>
          <cell r="E65">
            <v>1613</v>
          </cell>
          <cell r="F65" t="str">
            <v>m3</v>
          </cell>
          <cell r="G65">
            <v>10449</v>
          </cell>
          <cell r="H65">
            <v>16854237</v>
          </cell>
          <cell r="J65">
            <v>7097.4</v>
          </cell>
        </row>
        <row r="66">
          <cell r="C66" t="str">
            <v>0002 6024 00</v>
          </cell>
          <cell r="D66" t="str">
            <v>Excavación estructural en roca</v>
          </cell>
          <cell r="E66">
            <v>150</v>
          </cell>
          <cell r="F66" t="str">
            <v>m3</v>
          </cell>
          <cell r="G66">
            <v>28235</v>
          </cell>
          <cell r="H66">
            <v>4235250</v>
          </cell>
          <cell r="J66">
            <v>19179.273846153847</v>
          </cell>
        </row>
        <row r="67">
          <cell r="C67" t="str">
            <v>0002 6025 00</v>
          </cell>
          <cell r="D67" t="str">
            <v>Excavación de pilas de 1.00 m de diámetro</v>
          </cell>
          <cell r="E67">
            <v>63</v>
          </cell>
          <cell r="F67" t="str">
            <v>m3</v>
          </cell>
          <cell r="G67">
            <v>285157</v>
          </cell>
          <cell r="H67">
            <v>17964891</v>
          </cell>
          <cell r="J67">
            <v>193697.8</v>
          </cell>
        </row>
        <row r="68">
          <cell r="C68" t="str">
            <v>0002 6025 05</v>
          </cell>
          <cell r="D68" t="str">
            <v>Excavación de pilas de 2.50 m de diámetro</v>
          </cell>
          <cell r="E68">
            <v>80</v>
          </cell>
          <cell r="F68" t="str">
            <v>m3</v>
          </cell>
          <cell r="G68">
            <v>131756</v>
          </cell>
          <cell r="H68">
            <v>10540480</v>
          </cell>
          <cell r="J68">
            <v>89497.68</v>
          </cell>
        </row>
        <row r="69">
          <cell r="C69" t="str">
            <v>0002 6025 10</v>
          </cell>
          <cell r="D69" t="str">
            <v>Excavación de pilotes de 0.30 m de diámetro</v>
          </cell>
          <cell r="E69">
            <v>10</v>
          </cell>
          <cell r="F69" t="str">
            <v>m3</v>
          </cell>
          <cell r="G69">
            <v>199872</v>
          </cell>
          <cell r="H69">
            <v>1998720</v>
          </cell>
          <cell r="J69">
            <v>135766.34</v>
          </cell>
        </row>
        <row r="70">
          <cell r="C70" t="str">
            <v>0002 6025 15</v>
          </cell>
          <cell r="D70" t="str">
            <v>Excavación de pilotes de 0.50 m de diámetro</v>
          </cell>
          <cell r="E70">
            <v>22</v>
          </cell>
          <cell r="F70" t="str">
            <v>m3</v>
          </cell>
          <cell r="G70">
            <v>197909</v>
          </cell>
          <cell r="H70">
            <v>4353998</v>
          </cell>
          <cell r="J70">
            <v>134433.00666666665</v>
          </cell>
        </row>
        <row r="71">
          <cell r="D71" t="str">
            <v>EXCAVACIONES SUBTERRÁNEAS</v>
          </cell>
          <cell r="J71" t="e">
            <v>#DIV/0!</v>
          </cell>
        </row>
        <row r="72">
          <cell r="C72" t="str">
            <v>0002 6040 00</v>
          </cell>
          <cell r="D72" t="str">
            <v>Excavación en roca</v>
          </cell>
          <cell r="E72">
            <v>100</v>
          </cell>
          <cell r="F72" t="str">
            <v>m3</v>
          </cell>
          <cell r="G72">
            <v>68110</v>
          </cell>
          <cell r="H72">
            <v>6811000</v>
          </cell>
          <cell r="J72">
            <v>46264.55362774666</v>
          </cell>
        </row>
        <row r="73">
          <cell r="C73" t="str">
            <v>0002 6041 00</v>
          </cell>
          <cell r="D73" t="str">
            <v>Excavación en tierra</v>
          </cell>
          <cell r="E73">
            <v>5500</v>
          </cell>
          <cell r="F73" t="str">
            <v>m3</v>
          </cell>
          <cell r="G73">
            <v>121095</v>
          </cell>
          <cell r="H73">
            <v>666022500</v>
          </cell>
          <cell r="J73">
            <v>82255.676163176176</v>
          </cell>
        </row>
        <row r="74">
          <cell r="C74" t="str">
            <v>0002 6043 00</v>
          </cell>
          <cell r="D74" t="str">
            <v>Perfiles metálicos de soporte</v>
          </cell>
          <cell r="E74">
            <v>2100</v>
          </cell>
          <cell r="F74" t="str">
            <v>kN</v>
          </cell>
          <cell r="G74">
            <v>347941</v>
          </cell>
          <cell r="H74">
            <v>730676100</v>
          </cell>
          <cell r="J74">
            <v>236344.65772151898</v>
          </cell>
        </row>
        <row r="75">
          <cell r="C75" t="str">
            <v>0002 6044 00</v>
          </cell>
          <cell r="D75" t="str">
            <v>Atizado placa para puente calibre 10</v>
          </cell>
          <cell r="E75">
            <v>155</v>
          </cell>
          <cell r="F75" t="str">
            <v>kN</v>
          </cell>
          <cell r="G75">
            <v>367518</v>
          </cell>
          <cell r="H75">
            <v>56965290</v>
          </cell>
          <cell r="J75">
            <v>249642.81348686267</v>
          </cell>
        </row>
        <row r="76">
          <cell r="D76" t="str">
            <v>LLENOS</v>
          </cell>
          <cell r="J76" t="e">
            <v>#DIV/0!</v>
          </cell>
        </row>
        <row r="77">
          <cell r="C77" t="str">
            <v>0002 6060 10</v>
          </cell>
          <cell r="D77" t="str">
            <v>Colocación y compactación de llenos en material común</v>
          </cell>
          <cell r="E77">
            <v>4400</v>
          </cell>
          <cell r="F77" t="str">
            <v>m3</v>
          </cell>
          <cell r="G77">
            <v>9459</v>
          </cell>
          <cell r="H77">
            <v>41619600</v>
          </cell>
          <cell r="J77">
            <v>6425.25</v>
          </cell>
        </row>
        <row r="78">
          <cell r="C78" t="str">
            <v>0002 6062 00</v>
          </cell>
          <cell r="D78" t="str">
            <v>Llenos estructurales en material común</v>
          </cell>
          <cell r="E78">
            <v>122</v>
          </cell>
          <cell r="F78" t="str">
            <v>m3</v>
          </cell>
          <cell r="G78">
            <v>20664</v>
          </cell>
          <cell r="H78">
            <v>2521008</v>
          </cell>
          <cell r="J78">
            <v>14036.666666666666</v>
          </cell>
        </row>
        <row r="79">
          <cell r="D79" t="str">
            <v>DRENAJES</v>
          </cell>
          <cell r="J79" t="e">
            <v>#DIV/0!</v>
          </cell>
        </row>
        <row r="80">
          <cell r="C80" t="str">
            <v>0002 6100 10</v>
          </cell>
          <cell r="D80" t="str">
            <v>Filtros de cascajo procesado</v>
          </cell>
          <cell r="E80">
            <v>220</v>
          </cell>
          <cell r="F80" t="str">
            <v>m3</v>
          </cell>
          <cell r="G80">
            <v>35883</v>
          </cell>
          <cell r="H80">
            <v>7894260</v>
          </cell>
          <cell r="J80">
            <v>24374</v>
          </cell>
        </row>
        <row r="81">
          <cell r="C81" t="str">
            <v>0002 6100 35</v>
          </cell>
          <cell r="D81" t="str">
            <v>Tubería perforada de PVC de 6" de diámetro</v>
          </cell>
          <cell r="E81">
            <v>550</v>
          </cell>
          <cell r="F81" t="str">
            <v>m</v>
          </cell>
          <cell r="G81">
            <v>40023</v>
          </cell>
          <cell r="H81">
            <v>22012650</v>
          </cell>
          <cell r="J81">
            <v>27186.350000000002</v>
          </cell>
        </row>
        <row r="82">
          <cell r="C82" t="str">
            <v>0002 6102 60</v>
          </cell>
          <cell r="D82" t="str">
            <v>Alcantarillas de tubería de concreto de 0.60 m de diámetro</v>
          </cell>
          <cell r="E82">
            <v>83</v>
          </cell>
          <cell r="F82" t="str">
            <v>m</v>
          </cell>
          <cell r="G82">
            <v>191488</v>
          </cell>
          <cell r="H82">
            <v>15893504</v>
          </cell>
          <cell r="J82">
            <v>130071.58</v>
          </cell>
        </row>
        <row r="83">
          <cell r="C83" t="str">
            <v>0002 6103 01</v>
          </cell>
          <cell r="D83" t="str">
            <v>Cunetas triangulares de concreto</v>
          </cell>
          <cell r="E83">
            <v>84</v>
          </cell>
          <cell r="F83" t="str">
            <v>m</v>
          </cell>
          <cell r="G83">
            <v>63641</v>
          </cell>
          <cell r="H83">
            <v>5345844</v>
          </cell>
          <cell r="J83">
            <v>43229.008000000002</v>
          </cell>
        </row>
        <row r="84">
          <cell r="C84" t="str">
            <v>0002 6103 04</v>
          </cell>
          <cell r="D84" t="str">
            <v>Cunetas semicirculares de concreto</v>
          </cell>
          <cell r="E84">
            <v>264</v>
          </cell>
          <cell r="F84" t="str">
            <v>m</v>
          </cell>
          <cell r="G84">
            <v>117428</v>
          </cell>
          <cell r="H84">
            <v>31000992</v>
          </cell>
          <cell r="J84">
            <v>79765.099333333332</v>
          </cell>
        </row>
        <row r="85">
          <cell r="C85" t="str">
            <v>0002 6103 10</v>
          </cell>
          <cell r="D85" t="str">
            <v>Cunetas de piedra pegada</v>
          </cell>
          <cell r="E85">
            <v>60</v>
          </cell>
          <cell r="F85" t="str">
            <v>m</v>
          </cell>
          <cell r="G85">
            <v>70373</v>
          </cell>
          <cell r="H85">
            <v>4222380</v>
          </cell>
          <cell r="J85">
            <v>47802.004000000001</v>
          </cell>
        </row>
        <row r="86">
          <cell r="C86" t="str">
            <v>0002 6103 15</v>
          </cell>
          <cell r="D86" t="str">
            <v>Canaletas de caída</v>
          </cell>
          <cell r="E86">
            <v>134</v>
          </cell>
          <cell r="F86" t="str">
            <v>m</v>
          </cell>
          <cell r="G86">
            <v>118232</v>
          </cell>
          <cell r="H86">
            <v>15843088</v>
          </cell>
          <cell r="J86">
            <v>80311.012000000002</v>
          </cell>
        </row>
        <row r="87">
          <cell r="C87" t="str">
            <v>0002 6164 00</v>
          </cell>
          <cell r="D87" t="str">
            <v>Geotextil no tejido</v>
          </cell>
          <cell r="E87">
            <v>1260</v>
          </cell>
          <cell r="F87" t="str">
            <v>m2</v>
          </cell>
          <cell r="G87">
            <v>4923</v>
          </cell>
          <cell r="H87">
            <v>6202980</v>
          </cell>
          <cell r="J87">
            <v>3344</v>
          </cell>
        </row>
        <row r="88">
          <cell r="D88" t="str">
            <v>OBRAS DE PROTECCIÓN</v>
          </cell>
          <cell r="J88" t="e">
            <v>#DIV/0!</v>
          </cell>
        </row>
        <row r="89">
          <cell r="C89" t="str">
            <v>0002 6140 10</v>
          </cell>
          <cell r="D89" t="str">
            <v>Engramados</v>
          </cell>
          <cell r="E89">
            <v>2800</v>
          </cell>
          <cell r="F89" t="str">
            <v>m2</v>
          </cell>
          <cell r="G89">
            <v>4031</v>
          </cell>
          <cell r="H89">
            <v>11286800</v>
          </cell>
          <cell r="J89">
            <v>2738.333333333333</v>
          </cell>
        </row>
        <row r="90">
          <cell r="D90" t="str">
            <v>OBRAS DE CONCRETO</v>
          </cell>
          <cell r="J90" t="e">
            <v>#DIV/0!</v>
          </cell>
        </row>
        <row r="91">
          <cell r="C91" t="str">
            <v>0002 6160 09</v>
          </cell>
          <cell r="D91" t="str">
            <v>Concreto primario para anclajes y silletas de 21 Mpa</v>
          </cell>
          <cell r="E91">
            <v>1400</v>
          </cell>
          <cell r="F91" t="str">
            <v>m3</v>
          </cell>
          <cell r="G91">
            <v>358507</v>
          </cell>
          <cell r="H91">
            <v>501909800</v>
          </cell>
          <cell r="J91">
            <v>243521.43199999997</v>
          </cell>
        </row>
        <row r="92">
          <cell r="C92" t="str">
            <v>0002 6160 11</v>
          </cell>
          <cell r="D92" t="str">
            <v>Concreto para pilas de 1.00 m de diámetro</v>
          </cell>
          <cell r="E92">
            <v>135</v>
          </cell>
          <cell r="F92" t="str">
            <v>m3</v>
          </cell>
          <cell r="G92">
            <v>343715</v>
          </cell>
          <cell r="H92">
            <v>46401525</v>
          </cell>
          <cell r="J92">
            <v>233474.31971343284</v>
          </cell>
        </row>
        <row r="93">
          <cell r="C93" t="str">
            <v>0002 6160 12</v>
          </cell>
          <cell r="D93" t="str">
            <v>Concreto para pilas de 2.80 m de diámetro</v>
          </cell>
          <cell r="E93">
            <v>60</v>
          </cell>
          <cell r="F93" t="str">
            <v>m3</v>
          </cell>
          <cell r="G93">
            <v>311802</v>
          </cell>
          <cell r="H93">
            <v>18708120</v>
          </cell>
          <cell r="J93">
            <v>211796.71864676615</v>
          </cell>
        </row>
        <row r="94">
          <cell r="C94" t="str">
            <v>0002 6160 13</v>
          </cell>
          <cell r="D94" t="str">
            <v>Concreto de revestimiento en paredes del túnel</v>
          </cell>
          <cell r="E94">
            <v>400</v>
          </cell>
          <cell r="F94" t="str">
            <v>m3</v>
          </cell>
          <cell r="G94">
            <v>379970</v>
          </cell>
          <cell r="H94">
            <v>151988000</v>
          </cell>
          <cell r="J94">
            <v>258101.07331343283</v>
          </cell>
        </row>
        <row r="95">
          <cell r="C95" t="str">
            <v>0002 6160 14</v>
          </cell>
          <cell r="D95" t="str">
            <v>Concreto para columnas</v>
          </cell>
          <cell r="E95">
            <v>36</v>
          </cell>
          <cell r="F95" t="str">
            <v>m3</v>
          </cell>
          <cell r="G95">
            <v>374376</v>
          </cell>
          <cell r="H95">
            <v>13477536</v>
          </cell>
          <cell r="J95">
            <v>254300.848</v>
          </cell>
        </row>
        <row r="96">
          <cell r="C96" t="str">
            <v>0002 6160 15</v>
          </cell>
          <cell r="D96" t="str">
            <v>Concreto primario para losas vaciadas sobre el terreno</v>
          </cell>
          <cell r="E96">
            <v>500</v>
          </cell>
          <cell r="F96" t="str">
            <v>m3</v>
          </cell>
          <cell r="G96">
            <v>319372</v>
          </cell>
          <cell r="H96">
            <v>159686000</v>
          </cell>
          <cell r="J96">
            <v>216938.43199999997</v>
          </cell>
        </row>
        <row r="97">
          <cell r="C97" t="str">
            <v>0002 6160 16</v>
          </cell>
          <cell r="D97" t="str">
            <v>Concreto primario para vigas y losas vaciadas sobre formaletas</v>
          </cell>
          <cell r="E97">
            <v>130</v>
          </cell>
          <cell r="F97" t="str">
            <v>m3</v>
          </cell>
          <cell r="G97">
            <v>329904</v>
          </cell>
          <cell r="H97">
            <v>42887520</v>
          </cell>
          <cell r="J97">
            <v>224092.4136</v>
          </cell>
        </row>
        <row r="98">
          <cell r="C98" t="str">
            <v>0002 6160 19</v>
          </cell>
          <cell r="D98" t="str">
            <v>Concreto en muros</v>
          </cell>
          <cell r="E98">
            <v>310</v>
          </cell>
          <cell r="F98" t="str">
            <v>m3</v>
          </cell>
          <cell r="G98">
            <v>332245</v>
          </cell>
          <cell r="H98">
            <v>102995950</v>
          </cell>
          <cell r="J98">
            <v>225683.18066666668</v>
          </cell>
        </row>
        <row r="99">
          <cell r="C99" t="str">
            <v>0002 6160 25</v>
          </cell>
          <cell r="D99" t="str">
            <v>Concreto para llaves</v>
          </cell>
          <cell r="E99">
            <v>75</v>
          </cell>
          <cell r="F99" t="str">
            <v>m3</v>
          </cell>
          <cell r="G99">
            <v>324259</v>
          </cell>
          <cell r="H99">
            <v>24319425</v>
          </cell>
          <cell r="J99">
            <v>220258.33199999997</v>
          </cell>
        </row>
        <row r="100">
          <cell r="C100" t="str">
            <v>0002 6160 29</v>
          </cell>
          <cell r="D100" t="str">
            <v>Concreto secundario para anclajes y silletas de 21 Mpa</v>
          </cell>
          <cell r="E100">
            <v>350</v>
          </cell>
          <cell r="F100" t="str">
            <v>m3</v>
          </cell>
          <cell r="G100">
            <v>409773</v>
          </cell>
          <cell r="H100">
            <v>143420550</v>
          </cell>
          <cell r="J100">
            <v>278345.05198009952</v>
          </cell>
        </row>
        <row r="101">
          <cell r="C101" t="str">
            <v>0002 6160 30</v>
          </cell>
          <cell r="D101" t="str">
            <v>Concreto para estructuras varias</v>
          </cell>
          <cell r="E101">
            <v>40</v>
          </cell>
          <cell r="F101" t="str">
            <v>m3</v>
          </cell>
          <cell r="G101">
            <v>398814</v>
          </cell>
          <cell r="H101">
            <v>15952560</v>
          </cell>
          <cell r="J101">
            <v>270900.88531343284</v>
          </cell>
        </row>
        <row r="102">
          <cell r="C102" t="str">
            <v>0002 6160 50</v>
          </cell>
          <cell r="D102" t="str">
            <v>Concreto para pilotes preexcavados de 0.30 m de diámetro</v>
          </cell>
          <cell r="E102">
            <v>10</v>
          </cell>
          <cell r="F102" t="str">
            <v>m3</v>
          </cell>
          <cell r="G102">
            <v>1233152</v>
          </cell>
          <cell r="H102">
            <v>12331520</v>
          </cell>
          <cell r="J102">
            <v>837638.93731343269</v>
          </cell>
        </row>
        <row r="103">
          <cell r="C103" t="str">
            <v>0002 6160 52</v>
          </cell>
          <cell r="D103" t="str">
            <v>Concreto para pilotes preexcavados de 0.50 m de diámetro</v>
          </cell>
          <cell r="E103">
            <v>22</v>
          </cell>
          <cell r="F103" t="str">
            <v>m3</v>
          </cell>
          <cell r="G103">
            <v>999795</v>
          </cell>
          <cell r="H103">
            <v>21995490</v>
          </cell>
          <cell r="J103">
            <v>679127.25731343275</v>
          </cell>
        </row>
        <row r="104">
          <cell r="C104" t="str">
            <v>0002 6165 06</v>
          </cell>
          <cell r="D104" t="str">
            <v>Concreto lanzado en excavaciones subterráneas usando fibra de acero</v>
          </cell>
          <cell r="E104">
            <v>136</v>
          </cell>
          <cell r="F104" t="str">
            <v>m3</v>
          </cell>
          <cell r="G104">
            <v>781984</v>
          </cell>
          <cell r="H104">
            <v>106349824</v>
          </cell>
          <cell r="J104">
            <v>531175.3743452382</v>
          </cell>
        </row>
        <row r="105">
          <cell r="C105" t="str">
            <v>0002 6165 05</v>
          </cell>
          <cell r="D105" t="str">
            <v>Concreto lanzado en excavaciones subterráneas usando malla de refuerzo</v>
          </cell>
          <cell r="E105">
            <v>665</v>
          </cell>
          <cell r="F105" t="str">
            <v>m3</v>
          </cell>
          <cell r="G105">
            <v>850372</v>
          </cell>
          <cell r="H105">
            <v>565497380</v>
          </cell>
          <cell r="J105">
            <v>577629.30905476201</v>
          </cell>
        </row>
        <row r="106">
          <cell r="D106" t="str">
            <v>DISPOSITIVO PARA ELEMNTOS ESTRUCTURALES</v>
          </cell>
          <cell r="J106" t="e">
            <v>#DIV/0!</v>
          </cell>
        </row>
        <row r="107">
          <cell r="C107" t="str">
            <v>0002 6180 20</v>
          </cell>
          <cell r="D107" t="str">
            <v>Sellos de PVC de 0.22 m de ancho</v>
          </cell>
          <cell r="E107">
            <v>142</v>
          </cell>
          <cell r="F107" t="str">
            <v>m</v>
          </cell>
          <cell r="G107">
            <v>31167</v>
          </cell>
          <cell r="H107">
            <v>4425714</v>
          </cell>
          <cell r="J107">
            <v>21171</v>
          </cell>
        </row>
        <row r="108">
          <cell r="C108" t="str">
            <v>0002 6180 25</v>
          </cell>
          <cell r="D108" t="str">
            <v>Sellos de lámina galvanizada de 0.22 m de ancho</v>
          </cell>
          <cell r="E108">
            <v>40</v>
          </cell>
          <cell r="F108" t="str">
            <v>m</v>
          </cell>
          <cell r="G108">
            <v>52326</v>
          </cell>
          <cell r="H108">
            <v>2093040</v>
          </cell>
          <cell r="J108">
            <v>35543.4</v>
          </cell>
        </row>
        <row r="109">
          <cell r="C109" t="str">
            <v>0002 6180 30</v>
          </cell>
          <cell r="D109" t="str">
            <v>Sellos de cinta elástica Sikadur Combiflex</v>
          </cell>
          <cell r="E109">
            <v>186</v>
          </cell>
          <cell r="F109" t="str">
            <v>m</v>
          </cell>
          <cell r="G109">
            <v>56271</v>
          </cell>
          <cell r="H109">
            <v>10466406</v>
          </cell>
          <cell r="J109">
            <v>38223</v>
          </cell>
        </row>
        <row r="110">
          <cell r="C110" t="str">
            <v>0002 6180 32</v>
          </cell>
          <cell r="D110" t="str">
            <v>Igas negro para juntas de concreto</v>
          </cell>
          <cell r="E110">
            <v>200</v>
          </cell>
          <cell r="F110" t="str">
            <v>N</v>
          </cell>
          <cell r="G110">
            <v>6139</v>
          </cell>
          <cell r="H110">
            <v>1227800</v>
          </cell>
          <cell r="J110">
            <v>4170</v>
          </cell>
        </row>
        <row r="111">
          <cell r="D111" t="str">
            <v>ACERO</v>
          </cell>
          <cell r="J111" t="e">
            <v>#DIV/0!</v>
          </cell>
        </row>
        <row r="112">
          <cell r="C112" t="str">
            <v>0002 6200 00</v>
          </cell>
          <cell r="D112" t="str">
            <v>Barras de acero de refuerzo de 420 Mpa</v>
          </cell>
          <cell r="E112">
            <v>1647</v>
          </cell>
          <cell r="F112" t="str">
            <v>kN</v>
          </cell>
          <cell r="G112">
            <v>175482</v>
          </cell>
          <cell r="H112">
            <v>289018854</v>
          </cell>
          <cell r="J112">
            <v>119198.7159683073</v>
          </cell>
        </row>
        <row r="113">
          <cell r="C113" t="str">
            <v>0002 6200 20</v>
          </cell>
          <cell r="D113" t="str">
            <v>Barras de acero de refuerzo de 280 Mpa</v>
          </cell>
          <cell r="E113">
            <v>60</v>
          </cell>
          <cell r="F113" t="str">
            <v>kN</v>
          </cell>
          <cell r="G113">
            <v>170497</v>
          </cell>
          <cell r="H113">
            <v>10229820</v>
          </cell>
          <cell r="J113">
            <v>115812.75519999999</v>
          </cell>
        </row>
        <row r="114">
          <cell r="C114" t="str">
            <v>0002 6201 00</v>
          </cell>
          <cell r="D114" t="str">
            <v>Malla de refuerzo</v>
          </cell>
          <cell r="E114">
            <v>40</v>
          </cell>
          <cell r="F114" t="str">
            <v>kN</v>
          </cell>
          <cell r="G114">
            <v>567296</v>
          </cell>
          <cell r="H114">
            <v>22691840</v>
          </cell>
          <cell r="J114">
            <v>385344.95</v>
          </cell>
        </row>
        <row r="115">
          <cell r="C115" t="str">
            <v>0002 6202 00</v>
          </cell>
          <cell r="D115" t="str">
            <v>Fibras de acero de refuerzo</v>
          </cell>
          <cell r="E115">
            <v>55</v>
          </cell>
          <cell r="F115" t="str">
            <v>kN</v>
          </cell>
          <cell r="G115">
            <v>866641</v>
          </cell>
          <cell r="H115">
            <v>47665255</v>
          </cell>
          <cell r="J115">
            <v>588680</v>
          </cell>
        </row>
        <row r="116">
          <cell r="D116" t="str">
            <v xml:space="preserve">SUMINISTRO Y MONTAJE DE TUBERÍAS    </v>
          </cell>
          <cell r="J116" t="e">
            <v>#DIV/0!</v>
          </cell>
        </row>
        <row r="117">
          <cell r="D117" t="str">
            <v>OPCIÓN TUBERÍA METÁLICA</v>
          </cell>
          <cell r="J117" t="e">
            <v>#DIV/0!</v>
          </cell>
        </row>
        <row r="118">
          <cell r="C118" t="str">
            <v>0002 6270 00</v>
          </cell>
          <cell r="D118" t="str">
            <v>Suministro, montaje de la tubería de Presión. (Según diámetros y espesores mostrados en planos)</v>
          </cell>
          <cell r="E118">
            <v>1510</v>
          </cell>
          <cell r="F118" t="str">
            <v>kN</v>
          </cell>
          <cell r="G118">
            <v>773039</v>
          </cell>
          <cell r="H118">
            <v>1167288890</v>
          </cell>
          <cell r="J118">
            <v>525099.57849028462</v>
          </cell>
        </row>
        <row r="119">
          <cell r="C119" t="str">
            <v>0002 6270 40</v>
          </cell>
          <cell r="D119" t="str">
            <v>Limpieza y restitución de pintura</v>
          </cell>
          <cell r="E119">
            <v>3570</v>
          </cell>
          <cell r="F119" t="str">
            <v>m2</v>
          </cell>
          <cell r="G119">
            <v>41957</v>
          </cell>
          <cell r="H119">
            <v>149786490</v>
          </cell>
          <cell r="J119">
            <v>28500</v>
          </cell>
        </row>
        <row r="120">
          <cell r="C120" t="str">
            <v>0002 6270 50</v>
          </cell>
          <cell r="D120" t="str">
            <v>Espuma de poliuretano</v>
          </cell>
          <cell r="E120">
            <v>25</v>
          </cell>
          <cell r="F120" t="str">
            <v>m2</v>
          </cell>
          <cell r="G120">
            <v>14722</v>
          </cell>
          <cell r="H120">
            <v>368050</v>
          </cell>
          <cell r="J120">
            <v>10000</v>
          </cell>
        </row>
        <row r="121">
          <cell r="D121" t="str">
            <v>OPCIÓN TUBERÍA FIBRA DE VIDRIO</v>
          </cell>
          <cell r="J121" t="e">
            <v>#DIV/0!</v>
          </cell>
        </row>
        <row r="122">
          <cell r="C122" t="str">
            <v>0002 6270 01</v>
          </cell>
          <cell r="D122" t="str">
            <v>Suministro, montaje y reparaciones de la tubería de la tubería de presión. (Según diámetros y espesores mostrados en planos)</v>
          </cell>
          <cell r="E122">
            <v>320</v>
          </cell>
          <cell r="F122" t="str">
            <v>m</v>
          </cell>
          <cell r="G122">
            <v>0</v>
          </cell>
          <cell r="H122">
            <v>0</v>
          </cell>
          <cell r="J122">
            <v>0</v>
          </cell>
        </row>
        <row r="123">
          <cell r="C123" t="str">
            <v>0002 6270 25</v>
          </cell>
          <cell r="D123" t="str">
            <v>Tramo de acople final a válvula mariposa, según planos</v>
          </cell>
          <cell r="E123">
            <v>1</v>
          </cell>
          <cell r="F123" t="str">
            <v>U</v>
          </cell>
          <cell r="G123">
            <v>0</v>
          </cell>
          <cell r="H123">
            <v>0</v>
          </cell>
          <cell r="J123">
            <v>0</v>
          </cell>
        </row>
        <row r="124">
          <cell r="D124" t="str">
            <v>ELEMENTOS METÁLICOS</v>
          </cell>
          <cell r="J124" t="e">
            <v>#DIV/0!</v>
          </cell>
        </row>
        <row r="125">
          <cell r="C125" t="str">
            <v>0002 6285 10</v>
          </cell>
          <cell r="D125" t="str">
            <v>Rieles metálicos de soporte</v>
          </cell>
          <cell r="E125">
            <v>10</v>
          </cell>
          <cell r="F125" t="str">
            <v>kN</v>
          </cell>
          <cell r="G125">
            <v>1242203</v>
          </cell>
          <cell r="H125">
            <v>12422030</v>
          </cell>
          <cell r="J125">
            <v>843786.39455782319</v>
          </cell>
        </row>
        <row r="126">
          <cell r="C126" t="str">
            <v>0002 6285 40</v>
          </cell>
          <cell r="D126" t="str">
            <v>Elementos metálicos varios</v>
          </cell>
          <cell r="E126">
            <v>12</v>
          </cell>
          <cell r="F126" t="str">
            <v>kN</v>
          </cell>
          <cell r="G126">
            <v>1242203</v>
          </cell>
          <cell r="H126">
            <v>14906436</v>
          </cell>
          <cell r="J126">
            <v>843786.39455782319</v>
          </cell>
        </row>
        <row r="127">
          <cell r="H127">
            <v>5377286677</v>
          </cell>
          <cell r="J127" t="e">
            <v>#DIV/0!</v>
          </cell>
        </row>
        <row r="128">
          <cell r="D128" t="str">
            <v>OBRA: CASA DE MÁQUINAS</v>
          </cell>
          <cell r="J128" t="e">
            <v>#DIV/0!</v>
          </cell>
        </row>
        <row r="129">
          <cell r="D129" t="str">
            <v>ACTIVIDADES GENERALES</v>
          </cell>
          <cell r="J129" t="e">
            <v>#DIV/0!</v>
          </cell>
        </row>
        <row r="130">
          <cell r="C130" t="str">
            <v>0003 6003 00</v>
          </cell>
          <cell r="D130" t="str">
            <v>Desmonte y limpieza</v>
          </cell>
          <cell r="E130">
            <v>0.2</v>
          </cell>
          <cell r="F130" t="str">
            <v>Ha</v>
          </cell>
          <cell r="G130">
            <v>769580</v>
          </cell>
          <cell r="H130">
            <v>153916</v>
          </cell>
          <cell r="J130">
            <v>522750</v>
          </cell>
        </row>
        <row r="131">
          <cell r="D131" t="str">
            <v>EXCAVACIONES EXTERIORES</v>
          </cell>
          <cell r="J131" t="e">
            <v>#DIV/0!</v>
          </cell>
        </row>
        <row r="132">
          <cell r="C132" t="str">
            <v>0003 6020 00</v>
          </cell>
          <cell r="D132" t="str">
            <v>Descapote</v>
          </cell>
          <cell r="E132">
            <v>1980</v>
          </cell>
          <cell r="F132" t="str">
            <v>m3</v>
          </cell>
          <cell r="G132">
            <v>3172</v>
          </cell>
          <cell r="H132">
            <v>6280560</v>
          </cell>
          <cell r="J132">
            <v>2154.6166666666668</v>
          </cell>
        </row>
        <row r="133">
          <cell r="C133" t="str">
            <v>0003 6020 10</v>
          </cell>
          <cell r="D133" t="str">
            <v>Excavación en material común por encima del nivel freático</v>
          </cell>
          <cell r="E133">
            <v>14500</v>
          </cell>
          <cell r="F133" t="str">
            <v>m3</v>
          </cell>
          <cell r="G133">
            <v>3781</v>
          </cell>
          <cell r="H133">
            <v>54824500</v>
          </cell>
          <cell r="J133">
            <v>2568.5749999999998</v>
          </cell>
        </row>
        <row r="134">
          <cell r="C134" t="str">
            <v>0003 6022 10</v>
          </cell>
          <cell r="D134" t="str">
            <v>Excavaciones en roca</v>
          </cell>
          <cell r="E134">
            <v>100</v>
          </cell>
          <cell r="F134" t="str">
            <v>m3</v>
          </cell>
          <cell r="G134">
            <v>15338</v>
          </cell>
          <cell r="H134">
            <v>1533800</v>
          </cell>
          <cell r="J134">
            <v>10418.517133333335</v>
          </cell>
        </row>
        <row r="135">
          <cell r="C135" t="str">
            <v>0003 6023 10</v>
          </cell>
          <cell r="D135" t="str">
            <v>Excavación estructural en material común por encima del nivel freático</v>
          </cell>
          <cell r="E135">
            <v>2900</v>
          </cell>
          <cell r="F135" t="str">
            <v>m3</v>
          </cell>
          <cell r="G135">
            <v>8829</v>
          </cell>
          <cell r="H135">
            <v>25604100</v>
          </cell>
          <cell r="J135">
            <v>5997.4</v>
          </cell>
        </row>
        <row r="136">
          <cell r="C136" t="str">
            <v>0003 6023 20</v>
          </cell>
          <cell r="D136" t="str">
            <v>Excavación estructural en material común por debajo del nivel freático</v>
          </cell>
          <cell r="E136">
            <v>200</v>
          </cell>
          <cell r="F136" t="str">
            <v>m3</v>
          </cell>
          <cell r="G136">
            <v>10238</v>
          </cell>
          <cell r="H136">
            <v>2047600</v>
          </cell>
          <cell r="J136">
            <v>6954.2</v>
          </cell>
        </row>
        <row r="137">
          <cell r="C137" t="str">
            <v>0003 6024 00</v>
          </cell>
          <cell r="D137" t="str">
            <v>Excavación estructural en roca</v>
          </cell>
          <cell r="E137">
            <v>50</v>
          </cell>
          <cell r="F137" t="str">
            <v>m3</v>
          </cell>
          <cell r="G137">
            <v>28235</v>
          </cell>
          <cell r="H137">
            <v>1411750</v>
          </cell>
          <cell r="J137">
            <v>19179.273846153847</v>
          </cell>
        </row>
        <row r="138">
          <cell r="D138" t="str">
            <v>LLENOS</v>
          </cell>
          <cell r="J138" t="e">
            <v>#DIV/0!</v>
          </cell>
        </row>
        <row r="139">
          <cell r="C139" t="str">
            <v>0003 6060 10</v>
          </cell>
          <cell r="D139" t="str">
            <v>Colocación y compactación de llenos en material común</v>
          </cell>
          <cell r="E139">
            <v>6300</v>
          </cell>
          <cell r="F139" t="str">
            <v>m3</v>
          </cell>
          <cell r="G139">
            <v>6576</v>
          </cell>
          <cell r="H139">
            <v>41428800</v>
          </cell>
          <cell r="J139">
            <v>4466.8857142857141</v>
          </cell>
        </row>
        <row r="140">
          <cell r="C140" t="str">
            <v>0003 6062 00</v>
          </cell>
          <cell r="D140" t="str">
            <v>Llenos estructurales en material común</v>
          </cell>
          <cell r="E140">
            <v>950</v>
          </cell>
          <cell r="F140" t="str">
            <v>m3</v>
          </cell>
          <cell r="G140">
            <v>14373</v>
          </cell>
          <cell r="H140">
            <v>13654350</v>
          </cell>
          <cell r="J140">
            <v>9763.3333333333339</v>
          </cell>
        </row>
        <row r="141">
          <cell r="C141" t="str">
            <v>0003 6062 20</v>
          </cell>
          <cell r="D141" t="e">
            <v>#N/A</v>
          </cell>
          <cell r="E141" t="e">
            <v>#N/A</v>
          </cell>
          <cell r="F141" t="e">
            <v>#N/A</v>
          </cell>
          <cell r="G141">
            <v>31444</v>
          </cell>
          <cell r="H141" t="e">
            <v>#N/A</v>
          </cell>
          <cell r="J141">
            <v>21358.666666666668</v>
          </cell>
        </row>
        <row r="142">
          <cell r="D142" t="str">
            <v>PAVIMENTOS</v>
          </cell>
          <cell r="J142" t="e">
            <v>#DIV/0!</v>
          </cell>
        </row>
        <row r="143">
          <cell r="C143" t="str">
            <v>0003 6080 10</v>
          </cell>
          <cell r="D143" t="str">
            <v>Afirmado tipo 1</v>
          </cell>
          <cell r="E143">
            <v>375</v>
          </cell>
          <cell r="F143" t="str">
            <v>m3</v>
          </cell>
          <cell r="G143">
            <v>30481</v>
          </cell>
          <cell r="H143">
            <v>11430375</v>
          </cell>
          <cell r="J143">
            <v>20705.000000000004</v>
          </cell>
        </row>
        <row r="144">
          <cell r="C144" t="str">
            <v>0003 6080 20</v>
          </cell>
          <cell r="D144" t="str">
            <v>Afirmado tipo 2</v>
          </cell>
          <cell r="E144">
            <v>41</v>
          </cell>
          <cell r="F144" t="str">
            <v>m3</v>
          </cell>
          <cell r="G144">
            <v>44966</v>
          </cell>
          <cell r="H144">
            <v>1843606</v>
          </cell>
          <cell r="J144">
            <v>30544.120370370369</v>
          </cell>
        </row>
        <row r="145">
          <cell r="D145" t="str">
            <v>DRENAJES</v>
          </cell>
          <cell r="J145" t="e">
            <v>#DIV/0!</v>
          </cell>
        </row>
        <row r="146">
          <cell r="C146" t="str">
            <v>0003 6100 00</v>
          </cell>
          <cell r="D146" t="str">
            <v>Filtros en arena fina</v>
          </cell>
          <cell r="E146">
            <v>72</v>
          </cell>
          <cell r="F146" t="str">
            <v>m3</v>
          </cell>
          <cell r="G146">
            <v>45599</v>
          </cell>
          <cell r="H146">
            <v>3283128</v>
          </cell>
          <cell r="J146">
            <v>30974</v>
          </cell>
        </row>
        <row r="147">
          <cell r="C147" t="str">
            <v>0003 6100 10</v>
          </cell>
          <cell r="D147" t="str">
            <v>Filtros en cascajo procesado</v>
          </cell>
          <cell r="E147">
            <v>16</v>
          </cell>
          <cell r="F147" t="str">
            <v>m3</v>
          </cell>
          <cell r="G147">
            <v>35883</v>
          </cell>
          <cell r="H147">
            <v>574128</v>
          </cell>
          <cell r="J147">
            <v>24374</v>
          </cell>
        </row>
        <row r="148">
          <cell r="C148" t="str">
            <v>0003 6100 35</v>
          </cell>
          <cell r="D148" t="str">
            <v>Tubería perforada de PVC de 4" de diámetro</v>
          </cell>
          <cell r="E148">
            <v>33</v>
          </cell>
          <cell r="F148" t="str">
            <v>m</v>
          </cell>
          <cell r="G148">
            <v>19007</v>
          </cell>
          <cell r="H148">
            <v>627231</v>
          </cell>
          <cell r="J148">
            <v>12910.550000000001</v>
          </cell>
        </row>
        <row r="149">
          <cell r="C149" t="str">
            <v>0003 6103 02</v>
          </cell>
          <cell r="D149" t="str">
            <v>Cunetas trapezoidales de concreto</v>
          </cell>
          <cell r="E149">
            <v>490</v>
          </cell>
          <cell r="F149" t="str">
            <v>m</v>
          </cell>
          <cell r="G149">
            <v>75228</v>
          </cell>
          <cell r="H149">
            <v>36861720</v>
          </cell>
          <cell r="J149">
            <v>51100.071829787237</v>
          </cell>
        </row>
        <row r="150">
          <cell r="C150" t="str">
            <v>0003 6104 00</v>
          </cell>
          <cell r="D150" t="str">
            <v>Geotextil no tejido</v>
          </cell>
          <cell r="E150">
            <v>160</v>
          </cell>
          <cell r="F150" t="str">
            <v>m2</v>
          </cell>
          <cell r="G150">
            <v>4923</v>
          </cell>
          <cell r="H150">
            <v>787680</v>
          </cell>
          <cell r="J150">
            <v>3344</v>
          </cell>
        </row>
        <row r="151">
          <cell r="D151" t="str">
            <v>OBRAS DE PROTECCIÓN</v>
          </cell>
          <cell r="J151" t="e">
            <v>#DIV/0!</v>
          </cell>
        </row>
        <row r="152">
          <cell r="C152" t="str">
            <v>0003 6140 10</v>
          </cell>
          <cell r="D152" t="str">
            <v>Engramados</v>
          </cell>
          <cell r="E152">
            <v>1720</v>
          </cell>
          <cell r="F152" t="str">
            <v>m2</v>
          </cell>
          <cell r="G152">
            <v>4031</v>
          </cell>
          <cell r="H152">
            <v>6933320</v>
          </cell>
          <cell r="J152">
            <v>2738.333333333333</v>
          </cell>
        </row>
        <row r="153">
          <cell r="C153" t="str">
            <v>0003 6143 00</v>
          </cell>
          <cell r="D153" t="str">
            <v>Enrocados de protección</v>
          </cell>
          <cell r="E153">
            <v>655</v>
          </cell>
          <cell r="F153" t="str">
            <v>m3</v>
          </cell>
          <cell r="G153">
            <v>17872</v>
          </cell>
          <cell r="H153">
            <v>11706160</v>
          </cell>
          <cell r="J153">
            <v>12139.583333333334</v>
          </cell>
        </row>
        <row r="154">
          <cell r="D154" t="str">
            <v>OBRAS DE CONCRETO</v>
          </cell>
          <cell r="J154" t="e">
            <v>#DIV/0!</v>
          </cell>
        </row>
        <row r="155">
          <cell r="C155" t="str">
            <v>0003 6160 10</v>
          </cell>
          <cell r="D155" t="str">
            <v>Concreto para muros bajo cota 1.475.95 y losas de fundación</v>
          </cell>
          <cell r="E155">
            <v>431</v>
          </cell>
          <cell r="F155" t="str">
            <v>m3</v>
          </cell>
          <cell r="G155">
            <v>327822</v>
          </cell>
          <cell r="H155">
            <v>141291282</v>
          </cell>
          <cell r="J155">
            <v>222678.38537643291</v>
          </cell>
        </row>
        <row r="156">
          <cell r="C156" t="str">
            <v>0003 6160 16</v>
          </cell>
          <cell r="D156" t="str">
            <v>Concreto primario para vigas y losas vaciadas sobre formaletas</v>
          </cell>
          <cell r="E156">
            <v>30</v>
          </cell>
          <cell r="F156" t="str">
            <v>m3</v>
          </cell>
          <cell r="G156">
            <v>329904</v>
          </cell>
          <cell r="H156">
            <v>9897120</v>
          </cell>
          <cell r="J156">
            <v>224092.4136</v>
          </cell>
        </row>
        <row r="157">
          <cell r="C157" t="str">
            <v>0003 6160 17</v>
          </cell>
          <cell r="D157" t="str">
            <v>Concreto en el canal de descarga</v>
          </cell>
          <cell r="E157">
            <v>125</v>
          </cell>
          <cell r="F157" t="str">
            <v>m3</v>
          </cell>
          <cell r="G157">
            <v>345455</v>
          </cell>
          <cell r="H157">
            <v>43181875</v>
          </cell>
          <cell r="J157">
            <v>234655.83542857142</v>
          </cell>
        </row>
        <row r="158">
          <cell r="C158" t="str">
            <v>0003 6160 18</v>
          </cell>
          <cell r="D158" t="str">
            <v>Concreto primario para vigas del puente grúa y vigas de amarre</v>
          </cell>
          <cell r="E158">
            <v>40</v>
          </cell>
          <cell r="F158" t="str">
            <v>m3</v>
          </cell>
          <cell r="G158">
            <v>367923</v>
          </cell>
          <cell r="H158">
            <v>14716920</v>
          </cell>
          <cell r="J158">
            <v>249917.80131343284</v>
          </cell>
        </row>
        <row r="159">
          <cell r="C159" t="str">
            <v>0003 6160 20</v>
          </cell>
          <cell r="D159" t="str">
            <v>Concreto para columnas</v>
          </cell>
          <cell r="E159">
            <v>23</v>
          </cell>
          <cell r="F159" t="str">
            <v>m3</v>
          </cell>
          <cell r="G159">
            <v>361651</v>
          </cell>
          <cell r="H159">
            <v>8317973</v>
          </cell>
          <cell r="J159">
            <v>245657.51466666668</v>
          </cell>
        </row>
        <row r="160">
          <cell r="C160" t="str">
            <v>0003 6160 21</v>
          </cell>
          <cell r="D160" t="str">
            <v>Mortero sin refracción, para anclaje y nivelación de equipos</v>
          </cell>
          <cell r="E160">
            <v>1</v>
          </cell>
          <cell r="F160" t="str">
            <v>m3</v>
          </cell>
          <cell r="G160">
            <v>4515460</v>
          </cell>
          <cell r="H160">
            <v>4515460</v>
          </cell>
          <cell r="J160">
            <v>3067200</v>
          </cell>
        </row>
        <row r="161">
          <cell r="C161" t="str">
            <v>0003 6160 23</v>
          </cell>
          <cell r="D161" t="str">
            <v>Concreto para tanques</v>
          </cell>
          <cell r="E161">
            <v>69</v>
          </cell>
          <cell r="F161" t="str">
            <v>m3</v>
          </cell>
          <cell r="G161">
            <v>343422</v>
          </cell>
          <cell r="H161">
            <v>23696118</v>
          </cell>
          <cell r="J161">
            <v>233275.13464676618</v>
          </cell>
        </row>
        <row r="162">
          <cell r="C162" t="str">
            <v>0003 6160 28</v>
          </cell>
          <cell r="D162" t="str">
            <v>Concreto secundario</v>
          </cell>
          <cell r="E162">
            <v>67</v>
          </cell>
          <cell r="F162" t="str">
            <v>m3</v>
          </cell>
          <cell r="G162">
            <v>365014</v>
          </cell>
          <cell r="H162">
            <v>24455938</v>
          </cell>
          <cell r="J162">
            <v>247941.80131343284</v>
          </cell>
        </row>
        <row r="163">
          <cell r="C163" t="str">
            <v>0003 6160 30</v>
          </cell>
          <cell r="D163" t="str">
            <v>Concreto para estructuras varias</v>
          </cell>
          <cell r="E163">
            <v>6</v>
          </cell>
          <cell r="F163" t="str">
            <v>m3</v>
          </cell>
          <cell r="G163">
            <v>398814</v>
          </cell>
          <cell r="H163">
            <v>2392884</v>
          </cell>
          <cell r="J163">
            <v>270900.88531343284</v>
          </cell>
        </row>
        <row r="164">
          <cell r="C164" t="str">
            <v>0003 6164 00</v>
          </cell>
          <cell r="D164" t="str">
            <v>Concreto ciclópeo</v>
          </cell>
          <cell r="E164">
            <v>110</v>
          </cell>
          <cell r="F164" t="str">
            <v>m3</v>
          </cell>
          <cell r="G164">
            <v>231057</v>
          </cell>
          <cell r="H164">
            <v>25416270</v>
          </cell>
          <cell r="J164">
            <v>156949.33118009951</v>
          </cell>
        </row>
        <row r="165">
          <cell r="D165" t="str">
            <v>DISPOSITIVO PARA ELEMNTOS ESTRUCTURALES</v>
          </cell>
          <cell r="J165" t="e">
            <v>#DIV/0!</v>
          </cell>
        </row>
        <row r="166">
          <cell r="C166" t="str">
            <v>0003 6180 20</v>
          </cell>
          <cell r="D166" t="str">
            <v>Sello de PVC de 0.22 m de ancho</v>
          </cell>
          <cell r="E166">
            <v>180</v>
          </cell>
          <cell r="F166" t="str">
            <v>m</v>
          </cell>
          <cell r="G166">
            <v>31167</v>
          </cell>
          <cell r="H166">
            <v>5610060</v>
          </cell>
          <cell r="J166">
            <v>21171</v>
          </cell>
        </row>
        <row r="167">
          <cell r="D167" t="str">
            <v>ACERO</v>
          </cell>
          <cell r="J167" t="e">
            <v>#DIV/0!</v>
          </cell>
        </row>
        <row r="168">
          <cell r="C168" t="str">
            <v>0003 6200 00</v>
          </cell>
          <cell r="D168" t="str">
            <v>Barras de acero de refuerzo de 420 Mpa</v>
          </cell>
          <cell r="E168">
            <v>515</v>
          </cell>
          <cell r="F168" t="str">
            <v>kN</v>
          </cell>
          <cell r="G168">
            <v>175482</v>
          </cell>
          <cell r="H168">
            <v>90373230</v>
          </cell>
          <cell r="J168">
            <v>119198.7159683073</v>
          </cell>
        </row>
        <row r="169">
          <cell r="C169" t="str">
            <v>0003 6200 20</v>
          </cell>
          <cell r="D169" t="str">
            <v>Barras de acero de refuerzo de 280 Mpa</v>
          </cell>
          <cell r="E169">
            <v>5</v>
          </cell>
          <cell r="F169" t="str">
            <v>kN</v>
          </cell>
          <cell r="G169">
            <v>170497</v>
          </cell>
          <cell r="H169">
            <v>852485</v>
          </cell>
          <cell r="J169">
            <v>115812.75519999999</v>
          </cell>
        </row>
        <row r="170">
          <cell r="D170" t="str">
            <v>TUBERÍAS Y ACCESORIOS</v>
          </cell>
          <cell r="J170" t="e">
            <v>#DIV/0!</v>
          </cell>
        </row>
        <row r="171">
          <cell r="C171" t="str">
            <v>0003 6269 10</v>
          </cell>
          <cell r="D171" t="str">
            <v>Tubería de acero inoxidable de 4" de diámetro</v>
          </cell>
          <cell r="E171">
            <v>8.1999999999999993</v>
          </cell>
          <cell r="F171" t="str">
            <v>kN</v>
          </cell>
          <cell r="G171">
            <v>1099745</v>
          </cell>
          <cell r="H171">
            <v>9017909</v>
          </cell>
          <cell r="J171">
            <v>747019.8666666667</v>
          </cell>
        </row>
        <row r="172">
          <cell r="C172" t="str">
            <v>0003 6269 20</v>
          </cell>
          <cell r="D172" t="str">
            <v>Tubería de acero inoxidable de 6" de diámetro</v>
          </cell>
          <cell r="E172">
            <v>13</v>
          </cell>
          <cell r="F172" t="str">
            <v>kN</v>
          </cell>
          <cell r="G172">
            <v>1069598</v>
          </cell>
          <cell r="H172">
            <v>13904774</v>
          </cell>
          <cell r="J172">
            <v>726541.71666666667</v>
          </cell>
        </row>
        <row r="173">
          <cell r="C173" t="str">
            <v>0003 6269 30</v>
          </cell>
          <cell r="D173" t="str">
            <v>Tubería de acero inoxidable de 8" de diámetro</v>
          </cell>
          <cell r="E173">
            <v>1.4</v>
          </cell>
          <cell r="F173" t="str">
            <v>kN</v>
          </cell>
          <cell r="G173">
            <v>1062377</v>
          </cell>
          <cell r="H173">
            <v>1487327.7999999998</v>
          </cell>
          <cell r="J173">
            <v>721637.16666666663</v>
          </cell>
        </row>
        <row r="174">
          <cell r="D174" t="str">
            <v>ELEMENTOS METÁLICOS</v>
          </cell>
          <cell r="J174" t="e">
            <v>#DIV/0!</v>
          </cell>
        </row>
        <row r="175">
          <cell r="C175" t="str">
            <v>0003 6284 05</v>
          </cell>
          <cell r="D175" t="str">
            <v>Instalación de rieles para el puente grúa, suministrados por las Empresas</v>
          </cell>
          <cell r="E175">
            <v>12</v>
          </cell>
          <cell r="F175" t="str">
            <v>kN</v>
          </cell>
          <cell r="G175">
            <v>1242203</v>
          </cell>
          <cell r="H175">
            <v>14906436</v>
          </cell>
          <cell r="J175">
            <v>843786.39455782319</v>
          </cell>
        </row>
        <row r="176">
          <cell r="C176" t="str">
            <v>0003 6285 20</v>
          </cell>
          <cell r="D176" t="str">
            <v>Estructura metálica para soporte de la cubierta de la casa de máquinas</v>
          </cell>
          <cell r="E176">
            <v>15</v>
          </cell>
          <cell r="F176" t="str">
            <v>kN</v>
          </cell>
          <cell r="G176">
            <v>1242203</v>
          </cell>
          <cell r="H176">
            <v>18633045</v>
          </cell>
          <cell r="J176">
            <v>843786.39455782319</v>
          </cell>
        </row>
        <row r="177">
          <cell r="C177" t="str">
            <v>0003 6285 40</v>
          </cell>
          <cell r="D177" t="str">
            <v>Elementos metálicos varios</v>
          </cell>
          <cell r="E177">
            <v>5</v>
          </cell>
          <cell r="F177" t="str">
            <v>kN</v>
          </cell>
          <cell r="G177">
            <v>1242203</v>
          </cell>
          <cell r="H177">
            <v>6211015</v>
          </cell>
          <cell r="J177">
            <v>843786.39455782319</v>
          </cell>
        </row>
        <row r="178">
          <cell r="D178" t="str">
            <v>INSTALACIONES SANITARIAS</v>
          </cell>
          <cell r="J178" t="e">
            <v>#DIV/0!</v>
          </cell>
        </row>
        <row r="179">
          <cell r="C179" t="str">
            <v>0004 6320 05</v>
          </cell>
          <cell r="D179" t="str">
            <v>Válvula de compuerta de 3/4" de diámetro</v>
          </cell>
          <cell r="E179">
            <v>1</v>
          </cell>
          <cell r="F179" t="str">
            <v>U</v>
          </cell>
          <cell r="G179">
            <v>47732</v>
          </cell>
          <cell r="H179">
            <v>47732</v>
          </cell>
          <cell r="J179">
            <v>32423</v>
          </cell>
        </row>
        <row r="180">
          <cell r="C180" t="str">
            <v>0004 6320 10</v>
          </cell>
          <cell r="D180" t="str">
            <v>Tubería de PVC de presión RDE 21 de 0.013 m (1/2") de diámetro</v>
          </cell>
          <cell r="E180">
            <v>0.1</v>
          </cell>
          <cell r="F180" t="str">
            <v>kN</v>
          </cell>
          <cell r="G180">
            <v>2151560</v>
          </cell>
          <cell r="H180">
            <v>215156</v>
          </cell>
          <cell r="J180">
            <v>1461482.6</v>
          </cell>
        </row>
        <row r="181">
          <cell r="C181" t="str">
            <v>0004 6320 11</v>
          </cell>
          <cell r="D181" t="str">
            <v>Tubería de PVC de presión RDE 21 de 0.019 m (3/4") de diámetro</v>
          </cell>
          <cell r="E181">
            <v>0.1</v>
          </cell>
          <cell r="F181" t="str">
            <v>kN</v>
          </cell>
          <cell r="G181">
            <v>2067925</v>
          </cell>
          <cell r="H181">
            <v>206792.5</v>
          </cell>
          <cell r="J181">
            <v>1404671.6166666667</v>
          </cell>
        </row>
        <row r="182">
          <cell r="C182" t="str">
            <v>0004 6320 12</v>
          </cell>
          <cell r="D182" t="str">
            <v>Tubería de PVC de presión RDE 21 de 0.025 m (1") de diámetro</v>
          </cell>
          <cell r="E182">
            <v>0.5</v>
          </cell>
          <cell r="F182" t="str">
            <v>kN</v>
          </cell>
          <cell r="G182">
            <v>2002300</v>
          </cell>
          <cell r="H182">
            <v>1001150</v>
          </cell>
          <cell r="J182">
            <v>1360095.05</v>
          </cell>
        </row>
        <row r="183">
          <cell r="C183" t="str">
            <v>0004 6320 30</v>
          </cell>
          <cell r="D183" t="str">
            <v>Válvula de compuerta de 0.10 m (4") de diámetro</v>
          </cell>
          <cell r="E183">
            <v>3</v>
          </cell>
          <cell r="F183" t="str">
            <v>U</v>
          </cell>
          <cell r="G183">
            <v>331608</v>
          </cell>
          <cell r="H183">
            <v>994824</v>
          </cell>
          <cell r="J183">
            <v>225250</v>
          </cell>
        </row>
        <row r="184">
          <cell r="C184" t="str">
            <v>0004 6320 32</v>
          </cell>
          <cell r="D184" t="str">
            <v>Válvula de compuerta de 0.15 m (6") de diámetro</v>
          </cell>
          <cell r="E184">
            <v>1</v>
          </cell>
          <cell r="F184" t="str">
            <v>U</v>
          </cell>
          <cell r="G184">
            <v>1587474</v>
          </cell>
          <cell r="H184">
            <v>1587474</v>
          </cell>
          <cell r="J184">
            <v>1078318</v>
          </cell>
        </row>
        <row r="185">
          <cell r="C185" t="str">
            <v>0004 6320 33</v>
          </cell>
          <cell r="D185" t="str">
            <v>Válvula de cheque de 0.15 m (6") de diámetro</v>
          </cell>
          <cell r="E185">
            <v>2</v>
          </cell>
          <cell r="F185" t="str">
            <v>U</v>
          </cell>
          <cell r="G185">
            <v>1703676</v>
          </cell>
          <cell r="H185">
            <v>3407352</v>
          </cell>
          <cell r="J185">
            <v>1157250</v>
          </cell>
        </row>
        <row r="186">
          <cell r="C186" t="str">
            <v>0004 6321 10</v>
          </cell>
          <cell r="D186" t="str">
            <v>Tanque séptico prefabricado</v>
          </cell>
          <cell r="E186">
            <v>1</v>
          </cell>
          <cell r="F186" t="str">
            <v>U</v>
          </cell>
          <cell r="G186">
            <v>2783739</v>
          </cell>
          <cell r="H186">
            <v>2783739</v>
          </cell>
          <cell r="J186">
            <v>1890900</v>
          </cell>
        </row>
        <row r="187">
          <cell r="C187" t="str">
            <v>0004 6321 26</v>
          </cell>
          <cell r="D187" t="str">
            <v>Tubería sanitaria de PVC de 2", 3" y 4" de diámetro</v>
          </cell>
          <cell r="E187">
            <v>6</v>
          </cell>
          <cell r="F187" t="str">
            <v>kN</v>
          </cell>
          <cell r="G187">
            <v>1268388</v>
          </cell>
          <cell r="H187">
            <v>7610328</v>
          </cell>
          <cell r="J187">
            <v>861573.15</v>
          </cell>
        </row>
        <row r="188">
          <cell r="C188" t="str">
            <v>0004 6321 27</v>
          </cell>
          <cell r="D188" t="str">
            <v>Tubería sanitaria de PVC de 6" de diámetro</v>
          </cell>
          <cell r="E188">
            <v>1</v>
          </cell>
          <cell r="F188" t="str">
            <v>kN</v>
          </cell>
          <cell r="G188">
            <v>1311395</v>
          </cell>
          <cell r="H188">
            <v>1311395</v>
          </cell>
          <cell r="J188">
            <v>890786.70000000007</v>
          </cell>
        </row>
        <row r="189">
          <cell r="H189" t="e">
            <v>#N/A</v>
          </cell>
          <cell r="J189" t="e">
            <v>#DIV/0!</v>
          </cell>
        </row>
        <row r="190">
          <cell r="D190" t="str">
            <v>OBRA: CASA DE MÁQUINAS</v>
          </cell>
          <cell r="J190" t="e">
            <v>#DIV/0!</v>
          </cell>
        </row>
        <row r="191">
          <cell r="D191" t="str">
            <v>ACTIVIDADES GENERALES</v>
          </cell>
          <cell r="J191" t="e">
            <v>#DIV/0!</v>
          </cell>
        </row>
        <row r="192">
          <cell r="C192" t="str">
            <v>0004 6003 00</v>
          </cell>
          <cell r="D192" t="e">
            <v>#N/A</v>
          </cell>
          <cell r="E192" t="e">
            <v>#N/A</v>
          </cell>
          <cell r="F192" t="e">
            <v>#N/A</v>
          </cell>
          <cell r="G192">
            <v>769580</v>
          </cell>
          <cell r="H192" t="e">
            <v>#N/A</v>
          </cell>
          <cell r="J192">
            <v>522750</v>
          </cell>
        </row>
        <row r="193">
          <cell r="D193" t="str">
            <v>EXCAVACIONES EXTERIORES</v>
          </cell>
          <cell r="J193" t="e">
            <v>#DIV/0!</v>
          </cell>
        </row>
        <row r="194">
          <cell r="C194" t="str">
            <v>0004 6020 00</v>
          </cell>
          <cell r="D194" t="e">
            <v>#N/A</v>
          </cell>
          <cell r="E194" t="e">
            <v>#N/A</v>
          </cell>
          <cell r="F194" t="e">
            <v>#N/A</v>
          </cell>
          <cell r="G194">
            <v>3172</v>
          </cell>
          <cell r="H194" t="e">
            <v>#N/A</v>
          </cell>
          <cell r="J194">
            <v>2154.6166666666668</v>
          </cell>
        </row>
        <row r="195">
          <cell r="C195" t="str">
            <v>0004 6020 10</v>
          </cell>
          <cell r="D195" t="e">
            <v>#N/A</v>
          </cell>
          <cell r="E195" t="e">
            <v>#N/A</v>
          </cell>
          <cell r="F195" t="e">
            <v>#N/A</v>
          </cell>
          <cell r="G195">
            <v>3246</v>
          </cell>
          <cell r="H195" t="e">
            <v>#N/A</v>
          </cell>
          <cell r="J195">
            <v>2204.6166666666668</v>
          </cell>
        </row>
        <row r="196">
          <cell r="C196" t="str">
            <v>0004 6022 00</v>
          </cell>
          <cell r="D196" t="e">
            <v>#N/A</v>
          </cell>
          <cell r="E196" t="e">
            <v>#N/A</v>
          </cell>
          <cell r="F196" t="e">
            <v>#N/A</v>
          </cell>
          <cell r="G196">
            <v>8265</v>
          </cell>
          <cell r="H196" t="e">
            <v>#N/A</v>
          </cell>
          <cell r="J196">
            <v>5614.3860920634916</v>
          </cell>
        </row>
        <row r="197">
          <cell r="C197" t="str">
            <v>0004 6023 10</v>
          </cell>
          <cell r="D197" t="e">
            <v>#N/A</v>
          </cell>
          <cell r="E197" t="e">
            <v>#N/A</v>
          </cell>
          <cell r="F197" t="e">
            <v>#N/A</v>
          </cell>
          <cell r="G197">
            <v>8829</v>
          </cell>
          <cell r="H197" t="e">
            <v>#N/A</v>
          </cell>
          <cell r="J197">
            <v>5997.4</v>
          </cell>
        </row>
        <row r="198">
          <cell r="C198" t="str">
            <v>0004 6024 00</v>
          </cell>
          <cell r="D198" t="e">
            <v>#N/A</v>
          </cell>
          <cell r="E198" t="e">
            <v>#N/A</v>
          </cell>
          <cell r="F198" t="e">
            <v>#N/A</v>
          </cell>
          <cell r="G198">
            <v>28235</v>
          </cell>
          <cell r="H198" t="e">
            <v>#N/A</v>
          </cell>
          <cell r="J198">
            <v>19179.273846153847</v>
          </cell>
        </row>
        <row r="199">
          <cell r="D199" t="str">
            <v>LLENOS</v>
          </cell>
          <cell r="J199" t="e">
            <v>#DIV/0!</v>
          </cell>
        </row>
        <row r="200">
          <cell r="C200" t="str">
            <v>0004 6060 00</v>
          </cell>
          <cell r="D200" t="e">
            <v>#N/A</v>
          </cell>
          <cell r="E200" t="e">
            <v>#N/A</v>
          </cell>
          <cell r="F200" t="e">
            <v>#N/A</v>
          </cell>
          <cell r="G200">
            <v>5508</v>
          </cell>
          <cell r="H200" t="e">
            <v>#N/A</v>
          </cell>
          <cell r="J200">
            <v>3741.2946428571431</v>
          </cell>
        </row>
        <row r="201">
          <cell r="C201" t="str">
            <v>0004 6062 00</v>
          </cell>
          <cell r="D201" t="e">
            <v>#N/A</v>
          </cell>
          <cell r="E201" t="e">
            <v>#N/A</v>
          </cell>
          <cell r="F201" t="e">
            <v>#N/A</v>
          </cell>
          <cell r="G201">
            <v>14373</v>
          </cell>
          <cell r="H201" t="e">
            <v>#N/A</v>
          </cell>
          <cell r="J201">
            <v>9763.3333333333339</v>
          </cell>
        </row>
        <row r="202">
          <cell r="D202" t="str">
            <v>PAVIMENTOS</v>
          </cell>
          <cell r="J202" t="e">
            <v>#DIV/0!</v>
          </cell>
        </row>
        <row r="203">
          <cell r="C203" t="str">
            <v>0004 6080 10</v>
          </cell>
          <cell r="D203" t="e">
            <v>#N/A</v>
          </cell>
          <cell r="E203" t="e">
            <v>#N/A</v>
          </cell>
          <cell r="F203" t="e">
            <v>#N/A</v>
          </cell>
          <cell r="G203">
            <v>30481</v>
          </cell>
          <cell r="H203" t="e">
            <v>#N/A</v>
          </cell>
          <cell r="J203">
            <v>20705.000000000004</v>
          </cell>
        </row>
        <row r="204">
          <cell r="C204" t="str">
            <v>0004 6080 20</v>
          </cell>
          <cell r="D204" t="e">
            <v>#N/A</v>
          </cell>
          <cell r="E204" t="e">
            <v>#N/A</v>
          </cell>
          <cell r="F204" t="e">
            <v>#N/A</v>
          </cell>
          <cell r="G204">
            <v>44966</v>
          </cell>
          <cell r="H204" t="e">
            <v>#N/A</v>
          </cell>
          <cell r="J204">
            <v>30544.120370370369</v>
          </cell>
        </row>
        <row r="205">
          <cell r="D205" t="str">
            <v>DRENAJES</v>
          </cell>
          <cell r="J205" t="e">
            <v>#DIV/0!</v>
          </cell>
        </row>
        <row r="206">
          <cell r="C206" t="str">
            <v>0004 6100 00</v>
          </cell>
          <cell r="D206" t="e">
            <v>#N/A</v>
          </cell>
          <cell r="E206" t="e">
            <v>#N/A</v>
          </cell>
          <cell r="F206" t="e">
            <v>#N/A</v>
          </cell>
          <cell r="G206">
            <v>45599</v>
          </cell>
          <cell r="H206" t="e">
            <v>#N/A</v>
          </cell>
          <cell r="J206">
            <v>30974</v>
          </cell>
        </row>
        <row r="207">
          <cell r="C207" t="str">
            <v>0004 6100 10</v>
          </cell>
          <cell r="D207" t="e">
            <v>#N/A</v>
          </cell>
          <cell r="E207" t="e">
            <v>#N/A</v>
          </cell>
          <cell r="F207" t="e">
            <v>#N/A</v>
          </cell>
          <cell r="G207">
            <v>35883</v>
          </cell>
          <cell r="H207" t="e">
            <v>#N/A</v>
          </cell>
          <cell r="J207">
            <v>24374</v>
          </cell>
        </row>
        <row r="208">
          <cell r="C208" t="str">
            <v>0004 6102 25</v>
          </cell>
          <cell r="D208" t="e">
            <v>#N/A</v>
          </cell>
          <cell r="E208" t="e">
            <v>#N/A</v>
          </cell>
          <cell r="F208" t="e">
            <v>#N/A</v>
          </cell>
          <cell r="G208">
            <v>19007</v>
          </cell>
          <cell r="H208" t="e">
            <v>#N/A</v>
          </cell>
          <cell r="J208">
            <v>12910.550000000001</v>
          </cell>
        </row>
        <row r="209">
          <cell r="C209" t="str">
            <v>0004 6102 35</v>
          </cell>
          <cell r="D209" t="e">
            <v>#N/A</v>
          </cell>
          <cell r="E209" t="e">
            <v>#N/A</v>
          </cell>
          <cell r="F209" t="e">
            <v>#N/A</v>
          </cell>
          <cell r="G209">
            <v>210602</v>
          </cell>
          <cell r="H209" t="e">
            <v>#N/A</v>
          </cell>
          <cell r="J209">
            <v>143054.66666666666</v>
          </cell>
        </row>
        <row r="210">
          <cell r="C210" t="str">
            <v>0004 6102 10</v>
          </cell>
          <cell r="D210" t="e">
            <v>#N/A</v>
          </cell>
          <cell r="E210" t="e">
            <v>#N/A</v>
          </cell>
          <cell r="F210" t="e">
            <v>#N/A</v>
          </cell>
          <cell r="G210">
            <v>96090</v>
          </cell>
          <cell r="H210" t="e">
            <v>#N/A</v>
          </cell>
          <cell r="J210">
            <v>65270.666666666664</v>
          </cell>
        </row>
        <row r="211">
          <cell r="C211" t="str">
            <v>0004 6102 60</v>
          </cell>
          <cell r="D211" t="e">
            <v>#N/A</v>
          </cell>
          <cell r="E211" t="e">
            <v>#N/A</v>
          </cell>
          <cell r="F211" t="e">
            <v>#N/A</v>
          </cell>
          <cell r="G211">
            <v>360001</v>
          </cell>
          <cell r="H211" t="e">
            <v>#N/A</v>
          </cell>
          <cell r="J211">
            <v>244536.90000000002</v>
          </cell>
        </row>
        <row r="212">
          <cell r="C212" t="str">
            <v>0004 6103 02</v>
          </cell>
          <cell r="D212" t="e">
            <v>#N/A</v>
          </cell>
          <cell r="E212" t="e">
            <v>#N/A</v>
          </cell>
          <cell r="F212" t="e">
            <v>#N/A</v>
          </cell>
          <cell r="G212">
            <v>75228</v>
          </cell>
          <cell r="H212" t="e">
            <v>#N/A</v>
          </cell>
          <cell r="J212">
            <v>51100.071829787237</v>
          </cell>
        </row>
        <row r="213">
          <cell r="C213" t="str">
            <v>0004 6104 00</v>
          </cell>
          <cell r="D213" t="e">
            <v>#N/A</v>
          </cell>
          <cell r="E213" t="e">
            <v>#N/A</v>
          </cell>
          <cell r="F213" t="e">
            <v>#N/A</v>
          </cell>
          <cell r="G213">
            <v>4923</v>
          </cell>
          <cell r="H213" t="e">
            <v>#N/A</v>
          </cell>
          <cell r="J213">
            <v>3344</v>
          </cell>
        </row>
        <row r="214">
          <cell r="D214" t="str">
            <v>OBRAS DE PROTECCIÓN</v>
          </cell>
          <cell r="J214" t="e">
            <v>#DIV/0!</v>
          </cell>
        </row>
        <row r="215">
          <cell r="C215" t="str">
            <v>0004 6140 10</v>
          </cell>
          <cell r="D215" t="e">
            <v>#N/A</v>
          </cell>
          <cell r="E215" t="e">
            <v>#N/A</v>
          </cell>
          <cell r="F215" t="e">
            <v>#N/A</v>
          </cell>
          <cell r="G215">
            <v>4031</v>
          </cell>
          <cell r="H215" t="e">
            <v>#N/A</v>
          </cell>
          <cell r="J215">
            <v>2738.333333333333</v>
          </cell>
        </row>
        <row r="216">
          <cell r="C216" t="str">
            <v>0004 6143 00</v>
          </cell>
          <cell r="D216" t="e">
            <v>#N/A</v>
          </cell>
          <cell r="E216" t="e">
            <v>#N/A</v>
          </cell>
          <cell r="F216" t="e">
            <v>#N/A</v>
          </cell>
          <cell r="G216">
            <v>17872</v>
          </cell>
          <cell r="H216" t="e">
            <v>#N/A</v>
          </cell>
          <cell r="J216">
            <v>12139.583333333334</v>
          </cell>
        </row>
        <row r="217">
          <cell r="D217" t="str">
            <v>OBRAS DE CONCRETO</v>
          </cell>
          <cell r="J217" t="e">
            <v>#DIV/0!</v>
          </cell>
        </row>
        <row r="218">
          <cell r="C218" t="str">
            <v>0004 6160 14</v>
          </cell>
          <cell r="D218" t="e">
            <v>#N/A</v>
          </cell>
          <cell r="E218" t="e">
            <v>#N/A</v>
          </cell>
          <cell r="F218" t="e">
            <v>#N/A</v>
          </cell>
          <cell r="G218">
            <v>361651</v>
          </cell>
          <cell r="H218" t="e">
            <v>#N/A</v>
          </cell>
          <cell r="J218">
            <v>245657.51466666668</v>
          </cell>
        </row>
        <row r="219">
          <cell r="C219" t="str">
            <v>0004 6160 16</v>
          </cell>
          <cell r="D219" t="e">
            <v>#N/A</v>
          </cell>
          <cell r="E219" t="e">
            <v>#N/A</v>
          </cell>
          <cell r="F219" t="e">
            <v>#N/A</v>
          </cell>
          <cell r="G219">
            <v>367923</v>
          </cell>
          <cell r="H219" t="e">
            <v>#N/A</v>
          </cell>
          <cell r="J219">
            <v>249917.80131343284</v>
          </cell>
        </row>
        <row r="220">
          <cell r="C220" t="str">
            <v>0004 6160 17</v>
          </cell>
          <cell r="D220" t="e">
            <v>#N/A</v>
          </cell>
          <cell r="E220" t="e">
            <v>#N/A</v>
          </cell>
          <cell r="F220" t="e">
            <v>#N/A</v>
          </cell>
          <cell r="G220">
            <v>345455</v>
          </cell>
          <cell r="H220" t="e">
            <v>#N/A</v>
          </cell>
          <cell r="J220">
            <v>234655.83542857142</v>
          </cell>
        </row>
        <row r="221">
          <cell r="C221" t="str">
            <v>0004 6160 18</v>
          </cell>
          <cell r="D221" t="e">
            <v>#N/A</v>
          </cell>
          <cell r="E221" t="e">
            <v>#N/A</v>
          </cell>
          <cell r="F221" t="e">
            <v>#N/A</v>
          </cell>
          <cell r="G221">
            <v>367923</v>
          </cell>
          <cell r="H221" t="e">
            <v>#N/A</v>
          </cell>
          <cell r="J221">
            <v>249917.80131343284</v>
          </cell>
        </row>
        <row r="222">
          <cell r="C222" t="str">
            <v>0004 6160 19</v>
          </cell>
          <cell r="D222" t="e">
            <v>#N/A</v>
          </cell>
          <cell r="E222" t="e">
            <v>#N/A</v>
          </cell>
          <cell r="F222" t="e">
            <v>#N/A</v>
          </cell>
          <cell r="G222">
            <v>332245</v>
          </cell>
          <cell r="H222" t="e">
            <v>#N/A</v>
          </cell>
          <cell r="J222">
            <v>225683.18066666668</v>
          </cell>
        </row>
        <row r="223">
          <cell r="C223" t="str">
            <v>0004 6160 20</v>
          </cell>
          <cell r="D223" t="e">
            <v>#N/A</v>
          </cell>
          <cell r="E223" t="e">
            <v>#N/A</v>
          </cell>
          <cell r="F223" t="e">
            <v>#N/A</v>
          </cell>
          <cell r="G223">
            <v>361651</v>
          </cell>
          <cell r="H223" t="e">
            <v>#N/A</v>
          </cell>
          <cell r="J223">
            <v>245657.51466666668</v>
          </cell>
        </row>
        <row r="224">
          <cell r="C224" t="str">
            <v>0004 6160 22</v>
          </cell>
          <cell r="D224" t="e">
            <v>#N/A</v>
          </cell>
          <cell r="E224" t="e">
            <v>#N/A</v>
          </cell>
          <cell r="F224" t="e">
            <v>#N/A</v>
          </cell>
          <cell r="G224" t="e">
            <v>#N/A</v>
          </cell>
          <cell r="H224" t="e">
            <v>#N/A</v>
          </cell>
          <cell r="J224" t="e">
            <v>#N/A</v>
          </cell>
        </row>
        <row r="225">
          <cell r="C225" t="str">
            <v>0004 6160 28</v>
          </cell>
          <cell r="D225" t="e">
            <v>#N/A</v>
          </cell>
          <cell r="E225" t="e">
            <v>#N/A</v>
          </cell>
          <cell r="F225" t="e">
            <v>#N/A</v>
          </cell>
          <cell r="G225">
            <v>365014</v>
          </cell>
          <cell r="H225" t="e">
            <v>#N/A</v>
          </cell>
          <cell r="J225">
            <v>247941.80131343284</v>
          </cell>
        </row>
        <row r="226">
          <cell r="C226" t="str">
            <v>0004 6160 30</v>
          </cell>
          <cell r="D226" t="e">
            <v>#N/A</v>
          </cell>
          <cell r="E226" t="e">
            <v>#N/A</v>
          </cell>
          <cell r="F226" t="e">
            <v>#N/A</v>
          </cell>
          <cell r="G226">
            <v>398814</v>
          </cell>
          <cell r="H226" t="e">
            <v>#N/A</v>
          </cell>
          <cell r="J226">
            <v>270900.88531343284</v>
          </cell>
        </row>
        <row r="227">
          <cell r="C227" t="str">
            <v>0004 6164 00</v>
          </cell>
          <cell r="D227" t="e">
            <v>#N/A</v>
          </cell>
          <cell r="E227" t="e">
            <v>#N/A</v>
          </cell>
          <cell r="F227" t="e">
            <v>#N/A</v>
          </cell>
          <cell r="G227">
            <v>243751</v>
          </cell>
          <cell r="H227" t="e">
            <v>#N/A</v>
          </cell>
          <cell r="J227">
            <v>165572.16451343286</v>
          </cell>
        </row>
        <row r="228">
          <cell r="D228" t="str">
            <v>DISPOSITIVO PARA ELEMNTOS ESTRUCTURALES</v>
          </cell>
          <cell r="J228" t="e">
            <v>#DIV/0!</v>
          </cell>
        </row>
        <row r="229">
          <cell r="C229" t="str">
            <v>0004 6180 20</v>
          </cell>
          <cell r="D229" t="e">
            <v>#N/A</v>
          </cell>
          <cell r="E229" t="e">
            <v>#N/A</v>
          </cell>
          <cell r="F229" t="e">
            <v>#N/A</v>
          </cell>
          <cell r="G229">
            <v>31167</v>
          </cell>
          <cell r="H229" t="e">
            <v>#N/A</v>
          </cell>
          <cell r="J229">
            <v>21171</v>
          </cell>
        </row>
        <row r="230">
          <cell r="D230" t="str">
            <v>ACERO</v>
          </cell>
          <cell r="J230" t="e">
            <v>#DIV/0!</v>
          </cell>
        </row>
        <row r="231">
          <cell r="C231" t="str">
            <v>0004 6200 00</v>
          </cell>
          <cell r="D231" t="e">
            <v>#N/A</v>
          </cell>
          <cell r="E231" t="e">
            <v>#N/A</v>
          </cell>
          <cell r="F231" t="e">
            <v>#N/A</v>
          </cell>
          <cell r="G231">
            <v>175920</v>
          </cell>
          <cell r="H231" t="e">
            <v>#N/A</v>
          </cell>
          <cell r="J231">
            <v>119496.79519999998</v>
          </cell>
        </row>
        <row r="232">
          <cell r="C232" t="str">
            <v>0004 6200 20</v>
          </cell>
          <cell r="D232" t="e">
            <v>#N/A</v>
          </cell>
          <cell r="E232" t="e">
            <v>#N/A</v>
          </cell>
          <cell r="F232" t="e">
            <v>#N/A</v>
          </cell>
          <cell r="G232">
            <v>170497</v>
          </cell>
          <cell r="H232" t="e">
            <v>#N/A</v>
          </cell>
          <cell r="J232">
            <v>115812.75519999999</v>
          </cell>
        </row>
        <row r="233">
          <cell r="D233" t="str">
            <v>TUBERÍAS Y ACCESORIOS</v>
          </cell>
          <cell r="J233" t="e">
            <v>#DIV/0!</v>
          </cell>
        </row>
        <row r="234">
          <cell r="C234" t="str">
            <v>0004 6268 00</v>
          </cell>
          <cell r="D234" t="e">
            <v>#N/A</v>
          </cell>
          <cell r="E234" t="e">
            <v>#N/A</v>
          </cell>
          <cell r="F234" t="e">
            <v>#N/A</v>
          </cell>
          <cell r="G234">
            <v>557607</v>
          </cell>
          <cell r="H234" t="e">
            <v>#N/A</v>
          </cell>
          <cell r="J234">
            <v>378763.96666666667</v>
          </cell>
        </row>
        <row r="235">
          <cell r="C235" t="str">
            <v>0004 6269 10</v>
          </cell>
          <cell r="D235" t="e">
            <v>#N/A</v>
          </cell>
          <cell r="E235" t="e">
            <v>#N/A</v>
          </cell>
          <cell r="F235" t="e">
            <v>#N/A</v>
          </cell>
          <cell r="G235">
            <v>1099745</v>
          </cell>
          <cell r="H235" t="e">
            <v>#N/A</v>
          </cell>
          <cell r="J235">
            <v>747019.86666666681</v>
          </cell>
        </row>
        <row r="236">
          <cell r="C236" t="str">
            <v>0004 6269 20</v>
          </cell>
          <cell r="D236" t="e">
            <v>#N/A</v>
          </cell>
          <cell r="E236" t="e">
            <v>#N/A</v>
          </cell>
          <cell r="F236" t="e">
            <v>#N/A</v>
          </cell>
          <cell r="G236">
            <v>1069598</v>
          </cell>
          <cell r="H236" t="e">
            <v>#N/A</v>
          </cell>
          <cell r="J236">
            <v>726541.71666666667</v>
          </cell>
        </row>
        <row r="237">
          <cell r="D237" t="str">
            <v>ELEMENTOS METÁLICOS</v>
          </cell>
          <cell r="J237" t="e">
            <v>#DIV/0!</v>
          </cell>
        </row>
        <row r="238">
          <cell r="C238" t="str">
            <v>0004 6284 05</v>
          </cell>
          <cell r="D238" t="e">
            <v>#N/A</v>
          </cell>
          <cell r="E238" t="e">
            <v>#N/A</v>
          </cell>
          <cell r="F238" t="e">
            <v>#N/A</v>
          </cell>
          <cell r="G238">
            <v>189155</v>
          </cell>
          <cell r="H238" t="e">
            <v>#N/A</v>
          </cell>
          <cell r="J238">
            <v>128486.39455782314</v>
          </cell>
        </row>
        <row r="239">
          <cell r="C239" t="str">
            <v>0004 6285 40</v>
          </cell>
          <cell r="D239" t="e">
            <v>#N/A</v>
          </cell>
          <cell r="E239" t="e">
            <v>#N/A</v>
          </cell>
          <cell r="F239" t="e">
            <v>#N/A</v>
          </cell>
          <cell r="G239">
            <v>1242203</v>
          </cell>
          <cell r="H239" t="e">
            <v>#N/A</v>
          </cell>
          <cell r="J239">
            <v>843786.39455782319</v>
          </cell>
        </row>
        <row r="240">
          <cell r="D240" t="str">
            <v>INSTALACIONES SANITARIAS</v>
          </cell>
          <cell r="J240" t="e">
            <v>#DIV/0!</v>
          </cell>
        </row>
        <row r="241">
          <cell r="C241" t="str">
            <v>0004 6320 10</v>
          </cell>
          <cell r="D241" t="str">
            <v>Tubería de PVC de presión RDE 21 de 0.013 m (1/2") de diámetro</v>
          </cell>
          <cell r="E241">
            <v>0.1</v>
          </cell>
          <cell r="F241" t="str">
            <v>kN</v>
          </cell>
          <cell r="G241">
            <v>2151560</v>
          </cell>
          <cell r="H241">
            <v>215156</v>
          </cell>
          <cell r="J241">
            <v>1461482.6</v>
          </cell>
        </row>
        <row r="242">
          <cell r="C242" t="str">
            <v>0004 6320 11</v>
          </cell>
          <cell r="D242" t="str">
            <v>Tubería de PVC de presión RDE 21 de 0.019 m (3/4") de diámetro</v>
          </cell>
          <cell r="E242">
            <v>0.1</v>
          </cell>
          <cell r="F242" t="str">
            <v>kN</v>
          </cell>
          <cell r="G242">
            <v>2067925</v>
          </cell>
          <cell r="H242">
            <v>206792.5</v>
          </cell>
          <cell r="J242">
            <v>1404671.6166666667</v>
          </cell>
        </row>
        <row r="243">
          <cell r="C243" t="str">
            <v>0004 6320 12</v>
          </cell>
          <cell r="D243" t="str">
            <v>Tubería de PVC de presión RDE 21 de 0.025 m (1") de diámetro</v>
          </cell>
          <cell r="E243">
            <v>0.5</v>
          </cell>
          <cell r="F243" t="str">
            <v>kN</v>
          </cell>
          <cell r="G243">
            <v>2002300</v>
          </cell>
          <cell r="H243">
            <v>1001150</v>
          </cell>
          <cell r="J243">
            <v>1360095.05</v>
          </cell>
        </row>
        <row r="244">
          <cell r="C244" t="str">
            <v>0004 6320 30</v>
          </cell>
          <cell r="D244" t="str">
            <v>Válvula de compuerta de 0.10 m (4") de diámetro</v>
          </cell>
          <cell r="E244">
            <v>3</v>
          </cell>
          <cell r="F244" t="str">
            <v>U</v>
          </cell>
          <cell r="G244">
            <v>331608</v>
          </cell>
          <cell r="H244">
            <v>994824</v>
          </cell>
          <cell r="J244">
            <v>225250</v>
          </cell>
        </row>
        <row r="245">
          <cell r="C245" t="str">
            <v>0004 6320 32</v>
          </cell>
          <cell r="D245" t="str">
            <v>Válvula de compuerta de 0.15 m (6") de diámetro</v>
          </cell>
          <cell r="E245">
            <v>1</v>
          </cell>
          <cell r="F245" t="str">
            <v>U</v>
          </cell>
          <cell r="G245">
            <v>1587474</v>
          </cell>
          <cell r="H245">
            <v>1587474</v>
          </cell>
          <cell r="J245">
            <v>1078318</v>
          </cell>
        </row>
        <row r="246">
          <cell r="C246" t="str">
            <v>0004 6320 33</v>
          </cell>
          <cell r="D246" t="str">
            <v>Válvula de cheque de 0.15 m (6") de diámetro</v>
          </cell>
          <cell r="E246">
            <v>2</v>
          </cell>
          <cell r="F246" t="str">
            <v>U</v>
          </cell>
          <cell r="G246">
            <v>1703676</v>
          </cell>
          <cell r="H246">
            <v>3407352</v>
          </cell>
          <cell r="J246">
            <v>1157250</v>
          </cell>
        </row>
        <row r="247">
          <cell r="C247" t="str">
            <v>0004 6321 10</v>
          </cell>
          <cell r="D247" t="str">
            <v>Tanque séptico prefabricado</v>
          </cell>
          <cell r="E247">
            <v>1</v>
          </cell>
          <cell r="F247" t="str">
            <v>U</v>
          </cell>
          <cell r="G247">
            <v>2783739</v>
          </cell>
          <cell r="H247">
            <v>2783739</v>
          </cell>
          <cell r="J247">
            <v>1890900</v>
          </cell>
        </row>
        <row r="248">
          <cell r="C248" t="str">
            <v>0004 6321 26</v>
          </cell>
          <cell r="D248" t="str">
            <v>Tubería sanitaria de PVC de 2", 3" y 4" de diámetro</v>
          </cell>
          <cell r="E248">
            <v>6</v>
          </cell>
          <cell r="F248" t="str">
            <v>kN</v>
          </cell>
          <cell r="G248">
            <v>1268388</v>
          </cell>
          <cell r="H248">
            <v>7610328</v>
          </cell>
          <cell r="J248">
            <v>861573.15</v>
          </cell>
        </row>
        <row r="249">
          <cell r="C249" t="str">
            <v>0004 6321 27</v>
          </cell>
          <cell r="D249" t="str">
            <v>Tubería sanitaria de PVC de 6" de diámetro</v>
          </cell>
          <cell r="E249">
            <v>1</v>
          </cell>
          <cell r="F249" t="str">
            <v>kN</v>
          </cell>
          <cell r="G249">
            <v>1311395</v>
          </cell>
          <cell r="H249">
            <v>1311395</v>
          </cell>
          <cell r="J249">
            <v>890786.70000000007</v>
          </cell>
        </row>
        <row r="250">
          <cell r="D250" t="str">
            <v>TRABAJOS VARIOS</v>
          </cell>
          <cell r="J250" t="e">
            <v>#DIV/0!</v>
          </cell>
        </row>
        <row r="251">
          <cell r="C251" t="str">
            <v>0004 6442 00</v>
          </cell>
          <cell r="D251" t="e">
            <v>#N/A</v>
          </cell>
          <cell r="E251" t="e">
            <v>#N/A</v>
          </cell>
          <cell r="F251" t="e">
            <v>#N/A</v>
          </cell>
          <cell r="G251">
            <v>171872</v>
          </cell>
          <cell r="H251" t="e">
            <v>#N/A</v>
          </cell>
          <cell r="J251">
            <v>116746.8912</v>
          </cell>
        </row>
        <row r="252">
          <cell r="C252" t="str">
            <v>0004 6443 10</v>
          </cell>
          <cell r="D252" t="e">
            <v>#N/A</v>
          </cell>
          <cell r="E252" t="e">
            <v>#N/A</v>
          </cell>
          <cell r="F252" t="e">
            <v>#N/A</v>
          </cell>
          <cell r="G252">
            <v>388572</v>
          </cell>
          <cell r="H252" t="e">
            <v>#N/A</v>
          </cell>
          <cell r="J252">
            <v>263944.01224676619</v>
          </cell>
        </row>
        <row r="253">
          <cell r="H253" t="e">
            <v>#N/A</v>
          </cell>
          <cell r="J253" t="e">
            <v>#DIV/0!</v>
          </cell>
        </row>
        <row r="254">
          <cell r="D254" t="str">
            <v>OBRA: ACABADOS DE LA CASA DE MÁQUINAS</v>
          </cell>
          <cell r="J254" t="e">
            <v>#DIV/0!</v>
          </cell>
        </row>
        <row r="255">
          <cell r="D255" t="str">
            <v>OBRAS DE CONCRETO</v>
          </cell>
          <cell r="J255" t="e">
            <v>#DIV/0!</v>
          </cell>
        </row>
        <row r="256">
          <cell r="C256" t="str">
            <v>0005 6160 53</v>
          </cell>
          <cell r="D256" t="str">
            <v>Concreto para vigas dintel prefabricadas</v>
          </cell>
          <cell r="E256">
            <v>38</v>
          </cell>
          <cell r="F256" t="str">
            <v>m</v>
          </cell>
          <cell r="G256">
            <v>0</v>
          </cell>
          <cell r="H256">
            <v>0</v>
          </cell>
          <cell r="J256">
            <v>0</v>
          </cell>
        </row>
        <row r="257">
          <cell r="D257" t="str">
            <v>ELEMENTOS METÁLICOS</v>
          </cell>
          <cell r="J257" t="e">
            <v>#DIV/0!</v>
          </cell>
        </row>
        <row r="258">
          <cell r="C258" t="str">
            <v>0005 6285 30</v>
          </cell>
          <cell r="D258" t="str">
            <v>Pasamanos de acero galvanizado de 2" de diámetro</v>
          </cell>
          <cell r="E258">
            <v>8</v>
          </cell>
          <cell r="F258" t="str">
            <v>kN</v>
          </cell>
          <cell r="G258">
            <v>0</v>
          </cell>
          <cell r="H258">
            <v>0</v>
          </cell>
          <cell r="J258">
            <v>0</v>
          </cell>
        </row>
        <row r="259">
          <cell r="D259" t="str">
            <v>INSTALACIONES SANITARIAS</v>
          </cell>
          <cell r="J259" t="e">
            <v>#DIV/0!</v>
          </cell>
        </row>
        <row r="260">
          <cell r="C260" t="str">
            <v>0005 6324 15</v>
          </cell>
          <cell r="D260" t="str">
            <v>Bajantes de PVC de 4" de diámetro para aguas lluvias</v>
          </cell>
          <cell r="E260">
            <v>95</v>
          </cell>
          <cell r="F260" t="str">
            <v>m</v>
          </cell>
          <cell r="G260">
            <v>0</v>
          </cell>
          <cell r="H260">
            <v>0</v>
          </cell>
          <cell r="J260">
            <v>0</v>
          </cell>
        </row>
        <row r="261">
          <cell r="D261" t="str">
            <v>TRABAJOS ARQUITECTÓNICOS                                              (OPCIONAL PARA LAS EMPRESAS)</v>
          </cell>
          <cell r="J261" t="e">
            <v>#DIV/0!</v>
          </cell>
        </row>
        <row r="262">
          <cell r="C262" t="str">
            <v>0005 6360 05</v>
          </cell>
          <cell r="D262" t="str">
            <v>Piso industrial autonivelante</v>
          </cell>
          <cell r="E262">
            <v>400</v>
          </cell>
          <cell r="F262" t="str">
            <v>m2</v>
          </cell>
          <cell r="G262">
            <v>0</v>
          </cell>
          <cell r="H262">
            <v>0</v>
          </cell>
          <cell r="J262">
            <v>0</v>
          </cell>
        </row>
        <row r="263">
          <cell r="C263" t="str">
            <v>0005 6360 06</v>
          </cell>
          <cell r="D263" t="str">
            <v>Piso industrial de alta resistencia quimica.</v>
          </cell>
          <cell r="E263">
            <v>15</v>
          </cell>
          <cell r="F263" t="str">
            <v>m2</v>
          </cell>
          <cell r="G263">
            <v>0</v>
          </cell>
          <cell r="H263">
            <v>0</v>
          </cell>
          <cell r="J263">
            <v>0</v>
          </cell>
        </row>
        <row r="264">
          <cell r="C264" t="str">
            <v>0005 6360 10</v>
          </cell>
          <cell r="D264" t="str">
            <v>Piso de baldosín cerámico</v>
          </cell>
          <cell r="E264">
            <v>15</v>
          </cell>
          <cell r="F264" t="str">
            <v>m2</v>
          </cell>
          <cell r="G264">
            <v>0</v>
          </cell>
          <cell r="H264">
            <v>0</v>
          </cell>
          <cell r="J264">
            <v>0</v>
          </cell>
        </row>
        <row r="265">
          <cell r="C265" t="str">
            <v>0005 6360 15</v>
          </cell>
          <cell r="D265" t="str">
            <v>Piso de concreto ranurado en rampas</v>
          </cell>
          <cell r="E265">
            <v>30</v>
          </cell>
          <cell r="F265" t="str">
            <v>m2</v>
          </cell>
          <cell r="G265">
            <v>0</v>
          </cell>
          <cell r="H265">
            <v>0</v>
          </cell>
          <cell r="J265">
            <v>0</v>
          </cell>
        </row>
        <row r="266">
          <cell r="C266" t="str">
            <v>0005 6360 20</v>
          </cell>
          <cell r="D266" t="str">
            <v>Piso de arenón chino</v>
          </cell>
          <cell r="E266">
            <v>50</v>
          </cell>
          <cell r="F266" t="str">
            <v>m2</v>
          </cell>
          <cell r="G266">
            <v>0</v>
          </cell>
          <cell r="H266">
            <v>0</v>
          </cell>
          <cell r="J266">
            <v>0</v>
          </cell>
        </row>
        <row r="267">
          <cell r="C267" t="str">
            <v>0005 6360 25</v>
          </cell>
          <cell r="D267" t="str">
            <v>Piso de mortero epóxico en la sala de baterías</v>
          </cell>
          <cell r="E267">
            <v>18</v>
          </cell>
          <cell r="F267" t="str">
            <v>m2</v>
          </cell>
          <cell r="G267">
            <v>0</v>
          </cell>
          <cell r="H267">
            <v>0</v>
          </cell>
          <cell r="J267">
            <v>0</v>
          </cell>
        </row>
        <row r="268">
          <cell r="C268" t="str">
            <v>0005 6360 31</v>
          </cell>
          <cell r="D268" t="str">
            <v>Encharques prefabricados de grano pulido</v>
          </cell>
          <cell r="E268">
            <v>2</v>
          </cell>
          <cell r="F268" t="str">
            <v>m</v>
          </cell>
          <cell r="G268">
            <v>0</v>
          </cell>
          <cell r="H268">
            <v>0</v>
          </cell>
          <cell r="J268">
            <v>0</v>
          </cell>
        </row>
        <row r="269">
          <cell r="C269" t="str">
            <v>0005 6361 05</v>
          </cell>
          <cell r="D269" t="str">
            <v>Muros de mampostería en ladrillos de arcilla de 0.10 m x 0.15 m x 0.30 m (muro de 0.15) una cara ranurada y una cara revitada.</v>
          </cell>
          <cell r="E269">
            <v>160</v>
          </cell>
          <cell r="F269" t="str">
            <v>m2</v>
          </cell>
          <cell r="G269">
            <v>0</v>
          </cell>
          <cell r="H269">
            <v>0</v>
          </cell>
          <cell r="J269">
            <v>0</v>
          </cell>
        </row>
        <row r="270">
          <cell r="C270" t="str">
            <v>0005 6361 06</v>
          </cell>
          <cell r="D270" t="str">
            <v>Muros de mampostería en ladrillos de arcilla de 0.10 m x 0.20 m x 0.30 m (muro de 0.20) una cara ranurada y una cara revitada.</v>
          </cell>
          <cell r="E270">
            <v>170</v>
          </cell>
          <cell r="F270" t="str">
            <v>m2</v>
          </cell>
          <cell r="G270">
            <v>0</v>
          </cell>
          <cell r="H270">
            <v>0</v>
          </cell>
          <cell r="J270">
            <v>0</v>
          </cell>
        </row>
        <row r="271">
          <cell r="C271" t="str">
            <v>0005 6362 03</v>
          </cell>
          <cell r="D271" t="str">
            <v>Chapa de ladrillo de  0.035 x 0.10 x   0.30 m, para columnas y vigas</v>
          </cell>
          <cell r="E271">
            <v>120</v>
          </cell>
          <cell r="F271" t="str">
            <v>m2</v>
          </cell>
          <cell r="G271">
            <v>0</v>
          </cell>
          <cell r="H271">
            <v>0</v>
          </cell>
          <cell r="J271">
            <v>0</v>
          </cell>
        </row>
        <row r="272">
          <cell r="C272" t="str">
            <v>0005 6362 05</v>
          </cell>
          <cell r="D272" t="str">
            <v>Enchape con baldosín cerámico</v>
          </cell>
          <cell r="E272">
            <v>65</v>
          </cell>
          <cell r="F272" t="str">
            <v>m2</v>
          </cell>
          <cell r="G272">
            <v>0</v>
          </cell>
          <cell r="H272">
            <v>0</v>
          </cell>
          <cell r="J272">
            <v>0</v>
          </cell>
        </row>
        <row r="273">
          <cell r="C273" t="str">
            <v>0005 6362 08</v>
          </cell>
          <cell r="D273" t="str">
            <v xml:space="preserve">Canoas desarrollo 0.60m. Cal. 22 moldurada para fachada  </v>
          </cell>
          <cell r="E273">
            <v>42</v>
          </cell>
          <cell r="F273" t="str">
            <v>m</v>
          </cell>
          <cell r="G273">
            <v>0</v>
          </cell>
          <cell r="H273">
            <v>0</v>
          </cell>
          <cell r="J273">
            <v>0</v>
          </cell>
        </row>
        <row r="274">
          <cell r="C274" t="str">
            <v>0005 6362 10</v>
          </cell>
          <cell r="D274" t="str">
            <v>Revoque en muros</v>
          </cell>
          <cell r="E274">
            <v>850</v>
          </cell>
          <cell r="F274" t="str">
            <v>m2</v>
          </cell>
          <cell r="G274">
            <v>0</v>
          </cell>
          <cell r="H274">
            <v>0</v>
          </cell>
          <cell r="J274">
            <v>0</v>
          </cell>
        </row>
        <row r="275">
          <cell r="C275" t="str">
            <v>0005 6362 15</v>
          </cell>
          <cell r="D275" t="str">
            <v>Sillares de ladrillo bocadillo macizo de arcilla de 0.06 x 0.12 x 0.24 m</v>
          </cell>
          <cell r="E275">
            <v>52</v>
          </cell>
          <cell r="F275" t="str">
            <v>m</v>
          </cell>
          <cell r="G275">
            <v>0</v>
          </cell>
          <cell r="H275">
            <v>0</v>
          </cell>
          <cell r="J275">
            <v>0</v>
          </cell>
        </row>
        <row r="276">
          <cell r="C276" t="str">
            <v>0005 6362 17</v>
          </cell>
          <cell r="D276" t="str">
            <v>Revoque en muros de sala de baterías</v>
          </cell>
          <cell r="E276">
            <v>35</v>
          </cell>
          <cell r="F276" t="str">
            <v>m2</v>
          </cell>
          <cell r="G276">
            <v>0</v>
          </cell>
          <cell r="H276">
            <v>0</v>
          </cell>
          <cell r="J276">
            <v>0</v>
          </cell>
        </row>
        <row r="277">
          <cell r="C277" t="str">
            <v>0005 6362 20</v>
          </cell>
          <cell r="D277" t="str">
            <v>Estuco en muros, cielos y bajo escalas</v>
          </cell>
          <cell r="E277">
            <v>950</v>
          </cell>
          <cell r="F277" t="str">
            <v>m2</v>
          </cell>
          <cell r="G277">
            <v>0</v>
          </cell>
          <cell r="H277">
            <v>0</v>
          </cell>
          <cell r="J277">
            <v>0</v>
          </cell>
        </row>
        <row r="278">
          <cell r="C278" t="str">
            <v>0005 6362 30</v>
          </cell>
          <cell r="D278" t="str">
            <v>Pintura de vinilo en muros, cielos y bajo escalas</v>
          </cell>
          <cell r="E278">
            <v>950</v>
          </cell>
          <cell r="F278" t="str">
            <v>m2</v>
          </cell>
          <cell r="G278">
            <v>0</v>
          </cell>
          <cell r="H278">
            <v>0</v>
          </cell>
          <cell r="J278">
            <v>0</v>
          </cell>
        </row>
        <row r="279">
          <cell r="C279" t="str">
            <v>0005 6362 35</v>
          </cell>
          <cell r="D279" t="str">
            <v>Pintura epóxica para sala de baterías</v>
          </cell>
          <cell r="E279">
            <v>75</v>
          </cell>
          <cell r="F279" t="str">
            <v>m2</v>
          </cell>
          <cell r="G279">
            <v>0</v>
          </cell>
          <cell r="H279">
            <v>0</v>
          </cell>
          <cell r="J279">
            <v>0</v>
          </cell>
        </row>
        <row r="280">
          <cell r="C280" t="str">
            <v>0005 6362 36</v>
          </cell>
          <cell r="D280" t="str">
            <v>Pintura hidrófuga en fachadas y estructuras de concreto</v>
          </cell>
          <cell r="E280">
            <v>2300</v>
          </cell>
          <cell r="F280" t="str">
            <v>m2</v>
          </cell>
          <cell r="G280">
            <v>0</v>
          </cell>
          <cell r="H280">
            <v>0</v>
          </cell>
          <cell r="J280">
            <v>0</v>
          </cell>
        </row>
        <row r="281">
          <cell r="C281" t="str">
            <v>0005 6362 38</v>
          </cell>
          <cell r="D281" t="str">
            <v>Pirlanes de bronce</v>
          </cell>
          <cell r="E281">
            <v>42</v>
          </cell>
          <cell r="F281" t="str">
            <v>m</v>
          </cell>
          <cell r="G281">
            <v>0</v>
          </cell>
          <cell r="H281">
            <v>0</v>
          </cell>
          <cell r="J281">
            <v>0</v>
          </cell>
        </row>
        <row r="282">
          <cell r="C282" t="str">
            <v>0005 6362 52</v>
          </cell>
          <cell r="D282" t="str">
            <v>Zócalo de arenón chino</v>
          </cell>
          <cell r="E282">
            <v>57</v>
          </cell>
          <cell r="F282" t="str">
            <v>m</v>
          </cell>
          <cell r="G282">
            <v>0</v>
          </cell>
          <cell r="H282">
            <v>0</v>
          </cell>
          <cell r="J282">
            <v>0</v>
          </cell>
        </row>
        <row r="283">
          <cell r="C283" t="str">
            <v>0005 6362 55</v>
          </cell>
          <cell r="D283" t="e">
            <v>#N/A</v>
          </cell>
          <cell r="E283" t="e">
            <v>#N/A</v>
          </cell>
          <cell r="F283" t="e">
            <v>#N/A</v>
          </cell>
          <cell r="G283">
            <v>0</v>
          </cell>
          <cell r="H283" t="e">
            <v>#N/A</v>
          </cell>
          <cell r="J283">
            <v>0</v>
          </cell>
        </row>
        <row r="284">
          <cell r="C284" t="str">
            <v>0005 6362 57</v>
          </cell>
          <cell r="D284" t="str">
            <v>Cordón de concreto forrado en arenón chino</v>
          </cell>
          <cell r="E284">
            <v>57</v>
          </cell>
          <cell r="F284" t="str">
            <v>m</v>
          </cell>
          <cell r="G284">
            <v>0</v>
          </cell>
          <cell r="H284">
            <v>0</v>
          </cell>
          <cell r="J284">
            <v>0</v>
          </cell>
        </row>
        <row r="285">
          <cell r="C285" t="str">
            <v>0005 6363 00</v>
          </cell>
          <cell r="D285" t="str">
            <v>Puertas de madera</v>
          </cell>
          <cell r="E285">
            <v>15</v>
          </cell>
          <cell r="F285" t="str">
            <v>m2</v>
          </cell>
          <cell r="G285">
            <v>0</v>
          </cell>
          <cell r="H285">
            <v>0</v>
          </cell>
          <cell r="J285">
            <v>0</v>
          </cell>
        </row>
        <row r="286">
          <cell r="C286" t="str">
            <v>0005 6363 05</v>
          </cell>
          <cell r="D286" t="str">
            <v>Puerta metálica en la sala de baterías</v>
          </cell>
          <cell r="E286">
            <v>1</v>
          </cell>
          <cell r="F286" t="str">
            <v>U</v>
          </cell>
          <cell r="G286">
            <v>0</v>
          </cell>
          <cell r="H286">
            <v>0</v>
          </cell>
          <cell r="J286">
            <v>0</v>
          </cell>
        </row>
        <row r="287">
          <cell r="C287" t="str">
            <v>0005 6363 08</v>
          </cell>
          <cell r="D287" t="str">
            <v>Cortina metálica enrollable</v>
          </cell>
          <cell r="E287">
            <v>1</v>
          </cell>
          <cell r="F287" t="str">
            <v>U</v>
          </cell>
          <cell r="G287">
            <v>0</v>
          </cell>
          <cell r="H287">
            <v>0</v>
          </cell>
          <cell r="J287">
            <v>0</v>
          </cell>
        </row>
        <row r="288">
          <cell r="C288" t="str">
            <v>0005 6363 10</v>
          </cell>
          <cell r="D288" t="str">
            <v>Puerta vidriera corrediza de aluminio anodizado</v>
          </cell>
          <cell r="E288">
            <v>4.2</v>
          </cell>
          <cell r="F288" t="str">
            <v>m2</v>
          </cell>
          <cell r="G288">
            <v>0</v>
          </cell>
          <cell r="H288">
            <v>0</v>
          </cell>
          <cell r="J288">
            <v>0</v>
          </cell>
        </row>
        <row r="289">
          <cell r="C289" t="str">
            <v>0005 6363 15</v>
          </cell>
          <cell r="D289" t="str">
            <v>Puerta reja de aluminio</v>
          </cell>
          <cell r="E289">
            <v>22</v>
          </cell>
          <cell r="F289" t="str">
            <v>m2</v>
          </cell>
          <cell r="G289">
            <v>0</v>
          </cell>
          <cell r="H289">
            <v>0</v>
          </cell>
          <cell r="J289">
            <v>0</v>
          </cell>
        </row>
        <row r="290">
          <cell r="C290" t="str">
            <v>0005 6363 30</v>
          </cell>
          <cell r="D290" t="str">
            <v>Puertas vidrieras batientes de aluminio anodizado con doble acristalamineto</v>
          </cell>
          <cell r="E290">
            <v>7</v>
          </cell>
          <cell r="F290" t="str">
            <v>m2</v>
          </cell>
          <cell r="G290">
            <v>0</v>
          </cell>
          <cell r="H290">
            <v>0</v>
          </cell>
          <cell r="J290">
            <v>0</v>
          </cell>
        </row>
        <row r="291">
          <cell r="C291" t="str">
            <v>0005 6364 20</v>
          </cell>
          <cell r="D291" t="str">
            <v>Ventanas de aluminio anodizado con celosías fija de aluminio</v>
          </cell>
          <cell r="E291">
            <v>2.2000000000000002</v>
          </cell>
          <cell r="F291" t="str">
            <v>m2</v>
          </cell>
          <cell r="G291">
            <v>0</v>
          </cell>
          <cell r="H291">
            <v>0</v>
          </cell>
          <cell r="J291">
            <v>0</v>
          </cell>
        </row>
        <row r="292">
          <cell r="C292" t="str">
            <v>0005 6364 25</v>
          </cell>
          <cell r="D292" t="str">
            <v>Ventanas de aluminio anodizado con vidrio fijo claro y celosías de aluminio</v>
          </cell>
          <cell r="E292">
            <v>90</v>
          </cell>
          <cell r="F292" t="str">
            <v>m2</v>
          </cell>
          <cell r="G292">
            <v>0</v>
          </cell>
          <cell r="H292">
            <v>0</v>
          </cell>
          <cell r="J292">
            <v>0</v>
          </cell>
        </row>
        <row r="293">
          <cell r="C293" t="str">
            <v>0005 6364 30</v>
          </cell>
          <cell r="D293" t="str">
            <v>Ventanas de aluminio anodizado con vidrio fijo  claro y celosías movibles de aluminio (Dlobe acristalamiento)</v>
          </cell>
          <cell r="E293">
            <v>33</v>
          </cell>
          <cell r="F293" t="str">
            <v>m2</v>
          </cell>
          <cell r="G293">
            <v>0</v>
          </cell>
          <cell r="H293">
            <v>0</v>
          </cell>
          <cell r="J293">
            <v>0</v>
          </cell>
        </row>
        <row r="294">
          <cell r="C294" t="str">
            <v>0005 6364 35</v>
          </cell>
          <cell r="D294" t="str">
            <v>Ventanas de aluminio anodizado con vidrio fijo claro</v>
          </cell>
          <cell r="E294">
            <v>11</v>
          </cell>
          <cell r="F294" t="str">
            <v>m2</v>
          </cell>
          <cell r="G294">
            <v>0</v>
          </cell>
          <cell r="H294">
            <v>0</v>
          </cell>
          <cell r="J294">
            <v>0</v>
          </cell>
        </row>
        <row r="295">
          <cell r="C295" t="str">
            <v>0005 6365 05</v>
          </cell>
          <cell r="D295" t="str">
            <v>Mueble de madera para incrustar bajo poyo</v>
          </cell>
          <cell r="E295">
            <v>1</v>
          </cell>
          <cell r="F295" t="str">
            <v>U</v>
          </cell>
          <cell r="G295">
            <v>0</v>
          </cell>
          <cell r="H295">
            <v>0</v>
          </cell>
          <cell r="J295">
            <v>0</v>
          </cell>
        </row>
        <row r="296">
          <cell r="C296" t="str">
            <v>0005 6365 12</v>
          </cell>
          <cell r="D296" t="str">
            <v>Mueble de madera para colocar sobre poyo</v>
          </cell>
          <cell r="E296">
            <v>1</v>
          </cell>
          <cell r="F296" t="str">
            <v>U</v>
          </cell>
          <cell r="G296">
            <v>0</v>
          </cell>
          <cell r="H296">
            <v>0</v>
          </cell>
          <cell r="J296">
            <v>0</v>
          </cell>
        </row>
        <row r="297">
          <cell r="C297" t="str">
            <v>0005 6366 10</v>
          </cell>
          <cell r="D297" t="str">
            <v>Cubierta de teja de barro, tablilla y perlines metálicos</v>
          </cell>
          <cell r="E297">
            <v>300</v>
          </cell>
          <cell r="F297" t="str">
            <v>m2</v>
          </cell>
          <cell r="G297">
            <v>0</v>
          </cell>
          <cell r="H297">
            <v>0</v>
          </cell>
          <cell r="J297">
            <v>0</v>
          </cell>
        </row>
        <row r="298">
          <cell r="C298" t="str">
            <v>0005 6366 40</v>
          </cell>
          <cell r="D298" t="str">
            <v>Cielorasos en baños y cocineta</v>
          </cell>
          <cell r="E298">
            <v>10</v>
          </cell>
          <cell r="F298" t="str">
            <v>m2</v>
          </cell>
          <cell r="G298">
            <v>0</v>
          </cell>
          <cell r="H298">
            <v>0</v>
          </cell>
          <cell r="J298">
            <v>0</v>
          </cell>
        </row>
        <row r="299">
          <cell r="C299" t="str">
            <v>0005 6368 10</v>
          </cell>
          <cell r="D299" t="str">
            <v>Aparatos sanitarios</v>
          </cell>
          <cell r="E299">
            <v>2</v>
          </cell>
          <cell r="F299" t="str">
            <v>U</v>
          </cell>
          <cell r="G299">
            <v>0</v>
          </cell>
          <cell r="H299">
            <v>0</v>
          </cell>
          <cell r="J299">
            <v>0</v>
          </cell>
        </row>
        <row r="300">
          <cell r="C300" t="str">
            <v>0005 6368 12</v>
          </cell>
          <cell r="D300" t="e">
            <v>#N/A</v>
          </cell>
          <cell r="E300" t="e">
            <v>#N/A</v>
          </cell>
          <cell r="F300" t="e">
            <v>#N/A</v>
          </cell>
          <cell r="G300">
            <v>0</v>
          </cell>
          <cell r="H300" t="e">
            <v>#N/A</v>
          </cell>
          <cell r="J300">
            <v>0</v>
          </cell>
        </row>
        <row r="301">
          <cell r="C301" t="str">
            <v>0005 6368 15</v>
          </cell>
          <cell r="D301" t="str">
            <v>Lavamanos</v>
          </cell>
          <cell r="E301">
            <v>2</v>
          </cell>
          <cell r="F301" t="str">
            <v>U</v>
          </cell>
          <cell r="G301">
            <v>0</v>
          </cell>
          <cell r="H301">
            <v>0</v>
          </cell>
          <cell r="J301">
            <v>0</v>
          </cell>
        </row>
        <row r="302">
          <cell r="C302" t="str">
            <v>0005 6368 20</v>
          </cell>
          <cell r="D302" t="str">
            <v>Jaboneras pequeñas</v>
          </cell>
          <cell r="E302">
            <v>2</v>
          </cell>
          <cell r="F302" t="str">
            <v>U</v>
          </cell>
          <cell r="G302">
            <v>0</v>
          </cell>
          <cell r="H302">
            <v>0</v>
          </cell>
          <cell r="J302">
            <v>0</v>
          </cell>
        </row>
        <row r="303">
          <cell r="C303" t="str">
            <v>0005 6368 22</v>
          </cell>
          <cell r="D303" t="str">
            <v>Jaboneras grandes</v>
          </cell>
          <cell r="E303">
            <v>2</v>
          </cell>
          <cell r="F303" t="str">
            <v>U</v>
          </cell>
          <cell r="G303">
            <v>0</v>
          </cell>
          <cell r="H303">
            <v>0</v>
          </cell>
          <cell r="J303">
            <v>0</v>
          </cell>
        </row>
        <row r="304">
          <cell r="C304" t="str">
            <v>0005 6368 25</v>
          </cell>
          <cell r="D304" t="str">
            <v>Duchas sencillas</v>
          </cell>
          <cell r="E304">
            <v>2</v>
          </cell>
          <cell r="F304" t="str">
            <v>U</v>
          </cell>
          <cell r="G304">
            <v>0</v>
          </cell>
          <cell r="H304">
            <v>0</v>
          </cell>
          <cell r="J304">
            <v>0</v>
          </cell>
        </row>
        <row r="305">
          <cell r="C305" t="str">
            <v>0005 6368 26</v>
          </cell>
          <cell r="D305" t="str">
            <v>Dispensadores de jabón</v>
          </cell>
          <cell r="E305">
            <v>2</v>
          </cell>
          <cell r="F305" t="str">
            <v>U</v>
          </cell>
          <cell r="G305">
            <v>0</v>
          </cell>
          <cell r="H305">
            <v>0</v>
          </cell>
          <cell r="J305">
            <v>0</v>
          </cell>
        </row>
        <row r="306">
          <cell r="C306" t="str">
            <v>0005 6368 27</v>
          </cell>
          <cell r="D306" t="str">
            <v>Dispensadores de toallas de papel</v>
          </cell>
          <cell r="E306">
            <v>3</v>
          </cell>
          <cell r="F306" t="str">
            <v>U</v>
          </cell>
          <cell r="G306">
            <v>0</v>
          </cell>
          <cell r="H306">
            <v>0</v>
          </cell>
          <cell r="J306">
            <v>0</v>
          </cell>
        </row>
        <row r="307">
          <cell r="C307" t="str">
            <v>0005 6368 28</v>
          </cell>
          <cell r="D307" t="str">
            <v>Espejos de pared, de 0.60 x 0.60 m</v>
          </cell>
          <cell r="E307">
            <v>2</v>
          </cell>
          <cell r="F307" t="str">
            <v>U</v>
          </cell>
          <cell r="G307">
            <v>0</v>
          </cell>
          <cell r="H307">
            <v>0</v>
          </cell>
          <cell r="J307">
            <v>0</v>
          </cell>
        </row>
        <row r="308">
          <cell r="C308" t="str">
            <v>0005 6368 32</v>
          </cell>
          <cell r="D308" t="str">
            <v>Ganchos dobles</v>
          </cell>
          <cell r="E308">
            <v>3</v>
          </cell>
          <cell r="F308" t="str">
            <v>U</v>
          </cell>
          <cell r="G308">
            <v>0</v>
          </cell>
          <cell r="H308">
            <v>0</v>
          </cell>
          <cell r="J308">
            <v>0</v>
          </cell>
        </row>
        <row r="309">
          <cell r="C309" t="str">
            <v>0005 6368 35</v>
          </cell>
          <cell r="D309" t="str">
            <v>Papeleras</v>
          </cell>
          <cell r="E309">
            <v>2</v>
          </cell>
          <cell r="F309" t="str">
            <v>U</v>
          </cell>
          <cell r="G309">
            <v>0</v>
          </cell>
          <cell r="H309">
            <v>0</v>
          </cell>
          <cell r="J309">
            <v>0</v>
          </cell>
        </row>
        <row r="310">
          <cell r="C310" t="str">
            <v>0005 6368 42</v>
          </cell>
          <cell r="D310" t="str">
            <v>Cabina de aluminio y vidrio templado</v>
          </cell>
          <cell r="E310">
            <v>1</v>
          </cell>
          <cell r="F310" t="str">
            <v>U</v>
          </cell>
          <cell r="G310">
            <v>0</v>
          </cell>
          <cell r="H310">
            <v>0</v>
          </cell>
          <cell r="J310">
            <v>0</v>
          </cell>
        </row>
        <row r="311">
          <cell r="C311" t="str">
            <v>0005 6368 44</v>
          </cell>
          <cell r="D311" t="e">
            <v>#N/A</v>
          </cell>
          <cell r="E311" t="e">
            <v>#N/A</v>
          </cell>
          <cell r="F311" t="e">
            <v>#N/A</v>
          </cell>
          <cell r="G311">
            <v>0</v>
          </cell>
          <cell r="H311" t="e">
            <v>#N/A</v>
          </cell>
          <cell r="J311">
            <v>0</v>
          </cell>
        </row>
        <row r="312">
          <cell r="D312" t="str">
            <v>CONSTRUCCIONES VARIAS</v>
          </cell>
          <cell r="J312" t="e">
            <v>#DIV/0!</v>
          </cell>
        </row>
        <row r="313">
          <cell r="C313" t="str">
            <v>0005 6376 05</v>
          </cell>
          <cell r="D313" t="str">
            <v>Lavaplatos y poyo en acero inoxidable</v>
          </cell>
          <cell r="E313">
            <v>1</v>
          </cell>
          <cell r="F313" t="str">
            <v>U</v>
          </cell>
          <cell r="G313">
            <v>0</v>
          </cell>
          <cell r="H313">
            <v>0</v>
          </cell>
          <cell r="J313">
            <v>0</v>
          </cell>
        </row>
        <row r="314">
          <cell r="C314" t="str">
            <v>0005 6377 10</v>
          </cell>
          <cell r="D314" t="str">
            <v>Lavaescobas con canilla cromada</v>
          </cell>
          <cell r="E314">
            <v>1</v>
          </cell>
          <cell r="F314" t="str">
            <v>U</v>
          </cell>
          <cell r="G314">
            <v>0</v>
          </cell>
          <cell r="H314">
            <v>0</v>
          </cell>
          <cell r="J314">
            <v>0</v>
          </cell>
        </row>
        <row r="315">
          <cell r="C315" t="str">
            <v>0005 6377 15</v>
          </cell>
          <cell r="D315" t="str">
            <v>Pocetas con canilla cromada en sala de baterías</v>
          </cell>
          <cell r="E315">
            <v>1</v>
          </cell>
          <cell r="F315" t="str">
            <v>U</v>
          </cell>
          <cell r="G315">
            <v>0</v>
          </cell>
          <cell r="H315">
            <v>0</v>
          </cell>
          <cell r="J315">
            <v>0</v>
          </cell>
        </row>
        <row r="316">
          <cell r="D316" t="str">
            <v>TRABAJOS VARIOS</v>
          </cell>
          <cell r="J316" t="e">
            <v>#DIV/0!</v>
          </cell>
        </row>
        <row r="317">
          <cell r="C317" t="str">
            <v>0005 6443 00</v>
          </cell>
          <cell r="D317" t="str">
            <v>Andenes de concreto</v>
          </cell>
          <cell r="E317">
            <v>48</v>
          </cell>
          <cell r="F317" t="str">
            <v>m2</v>
          </cell>
          <cell r="G317">
            <v>71865</v>
          </cell>
          <cell r="H317">
            <v>3449520</v>
          </cell>
          <cell r="J317">
            <v>48815.456444444448</v>
          </cell>
        </row>
        <row r="318">
          <cell r="H318" t="e">
            <v>#N/A</v>
          </cell>
          <cell r="J318" t="e">
            <v>#DIV/0!</v>
          </cell>
        </row>
        <row r="319">
          <cell r="D319" t="str">
            <v xml:space="preserve">OBRA: VÍAS DE ACCESO </v>
          </cell>
          <cell r="J319" t="e">
            <v>#DIV/0!</v>
          </cell>
        </row>
        <row r="320">
          <cell r="D320" t="str">
            <v>VÍA DE ACCESO AL PORTAL DEL TÚNEL DE CONDUCCIÓN</v>
          </cell>
          <cell r="J320" t="e">
            <v>#DIV/0!</v>
          </cell>
        </row>
        <row r="321">
          <cell r="D321" t="str">
            <v>GENERALIDADES</v>
          </cell>
          <cell r="J321" t="e">
            <v>#DIV/0!</v>
          </cell>
        </row>
        <row r="322">
          <cell r="C322" t="str">
            <v>0007 6003 00</v>
          </cell>
          <cell r="D322" t="str">
            <v>Desmonte y limpieza</v>
          </cell>
          <cell r="E322">
            <v>1</v>
          </cell>
          <cell r="F322" t="str">
            <v>Ha</v>
          </cell>
          <cell r="G322">
            <v>769580</v>
          </cell>
          <cell r="H322">
            <v>769580</v>
          </cell>
          <cell r="J322">
            <v>522750</v>
          </cell>
        </row>
        <row r="323">
          <cell r="D323" t="str">
            <v>EXCAVACIONES EXTERIORES</v>
          </cell>
          <cell r="J323" t="e">
            <v>#DIV/0!</v>
          </cell>
        </row>
        <row r="324">
          <cell r="C324" t="str">
            <v>0007 6020 10</v>
          </cell>
          <cell r="D324" t="str">
            <v>Excavaciones exteriores en material común</v>
          </cell>
          <cell r="E324">
            <v>46050</v>
          </cell>
          <cell r="F324" t="str">
            <v>m3</v>
          </cell>
          <cell r="G324">
            <v>3246</v>
          </cell>
          <cell r="H324">
            <v>149478300</v>
          </cell>
          <cell r="J324">
            <v>2204.6166666666668</v>
          </cell>
        </row>
        <row r="325">
          <cell r="C325" t="str">
            <v>0007 6022 00</v>
          </cell>
          <cell r="D325" t="str">
            <v>Excavaciones exteriores en roca</v>
          </cell>
          <cell r="E325">
            <v>5000</v>
          </cell>
          <cell r="F325" t="str">
            <v>m3</v>
          </cell>
          <cell r="G325">
            <v>15338</v>
          </cell>
          <cell r="H325">
            <v>76690000</v>
          </cell>
          <cell r="J325">
            <v>10418.517133333335</v>
          </cell>
        </row>
        <row r="326">
          <cell r="C326" t="str">
            <v>0007 6023 00</v>
          </cell>
          <cell r="D326" t="str">
            <v>Excavación estructural en material común por encima del nivel freático</v>
          </cell>
          <cell r="E326">
            <v>600</v>
          </cell>
          <cell r="F326" t="str">
            <v>m3</v>
          </cell>
          <cell r="G326">
            <v>7446</v>
          </cell>
          <cell r="H326">
            <v>4467600</v>
          </cell>
          <cell r="J326">
            <v>5057.7</v>
          </cell>
        </row>
        <row r="327">
          <cell r="C327" t="str">
            <v>0007 6027 00</v>
          </cell>
          <cell r="D327" t="str">
            <v>Remoción de derrumbes en material común</v>
          </cell>
          <cell r="E327">
            <v>7000</v>
          </cell>
          <cell r="F327" t="str">
            <v>m3</v>
          </cell>
          <cell r="G327">
            <v>4346</v>
          </cell>
          <cell r="H327">
            <v>30422000</v>
          </cell>
          <cell r="J327">
            <v>2952.3166666666666</v>
          </cell>
        </row>
        <row r="328">
          <cell r="D328" t="str">
            <v>LLENOS</v>
          </cell>
          <cell r="J328" t="e">
            <v>#DIV/0!</v>
          </cell>
        </row>
        <row r="329">
          <cell r="C329" t="str">
            <v>0007 6060 00</v>
          </cell>
          <cell r="D329" t="str">
            <v>Colocación y compactación de llenos en material común</v>
          </cell>
          <cell r="E329">
            <v>800</v>
          </cell>
          <cell r="F329" t="str">
            <v>m3</v>
          </cell>
          <cell r="G329">
            <v>5508</v>
          </cell>
          <cell r="H329">
            <v>4406400</v>
          </cell>
          <cell r="J329">
            <v>3741.2946428571431</v>
          </cell>
        </row>
        <row r="330">
          <cell r="C330" t="str">
            <v>0007 6062 00</v>
          </cell>
          <cell r="D330" t="str">
            <v>Llenos estructurales en material común</v>
          </cell>
          <cell r="E330">
            <v>300</v>
          </cell>
          <cell r="F330" t="str">
            <v>m3</v>
          </cell>
          <cell r="G330">
            <v>14373</v>
          </cell>
          <cell r="H330">
            <v>4311900</v>
          </cell>
          <cell r="J330">
            <v>9763.3333333333339</v>
          </cell>
        </row>
        <row r="331">
          <cell r="D331" t="str">
            <v>PAVIMENTOS</v>
          </cell>
          <cell r="J331" t="e">
            <v>#DIV/0!</v>
          </cell>
        </row>
        <row r="332">
          <cell r="C332" t="str">
            <v>0007 6080 10</v>
          </cell>
          <cell r="D332" t="str">
            <v>Afirmado tipo 1</v>
          </cell>
          <cell r="E332">
            <v>5600</v>
          </cell>
          <cell r="F332" t="str">
            <v>m3</v>
          </cell>
          <cell r="G332">
            <v>30481</v>
          </cell>
          <cell r="H332">
            <v>170693600</v>
          </cell>
          <cell r="J332">
            <v>20705.000000000004</v>
          </cell>
        </row>
        <row r="333">
          <cell r="D333" t="str">
            <v>DRENAJES</v>
          </cell>
          <cell r="J333" t="e">
            <v>#DIV/0!</v>
          </cell>
        </row>
        <row r="334">
          <cell r="C334" t="str">
            <v>0007 6100 10</v>
          </cell>
          <cell r="D334" t="str">
            <v>Filtros de cascajo procesado</v>
          </cell>
          <cell r="E334">
            <v>325</v>
          </cell>
          <cell r="F334" t="str">
            <v>m3</v>
          </cell>
          <cell r="G334">
            <v>35883</v>
          </cell>
          <cell r="H334">
            <v>11661975</v>
          </cell>
          <cell r="J334">
            <v>24374</v>
          </cell>
        </row>
        <row r="335">
          <cell r="C335" t="str">
            <v>0007 6100 15</v>
          </cell>
          <cell r="D335" t="str">
            <v>Filtro de arena y cascajo revueltos</v>
          </cell>
          <cell r="E335">
            <v>200</v>
          </cell>
          <cell r="F335" t="str">
            <v>m3</v>
          </cell>
          <cell r="G335">
            <v>49368</v>
          </cell>
          <cell r="H335">
            <v>9873600</v>
          </cell>
          <cell r="J335">
            <v>33534</v>
          </cell>
        </row>
        <row r="336">
          <cell r="C336" t="str">
            <v>0007 6100 16</v>
          </cell>
          <cell r="D336" t="str">
            <v>Tubería de PVC para drenaje de 4" y 6"  perforada</v>
          </cell>
          <cell r="E336">
            <v>550</v>
          </cell>
          <cell r="F336" t="str">
            <v>m</v>
          </cell>
          <cell r="G336">
            <v>40023</v>
          </cell>
          <cell r="H336">
            <v>22012650</v>
          </cell>
          <cell r="J336">
            <v>27186.350000000002</v>
          </cell>
        </row>
        <row r="337">
          <cell r="C337" t="str">
            <v>0007 6102 75</v>
          </cell>
          <cell r="D337" t="str">
            <v>Alcantarillas de tubería de concreto reforzado de 0.75 m de diámetro</v>
          </cell>
          <cell r="E337">
            <v>50</v>
          </cell>
          <cell r="F337" t="str">
            <v>m</v>
          </cell>
          <cell r="G337">
            <v>269271</v>
          </cell>
          <cell r="H337">
            <v>13463550</v>
          </cell>
          <cell r="J337">
            <v>182906.7</v>
          </cell>
        </row>
        <row r="338">
          <cell r="C338" t="str">
            <v>0007 6102 90</v>
          </cell>
          <cell r="D338" t="str">
            <v>Alcantarillas de tubería de concreto reforzado de 0.90 m de diámetro</v>
          </cell>
          <cell r="E338">
            <v>160</v>
          </cell>
          <cell r="F338" t="str">
            <v>m</v>
          </cell>
          <cell r="G338">
            <v>249302</v>
          </cell>
          <cell r="H338">
            <v>39888320</v>
          </cell>
          <cell r="J338">
            <v>169342.67733333333</v>
          </cell>
        </row>
        <row r="339">
          <cell r="C339" t="str">
            <v>0007 6102 97</v>
          </cell>
          <cell r="D339" t="str">
            <v>Cunetas triangulares en concreto para drenaje</v>
          </cell>
          <cell r="E339">
            <v>940</v>
          </cell>
          <cell r="F339" t="str">
            <v>m</v>
          </cell>
          <cell r="G339">
            <v>75228</v>
          </cell>
          <cell r="H339">
            <v>70714320</v>
          </cell>
          <cell r="J339">
            <v>51100.071829787237</v>
          </cell>
        </row>
        <row r="340">
          <cell r="C340" t="str">
            <v>0007 6102 98</v>
          </cell>
          <cell r="D340" t="str">
            <v>Cunetas en sacos de suelo-cemento</v>
          </cell>
          <cell r="E340">
            <v>1300</v>
          </cell>
          <cell r="F340" t="str">
            <v>m</v>
          </cell>
          <cell r="G340">
            <v>18374</v>
          </cell>
          <cell r="H340">
            <v>23886200</v>
          </cell>
          <cell r="J340">
            <v>12481.1</v>
          </cell>
        </row>
        <row r="341">
          <cell r="C341" t="str">
            <v>0007 6102 99</v>
          </cell>
          <cell r="D341" t="str">
            <v>Geotextil no tejido</v>
          </cell>
          <cell r="E341">
            <v>1900</v>
          </cell>
          <cell r="F341" t="str">
            <v>m2</v>
          </cell>
          <cell r="G341">
            <v>4923</v>
          </cell>
          <cell r="H341">
            <v>9353700</v>
          </cell>
          <cell r="J341">
            <v>3344</v>
          </cell>
        </row>
        <row r="342">
          <cell r="D342" t="str">
            <v>OBRAS DE CONCRETO</v>
          </cell>
          <cell r="J342" t="e">
            <v>#DIV/0!</v>
          </cell>
        </row>
        <row r="343">
          <cell r="C343" t="str">
            <v>0007 6160 50</v>
          </cell>
          <cell r="D343" t="str">
            <v>Concreto en muros sobre alcantarillas</v>
          </cell>
          <cell r="E343">
            <v>110</v>
          </cell>
          <cell r="F343" t="str">
            <v>M3</v>
          </cell>
          <cell r="G343">
            <v>357035</v>
          </cell>
          <cell r="H343">
            <v>39273850</v>
          </cell>
          <cell r="J343">
            <v>242521.96798009949</v>
          </cell>
        </row>
        <row r="344">
          <cell r="C344" t="str">
            <v>0007 6160 70</v>
          </cell>
          <cell r="D344" t="str">
            <v>Concreto para cabezotes y pocetas de alcantarillas</v>
          </cell>
          <cell r="E344">
            <v>140</v>
          </cell>
          <cell r="F344" t="str">
            <v>M3</v>
          </cell>
          <cell r="G344">
            <v>357035</v>
          </cell>
          <cell r="H344">
            <v>49984900</v>
          </cell>
          <cell r="J344">
            <v>242521.96798009949</v>
          </cell>
        </row>
        <row r="345">
          <cell r="D345" t="str">
            <v>ACERO</v>
          </cell>
          <cell r="J345" t="e">
            <v>#DIV/0!</v>
          </cell>
        </row>
        <row r="346">
          <cell r="C346" t="str">
            <v>0007 6200 00</v>
          </cell>
          <cell r="D346" t="str">
            <v>Barras de acero de refuerzo de 420 MPa</v>
          </cell>
          <cell r="E346">
            <v>44</v>
          </cell>
          <cell r="F346" t="str">
            <v>kN</v>
          </cell>
          <cell r="G346">
            <v>175482</v>
          </cell>
          <cell r="H346">
            <v>7721208</v>
          </cell>
          <cell r="J346">
            <v>119198.7159683073</v>
          </cell>
        </row>
        <row r="347">
          <cell r="C347" t="str">
            <v>0007 6200 01</v>
          </cell>
          <cell r="D347" t="str">
            <v>Barras de acero de refuerzo de 280 MPa</v>
          </cell>
          <cell r="E347">
            <v>10</v>
          </cell>
          <cell r="F347" t="str">
            <v>kN</v>
          </cell>
          <cell r="G347">
            <v>170497</v>
          </cell>
          <cell r="H347">
            <v>1704970</v>
          </cell>
          <cell r="J347">
            <v>115812.75519999999</v>
          </cell>
        </row>
        <row r="348">
          <cell r="D348" t="str">
            <v>TRABAJOS VARIOS</v>
          </cell>
          <cell r="J348" t="e">
            <v>#DIV/0!</v>
          </cell>
        </row>
        <row r="349">
          <cell r="C349" t="str">
            <v>0007 6440 00</v>
          </cell>
          <cell r="D349" t="str">
            <v>Cercas de alambre de púas con postería de concreto</v>
          </cell>
          <cell r="E349">
            <v>3700</v>
          </cell>
          <cell r="F349" t="str">
            <v>m</v>
          </cell>
          <cell r="G349">
            <v>11984</v>
          </cell>
          <cell r="H349">
            <v>44340800</v>
          </cell>
          <cell r="J349">
            <v>8140</v>
          </cell>
        </row>
        <row r="350">
          <cell r="D350" t="str">
            <v>VÍA DE ACCESO A LAS OBRAS DE DERIVACIÓN</v>
          </cell>
          <cell r="J350" t="e">
            <v>#DIV/0!</v>
          </cell>
        </row>
        <row r="351">
          <cell r="D351" t="str">
            <v>GENERALIDADES</v>
          </cell>
          <cell r="J351" t="e">
            <v>#DIV/0!</v>
          </cell>
        </row>
        <row r="352">
          <cell r="C352" t="str">
            <v>0007 6003 00</v>
          </cell>
          <cell r="D352" t="str">
            <v>Desmonte y limpieza</v>
          </cell>
          <cell r="E352">
            <v>1</v>
          </cell>
          <cell r="F352" t="str">
            <v>Ha</v>
          </cell>
          <cell r="G352">
            <v>769580</v>
          </cell>
          <cell r="H352">
            <v>769580</v>
          </cell>
          <cell r="J352">
            <v>522750</v>
          </cell>
        </row>
        <row r="353">
          <cell r="D353" t="str">
            <v>EXCAVACIONES EXTERIORES</v>
          </cell>
          <cell r="J353" t="e">
            <v>#DIV/0!</v>
          </cell>
        </row>
        <row r="354">
          <cell r="C354" t="str">
            <v>0007 6020 10</v>
          </cell>
          <cell r="D354" t="str">
            <v>Excavaciones exteriores en material común</v>
          </cell>
          <cell r="E354">
            <v>46050</v>
          </cell>
          <cell r="F354" t="str">
            <v>m3</v>
          </cell>
          <cell r="G354">
            <v>3246</v>
          </cell>
          <cell r="H354">
            <v>149478300</v>
          </cell>
          <cell r="J354">
            <v>2204.6166666666668</v>
          </cell>
        </row>
        <row r="355">
          <cell r="C355" t="str">
            <v>0007 6022 00</v>
          </cell>
          <cell r="D355" t="str">
            <v>Excavaciones exteriores en roca</v>
          </cell>
          <cell r="E355">
            <v>5000</v>
          </cell>
          <cell r="F355" t="str">
            <v>m3</v>
          </cell>
          <cell r="G355">
            <v>15338</v>
          </cell>
          <cell r="H355">
            <v>76690000</v>
          </cell>
          <cell r="J355">
            <v>10418.517133333335</v>
          </cell>
        </row>
        <row r="356">
          <cell r="C356" t="str">
            <v>0007 6027 00</v>
          </cell>
          <cell r="D356" t="str">
            <v>Remoción de derrumbes en material común</v>
          </cell>
          <cell r="E356">
            <v>7000</v>
          </cell>
          <cell r="F356" t="str">
            <v>m3</v>
          </cell>
          <cell r="G356">
            <v>4346</v>
          </cell>
          <cell r="H356">
            <v>30422000</v>
          </cell>
          <cell r="J356">
            <v>2952.3166666666666</v>
          </cell>
        </row>
        <row r="357">
          <cell r="D357" t="str">
            <v>LLENOS</v>
          </cell>
          <cell r="J357" t="e">
            <v>#DIV/0!</v>
          </cell>
        </row>
        <row r="358">
          <cell r="C358" t="str">
            <v>0007 6060 00</v>
          </cell>
          <cell r="D358" t="str">
            <v>Colocación y compactación de llenos en material común</v>
          </cell>
          <cell r="E358">
            <v>800</v>
          </cell>
          <cell r="F358" t="str">
            <v>m3</v>
          </cell>
          <cell r="G358">
            <v>5508</v>
          </cell>
          <cell r="H358">
            <v>4406400</v>
          </cell>
          <cell r="J358">
            <v>3741.2946428571431</v>
          </cell>
        </row>
        <row r="359">
          <cell r="C359" t="str">
            <v>0007 6062 00</v>
          </cell>
          <cell r="D359" t="str">
            <v>Llenos estructurales en material común</v>
          </cell>
          <cell r="E359">
            <v>300</v>
          </cell>
          <cell r="F359" t="str">
            <v>m3</v>
          </cell>
          <cell r="G359">
            <v>14373</v>
          </cell>
          <cell r="H359">
            <v>4311900</v>
          </cell>
          <cell r="J359">
            <v>9763.3333333333339</v>
          </cell>
        </row>
        <row r="360">
          <cell r="D360" t="str">
            <v>PAVIMENTOS</v>
          </cell>
          <cell r="J360" t="e">
            <v>#DIV/0!</v>
          </cell>
        </row>
        <row r="361">
          <cell r="C361" t="str">
            <v>0007 6080 10</v>
          </cell>
          <cell r="D361" t="str">
            <v>Afirmado tipo 1</v>
          </cell>
          <cell r="E361">
            <v>5600</v>
          </cell>
          <cell r="F361" t="str">
            <v>m3</v>
          </cell>
          <cell r="G361">
            <v>30481</v>
          </cell>
          <cell r="H361">
            <v>170693600</v>
          </cell>
          <cell r="J361">
            <v>20705.000000000004</v>
          </cell>
        </row>
        <row r="362">
          <cell r="D362" t="str">
            <v>DRENAJES</v>
          </cell>
          <cell r="J362" t="e">
            <v>#DIV/0!</v>
          </cell>
        </row>
        <row r="363">
          <cell r="C363" t="str">
            <v>0007 6102 75</v>
          </cell>
          <cell r="D363" t="str">
            <v>Alcantarillas de tubería de concreto reforzado de 0.75 m de diámetro</v>
          </cell>
          <cell r="E363">
            <v>50</v>
          </cell>
          <cell r="F363" t="str">
            <v>m</v>
          </cell>
          <cell r="G363">
            <v>269271</v>
          </cell>
          <cell r="H363">
            <v>13463550</v>
          </cell>
          <cell r="J363">
            <v>182906.7</v>
          </cell>
        </row>
        <row r="364">
          <cell r="C364" t="str">
            <v>0007 6102 90</v>
          </cell>
          <cell r="D364" t="str">
            <v>Alcantarillas de tubería de concreto reforzado de 0.90 m de diámetro</v>
          </cell>
          <cell r="E364">
            <v>160</v>
          </cell>
          <cell r="F364" t="str">
            <v>m</v>
          </cell>
          <cell r="G364">
            <v>249302</v>
          </cell>
          <cell r="H364">
            <v>39888320</v>
          </cell>
          <cell r="J364">
            <v>169342.67733333333</v>
          </cell>
        </row>
        <row r="365">
          <cell r="D365" t="str">
            <v>OBRAS DE CONCRETO</v>
          </cell>
          <cell r="J365" t="e">
            <v>#DIV/0!</v>
          </cell>
        </row>
        <row r="366">
          <cell r="C366" t="str">
            <v>0007 6160 50</v>
          </cell>
          <cell r="D366" t="str">
            <v>Concreto en muros sobre alcantarillas</v>
          </cell>
          <cell r="E366">
            <v>110</v>
          </cell>
          <cell r="F366" t="str">
            <v>M3</v>
          </cell>
          <cell r="G366">
            <v>357035</v>
          </cell>
          <cell r="H366">
            <v>39273850</v>
          </cell>
          <cell r="J366">
            <v>242521.96798009949</v>
          </cell>
        </row>
        <row r="367">
          <cell r="C367" t="str">
            <v>0007 616070</v>
          </cell>
          <cell r="D367" t="str">
            <v>Concreto para cabezotes y pocetas de alcantarillas</v>
          </cell>
          <cell r="E367">
            <v>12</v>
          </cell>
          <cell r="F367" t="str">
            <v>m3</v>
          </cell>
          <cell r="G367">
            <v>357035</v>
          </cell>
          <cell r="H367">
            <v>4284420</v>
          </cell>
          <cell r="J367">
            <v>242521.96798009949</v>
          </cell>
        </row>
        <row r="368">
          <cell r="D368" t="str">
            <v>ACERO</v>
          </cell>
          <cell r="J368" t="e">
            <v>#DIV/0!</v>
          </cell>
        </row>
        <row r="369">
          <cell r="C369" t="str">
            <v>0007 6200 00</v>
          </cell>
          <cell r="D369" t="str">
            <v>Barras de acero de refuerzo de 420 MPa</v>
          </cell>
          <cell r="E369">
            <v>44</v>
          </cell>
          <cell r="F369" t="str">
            <v>kN</v>
          </cell>
          <cell r="G369">
            <v>175482</v>
          </cell>
          <cell r="H369">
            <v>7721208</v>
          </cell>
          <cell r="J369">
            <v>119198.7159683073</v>
          </cell>
        </row>
        <row r="370">
          <cell r="H370">
            <v>1326522551</v>
          </cell>
          <cell r="J370" t="e">
            <v>#DIV/0!</v>
          </cell>
        </row>
        <row r="371">
          <cell r="D371" t="str">
            <v>OBRA: INSTALACIONES ELÉCTRICAS</v>
          </cell>
          <cell r="J371" t="e">
            <v>#DIV/0!</v>
          </cell>
        </row>
        <row r="372">
          <cell r="C372" t="str">
            <v>0008 6340 01</v>
          </cell>
          <cell r="D372" t="str">
            <v>Tubería de acero galvanizado, semipesada, de 3/4" de diámetro, expuesta</v>
          </cell>
          <cell r="E372">
            <v>980</v>
          </cell>
          <cell r="F372" t="str">
            <v>m</v>
          </cell>
          <cell r="G372">
            <v>0</v>
          </cell>
          <cell r="H372">
            <v>0</v>
          </cell>
          <cell r="J372">
            <v>0</v>
          </cell>
        </row>
        <row r="373">
          <cell r="C373" t="str">
            <v>0008 6340 02</v>
          </cell>
          <cell r="D373" t="str">
            <v>Tubería de acero galvanizado, semipesada, de 1" de diámetro, expuesta</v>
          </cell>
          <cell r="E373">
            <v>275</v>
          </cell>
          <cell r="F373" t="str">
            <v>m</v>
          </cell>
          <cell r="G373">
            <v>0</v>
          </cell>
          <cell r="H373">
            <v>0</v>
          </cell>
          <cell r="J373">
            <v>0</v>
          </cell>
        </row>
        <row r="374">
          <cell r="C374" t="str">
            <v>0008 6340 03</v>
          </cell>
          <cell r="D374" t="str">
            <v>Tubería de acero galvanizado, semipesada, de 1 1/2" de diámetro, expuesta</v>
          </cell>
          <cell r="E374">
            <v>15</v>
          </cell>
          <cell r="F374" t="str">
            <v>m</v>
          </cell>
          <cell r="G374">
            <v>0</v>
          </cell>
          <cell r="H374">
            <v>0</v>
          </cell>
          <cell r="J374">
            <v>0</v>
          </cell>
        </row>
        <row r="375">
          <cell r="C375" t="str">
            <v>0008 6340 04</v>
          </cell>
          <cell r="D375" t="str">
            <v>Tubería de acero galvanizado, semipesada, de 2" de diámetro, expuesta</v>
          </cell>
          <cell r="E375">
            <v>525</v>
          </cell>
          <cell r="F375" t="str">
            <v>m</v>
          </cell>
          <cell r="G375">
            <v>0</v>
          </cell>
          <cell r="H375">
            <v>0</v>
          </cell>
          <cell r="J375">
            <v>0</v>
          </cell>
        </row>
        <row r="376">
          <cell r="C376" t="str">
            <v>0008 6340 05</v>
          </cell>
          <cell r="D376" t="str">
            <v>Tubería de PVC, de 3/4" de diámetro, empotrada</v>
          </cell>
          <cell r="E376">
            <v>950</v>
          </cell>
          <cell r="F376" t="str">
            <v>m</v>
          </cell>
          <cell r="G376">
            <v>0</v>
          </cell>
          <cell r="H376">
            <v>0</v>
          </cell>
          <cell r="J376">
            <v>0</v>
          </cell>
        </row>
        <row r="377">
          <cell r="C377" t="str">
            <v>0008 6340 06</v>
          </cell>
          <cell r="D377" t="str">
            <v>Tubería de PVC, de 1" de diámetro, empotrada</v>
          </cell>
          <cell r="E377">
            <v>65</v>
          </cell>
          <cell r="F377" t="str">
            <v>m</v>
          </cell>
          <cell r="G377">
            <v>0</v>
          </cell>
          <cell r="H377">
            <v>0</v>
          </cell>
          <cell r="J377">
            <v>0</v>
          </cell>
        </row>
        <row r="378">
          <cell r="C378" t="str">
            <v>0008 6340 07</v>
          </cell>
          <cell r="D378" t="str">
            <v>Tubería de PVC, de 2" de diámetro, empotrada</v>
          </cell>
          <cell r="E378">
            <v>20</v>
          </cell>
          <cell r="F378" t="str">
            <v>m</v>
          </cell>
          <cell r="G378">
            <v>0</v>
          </cell>
          <cell r="H378">
            <v>0</v>
          </cell>
          <cell r="J378">
            <v>0</v>
          </cell>
        </row>
        <row r="379">
          <cell r="C379" t="str">
            <v>0008 6340 08</v>
          </cell>
          <cell r="D379" t="str">
            <v>Tubería de PVC, tipo "DB", de 2" de diámetro, enterrada</v>
          </cell>
          <cell r="E379">
            <v>685</v>
          </cell>
          <cell r="F379" t="str">
            <v>m</v>
          </cell>
          <cell r="G379">
            <v>0</v>
          </cell>
          <cell r="H379">
            <v>0</v>
          </cell>
          <cell r="J379">
            <v>0</v>
          </cell>
        </row>
        <row r="380">
          <cell r="C380" t="str">
            <v>0008 6340 09</v>
          </cell>
          <cell r="D380" t="str">
            <v>Cajas de distribución en concreto para energía</v>
          </cell>
          <cell r="E380">
            <v>25</v>
          </cell>
          <cell r="F380" t="str">
            <v>U</v>
          </cell>
          <cell r="G380">
            <v>0</v>
          </cell>
          <cell r="H380">
            <v>0</v>
          </cell>
          <cell r="J380">
            <v>0</v>
          </cell>
        </row>
        <row r="381">
          <cell r="C381" t="str">
            <v>0008 6340 10</v>
          </cell>
          <cell r="D381" t="str">
            <v>Cajas de distribución en concreto para comunicaciones</v>
          </cell>
          <cell r="E381">
            <v>27</v>
          </cell>
          <cell r="F381" t="str">
            <v>U</v>
          </cell>
          <cell r="G381">
            <v>0</v>
          </cell>
          <cell r="H381">
            <v>0</v>
          </cell>
          <cell r="J381">
            <v>0</v>
          </cell>
        </row>
        <row r="382">
          <cell r="C382" t="str">
            <v>0008 6340 11</v>
          </cell>
          <cell r="D382" t="str">
            <v>Cajas de dispersión telefónica de 10 pares</v>
          </cell>
          <cell r="E382">
            <v>6</v>
          </cell>
          <cell r="F382" t="str">
            <v>U</v>
          </cell>
          <cell r="G382">
            <v>0</v>
          </cell>
          <cell r="H382">
            <v>0</v>
          </cell>
          <cell r="J382">
            <v>0</v>
          </cell>
        </row>
        <row r="383">
          <cell r="C383" t="str">
            <v>0008 6340 12</v>
          </cell>
          <cell r="D383" t="str">
            <v>Cajas metálicas para conexión, con borneras, para instalación a la intemperie, NEMA 3R</v>
          </cell>
          <cell r="E383">
            <v>1</v>
          </cell>
          <cell r="F383" t="str">
            <v>U</v>
          </cell>
          <cell r="G383">
            <v>0</v>
          </cell>
          <cell r="H383">
            <v>0</v>
          </cell>
          <cell r="J383">
            <v>0</v>
          </cell>
        </row>
        <row r="384">
          <cell r="C384" t="str">
            <v>0008 6340 13</v>
          </cell>
          <cell r="D384" t="str">
            <v>Cajas de potencia con tomacorrientes e interruptores automáticos</v>
          </cell>
          <cell r="E384">
            <v>3</v>
          </cell>
          <cell r="F384" t="str">
            <v>U</v>
          </cell>
          <cell r="G384">
            <v>0</v>
          </cell>
          <cell r="H384">
            <v>0</v>
          </cell>
          <cell r="J384">
            <v>0</v>
          </cell>
        </row>
        <row r="385">
          <cell r="C385" t="str">
            <v>0008 6340 14</v>
          </cell>
          <cell r="D385" t="str">
            <v>Conmutador tipo secretarial, cuatro troncales</v>
          </cell>
          <cell r="E385">
            <v>1</v>
          </cell>
          <cell r="F385" t="str">
            <v>U</v>
          </cell>
          <cell r="G385">
            <v>0</v>
          </cell>
          <cell r="H385">
            <v>0</v>
          </cell>
          <cell r="J385">
            <v>0</v>
          </cell>
        </row>
        <row r="386">
          <cell r="C386" t="str">
            <v>0008 6340 15</v>
          </cell>
          <cell r="D386" t="str">
            <v>Tablero de distribución TD1, 3 cero, 208/120Vc.a., con totalizador, barraje de 225A</v>
          </cell>
          <cell r="E386">
            <v>1</v>
          </cell>
          <cell r="F386" t="str">
            <v>U</v>
          </cell>
          <cell r="G386">
            <v>0</v>
          </cell>
          <cell r="H386">
            <v>0</v>
          </cell>
          <cell r="J386">
            <v>0</v>
          </cell>
        </row>
        <row r="387">
          <cell r="C387" t="str">
            <v>0008 6340 16</v>
          </cell>
          <cell r="D387" t="str">
            <v>Tablero de distribución TD2, 3 cero, 208/120Vc.a., con totalizador, barraje de 225A</v>
          </cell>
          <cell r="E387">
            <v>1</v>
          </cell>
          <cell r="F387" t="str">
            <v>U</v>
          </cell>
          <cell r="G387">
            <v>0</v>
          </cell>
          <cell r="H387">
            <v>0</v>
          </cell>
          <cell r="J387">
            <v>0</v>
          </cell>
        </row>
        <row r="388">
          <cell r="C388" t="str">
            <v>0008 6340 17</v>
          </cell>
          <cell r="D388" t="str">
            <v>Tablero de distribución TD8, 3 cero, 208/120Vc.a., con espacio para transformador trifásico de 75 KVA, con barraje de 225A</v>
          </cell>
          <cell r="E388">
            <v>1</v>
          </cell>
          <cell r="F388" t="str">
            <v>U</v>
          </cell>
          <cell r="G388">
            <v>0</v>
          </cell>
          <cell r="H388">
            <v>0</v>
          </cell>
          <cell r="J388">
            <v>0</v>
          </cell>
        </row>
        <row r="389">
          <cell r="C389" t="str">
            <v>0008 6340 18</v>
          </cell>
          <cell r="D389" t="str">
            <v>Tablero de interruptores automáticos de alumbrado TA1 trifásico, 208/120Vc.a., 24 circuitos, con totalizador, con barraje de 225A</v>
          </cell>
          <cell r="E389">
            <v>1</v>
          </cell>
          <cell r="F389" t="str">
            <v>U</v>
          </cell>
          <cell r="G389">
            <v>0</v>
          </cell>
          <cell r="H389">
            <v>0</v>
          </cell>
          <cell r="J389">
            <v>0</v>
          </cell>
        </row>
        <row r="390">
          <cell r="C390" t="str">
            <v>0008 6340 19</v>
          </cell>
          <cell r="D390" t="str">
            <v>Tablero de interruptores automáticos de alumbrado TA2 trifásico, 208/120Vc.a., 24 circuitos, con totalizador, con barraje de 225A</v>
          </cell>
          <cell r="E390">
            <v>1</v>
          </cell>
          <cell r="F390" t="str">
            <v>U</v>
          </cell>
          <cell r="G390">
            <v>0</v>
          </cell>
          <cell r="H390">
            <v>0</v>
          </cell>
          <cell r="J390">
            <v>0</v>
          </cell>
        </row>
        <row r="391">
          <cell r="C391" t="str">
            <v>0008 6340 20</v>
          </cell>
          <cell r="D391" t="str">
            <v>Tablero de interruptores automáticos de alumbrado de emergencia TAE1, 120Vc.a., 12 circuitos</v>
          </cell>
          <cell r="E391">
            <v>1</v>
          </cell>
          <cell r="F391" t="str">
            <v>U</v>
          </cell>
          <cell r="G391">
            <v>0</v>
          </cell>
          <cell r="H391">
            <v>0</v>
          </cell>
          <cell r="J391">
            <v>0</v>
          </cell>
        </row>
        <row r="392">
          <cell r="C392" t="str">
            <v>0008 6340 21</v>
          </cell>
          <cell r="D392" t="str">
            <v>Tablero de interruptores automáticos de fuerza TF, trifásico, 208/120Vc.a., 36 circuitos, con totalizador, con barraje de 225A</v>
          </cell>
          <cell r="E392">
            <v>1</v>
          </cell>
          <cell r="F392" t="str">
            <v>U</v>
          </cell>
          <cell r="G392">
            <v>0</v>
          </cell>
          <cell r="H392">
            <v>0</v>
          </cell>
          <cell r="J392">
            <v>0</v>
          </cell>
        </row>
        <row r="393">
          <cell r="C393" t="str">
            <v>0008 6340 22</v>
          </cell>
          <cell r="D393" t="str">
            <v>Tablero de interruptores automáticos TSA, 208/120Vc.a., 18 circuitos, con totalizador, con barraje de 225A</v>
          </cell>
          <cell r="E393">
            <v>1</v>
          </cell>
          <cell r="F393" t="str">
            <v>U</v>
          </cell>
          <cell r="G393">
            <v>0</v>
          </cell>
          <cell r="H393">
            <v>0</v>
          </cell>
          <cell r="J393">
            <v>0</v>
          </cell>
        </row>
        <row r="394">
          <cell r="C394" t="str">
            <v>0008 6340 23</v>
          </cell>
          <cell r="D394" t="str">
            <v>Tablero de interruptores automáticos de alumbrado y fuerza TAF1, trifásco 208/120Vc.a., 18 circuitos, con barraje de 150A</v>
          </cell>
          <cell r="E394">
            <v>1</v>
          </cell>
          <cell r="F394" t="str">
            <v>U</v>
          </cell>
          <cell r="G394">
            <v>0</v>
          </cell>
          <cell r="H394">
            <v>0</v>
          </cell>
          <cell r="J394">
            <v>0</v>
          </cell>
        </row>
        <row r="395">
          <cell r="C395" t="str">
            <v>0008 6340 24</v>
          </cell>
          <cell r="D395" t="str">
            <v>Tablero de interruptores automáticos de alumbrado y fuerza TAF2, bifásco 208/120Vc.a., 8 circuitos, con barraje de 70A</v>
          </cell>
          <cell r="E395">
            <v>1</v>
          </cell>
          <cell r="F395" t="str">
            <v>U</v>
          </cell>
          <cell r="G395">
            <v>0</v>
          </cell>
          <cell r="H395">
            <v>0</v>
          </cell>
          <cell r="J395">
            <v>0</v>
          </cell>
        </row>
        <row r="396">
          <cell r="C396" t="str">
            <v>0008 6340 25</v>
          </cell>
          <cell r="D396" t="str">
            <v>Tablero de interruptores automáticos de alumbrado y fuerza TAF3, trifásco 208/120Vc.a., 18 circuitos, con barraje de 150A</v>
          </cell>
          <cell r="E396">
            <v>1</v>
          </cell>
          <cell r="F396" t="str">
            <v>U</v>
          </cell>
          <cell r="G396">
            <v>0</v>
          </cell>
          <cell r="H396">
            <v>0</v>
          </cell>
          <cell r="J396">
            <v>0</v>
          </cell>
        </row>
        <row r="397">
          <cell r="C397" t="str">
            <v>0008 6340 26</v>
          </cell>
          <cell r="D397" t="str">
            <v>Interruptor de seguridad 150A, 480Vc.a.</v>
          </cell>
          <cell r="E397">
            <v>1</v>
          </cell>
          <cell r="F397" t="str">
            <v>U</v>
          </cell>
          <cell r="G397">
            <v>0</v>
          </cell>
          <cell r="H397">
            <v>0</v>
          </cell>
          <cell r="J397">
            <v>0</v>
          </cell>
        </row>
        <row r="398">
          <cell r="C398" t="str">
            <v>0008 6340 27</v>
          </cell>
          <cell r="D398" t="str">
            <v>Interruptor de seguridad 30A, 208Vc.a.</v>
          </cell>
          <cell r="E398">
            <v>5</v>
          </cell>
          <cell r="F398" t="str">
            <v>U</v>
          </cell>
          <cell r="G398">
            <v>0</v>
          </cell>
          <cell r="H398">
            <v>0</v>
          </cell>
          <cell r="J398">
            <v>0</v>
          </cell>
        </row>
        <row r="399">
          <cell r="C399" t="str">
            <v>0008 6340 28</v>
          </cell>
          <cell r="D399" t="str">
            <v>Interruptor de seguridad 60A, 208Vc.a.</v>
          </cell>
          <cell r="E399">
            <v>1</v>
          </cell>
          <cell r="F399" t="str">
            <v>U</v>
          </cell>
          <cell r="G399">
            <v>0</v>
          </cell>
          <cell r="H399">
            <v>0</v>
          </cell>
          <cell r="J399">
            <v>0</v>
          </cell>
        </row>
        <row r="400">
          <cell r="C400" t="str">
            <v>0008 6340 29</v>
          </cell>
          <cell r="D400" t="str">
            <v>Tomacorrientes con conexión a tierra, monofásico doble, dos polos, 3 hilos, 15A, 125Vc.a., (línea NEMA 5, decorativo, para trabajo liviano</v>
          </cell>
          <cell r="E400">
            <v>60</v>
          </cell>
          <cell r="F400" t="str">
            <v>U</v>
          </cell>
          <cell r="G400">
            <v>0</v>
          </cell>
          <cell r="H400">
            <v>0</v>
          </cell>
          <cell r="J400">
            <v>0</v>
          </cell>
        </row>
        <row r="401">
          <cell r="C401" t="str">
            <v>0008 6340 30</v>
          </cell>
          <cell r="D401" t="str">
            <v>Tomacorrientes con conexión a tierra, monofásico doble, dos polos, 3 hilos, 15A, 125Vc.a., (línea NEMA 5, para trabajo pesado</v>
          </cell>
          <cell r="E401">
            <v>25</v>
          </cell>
          <cell r="F401" t="str">
            <v>U</v>
          </cell>
          <cell r="G401">
            <v>0</v>
          </cell>
          <cell r="H401">
            <v>0</v>
          </cell>
          <cell r="J401">
            <v>0</v>
          </cell>
        </row>
        <row r="402">
          <cell r="C402" t="str">
            <v>0008 6340 31</v>
          </cell>
          <cell r="D402" t="str">
            <v>Tomacorrientes con conexión a tierra, bifásico, dos polos, 3 hilos, 20A, 250Vc.a., (línea NEMA6, para trabajo pesado</v>
          </cell>
          <cell r="E402">
            <v>20</v>
          </cell>
          <cell r="F402" t="str">
            <v>U</v>
          </cell>
          <cell r="G402">
            <v>0</v>
          </cell>
          <cell r="H402">
            <v>0</v>
          </cell>
          <cell r="J402">
            <v>0</v>
          </cell>
        </row>
        <row r="403">
          <cell r="C403" t="str">
            <v>0008 6340 32</v>
          </cell>
          <cell r="D403" t="str">
            <v>Tomacorrientes trifilares de 30A, 250Vc.a.., (línea NEMA 10)</v>
          </cell>
          <cell r="E403">
            <v>1</v>
          </cell>
          <cell r="F403" t="str">
            <v>U</v>
          </cell>
          <cell r="G403">
            <v>0</v>
          </cell>
          <cell r="H403">
            <v>0</v>
          </cell>
          <cell r="J403">
            <v>0</v>
          </cell>
        </row>
        <row r="404">
          <cell r="C404" t="str">
            <v>0008 6340 33</v>
          </cell>
          <cell r="D404" t="str">
            <v>Tomacorrientes trifilares, 3 polos, de 50A, 250Vc.a.., (línea NEMA 10)</v>
          </cell>
          <cell r="E404">
            <v>1</v>
          </cell>
          <cell r="F404" t="str">
            <v>U</v>
          </cell>
          <cell r="G404">
            <v>0</v>
          </cell>
          <cell r="H404">
            <v>0</v>
          </cell>
          <cell r="J404">
            <v>0</v>
          </cell>
        </row>
        <row r="405">
          <cell r="C405" t="str">
            <v>0008 6340 34</v>
          </cell>
          <cell r="D405" t="str">
            <v>Tomas para teléfonos</v>
          </cell>
          <cell r="E405">
            <v>15</v>
          </cell>
          <cell r="F405" t="str">
            <v>U</v>
          </cell>
          <cell r="G405">
            <v>0</v>
          </cell>
          <cell r="H405">
            <v>0</v>
          </cell>
          <cell r="J405">
            <v>0</v>
          </cell>
        </row>
        <row r="406">
          <cell r="C406" t="str">
            <v>0008 6340 55</v>
          </cell>
          <cell r="D406" t="str">
            <v>Luminarias fluorescentes de seguridad con bombilla de 13W, 120Vc.a., tipo tortuga, FT</v>
          </cell>
          <cell r="E406">
            <v>5</v>
          </cell>
          <cell r="F406" t="str">
            <v>U</v>
          </cell>
          <cell r="G406">
            <v>0</v>
          </cell>
          <cell r="H406">
            <v>0</v>
          </cell>
          <cell r="J406">
            <v>0</v>
          </cell>
        </row>
        <row r="407">
          <cell r="C407" t="str">
            <v>0008 6340 36</v>
          </cell>
          <cell r="D407" t="str">
            <v>Toma interruptor manual 15A, 120V</v>
          </cell>
          <cell r="E407">
            <v>7</v>
          </cell>
          <cell r="F407" t="str">
            <v>U</v>
          </cell>
          <cell r="G407">
            <v>0</v>
          </cell>
          <cell r="H407">
            <v>0</v>
          </cell>
          <cell r="J407">
            <v>0</v>
          </cell>
        </row>
        <row r="408">
          <cell r="C408" t="str">
            <v>0008 6340 37</v>
          </cell>
          <cell r="D408" t="str">
            <v>Interruptores manuales de una y dos palancas, 15A, 120Vc.a.</v>
          </cell>
          <cell r="E408">
            <v>45</v>
          </cell>
          <cell r="F408" t="str">
            <v>U</v>
          </cell>
          <cell r="G408">
            <v>0</v>
          </cell>
          <cell r="H408">
            <v>0</v>
          </cell>
          <cell r="J408">
            <v>0</v>
          </cell>
        </row>
        <row r="409">
          <cell r="C409" t="str">
            <v>0008 6340 38</v>
          </cell>
          <cell r="D409" t="str">
            <v>Interruptores manuales conmutables de dos vías, 15A, 120Vc.a.</v>
          </cell>
          <cell r="E409">
            <v>2</v>
          </cell>
          <cell r="F409" t="str">
            <v>U</v>
          </cell>
          <cell r="G409">
            <v>0</v>
          </cell>
          <cell r="H409">
            <v>0</v>
          </cell>
          <cell r="J409">
            <v>0</v>
          </cell>
        </row>
        <row r="410">
          <cell r="C410" t="str">
            <v>0008 6340 39</v>
          </cell>
          <cell r="D410" t="e">
            <v>#N/A</v>
          </cell>
          <cell r="E410" t="e">
            <v>#N/A</v>
          </cell>
          <cell r="F410" t="e">
            <v>#N/A</v>
          </cell>
          <cell r="G410">
            <v>0</v>
          </cell>
          <cell r="H410" t="e">
            <v>#N/A</v>
          </cell>
          <cell r="J410">
            <v>0</v>
          </cell>
        </row>
        <row r="411">
          <cell r="C411" t="str">
            <v>0008 6340 40</v>
          </cell>
          <cell r="D411" t="str">
            <v>Conductores monopolares de cobre, aislados para 600V, THW, calibre No. 12AWG</v>
          </cell>
          <cell r="E411">
            <v>9600</v>
          </cell>
          <cell r="F411" t="str">
            <v>m</v>
          </cell>
          <cell r="G411">
            <v>0</v>
          </cell>
          <cell r="H411">
            <v>0</v>
          </cell>
          <cell r="J411">
            <v>0</v>
          </cell>
        </row>
        <row r="412">
          <cell r="C412" t="str">
            <v>0008 6340 41</v>
          </cell>
          <cell r="D412" t="str">
            <v>Conductores monopolares de cobre, aislados para 600V, THW, calibre No. 10AWG</v>
          </cell>
          <cell r="E412">
            <v>1000</v>
          </cell>
          <cell r="F412" t="str">
            <v>m</v>
          </cell>
          <cell r="G412">
            <v>0</v>
          </cell>
          <cell r="H412">
            <v>0</v>
          </cell>
          <cell r="J412">
            <v>0</v>
          </cell>
        </row>
        <row r="413">
          <cell r="C413" t="str">
            <v>0008 6340 42</v>
          </cell>
          <cell r="D413" t="str">
            <v>Conductores monopolares de cobre, aislados para 600V, THW, calibre No. 8AWG</v>
          </cell>
          <cell r="E413">
            <v>1000</v>
          </cell>
          <cell r="F413" t="str">
            <v>m</v>
          </cell>
          <cell r="G413">
            <v>0</v>
          </cell>
          <cell r="H413">
            <v>0</v>
          </cell>
          <cell r="J413">
            <v>0</v>
          </cell>
        </row>
        <row r="414">
          <cell r="C414" t="str">
            <v>0008 6340 43</v>
          </cell>
          <cell r="D414" t="str">
            <v>Conductores monopolares de cobre, aislados para 600V, THW, calibre No. 6AWG</v>
          </cell>
          <cell r="E414">
            <v>150</v>
          </cell>
          <cell r="F414" t="str">
            <v>m</v>
          </cell>
          <cell r="G414">
            <v>0</v>
          </cell>
          <cell r="H414">
            <v>0</v>
          </cell>
          <cell r="J414">
            <v>0</v>
          </cell>
        </row>
        <row r="415">
          <cell r="C415" t="str">
            <v>0008 6340 44</v>
          </cell>
          <cell r="D415" t="str">
            <v>Conductores monopolares de cobre, aislados para 600V, THW, calibre No. 4AWG</v>
          </cell>
          <cell r="E415">
            <v>310</v>
          </cell>
          <cell r="F415" t="str">
            <v>m</v>
          </cell>
          <cell r="G415">
            <v>0</v>
          </cell>
          <cell r="H415">
            <v>0</v>
          </cell>
          <cell r="J415">
            <v>0</v>
          </cell>
        </row>
        <row r="416">
          <cell r="C416" t="str">
            <v>0008 6340 45</v>
          </cell>
          <cell r="D416" t="str">
            <v>Conductores monopolares de cobre, aislados para 600V, THW, calibre No. 2AWG</v>
          </cell>
          <cell r="E416">
            <v>90</v>
          </cell>
          <cell r="F416" t="str">
            <v>m</v>
          </cell>
          <cell r="G416">
            <v>0</v>
          </cell>
          <cell r="H416">
            <v>0</v>
          </cell>
          <cell r="J416">
            <v>0</v>
          </cell>
        </row>
        <row r="417">
          <cell r="C417" t="str">
            <v>0008 6340 46</v>
          </cell>
          <cell r="D417" t="str">
            <v>Conductores monopolares de cobre, aislados para 600V, THW, calibre No. 1/0AWG</v>
          </cell>
          <cell r="E417">
            <v>100</v>
          </cell>
          <cell r="F417" t="str">
            <v>m</v>
          </cell>
          <cell r="G417">
            <v>0</v>
          </cell>
          <cell r="H417">
            <v>0</v>
          </cell>
          <cell r="J417">
            <v>0</v>
          </cell>
        </row>
        <row r="418">
          <cell r="C418" t="str">
            <v>0008 6340 47</v>
          </cell>
          <cell r="D418" t="str">
            <v>Cable de cobre encauchetado, aislado para 600V, THW, calibre 3 No, 12AWG</v>
          </cell>
          <cell r="E418">
            <v>400</v>
          </cell>
          <cell r="F418" t="str">
            <v>m</v>
          </cell>
          <cell r="G418">
            <v>0</v>
          </cell>
          <cell r="H418">
            <v>0</v>
          </cell>
          <cell r="J418">
            <v>0</v>
          </cell>
        </row>
        <row r="419">
          <cell r="C419" t="str">
            <v>0008 6340 48</v>
          </cell>
          <cell r="D419" t="str">
            <v>Conductor trenzado del tipo cuádruplex 3 No. 1/0, 1No. 2AWG</v>
          </cell>
          <cell r="E419">
            <v>200</v>
          </cell>
          <cell r="F419" t="str">
            <v>m</v>
          </cell>
          <cell r="G419">
            <v>0</v>
          </cell>
          <cell r="H419">
            <v>0</v>
          </cell>
          <cell r="J419">
            <v>0</v>
          </cell>
        </row>
        <row r="420">
          <cell r="C420" t="str">
            <v>0008 6340 49</v>
          </cell>
          <cell r="D420" t="str">
            <v>Conductor trenzado del tipo cuádruplex 3 No. 4, 1No. 8AWG</v>
          </cell>
          <cell r="E420">
            <v>200</v>
          </cell>
          <cell r="F420" t="str">
            <v>m</v>
          </cell>
          <cell r="G420">
            <v>0</v>
          </cell>
          <cell r="H420">
            <v>0</v>
          </cell>
          <cell r="J420">
            <v>0</v>
          </cell>
        </row>
        <row r="421">
          <cell r="C421" t="str">
            <v>0008 6340 50</v>
          </cell>
          <cell r="D421" t="str">
            <v>Cable telefónico de 10 pares</v>
          </cell>
          <cell r="E421">
            <v>300</v>
          </cell>
          <cell r="F421" t="str">
            <v>m</v>
          </cell>
          <cell r="G421">
            <v>0</v>
          </cell>
          <cell r="H421">
            <v>0</v>
          </cell>
          <cell r="J421">
            <v>0</v>
          </cell>
        </row>
        <row r="422">
          <cell r="C422" t="str">
            <v>0008 6340 51</v>
          </cell>
          <cell r="D422" t="str">
            <v>Cable telefónico de 1 par 2 x 22 AWG</v>
          </cell>
          <cell r="E422">
            <v>200</v>
          </cell>
          <cell r="F422" t="str">
            <v>m</v>
          </cell>
          <cell r="G422">
            <v>0</v>
          </cell>
          <cell r="H422">
            <v>0</v>
          </cell>
          <cell r="J422">
            <v>0</v>
          </cell>
        </row>
        <row r="423">
          <cell r="C423" t="str">
            <v>0008 6340 52</v>
          </cell>
          <cell r="D423" t="str">
            <v>Cable coaxial RG-59</v>
          </cell>
          <cell r="E423">
            <v>50</v>
          </cell>
          <cell r="F423" t="str">
            <v>m</v>
          </cell>
          <cell r="G423">
            <v>0</v>
          </cell>
          <cell r="H423">
            <v>0</v>
          </cell>
          <cell r="J423">
            <v>0</v>
          </cell>
        </row>
        <row r="424">
          <cell r="C424" t="str">
            <v>0008 6340 53</v>
          </cell>
          <cell r="D424" t="str">
            <v>Luminarias fluorescentes tipo A</v>
          </cell>
          <cell r="E424">
            <v>100</v>
          </cell>
          <cell r="F424" t="str">
            <v>U</v>
          </cell>
          <cell r="G424">
            <v>0</v>
          </cell>
          <cell r="H424">
            <v>0</v>
          </cell>
          <cell r="J424">
            <v>0</v>
          </cell>
        </row>
        <row r="425">
          <cell r="C425" t="str">
            <v>0008 6340 54</v>
          </cell>
          <cell r="D425" t="str">
            <v>Luminarias fluorescentes tipo B</v>
          </cell>
          <cell r="E425">
            <v>5</v>
          </cell>
          <cell r="F425" t="str">
            <v>U</v>
          </cell>
          <cell r="G425">
            <v>0</v>
          </cell>
          <cell r="H425">
            <v>0</v>
          </cell>
          <cell r="J425">
            <v>0</v>
          </cell>
        </row>
        <row r="426">
          <cell r="C426" t="str">
            <v>0008 6340 55</v>
          </cell>
          <cell r="D426" t="str">
            <v>Luminarias fluorescentes de seguridad con bombilla de 13W, 120Vc.a., tipo tortuga, FT</v>
          </cell>
          <cell r="E426">
            <v>5</v>
          </cell>
          <cell r="F426" t="str">
            <v>U</v>
          </cell>
          <cell r="G426">
            <v>0</v>
          </cell>
          <cell r="H426">
            <v>0</v>
          </cell>
          <cell r="J426">
            <v>0</v>
          </cell>
        </row>
        <row r="427">
          <cell r="C427" t="str">
            <v>0008 6340 56</v>
          </cell>
          <cell r="D427" t="str">
            <v>Aparato autónomo de emergencia tipo EV, con bombillas tipo halógeno, 2 x 20 Trabajo</v>
          </cell>
          <cell r="E427">
            <v>12</v>
          </cell>
          <cell r="F427" t="str">
            <v>U</v>
          </cell>
          <cell r="G427">
            <v>0</v>
          </cell>
          <cell r="H427">
            <v>0</v>
          </cell>
          <cell r="J427">
            <v>0</v>
          </cell>
        </row>
        <row r="428">
          <cell r="C428" t="str">
            <v>0008 6340 57</v>
          </cell>
          <cell r="D428" t="str">
            <v>Luminaria industrial, tipo MH, con bombilla de Metal Halide de 400W</v>
          </cell>
          <cell r="E428">
            <v>8</v>
          </cell>
          <cell r="F428" t="str">
            <v>U</v>
          </cell>
          <cell r="G428">
            <v>0</v>
          </cell>
          <cell r="H428">
            <v>0</v>
          </cell>
          <cell r="J428">
            <v>0</v>
          </cell>
        </row>
        <row r="429">
          <cell r="C429" t="str">
            <v>0008 6340 58</v>
          </cell>
          <cell r="D429" t="str">
            <v>Luminaria industrial, tipo S, con bombilla de vapor de sodio de 400W</v>
          </cell>
          <cell r="E429">
            <v>8</v>
          </cell>
          <cell r="F429" t="str">
            <v>U</v>
          </cell>
          <cell r="G429">
            <v>0</v>
          </cell>
          <cell r="H429">
            <v>0</v>
          </cell>
          <cell r="J429">
            <v>0</v>
          </cell>
        </row>
        <row r="430">
          <cell r="C430" t="str">
            <v>0008 6340 59</v>
          </cell>
          <cell r="D430" t="str">
            <v>Reflectores tipo RC, con bombilla de vapor de sodio de 150W</v>
          </cell>
          <cell r="E430">
            <v>2</v>
          </cell>
          <cell r="F430" t="str">
            <v>U</v>
          </cell>
          <cell r="G430">
            <v>0</v>
          </cell>
          <cell r="H430">
            <v>0</v>
          </cell>
          <cell r="J430">
            <v>0</v>
          </cell>
        </row>
        <row r="431">
          <cell r="C431" t="str">
            <v>0008 6340 60</v>
          </cell>
          <cell r="D431" t="str">
            <v>Reflectores tipo S, con bombilla de vapor de sodio de 70W</v>
          </cell>
          <cell r="E431">
            <v>6</v>
          </cell>
          <cell r="F431" t="str">
            <v>U</v>
          </cell>
          <cell r="G431">
            <v>0</v>
          </cell>
          <cell r="H431">
            <v>0</v>
          </cell>
          <cell r="J431">
            <v>0</v>
          </cell>
        </row>
        <row r="432">
          <cell r="C432" t="str">
            <v>0008 6340 61</v>
          </cell>
          <cell r="D432" t="str">
            <v>Luminaria tipo "Wall Pack", de alta presión de sodio, 70W, 208Vc.a. Tipo WS</v>
          </cell>
          <cell r="E432">
            <v>6</v>
          </cell>
          <cell r="F432" t="str">
            <v>U</v>
          </cell>
          <cell r="G432">
            <v>0</v>
          </cell>
          <cell r="H432">
            <v>0</v>
          </cell>
          <cell r="J432">
            <v>0</v>
          </cell>
        </row>
        <row r="433">
          <cell r="C433" t="str">
            <v>0008 6340 62</v>
          </cell>
          <cell r="D433" t="str">
            <v>Luminaria cerrada tipo alumbrado público, con bombilla de alta presión de sodio de 70W, 208Vc.a., con fotocontrol individual, adecuada para instalar en poste de concreto, con brazo metálico</v>
          </cell>
          <cell r="E433">
            <v>22</v>
          </cell>
          <cell r="F433" t="str">
            <v>U</v>
          </cell>
          <cell r="G433">
            <v>0</v>
          </cell>
          <cell r="H433">
            <v>0</v>
          </cell>
          <cell r="J433">
            <v>0</v>
          </cell>
        </row>
        <row r="434">
          <cell r="C434" t="str">
            <v>0008 6340 63</v>
          </cell>
          <cell r="D434" t="str">
            <v>Luminaria cerrada tipo alumbrado público, con bombilla de alta presión de sodio de 150W, 208Vc.a., con fotocontrol individual, adecuada para instalar en poste de concreto, con brazo metálico</v>
          </cell>
          <cell r="E434">
            <v>2</v>
          </cell>
          <cell r="F434" t="str">
            <v>U</v>
          </cell>
          <cell r="G434">
            <v>0</v>
          </cell>
          <cell r="H434">
            <v>0</v>
          </cell>
          <cell r="J434">
            <v>0</v>
          </cell>
        </row>
        <row r="435">
          <cell r="C435" t="str">
            <v>0008 6340 64</v>
          </cell>
          <cell r="D435" t="str">
            <v>Luminarias incandescentes con bombilla de 100W, 12Vc.a. Con plafón de losa tipo IC ó IS</v>
          </cell>
          <cell r="E435">
            <v>50</v>
          </cell>
          <cell r="F435" t="str">
            <v>U</v>
          </cell>
          <cell r="G435">
            <v>0</v>
          </cell>
          <cell r="H435">
            <v>0</v>
          </cell>
          <cell r="J435">
            <v>0</v>
          </cell>
        </row>
        <row r="436">
          <cell r="C436" t="str">
            <v>0008 6340 65</v>
          </cell>
          <cell r="D436" t="str">
            <v>Luminarias incandescentes tipo "ojo de buey" con bombilla de 100W</v>
          </cell>
          <cell r="E436">
            <v>15</v>
          </cell>
          <cell r="F436" t="str">
            <v>U</v>
          </cell>
          <cell r="G436">
            <v>0</v>
          </cell>
          <cell r="H436">
            <v>0</v>
          </cell>
          <cell r="J436">
            <v>0</v>
          </cell>
        </row>
        <row r="437">
          <cell r="C437" t="str">
            <v>0008 6340 66</v>
          </cell>
          <cell r="D437" t="str">
            <v>Fotocelda, 208Vc. a., 60 Hz</v>
          </cell>
          <cell r="E437">
            <v>5</v>
          </cell>
          <cell r="F437" t="str">
            <v>U</v>
          </cell>
          <cell r="G437">
            <v>0</v>
          </cell>
          <cell r="H437">
            <v>0</v>
          </cell>
          <cell r="J437">
            <v>0</v>
          </cell>
        </row>
        <row r="438">
          <cell r="C438" t="str">
            <v>0008 6340 67</v>
          </cell>
          <cell r="D438" t="str">
            <v>Poste de concreto de 12 m</v>
          </cell>
          <cell r="E438">
            <v>22</v>
          </cell>
          <cell r="F438" t="str">
            <v>U</v>
          </cell>
          <cell r="G438">
            <v>0</v>
          </cell>
          <cell r="H438">
            <v>0</v>
          </cell>
          <cell r="J438">
            <v>0</v>
          </cell>
        </row>
        <row r="439">
          <cell r="C439" t="str">
            <v>0008 6340 68</v>
          </cell>
          <cell r="D439" t="str">
            <v>Poste de concreto de 8 m</v>
          </cell>
          <cell r="E439">
            <v>12</v>
          </cell>
          <cell r="F439" t="str">
            <v>U</v>
          </cell>
          <cell r="G439">
            <v>0</v>
          </cell>
          <cell r="H439">
            <v>0</v>
          </cell>
          <cell r="J439">
            <v>0</v>
          </cell>
        </row>
        <row r="440">
          <cell r="C440" t="str">
            <v>0008 6340 69</v>
          </cell>
          <cell r="D440" t="str">
            <v>Contador de energía activa, 15A (100) ciclométrico 60 Hz, trifásico</v>
          </cell>
          <cell r="E440">
            <v>4</v>
          </cell>
          <cell r="F440" t="str">
            <v>U</v>
          </cell>
          <cell r="G440">
            <v>0</v>
          </cell>
          <cell r="H440">
            <v>0</v>
          </cell>
          <cell r="J440">
            <v>0</v>
          </cell>
        </row>
        <row r="441">
          <cell r="C441" t="str">
            <v>0008 6340 70</v>
          </cell>
          <cell r="D441" t="str">
            <v>Transformador sumergido en aceite, 13.2 KV, 208/120Vc.a., 30KVA, (norma RA2-026)</v>
          </cell>
          <cell r="E441">
            <v>3</v>
          </cell>
          <cell r="F441" t="str">
            <v>U</v>
          </cell>
          <cell r="G441">
            <v>0</v>
          </cell>
          <cell r="H441">
            <v>0</v>
          </cell>
          <cell r="J441">
            <v>0</v>
          </cell>
        </row>
        <row r="442">
          <cell r="C442" t="str">
            <v>0008 6340 71</v>
          </cell>
          <cell r="D442" t="str">
            <v>Transformador tipo seco, 480 - 208/120Vc.a., 75 KVA</v>
          </cell>
          <cell r="E442">
            <v>1</v>
          </cell>
          <cell r="F442" t="str">
            <v>U</v>
          </cell>
          <cell r="G442">
            <v>0</v>
          </cell>
          <cell r="H442">
            <v>0</v>
          </cell>
          <cell r="J442">
            <v>0</v>
          </cell>
        </row>
        <row r="443">
          <cell r="D443" t="str">
            <v>SISTEMA DE CONEXIÓN A TIERRA Y PROTECCIÓN CONTRA DESCARGAS ATMOSFÉRICAS</v>
          </cell>
          <cell r="J443" t="e">
            <v>#DIV/0!</v>
          </cell>
        </row>
        <row r="444">
          <cell r="C444" t="str">
            <v>0008 6340 72</v>
          </cell>
          <cell r="D444" t="str">
            <v>Conductor de cobre desnudo trenzado, embebido en concreto, calibre No.1/0 AWG</v>
          </cell>
          <cell r="E444">
            <v>150</v>
          </cell>
          <cell r="F444" t="str">
            <v>m</v>
          </cell>
          <cell r="G444">
            <v>0</v>
          </cell>
          <cell r="H444">
            <v>0</v>
          </cell>
          <cell r="J444">
            <v>0</v>
          </cell>
        </row>
        <row r="445">
          <cell r="C445" t="str">
            <v>0008 6340 73</v>
          </cell>
          <cell r="D445" t="str">
            <v>Conductor de cobre desnudo trenzado, embebido en concreto, calibre No.2 AWG</v>
          </cell>
          <cell r="E445">
            <v>250</v>
          </cell>
          <cell r="F445" t="str">
            <v>m</v>
          </cell>
          <cell r="G445">
            <v>0</v>
          </cell>
          <cell r="H445">
            <v>0</v>
          </cell>
          <cell r="J445">
            <v>0</v>
          </cell>
        </row>
        <row r="446">
          <cell r="C446" t="str">
            <v>0008 6340 74</v>
          </cell>
          <cell r="D446" t="str">
            <v>Conductor de cobre desnudo trenzado, canalizado, calibre No.1/0 AWG</v>
          </cell>
          <cell r="E446">
            <v>50</v>
          </cell>
          <cell r="F446" t="str">
            <v>m</v>
          </cell>
          <cell r="G446">
            <v>0</v>
          </cell>
          <cell r="H446">
            <v>0</v>
          </cell>
          <cell r="J446">
            <v>0</v>
          </cell>
        </row>
        <row r="447">
          <cell r="C447" t="str">
            <v>0008 6340 75</v>
          </cell>
          <cell r="D447" t="str">
            <v>Conductor de cobre desnudo trenzado, expuesto, calibre No.1/0 AWG</v>
          </cell>
          <cell r="E447">
            <v>180</v>
          </cell>
          <cell r="F447" t="str">
            <v>m</v>
          </cell>
          <cell r="G447">
            <v>0</v>
          </cell>
          <cell r="H447">
            <v>0</v>
          </cell>
          <cell r="J447">
            <v>0</v>
          </cell>
        </row>
        <row r="448">
          <cell r="C448" t="str">
            <v>0008 6340 76</v>
          </cell>
          <cell r="D448" t="str">
            <v>Conductor de cobre desnudo trenzado, enterrado, calibre No.2/0 AWG</v>
          </cell>
          <cell r="E448">
            <v>170</v>
          </cell>
          <cell r="F448" t="str">
            <v>m</v>
          </cell>
          <cell r="G448">
            <v>0</v>
          </cell>
          <cell r="H448">
            <v>0</v>
          </cell>
          <cell r="J448">
            <v>0</v>
          </cell>
        </row>
        <row r="449">
          <cell r="C449" t="str">
            <v>0008 6340 77</v>
          </cell>
          <cell r="D449" t="str">
            <v>Unión con soldadura exotérmica entre cables calibres No. 1/0</v>
          </cell>
          <cell r="E449">
            <v>130</v>
          </cell>
          <cell r="F449" t="str">
            <v>U</v>
          </cell>
          <cell r="G449">
            <v>0</v>
          </cell>
          <cell r="H449">
            <v>0</v>
          </cell>
          <cell r="J449">
            <v>0</v>
          </cell>
        </row>
        <row r="450">
          <cell r="C450" t="str">
            <v>0008 6340 78</v>
          </cell>
          <cell r="D450" t="str">
            <v>Unión con soldadura exotérmica entre cables calibres No. 2/0</v>
          </cell>
          <cell r="E450">
            <v>90</v>
          </cell>
          <cell r="F450" t="str">
            <v>U</v>
          </cell>
          <cell r="G450">
            <v>0</v>
          </cell>
          <cell r="H450">
            <v>0</v>
          </cell>
          <cell r="J450">
            <v>0</v>
          </cell>
        </row>
        <row r="451">
          <cell r="C451" t="str">
            <v>0008 6340 79</v>
          </cell>
          <cell r="D451" t="str">
            <v>Unión con soldadura exotérmica entre cables calibres No. 2/0 y 1/0</v>
          </cell>
          <cell r="E451">
            <v>50</v>
          </cell>
          <cell r="F451" t="str">
            <v>U</v>
          </cell>
          <cell r="G451">
            <v>0</v>
          </cell>
          <cell r="H451">
            <v>0</v>
          </cell>
          <cell r="J451">
            <v>0</v>
          </cell>
        </row>
        <row r="452">
          <cell r="C452" t="str">
            <v>0008 6340 80</v>
          </cell>
          <cell r="D452" t="str">
            <v>Unión con soldadura exotérmica entre cables calibres No. 1/0 y varilla de acero</v>
          </cell>
          <cell r="E452">
            <v>10</v>
          </cell>
          <cell r="F452" t="str">
            <v>U</v>
          </cell>
          <cell r="G452">
            <v>0</v>
          </cell>
          <cell r="H452">
            <v>0</v>
          </cell>
          <cell r="J452">
            <v>0</v>
          </cell>
        </row>
        <row r="453">
          <cell r="C453" t="str">
            <v>0008 6340 81</v>
          </cell>
          <cell r="D453" t="str">
            <v>Unión con soldadura exotérmica entre cables calibres No. 2/0 y varilla de acero</v>
          </cell>
          <cell r="E453">
            <v>10</v>
          </cell>
          <cell r="F453" t="str">
            <v>U</v>
          </cell>
          <cell r="G453">
            <v>0</v>
          </cell>
          <cell r="H453">
            <v>0</v>
          </cell>
          <cell r="J453">
            <v>0</v>
          </cell>
        </row>
        <row r="454">
          <cell r="C454" t="str">
            <v>0008 6340 82</v>
          </cell>
          <cell r="D454" t="str">
            <v>Unión con soldadura exotérmica entre cables calibres No. 1/0 y varilla Cooperweld</v>
          </cell>
          <cell r="E454">
            <v>6</v>
          </cell>
          <cell r="F454" t="str">
            <v>U</v>
          </cell>
          <cell r="G454">
            <v>0</v>
          </cell>
          <cell r="H454">
            <v>0</v>
          </cell>
          <cell r="J454">
            <v>0</v>
          </cell>
        </row>
        <row r="455">
          <cell r="C455" t="str">
            <v>0008 6340 83</v>
          </cell>
          <cell r="D455" t="str">
            <v>Unión con soldadura exotérmica entre cables calibres No. 2/0 y varilla Cooperweld</v>
          </cell>
          <cell r="E455">
            <v>14</v>
          </cell>
          <cell r="F455" t="str">
            <v>U</v>
          </cell>
          <cell r="G455">
            <v>0</v>
          </cell>
          <cell r="H455">
            <v>0</v>
          </cell>
          <cell r="J455">
            <v>0</v>
          </cell>
        </row>
        <row r="456">
          <cell r="C456" t="str">
            <v>0008 6340 84</v>
          </cell>
          <cell r="D456" t="str">
            <v>Unión con soldadura exotérmica entre cables calibres No. 1/0 y riel</v>
          </cell>
          <cell r="E456">
            <v>2</v>
          </cell>
          <cell r="F456" t="str">
            <v>U</v>
          </cell>
          <cell r="G456">
            <v>0</v>
          </cell>
          <cell r="H456">
            <v>0</v>
          </cell>
          <cell r="J456">
            <v>0</v>
          </cell>
        </row>
        <row r="457">
          <cell r="C457" t="str">
            <v>0008 6340 85</v>
          </cell>
          <cell r="D457" t="str">
            <v>Tomas de puesta a tierra, 4 huecos de 1/2" de diámetro</v>
          </cell>
          <cell r="E457">
            <v>15</v>
          </cell>
          <cell r="F457" t="str">
            <v>U</v>
          </cell>
          <cell r="G457">
            <v>0</v>
          </cell>
          <cell r="H457">
            <v>0</v>
          </cell>
          <cell r="J457">
            <v>0</v>
          </cell>
        </row>
        <row r="458">
          <cell r="C458" t="str">
            <v>0008 6340 86</v>
          </cell>
          <cell r="D458" t="str">
            <v>Conexiones al acero de refuerzo</v>
          </cell>
          <cell r="E458">
            <v>20</v>
          </cell>
          <cell r="F458" t="str">
            <v>U</v>
          </cell>
          <cell r="G458">
            <v>0</v>
          </cell>
          <cell r="H458">
            <v>0</v>
          </cell>
          <cell r="J458">
            <v>0</v>
          </cell>
        </row>
        <row r="459">
          <cell r="C459" t="str">
            <v>0008 6340 87</v>
          </cell>
          <cell r="D459" t="str">
            <v>Varilla de acero galvanizado de 3/4" de diámetro, 0.65m, doblada en L, empotrada en concreto</v>
          </cell>
          <cell r="E459">
            <v>15</v>
          </cell>
          <cell r="F459" t="str">
            <v>U</v>
          </cell>
          <cell r="G459">
            <v>0</v>
          </cell>
          <cell r="H459">
            <v>0</v>
          </cell>
          <cell r="J459">
            <v>0</v>
          </cell>
        </row>
        <row r="460">
          <cell r="C460" t="str">
            <v>0008 6340 88</v>
          </cell>
          <cell r="D460" t="str">
            <v>Pozo de tierra</v>
          </cell>
          <cell r="E460">
            <v>2</v>
          </cell>
          <cell r="F460" t="str">
            <v>U</v>
          </cell>
          <cell r="G460">
            <v>0</v>
          </cell>
          <cell r="H460">
            <v>0</v>
          </cell>
          <cell r="J460">
            <v>0</v>
          </cell>
        </row>
        <row r="461">
          <cell r="C461" t="str">
            <v>0008 6340 89</v>
          </cell>
          <cell r="D461" t="str">
            <v>Varilla Cooperweld de 5/8" de diámetro</v>
          </cell>
          <cell r="E461">
            <v>20</v>
          </cell>
          <cell r="F461" t="str">
            <v>U</v>
          </cell>
          <cell r="G461">
            <v>0</v>
          </cell>
          <cell r="H461">
            <v>0</v>
          </cell>
          <cell r="J461">
            <v>0</v>
          </cell>
        </row>
        <row r="462">
          <cell r="C462" t="str">
            <v>0008 6340 90</v>
          </cell>
          <cell r="D462" t="str">
            <v>Punta pararrayos tipo Franklin</v>
          </cell>
          <cell r="E462">
            <v>15</v>
          </cell>
          <cell r="F462" t="str">
            <v>U</v>
          </cell>
          <cell r="G462">
            <v>0</v>
          </cell>
          <cell r="H462">
            <v>0</v>
          </cell>
          <cell r="J462">
            <v>0</v>
          </cell>
        </row>
        <row r="463">
          <cell r="C463" t="str">
            <v>0008 6340 91</v>
          </cell>
          <cell r="D463" t="str">
            <v>Conector de cobre para unir dos cables calibre 1/0 AWG, paralelos a tubo metálico</v>
          </cell>
          <cell r="E463">
            <v>50</v>
          </cell>
          <cell r="F463" t="str">
            <v>U</v>
          </cell>
          <cell r="G463">
            <v>0</v>
          </cell>
          <cell r="H463">
            <v>0</v>
          </cell>
          <cell r="J463">
            <v>0</v>
          </cell>
        </row>
        <row r="464">
          <cell r="C464" t="str">
            <v>0008 6340 92</v>
          </cell>
          <cell r="D464" t="str">
            <v>Terminal a compresión de cobre estañada</v>
          </cell>
          <cell r="E464">
            <v>12</v>
          </cell>
          <cell r="F464" t="str">
            <v>U</v>
          </cell>
          <cell r="G464">
            <v>0</v>
          </cell>
          <cell r="H464">
            <v>0</v>
          </cell>
          <cell r="J464">
            <v>0</v>
          </cell>
        </row>
        <row r="465">
          <cell r="C465" t="str">
            <v>0008 6340 93</v>
          </cell>
          <cell r="D465" t="str">
            <v>Puesta a tierra en la tubería de presión</v>
          </cell>
          <cell r="E465">
            <v>1</v>
          </cell>
          <cell r="F465" t="str">
            <v>S.G.</v>
          </cell>
          <cell r="G465">
            <v>0</v>
          </cell>
          <cell r="H465">
            <v>0</v>
          </cell>
          <cell r="J465">
            <v>0</v>
          </cell>
        </row>
        <row r="466">
          <cell r="H466" t="e">
            <v>#N/A</v>
          </cell>
          <cell r="J466" t="e">
            <v>#DIV/0!</v>
          </cell>
        </row>
        <row r="468">
          <cell r="C468" t="str">
            <v>ITEMS NUEVOS</v>
          </cell>
          <cell r="H468">
            <v>13181720566.218235</v>
          </cell>
        </row>
        <row r="469">
          <cell r="C469" t="str">
            <v>0007 6080 11</v>
          </cell>
          <cell r="D469" t="str">
            <v>Defensas metálicas viales.(Plano HE-GE-040)</v>
          </cell>
          <cell r="E469">
            <v>70</v>
          </cell>
          <cell r="F469" t="str">
            <v>M</v>
          </cell>
          <cell r="G469">
            <v>71525</v>
          </cell>
          <cell r="H469">
            <v>5006750</v>
          </cell>
          <cell r="J469">
            <v>48584.700400000002</v>
          </cell>
        </row>
        <row r="470">
          <cell r="C470" t="str">
            <v>0007 6142 00</v>
          </cell>
          <cell r="D470" t="str">
            <v>Gaviones</v>
          </cell>
          <cell r="E470">
            <v>540</v>
          </cell>
          <cell r="F470" t="str">
            <v>m3</v>
          </cell>
          <cell r="G470">
            <v>68950</v>
          </cell>
          <cell r="H470">
            <v>37233000</v>
          </cell>
          <cell r="J470">
            <v>46835.333333333336</v>
          </cell>
        </row>
        <row r="471">
          <cell r="C471" t="str">
            <v>0007 6142 10</v>
          </cell>
          <cell r="D471" t="str">
            <v>Mortero para gaviones</v>
          </cell>
          <cell r="E471">
            <v>800</v>
          </cell>
          <cell r="F471" t="str">
            <v>m2</v>
          </cell>
          <cell r="G471">
            <v>49230</v>
          </cell>
          <cell r="H471">
            <v>39384000</v>
          </cell>
          <cell r="J471">
            <v>33440</v>
          </cell>
        </row>
        <row r="472">
          <cell r="C472" t="str">
            <v>0005 6361 04</v>
          </cell>
          <cell r="D472" t="str">
            <v>Muros de mampostería en ladrillos de arcilla de 0.10 m x 0.20 m x 0.40 m (muro de 0.10) revitado en ambas caras</v>
          </cell>
          <cell r="E472">
            <v>66</v>
          </cell>
          <cell r="F472" t="str">
            <v>m2</v>
          </cell>
          <cell r="G472" t="e">
            <v>#N/A</v>
          </cell>
          <cell r="H472" t="e">
            <v>#N/A</v>
          </cell>
          <cell r="J472" t="e">
            <v>#N/A</v>
          </cell>
        </row>
        <row r="473">
          <cell r="C473" t="str">
            <v>0005 6361 07</v>
          </cell>
          <cell r="D473" t="str">
            <v>Muros de mampostería en ladrillos de arcilla de 0.15 m x 0.20 m x 0.40 m (muro de 0.15) revitado en ambas caras</v>
          </cell>
          <cell r="E473">
            <v>87</v>
          </cell>
          <cell r="F473" t="str">
            <v>m2</v>
          </cell>
          <cell r="G473" t="e">
            <v>#N/A</v>
          </cell>
          <cell r="H473" t="e">
            <v>#N/A</v>
          </cell>
          <cell r="J473" t="e">
            <v>#N/A</v>
          </cell>
        </row>
        <row r="474">
          <cell r="C474" t="str">
            <v>0001 6100 10         A</v>
          </cell>
          <cell r="D474" t="str">
            <v>Tubería perforada de PVC  de 0.15 m (6") de diámetro</v>
          </cell>
          <cell r="E474">
            <v>150</v>
          </cell>
          <cell r="F474" t="str">
            <v>m</v>
          </cell>
          <cell r="G474">
            <v>26727</v>
          </cell>
          <cell r="H474">
            <v>4009050</v>
          </cell>
          <cell r="J474">
            <v>26727</v>
          </cell>
        </row>
        <row r="475">
          <cell r="J475">
            <v>0</v>
          </cell>
        </row>
        <row r="476">
          <cell r="J476">
            <v>0</v>
          </cell>
        </row>
        <row r="477">
          <cell r="J477">
            <v>0</v>
          </cell>
        </row>
      </sheetData>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2"/>
      <sheetName val="Cantidades_de_Obra2"/>
      <sheetName val="SUB_APU1"/>
      <sheetName val="Cantidades_de_Obra1"/>
      <sheetName val="SUB_APU3"/>
      <sheetName val="Cantidades_de_Obra3"/>
      <sheetName val="SUB_APU4"/>
      <sheetName val="Cantidades_de_Obra4"/>
      <sheetName val="Itemes Renovación"/>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Sábana"/>
      <sheetName val="Coloc. e Interc. Tapones"/>
      <sheetName val="Cambio de Valv."/>
      <sheetName val="Interc de Hidr."/>
      <sheetName val="Interc.tapones"/>
      <sheetName val="Interc.válv."/>
      <sheetName val="Paral. 1"/>
      <sheetName val="Paral. 2"/>
      <sheetName val="Paral. 3"/>
      <sheetName val="Paral.4"/>
      <sheetName val="Varios."/>
    </sheetNames>
    <sheetDataSet>
      <sheetData sheetId="0">
        <row r="1">
          <cell r="A1" t="str">
            <v>CODIGO</v>
          </cell>
        </row>
      </sheetData>
      <sheetData sheetId="1">
        <row r="1">
          <cell r="A1" t="str">
            <v>CODIGO</v>
          </cell>
        </row>
      </sheetData>
      <sheetData sheetId="2" refreshError="1">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intemperie amarillo tránsito (2 capas)</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Tablero de control para bombas. el cual incluye: cofre metalico, breaker industrial de caja moldeada, protecciones motores, selectores de tres posiciones, pilotos verdes, alarma interperie 220 v, pilotos rojos, minibreaker, borneras tipo riel omega, dps, cableado y plano de conexión</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 6 borneras tipo riel omega, dps, cableado y plano de conexión</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sheetData sheetId="8" refreshError="1"/>
      <sheetData sheetId="9"/>
      <sheetData sheetId="10"/>
      <sheetData sheetId="11"/>
      <sheetData sheetId="12"/>
      <sheetData sheetId="13"/>
      <sheetData sheetId="14" refreshError="1"/>
      <sheetData sheetId="15"/>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1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FO-PE-089"/>
      <sheetName val="1.1 Repl."/>
      <sheetName val="1.1 Repl. (2)"/>
      <sheetName val="1.2 Cerramiento"/>
      <sheetName val="1.2 Cerramiento (2)"/>
      <sheetName val="2.1 Transp"/>
      <sheetName val="2.1 Transp (2)"/>
      <sheetName val="2.2 ExcMec"/>
      <sheetName val="2.2 ExcMec (2)"/>
      <sheetName val="2.3 ExcManual"/>
      <sheetName val="2.3 ExcManual (2)"/>
      <sheetName val="2.4. Dem.Concr(Anden)"/>
      <sheetName val="2.4. Dem.Concr(Anden) (2)MANUAL"/>
      <sheetName val="2.4. Dem.Concr(Anden) (2)COMPR"/>
      <sheetName val="2.5. Dem.sard"/>
      <sheetName val="2.5. Dem.sard (2)"/>
      <sheetName val="2.6. Dem.Concr"/>
      <sheetName val="2.6. Dem.Concr (2)MA"/>
      <sheetName val="2.6. Dem.Concr (2)COMP"/>
      <sheetName val="2.7. Dem.asf"/>
      <sheetName val="2.7. Dem.asf MAN"/>
      <sheetName val="2.7. Dem.asf COMP"/>
      <sheetName val="3.1 SBGA"/>
      <sheetName val="3.1 SBGA (2)"/>
      <sheetName val="3.2 BGA"/>
      <sheetName val="3.2 BGA (2)"/>
      <sheetName val="3.3. SBGC"/>
      <sheetName val="3.3. SBGC (2)"/>
      <sheetName val="3.4 Rajón"/>
      <sheetName val="3.4 Rajón (2)"/>
      <sheetName val="3.5 MD20 (2)"/>
      <sheetName val="3.5 ASFALTO MODIFICADO"/>
      <sheetName val="3.5 MD20 Conso"/>
      <sheetName val="3.5 MD20 DobleA"/>
      <sheetName val="3.6 CRL1"/>
      <sheetName val="3.6 CRL1 (2)"/>
      <sheetName val="3.7 CRR1"/>
      <sheetName val="3.7 CRR1 (2)"/>
      <sheetName val="3.8 SBGA"/>
      <sheetName val="3.9 BGA "/>
      <sheetName val="3.10 SBGC "/>
      <sheetName val="3.11 MD20"/>
      <sheetName val="3.12 CRR1"/>
      <sheetName val="3.13 CRL1"/>
      <sheetName val="3.14 GEOT"/>
      <sheetName val="3.14 GEOT T2100"/>
      <sheetName val="4.1 Sardinel A10"/>
      <sheetName val="4.1 Sardinel A10 (2)"/>
      <sheetName val="4.2 SBGC  "/>
      <sheetName val="4.3 BordA80"/>
      <sheetName val="4.3 BordA80 (2)"/>
      <sheetName val="4.4 Adoquin6"/>
      <sheetName val="4.4 Adoquin6 (2)"/>
      <sheetName val="4.5 Rampa B5"/>
      <sheetName val="4.5 Rampa B5 (2)"/>
      <sheetName val="4.6 Loseta"/>
      <sheetName val="4.6 Loseta (2)"/>
      <sheetName val="4.7 Adoquin8"/>
      <sheetName val="4.7 Adoquin8 (2)"/>
      <sheetName val="4.8 BordeA170"/>
      <sheetName val="4.8 BordeA170 (2)"/>
      <sheetName val="4.9BolardoM63"/>
      <sheetName val="4.9BolardoM63 (2)"/>
      <sheetName val="4.10 ContRaices"/>
      <sheetName val="4.10 ContRaices (2)"/>
      <sheetName val="4.11 Protec M91"/>
      <sheetName val="4.11 Protec M91 (2)"/>
      <sheetName val="4.12 BancaM31"/>
      <sheetName val="4.12 BancaM31 (2)"/>
      <sheetName val="4.13  Caneca"/>
      <sheetName val="4.13  Caneca (2)"/>
      <sheetName val="4.14 CONC3000PSI"/>
      <sheetName val="4.14 CONC3000PSI (2)"/>
      <sheetName val="4.15Tala claseI"/>
      <sheetName val="4.16Tala clase II"/>
      <sheetName val="4.17Tala clase III"/>
      <sheetName val="4.18Tala clase IV"/>
      <sheetName val="4.19 TrasladoArbol"/>
      <sheetName val="4.20 TrasladoArbol5-10"/>
      <sheetName val="4.21Palma 1,80"/>
      <sheetName val="4.21Palma 1,80 (2)"/>
      <sheetName val="4.22Ligusto 1,80"/>
      <sheetName val="4.22Ligusto 1,80 (2)"/>
      <sheetName val="4.23Pajarito 1,80"/>
      <sheetName val="4.23Pajarito 1,80 (2)"/>
      <sheetName val="4.24 Pasto"/>
      <sheetName val="4.24 Pasto (2)"/>
      <sheetName val="4.25PastoKikuyo"/>
      <sheetName val="4.25PastoKikuyo (2)"/>
      <sheetName val="5.1 Dem.Concr(Anden) "/>
      <sheetName val="5.2 Dem1Piso-teja"/>
      <sheetName val="5.3 Dem1Piso-Placa "/>
      <sheetName val="5.4Dem 2 y 3 Pisos"/>
      <sheetName val="5.5BodegaDoble altura"/>
      <sheetName val="5.6. Dem.Concr "/>
      <sheetName val="5.7. Dem.Muros15"/>
      <sheetName val="5.8. Dem.Muros25"/>
      <sheetName val="5.9 Transp "/>
      <sheetName val="5.10 ExcMec "/>
      <sheetName val="5.11 Descapote"/>
      <sheetName val="5.11 Descapote (2)"/>
      <sheetName val="5.12 LODOS"/>
      <sheetName val="6.1 Repl."/>
      <sheetName val="6,2 EXCA. MANUAL"/>
      <sheetName val="6,3 EXCA. MANUAL REDES"/>
      <sheetName val="6,4 DEMOLIC. CONCRETO"/>
      <sheetName val="6,5 BASE CONCRETO"/>
      <sheetName val="6,6 ZAPATA CONCRETO"/>
      <sheetName val="6,7 VIGA CIMENTACION CONC"/>
      <sheetName val="6,8 CAJA INSPECCION"/>
      <sheetName val="6,9 CAJA INSPEC. 80 X 80"/>
      <sheetName val="6,10 BAJANTE A. NEGRAS"/>
      <sheetName val="6,11 PUNTO DESAG. PVC 2&quot;"/>
      <sheetName val="6,12 PUNTO DESAG.PVC 3&quot;"/>
      <sheetName val="6,13 PUNTO DESAG.PVC 4&quot;"/>
      <sheetName val="6,14 PUNTO DESAG.PVC 4&quot; A.LLV"/>
      <sheetName val="6,15 PUNTO R 2&quot;"/>
      <sheetName val="6,16 TUBERIA PVC-S 2&quot;"/>
      <sheetName val="6,17 TUBERIA PVC-S 4&quot;"/>
      <sheetName val="6,18 TUBERIA PVC-S 2&quot;"/>
      <sheetName val="6,19 TUBERIA PVC-S 4&quot; "/>
      <sheetName val="6,20 TAPON LIMPIEZA 4&quot;"/>
      <sheetName val="6,21 TUBERIA A LL"/>
      <sheetName val="6,22 TUBERIA ALL 110MM"/>
      <sheetName val="6,23 SUMIDERO"/>
      <sheetName val="6,24 Rejilla"/>
      <sheetName val="6,25 CNEXION POZO"/>
      <sheetName val="6,26 BASE GRANULAR"/>
      <sheetName val="6,27 POLIETILENO"/>
      <sheetName val="6,28 ACERO"/>
      <sheetName val="6,29 MALLA ELECTDA M-131"/>
      <sheetName val="6,30 MALLA ELECTDA M-188"/>
      <sheetName val="6,31 PLACA CONTRAPISO"/>
      <sheetName val="6,32 COLUMNAS"/>
      <sheetName val="6,33 VIGA AEREA"/>
      <sheetName val="6,34 MURO CONTENCION"/>
      <sheetName val="6,35 PLACA STEEL"/>
      <sheetName val="6,36 JUNTA CONSTRCON"/>
      <sheetName val="6,37 MURO"/>
      <sheetName val="6,38 LAVADO LADRILLO"/>
      <sheetName val="6,39 MURO LADRILLO"/>
      <sheetName val="6,40 SUM E INS POSTE"/>
      <sheetName val="6,41 CAJA CS-274"/>
      <sheetName val="6,42 AP280"/>
      <sheetName val="6,43 BANCO DE DUCTO"/>
      <sheetName val="6,44 DUCTO CAMBIO"/>
      <sheetName val="6,45 ESTRUCTURA 202"/>
      <sheetName val="6,46 ESTRUCTURA 211"/>
      <sheetName val="6,47 ESTRUCTURA 320"/>
      <sheetName val="6,48 ESTRUCTURA 321"/>
      <sheetName val="6,49 MONTAJE POSTE"/>
      <sheetName val="6,50 RET TERMINAL"/>
      <sheetName val="6,51 DESCARGADORES"/>
      <sheetName val="6,52 RED MEDIA"/>
      <sheetName val="6,53 RED TRENZADA"/>
      <sheetName val="6,54 TRANSFORMADOR"/>
      <sheetName val="6,55 LAMPARA PARALUX"/>
      <sheetName val="6,56 LAMPARA HERMET"/>
      <sheetName val="6,57 BALA DULUX"/>
      <sheetName val="6,58 APLIQUE"/>
      <sheetName val="6,59 MODULO"/>
      <sheetName val="6,60 REFLECTOR"/>
      <sheetName val="6,61 GABINETE"/>
      <sheetName val="6,62 MEDIDOR"/>
      <sheetName val="6,63 PUESTA A TIERRA"/>
      <sheetName val="6,64 PUESTA TIERRA GENL"/>
      <sheetName val="6,65 ACOMETIDA"/>
      <sheetName val="6,66 ACOMETIDA 3F"/>
      <sheetName val="6,67 ACOMETIDA 3F5H"/>
      <sheetName val="6,68 ACOMETIDA 3F5H CU"/>
      <sheetName val="6,69 ACOMETIDA 3F5H TH"/>
      <sheetName val="6,70 ACOMETIDA 3F5H THH"/>
      <sheetName val="6,71 ACOMETIDA ANTIFRAUDE"/>
      <sheetName val="6,72 SUM-TUB-CONDUIT"/>
      <sheetName val="6,73 SUM-TUB-CONDUIT 3-4&quot;"/>
      <sheetName val="6,74 SUM-TUB-CONDUIT 1&quot;"/>
      <sheetName val="6,75 SUM-TUB-CONDUIT 1 1-2&quot;"/>
      <sheetName val="6,76 TABLERO DE 12"/>
      <sheetName val="6,77 TABLERO DE 8"/>
      <sheetName val="6,78 SUMINIST.INST.TABLERO"/>
      <sheetName val="6,79 SUMINIST.INST.INTERRUP."/>
      <sheetName val="6,80 SUMINIST.INST.INETRRUP"/>
      <sheetName val="6,81 SUMINIST.INST.INETRRUP (2)"/>
      <sheetName val="6,82 SUMINIST.INST.INTERRUP TRI"/>
      <sheetName val="6,83 SALIDA ILUMINACION"/>
      <sheetName val="6,84 SALIDA TOMACORRIENTE"/>
      <sheetName val="6,85 SALIDA TOMACORRIENTE"/>
      <sheetName val="6,86 SALIDA TOMAC.NORM."/>
      <sheetName val="6,87 ALIDA TOMAC.GFCI"/>
      <sheetName val="6,88 SALIDA INTERRUP.SENC,"/>
      <sheetName val="6,89 SALIDA INTERRUP.DOBLE"/>
      <sheetName val="6,90 SUMIST.E INST. PROG."/>
      <sheetName val="6,91 SUMIST.E INST. ALARMA"/>
      <sheetName val="6,92 SALIDA SENSOR"/>
      <sheetName val="6,93 SUMINIST.INST.SIRENA"/>
      <sheetName val="6,94 SUMINIST.INST.PULSADOR "/>
      <sheetName val="6,95 SALIDA TOMA"/>
      <sheetName val="6,96 ANTENA TV"/>
      <sheetName val="6,97 CERTIFICACION"/>
      <sheetName val="6,98 MEDICION SIST."/>
      <sheetName val="6,99 PAÑETE LISO"/>
      <sheetName val="6,100 PERFILES TUB."/>
      <sheetName val="6,101 ACERO 60000 PSI"/>
      <sheetName val="6,102 PLATINAS Y ANGULOS"/>
      <sheetName val="6,103 IMPERMEABILIZACION"/>
      <sheetName val="6,104 MARQUESINA EN VIDRIO"/>
      <sheetName val="6,105 CIELO RASO"/>
      <sheetName val="6,106 CERAMICA PISO"/>
      <sheetName val="6,107 BALDOSA GRANO MAR."/>
      <sheetName val="6,108 G-ESCOBA"/>
      <sheetName val="6,109 BOCAPUERTA"/>
      <sheetName val="6,110 CERAMICA NEVADA"/>
      <sheetName val="6,111 CENEFA "/>
      <sheetName val="6,112 MUEBLE EN CONC"/>
      <sheetName val="6,113 INCRUSTACIONES"/>
      <sheetName val="6,114 ESPEJO"/>
      <sheetName val="6,115 SANITARIO"/>
      <sheetName val="6,116 LAVAMANOS"/>
      <sheetName val="6,117 GRIFERIA "/>
      <sheetName val="6,118 PUERTA EMT."/>
      <sheetName val="6,119 MUEBLE BAJO MESON"/>
      <sheetName val="6,120  MARCO METAL."/>
      <sheetName val="6,121 PUERTA METAL."/>
      <sheetName val="6,122 VENTANERIA"/>
      <sheetName val="6,123 PUERTA VIDRIO"/>
      <sheetName val="6,124 CERRADURA BELL"/>
      <sheetName val="6,125 CERRADURA CERROJO DOB."/>
      <sheetName val="6,126 ESTUCO Y VINILO 3 MANOS"/>
      <sheetName val="6,127 GRANIPLAS"/>
      <sheetName val="6,128 ANDEN EN CONCRETO"/>
      <sheetName val="7,1 DESCAPOTE"/>
      <sheetName val="7,2 EXCA. MANUAL"/>
      <sheetName val="7,3 BASE CONCRETO"/>
      <sheetName val="7,4 ZAPATA CONCRETO "/>
      <sheetName val="7,5 CONCRETO CICLOPEO"/>
      <sheetName val="7,6 VIGA CIMENTACION CONC"/>
      <sheetName val="7,7 ACERO (2)"/>
      <sheetName val="7,8 ALISTADO PISOS"/>
      <sheetName val="7,9 BASE GRANULARB200"/>
      <sheetName val="7,10 COLUMNAS EN CONCRETO"/>
      <sheetName val="7,11 VIGA AEREA "/>
      <sheetName val="7,12 placa maciza"/>
      <sheetName val="7,13 MALLA ELECTROS."/>
      <sheetName val="7,14 MURO LADRILLO"/>
      <sheetName val="7,15 HILADA REMATE"/>
      <sheetName val="7,16 FACHALETA ARQ."/>
      <sheetName val="7,17 LAVADO LADRILLO "/>
      <sheetName val="7,18ESMALTADO PISO"/>
      <sheetName val="7.19 PAÑETE LISO"/>
      <sheetName val="7,20 IMPERMEABILIZACION (2)"/>
      <sheetName val="7,21 VIDRIO SEG."/>
      <sheetName val="7,22  MARCO METAL. "/>
      <sheetName val="7,23 ESCALERA METAL."/>
      <sheetName val="7,24 EXCA. MANUAL (2)"/>
      <sheetName val="7,25 BASE CONCRETO (2"/>
      <sheetName val="7,26 CONCRETO CICLOPEO "/>
      <sheetName val="7,27 VIGA CIMENTACION CONC (2)"/>
      <sheetName val="7,28 ACERO (3)"/>
      <sheetName val="7,29 BASE GRANULARB200 (2)"/>
      <sheetName val="7,30 VIGA AEREA  (2)"/>
      <sheetName val="7,31 placa maciza "/>
      <sheetName val="7,32 HILADA REMATE"/>
      <sheetName val="7,33 MURO LADRILLO"/>
      <sheetName val="7,34 FACHALETA ARQ."/>
      <sheetName val="7,35 LAVADO LADRILLO  (2)"/>
      <sheetName val="7,36ESMALTADO PISO "/>
      <sheetName val="7.37 PAÑETE LISO "/>
      <sheetName val="7,38 REJA"/>
      <sheetName val="7,39 ESCUDO"/>
      <sheetName val="8.1ExcManual Zanja"/>
      <sheetName val="8.2ArenaPeña"/>
      <sheetName val="8.2ArenaPeña (2)"/>
      <sheetName val="8.3.B400"/>
      <sheetName val="8.3.B400 (2)"/>
      <sheetName val="8.4.B200"/>
      <sheetName val="8.4.B200 (2)"/>
      <sheetName val="8.5.HIDR"/>
      <sheetName val="8.5.HIDR (2)"/>
      <sheetName val="8.6.RDE21 12&quot;"/>
      <sheetName val="8.6.RDE21 12&quot; (2)"/>
      <sheetName val="8.7.RDE21 6&quot;"/>
      <sheetName val="8.7.RDE21 6&quot; (2)"/>
      <sheetName val="8.8. SCHD40 12&quot;"/>
      <sheetName val="8.9. SCHD40 6&quot;"/>
      <sheetName val="8.10.Caja Valvula 12&quot;"/>
      <sheetName val="8.11CHOROTE"/>
      <sheetName val="8.11CHOROTE (2)"/>
      <sheetName val="8.12 VALVULA COMPUERTA"/>
      <sheetName val="8.12 VALVULA COMPUERTA (2)"/>
      <sheetName val="8.13.Caja Valvula 6&quot;"/>
      <sheetName val="8.13.Caja Valvula 6&quot; (2)"/>
      <sheetName val="8.14.TEEHD12X6"/>
      <sheetName val="8.14.TEEHD12X6 (2)"/>
      <sheetName val="8.15.TEEHD6X6"/>
      <sheetName val="8.15.TEEHD6X6 (2)"/>
      <sheetName val="8.16CODO45.6&quot;"/>
      <sheetName val="8.16CODO45.6&quot; (2)"/>
      <sheetName val="8.17CODO90.6&quot;"/>
      <sheetName val="8.17CODO90.6&quot; (2)"/>
      <sheetName val="8.18CODO45.12&quot;"/>
      <sheetName val="8.18CODO45.12&quot; (2)"/>
      <sheetName val="8.19Emp6&quot;"/>
      <sheetName val="8.19Emp6&quot; (2)"/>
      <sheetName val="8.20Emp8&quot;"/>
      <sheetName val="8.20Emp8&quot; (2)"/>
      <sheetName val="8.21Emp6 a12&quot;"/>
      <sheetName val="8.21Emp6 a12&quot; (2)"/>
      <sheetName val="8.22EmpAcero6&quot;"/>
      <sheetName val="8.22EmpAcero6&quot; (2)"/>
      <sheetName val="8.23EmpAcero12&quot;"/>
      <sheetName val="8.23EmpAcero12&quot; (2)"/>
      <sheetName val="8.24Tapon6&quot;"/>
      <sheetName val="8.24Tapon6&quot; (2)"/>
      <sheetName val="8.25Tapon4&quot;"/>
      <sheetName val="8.25Tapon4&quot; (2)"/>
      <sheetName val="8.26Tapón1 1-2&quot;"/>
      <sheetName val="8.26Tapón1 1-2&quot; (2)"/>
      <sheetName val="8.27-RED12-8"/>
      <sheetName val="8.27-RED12-8 (2)"/>
      <sheetName val="8.28 Acom1-2&quot;"/>
      <sheetName val="8.28 Acom1-2&quot; (2)"/>
      <sheetName val="8.29Conc3000"/>
      <sheetName val="8.29Conc3000 (2)"/>
      <sheetName val="8.30PruebPresion"/>
      <sheetName val="8.30PruebPresion (2)"/>
      <sheetName val="9.1ExcManual Zanja"/>
      <sheetName val="9.2TRIT 12&quot;"/>
      <sheetName val="9.2TRIT 12&quot; (2)"/>
      <sheetName val="9.3.B400"/>
      <sheetName val="9.4.B200"/>
      <sheetName val="9.5TUB8&quot;"/>
      <sheetName val="9.5TUB8&quot; (2)"/>
      <sheetName val="9.6TUB10&quot;"/>
      <sheetName val="9.6TUB10&quot; (2)"/>
      <sheetName val="9.7TUB14&quot;"/>
      <sheetName val="9.7TUB14&quot; (2)"/>
      <sheetName val="9.8TUB16&quot;"/>
      <sheetName val="9.8TUB16&quot; (2)"/>
      <sheetName val="9.9TUB18&quot;"/>
      <sheetName val="9.9TUB18&quot; (2)"/>
      <sheetName val="9.10TUB27&quot;"/>
      <sheetName val="9.10TUB27&quot; (2)"/>
      <sheetName val="9.11TUB40&quot;"/>
      <sheetName val="9.11TUB40&quot; (2)"/>
      <sheetName val="9.12TUB44&quot;"/>
      <sheetName val="9.12TUB44&quot; (2)"/>
      <sheetName val="9.13TUB10&quot;"/>
      <sheetName val="9.13TUB10&quot; (2)"/>
      <sheetName val="9.14PLacafondo"/>
      <sheetName val="9.14PLacafondo (2)"/>
      <sheetName val="9.15CONO"/>
      <sheetName val="9.15CONO (2)"/>
      <sheetName val="9.16CARGUE"/>
      <sheetName val="9.16CARGUE (2)"/>
      <sheetName val="9.17CAMARA52"/>
      <sheetName val="9.18CAMARA49"/>
      <sheetName val="9.19CAMARA54"/>
      <sheetName val="9.20CAMARA55"/>
      <sheetName val="9.21 POZO"/>
      <sheetName val="9.21 POZO (2)"/>
      <sheetName val="9.22 SUMIDERO"/>
      <sheetName val="9.23 CAJA INSPECCION "/>
      <sheetName val="9.23 CAJA INSPECCION  (2)"/>
      <sheetName val="9.24TUB6&quot;"/>
      <sheetName val="9.24TUB6&quot; (2)"/>
      <sheetName val="10.1CS276"/>
      <sheetName val="10.1CS276 (2)"/>
      <sheetName val="10.1CS276 (3)"/>
      <sheetName val="10.2CS274"/>
      <sheetName val="10.2CS274 (2)"/>
      <sheetName val="10.2CS274 (3)"/>
      <sheetName val="10.3CS275"/>
      <sheetName val="10.3CS275 (2)"/>
      <sheetName val="10.3CS275 (3)"/>
      <sheetName val="10.4DUCTOS6+DUCTO3"/>
      <sheetName val="10.4DUCTOS6+DUCTO3 (2)"/>
      <sheetName val="10.5CARCAMO"/>
      <sheetName val="10.5CARCAMO (2)"/>
      <sheetName val="10.6CAJA"/>
      <sheetName val="10.6CAJA (2)"/>
      <sheetName val="10.7CURVA 34&quot;"/>
      <sheetName val="10.7CURVA 34&quot; (2)"/>
      <sheetName val="10.8CAMARA T14"/>
      <sheetName val="10.8CAMARA T14 (2)"/>
      <sheetName val="10.9CAMARA T14A"/>
      <sheetName val="10.9CAMARA T14A (2)"/>
      <sheetName val="10.10DUCTO4&quot;"/>
      <sheetName val="10.10DUCTO4&quot; (2)"/>
      <sheetName val="10.11CARCAMO"/>
      <sheetName val="10.11CARCAMO (2)"/>
      <sheetName val="10.12 CAMARA"/>
      <sheetName val="10.12 CAMARA (2)"/>
      <sheetName val="10.13DUCTO4&quot;"/>
      <sheetName val="10.13DUCTO4&quot; (2)"/>
      <sheetName val="11.1"/>
      <sheetName val="11.1 (2)"/>
      <sheetName val="11.2"/>
      <sheetName val="11.2 (2)"/>
      <sheetName val="11.3"/>
      <sheetName val="11.3 (2)"/>
      <sheetName val="11.4"/>
      <sheetName val="11.4 (2)"/>
      <sheetName val="11.5CajaPaso"/>
      <sheetName val="11.5CajaPaso (2)"/>
      <sheetName val="11.6PEDESTAL"/>
      <sheetName val="11.6PEDESTAL (2)"/>
      <sheetName val="11.7DUCTO3&quot;"/>
      <sheetName val="11.7DUCTO3&quot; (2)"/>
      <sheetName val="11.8"/>
      <sheetName val="11.9"/>
      <sheetName val="11.9 (2)"/>
      <sheetName val="11.10"/>
      <sheetName val="11.10 (2)"/>
      <sheetName val="11.11"/>
      <sheetName val="11.11 (2)"/>
      <sheetName val="11.12"/>
      <sheetName val="11.12 (2)"/>
      <sheetName val="11.13"/>
      <sheetName val="11.13 (2)"/>
      <sheetName val="11.14"/>
      <sheetName val="11.14 (2)"/>
      <sheetName val="11.15"/>
      <sheetName val="11.15 (2)"/>
      <sheetName val="12.1ACTAVECINDAD"/>
      <sheetName val="13.1 SBGA (2)"/>
      <sheetName val="13.2 BGA (2)"/>
      <sheetName val="13.3. SBGC (2)"/>
      <sheetName val="13,4 MD20 (2)"/>
      <sheetName val="13,5 CRR1 (2)"/>
      <sheetName val="13,6 CRL1 (2)"/>
      <sheetName val="13,7 Repl."/>
      <sheetName val="13,8 Descapote "/>
      <sheetName val="13,9 ExcMec (2)"/>
      <sheetName val="13,10 ExcManual (2)"/>
      <sheetName val="13,11. Dem.Concr(Anden) (2)"/>
      <sheetName val="13,12 Dem.asf (2)"/>
      <sheetName val="13,13 Transp (2)"/>
      <sheetName val="13.14 GEOT (2)"/>
      <sheetName val="13,15 SBGA"/>
      <sheetName val="13,16 BGA "/>
      <sheetName val="13,17 SBGC "/>
      <sheetName val="13.18 MD12"/>
      <sheetName val="13.19 FRANJA"/>
      <sheetName val="13.19 FRANJA (2)"/>
      <sheetName val="13,20 CRR1 "/>
      <sheetName val="13,21 BordA80 (2)"/>
      <sheetName val="13,22 Adoquin8 (2)"/>
      <sheetName val="13,23 Adoquin6 (2)"/>
      <sheetName val="13,24 CONC3000PSI "/>
      <sheetName val="13,25BancaM31 "/>
      <sheetName val="13.26BolardoM62"/>
      <sheetName val="13,27 ContRaices "/>
      <sheetName val="13.28FUCSIA"/>
      <sheetName val="13.29 Rampa B5"/>
      <sheetName val="13,30 SEÑAL"/>
      <sheetName val="13.31"/>
      <sheetName val="13.31 (2)"/>
      <sheetName val="13.32"/>
      <sheetName val="13.33"/>
      <sheetName val="13.34"/>
      <sheetName val="ANEXO 7A final"/>
      <sheetName val="Resumen valores"/>
      <sheetName val="Hoja1"/>
      <sheetName val="1_1_Repl_"/>
      <sheetName val="1_1_Repl__(2)"/>
      <sheetName val="1_2_Cerramiento"/>
      <sheetName val="1_2_Cerramiento_(2)"/>
      <sheetName val="2_1_Transp"/>
      <sheetName val="2_1_Transp_(2)"/>
      <sheetName val="2_2_ExcMec"/>
      <sheetName val="2_2_ExcMec_(2)"/>
      <sheetName val="2_3_ExcManual"/>
      <sheetName val="2_3_ExcManual_(2)"/>
      <sheetName val="2_4__Dem_Concr(Anden)"/>
      <sheetName val="2_4__Dem_Concr(Anden)_(2)MANUAL"/>
      <sheetName val="2_4__Dem_Concr(Anden)_(2)COMPR"/>
      <sheetName val="2_5__Dem_sard"/>
      <sheetName val="2_5__Dem_sard_(2)"/>
      <sheetName val="2_6__Dem_Concr"/>
      <sheetName val="2_6__Dem_Concr_(2)MA"/>
      <sheetName val="2_6__Dem_Concr_(2)COMP"/>
      <sheetName val="2_7__Dem_asf"/>
      <sheetName val="2_7__Dem_asf_MAN"/>
      <sheetName val="2_7__Dem_asf_COMP"/>
      <sheetName val="3_1_SBGA"/>
      <sheetName val="3_1_SBGA_(2)"/>
      <sheetName val="3_2_BGA"/>
      <sheetName val="3_2_BGA_(2)"/>
      <sheetName val="3_3__SBGC"/>
      <sheetName val="3_3__SBGC_(2)"/>
      <sheetName val="3_4_Rajón"/>
      <sheetName val="3_4_Rajón_(2)"/>
      <sheetName val="3_5_MD20_(2)"/>
      <sheetName val="3_5_ASFALTO_MODIFICADO"/>
      <sheetName val="3_5_MD20_Conso"/>
      <sheetName val="3_5_MD20_DobleA"/>
      <sheetName val="3_6_CRL1"/>
      <sheetName val="3_6_CRL1_(2)"/>
      <sheetName val="3_7_CRR1"/>
      <sheetName val="3_7_CRR1_(2)"/>
      <sheetName val="3_8_SBGA"/>
      <sheetName val="3_9_BGA_"/>
      <sheetName val="3_10_SBGC_"/>
      <sheetName val="3_11_MD20"/>
      <sheetName val="3_12_CRR1"/>
      <sheetName val="3_13_CRL1"/>
      <sheetName val="3_14_GEOT"/>
      <sheetName val="3_14_GEOT_T2100"/>
      <sheetName val="4_1_Sardinel_A10"/>
      <sheetName val="4_1_Sardinel_A10_(2)"/>
      <sheetName val="4_2_SBGC__"/>
      <sheetName val="4_3_BordA80"/>
      <sheetName val="4_3_BordA80_(2)"/>
      <sheetName val="4_4_Adoquin6"/>
      <sheetName val="4_4_Adoquin6_(2)"/>
      <sheetName val="4_5_Rampa_B5"/>
      <sheetName val="4_5_Rampa_B5_(2)"/>
      <sheetName val="4_6_Loseta"/>
      <sheetName val="4_6_Loseta_(2)"/>
      <sheetName val="4_7_Adoquin8"/>
      <sheetName val="4_7_Adoquin8_(2)"/>
      <sheetName val="4_8_BordeA170"/>
      <sheetName val="4_8_BordeA170_(2)"/>
      <sheetName val="4_9BolardoM63"/>
      <sheetName val="4_9BolardoM63_(2)"/>
      <sheetName val="4_10_ContRaices"/>
      <sheetName val="4_10_ContRaices_(2)"/>
      <sheetName val="4_11_Protec_M91"/>
      <sheetName val="4_11_Protec_M91_(2)"/>
      <sheetName val="4_12_BancaM31"/>
      <sheetName val="4_12_BancaM31_(2)"/>
      <sheetName val="4_13__Caneca"/>
      <sheetName val="4_13__Caneca_(2)"/>
      <sheetName val="4_14_CONC3000PSI"/>
      <sheetName val="4_14_CONC3000PSI_(2)"/>
      <sheetName val="4_15Tala_claseI"/>
      <sheetName val="4_16Tala_clase_II"/>
      <sheetName val="4_17Tala_clase_III"/>
      <sheetName val="4_18Tala_clase_IV"/>
      <sheetName val="4_19_TrasladoArbol"/>
      <sheetName val="4_20_TrasladoArbol5-10"/>
      <sheetName val="4_21Palma_1,80"/>
      <sheetName val="4_21Palma_1,80_(2)"/>
      <sheetName val="4_22Ligusto_1,80"/>
      <sheetName val="4_22Ligusto_1,80_(2)"/>
      <sheetName val="4_23Pajarito_1,80"/>
      <sheetName val="4_23Pajarito_1,80_(2)"/>
      <sheetName val="4_24_Pasto"/>
      <sheetName val="4_24_Pasto_(2)"/>
      <sheetName val="4_25PastoKikuyo"/>
      <sheetName val="4_25PastoKikuyo_(2)"/>
      <sheetName val="5_1_Dem_Concr(Anden)_"/>
      <sheetName val="5_2_Dem1Piso-teja"/>
      <sheetName val="5_3_Dem1Piso-Placa_"/>
      <sheetName val="5_4Dem_2_y_3_Pisos"/>
      <sheetName val="5_5BodegaDoble_altura"/>
      <sheetName val="5_6__Dem_Concr_"/>
      <sheetName val="5_7__Dem_Muros15"/>
      <sheetName val="5_8__Dem_Muros25"/>
      <sheetName val="5_9_Transp_"/>
      <sheetName val="5_10_ExcMec_"/>
      <sheetName val="5_11_Descapote"/>
      <sheetName val="5_11_Descapote_(2)"/>
      <sheetName val="5_12_LODOS"/>
      <sheetName val="6_1_Repl_"/>
      <sheetName val="6,2_EXCA__MANUAL"/>
      <sheetName val="6,3_EXCA__MANUAL_REDES"/>
      <sheetName val="6,4_DEMOLIC__CONCRETO"/>
      <sheetName val="6,5_BASE_CONCRETO"/>
      <sheetName val="6,6_ZAPATA_CONCRETO"/>
      <sheetName val="6,7_VIGA_CIMENTACION_CONC"/>
      <sheetName val="6,8_CAJA_INSPECCION"/>
      <sheetName val="6,9_CAJA_INSPEC__80_X_80"/>
      <sheetName val="6,10_BAJANTE_A__NEGRAS"/>
      <sheetName val="6,11_PUNTO_DESAG__PVC_2&quot;"/>
      <sheetName val="6,12_PUNTO_DESAG_PVC_3&quot;"/>
      <sheetName val="6,13_PUNTO_DESAG_PVC_4&quot;"/>
      <sheetName val="6,14_PUNTO_DESAG_PVC_4&quot;_A_LLV"/>
      <sheetName val="6,15_PUNTO_R_2&quot;"/>
      <sheetName val="6,16_TUBERIA_PVC-S_2&quot;"/>
      <sheetName val="6,17_TUBERIA_PVC-S_4&quot;"/>
      <sheetName val="6,18_TUBERIA_PVC-S_2&quot;"/>
      <sheetName val="6,19_TUBERIA_PVC-S_4&quot;_"/>
      <sheetName val="6,20_TAPON_LIMPIEZA_4&quot;"/>
      <sheetName val="6,21_TUBERIA_A_LL"/>
      <sheetName val="6,22_TUBERIA_ALL_110MM"/>
      <sheetName val="6,23_SUMIDERO"/>
      <sheetName val="6,24_Rejilla"/>
      <sheetName val="6,25_CNEXION_POZO"/>
      <sheetName val="6,26_BASE_GRANULAR"/>
      <sheetName val="6,27_POLIETILENO"/>
      <sheetName val="6,28_ACERO"/>
      <sheetName val="6,29_MALLA_ELECTDA_M-131"/>
      <sheetName val="6,30_MALLA_ELECTDA_M-188"/>
      <sheetName val="6,31_PLACA_CONTRAPISO"/>
      <sheetName val="6,32_COLUMNAS"/>
      <sheetName val="6,33_VIGA_AEREA"/>
      <sheetName val="6,34_MURO_CONTENCION"/>
      <sheetName val="6,35_PLACA_STEEL"/>
      <sheetName val="6,36_JUNTA_CONSTRCON"/>
      <sheetName val="6,37_MURO"/>
      <sheetName val="6,38_LAVADO_LADRILLO"/>
      <sheetName val="6,39_MURO_LADRILLO"/>
      <sheetName val="6,40_SUM_E_INS_POSTE"/>
      <sheetName val="6,41_CAJA_CS-274"/>
      <sheetName val="6,42_AP280"/>
      <sheetName val="6,43_BANCO_DE_DUCTO"/>
      <sheetName val="6,44_DUCTO_CAMBIO"/>
      <sheetName val="6,45_ESTRUCTURA_202"/>
      <sheetName val="6,46_ESTRUCTURA_211"/>
      <sheetName val="6,47_ESTRUCTURA_320"/>
      <sheetName val="6,48_ESTRUCTURA_321"/>
      <sheetName val="6,49_MONTAJE_POSTE"/>
      <sheetName val="6,50_RET_TERMINAL"/>
      <sheetName val="6,51_DESCARGADORES"/>
      <sheetName val="6,52_RED_MEDIA"/>
      <sheetName val="6,53_RED_TRENZADA"/>
      <sheetName val="6,54_TRANSFORMADOR"/>
      <sheetName val="6,55_LAMPARA_PARALUX"/>
      <sheetName val="6,56_LAMPARA_HERMET"/>
      <sheetName val="6,57_BALA_DULUX"/>
      <sheetName val="6,58_APLIQUE"/>
      <sheetName val="6,59_MODULO"/>
      <sheetName val="6,60_REFLECTOR"/>
      <sheetName val="6,61_GABINETE"/>
      <sheetName val="6,62_MEDIDOR"/>
      <sheetName val="6,63_PUESTA_A_TIERRA"/>
      <sheetName val="6,64_PUESTA_TIERRA_GENL"/>
      <sheetName val="6,65_ACOMETIDA"/>
      <sheetName val="6,66_ACOMETIDA_3F"/>
      <sheetName val="6,67_ACOMETIDA_3F5H"/>
      <sheetName val="6,68_ACOMETIDA_3F5H_CU"/>
      <sheetName val="6,69_ACOMETIDA_3F5H_TH"/>
      <sheetName val="6,70_ACOMETIDA_3F5H_THH"/>
      <sheetName val="6,71_ACOMETIDA_ANTIFRAUDE"/>
      <sheetName val="6,72_SUM-TUB-CONDUIT"/>
      <sheetName val="6,73_SUM-TUB-CONDUIT_3-4&quot;"/>
      <sheetName val="6,74_SUM-TUB-CONDUIT_1&quot;"/>
      <sheetName val="6,75_SUM-TUB-CONDUIT_1_1-2&quot;"/>
      <sheetName val="6,76_TABLERO_DE_12"/>
      <sheetName val="6,77_TABLERO_DE_8"/>
      <sheetName val="6,78_SUMINIST_INST_TABLERO"/>
      <sheetName val="6,79_SUMINIST_INST_INTERRUP_"/>
      <sheetName val="6,80_SUMINIST_INST_INETRRUP"/>
      <sheetName val="6,81_SUMINIST_INST_INETRRUP_(2)"/>
      <sheetName val="6,82_SUMINIST_INST_INTERRUP_TRI"/>
      <sheetName val="6,83_SALIDA_ILUMINACION"/>
      <sheetName val="6,84_SALIDA_TOMACORRIENTE"/>
      <sheetName val="6,85_SALIDA_TOMACORRIENTE"/>
      <sheetName val="6,86_SALIDA_TOMAC_NORM_"/>
      <sheetName val="6,87_ALIDA_TOMAC_GFCI"/>
      <sheetName val="6,88_SALIDA_INTERRUP_SENC,"/>
      <sheetName val="6,89_SALIDA_INTERRUP_DOBLE"/>
      <sheetName val="6,90_SUMIST_E_INST__PROG_"/>
      <sheetName val="6,91_SUMIST_E_INST__ALARMA"/>
      <sheetName val="6,92_SALIDA_SENSOR"/>
      <sheetName val="6,93_SUMINIST_INST_SIRENA"/>
      <sheetName val="6,94_SUMINIST_INST_PULSADOR_"/>
      <sheetName val="6,95_SALIDA_TOMA"/>
      <sheetName val="6,96_ANTENA_TV"/>
      <sheetName val="6,97_CERTIFICACION"/>
      <sheetName val="6,98_MEDICION_SIST_"/>
      <sheetName val="6,99_PAÑETE_LISO"/>
      <sheetName val="6,100_PERFILES_TUB_"/>
      <sheetName val="6,101_ACERO_60000_PSI"/>
      <sheetName val="6,102_PLATINAS_Y_ANGULOS"/>
      <sheetName val="6,103_IMPERMEABILIZACION"/>
      <sheetName val="6,104_MARQUESINA_EN_VIDRIO"/>
      <sheetName val="6,105_CIELO_RASO"/>
      <sheetName val="6,106_CERAMICA_PISO"/>
      <sheetName val="6,107_BALDOSA_GRANO_MAR_"/>
      <sheetName val="6,108_G-ESCOBA"/>
      <sheetName val="6,109_BOCAPUERTA"/>
      <sheetName val="6,110_CERAMICA_NEVADA"/>
      <sheetName val="6,111_CENEFA_"/>
      <sheetName val="6,112_MUEBLE_EN_CONC"/>
      <sheetName val="6,113_INCRUSTACIONES"/>
      <sheetName val="6,114_ESPEJO"/>
      <sheetName val="6,115_SANITARIO"/>
      <sheetName val="6,116_LAVAMANOS"/>
      <sheetName val="6,117_GRIFERIA_"/>
      <sheetName val="6,118_PUERTA_EMT_"/>
      <sheetName val="6,119_MUEBLE_BAJO_MESON"/>
      <sheetName val="6,120__MARCO_METAL_"/>
      <sheetName val="6,121_PUERTA_METAL_"/>
      <sheetName val="6,122_VENTANERIA"/>
      <sheetName val="6,123_PUERTA_VIDRIO"/>
      <sheetName val="6,124_CERRADURA_BELL"/>
      <sheetName val="6,125_CERRADURA_CERROJO_DOB_"/>
      <sheetName val="6,126_ESTUCO_Y_VINILO_3_MANOS"/>
      <sheetName val="6,127_GRANIPLAS"/>
      <sheetName val="6,128_ANDEN_EN_CONCRETO"/>
      <sheetName val="7,1_DESCAPOTE"/>
      <sheetName val="7,2_EXCA__MANUAL"/>
      <sheetName val="7,3_BASE_CONCRETO"/>
      <sheetName val="7,4_ZAPATA_CONCRETO_"/>
      <sheetName val="7,5_CONCRETO_CICLOPEO"/>
      <sheetName val="7,6_VIGA_CIMENTACION_CONC"/>
      <sheetName val="7,7_ACERO_(2)"/>
      <sheetName val="7,8_ALISTADO_PISOS"/>
      <sheetName val="7,9_BASE_GRANULARB200"/>
      <sheetName val="7,10_COLUMNAS_EN_CONCRETO"/>
      <sheetName val="7,11_VIGA_AEREA_"/>
      <sheetName val="7,12_placa_maciza"/>
      <sheetName val="7,13_MALLA_ELECTROS_"/>
      <sheetName val="7,14_MURO_LADRILLO"/>
      <sheetName val="7,15_HILADA_REMATE"/>
      <sheetName val="7,16_FACHALETA_ARQ_"/>
      <sheetName val="7,17_LAVADO_LADRILLO_"/>
      <sheetName val="7,18ESMALTADO_PISO"/>
      <sheetName val="7_19_PAÑETE_LISO"/>
      <sheetName val="7,20_IMPERMEABILIZACION_(2)"/>
      <sheetName val="7,21_VIDRIO_SEG_"/>
      <sheetName val="7,22__MARCO_METAL__"/>
      <sheetName val="7,23_ESCALERA_METAL_"/>
      <sheetName val="7,24_EXCA__MANUAL_(2)"/>
      <sheetName val="7,25_BASE_CONCRETO_(2"/>
      <sheetName val="7,26_CONCRETO_CICLOPEO_"/>
      <sheetName val="7,27_VIGA_CIMENTACION_CONC_(2)"/>
      <sheetName val="7,28_ACERO_(3)"/>
      <sheetName val="7,29_BASE_GRANULARB200_(2)"/>
      <sheetName val="7,30_VIGA_AEREA__(2)"/>
      <sheetName val="7,31_placa_maciza_"/>
      <sheetName val="7,32_HILADA_REMATE"/>
      <sheetName val="7,33_MURO_LADRILLO"/>
      <sheetName val="7,34_FACHALETA_ARQ_"/>
      <sheetName val="7,35_LAVADO_LADRILLO__(2)"/>
      <sheetName val="7,36ESMALTADO_PISO_"/>
      <sheetName val="7_37_PAÑETE_LISO_"/>
      <sheetName val="7,38_REJA"/>
      <sheetName val="7,39_ESCUDO"/>
      <sheetName val="8_1ExcManual_Zanja"/>
      <sheetName val="8_2ArenaPeña"/>
      <sheetName val="8_2ArenaPeña_(2)"/>
      <sheetName val="8_3_B400"/>
      <sheetName val="8_3_B400_(2)"/>
      <sheetName val="8_4_B200"/>
      <sheetName val="8_4_B200_(2)"/>
      <sheetName val="8_5_HIDR"/>
      <sheetName val="8_5_HIDR_(2)"/>
      <sheetName val="8_6_RDE21_12&quot;"/>
      <sheetName val="8_6_RDE21_12&quot;_(2)"/>
      <sheetName val="8_7_RDE21_6&quot;"/>
      <sheetName val="8_7_RDE21_6&quot;_(2)"/>
      <sheetName val="8_8__SCHD40_12&quot;"/>
      <sheetName val="8_9__SCHD40_6&quot;"/>
      <sheetName val="8_10_Caja_Valvula_12&quot;"/>
      <sheetName val="8_11CHOROTE"/>
      <sheetName val="8_11CHOROTE_(2)"/>
      <sheetName val="8_12_VALVULA_COMPUERTA"/>
      <sheetName val="8_12_VALVULA_COMPUERTA_(2)"/>
      <sheetName val="8_13_Caja_Valvula_6&quot;"/>
      <sheetName val="8_13_Caja_Valvula_6&quot;_(2)"/>
      <sheetName val="8_14_TEEHD12X6"/>
      <sheetName val="8_14_TEEHD12X6_(2)"/>
      <sheetName val="8_15_TEEHD6X6"/>
      <sheetName val="8_15_TEEHD6X6_(2)"/>
      <sheetName val="8_16CODO45_6&quot;"/>
      <sheetName val="8_16CODO45_6&quot;_(2)"/>
      <sheetName val="8_17CODO90_6&quot;"/>
      <sheetName val="8_17CODO90_6&quot;_(2)"/>
      <sheetName val="8_18CODO45_12&quot;"/>
      <sheetName val="8_18CODO45_12&quot;_(2)"/>
      <sheetName val="8_19Emp6&quot;"/>
      <sheetName val="8_19Emp6&quot;_(2)"/>
      <sheetName val="8_20Emp8&quot;"/>
      <sheetName val="8_20Emp8&quot;_(2)"/>
      <sheetName val="8_21Emp6_a12&quot;"/>
      <sheetName val="8_21Emp6_a12&quot;_(2)"/>
      <sheetName val="8_22EmpAcero6&quot;"/>
      <sheetName val="8_22EmpAcero6&quot;_(2)"/>
      <sheetName val="8_23EmpAcero12&quot;"/>
      <sheetName val="8_23EmpAcero12&quot;_(2)"/>
      <sheetName val="8_24Tapon6&quot;"/>
      <sheetName val="8_24Tapon6&quot;_(2)"/>
      <sheetName val="8_25Tapon4&quot;"/>
      <sheetName val="8_25Tapon4&quot;_(2)"/>
      <sheetName val="8_26Tapón1_1-2&quot;"/>
      <sheetName val="8_26Tapón1_1-2&quot;_(2)"/>
      <sheetName val="8_27-RED12-8"/>
      <sheetName val="8_27-RED12-8_(2)"/>
      <sheetName val="8_28_Acom1-2&quot;"/>
      <sheetName val="8_28_Acom1-2&quot;_(2)"/>
      <sheetName val="8_29Conc3000"/>
      <sheetName val="8_29Conc3000_(2)"/>
      <sheetName val="8_30PruebPresion"/>
      <sheetName val="8_30PruebPresion_(2)"/>
      <sheetName val="9_1ExcManual_Zanja"/>
      <sheetName val="9_2TRIT_12&quot;"/>
      <sheetName val="9_2TRIT_12&quot;_(2)"/>
      <sheetName val="9_3_B400"/>
      <sheetName val="9_4_B200"/>
      <sheetName val="9_5TUB8&quot;"/>
      <sheetName val="9_5TUB8&quot;_(2)"/>
      <sheetName val="9_6TUB10&quot;"/>
      <sheetName val="9_6TUB10&quot;_(2)"/>
      <sheetName val="9_7TUB14&quot;"/>
      <sheetName val="9_7TUB14&quot;_(2)"/>
      <sheetName val="9_8TUB16&quot;"/>
      <sheetName val="9_8TUB16&quot;_(2)"/>
      <sheetName val="9_9TUB18&quot;"/>
      <sheetName val="9_9TUB18&quot;_(2)"/>
      <sheetName val="9_10TUB27&quot;"/>
      <sheetName val="9_10TUB27&quot;_(2)"/>
      <sheetName val="9_11TUB40&quot;"/>
      <sheetName val="9_11TUB40&quot;_(2)"/>
      <sheetName val="9_12TUB44&quot;"/>
      <sheetName val="9_12TUB44&quot;_(2)"/>
      <sheetName val="9_13TUB10&quot;"/>
      <sheetName val="9_13TUB10&quot;_(2)"/>
      <sheetName val="9_14PLacafondo"/>
      <sheetName val="9_14PLacafondo_(2)"/>
      <sheetName val="9_15CONO"/>
      <sheetName val="9_15CONO_(2)"/>
      <sheetName val="9_16CARGUE"/>
      <sheetName val="9_16CARGUE_(2)"/>
      <sheetName val="9_17CAMARA52"/>
      <sheetName val="9_18CAMARA49"/>
      <sheetName val="9_19CAMARA54"/>
      <sheetName val="9_20CAMARA55"/>
      <sheetName val="9_21_POZO"/>
      <sheetName val="9_21_POZO_(2)"/>
      <sheetName val="9_22_SUMIDERO"/>
      <sheetName val="9_23_CAJA_INSPECCION_"/>
      <sheetName val="9_23_CAJA_INSPECCION__(2)"/>
      <sheetName val="9_24TUB6&quot;"/>
      <sheetName val="9_24TUB6&quot;_(2)"/>
      <sheetName val="10_1CS276"/>
      <sheetName val="10_1CS276_(2)"/>
      <sheetName val="10_1CS276_(3)"/>
      <sheetName val="10_2CS274"/>
      <sheetName val="10_2CS274_(2)"/>
      <sheetName val="10_2CS274_(3)"/>
      <sheetName val="10_3CS275"/>
      <sheetName val="10_3CS275_(2)"/>
      <sheetName val="10_3CS275_(3)"/>
      <sheetName val="10_4DUCTOS6+DUCTO3"/>
      <sheetName val="10_4DUCTOS6+DUCTO3_(2)"/>
      <sheetName val="10_5CARCAMO"/>
      <sheetName val="10_5CARCAMO_(2)"/>
      <sheetName val="10_6CAJA"/>
      <sheetName val="10_6CAJA_(2)"/>
      <sheetName val="10_7CURVA_34&quot;"/>
      <sheetName val="10_7CURVA_34&quot;_(2)"/>
      <sheetName val="10_8CAMARA_T14"/>
      <sheetName val="10_8CAMARA_T14_(2)"/>
      <sheetName val="10_9CAMARA_T14A"/>
      <sheetName val="10_9CAMARA_T14A_(2)"/>
      <sheetName val="10_10DUCTO4&quot;"/>
      <sheetName val="10_10DUCTO4&quot;_(2)"/>
      <sheetName val="10_11CARCAMO"/>
      <sheetName val="10_11CARCAMO_(2)"/>
      <sheetName val="10_12_CAMARA"/>
      <sheetName val="10_12_CAMARA_(2)"/>
      <sheetName val="10_13DUCTO4&quot;"/>
      <sheetName val="10_13DUCTO4&quot;_(2)"/>
      <sheetName val="11_1"/>
      <sheetName val="11_1_(2)"/>
      <sheetName val="11_2"/>
      <sheetName val="11_2_(2)"/>
      <sheetName val="11_3"/>
      <sheetName val="11_3_(2)"/>
      <sheetName val="11_4"/>
      <sheetName val="11_4_(2)"/>
      <sheetName val="11_5CajaPaso"/>
      <sheetName val="11_5CajaPaso_(2)"/>
      <sheetName val="11_6PEDESTAL"/>
      <sheetName val="11_6PEDESTAL_(2)"/>
      <sheetName val="11_7DUCTO3&quot;"/>
      <sheetName val="11_7DUCTO3&quot;_(2)"/>
      <sheetName val="11_8"/>
      <sheetName val="11_9"/>
      <sheetName val="11_9_(2)"/>
      <sheetName val="11_10"/>
      <sheetName val="11_10_(2)"/>
      <sheetName val="11_11"/>
      <sheetName val="11_11_(2)"/>
      <sheetName val="11_12"/>
      <sheetName val="11_12_(2)"/>
      <sheetName val="11_13"/>
      <sheetName val="11_13_(2)"/>
      <sheetName val="11_14"/>
      <sheetName val="11_14_(2)"/>
      <sheetName val="11_15"/>
      <sheetName val="11_15_(2)"/>
      <sheetName val="12_1ACTAVECINDAD"/>
      <sheetName val="13_1_SBGA_(2)"/>
      <sheetName val="13_2_BGA_(2)"/>
      <sheetName val="13_3__SBGC_(2)"/>
      <sheetName val="13,4_MD20_(2)"/>
      <sheetName val="13,5_CRR1_(2)"/>
      <sheetName val="13,6_CRL1_(2)"/>
      <sheetName val="13,7_Repl_"/>
      <sheetName val="13,8_Descapote_"/>
      <sheetName val="13,9_ExcMec_(2)"/>
      <sheetName val="13,10_ExcManual_(2)"/>
      <sheetName val="13,11__Dem_Concr(Anden)_(2)"/>
      <sheetName val="13,12_Dem_asf_(2)"/>
      <sheetName val="13,13_Transp_(2)"/>
      <sheetName val="13_14_GEOT_(2)"/>
      <sheetName val="13,15_SBGA"/>
      <sheetName val="13,16_BGA_"/>
      <sheetName val="13,17_SBGC_"/>
      <sheetName val="13_18_MD12"/>
      <sheetName val="13_19_FRANJA"/>
      <sheetName val="13_19_FRANJA_(2)"/>
      <sheetName val="13,20_CRR1_"/>
      <sheetName val="13,21_BordA80_(2)"/>
      <sheetName val="13,22_Adoquin8_(2)"/>
      <sheetName val="13,23_Adoquin6_(2)"/>
      <sheetName val="13,24_CONC3000PSI_"/>
      <sheetName val="13,25BancaM31_"/>
      <sheetName val="13_26BolardoM62"/>
      <sheetName val="13,27_ContRaices_"/>
      <sheetName val="13_28FUCSIA"/>
      <sheetName val="13_29_Rampa_B5"/>
      <sheetName val="13,30_SEÑAL"/>
      <sheetName val="13_31"/>
      <sheetName val="13_31_(2)"/>
      <sheetName val="13_32"/>
      <sheetName val="13_33"/>
      <sheetName val="13_34"/>
      <sheetName val="ANEXO_7A_final"/>
      <sheetName val="Resumen_valores"/>
    </sheetNames>
    <sheetDataSet>
      <sheetData sheetId="0">
        <row r="1">
          <cell r="A1" t="str">
            <v>Descripción</v>
          </cell>
        </row>
        <row r="2">
          <cell r="A2" t="str">
            <v>Equipo de topografía</v>
          </cell>
        </row>
        <row r="3">
          <cell r="A3" t="str">
            <v>Vehículo para transporte</v>
          </cell>
        </row>
        <row r="4">
          <cell r="A4" t="str">
            <v>Topógrafo Inspector</v>
          </cell>
        </row>
        <row r="5">
          <cell r="A5" t="str">
            <v xml:space="preserve">Cadenero I </v>
          </cell>
        </row>
        <row r="6">
          <cell r="A6" t="str">
            <v xml:space="preserve">Cadenero II </v>
          </cell>
        </row>
        <row r="7">
          <cell r="A7" t="str">
            <v>Motorista</v>
          </cell>
        </row>
        <row r="8">
          <cell r="A8" t="str">
            <v>VARA DE CLAVO 3.00 M</v>
          </cell>
        </row>
        <row r="9">
          <cell r="A9" t="str">
            <v>CERCO EN ORDINARIO 2.90 X 0.08 X 0.08</v>
          </cell>
        </row>
        <row r="10">
          <cell r="A10" t="str">
            <v>CONCRETO GRAVA COMUN 2000 PSI (140 Kg/cm2)</v>
          </cell>
        </row>
        <row r="11">
          <cell r="A11" t="str">
            <v>DERECHOS DE BOTADERO CEMEX</v>
          </cell>
        </row>
        <row r="12">
          <cell r="A12" t="str">
            <v>TRANSPORTE DE PETREOS</v>
          </cell>
        </row>
        <row r="13">
          <cell r="A13" t="str">
            <v>PUNTILLA</v>
          </cell>
        </row>
        <row r="14">
          <cell r="A14" t="str">
            <v>AYUDANTE</v>
          </cell>
        </row>
        <row r="15">
          <cell r="A15" t="str">
            <v>OFICIAL</v>
          </cell>
        </row>
        <row r="16">
          <cell r="A16" t="str">
            <v xml:space="preserve">TEJA DE ZINC 0.8X2.40 </v>
          </cell>
        </row>
        <row r="17">
          <cell r="A17" t="str">
            <v>RETROEXCAVADORA SOBRE ORUGAS</v>
          </cell>
        </row>
        <row r="18">
          <cell r="A18" t="str">
            <v>COMPRESOR</v>
          </cell>
        </row>
        <row r="19">
          <cell r="A19" t="str">
            <v>MINICARGADOR</v>
          </cell>
        </row>
        <row r="20">
          <cell r="A20" t="str">
            <v>MOTONIVELADORA</v>
          </cell>
        </row>
        <row r="21">
          <cell r="A21" t="str">
            <v>VIBROCOMPACTADOR</v>
          </cell>
        </row>
        <row r="22">
          <cell r="A22" t="str">
            <v>SBGA PUESTA EN OBRA</v>
          </cell>
        </row>
        <row r="23">
          <cell r="A23" t="str">
            <v>CARROTANQUE IRRIGADOR DE AGUA</v>
          </cell>
        </row>
        <row r="24">
          <cell r="A24" t="str">
            <v>BGA PUESTA EN OBRA</v>
          </cell>
        </row>
        <row r="25">
          <cell r="A25" t="str">
            <v>SBGC PUESTA EN OBRA</v>
          </cell>
        </row>
        <row r="26">
          <cell r="A26" t="str">
            <v>RAJON PUESTO EN OBRA</v>
          </cell>
        </row>
        <row r="27">
          <cell r="A27" t="str">
            <v>MD20 PUESTA EN OBRA</v>
          </cell>
        </row>
        <row r="28">
          <cell r="A28" t="str">
            <v>COMPACTADOR DE LLANTAS</v>
          </cell>
        </row>
        <row r="29">
          <cell r="A29" t="str">
            <v>TERMINADORA DE ASFALTO</v>
          </cell>
        </row>
        <row r="30">
          <cell r="A30" t="str">
            <v>EMULSION ASFALTICA CRL-1</v>
          </cell>
        </row>
        <row r="31">
          <cell r="A31" t="str">
            <v>EQUIPO DE IRRIGACION</v>
          </cell>
        </row>
        <row r="32">
          <cell r="A32" t="str">
            <v>EMULSION ASFALTICA CRR-1</v>
          </cell>
        </row>
        <row r="33">
          <cell r="A33" t="str">
            <v>GEOTEXTIL TEJIDO FORTEX BX-30</v>
          </cell>
        </row>
        <row r="34">
          <cell r="A34" t="str">
            <v>SARDINEL PREFABRICADO A10 (800x200x500mm). Incluye Transporte</v>
          </cell>
        </row>
        <row r="35">
          <cell r="A35" t="str">
            <v>MORTERO 2000 PSI (140 Kg/cm2)</v>
          </cell>
        </row>
        <row r="36">
          <cell r="A36" t="str">
            <v>BORDILLO PREFABRICADO A80 (800x200x350mm). Incluye Transporte</v>
          </cell>
        </row>
        <row r="37">
          <cell r="A37" t="str">
            <v>ADOQUIN DE ARCILLA 20x10x6</v>
          </cell>
        </row>
        <row r="38">
          <cell r="A38" t="str">
            <v>TRANSPORTE DE LADRILLO</v>
          </cell>
        </row>
        <row r="39">
          <cell r="A39" t="str">
            <v>ARENA DE PEÑA PUESTA EN OBRA</v>
          </cell>
        </row>
        <row r="40">
          <cell r="A40" t="str">
            <v>LOSETA PREFABRICADA A50 (400x400x60mm). Incluye Transporte</v>
          </cell>
        </row>
        <row r="41">
          <cell r="A41" t="str">
            <v>ADOQUIN DE ARCILLA 20x10x8</v>
          </cell>
        </row>
        <row r="42">
          <cell r="A42" t="str">
            <v>LOSETA PREFABRICADA A60 (400x200x60mm). Incluye Transporte</v>
          </cell>
        </row>
        <row r="43">
          <cell r="A43" t="str">
            <v>SARDINEL BAJO A85 - RAMPAS (800x200x350mm). Incluye Transporte</v>
          </cell>
        </row>
        <row r="44">
          <cell r="A44" t="str">
            <v>SARDINEL ESPECIAL A100 - RAMPA A (600x200x500mm). Incluye Transporte</v>
          </cell>
        </row>
        <row r="45">
          <cell r="A45" t="str">
            <v>MORTERO 3000 PSI (210 Kg/cm2)</v>
          </cell>
        </row>
        <row r="46">
          <cell r="A46" t="str">
            <v>CONCRETO GRAVA COMUN 3000 PSI (210 Kg/cm2)</v>
          </cell>
        </row>
        <row r="47">
          <cell r="A47" t="str">
            <v>TABLA BURRA EN ORDINARIO 2.90 X 0.28 X 0.025</v>
          </cell>
        </row>
        <row r="48">
          <cell r="A48" t="str">
            <v>BORDE SEPARADOR VERDE A170 (1000x300x812mm). Incluye Transporte</v>
          </cell>
        </row>
        <row r="49">
          <cell r="A49" t="str">
            <v>MORTERO 1:5 (Hecho en Obra)</v>
          </cell>
        </row>
        <row r="50">
          <cell r="A50" t="str">
            <v>BOLARDO ALTO EN HIERRO M63. Incluye Transporte</v>
          </cell>
        </row>
        <row r="51">
          <cell r="A51" t="str">
            <v>BORDE CONTENEDOR DE RAICES A70 (1080x120x135mm). Incluye Transporte</v>
          </cell>
        </row>
        <row r="52">
          <cell r="A52" t="str">
            <v>LADRILLO TOLETE RECOCIDO 24x12x6</v>
          </cell>
        </row>
        <row r="53">
          <cell r="A53" t="str">
            <v>LADRILLO TOLETE COMUN</v>
          </cell>
        </row>
        <row r="54">
          <cell r="A54" t="str">
            <v>GRAVILLA PUESTA EN OBRA</v>
          </cell>
        </row>
        <row r="55">
          <cell r="A55" t="str">
            <v>PROTECTOR DE ARBOL DE DOS TUBOS M91. Incluye Transporte</v>
          </cell>
        </row>
        <row r="56">
          <cell r="A56" t="str">
            <v>CONCRETO GRAVA COMUN 1500 PSI (105 Kg/cm2)</v>
          </cell>
        </row>
        <row r="57">
          <cell r="A57" t="str">
            <v>BANCA EN CONCRETO SIN ESPALDAR M31. Incluye Transporte</v>
          </cell>
        </row>
        <row r="58">
          <cell r="A58" t="str">
            <v>CANECA EN MALLA METALICA M12. Incluye Transporte</v>
          </cell>
        </row>
        <row r="59">
          <cell r="A59" t="str">
            <v>AGUA</v>
          </cell>
        </row>
        <row r="60">
          <cell r="A60" t="str">
            <v>CEMENTO</v>
          </cell>
        </row>
        <row r="61">
          <cell r="A61" t="str">
            <v>TRITURADO 3/4" PUESTO EN OBRA</v>
          </cell>
        </row>
        <row r="62">
          <cell r="A62" t="str">
            <v>ARENA DE RÍO PUESTA EN OBRA</v>
          </cell>
        </row>
        <row r="63">
          <cell r="A63" t="str">
            <v>MEZCLADORA A GASOLINA (1.5 Bultos)</v>
          </cell>
        </row>
        <row r="64">
          <cell r="A64" t="str">
            <v>RETROEXCAVADORA CON MARTILLO</v>
          </cell>
        </row>
        <row r="65">
          <cell r="A65" t="str">
            <v>TRANSPORTE Y DISPOSICION FINAL DE LODOS SITIO AUTORIZADO CAR</v>
          </cell>
        </row>
        <row r="66">
          <cell r="A66" t="str">
            <v>APISONADOR TIPO CANGURO</v>
          </cell>
        </row>
        <row r="67">
          <cell r="A67" t="str">
            <v>B400 PUESTO EN OBRA</v>
          </cell>
        </row>
        <row r="68">
          <cell r="A68" t="str">
            <v>B200 PUESTO EN OBRA</v>
          </cell>
        </row>
        <row r="69">
          <cell r="A69" t="str">
            <v xml:space="preserve">HIDRANTE EXTREMO BRIDA D=6`` TIPO POSTE
</v>
          </cell>
        </row>
        <row r="70">
          <cell r="A70" t="str">
            <v>TUBERIA PVC U.M. TIPO PLATINO D=12`` RDE 21</v>
          </cell>
        </row>
        <row r="71">
          <cell r="A71" t="str">
            <v>LUBRICANTE TUBERÍAS X 500 G</v>
          </cell>
        </row>
        <row r="72">
          <cell r="A72" t="str">
            <v>TUBERIA PVC U.M. TIPO PLATINO D=6`` RDE 21</v>
          </cell>
        </row>
        <row r="73">
          <cell r="A73" t="str">
            <v>TEE HD EXTREMO LISO 12"x6" (300x150mm)</v>
          </cell>
        </row>
        <row r="74">
          <cell r="A74" t="str">
            <v xml:space="preserve">TEE HD EXTREMO LISO 6"x6" </v>
          </cell>
        </row>
        <row r="75">
          <cell r="A75" t="str">
            <v>CODO HD EXTREMO LISO 45ºX6``</v>
          </cell>
        </row>
        <row r="76">
          <cell r="A76" t="str">
            <v>CODO HD EXTREMO LISO 90ºX6``</v>
          </cell>
        </row>
        <row r="77">
          <cell r="A77" t="str">
            <v>CODO HD EXTREMO LISO 45ºX12``</v>
          </cell>
        </row>
        <row r="78">
          <cell r="A78" t="str">
            <v>TAPON HD EXTREMO LISO D=6"</v>
          </cell>
        </row>
        <row r="79">
          <cell r="A79" t="str">
            <v>TAPON HD EXTREMO LISO D=4"</v>
          </cell>
        </row>
        <row r="80">
          <cell r="A80" t="str">
            <v>TAPON PVC U.M. T PLATINO D=3"</v>
          </cell>
        </row>
        <row r="81">
          <cell r="A81" t="str">
            <v>REDUCCION CONCENTRICA HD E.L. 12"x8" (300x200mm)</v>
          </cell>
        </row>
        <row r="82">
          <cell r="A82" t="str">
            <v>COLLAR DE DERIVACIÓN 4"X1/2"</v>
          </cell>
        </row>
        <row r="83">
          <cell r="A83" t="str">
            <v>REGISTRO DE INCORPORACION 1/2"</v>
          </cell>
        </row>
        <row r="84">
          <cell r="A84" t="str">
            <v>REGISTRO DE CORTE 1/2"</v>
          </cell>
        </row>
        <row r="85">
          <cell r="A85" t="str">
            <v>ADAPTADOR MACHO PF+UAD 1/2"</v>
          </cell>
        </row>
        <row r="86">
          <cell r="A86" t="str">
            <v>MANGUERA 1/2" PF+UAD</v>
          </cell>
        </row>
        <row r="87">
          <cell r="A87" t="str">
            <v xml:space="preserve">TRITURADO 1/2" </v>
          </cell>
        </row>
        <row r="88">
          <cell r="A88" t="str">
            <v>TUBERIA CONCRETO CL II 8" SIN REFUERZO</v>
          </cell>
        </row>
        <row r="89">
          <cell r="A89" t="str">
            <v>TUBERIA CONCRETO CL II 10" SIN REFUERZO</v>
          </cell>
        </row>
        <row r="90">
          <cell r="A90" t="str">
            <v>TUBERIA CONCRETO CL II 14" SIN REFUERZO</v>
          </cell>
        </row>
        <row r="91">
          <cell r="A91" t="str">
            <v>TUBERIA CONCRETO CL II 16" SIN REFUERZO</v>
          </cell>
        </row>
        <row r="92">
          <cell r="A92" t="str">
            <v>TUBERIA CONCRETO CL II 18" SIN REFUERZO</v>
          </cell>
        </row>
        <row r="93">
          <cell r="A93" t="str">
            <v>TUBERIA CONCRETO CL IV 27" REFORZADA</v>
          </cell>
        </row>
        <row r="94">
          <cell r="A94" t="str">
            <v>TUBERIA CONCRETO CL IV 40" REFORZADA</v>
          </cell>
        </row>
        <row r="95">
          <cell r="A95" t="str">
            <v>TUBERIA CONCRETO CL IV 44" REFORZADA</v>
          </cell>
        </row>
        <row r="96">
          <cell r="A96" t="str">
            <v>TUBERIA EXTRAREFORZADA D=10"</v>
          </cell>
        </row>
        <row r="97">
          <cell r="A97" t="str">
            <v>CONCRETO GRAVA COMUN 4000 PSI (280 Kg/cm2)</v>
          </cell>
        </row>
        <row r="98">
          <cell r="A98" t="str">
            <v>ACERO FIGURADO F'y=60000 PSI</v>
          </cell>
        </row>
        <row r="99">
          <cell r="A99" t="str">
            <v>VIBRADOR TIPO AGUJA</v>
          </cell>
        </row>
        <row r="100">
          <cell r="A100" t="str">
            <v>CONO PREFABRICADO POZO DE INSPECCION</v>
          </cell>
        </row>
        <row r="101">
          <cell r="A101" t="str">
            <v>CARGUE 1,0 POZO DE INSPECCION</v>
          </cell>
        </row>
        <row r="102">
          <cell r="A102" t="str">
            <v>TAPA 0,70 POZO DE INSPECCION</v>
          </cell>
        </row>
        <row r="103">
          <cell r="A103" t="str">
            <v>PLACA CUBIERTA POZO D=1.70m, e=0.25m</v>
          </cell>
        </row>
        <row r="104">
          <cell r="A104" t="str">
            <v>FORMALETA PLACA DE FONDO</v>
          </cell>
        </row>
        <row r="105">
          <cell r="A105" t="str">
            <v>IMPERMEABILIZANTE INTEGRAL PARA CONCRETOS/MORTEROS</v>
          </cell>
        </row>
        <row r="106">
          <cell r="A106" t="str">
            <v>GEOTEXTIL NT 2500</v>
          </cell>
        </row>
        <row r="107">
          <cell r="A107" t="str">
            <v>TUBERIA CONCRETO CL I 6" SIN REFUERZO</v>
          </cell>
        </row>
        <row r="108">
          <cell r="A108" t="str">
            <v>CONCRETO GRAVA COMUN 2500 PSI (175 Kg/cm2)</v>
          </cell>
        </row>
        <row r="109">
          <cell r="A109" t="str">
            <v>MARCO Y TAPAS CAJA INSPECCION DOBLE CODENSA CS276</v>
          </cell>
        </row>
        <row r="110">
          <cell r="A110" t="str">
            <v>RECEBO PUESTO EN OBRA</v>
          </cell>
        </row>
        <row r="111">
          <cell r="A111" t="str">
            <v>MARCO Y TAPA CAJA INSPECCION SENCILL CODENSA CS275</v>
          </cell>
        </row>
        <row r="112">
          <cell r="A112" t="str">
            <v>DUCTO PVC TIPO TDP D=6"</v>
          </cell>
        </row>
        <row r="113">
          <cell r="A113" t="str">
            <v>DUCTO PVC TIPO TDP D=3"</v>
          </cell>
        </row>
        <row r="114">
          <cell r="A114" t="str">
            <v>CURVA 3/4"</v>
          </cell>
        </row>
        <row r="115">
          <cell r="A115" t="str">
            <v>BLOQUE CAMARA TELEFONICA ETB</v>
          </cell>
        </row>
        <row r="116">
          <cell r="A116" t="str">
            <v xml:space="preserve">MORTERO 1:3 </v>
          </cell>
        </row>
        <row r="117">
          <cell r="A117" t="str">
            <v>MARCO Y TAPA CIRCULAR CAMARA INSPECCION ETB PL0025</v>
          </cell>
        </row>
        <row r="118">
          <cell r="A118" t="str">
            <v>REPISA EN ORDINARIO 2,90X0,08X0,04</v>
          </cell>
        </row>
        <row r="119">
          <cell r="A119" t="str">
            <v>TABLA CHAPA EN ORDINARIO 2.90 X 0.28 X 0.02</v>
          </cell>
        </row>
        <row r="120">
          <cell r="A120" t="str">
            <v>DUCTO PVC TIPO TDP D=4"</v>
          </cell>
        </row>
        <row r="121">
          <cell r="A121" t="str">
            <v>MARCO-TAPA CAJA PASO SENCILLA SEMAFORIZACION</v>
          </cell>
        </row>
        <row r="122">
          <cell r="A122" t="str">
            <v>GRAVA 3/4" PUESTA EN OBRA</v>
          </cell>
        </row>
        <row r="123">
          <cell r="A123" t="str">
            <v>BOLARDO BAJO EN HIERRO M62</v>
          </cell>
        </row>
        <row r="124">
          <cell r="A124" t="str">
            <v>PIEZA REMATE A105 - RAMPA A (800x400x275mm)</v>
          </cell>
        </row>
        <row r="125">
          <cell r="A125" t="str">
            <v>DURMIENTES 4 X 4</v>
          </cell>
        </row>
        <row r="126">
          <cell r="A126" t="str">
            <v>TOPOGRAFIA PERMANENTE /INCLUYE TOPOGRAFO 2 CADENEROS Y EQUIPO TOPOGRAFICO ESTACION Y NIVEL</v>
          </cell>
        </row>
        <row r="127">
          <cell r="A127" t="str">
            <v>CONCRETO 2000 PSI HECHO EN OBRA</v>
          </cell>
        </row>
        <row r="128">
          <cell r="A128" t="str">
            <v>MARCO Y TAPA CAJA DE INSPECCION 0,60 X 0,60 CMS (MARCO EN ANGULO DE 2 1/2" X 2 1/2" X 3/16 TAPA REFORZADA EN PLATINA DE 3" X 3/16 CON PARRILLA DE VARILLA 3/8" CADA 10 CMS FUNDIDA</v>
          </cell>
        </row>
        <row r="129">
          <cell r="A129" t="str">
            <v>MARCO Y TAPA CAJA DE INSPECCION 0,80 X 0,80 CMS (MARCO EN ANGULO DE 2 1/2" X 2 1/2" X 3/16 TAPA REFORZADA EN PLATINA DE 3" X 3/16 CON PARRILLA DE VARILLA 3/8" CADA 10 CMS FUNDIDA</v>
          </cell>
        </row>
        <row r="130">
          <cell r="A130" t="str">
            <v xml:space="preserve">TUBO PVC SANITARIO 4" </v>
          </cell>
        </row>
        <row r="131">
          <cell r="A131" t="str">
            <v>SOLDADURA PVC LIQUIDA 1/4</v>
          </cell>
        </row>
        <row r="132">
          <cell r="A132" t="str">
            <v>LIMPIADOR REM PVC 750 GRAMOS (1/4)</v>
          </cell>
        </row>
        <row r="133">
          <cell r="A133" t="str">
            <v>UNION SANITARIA 4" PVC</v>
          </cell>
        </row>
        <row r="134">
          <cell r="A134" t="str">
            <v>CODO 90 " CXC SANITARIO 4"</v>
          </cell>
        </row>
        <row r="135">
          <cell r="A135" t="str">
            <v>ABRAZADERA EN ACERO</v>
          </cell>
        </row>
        <row r="136">
          <cell r="A136" t="str">
            <v xml:space="preserve">TUBO PVC SANITARIO 2" </v>
          </cell>
        </row>
        <row r="137">
          <cell r="A137" t="str">
            <v>YEE SANITARIA 2"</v>
          </cell>
        </row>
        <row r="138">
          <cell r="A138" t="str">
            <v>CODO 90 CXC SANITARIO 2"</v>
          </cell>
        </row>
        <row r="139">
          <cell r="A139" t="str">
            <v xml:space="preserve">TUBO PVC SANITARIO 3" </v>
          </cell>
        </row>
        <row r="140">
          <cell r="A140" t="str">
            <v>YEE SANITARIA 3"</v>
          </cell>
        </row>
        <row r="141">
          <cell r="A141" t="str">
            <v>CODO 90 CXC SANITARIO 3"</v>
          </cell>
        </row>
        <row r="142">
          <cell r="A142" t="str">
            <v xml:space="preserve">TUBO PVC SANITARIO 4" </v>
          </cell>
        </row>
        <row r="143">
          <cell r="A143" t="str">
            <v>YEE SANITARIA 4"</v>
          </cell>
        </row>
        <row r="144">
          <cell r="A144" t="str">
            <v>CODO 90 CXC SANITARIO 4"</v>
          </cell>
        </row>
        <row r="145">
          <cell r="A145" t="str">
            <v xml:space="preserve">TUBO PVC ALL VENTILACION 2" </v>
          </cell>
        </row>
        <row r="146">
          <cell r="A146" t="str">
            <v>UNION SANITARIA 2" PVC</v>
          </cell>
        </row>
        <row r="147">
          <cell r="A147" t="str">
            <v>CODO 90 1/4 CXE SANITARIO 2"</v>
          </cell>
        </row>
        <row r="148">
          <cell r="A148" t="str">
            <v xml:space="preserve">TUBO PVC ALL VENTILACION 4" </v>
          </cell>
        </row>
        <row r="149">
          <cell r="A149" t="str">
            <v xml:space="preserve">TUBO PVC ALL SANITARIO  4" </v>
          </cell>
        </row>
        <row r="150">
          <cell r="A150" t="str">
            <v>ADAPTADOR DE LIMPIEZA</v>
          </cell>
        </row>
        <row r="151">
          <cell r="A151" t="str">
            <v>ANDAMIO  METALICO TUBULAR (SECCION DE 2 MARCOS DE 1,50*1,50M. CON 2 CRUCETAS DE 2,30M)</v>
          </cell>
        </row>
        <row r="152">
          <cell r="A152" t="str">
            <v>TUBO ALCANTARILLADO NOVAFORT PVC 110 MM</v>
          </cell>
        </row>
        <row r="153">
          <cell r="A153" t="str">
            <v>CINTA DE DEMARCACION 10M</v>
          </cell>
        </row>
        <row r="154">
          <cell r="A154" t="str">
            <v>MORTERO 1:4 (Hecho en Obra)</v>
          </cell>
        </row>
        <row r="155">
          <cell r="A155" t="str">
            <v>REJILLA SUMIDEROS PLAQUETA (PEATONAL) A=40CM L=40CM REF. P40402 TIPO TITAN</v>
          </cell>
        </row>
        <row r="156">
          <cell r="A156" t="str">
            <v>CEMENTO BLANCO</v>
          </cell>
        </row>
        <row r="157">
          <cell r="A157" t="str">
            <v>REJILLA ALUMINIO 6"X4" CUPULA TRADICIONAL CON SOSCO REF C-6"X4 TIPO COLREJILLAS</v>
          </cell>
        </row>
        <row r="158">
          <cell r="A158" t="str">
            <v>POLIETILENO N0-6</v>
          </cell>
        </row>
        <row r="159">
          <cell r="A159" t="str">
            <v>ALAMBRE NEGRO N0-18</v>
          </cell>
        </row>
        <row r="160">
          <cell r="A160" t="str">
            <v>MALLA ELECTROSOLDADA M-131 Q-3.1  5MM 15X15CM</v>
          </cell>
        </row>
        <row r="161">
          <cell r="A161" t="str">
            <v>MALLA ELECTROSOLDADA M-188 Q-5 6MM 15X15CM</v>
          </cell>
        </row>
        <row r="162">
          <cell r="A162" t="str">
            <v>LISTON 2X4</v>
          </cell>
        </row>
        <row r="163">
          <cell r="A163" t="str">
            <v>LISTON CEDRO MACHO 5CM X 2,5 CM X3M</v>
          </cell>
        </row>
        <row r="164">
          <cell r="A164" t="str">
            <v>SIKA ANTISOL ROJO</v>
          </cell>
        </row>
        <row r="165">
          <cell r="A165" t="str">
            <v>SIKA SEPAROL</v>
          </cell>
        </row>
        <row r="166">
          <cell r="A166" t="str">
            <v>POLIETILENO NEGRO CALIBRE 3,5</v>
          </cell>
        </row>
        <row r="167">
          <cell r="A167" t="str">
            <v>TABLA CHAPA EN CEDRO MACHO 30 CM X 2 CM X 3M</v>
          </cell>
        </row>
        <row r="168">
          <cell r="A168" t="str">
            <v>MORDAZA METALICA</v>
          </cell>
        </row>
        <row r="169">
          <cell r="A169" t="str">
            <v>PARAL LARGO 2X3.50 M</v>
          </cell>
        </row>
        <row r="170">
          <cell r="A170" t="str">
            <v>FORMALETA BORDE VIGAS AEREAS INCLUYE PARAL</v>
          </cell>
        </row>
        <row r="171">
          <cell r="A171" t="str">
            <v>FORMALETA TABLEMAC 4MM SUPERT O EQUIVALENTE</v>
          </cell>
        </row>
        <row r="172">
          <cell r="A172" t="str">
            <v>LAMINA METAL DECK LAMINA 2" CAL,22-TIPO ACESCO</v>
          </cell>
        </row>
        <row r="173">
          <cell r="A173" t="str">
            <v>CORTADORA DE CONCRETO CON COMBUSTIBLE + DISCO DE CORTE</v>
          </cell>
        </row>
        <row r="174">
          <cell r="A174" t="str">
            <v>DISCO DIAMANTADO DE 14"</v>
          </cell>
        </row>
        <row r="175">
          <cell r="A175" t="str">
            <v>SIKAFLEX PRO 3 WF TUBO 600 CC</v>
          </cell>
        </row>
        <row r="176">
          <cell r="A176" t="str">
            <v>EQUIPO HIDROLAVADORA ELECTRICA INDUSTRIAL</v>
          </cell>
        </row>
        <row r="177">
          <cell r="A177" t="str">
            <v xml:space="preserve">HIDROFUGO TIPO SILICONITE DE PINTUCO </v>
          </cell>
        </row>
        <row r="178">
          <cell r="A178" t="str">
            <v>CORTADORA DE LADRILLO INCLUYE DISCO</v>
          </cell>
        </row>
        <row r="179">
          <cell r="A179" t="str">
            <v>LADRILLO FACHADA PRENSADO MACIZO GRAN FORMATO TIERRA (39X11.5X5.5CM)ARCILLA</v>
          </cell>
        </row>
        <row r="180">
          <cell r="A180" t="str">
            <v>GRAFIL 5.5 MM</v>
          </cell>
        </row>
        <row r="181">
          <cell r="A181" t="str">
            <v>ANCLAJES 1/2" X 8" (INCLUYE PERFORACION Y ADHESIVO EPOXICO)</v>
          </cell>
        </row>
        <row r="182">
          <cell r="A182" t="str">
            <v>GRUA CON BRAZO HIDRAULICO</v>
          </cell>
        </row>
        <row r="183">
          <cell r="A183" t="str">
            <v>POSTE DE CONCRETO 12 METROS 750KG HOMOLOGADO</v>
          </cell>
        </row>
        <row r="184">
          <cell r="A184" t="str">
            <v>PINTURA ACRILICA A BASE SOLVENTES DE RAPIDO SECAMIENTO TIPO PINTUCO ACRILICO</v>
          </cell>
        </row>
        <row r="185">
          <cell r="A185" t="str">
            <v>MARCO Y TAPA CAJA INSPECCION  DE 0,30X0.30M (MARCO EN ANGULO 1 1/2X1 1/2" 1/8" TAPA REFORZADA EN PLATINA DE 2" 1/8  CON PARRILLA EN VARILLA DE 3/8 CADA 10CM</v>
          </cell>
        </row>
        <row r="186">
          <cell r="A186" t="str">
            <v>DUCTO TDP 2"</v>
          </cell>
        </row>
        <row r="187">
          <cell r="A187" t="str">
            <v>BANDA PLASTICA SEÑALIZACION SEGÚN NORMA CS-273</v>
          </cell>
        </row>
        <row r="188">
          <cell r="A188" t="str">
            <v>LIMPIADOR REM PVC 750 GRMS (1/4)</v>
          </cell>
        </row>
        <row r="189">
          <cell r="A189" t="str">
            <v>SOLDADURA PVC LIQUIDA 1/4</v>
          </cell>
        </row>
        <row r="190">
          <cell r="A190" t="str">
            <v>SBG4 PUESTA EN OBRA</v>
          </cell>
        </row>
        <row r="191">
          <cell r="A191" t="str">
            <v>MDC1 PUESTA EN OBRA</v>
          </cell>
        </row>
        <row r="192">
          <cell r="A192" t="str">
            <v>MDC3 PUESTA EN OBRA</v>
          </cell>
        </row>
        <row r="193">
          <cell r="A193" t="str">
            <v>B600 PUESTO EN OBRA</v>
          </cell>
        </row>
        <row r="194">
          <cell r="A194" t="str">
            <v>TUBO CONDUIT IMC 2"</v>
          </cell>
        </row>
        <row r="195">
          <cell r="A195" t="str">
            <v>CAPACETE ROSCADO EN ALUMINIO PARA TUBERIA IMC GALVANIZADA DE 2"</v>
          </cell>
        </row>
        <row r="196">
          <cell r="A196" t="str">
            <v>HEBILLA BANDIT DE ACERO INOXIDABLE 1/2</v>
          </cell>
        </row>
        <row r="197">
          <cell r="A197" t="str">
            <v>CINTA EN ACERO INOXIDABLE 1/2</v>
          </cell>
        </row>
        <row r="198">
          <cell r="A198" t="str">
            <v>CURVA GRAN RADIO 90 PVC DUCTO 2" TIPO PAVCO</v>
          </cell>
        </row>
        <row r="199">
          <cell r="A199" t="str">
            <v>TERMINAL CAMPANA PVC DUCTO 2"</v>
          </cell>
        </row>
        <row r="200">
          <cell r="A200" t="str">
            <v>UNION PVC DUCTO 2"</v>
          </cell>
        </row>
        <row r="201">
          <cell r="A201" t="str">
            <v>AISLADOR DE PIN ANSI 55-5 EN MATERIAL POLIMARICO</v>
          </cell>
        </row>
        <row r="202">
          <cell r="A202" t="str">
            <v>CRUCETA METALICA EN ANGULO GALVANIZANO DE 2 1/2" X 3/16" X 2M</v>
          </cell>
        </row>
        <row r="203">
          <cell r="A203" t="str">
            <v>DIAGONAL RECTA DE ANGULO DE HIERRO GALVANIZADO DE 38X38X5 MM (1 1/2" X 1 1/2" X3 1/6") 68CM</v>
          </cell>
        </row>
        <row r="204">
          <cell r="A204" t="str">
            <v xml:space="preserve">ESPIGO DE ACERO GALVANIZADO PARA CRUCETA METALICA </v>
          </cell>
        </row>
        <row r="205">
          <cell r="A205" t="str">
            <v>TORNILLO DE ACREO GALVANIZADO 1/2" X 1 1/2". INCLUYE 2 TUERCAS 2 ARANDELAS</v>
          </cell>
        </row>
        <row r="206">
          <cell r="A206" t="str">
            <v>TORNILLO DE ACREO GALVANIZADO 5/8" X 8". INCLUYE 2 TUERCAS 2 ARANDELAS</v>
          </cell>
        </row>
        <row r="207">
          <cell r="A207" t="str">
            <v>AISLADOR DE SUSPENSION ANSI 52-1 EN MATERIAL POLIMARICO</v>
          </cell>
        </row>
        <row r="208">
          <cell r="A208" t="str">
            <v>GRAPA TERMINAL TIPO RECTO 3/0-266,8</v>
          </cell>
        </row>
        <row r="209">
          <cell r="A209" t="str">
            <v>PERNO DE OJO CERRADO 5/8"X20"</v>
          </cell>
        </row>
        <row r="210">
          <cell r="A210" t="str">
            <v>CONECTOR TIPO CUÑA</v>
          </cell>
        </row>
        <row r="211">
          <cell r="A211" t="str">
            <v>ESPARRAGO 5/8" X 20" INCLUYE 2 TUERCAS 2 ARANDELAS</v>
          </cell>
        </row>
        <row r="212">
          <cell r="A212" t="str">
            <v>TORNILLO DE ACREO GALVANIZADO 5/8" X 10". INCLUYE 2 TUERCAS 2 ARANDELAS</v>
          </cell>
        </row>
        <row r="213">
          <cell r="A213" t="str">
            <v>TORNILLO DE ACREO GALVANIZADO 5/8" X 5". INCLUYE 2 TUERCAS 2 ARANDELAS</v>
          </cell>
        </row>
        <row r="214">
          <cell r="A214" t="str">
            <v>AMARRE PLASTICOMPARA CABLE TRENZADO 20X4 8MM</v>
          </cell>
        </row>
        <row r="215">
          <cell r="A215" t="str">
            <v>GRAPA DE SUSPENSIÓN PARA CABLE TRENZADO DE T.B</v>
          </cell>
        </row>
        <row r="216">
          <cell r="A216" t="str">
            <v>PERNO DE OJO  5/8"X8"</v>
          </cell>
        </row>
        <row r="217">
          <cell r="A217" t="str">
            <v>CONECTOR DE TORNILLO CON CHAQUETA AISLANTE</v>
          </cell>
        </row>
        <row r="218">
          <cell r="A218" t="str">
            <v>PERCHA TIPO PESADO DE 1 PUESTO</v>
          </cell>
        </row>
        <row r="219">
          <cell r="A219" t="str">
            <v>CRUCETA METALICA EN ANGULO GALVANIZANO DE 2 1/2" X 3/16" X 2M</v>
          </cell>
        </row>
        <row r="220">
          <cell r="A220" t="str">
            <v>GRAPA DE OPERAR EN CALIENTE MARCA GB</v>
          </cell>
        </row>
        <row r="221">
          <cell r="A221" t="str">
            <v>HEBILLA BANDIT DE ACERO INOXIDABLE 5/8"</v>
          </cell>
        </row>
        <row r="222">
          <cell r="A222" t="str">
            <v>CINTA DE ACERO INOXIDABLE 5/8"</v>
          </cell>
        </row>
        <row r="223">
          <cell r="A223" t="str">
            <v>CABLE DE COBRE DESNUDO N0 4 AWG</v>
          </cell>
        </row>
        <row r="224">
          <cell r="A224" t="str">
            <v>CORTACIRCUITOS 15KV-100A</v>
          </cell>
        </row>
        <row r="225">
          <cell r="A225" t="str">
            <v>DESCARGADOR DE SOBRETENSION DE LINEA 10KV-10KA POLIMERICO OXIDO DE ZINC</v>
          </cell>
        </row>
        <row r="226">
          <cell r="A226" t="str">
            <v>CONECTOR DE TORNILLO CON CHAQUETE AISLANTE</v>
          </cell>
        </row>
        <row r="227">
          <cell r="A227" t="str">
            <v>PERNO O TORNILLO DE CARRIAJE 5/8" X 1 1/2"+ TUERCA</v>
          </cell>
        </row>
        <row r="228">
          <cell r="A228" t="str">
            <v>TORNILLO DE ACERO GALVANIZADO 1/2" X 1 1/2" INCLUYE 2 TUERCA 2 ARANDELAS</v>
          </cell>
        </row>
        <row r="229">
          <cell r="A229" t="str">
            <v>TORNILLO DE ACERO GALVANIZADO 5/8"" X 8" INCLUYE 2 TUERCA 2 ARANDELAS</v>
          </cell>
        </row>
        <row r="230">
          <cell r="A230" t="str">
            <v>TORNILLO DE ACERO GALVANIZADO 5/8" X 5" INCLUYE 2 TUERCA 2 ARANDELAS</v>
          </cell>
        </row>
        <row r="231">
          <cell r="A231" t="str">
            <v>VARILLA COPPERWELD DE 5/8" X 2.40 COBRE</v>
          </cell>
        </row>
        <row r="232">
          <cell r="A232" t="str">
            <v>CONECTOR PARA VARILLA 5/8"</v>
          </cell>
        </row>
        <row r="233">
          <cell r="A233" t="str">
            <v>ALAMBRE COBRE DESNUDO N04 AWG</v>
          </cell>
        </row>
        <row r="234">
          <cell r="A234" t="str">
            <v>ABRAZADERA EN U TIPO 2</v>
          </cell>
        </row>
        <row r="235">
          <cell r="A235" t="str">
            <v>ABRAZADERA O COLLARIN DE 7-8 UNA SALIDA-PL 1/4" IDEM TIPO 3</v>
          </cell>
        </row>
        <row r="236">
          <cell r="A236" t="str">
            <v>AISLADOR PORCELANA TIPO TENSOR ANSI 54-2</v>
          </cell>
        </row>
        <row r="237">
          <cell r="A237" t="str">
            <v>VARILLA DE ANCLAJE DE 3/4" X 180CM</v>
          </cell>
        </row>
        <row r="238">
          <cell r="A238" t="str">
            <v>GUARDACABO PARA RETENIDAS</v>
          </cell>
        </row>
        <row r="239">
          <cell r="A239" t="str">
            <v>GRAPA PRENSADORA DE TRES TORNILLOS</v>
          </cell>
        </row>
        <row r="240">
          <cell r="A240" t="str">
            <v>CABLE SUPER GX DE 9.53 MM (3/8") GALVANIZADO O CABLE PARA RETENIDA DE 3/8" GALVANIZADO</v>
          </cell>
        </row>
        <row r="241">
          <cell r="A241" t="str">
            <v>VIGUETA DE ANCLAJE</v>
          </cell>
        </row>
        <row r="242">
          <cell r="A242" t="str">
            <v>ABRAZADERA SIN SALIDA TIPO 2</v>
          </cell>
        </row>
        <row r="243">
          <cell r="A243" t="str">
            <v>DESCARGADOR DE SOBRETENSION DE LINEA 10KV - 10KA POLIMERICO OXIDO DE ZINC</v>
          </cell>
        </row>
        <row r="244">
          <cell r="A244" t="str">
            <v>ALAMBRE COBRE DESNUDO N0-4 AWG</v>
          </cell>
        </row>
        <row r="245">
          <cell r="A245" t="str">
            <v>CRUCETA METALICA DE ANGULO GALVANIZADO DE 2 1/2" X 3 1/6"  X 2M</v>
          </cell>
        </row>
        <row r="246">
          <cell r="A246" t="str">
            <v>DIAGONAL RECTA DE ANGULO DE HIERRO GALVANIZADO DE 38X38X5MM (1 1/2"X 1 1/2"X3/16")68CM</v>
          </cell>
        </row>
        <row r="247">
          <cell r="A247" t="str">
            <v>CABLE DE ALUMINIO DESNUDO CON ALMA ACERO GALVANIZADO ACSR N0 1/0 AWG</v>
          </cell>
        </row>
        <row r="248">
          <cell r="A248" t="str">
            <v>CABLE CUADRUPLEX AUTOSOPORTADOS 90C 600V N0 2X4+4 CONDUCTOR DE ALUMINIO AISLADO EN POLIETILENO RETICULADO (XLP)</v>
          </cell>
        </row>
        <row r="249">
          <cell r="A249" t="str">
            <v xml:space="preserve">LAMPARA PARALUX 2X32W. BL CM BALASTO ELECTRONICO 2X32T8. INCLUYE 2 TUBOS FLUORESCENTE 32W T8 120 V OSR SEGURIDAD 2249-9HS </v>
          </cell>
        </row>
        <row r="250">
          <cell r="A250" t="str">
            <v>ACCESORIOS DE FIJACION</v>
          </cell>
        </row>
        <row r="251">
          <cell r="A251" t="str">
            <v>LAMPARA HERMETICA POLICARBONATO MARCA PHILIPS  IP65, 2X32W. BALASTO ELECTRONICO 2X32T8. INCLUYE 2 TUBOS FLUORESCENTE 32W T8</v>
          </cell>
        </row>
        <row r="252">
          <cell r="A252" t="str">
            <v>BALA DULUX FC HIGH LIGHTS 2X26W. ARO BLANCO Y VIDRIO DECORATIVO. INCLUYE 2 BOMBILLAS AHORRADORAS 26W. E27 Y BALASTO ELECTRONICO.</v>
          </cell>
        </row>
        <row r="253">
          <cell r="A253" t="str">
            <v>APLIQUE TORTUGA APTO PARA USO A LA INTEMPERIE. BOMBILLO AHORRADOR 26W E27.</v>
          </cell>
        </row>
        <row r="254">
          <cell r="A254" t="str">
            <v>MODULO DE ILUMINACION DE EMERGENCIA PARA BALASTO T8 O T5 (2X32, 2x 54 W )</v>
          </cell>
        </row>
        <row r="255">
          <cell r="A255" t="str">
            <v>REFLECTOR DE 250 VATIOS - SODIO ALTA PRESION - 208/240 VOLTIOS-SODIO ALTA PRESION-CUADRADO-CERRADO - ESTRIBOS - COMPLETO: CHASIS, BOMBILLA, ARRANCADOR, ETC. ACCESORIOS DE FIJACION E INSTALACION  -REFERENCIA RRA ROY ALPHA</v>
          </cell>
        </row>
        <row r="256">
          <cell r="A256" t="str">
            <v>BASE Y FOTOCELDA TIPO EXTERIOR PARA ALUMBRADO INSTALADA</v>
          </cell>
        </row>
        <row r="257">
          <cell r="A257" t="str">
            <v>GABINETE FABRICADO EN LAMINA COLD ROLLED CAL 18-16. ALOJA E INCLUYE SISTEMA DE CONTROL ENCENDIDO / APAGADO ILUMINACION EXTERIORES MEDIANTE PROGRAMADOR HORARIO/SEMANAL REF:TAP-D21P. DIM SUGERIDA 40X30X20CMS</v>
          </cell>
        </row>
        <row r="258">
          <cell r="A258" t="str">
            <v>INSUMOS VARIOS (GABINETE 40*30*25)</v>
          </cell>
        </row>
        <row r="259">
          <cell r="A259" t="str">
            <v>SISTEMA DE CONTROL ENCENDIDO APAGADO LUMINACION EXTRERIORES MEDIANTE PROGRAMADOR HORARIO SEMANAL REF: TAP  021P</v>
          </cell>
        </row>
        <row r="260">
          <cell r="A260" t="str">
            <v>MEDIDOR TRIFASICO Electromagnetico de 20 a 100 AMP, calibrado y certificado  por CIDET</v>
          </cell>
        </row>
        <row r="261">
          <cell r="A261" t="str">
            <v>CABLE DE COBRE DESNUDO N0-2 AWG</v>
          </cell>
        </row>
        <row r="262">
          <cell r="A262" t="str">
            <v>SUELO ARTIFICIAL CEMENTO CONDUCTOR CELEC</v>
          </cell>
        </row>
        <row r="263">
          <cell r="A263" t="str">
            <v>SOLDADURA EXOTERMICA TIPO CADWELD DE 115 GRAMOS</v>
          </cell>
        </row>
        <row r="264">
          <cell r="A264" t="str">
            <v>BORDA TERMUNAL PONCHAR MARCA 3M O PANDUIT BARRIL LARGO PARA CABLE N-2AWG</v>
          </cell>
        </row>
        <row r="265">
          <cell r="A265" t="str">
            <v>VARILLA COPPERWELD DE 5/8 X 2.40 COBRE</v>
          </cell>
        </row>
        <row r="266">
          <cell r="A266" t="str">
            <v>CABLE DE COBRE DESNUDO N0-2/0 AWG</v>
          </cell>
        </row>
        <row r="267">
          <cell r="A267" t="str">
            <v>BORNA TERMINAL PONCHAR MARCA 3M 6 PANDUIT BARRIL LARGO PARA CABLE N0 2/0AWG</v>
          </cell>
        </row>
        <row r="268">
          <cell r="A268" t="str">
            <v>CABLE DE COBRE N-6 THHN AWG NEGRO</v>
          </cell>
        </row>
        <row r="269">
          <cell r="A269" t="str">
            <v>CABLE DE COBRE DESNUDO N0-8 AWG</v>
          </cell>
        </row>
        <row r="270">
          <cell r="A270" t="str">
            <v>CABLE DE COBRE N-8 THHN AWG NEGRO</v>
          </cell>
        </row>
        <row r="271">
          <cell r="A271" t="str">
            <v>CABLE DE COBRE N-10 THHN AWG NEGRO</v>
          </cell>
        </row>
        <row r="272">
          <cell r="A272" t="str">
            <v>CABLE DE COBRE DESNUDO N0-10 AWG</v>
          </cell>
        </row>
        <row r="273">
          <cell r="A273" t="str">
            <v>CABLE DE COBRE N-5 THHN AWG NEGRO</v>
          </cell>
        </row>
        <row r="274">
          <cell r="A274" t="str">
            <v>CABLE ACOMETIDA ANTIFRAUDE 3X6+6 AWG 600 V (PE/PVC)</v>
          </cell>
        </row>
        <row r="275">
          <cell r="A275" t="str">
            <v>TUBO CONDUIT PVC 1/2"</v>
          </cell>
        </row>
        <row r="276">
          <cell r="A276" t="str">
            <v>ACCESORIOS TUBERIA PVC CONDUIT 1/2" ( UNION Y ADAPTADORES TERMINAL)</v>
          </cell>
        </row>
        <row r="277">
          <cell r="A277" t="str">
            <v>TUBO CONDUIT PVC 3/4"</v>
          </cell>
        </row>
        <row r="278">
          <cell r="A278" t="str">
            <v>ACCESORIOS TUBERIA PVC CONDUIT 1/2" ( UNION Y ADAPTADORES TERMINAL)</v>
          </cell>
        </row>
        <row r="279">
          <cell r="A279" t="str">
            <v>TUBO CONDUIT PVC 1"</v>
          </cell>
        </row>
        <row r="280">
          <cell r="A280" t="str">
            <v>ACCESORIOS TUBERIA PVC CONDUIT 1" ( UNION Y ADAPTADORES TERMINAL)</v>
          </cell>
        </row>
        <row r="281">
          <cell r="A281" t="str">
            <v>TUBO CONDUIT PVC 1 1/2"</v>
          </cell>
        </row>
        <row r="282">
          <cell r="A282" t="str">
            <v>ACCESORIOS TUBERIA PVC CONDUIT 1/2" ( UNION Y ADAPTADORES TERMINAL)</v>
          </cell>
        </row>
        <row r="283">
          <cell r="A283" t="str">
            <v>TABLERO DE 8 CIRCUITOS 2F4H, CON PUERTA. BARRAJE PARA 200A BARRA NEUTRO Y BARRA TIERRA  Calidad Legrand, Siemens, SqareD o superior de marca reconocida y homologada por el CIDET</v>
          </cell>
        </row>
        <row r="284">
          <cell r="A284" t="str">
            <v>TABLERO DE 12 CIRCUITOS 3F5H, CON PUERTA Y ESPACIO PARA TOTALIZADOR, BARRAJE PARA 200A BARRA NEUTRO Y BARRA TIERRA  Calidad Legrand, Siemens, SqareD o superior de marca reconocida y homologada por el CIDET</v>
          </cell>
        </row>
        <row r="285">
          <cell r="A285" t="str">
            <v>FORMALETA ENTRE PISOS CON PARAL LARGO DE 2,00 A 3.50 M (POR M2)</v>
          </cell>
        </row>
        <row r="286">
          <cell r="A286" t="str">
            <v>CASETON DE GUADUA 80X27 CM (PLACA H=0 ,35 M)</v>
          </cell>
        </row>
        <row r="287">
          <cell r="A287" t="str">
            <v>TABLERO DE 12 CIRCUITOS 1F3H. BARRAJE PARA 75A BARRA NEUTRO Y BARRA TIERRA  CALIDAD LEGRAND SIEMENS, SQARE O SUPERIOR DE MARCA RECONOCIDA Y HOMOLOGADA POR EL CIDET</v>
          </cell>
        </row>
        <row r="288">
          <cell r="A288" t="str">
            <v>INTERRUPTOR ENCHUFABLE DE 1 X 20A 240V - 10 KA</v>
          </cell>
        </row>
        <row r="289">
          <cell r="A289" t="str">
            <v>INTERRUPTOR ENCHUFABLE DE 1 X 30A 240V - 10 KA</v>
          </cell>
        </row>
        <row r="290">
          <cell r="A290" t="str">
            <v>INTERRUPTOR ENCHUFABLE DE 3 X 20A 240V - 10 KA</v>
          </cell>
        </row>
        <row r="291">
          <cell r="A291" t="str">
            <v>INTERRUPTOR INDUSTRIAL EN CAJA MOLDEADA 3X 20A. 25KA CALIDAD LEGRAND MERLIN CERIN MITSUBISHI SOEMENS SQUAR O SUPERIOR MARCA ECONOCIDA HOMOLOGADA POR EL CIDET</v>
          </cell>
        </row>
        <row r="292">
          <cell r="A292" t="str">
            <v>ADAPTADOR TERMINAL PVC 3/4"</v>
          </cell>
        </row>
        <row r="293">
          <cell r="A293" t="str">
            <v>ALAMBRE COBRE DESNUDO No. 12 AWG</v>
          </cell>
        </row>
        <row r="294">
          <cell r="A294" t="str">
            <v>ALAMBRE COBRE No. 12 THHN AWG</v>
          </cell>
        </row>
        <row r="295">
          <cell r="A295" t="str">
            <v>TAPA CIEGA CON IMPACTO GALVANIZADA CUADRADA 4*4"</v>
          </cell>
        </row>
        <row r="296">
          <cell r="A296" t="str">
            <v>CAJA OCTAGONAL GALVANIZADA (CAJA EMP GALV. OCTAGONAL 4")</v>
          </cell>
        </row>
        <row r="297">
          <cell r="A297" t="str">
            <v>CINTA AISLANTE 3M SUPER X 20M</v>
          </cell>
        </row>
        <row r="298">
          <cell r="A298" t="str">
            <v>ACCESORIOS TUBERIA IMC O RIGIDO 3/4" (UNION Y CURVA)</v>
          </cell>
        </row>
        <row r="299">
          <cell r="A299" t="str">
            <v>TOMA CORRIENTE CON POLO A TIERRA NORMA 5-15R</v>
          </cell>
        </row>
        <row r="300">
          <cell r="A300" t="str">
            <v>TOMA NARANJA GRADO HOSPITALARIO LEGRAND</v>
          </cell>
        </row>
        <row r="301">
          <cell r="A301" t="str">
            <v>CAJA METALICA GALVANIZADA (REF.2400)</v>
          </cell>
        </row>
        <row r="302">
          <cell r="A302" t="str">
            <v>TOMA CORRIENTE DOBLE CON PROTECCION FALLA A TIERRA GFCI MARCA SCHNEIDER O CALIDAD SUPERIOR</v>
          </cell>
        </row>
        <row r="303">
          <cell r="A303" t="str">
            <v>CAJA METALICA GALVANIZADA (REF.5800)</v>
          </cell>
        </row>
        <row r="304">
          <cell r="A304" t="str">
            <v>INTERRUPTOR SENCILLO</v>
          </cell>
        </row>
        <row r="305">
          <cell r="A305" t="str">
            <v>INTERRUPTOR DOBLE MARCA SCHNEIDER</v>
          </cell>
        </row>
        <row r="306">
          <cell r="A306" t="str">
            <v xml:space="preserve">PROGRAMADOR HORARIO ELECTRONICO </v>
          </cell>
        </row>
        <row r="307">
          <cell r="A307" t="str">
            <v>CAJA METALICA</v>
          </cell>
        </row>
        <row r="308">
          <cell r="A308" t="str">
            <v>ACCECSORIOS TUBERIA EMT 3/4" (UNION,CURVA,ADPATADOR TERMINAL)</v>
          </cell>
        </row>
        <row r="309">
          <cell r="A309" t="str">
            <v>CAJA METALICA EN LAMINA COLD ROLLED 12X12X5 CM TAPA CIEGA</v>
          </cell>
        </row>
        <row r="310">
          <cell r="A310" t="str">
            <v>TUBO CONDUIT GALVANIZADA EMT 3/4"</v>
          </cell>
        </row>
        <row r="311">
          <cell r="A311" t="str">
            <v>ACCESORIOS FIJACION TUBERIA EMT 3/4" (ABRAZADERAS GALVANIZADAS DOBLE ALA, CHAZO PUNTILLA NYLON 1/22X1/4")</v>
          </cell>
        </row>
        <row r="312">
          <cell r="A312" t="str">
            <v>CABLE GUIA PARA TUBERIA CONDUIT</v>
          </cell>
        </row>
        <row r="313">
          <cell r="A313" t="str">
            <v>CABLE COAXIAL RG-6 PARA SEÑAL DE TELEVISION APANTALLADO NIPPON</v>
          </cell>
        </row>
        <row r="314">
          <cell r="A314" t="str">
            <v>TOMA TV TIPO COAXILA 15 OHM MARCA SCHENEIDER O CALIDAD SUPERIOR</v>
          </cell>
        </row>
        <row r="315">
          <cell r="A315" t="str">
            <v>ANTENA DE TELEVISION AREA MULTICANAL DE 10 ELEMENTOS ALTA GANANCIA</v>
          </cell>
        </row>
        <row r="316">
          <cell r="A316" t="str">
            <v>TUBERIA ESTRUCTURAL A.S.T.M. A-500 GRADO C REDONDA, CUADRADA O RECTANGULAR SEGÚN DISEÑO TIPO COLMENA</v>
          </cell>
        </row>
        <row r="317">
          <cell r="A317" t="str">
            <v>ANTICORROSIVO PREMIUM TIPO PINTUCO REF513</v>
          </cell>
        </row>
        <row r="318">
          <cell r="A318" t="str">
            <v>ESMALTE SINTETICO PINTULUX TIPO PINTUCO SEGÚN COLOR DE DISEÑO</v>
          </cell>
        </row>
        <row r="319">
          <cell r="A319" t="str">
            <v>SOLDADURA ELECTRICA TIPO WESARCO SUPER E-6013 DE 1/8</v>
          </cell>
        </row>
        <row r="320">
          <cell r="A320" t="str">
            <v>PLATINAS ACERO A-36</v>
          </cell>
        </row>
        <row r="321">
          <cell r="A321" t="str">
            <v>PINTURA BITUMINOSA TIPO PINTUCO REF. ECP-100</v>
          </cell>
        </row>
        <row r="322">
          <cell r="A322" t="str">
            <v>IMPERMEABILIZACION TIPO MANTO MORTER PLAS AL 80 E-3,5 MM</v>
          </cell>
        </row>
        <row r="323">
          <cell r="A323" t="str">
            <v>CINTA PAPEL (72M)</v>
          </cell>
        </row>
        <row r="324">
          <cell r="A324" t="str">
            <v>PLACA YESO TIPO GYPLAC ESTANDAR 1/2" (12,7 MM) DE 1,22 X 2,44 MM</v>
          </cell>
        </row>
        <row r="325">
          <cell r="A325" t="str">
            <v>TORNILLO AUTOPERFORANTE EST.7/16"</v>
          </cell>
        </row>
        <row r="326">
          <cell r="A326" t="str">
            <v>TORNILLO AUTOPERFORANTE YESO 6 X 1</v>
          </cell>
        </row>
        <row r="327">
          <cell r="A327" t="str">
            <v>TORNILLO PTA BROCA EXTRAPL. EST, 8 X 12" (13MM)</v>
          </cell>
        </row>
        <row r="328">
          <cell r="A328" t="str">
            <v>MASILLA SUPERMASTIC USG</v>
          </cell>
        </row>
        <row r="329">
          <cell r="A329" t="str">
            <v>ANGULO 30X20 (2.44 M)</v>
          </cell>
        </row>
        <row r="330">
          <cell r="A330" t="str">
            <v>VIGUETA PRINCIPAL (2,44 MM) CAL. 24</v>
          </cell>
        </row>
        <row r="331">
          <cell r="A331" t="str">
            <v>PERFILOMEGA CAL. 26 - 2,44 M</v>
          </cell>
        </row>
        <row r="332">
          <cell r="A332" t="str">
            <v>INTERVINILO TIPO PINTUCO REF. SEGÚN COLOR DISEÑO</v>
          </cell>
        </row>
        <row r="333">
          <cell r="A333" t="str">
            <v>VINILTEX TIPO PINTUCO REF. SEGÚN COLOR DISEÑO</v>
          </cell>
        </row>
        <row r="334">
          <cell r="A334" t="str">
            <v>CERAMICA PISO PIEDRACID CAYONRED 45*45 - COLOR BLANCO</v>
          </cell>
        </row>
        <row r="335">
          <cell r="A335" t="str">
            <v>ALFALISTO GRIS</v>
          </cell>
        </row>
        <row r="336">
          <cell r="A336" t="str">
            <v>BOQUILLA ALFACOLOR 3-15</v>
          </cell>
        </row>
        <row r="337">
          <cell r="A337" t="str">
            <v>BALDOSA GRANO TRADICIONAL PERLATO CLARO PCL 5 DE 40 X 40 CM. TIPO ALFA CREMA</v>
          </cell>
        </row>
        <row r="338">
          <cell r="A338" t="str">
            <v>DILATACION EN BRONCE</v>
          </cell>
        </row>
        <row r="339">
          <cell r="A339" t="str">
            <v>ZOCALO GRANO DE MARMOL PERTALO CLARO PCL 5 DE 30 X 7,2 CM TIPO ALFA CREMA</v>
          </cell>
        </row>
        <row r="340">
          <cell r="A340" t="str">
            <v>DILATACION EN BRONCE PC09</v>
          </cell>
        </row>
        <row r="341">
          <cell r="A341" t="str">
            <v>GRAVILLAMONA (25 KILOS)</v>
          </cell>
        </row>
        <row r="342">
          <cell r="A342" t="str">
            <v>CERAMICA IMPORTADA NEVADA BLANCA BR 30*45-1 TIPO ALFA</v>
          </cell>
        </row>
        <row r="343">
          <cell r="A343" t="str">
            <v>ALFALISTO BLANCA</v>
          </cell>
        </row>
        <row r="344">
          <cell r="A344" t="str">
            <v>BOQUILLA ALFACOLOR -15</v>
          </cell>
        </row>
        <row r="345">
          <cell r="A345" t="str">
            <v>WIN PLASTICO</v>
          </cell>
        </row>
        <row r="346">
          <cell r="A346" t="str">
            <v>CENEFA PRECORTADA OXIDO 10*30,5-1 TIPO ALFA</v>
          </cell>
        </row>
        <row r="347">
          <cell r="A347" t="str">
            <v>JUEGO DE INCRUSTACIONES X 6 UND TIPO ELITE PORCELANA DE CORONA REF.06610100-1(PAPELERA.JABONERA LAVAMANOS, 2 GANCHOS, CEPILLERA, JABONERA DUCHA Y TOALLERO)</v>
          </cell>
        </row>
        <row r="348">
          <cell r="A348" t="str">
            <v>CONJUNTO SANITARIO TIPO ACUACER COLOR BLANCO REF.30038100-1 DE CORONA (INCLUYE SANITARIO, TAPA, TANQUE, GRIFERIA, ACCESO DECONEXION E INSTALACION)</v>
          </cell>
        </row>
        <row r="349">
          <cell r="A349" t="str">
            <v>LAVAMANOS NOVARA BLANCO REF 193011001 TIPO CORONA</v>
          </cell>
        </row>
        <row r="350">
          <cell r="A350" t="str">
            <v>CONJUNTO GRIFERIA LAVAMANOS CROMADA 8" GALAXIA TIPO GRIVAL (MEZCLADOR CIERRE COMPRESION, DESAGUE AUTOMATICO, SIFON BOTELLA, GRAPAS 2 UND)</v>
          </cell>
        </row>
        <row r="351">
          <cell r="A351" t="str">
            <v>PUERTA EMTAMBORADA EN LAMINA TRIPLEX OKUME - TIPO PIZANO OKUME ANCHO 0,51 A 0,75 M ALTO 1,80 A 2,40 M. HOJA LISA CON MARQUETE CHAPACANTO DURNA</v>
          </cell>
        </row>
        <row r="352">
          <cell r="A352" t="str">
            <v>MARQUETE CHAPACANTO OKUME</v>
          </cell>
        </row>
        <row r="353">
          <cell r="A353" t="str">
            <v>PINTUTRA HOJA PUERTA ANCHO 0,51 A 0,75M (DOS CARAS)</v>
          </cell>
        </row>
        <row r="354">
          <cell r="A354" t="str">
            <v>TINTILLA SELLADORA TIPO MINWAX</v>
          </cell>
        </row>
        <row r="355">
          <cell r="A355" t="str">
            <v>SELLADOR LIJABLE - TIPO PINTUCO</v>
          </cell>
        </row>
        <row r="356">
          <cell r="A356" t="str">
            <v>LACA PINTULACA - TIPO PINTUCO</v>
          </cell>
        </row>
        <row r="357">
          <cell r="A357" t="str">
            <v>BISAGRAS ALUMINIO</v>
          </cell>
        </row>
        <row r="358">
          <cell r="A358" t="str">
            <v>MUEBLO BAJO MESON ANCHO 0,60 M CON FACHADA: TABLEX ENCHAPADO TRIPLEX OKUME 19 MM. TIPO PIZANO INTERIOR MADECOR 15 MM TIPO PIZANO ACABADO TINTILLA SELLADOR (MINIMO SEIS MANOS) Y LACA PARA EL TABLEX, EL MADECOR SEGÚN PINTA SELECCIONADA DE CARTA DE COLORES M</v>
          </cell>
        </row>
        <row r="359">
          <cell r="A359" t="str">
            <v>PINTURA FACHADA EN TABLEX ENCHAPADO OKUME (DOS CARAS)</v>
          </cell>
        </row>
        <row r="360">
          <cell r="A360" t="str">
            <v>MARCO METALICO PUERTAS E 8,5 CM SENCILLO EN LAMINA COLD ROLLES¡D CAL. 18 PARA HOJA DE PUERTA CON ANCHO 0,51 A 0,75 M Y ALTURA 1,80 A 2,10 M (SUMINISTRO)</v>
          </cell>
        </row>
        <row r="361">
          <cell r="A361" t="str">
            <v>MORTERO 1:3 (ARENA SEMILAVADA DE PEÑA)</v>
          </cell>
        </row>
        <row r="362">
          <cell r="A362" t="str">
            <v>ANTICORROSIVO PREMIUM - TIPO PINTUCO REF. 513</v>
          </cell>
        </row>
        <row r="363">
          <cell r="A363" t="str">
            <v>ESMALTE SINTETICO PINTULUX - TIPO PINTUCO REF. SEGÚN COLOR DISEÑO</v>
          </cell>
        </row>
        <row r="364">
          <cell r="A364" t="str">
            <v>CERRADURA BELL WOOD POMO MADERA - BAÑO  Tipo Schalage Ref. A40S - Acabado según diseño.</v>
          </cell>
        </row>
        <row r="365">
          <cell r="A365" t="str">
            <v>CERRADURA CERROJO DOBLE LLAVE - Tipo Schalage Ref. B362PX . Acabado según diseño</v>
          </cell>
        </row>
        <row r="366">
          <cell r="A366" t="str">
            <v>ESTUCO PARA INTERIORES - TIPO PINTUCO REF. 117060</v>
          </cell>
        </row>
        <row r="367">
          <cell r="A367" t="str">
            <v>INTERVINILO - TIPO PINTUCO REF. SEGÚN COLOR DE DISEÑO</v>
          </cell>
        </row>
        <row r="368">
          <cell r="A368" t="str">
            <v>VINILTEX - TIPO PINTUCO REF. SEGÚN COLOR DE DISEÑO</v>
          </cell>
        </row>
        <row r="369">
          <cell r="A369" t="str">
            <v>PAB,ERIL PLIEGO 9" X 11"</v>
          </cell>
        </row>
        <row r="370">
          <cell r="A370" t="str">
            <v>GRANIPLAS (ESGRAFIADO) FACHADA COLORES INTERMEDIOS Y FUERTES</v>
          </cell>
        </row>
        <row r="371">
          <cell r="A371" t="str">
            <v>MALLA ELECTROSOLDADA M-084 Q-2 4 MM 15 X 15 CM</v>
          </cell>
        </row>
        <row r="372">
          <cell r="A372" t="str">
            <v>LADRILLO 1/4 X 26 TONOOCRE (25 X 6 CM) TIPO MOORE</v>
          </cell>
        </row>
        <row r="373">
          <cell r="A373" t="str">
            <v>PIEZA ESPECIAL EN "L" 25 X 12,5 X 6 CM. TONO OCRE TIPO MOORE</v>
          </cell>
        </row>
        <row r="374">
          <cell r="A374" t="str">
            <v>FORMALETA SARDINEL DESDE 0,20 HASTA 0,60 M DE ALTURA POR 2,00 M DE LONGITUD (POR METRO LINEAL)</v>
          </cell>
        </row>
        <row r="375">
          <cell r="A375" t="str">
            <v>TRANSPORTE DE PETREOS SUELTOS</v>
          </cell>
        </row>
        <row r="376">
          <cell r="A376" t="str">
            <v>PIEDRA MEDIA ZONGA PUESTA EN OBRA</v>
          </cell>
        </row>
        <row r="377">
          <cell r="A377" t="str">
            <v>MALLA ELECTROSOLDADA M-131 Q 3,1 5,0 MM 15 X 15 CM</v>
          </cell>
        </row>
        <row r="378">
          <cell r="A378" t="str">
            <v>LADRILLO ESTRUCTURAL PORTANTE PRENSADO 30 X 6 CM (29 X 12 X 9 CM) ARCILLA TIPOSANTAFE</v>
          </cell>
        </row>
        <row r="379">
          <cell r="A379" t="str">
            <v>GRAFIL 5,5 MM</v>
          </cell>
        </row>
        <row r="380">
          <cell r="A380" t="str">
            <v>GROUTING 17,5 MPA</v>
          </cell>
        </row>
        <row r="381">
          <cell r="A381" t="str">
            <v>LADRILLO FACHADA PRENSADO 30 X 6 CM (29X12X9 CM) ARCILLA TIPO SANTAFE</v>
          </cell>
        </row>
        <row r="382">
          <cell r="A382" t="str">
            <v>PABMERIL PLIEGO 9" X 11"</v>
          </cell>
        </row>
        <row r="383">
          <cell r="A383" t="str">
            <v>MARCO Y TAPA CAJA INSPECCION  SEGÚN NORMA CS 274 DE 0.72ML (MARCO EN ANGULO 2 1/2X 2 1/2" X 3/16" CON PARRILLA EN VARILLA 3/8" CADA 10CM</v>
          </cell>
        </row>
        <row r="384">
          <cell r="A384" t="str">
            <v>MARCO Y TAPA CAJA INSPECCION  SEGÚN NORMA CS 274 DE 0.72ML (MARCO EN ANGULO 2 1/2X 2 1/2" X 3/16" CON PARRILLA EN VARILLA 3/8" CADA 10CM</v>
          </cell>
        </row>
        <row r="385">
          <cell r="A385" t="str">
            <v>TUBO PVC SANITARIO 2"</v>
          </cell>
        </row>
        <row r="386">
          <cell r="A386" t="str">
            <v>PLACA DE IDENTIFICACION EN ALUMINIO ALTO RELIEVE DE 12X5CM SEGÚN NORMA CS 278-1</v>
          </cell>
        </row>
        <row r="387">
          <cell r="A387" t="str">
            <v>MARCO Y TAPA CAJA INSPECCION CS274</v>
          </cell>
        </row>
        <row r="388">
          <cell r="A388" t="str">
            <v>CONCRETO GRAVA COMUN 4000 PSI (280 Kg/cm2) IMPERMEABILIZADO</v>
          </cell>
        </row>
        <row r="389">
          <cell r="A389" t="str">
            <v>TAPA ALCANTARILLADO 0,69 PARA SUMIDERO NS047</v>
          </cell>
        </row>
        <row r="390">
          <cell r="A390" t="str">
            <v>REJILLA CONCRETO SUMIDERO NS047</v>
          </cell>
        </row>
        <row r="391">
          <cell r="A391" t="str">
            <v>MARCO REJILLA CONCRETO SUMIDERO NS047</v>
          </cell>
        </row>
        <row r="392">
          <cell r="A392" t="str">
            <v>BLOQUE DIVISORIO N5 (33X23X11,5) ARCILLA TIPO SANTAFE</v>
          </cell>
        </row>
        <row r="393">
          <cell r="A393" t="str">
            <v xml:space="preserve">TRANSFORMADOR DE DISTRIBUCION  TRIFASICO AUTROPROTEGIDO DE 15 kVA-DyN5, 60 Hz, 13.2 kV /208/120 VOLTIOS ONAN - USO INTEMPERIE- HOMOLOGADO -ACCESORIOS DE SUJECION -PROTOCOLO DE PRUEBAS.(DPS PRIMARIOS, INTERRUPTOR AUTOMATICO BAJA TENSION  INCORPORADO EN LA </v>
          </cell>
        </row>
        <row r="394">
          <cell r="A394" t="str">
            <v>MD12 PUESTA EN OBRA</v>
          </cell>
        </row>
        <row r="395">
          <cell r="A395" t="str">
            <v>ARENA DE PEÑA</v>
          </cell>
        </row>
        <row r="396">
          <cell r="A396" t="str">
            <v>GRAVILLA</v>
          </cell>
        </row>
        <row r="397">
          <cell r="A397" t="str">
            <v>TRITURADO 3/4"</v>
          </cell>
        </row>
        <row r="398">
          <cell r="A398" t="str">
            <v>ARENA DE RIO</v>
          </cell>
        </row>
        <row r="399">
          <cell r="A399" t="str">
            <v>DERECHOS DE BOTADERO SUELTO</v>
          </cell>
        </row>
        <row r="400">
          <cell r="A400" t="str">
            <v>RECEBO</v>
          </cell>
        </row>
        <row r="401">
          <cell r="A401" t="str">
            <v>B200</v>
          </cell>
        </row>
        <row r="402">
          <cell r="A402" t="str">
            <v>ARENA DE PEÑA</v>
          </cell>
        </row>
        <row r="403">
          <cell r="A403" t="str">
            <v>SBG4</v>
          </cell>
        </row>
        <row r="404">
          <cell r="A404" t="str">
            <v>B600</v>
          </cell>
        </row>
        <row r="405">
          <cell r="A405" t="str">
            <v>MDC1</v>
          </cell>
        </row>
        <row r="406">
          <cell r="A406" t="str">
            <v>MDC3</v>
          </cell>
        </row>
        <row r="407">
          <cell r="A407" t="str">
            <v>CONCRETO GRAVA COMUN 3500 PSI (245 Kg/cm2) Premezclado</v>
          </cell>
        </row>
        <row r="408">
          <cell r="A408" t="str">
            <v>MORTERO 3500 PSI (245 Kg/cm2)</v>
          </cell>
        </row>
        <row r="409">
          <cell r="A409" t="str">
            <v>FORMALETA MADERA PARA TAPAS-CAJAS Y CAMARAS</v>
          </cell>
        </row>
        <row r="410">
          <cell r="A410" t="str">
            <v>TUBO ALCANTARILLADO NOVAFORT PVC 110 MM</v>
          </cell>
        </row>
        <row r="411">
          <cell r="A411" t="str">
            <v>UNION PVC UM TIPO PLATINO D=6"</v>
          </cell>
        </row>
        <row r="412">
          <cell r="A412" t="str">
            <v>UNION REPARACION HD EXTREMO LISO D=6"</v>
          </cell>
        </row>
        <row r="413">
          <cell r="A413" t="str">
            <v>UNION PVC UM TIPO PLATINO D=8"</v>
          </cell>
        </row>
        <row r="414">
          <cell r="A414" t="str">
            <v>UNION REPARACION HD EXTREMO LISO D=8"</v>
          </cell>
        </row>
        <row r="415">
          <cell r="A415" t="str">
            <v>TUBERIA PVC UM TIPO PLATINO D=8" RDE 21</v>
          </cell>
        </row>
        <row r="416">
          <cell r="A416" t="str">
            <v>UNION PVC UM TIPO PLATINO D=12"</v>
          </cell>
        </row>
        <row r="417">
          <cell r="A417" t="str">
            <v>UNION REPARACION PVC UM TIPO PLATINO D=12"</v>
          </cell>
        </row>
        <row r="418">
          <cell r="A418" t="str">
            <v>UNION DRESSER HD=6"</v>
          </cell>
        </row>
        <row r="419">
          <cell r="A419" t="str">
            <v>UNION REPARACION PVC UM TIPO PLATINO D=6"</v>
          </cell>
        </row>
        <row r="420">
          <cell r="A420" t="str">
            <v>TEE HD EXTREMO LISO 12"x12" (300x300mm)</v>
          </cell>
        </row>
        <row r="421">
          <cell r="A421" t="str">
            <v>UNION DRESSER HD=12"</v>
          </cell>
        </row>
        <row r="422">
          <cell r="A422" t="str">
            <v>GEOTEXTIL NT 2000</v>
          </cell>
        </row>
        <row r="423">
          <cell r="A423" t="str">
            <v>Jornal ayudante</v>
          </cell>
        </row>
        <row r="424">
          <cell r="A424" t="str">
            <v>Jornal oficial</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row r="46">
          <cell r="D46" t="str">
            <v>M3</v>
          </cell>
        </row>
      </sheetData>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row r="46">
          <cell r="D46" t="str">
            <v>M3</v>
          </cell>
        </row>
      </sheetData>
      <sheetData sheetId="924"/>
    </sheetDataSet>
  </externalBook>
</externalLink>
</file>

<file path=xl/externalLinks/externalLink1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1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1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nsporte"/>
      <sheetName val="Datos básicos"/>
      <sheetName val="Equipo"/>
      <sheetName val="Materiales"/>
      <sheetName val="M-O"/>
      <sheetName val="7.1.1"/>
      <sheetName val="7.2.1"/>
      <sheetName val="7.2.2"/>
      <sheetName val="7.2.3"/>
      <sheetName val="7.2.4"/>
      <sheetName val="7.2.5"/>
      <sheetName val="7.2.6"/>
      <sheetName val="7.2.7"/>
      <sheetName val="7.2.8"/>
      <sheetName val="7.2.9"/>
      <sheetName val="7.2.10"/>
      <sheetName val="7.2.11"/>
      <sheetName val="7.2.12"/>
      <sheetName val="7.2.13"/>
      <sheetName val="7.2.14"/>
      <sheetName val="7.2.15"/>
      <sheetName val="7.2.16"/>
      <sheetName val="7.2.17"/>
      <sheetName val="7.2.18"/>
      <sheetName val="7.2.19"/>
      <sheetName val="7.2.21"/>
      <sheetName val="7.2.22"/>
      <sheetName val="7.2.23"/>
      <sheetName val="7.2.24"/>
      <sheetName val="7.2.25"/>
      <sheetName val="7.2.26"/>
      <sheetName val="7.2.27"/>
      <sheetName val="7.2.28"/>
      <sheetName val="7.2.29"/>
      <sheetName val="7.2.31"/>
      <sheetName val="7.2.32"/>
      <sheetName val="7.2.33"/>
      <sheetName val="7.2.34"/>
      <sheetName val="7.2.35"/>
      <sheetName val="7.2.36"/>
      <sheetName val="7.2.37"/>
      <sheetName val="7.3.1"/>
      <sheetName val="7.3.2"/>
      <sheetName val="7.3.3"/>
      <sheetName val="7.3.4"/>
      <sheetName val="7.3.5"/>
      <sheetName val="7.3.6"/>
      <sheetName val="7.3.7"/>
      <sheetName val="7.3.8"/>
      <sheetName val="7.3.10"/>
      <sheetName val="7,2,42,"/>
      <sheetName val="7.4.1"/>
      <sheetName val="7.4.2"/>
      <sheetName val="7.4.3"/>
      <sheetName val="7.4.4"/>
      <sheetName val="7.4.5"/>
      <sheetName val="7.4.6"/>
      <sheetName val="7.4.7"/>
      <sheetName val="7.4.8"/>
      <sheetName val="7.4.9"/>
      <sheetName val="7.4.10"/>
      <sheetName val="7.4.11"/>
      <sheetName val="7.4.12"/>
      <sheetName val="7.4.13"/>
      <sheetName val="7.4.14"/>
      <sheetName val="7.4.15"/>
      <sheetName val="7.4.16"/>
      <sheetName val="7.5.1"/>
      <sheetName val="7.4.2 (2)"/>
      <sheetName val="7.4.3 (2)"/>
      <sheetName val="7.4.4 (2)"/>
      <sheetName val="7.4.5 (2)"/>
      <sheetName val="7.4.6 (2)"/>
      <sheetName val="7.4.7 (2)"/>
      <sheetName val="7.4.8 (2)"/>
      <sheetName val="7.4.9 (2)"/>
      <sheetName val="7.4.10 (2)"/>
      <sheetName val="7.4.11 (2)"/>
      <sheetName val="7.4.12 (2)"/>
      <sheetName val="7.4.13 (2)"/>
      <sheetName val="7.4.14 (2)"/>
      <sheetName val="7.4.15 (2)"/>
      <sheetName val="7.4.16 (2)"/>
      <sheetName val="7.2.35 A"/>
      <sheetName val="Item"/>
      <sheetName val="C400P"/>
      <sheetName val="C600P"/>
      <sheetName val="C900P"/>
      <sheetName val="C1800P"/>
      <sheetName val="C1200P"/>
      <sheetName val="C1500P"/>
      <sheetName val="C2400P"/>
      <sheetName val="E900P"/>
      <sheetName val="E400P"/>
      <sheetName val="E600P"/>
      <sheetName val="E1200P"/>
      <sheetName val="E1500P"/>
      <sheetName val="E1800P"/>
      <sheetName val="7.2.10B"/>
      <sheetName val="7.2.11B"/>
      <sheetName val="R900P"/>
      <sheetName val="R1200P"/>
      <sheetName val="7.2.18A"/>
      <sheetName val="7.2.18B"/>
      <sheetName val="7.2.18C"/>
      <sheetName val="7.2.18D"/>
      <sheetName val="7.2.18E"/>
      <sheetName val="7.2.18F"/>
      <sheetName val="7.2.23B"/>
      <sheetName val="7.2.21B"/>
      <sheetName val="7.2.21C"/>
      <sheetName val="7.2.8A"/>
      <sheetName val="7.2.17B"/>
      <sheetName val="7.3.7A"/>
      <sheetName val="7.3.7B"/>
      <sheetName val="7.2.9A"/>
      <sheetName val="7,2,4"/>
      <sheetName val="7,2,9A"/>
      <sheetName val="7,3,7B"/>
      <sheetName val="7,3,7A"/>
      <sheetName val="7,2,8A"/>
      <sheetName val="7,2,17B"/>
      <sheetName val="7,2,2,21B"/>
      <sheetName val="7,2,23B"/>
      <sheetName val="7,2,18F"/>
      <sheetName val="7,2,18E"/>
      <sheetName val="7,2,18D"/>
      <sheetName val="7,2,18C"/>
      <sheetName val="7,2,18B"/>
      <sheetName val="7,2,18A"/>
      <sheetName val="R1200P,"/>
      <sheetName val="R900P,"/>
      <sheetName val="7,2,11B"/>
      <sheetName val="7,2,10B"/>
      <sheetName val="E1500P,"/>
      <sheetName val="E1800,P"/>
      <sheetName val="E1200P,"/>
      <sheetName val="E600P,"/>
      <sheetName val="E400P,"/>
      <sheetName val="E900P,"/>
      <sheetName val="C2400P,"/>
      <sheetName val="C1500P,"/>
      <sheetName val="C400P,"/>
      <sheetName val="C600P,"/>
      <sheetName val="C900P,"/>
      <sheetName val="C1800P,"/>
      <sheetName val="C1200P,"/>
      <sheetName val="7,2,5,"/>
      <sheetName val="7,2,10"/>
      <sheetName val="7,2,12"/>
      <sheetName val="7,2,13,"/>
      <sheetName val="7,2,14,"/>
      <sheetName val="7,2,15,"/>
      <sheetName val="7,2,16,"/>
      <sheetName val="7,2,17,"/>
      <sheetName val="7,2,18,"/>
      <sheetName val="7,2,19,"/>
      <sheetName val="7,2,21,"/>
      <sheetName val="7,2,23,"/>
      <sheetName val="7,2,24,"/>
      <sheetName val="7,2,25,"/>
      <sheetName val="7,2,31,"/>
      <sheetName val="7,2,32,"/>
      <sheetName val="7,2,33,"/>
      <sheetName val="7,2,43"/>
      <sheetName val="7,2,45,"/>
      <sheetName val="7,2,46,"/>
      <sheetName val="7,2,49,"/>
      <sheetName val="7,2,55,"/>
      <sheetName val="7,2,58,"/>
      <sheetName val="7,2,61,"/>
      <sheetName val="7,2,64,"/>
      <sheetName val="7,2,65,"/>
      <sheetName val="7,2,122,"/>
      <sheetName val="7,2,131,"/>
      <sheetName val="7,2,132,"/>
      <sheetName val="7.2.20"/>
      <sheetName val="7,2,152"/>
      <sheetName val=""/>
      <sheetName val="PR 1"/>
      <sheetName val="memorias"/>
      <sheetName val="AIU"/>
      <sheetName val="Datos_básicos"/>
      <sheetName val="7_1_1"/>
      <sheetName val="7_2_1"/>
      <sheetName val="7_2_2"/>
      <sheetName val="7_2_3"/>
      <sheetName val="7_2_4"/>
      <sheetName val="7_2_5"/>
      <sheetName val="7_2_6"/>
      <sheetName val="7_2_7"/>
      <sheetName val="7_2_8"/>
      <sheetName val="7_2_9"/>
      <sheetName val="7_2_10"/>
      <sheetName val="7_2_11"/>
      <sheetName val="7_2_12"/>
      <sheetName val="7_2_13"/>
      <sheetName val="7_2_14"/>
      <sheetName val="7_2_15"/>
      <sheetName val="7_2_16"/>
      <sheetName val="7_2_17"/>
      <sheetName val="7_2_18"/>
      <sheetName val="7_2_19"/>
      <sheetName val="7_2_21"/>
      <sheetName val="7_2_22"/>
      <sheetName val="7_2_23"/>
      <sheetName val="7_2_24"/>
      <sheetName val="7_2_25"/>
      <sheetName val="7_2_26"/>
      <sheetName val="7_2_27"/>
      <sheetName val="7_2_28"/>
      <sheetName val="7_2_29"/>
      <sheetName val="7_2_31"/>
      <sheetName val="7_2_32"/>
      <sheetName val="7_2_33"/>
      <sheetName val="7_2_34"/>
      <sheetName val="7_2_35"/>
      <sheetName val="7_2_36"/>
      <sheetName val="7_2_37"/>
      <sheetName val="7_3_1"/>
      <sheetName val="7_3_2"/>
      <sheetName val="7_3_3"/>
      <sheetName val="7_3_4"/>
      <sheetName val="7_3_5"/>
      <sheetName val="7_3_6"/>
      <sheetName val="7_3_7"/>
      <sheetName val="7_3_8"/>
      <sheetName val="7_3_10"/>
      <sheetName val="7_4_1"/>
      <sheetName val="7_4_2"/>
      <sheetName val="7_4_3"/>
      <sheetName val="7_4_4"/>
      <sheetName val="7_4_5"/>
      <sheetName val="7_4_6"/>
      <sheetName val="7_4_7"/>
      <sheetName val="7_4_8"/>
      <sheetName val="7_4_9"/>
      <sheetName val="7_4_10"/>
      <sheetName val="7_4_11"/>
      <sheetName val="7_4_12"/>
      <sheetName val="7_4_13"/>
      <sheetName val="7_4_14"/>
      <sheetName val="7_4_15"/>
      <sheetName val="7_4_16"/>
      <sheetName val="7_5_1"/>
      <sheetName val="7_4_2_(2)"/>
      <sheetName val="7_4_3_(2)"/>
      <sheetName val="7_4_4_(2)"/>
      <sheetName val="7_4_5_(2)"/>
      <sheetName val="7_4_6_(2)"/>
      <sheetName val="7_4_7_(2)"/>
      <sheetName val="7_4_8_(2)"/>
      <sheetName val="7_4_9_(2)"/>
      <sheetName val="7_4_10_(2)"/>
      <sheetName val="7_4_11_(2)"/>
      <sheetName val="7_4_12_(2)"/>
      <sheetName val="7_4_13_(2)"/>
      <sheetName val="7_4_14_(2)"/>
      <sheetName val="7_4_15_(2)"/>
      <sheetName val="7_4_16_(2)"/>
      <sheetName val="7_2_35_A"/>
      <sheetName val="7_2_10B"/>
      <sheetName val="7_2_11B"/>
      <sheetName val="7_2_18A"/>
      <sheetName val="7_2_18B"/>
      <sheetName val="7_2_18C"/>
      <sheetName val="7_2_18D"/>
      <sheetName val="7_2_18E"/>
      <sheetName val="7_2_18F"/>
      <sheetName val="7_2_23B"/>
      <sheetName val="7_2_21B"/>
      <sheetName val="7_2_21C"/>
      <sheetName val="7_2_8A"/>
      <sheetName val="7_2_17B"/>
      <sheetName val="7_3_7A"/>
      <sheetName val="7_3_7B"/>
      <sheetName val="7_2_9A"/>
      <sheetName val="7_2_20"/>
      <sheetName val="PR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row r="2">
          <cell r="A2" t="str">
            <v>7</v>
          </cell>
          <cell r="B2" t="str">
            <v>SECCIÓN 7: OBRAS DE REDES TELEFÓNICAS  DE ETB, COLOMBIA TELECOMUNICACIONES, EPM</v>
          </cell>
        </row>
        <row r="3">
          <cell r="A3" t="str">
            <v>7.1</v>
          </cell>
          <cell r="B3" t="str">
            <v>Excavaciones (Incluye transporte y disposición en zonas de desecho)</v>
          </cell>
        </row>
        <row r="4">
          <cell r="A4" t="str">
            <v>7.1.1</v>
          </cell>
          <cell r="B4" t="str">
            <v>Excavación "Manual" de 0.00 a 2.00 m  de profundidad  (incluye retiro y disposición de sobrantes)</v>
          </cell>
          <cell r="C4" t="str">
            <v>m3</v>
          </cell>
        </row>
        <row r="5">
          <cell r="A5" t="str">
            <v>7.2</v>
          </cell>
          <cell r="B5" t="str">
            <v>Redes  de teléfonos ETB</v>
          </cell>
        </row>
        <row r="6">
          <cell r="A6" t="str">
            <v>7.2.1</v>
          </cell>
          <cell r="B6" t="str">
            <v>Aplomar poste ETB  8*510</v>
          </cell>
          <cell r="C6" t="str">
            <v>un</v>
          </cell>
        </row>
        <row r="7">
          <cell r="A7" t="str">
            <v>7.2.2</v>
          </cell>
          <cell r="B7" t="str">
            <v>Suministro e instalación de poste ETB  8*510</v>
          </cell>
          <cell r="C7" t="str">
            <v>ml</v>
          </cell>
        </row>
        <row r="8">
          <cell r="A8" t="str">
            <v>7.2.3</v>
          </cell>
          <cell r="B8" t="str">
            <v xml:space="preserve">Reubicación  poste ETB 8*510        </v>
          </cell>
          <cell r="C8" t="str">
            <v>un</v>
          </cell>
        </row>
        <row r="9">
          <cell r="A9" t="str">
            <v>7.2.4</v>
          </cell>
          <cell r="B9" t="str">
            <v>Suministro e instalacion de 4 cables primarios 1200 pares</v>
          </cell>
          <cell r="C9" t="str">
            <v>un</v>
          </cell>
        </row>
        <row r="10">
          <cell r="A10" t="str">
            <v>7.2.5</v>
          </cell>
          <cell r="B10" t="str">
            <v>Retiro poste en concreto con reintegro a ETB</v>
          </cell>
          <cell r="C10" t="str">
            <v>un</v>
          </cell>
        </row>
        <row r="11">
          <cell r="A11" t="str">
            <v>7.2.6</v>
          </cell>
          <cell r="B11" t="str">
            <v>Retiro poste en madera con reintegro a ETB</v>
          </cell>
          <cell r="C11" t="str">
            <v>un</v>
          </cell>
        </row>
        <row r="12">
          <cell r="A12" t="str">
            <v>7.2.7</v>
          </cell>
          <cell r="B12" t="str">
            <v>Subterranizacion de red aerea telefónica incluye desconexión y conexión de redes</v>
          </cell>
          <cell r="C12" t="str">
            <v>ml</v>
          </cell>
        </row>
        <row r="13">
          <cell r="A13" t="str">
            <v>7.2.8</v>
          </cell>
          <cell r="B13" t="str">
            <v>Traslado de armario telefónico incluye desconexión y conexión de redes</v>
          </cell>
          <cell r="C13" t="str">
            <v>ml</v>
          </cell>
        </row>
        <row r="14">
          <cell r="A14" t="str">
            <v>7.2.9</v>
          </cell>
          <cell r="B14" t="str">
            <v>Suministro de tubo galvanizado IMC de 2 pul ( incluye desconexión y conexión de cables existentes)</v>
          </cell>
          <cell r="C14" t="str">
            <v>ml</v>
          </cell>
        </row>
        <row r="15">
          <cell r="A15" t="str">
            <v>7.2.10</v>
          </cell>
          <cell r="B15" t="str">
            <v xml:space="preserve">Construcción de Cárcamo de protección de 4 ductos de 4" </v>
          </cell>
          <cell r="C15" t="str">
            <v>ml</v>
          </cell>
        </row>
        <row r="16">
          <cell r="A16" t="str">
            <v>7.2.11</v>
          </cell>
          <cell r="B16" t="str">
            <v>Demolicion de Cárcamo de protección</v>
          </cell>
          <cell r="C16" t="str">
            <v>un</v>
          </cell>
        </row>
        <row r="17">
          <cell r="A17" t="str">
            <v>7.2.12</v>
          </cell>
          <cell r="B17" t="str">
            <v>Renivelación y refuerzo  de Cámaras Telefónicas</v>
          </cell>
          <cell r="C17" t="str">
            <v>un</v>
          </cell>
        </row>
        <row r="18">
          <cell r="A18" t="str">
            <v>7.2.13</v>
          </cell>
          <cell r="B18" t="str">
            <v>Construcción Cámara Telefónica T-14</v>
          </cell>
          <cell r="C18" t="str">
            <v>un</v>
          </cell>
        </row>
        <row r="19">
          <cell r="A19" t="str">
            <v>7.2.14</v>
          </cell>
          <cell r="B19" t="str">
            <v>Construcción Cámara Telefónica T-16</v>
          </cell>
          <cell r="C19" t="str">
            <v>un</v>
          </cell>
        </row>
        <row r="20">
          <cell r="A20" t="str">
            <v>7.2.15</v>
          </cell>
          <cell r="B20" t="str">
            <v>Canalización 4 ductos 4" TDP (Incluye relleno con arena de peña y base  B-600)</v>
          </cell>
          <cell r="C20" t="str">
            <v>ml</v>
          </cell>
        </row>
        <row r="21">
          <cell r="A21" t="str">
            <v>7.2.16</v>
          </cell>
          <cell r="B21" t="str">
            <v>Construcción Cámara Telefónica T-13</v>
          </cell>
          <cell r="C21" t="str">
            <v>un</v>
          </cell>
        </row>
        <row r="22">
          <cell r="A22" t="str">
            <v>7.2.17</v>
          </cell>
          <cell r="B22" t="str">
            <v xml:space="preserve">Construcción  Cámara de  inspección CPD </v>
          </cell>
          <cell r="C22" t="str">
            <v>un</v>
          </cell>
        </row>
        <row r="23">
          <cell r="A23" t="str">
            <v>7.2.18</v>
          </cell>
          <cell r="B23" t="str">
            <v xml:space="preserve">Canalización 8 ductos 4" TDP (Incluye relleno con arena de peña y base B-600) </v>
          </cell>
          <cell r="C23" t="str">
            <v>ml</v>
          </cell>
        </row>
        <row r="24">
          <cell r="A24" t="str">
            <v>7.2.19</v>
          </cell>
          <cell r="B24" t="str">
            <v>Canalización 2 ductos 4" TDP  (Incluye relleno con arena de peña y base B-600)</v>
          </cell>
          <cell r="C24" t="str">
            <v>ml</v>
          </cell>
        </row>
        <row r="25">
          <cell r="A25" t="str">
            <v>7.2.20</v>
          </cell>
          <cell r="B25" t="str">
            <v>Demolicion Cámara Telefónica T-13</v>
          </cell>
          <cell r="C25" t="str">
            <v>un</v>
          </cell>
        </row>
        <row r="26">
          <cell r="A26" t="str">
            <v>7.2.21</v>
          </cell>
          <cell r="B26" t="str">
            <v>Demolición Cámara Telefónica T-14 ( Incluye retiro y disposicion de escrombros)</v>
          </cell>
          <cell r="C26" t="str">
            <v>un</v>
          </cell>
        </row>
        <row r="27">
          <cell r="A27" t="str">
            <v>7.2.22</v>
          </cell>
          <cell r="B27" t="str">
            <v>Demolición Cámara de Inspección CPD  ( Incluye retiro y disposicion de escrombros)</v>
          </cell>
          <cell r="C27" t="str">
            <v>un</v>
          </cell>
        </row>
        <row r="28">
          <cell r="A28" t="str">
            <v>7.2.23</v>
          </cell>
          <cell r="B28" t="str">
            <v>Construcción Cámara Telefónica T-14A</v>
          </cell>
          <cell r="C28" t="str">
            <v>un</v>
          </cell>
        </row>
        <row r="29">
          <cell r="A29" t="str">
            <v>7.2.24</v>
          </cell>
          <cell r="B29" t="str">
            <v>Construcción Cámara Telefónica T-13A</v>
          </cell>
          <cell r="C29" t="str">
            <v>un</v>
          </cell>
        </row>
        <row r="30">
          <cell r="A30" t="str">
            <v>7.2.25</v>
          </cell>
          <cell r="B30" t="str">
            <v>Construcción Cámara de Paso CPS</v>
          </cell>
          <cell r="C30" t="str">
            <v>un</v>
          </cell>
        </row>
        <row r="31">
          <cell r="A31" t="str">
            <v>7.2.26</v>
          </cell>
          <cell r="B31" t="str">
            <v>Tendido de 4 cables telefónicos de 1200 pares</v>
          </cell>
          <cell r="C31" t="str">
            <v>ml</v>
          </cell>
        </row>
        <row r="32">
          <cell r="A32" t="str">
            <v>7.2.27</v>
          </cell>
          <cell r="B32" t="str">
            <v>Construcción de Cárcamo de protección de 8 ductos de 4"</v>
          </cell>
          <cell r="C32" t="str">
            <v>ml</v>
          </cell>
        </row>
        <row r="33">
          <cell r="A33" t="str">
            <v>7.2.28</v>
          </cell>
          <cell r="B33" t="str">
            <v>Suministro de tapa para cámara T</v>
          </cell>
          <cell r="C33" t="str">
            <v>un</v>
          </cell>
        </row>
        <row r="34">
          <cell r="A34" t="str">
            <v>7.2.29</v>
          </cell>
          <cell r="B34" t="str">
            <v>Demolicion Cámara de Inspección CPS   ( Incluye retiro y disposicion de escrombros)</v>
          </cell>
          <cell r="C34" t="str">
            <v>un</v>
          </cell>
        </row>
        <row r="35">
          <cell r="A35" t="str">
            <v>7.2.30</v>
          </cell>
          <cell r="B35" t="str">
            <v xml:space="preserve">Empalme de cable telefónico </v>
          </cell>
          <cell r="C35" t="str">
            <v>un</v>
          </cell>
        </row>
        <row r="36">
          <cell r="A36" t="str">
            <v>7.2.31</v>
          </cell>
          <cell r="B36" t="str">
            <v>Construcción de Cárcamo de protección de 12 ductos de 4"</v>
          </cell>
          <cell r="C36" t="str">
            <v>un</v>
          </cell>
        </row>
        <row r="37">
          <cell r="A37" t="str">
            <v>7.2.32</v>
          </cell>
          <cell r="B37" t="str">
            <v>Construcción de Cárcamo de protección de 16 ductos de 4"</v>
          </cell>
          <cell r="C37" t="str">
            <v>un</v>
          </cell>
        </row>
        <row r="38">
          <cell r="A38" t="str">
            <v>7.2.33</v>
          </cell>
          <cell r="B38" t="str">
            <v>Construcción de Cárcamo de protección de 24 ductos de 4"</v>
          </cell>
          <cell r="C38" t="str">
            <v>un</v>
          </cell>
        </row>
        <row r="39">
          <cell r="A39" t="str">
            <v>7.2.34</v>
          </cell>
          <cell r="B39" t="str">
            <v>Suministro e instalación de pedestal para teléfono público</v>
          </cell>
          <cell r="C39" t="str">
            <v>un</v>
          </cell>
        </row>
        <row r="40">
          <cell r="A40" t="str">
            <v>7.2.35</v>
          </cell>
          <cell r="B40" t="str">
            <v>Suministro e instalación de ducto 2" DB (Incluye relleno con arena de peña )</v>
          </cell>
          <cell r="C40" t="str">
            <v>ml</v>
          </cell>
        </row>
        <row r="41">
          <cell r="A41" t="str">
            <v>7.2.36</v>
          </cell>
          <cell r="B41" t="str">
            <v>Drenague de Camara</v>
          </cell>
          <cell r="C41" t="str">
            <v>ml</v>
          </cell>
        </row>
        <row r="42">
          <cell r="A42" t="str">
            <v>7.2.37</v>
          </cell>
          <cell r="B42" t="str">
            <v>Sondeo ducto libre ( incluye sondeo, paso de mandril y guia)</v>
          </cell>
          <cell r="C42" t="str">
            <v>ml</v>
          </cell>
        </row>
        <row r="43">
          <cell r="A43" t="str">
            <v>7.2.36</v>
          </cell>
          <cell r="B43" t="str">
            <v>Drenague de Camara</v>
          </cell>
          <cell r="C43" t="str">
            <v>ml</v>
          </cell>
        </row>
        <row r="44">
          <cell r="A44" t="str">
            <v>7.2.37</v>
          </cell>
          <cell r="B44" t="str">
            <v>Sondeo ducto libre (incluye sondeo, paso de mandril y guia)</v>
          </cell>
          <cell r="C44" t="str">
            <v>ml</v>
          </cell>
        </row>
        <row r="45">
          <cell r="A45" t="str">
            <v>7.2.38</v>
          </cell>
          <cell r="B45" t="str">
            <v>Demolición camara T-13A  ( Incluye retiro y disposicion de escrombros)</v>
          </cell>
          <cell r="C45" t="str">
            <v>un</v>
          </cell>
        </row>
        <row r="46">
          <cell r="A46" t="str">
            <v>7.2.39</v>
          </cell>
          <cell r="B46" t="str">
            <v>Demolición camara T-16   ( Incluye retiro y disposicion de escrombros)</v>
          </cell>
          <cell r="C46" t="str">
            <v>un</v>
          </cell>
        </row>
        <row r="47">
          <cell r="A47" t="str">
            <v>7.2.40</v>
          </cell>
          <cell r="B47" t="str">
            <v xml:space="preserve">Canalización 3 ductos 4" TDP (Incluye relleno con arena de peña y base B-600) </v>
          </cell>
          <cell r="C47" t="str">
            <v>ml</v>
          </cell>
        </row>
        <row r="48">
          <cell r="A48" t="str">
            <v>7.2.41</v>
          </cell>
          <cell r="B48" t="str">
            <v xml:space="preserve">Canalización 6 ductos 4" TDP (Incluye relleno con arena de peña y base B-600) </v>
          </cell>
          <cell r="C48" t="str">
            <v>ml</v>
          </cell>
        </row>
        <row r="49">
          <cell r="A49" t="str">
            <v>7.2.42</v>
          </cell>
          <cell r="B49" t="str">
            <v xml:space="preserve">Canalización 12 ductos 4" TDP (Incluye relleno con arena de peña y base B-600) </v>
          </cell>
          <cell r="C49" t="str">
            <v>ml</v>
          </cell>
        </row>
        <row r="50">
          <cell r="A50" t="str">
            <v>7.2.43</v>
          </cell>
          <cell r="B50" t="str">
            <v>Construcción de Cárcamo de protección de 2 ductos de 4"</v>
          </cell>
          <cell r="C50" t="str">
            <v>ml</v>
          </cell>
        </row>
        <row r="51">
          <cell r="A51" t="str">
            <v>7.2.44</v>
          </cell>
          <cell r="B51" t="str">
            <v>Retiro armario telefónico</v>
          </cell>
          <cell r="C51" t="str">
            <v>un</v>
          </cell>
        </row>
        <row r="52">
          <cell r="A52" t="str">
            <v>7.2.45</v>
          </cell>
          <cell r="B52" t="str">
            <v>Construcción Cámara Telefónica T-18( incluye marco y tapa)</v>
          </cell>
          <cell r="C52" t="str">
            <v>un</v>
          </cell>
        </row>
        <row r="53">
          <cell r="A53" t="str">
            <v>7.2.46</v>
          </cell>
          <cell r="B53" t="str">
            <v xml:space="preserve">Canalización 1 ductos 2" TDP (Incluye relleno con arena de peña y base B-600) </v>
          </cell>
          <cell r="C53" t="str">
            <v>ml</v>
          </cell>
        </row>
        <row r="54">
          <cell r="A54" t="str">
            <v>7.2.47</v>
          </cell>
          <cell r="B54" t="str">
            <v xml:space="preserve">Canalización 7 ductos 4" TDP (Incluye relleno con arena de peña y base B-600) </v>
          </cell>
          <cell r="C54" t="str">
            <v>ml</v>
          </cell>
        </row>
        <row r="55">
          <cell r="A55" t="str">
            <v>7.2.48</v>
          </cell>
          <cell r="B55" t="str">
            <v xml:space="preserve">Retiro poste concreto ETB 8*510        </v>
          </cell>
          <cell r="C55" t="str">
            <v>un</v>
          </cell>
        </row>
        <row r="56">
          <cell r="A56" t="str">
            <v>7.2.49</v>
          </cell>
          <cell r="B56" t="str">
            <v xml:space="preserve">Retiro red aerea      </v>
          </cell>
          <cell r="C56" t="str">
            <v>ml</v>
          </cell>
        </row>
        <row r="57">
          <cell r="A57" t="str">
            <v>7.2.50</v>
          </cell>
          <cell r="B57" t="str">
            <v>Demolición canalización calzada</v>
          </cell>
          <cell r="C57" t="str">
            <v>ml</v>
          </cell>
        </row>
        <row r="58">
          <cell r="A58" t="str">
            <v>7.2.51</v>
          </cell>
          <cell r="B58" t="str">
            <v xml:space="preserve">Traslado de 2 cables subterraneos telefonicos de 10 pares ( Traslado entre 0 y 10 m) </v>
          </cell>
          <cell r="C58" t="str">
            <v>ml</v>
          </cell>
        </row>
        <row r="59">
          <cell r="A59" t="str">
            <v>7.2.52</v>
          </cell>
          <cell r="B59" t="str">
            <v xml:space="preserve">Traslado de 1 cable subterraneo telefonicos de 200 pares ( Traslado entre 0 y 10 m) </v>
          </cell>
          <cell r="C59" t="str">
            <v>ml</v>
          </cell>
        </row>
        <row r="60">
          <cell r="A60" t="str">
            <v>7.2.53</v>
          </cell>
          <cell r="B60" t="str">
            <v xml:space="preserve">Traslado de 1 cable subterraneo telefonicos de 300 pares ( Traslado entre 0 y 10 m) </v>
          </cell>
          <cell r="C60" t="str">
            <v>ml</v>
          </cell>
        </row>
        <row r="61">
          <cell r="A61" t="str">
            <v>7.2.54</v>
          </cell>
          <cell r="B61" t="str">
            <v xml:space="preserve">Traslado de 1 cable subterraneo telefonicos de 1200 pares ( Traslado entre 0 y 10 m) </v>
          </cell>
          <cell r="C61" t="str">
            <v>ml</v>
          </cell>
        </row>
        <row r="62">
          <cell r="A62" t="str">
            <v>7.2.55</v>
          </cell>
          <cell r="B62" t="str">
            <v>Construcción Cámara Telefónica T-16A,  ( Incluye retiro y disposicion de escrombros) Incluye marco y tapa</v>
          </cell>
          <cell r="C62" t="str">
            <v>und</v>
          </cell>
        </row>
        <row r="63">
          <cell r="A63" t="str">
            <v>7.2.56</v>
          </cell>
          <cell r="B63" t="str">
            <v>Demolición camara Telefónica T-18  ( Incluye retiro y disposicion de escrombros)</v>
          </cell>
          <cell r="C63" t="str">
            <v>und</v>
          </cell>
        </row>
        <row r="64">
          <cell r="A64" t="str">
            <v>7.2.57</v>
          </cell>
          <cell r="B64" t="str">
            <v>Demolición camara Telefónica T-14A  ( Incluye retiro y disposicion de escrombros)</v>
          </cell>
          <cell r="C64" t="str">
            <v>und</v>
          </cell>
        </row>
        <row r="65">
          <cell r="A65" t="str">
            <v>7.2.58</v>
          </cell>
          <cell r="B65" t="str">
            <v>Demolición camara Telefónica T-18A  ( Incluye retiro y disposicion de escrombros)</v>
          </cell>
          <cell r="C65" t="str">
            <v>und</v>
          </cell>
        </row>
        <row r="66">
          <cell r="A66" t="str">
            <v>7.2.59</v>
          </cell>
          <cell r="B66" t="str">
            <v>Demolición camara Telefónica T-16  ( Incluye retiro y disposicion de escrombros)</v>
          </cell>
          <cell r="C66" t="str">
            <v>und</v>
          </cell>
        </row>
        <row r="67">
          <cell r="A67" t="str">
            <v>7.2.60</v>
          </cell>
          <cell r="B67" t="str">
            <v xml:space="preserve">Canalización 9 ductos 4" TDP (Incluye relleno con arena de peña y base B-600) </v>
          </cell>
          <cell r="C67" t="str">
            <v>ml</v>
          </cell>
        </row>
        <row r="68">
          <cell r="A68" t="str">
            <v>7.2.61</v>
          </cell>
          <cell r="B68" t="str">
            <v xml:space="preserve">Canalización 24 ductos 4" TDP (Incluye relleno con arena de peña y base B-600) </v>
          </cell>
          <cell r="C68" t="str">
            <v>ml</v>
          </cell>
        </row>
        <row r="69">
          <cell r="A69" t="str">
            <v>7.2.62</v>
          </cell>
          <cell r="B69" t="str">
            <v xml:space="preserve">Canalización 11 ductos 4" TDP (Incluye relleno con arena de peña y base B-600) </v>
          </cell>
          <cell r="C69" t="str">
            <v>ml</v>
          </cell>
        </row>
        <row r="70">
          <cell r="A70" t="str">
            <v>7.2.63</v>
          </cell>
          <cell r="B70" t="str">
            <v xml:space="preserve">Canalización 2 ductos 2" TDP (Incluye relleno con arena de peña y base B-600) </v>
          </cell>
          <cell r="C70" t="str">
            <v>ml</v>
          </cell>
        </row>
        <row r="71">
          <cell r="A71" t="str">
            <v>7.2.64</v>
          </cell>
          <cell r="B71" t="str">
            <v xml:space="preserve">Canalización 16 ductos 4" TDP (Incluye relleno con arena de peña y base B-600) </v>
          </cell>
          <cell r="C71" t="str">
            <v>ml</v>
          </cell>
        </row>
        <row r="72">
          <cell r="A72" t="str">
            <v>7.2.65</v>
          </cell>
          <cell r="B72" t="str">
            <v xml:space="preserve">Canalización 20 ductos 4" TDP (Incluye relleno con arena de peña y base B-600) </v>
          </cell>
          <cell r="C72" t="str">
            <v>ml</v>
          </cell>
        </row>
        <row r="73">
          <cell r="A73" t="str">
            <v>7.2.66</v>
          </cell>
          <cell r="B73" t="str">
            <v xml:space="preserve">Canalización 14 ductos 4" TDP (Incluye relleno con arena de peña y base B-600) </v>
          </cell>
          <cell r="C73" t="str">
            <v>ml</v>
          </cell>
        </row>
        <row r="74">
          <cell r="A74" t="str">
            <v>7.2.67</v>
          </cell>
          <cell r="B74" t="str">
            <v>Demolición canalización anden bancos entre 8Ø4 y 22Ø4</v>
          </cell>
          <cell r="C74" t="str">
            <v>ml</v>
          </cell>
        </row>
        <row r="75">
          <cell r="A75" t="str">
            <v>7.2.68</v>
          </cell>
          <cell r="B75" t="str">
            <v>Traslado de 1 cable subterraneo telefónico de 10 pares   (Traslado entre 0 y 10m)</v>
          </cell>
          <cell r="C75" t="str">
            <v>ml</v>
          </cell>
        </row>
        <row r="76">
          <cell r="A76" t="str">
            <v>7.2.69</v>
          </cell>
          <cell r="B76" t="str">
            <v>Traslado de 7 cables subterraneos telefónicos de 200 pares  (Traslado entre 0 y 10m)</v>
          </cell>
          <cell r="C76" t="str">
            <v>ml</v>
          </cell>
        </row>
        <row r="77">
          <cell r="A77" t="str">
            <v>7.2.70</v>
          </cell>
          <cell r="B77" t="str">
            <v>Traslado de 2 cables subterraneos telefónicos de200 pares  (Traslado entre 0 y 10m)</v>
          </cell>
          <cell r="C77" t="str">
            <v>ml</v>
          </cell>
        </row>
        <row r="78">
          <cell r="A78" t="str">
            <v>7.2.71</v>
          </cell>
          <cell r="B78" t="str">
            <v>Traslado de 3 cables subterraneos telefónicos de 200 pares  (Traslado entre 0 y 10m)</v>
          </cell>
          <cell r="C78" t="str">
            <v>ml</v>
          </cell>
        </row>
        <row r="79">
          <cell r="A79" t="str">
            <v>7.2.72</v>
          </cell>
          <cell r="B79" t="str">
            <v>Traslado de 6 cables telefónicos de 300 pares  (Traslado entre 0 y 10m)</v>
          </cell>
          <cell r="C79" t="str">
            <v>ml</v>
          </cell>
        </row>
        <row r="80">
          <cell r="A80" t="str">
            <v>7.2.73</v>
          </cell>
          <cell r="B80" t="str">
            <v xml:space="preserve">Traslado de 2 cables subterraneos telefónicos de300 pares  (Traslado entre 0 y 10m) </v>
          </cell>
          <cell r="C80" t="str">
            <v>ml</v>
          </cell>
        </row>
        <row r="81">
          <cell r="A81" t="str">
            <v>7.2.74</v>
          </cell>
          <cell r="B81" t="str">
            <v xml:space="preserve">Traslado de 4 cables telefónicos de 300 pares   (Traslado entre 0 y 10m) </v>
          </cell>
          <cell r="C81" t="str">
            <v>ml</v>
          </cell>
        </row>
        <row r="82">
          <cell r="A82" t="str">
            <v>7.2.75</v>
          </cell>
          <cell r="B82" t="str">
            <v>Traslado de 3 cables subterraneos telefónicos de 300 pares   (Traslado entre 0 y 10m)</v>
          </cell>
          <cell r="C82" t="str">
            <v>ml</v>
          </cell>
        </row>
        <row r="83">
          <cell r="A83" t="str">
            <v>7.2.76</v>
          </cell>
          <cell r="B83" t="str">
            <v>Traslado de 2 cables subterraneos telefónicos de1200 pares   (Traslado entre 0 y 10m)</v>
          </cell>
          <cell r="C83" t="str">
            <v>ml</v>
          </cell>
        </row>
        <row r="84">
          <cell r="A84" t="str">
            <v>7.2.77</v>
          </cell>
          <cell r="B84" t="str">
            <v>Traslado de 1 cable subterraneos telefónicos de 400 pares   (Traslado entre 0 y 10m)</v>
          </cell>
          <cell r="C84" t="str">
            <v>ml</v>
          </cell>
        </row>
        <row r="85">
          <cell r="A85" t="str">
            <v>7.2.78</v>
          </cell>
          <cell r="B85" t="str">
            <v>Traslado de 2 cables subterraneos telefónicos de400 pares   (Traslado entre 0 y 10m)</v>
          </cell>
          <cell r="C85" t="str">
            <v>ml</v>
          </cell>
        </row>
        <row r="86">
          <cell r="A86" t="str">
            <v>7.2.79</v>
          </cell>
          <cell r="B86" t="str">
            <v>Traslado de 1 cable subterraneo telefónico de 900 pares   (Traslado entre 0 y 10m)</v>
          </cell>
          <cell r="C86" t="str">
            <v>ml</v>
          </cell>
        </row>
        <row r="87">
          <cell r="A87" t="str">
            <v>7.2.80</v>
          </cell>
          <cell r="B87" t="str">
            <v>Traslado de 2 cables subterraneos telefónicos de900 pares   (Traslado entre 0 y 10m)</v>
          </cell>
          <cell r="C87" t="str">
            <v>ml</v>
          </cell>
        </row>
        <row r="88">
          <cell r="A88" t="str">
            <v>7.2.81</v>
          </cell>
          <cell r="B88" t="str">
            <v>Traslado de 2 cables subterraneos telefónicos de20 pares   (Traslado entre 0 y 10m)</v>
          </cell>
          <cell r="C88" t="str">
            <v>ml</v>
          </cell>
        </row>
        <row r="89">
          <cell r="A89" t="str">
            <v>7.2.82</v>
          </cell>
          <cell r="B89" t="str">
            <v>Traslado de 1 cable subterraneo telefónico de 20 pares   (Traslado entre 0 y 10m)</v>
          </cell>
          <cell r="C89" t="str">
            <v>ml</v>
          </cell>
        </row>
        <row r="90">
          <cell r="A90" t="str">
            <v>7.2.83</v>
          </cell>
          <cell r="B90" t="str">
            <v>Traslado de 3 cables subterraneos telefónicos de 20 pares   (Traslado entre 0 y 10m)</v>
          </cell>
          <cell r="C90" t="str">
            <v>ml</v>
          </cell>
        </row>
        <row r="91">
          <cell r="A91" t="str">
            <v>7.2.84</v>
          </cell>
          <cell r="B91" t="str">
            <v>Traslado de 3 cables subterraneos telefónicos de 50 pares   (Traslado entre 0 y 10m)</v>
          </cell>
          <cell r="C91" t="str">
            <v>ml</v>
          </cell>
        </row>
        <row r="92">
          <cell r="A92" t="str">
            <v>7.2.85</v>
          </cell>
          <cell r="B92" t="str">
            <v>Traslado de 1 cable subterraneo telefónico de 50 pares   (Traslado entre 0 y 10m)</v>
          </cell>
          <cell r="C92" t="str">
            <v>ml</v>
          </cell>
        </row>
        <row r="93">
          <cell r="A93" t="str">
            <v>7.2.86</v>
          </cell>
          <cell r="B93" t="str">
            <v>Traslado de 2 cable subterraneos  telefónicos de 50 pares   (Traslado entre 0 y 10m)</v>
          </cell>
          <cell r="C93" t="str">
            <v>ml</v>
          </cell>
        </row>
        <row r="94">
          <cell r="A94" t="str">
            <v>7.2.87</v>
          </cell>
          <cell r="B94" t="str">
            <v>Traslado de 1 cable subterraneo telefónico de 2400 pares   (Traslado entre 0 y 10m)</v>
          </cell>
          <cell r="C94" t="str">
            <v>ml</v>
          </cell>
        </row>
        <row r="95">
          <cell r="A95" t="str">
            <v>7.2.88</v>
          </cell>
          <cell r="B95" t="str">
            <v>Traslado de 2 cables subterraneos telefónicos de600 pares   (Traslado entre 0 y 10m)</v>
          </cell>
          <cell r="C95" t="str">
            <v>ml</v>
          </cell>
        </row>
        <row r="96">
          <cell r="A96" t="str">
            <v>7.2.89</v>
          </cell>
          <cell r="B96" t="str">
            <v>Traslado de 3 cables subterraneos telefónicos de 600 pares   (Traslado entre 0 y 10m)</v>
          </cell>
          <cell r="C96" t="str">
            <v>ml</v>
          </cell>
        </row>
        <row r="97">
          <cell r="A97" t="str">
            <v>7.2.90</v>
          </cell>
          <cell r="B97" t="str">
            <v>Traslado de 4 cables subterraneos telefónicos de 600 pares   (Traslado entre 0 y 10m)</v>
          </cell>
          <cell r="C97" t="str">
            <v>ml</v>
          </cell>
        </row>
        <row r="98">
          <cell r="A98" t="str">
            <v>7.2.91</v>
          </cell>
          <cell r="B98" t="str">
            <v>Traslado de 1 cable subterraneos telefónicos de 600 pares   (Traslado entre 0 y 10m)</v>
          </cell>
          <cell r="C98" t="str">
            <v>ml</v>
          </cell>
        </row>
        <row r="99">
          <cell r="A99" t="str">
            <v>7.2.92</v>
          </cell>
          <cell r="B99" t="str">
            <v>Traslado de 1 cable subterraneo telefónico de 100 pares   (Traslado entre 0 y 10m)</v>
          </cell>
          <cell r="C99" t="str">
            <v>ml</v>
          </cell>
        </row>
        <row r="100">
          <cell r="A100" t="str">
            <v>7.2.93</v>
          </cell>
          <cell r="B100" t="str">
            <v>Traslado de 2 cables subterraneos telefónicos de100 pares   (Traslado entre 0 y 10m)</v>
          </cell>
          <cell r="C100" t="str">
            <v>ml</v>
          </cell>
        </row>
        <row r="101">
          <cell r="A101" t="str">
            <v>7.2.94</v>
          </cell>
          <cell r="B101" t="str">
            <v>Traslado de 3 cables subterraneos telefónicos de 100 pares   (Traslado entre 0 y 10m)</v>
          </cell>
          <cell r="C101" t="str">
            <v>ml</v>
          </cell>
        </row>
        <row r="102">
          <cell r="A102" t="str">
            <v>7.2.95</v>
          </cell>
          <cell r="B102" t="str">
            <v>Traslado de 7 cables subterraneos telefónicos de 100 pares   (Traslado entre 0 y 10m)</v>
          </cell>
          <cell r="C102" t="str">
            <v>ml</v>
          </cell>
        </row>
        <row r="103">
          <cell r="A103" t="str">
            <v>7.2.96</v>
          </cell>
          <cell r="B103" t="str">
            <v>Traslado de 10 cables subterraneos telefónicos ≤ 1200 pares   (Traslado entre 0 y 10m)</v>
          </cell>
          <cell r="C103" t="str">
            <v>ml</v>
          </cell>
        </row>
        <row r="104">
          <cell r="A104" t="str">
            <v>7.2.97</v>
          </cell>
          <cell r="B104" t="str">
            <v>Traslado de 11 cables subterraneos telefónicos ≤ 1200 pares   (Traslado entre 0 y 10m)</v>
          </cell>
          <cell r="C104" t="str">
            <v>ml</v>
          </cell>
        </row>
        <row r="105">
          <cell r="A105" t="str">
            <v>7.2.98</v>
          </cell>
          <cell r="B105" t="str">
            <v>Traslado de 12 cables subterraneos telefónicos ≤ 1200 pares   (Traslado entre 0 y 10m)</v>
          </cell>
          <cell r="C105" t="str">
            <v>ml</v>
          </cell>
        </row>
        <row r="106">
          <cell r="A106" t="str">
            <v>7.2.99</v>
          </cell>
          <cell r="B106" t="str">
            <v>Traslado de 9 cables subterraneos telefónicos ≤ 1200 pares   (Traslado entre 0 y 10m)</v>
          </cell>
          <cell r="C106" t="str">
            <v>ml</v>
          </cell>
        </row>
        <row r="107">
          <cell r="A107" t="str">
            <v>7.2.100</v>
          </cell>
          <cell r="B107" t="str">
            <v>Traslado de 14 cables subterraneos telefónicos ≤ 1200 pares   (Traslado entre 0 y 10m)</v>
          </cell>
          <cell r="C107" t="str">
            <v>ml</v>
          </cell>
        </row>
        <row r="108">
          <cell r="A108" t="str">
            <v>7.2.101</v>
          </cell>
          <cell r="B108" t="str">
            <v>Traslado de 21 cables subterraneos telefónicos ≤ 1200 pares   (Traslado entre 0 y 10m)</v>
          </cell>
          <cell r="C108" t="str">
            <v>ml</v>
          </cell>
        </row>
        <row r="109">
          <cell r="A109" t="str">
            <v>7.2.102</v>
          </cell>
          <cell r="B109" t="str">
            <v>Traslado de 26 cables subterraneos telefónicos ≤ 1200 pares   (Traslado entre 0 y 10m)</v>
          </cell>
          <cell r="C109" t="str">
            <v>ml</v>
          </cell>
        </row>
        <row r="110">
          <cell r="A110" t="str">
            <v>7.2.103</v>
          </cell>
          <cell r="B110" t="str">
            <v>Traslado de 2 cables subterraneos telefónicos≤ 1200 pares   (Traslado entre 0 y 10m)</v>
          </cell>
          <cell r="C110" t="str">
            <v>ml</v>
          </cell>
        </row>
        <row r="111">
          <cell r="A111" t="str">
            <v>7.2.104</v>
          </cell>
          <cell r="B111" t="str">
            <v>Traslado de 36 cables subterraneos telefónicos ≤ 1200 pares   (Traslado entre 0 y 10m)</v>
          </cell>
          <cell r="C111" t="str">
            <v>ml</v>
          </cell>
        </row>
        <row r="112">
          <cell r="A112" t="str">
            <v>7.2.105</v>
          </cell>
          <cell r="B112" t="str">
            <v>Traslado de 27 cables subterraneos telefónicos ≤ 200 pares   (Traslado entre 0 y 10m)</v>
          </cell>
          <cell r="C112" t="str">
            <v>ml</v>
          </cell>
        </row>
        <row r="113">
          <cell r="A113" t="str">
            <v>7.2.106</v>
          </cell>
          <cell r="B113" t="str">
            <v>Traslado de 7 cables subterraneos telefónicos ≤ 1800 pares   (Traslado entre 0 y 10m)</v>
          </cell>
          <cell r="C113" t="str">
            <v>ml</v>
          </cell>
        </row>
        <row r="114">
          <cell r="A114" t="str">
            <v>7.2.107</v>
          </cell>
          <cell r="B114" t="str">
            <v>Traslado de 1 cable subterraneo telefónico ≤ 30 pares   (Traslado entre 0 y 10m)</v>
          </cell>
          <cell r="C114" t="str">
            <v>ml</v>
          </cell>
        </row>
        <row r="115">
          <cell r="A115" t="str">
            <v>7.2.108</v>
          </cell>
          <cell r="B115" t="str">
            <v>Traslado de 1 cable subterraneo telefónico ≤ 10 pares   (Traslado entre 0 y 10m)</v>
          </cell>
          <cell r="C115" t="str">
            <v>ml</v>
          </cell>
        </row>
        <row r="116">
          <cell r="A116" t="str">
            <v>7.2.109</v>
          </cell>
          <cell r="B116" t="str">
            <v>Traslado de 13 cables subterraneos telefónicos ≤ 200 pares   (Traslado entre 0 y 10m)</v>
          </cell>
          <cell r="C116" t="str">
            <v>ml</v>
          </cell>
        </row>
        <row r="117">
          <cell r="A117" t="str">
            <v>7.2.110</v>
          </cell>
          <cell r="B117" t="str">
            <v>Traslado de 12 cables subterraneos telefónicos ≤ 200 pares   (Traslado entre 0 y 10m)</v>
          </cell>
          <cell r="C117" t="str">
            <v>ml</v>
          </cell>
        </row>
        <row r="118">
          <cell r="A118" t="str">
            <v>7.2.111</v>
          </cell>
          <cell r="B118" t="str">
            <v>Traslado de 5 cables subterraneos telefónicos ≤ 100 pares   (Traslado entre 0 y 10m)</v>
          </cell>
          <cell r="C118" t="str">
            <v>ml</v>
          </cell>
        </row>
        <row r="119">
          <cell r="A119" t="str">
            <v>7.2.112</v>
          </cell>
          <cell r="B119" t="str">
            <v>Traslado de 9 cables subterraneos telefónicos ≤ 600 pares   (Traslado entre 0 y 10m)</v>
          </cell>
          <cell r="C119" t="str">
            <v>ml</v>
          </cell>
        </row>
        <row r="120">
          <cell r="A120" t="str">
            <v>7.2.113</v>
          </cell>
          <cell r="B120" t="str">
            <v>Traslado de 5 cables subterraneos telefónicos ≤ 600 pares   (Traslado entre 0 y 10m)</v>
          </cell>
          <cell r="C120" t="str">
            <v>ml</v>
          </cell>
        </row>
        <row r="121">
          <cell r="A121" t="str">
            <v>7.2.114</v>
          </cell>
          <cell r="B121" t="str">
            <v xml:space="preserve">Traslado de 1 cable subterraneo de fibra optica subterranea  (Traslado entre 0 y 10m) </v>
          </cell>
          <cell r="C121" t="str">
            <v>ml</v>
          </cell>
        </row>
        <row r="122">
          <cell r="A122" t="str">
            <v>7.2.115</v>
          </cell>
          <cell r="B122" t="str">
            <v>Traslado de 5 cable de fibra optica subterranea  (Traslado entre 0 y 10m)</v>
          </cell>
          <cell r="C122" t="str">
            <v>ml</v>
          </cell>
        </row>
        <row r="123">
          <cell r="A123" t="str">
            <v>7.2.116</v>
          </cell>
          <cell r="B123" t="str">
            <v>Traslado de 6 cable de fibra optica subterranea  (Traslado entre 0 y 10m)</v>
          </cell>
          <cell r="C123" t="str">
            <v>ml</v>
          </cell>
        </row>
        <row r="124">
          <cell r="A124" t="str">
            <v>7.2.117</v>
          </cell>
          <cell r="B124" t="str">
            <v>Construcción de Cárcamo de protección de 26 ductos de 4"</v>
          </cell>
          <cell r="C124" t="str">
            <v>ml</v>
          </cell>
        </row>
        <row r="125">
          <cell r="A125" t="str">
            <v>7.2.118</v>
          </cell>
          <cell r="B125" t="str">
            <v>Construcción de Cárcamo de protección de 32 ductos de 4"</v>
          </cell>
          <cell r="C125" t="str">
            <v>ml</v>
          </cell>
        </row>
        <row r="126">
          <cell r="A126" t="str">
            <v>7.2.119</v>
          </cell>
          <cell r="B126" t="str">
            <v>Construcción de Cárcamo de protección de 28 ductos de 4"</v>
          </cell>
          <cell r="C126" t="str">
            <v>ml</v>
          </cell>
        </row>
        <row r="127">
          <cell r="A127" t="str">
            <v>7.2.120</v>
          </cell>
          <cell r="B127" t="str">
            <v>Construcción de Cárcamo de protección de 9 ductos de 4"</v>
          </cell>
          <cell r="C127" t="str">
            <v>ml</v>
          </cell>
        </row>
        <row r="128">
          <cell r="A128" t="str">
            <v>7.2.121</v>
          </cell>
          <cell r="B128" t="str">
            <v>Construcción de Cárcamo de protección de 33 ductos de 4"</v>
          </cell>
          <cell r="C128" t="str">
            <v>ml</v>
          </cell>
        </row>
        <row r="129">
          <cell r="A129" t="str">
            <v>7.2.122</v>
          </cell>
          <cell r="B129" t="str">
            <v>Construcción de Cárcamo de protección de 20 ductos de 4"</v>
          </cell>
          <cell r="C129" t="str">
            <v>ml</v>
          </cell>
        </row>
        <row r="130">
          <cell r="A130" t="str">
            <v>7.2.123</v>
          </cell>
          <cell r="B130" t="str">
            <v>Construcción de Cárcamo de protección de 11 ductos de 4"</v>
          </cell>
          <cell r="C130" t="str">
            <v>ml</v>
          </cell>
        </row>
        <row r="131">
          <cell r="A131" t="str">
            <v>7.2.124</v>
          </cell>
          <cell r="B131" t="str">
            <v>Construcción de Cárcamo de protección de 22 ductos de 4"</v>
          </cell>
          <cell r="C131" t="str">
            <v>ml</v>
          </cell>
        </row>
        <row r="132">
          <cell r="A132" t="str">
            <v>7.2.125</v>
          </cell>
          <cell r="B132" t="str">
            <v>Construcción de Cárcamo de protección de 4 ductos de 4" y 9 tritubos</v>
          </cell>
          <cell r="C132" t="str">
            <v>ml</v>
          </cell>
        </row>
        <row r="133">
          <cell r="A133" t="str">
            <v>7.2.126</v>
          </cell>
          <cell r="B133" t="str">
            <v>Construcción de Cárcamo de protección de 16 ductos de 4" y 9 tritubos</v>
          </cell>
          <cell r="C133" t="str">
            <v>ml</v>
          </cell>
        </row>
        <row r="134">
          <cell r="A134" t="str">
            <v>7.2.127</v>
          </cell>
          <cell r="B134" t="str">
            <v>Construcción de Cárcamo de protección de 9 tritubos</v>
          </cell>
          <cell r="C134" t="str">
            <v>ml</v>
          </cell>
        </row>
        <row r="135">
          <cell r="A135" t="str">
            <v>7.2.128</v>
          </cell>
          <cell r="B135" t="str">
            <v>Construcción de Cárcamo de protección de 3 tritubos</v>
          </cell>
          <cell r="C135" t="str">
            <v>ml</v>
          </cell>
        </row>
        <row r="136">
          <cell r="A136" t="str">
            <v>7.2.129</v>
          </cell>
          <cell r="B136" t="str">
            <v>Construcción de Cárcamo de protección de 6 ductos de 4"</v>
          </cell>
          <cell r="C136" t="str">
            <v>ml</v>
          </cell>
        </row>
        <row r="137">
          <cell r="A137" t="str">
            <v>7.2.130</v>
          </cell>
          <cell r="B137" t="str">
            <v>Construcción de Cárcamo de protección de 9 ductos de 4"</v>
          </cell>
          <cell r="C137" t="str">
            <v>ml</v>
          </cell>
        </row>
        <row r="138">
          <cell r="A138" t="str">
            <v>7.2.131</v>
          </cell>
          <cell r="B138" t="str">
            <v>Construcción de Cárcamo de protección de 8 ductos de 4"</v>
          </cell>
          <cell r="C138" t="str">
            <v>ml</v>
          </cell>
        </row>
        <row r="139">
          <cell r="A139" t="str">
            <v>7.2.132</v>
          </cell>
          <cell r="B139" t="str">
            <v>Construcción de Cárcamo de protección de 2 ductos de 4"</v>
          </cell>
          <cell r="C139" t="str">
            <v>ml</v>
          </cell>
        </row>
        <row r="140">
          <cell r="A140" t="str">
            <v>7.2.133</v>
          </cell>
          <cell r="B140" t="str">
            <v>Construcción de Cárcamo de protección de 19 ductos de 4"</v>
          </cell>
          <cell r="C140" t="str">
            <v>ml</v>
          </cell>
        </row>
        <row r="141">
          <cell r="A141" t="str">
            <v>7.2.134</v>
          </cell>
          <cell r="B141" t="str">
            <v>Construcción de Cárcamo de protección de 21 ductos de 4"</v>
          </cell>
          <cell r="C141" t="str">
            <v>ml</v>
          </cell>
        </row>
        <row r="142">
          <cell r="A142" t="str">
            <v>7.2.135</v>
          </cell>
          <cell r="B142" t="str">
            <v>Construcción de Cárcamo de protección de 30 ductos de 4"</v>
          </cell>
          <cell r="C142" t="str">
            <v>ml</v>
          </cell>
        </row>
        <row r="143">
          <cell r="A143" t="str">
            <v>7.2.136</v>
          </cell>
          <cell r="B143" t="str">
            <v>Construcción de Cárcamo de protección de 6 tritubos</v>
          </cell>
          <cell r="C143" t="str">
            <v>ml</v>
          </cell>
        </row>
        <row r="144">
          <cell r="A144" t="str">
            <v>7.2.137</v>
          </cell>
          <cell r="B144" t="str">
            <v>Traslado poste ETB con mara de seguridad (Traslado entre 0 y 10m)</v>
          </cell>
          <cell r="C144" t="str">
            <v>ml</v>
          </cell>
        </row>
        <row r="145">
          <cell r="A145" t="str">
            <v>7.2.138</v>
          </cell>
          <cell r="B145" t="str">
            <v>Suministro e instalacion de telefono publico</v>
          </cell>
          <cell r="C145" t="str">
            <v>ml</v>
          </cell>
        </row>
        <row r="146">
          <cell r="A146" t="str">
            <v>7.2.139</v>
          </cell>
          <cell r="B146" t="str">
            <v>Retiro telefono publico con reintegro a ETB</v>
          </cell>
          <cell r="C146" t="str">
            <v>ml</v>
          </cell>
        </row>
        <row r="147">
          <cell r="A147" t="str">
            <v>7.2.140</v>
          </cell>
          <cell r="B147" t="str">
            <v xml:space="preserve">traslado telefono publico  (Traslado entre 0 y 10m) </v>
          </cell>
          <cell r="C147" t="str">
            <v>ml</v>
          </cell>
        </row>
        <row r="148">
          <cell r="A148" t="str">
            <v>7.2.141</v>
          </cell>
          <cell r="B148" t="str">
            <v>Tendido de 1 cables telefónicos de 100 pares</v>
          </cell>
          <cell r="C148" t="str">
            <v>ml</v>
          </cell>
        </row>
        <row r="149">
          <cell r="A149" t="str">
            <v>7.2.142</v>
          </cell>
          <cell r="B149" t="str">
            <v>Tendido de 1 cables telefónicos de 300 pares</v>
          </cell>
          <cell r="C149" t="str">
            <v>ml</v>
          </cell>
        </row>
        <row r="150">
          <cell r="A150" t="str">
            <v>7.2.143</v>
          </cell>
          <cell r="B150" t="str">
            <v>Tendido de 2 cables telefónicos de 600 pares</v>
          </cell>
          <cell r="C150" t="str">
            <v>ml</v>
          </cell>
        </row>
        <row r="151">
          <cell r="A151" t="str">
            <v>7.2.144</v>
          </cell>
          <cell r="B151" t="str">
            <v>Tendido de 7 cables telefónicos de 100 pares</v>
          </cell>
          <cell r="C151" t="str">
            <v>ml</v>
          </cell>
        </row>
        <row r="152">
          <cell r="A152" t="str">
            <v>7.2.145</v>
          </cell>
          <cell r="B152" t="str">
            <v>Tendido de 2 cables telefónicos de 200 pares</v>
          </cell>
          <cell r="C152" t="str">
            <v>ml</v>
          </cell>
        </row>
        <row r="153">
          <cell r="A153" t="str">
            <v>7.2.146</v>
          </cell>
          <cell r="B153" t="str">
            <v>Tendido de 1 cables telefónicos de 900 pares</v>
          </cell>
          <cell r="C153" t="str">
            <v>ml</v>
          </cell>
        </row>
        <row r="154">
          <cell r="A154" t="str">
            <v>7.2.147</v>
          </cell>
          <cell r="B154" t="str">
            <v>Tendido de 1 cables telefónicos de 1200 pares</v>
          </cell>
          <cell r="C154" t="str">
            <v>ml</v>
          </cell>
        </row>
        <row r="155">
          <cell r="A155" t="str">
            <v>7.2.148</v>
          </cell>
          <cell r="B155" t="str">
            <v>Tendido de 1 cables telefónicos de 600 pares</v>
          </cell>
          <cell r="C155" t="str">
            <v>ml</v>
          </cell>
        </row>
        <row r="156">
          <cell r="A156" t="str">
            <v>7.2.149</v>
          </cell>
          <cell r="B156" t="str">
            <v>Caja mural</v>
          </cell>
          <cell r="C156" t="str">
            <v>ml</v>
          </cell>
        </row>
        <row r="157">
          <cell r="A157" t="str">
            <v>7.2.150</v>
          </cell>
          <cell r="B157" t="str">
            <v>tubo galvanizado 1 ducto de 2" de 3m</v>
          </cell>
          <cell r="C157" t="str">
            <v>ml</v>
          </cell>
        </row>
        <row r="158">
          <cell r="A158" t="str">
            <v>7.2.151</v>
          </cell>
          <cell r="B158" t="str">
            <v>Curva 1 ducto de 2" e PVC</v>
          </cell>
          <cell r="C158" t="str">
            <v>ml</v>
          </cell>
        </row>
        <row r="159">
          <cell r="A159" t="str">
            <v>7.2.152</v>
          </cell>
          <cell r="B159" t="str">
            <v>Demolición camara Telefónica T-16  ( Incluye retiro y disposicion de escrombros)</v>
          </cell>
          <cell r="C159" t="str">
            <v>und</v>
          </cell>
        </row>
        <row r="160">
          <cell r="A160" t="str">
            <v>7.3</v>
          </cell>
          <cell r="B160" t="str">
            <v>Redes  de teléfonos COLOMBIA TELECOMUNICACIONES</v>
          </cell>
        </row>
        <row r="161">
          <cell r="A161" t="str">
            <v>7.3.1</v>
          </cell>
          <cell r="B161" t="str">
            <v>Construcción de Cárcamo de protección de 4 ductos de 4"</v>
          </cell>
          <cell r="C161" t="str">
            <v>ml</v>
          </cell>
        </row>
        <row r="162">
          <cell r="A162" t="str">
            <v>7.3.2</v>
          </cell>
          <cell r="B162" t="str">
            <v>Renivelación y refuerzo  de Cámaras Telefónicas</v>
          </cell>
          <cell r="C162" t="str">
            <v>un</v>
          </cell>
        </row>
        <row r="163">
          <cell r="A163" t="str">
            <v>7.3.3</v>
          </cell>
          <cell r="B163" t="str">
            <v xml:space="preserve">Reubicación  poste COLOMBIA TELECOMUNICACIONES 8*510        </v>
          </cell>
          <cell r="C163" t="str">
            <v>un</v>
          </cell>
        </row>
        <row r="164">
          <cell r="A164" t="str">
            <v>7.3.4</v>
          </cell>
          <cell r="B164" t="str">
            <v>Suministro de tubo galvanizado IMC de  2 pul ( incluye desconexión y conexión de cables existentes)</v>
          </cell>
          <cell r="C164" t="str">
            <v>ml</v>
          </cell>
        </row>
        <row r="165">
          <cell r="A165" t="str">
            <v>7.3.5</v>
          </cell>
          <cell r="B165" t="str">
            <v>Demolición Cámara Telefónica</v>
          </cell>
          <cell r="C165" t="str">
            <v>un</v>
          </cell>
        </row>
        <row r="166">
          <cell r="A166" t="str">
            <v>7.3.6</v>
          </cell>
          <cell r="B166" t="str">
            <v xml:space="preserve">Construcción Cámara Telefónica  XD (AC) </v>
          </cell>
          <cell r="C166" t="str">
            <v>un</v>
          </cell>
        </row>
        <row r="167">
          <cell r="A167" t="str">
            <v>7.3.7</v>
          </cell>
          <cell r="B167" t="str">
            <v>Construcción de Cárcamo de protección de 2 ductos de 4"</v>
          </cell>
          <cell r="C167" t="str">
            <v>ml</v>
          </cell>
        </row>
        <row r="168">
          <cell r="A168" t="str">
            <v>7.3.8</v>
          </cell>
          <cell r="B168" t="str">
            <v xml:space="preserve">Suministro e instalación de tapa para cámara  XD (AC) </v>
          </cell>
          <cell r="C168" t="str">
            <v>un</v>
          </cell>
        </row>
        <row r="169">
          <cell r="A169" t="str">
            <v>7.3.10</v>
          </cell>
          <cell r="B169" t="str">
            <v>Sondeo ducto libre ( incluye sondeo, paso de mandril y guía)</v>
          </cell>
          <cell r="C169" t="str">
            <v>ml</v>
          </cell>
        </row>
        <row r="170">
          <cell r="A170" t="str">
            <v>7.3.11</v>
          </cell>
          <cell r="B170" t="str">
            <v>Construcción de cámara telefónica (incluye marco y tapa)  F1</v>
          </cell>
          <cell r="C170" t="str">
            <v>un</v>
          </cell>
        </row>
        <row r="171">
          <cell r="A171" t="str">
            <v>7.3.12</v>
          </cell>
          <cell r="B171" t="str">
            <v>Construcción de cámara telefónica (incluye marco y tapa)  2F1</v>
          </cell>
          <cell r="C171" t="str">
            <v>un</v>
          </cell>
        </row>
        <row r="172">
          <cell r="A172" t="str">
            <v>7.3.13</v>
          </cell>
          <cell r="B172" t="str">
            <v>Construcción de cámara telefónica (incluye marco y tapa)  F2</v>
          </cell>
          <cell r="C172" t="str">
            <v>un</v>
          </cell>
        </row>
        <row r="173">
          <cell r="A173" t="str">
            <v>7.3.14</v>
          </cell>
          <cell r="B173" t="str">
            <v>Construcción de cámara telefónica (incluye marco y tapa)  tipo A</v>
          </cell>
          <cell r="C173" t="str">
            <v>un</v>
          </cell>
        </row>
        <row r="174">
          <cell r="A174" t="str">
            <v>7.3.15</v>
          </cell>
          <cell r="B174" t="str">
            <v>Construcción de cámara telefónica (incluye marco y tapa)  tipo D</v>
          </cell>
          <cell r="C174" t="str">
            <v>un</v>
          </cell>
        </row>
        <row r="175">
          <cell r="A175" t="str">
            <v>7.3.16</v>
          </cell>
          <cell r="B175" t="str">
            <v>Construcción de cámara telefónica (incluye marco y tapa)  tipo JA</v>
          </cell>
          <cell r="C175" t="str">
            <v>un</v>
          </cell>
        </row>
        <row r="176">
          <cell r="A176" t="str">
            <v>7.3.17</v>
          </cell>
          <cell r="B176" t="str">
            <v>Construcción de cámara telefónica (incluye marco y tapa)  tipo LA</v>
          </cell>
          <cell r="C176" t="str">
            <v>un</v>
          </cell>
        </row>
        <row r="177">
          <cell r="A177" t="str">
            <v>7.3.18</v>
          </cell>
          <cell r="B177" t="str">
            <v>Construcción de cámara telefónica (incluye marco y tapa)  tipo LD</v>
          </cell>
          <cell r="C177" t="str">
            <v>un</v>
          </cell>
        </row>
        <row r="178">
          <cell r="A178" t="str">
            <v>7.3.19</v>
          </cell>
          <cell r="B178" t="str">
            <v>Construcción de cámara telefónica (incluye marco y tapa)  tipo JD</v>
          </cell>
          <cell r="C178" t="str">
            <v>un</v>
          </cell>
        </row>
        <row r="179">
          <cell r="A179" t="str">
            <v>7.3.20</v>
          </cell>
          <cell r="B179" t="str">
            <v>Construcción de cámara telefónica (incluye marco y tapa)  tipo XA</v>
          </cell>
          <cell r="C179" t="str">
            <v>un</v>
          </cell>
        </row>
        <row r="180">
          <cell r="A180" t="str">
            <v>7.3.21</v>
          </cell>
          <cell r="B180" t="str">
            <v>Construcción de Cárcamo de protección de 6 ductos de 4"</v>
          </cell>
          <cell r="C180" t="str">
            <v>ml</v>
          </cell>
        </row>
        <row r="181">
          <cell r="A181" t="str">
            <v>7.3.22</v>
          </cell>
          <cell r="B181" t="str">
            <v>Construcción de Cárcamo de protección de 2 ductos de 2"</v>
          </cell>
          <cell r="C181" t="str">
            <v>ml</v>
          </cell>
        </row>
        <row r="182">
          <cell r="A182" t="str">
            <v>7.3.23</v>
          </cell>
          <cell r="B182" t="str">
            <v>Canalización 2 ductos 4" PVC TDP</v>
          </cell>
          <cell r="C182" t="str">
            <v>ml</v>
          </cell>
        </row>
        <row r="183">
          <cell r="A183" t="str">
            <v>7.3.24</v>
          </cell>
          <cell r="B183" t="str">
            <v xml:space="preserve">Canalización 2 ductos 2" PVC </v>
          </cell>
          <cell r="C183" t="str">
            <v>ml</v>
          </cell>
        </row>
        <row r="184">
          <cell r="A184" t="str">
            <v>7.3.25</v>
          </cell>
          <cell r="B184" t="str">
            <v>Canalización 6 ductos 4" PVC TDP + 2 tritubos</v>
          </cell>
          <cell r="C184" t="str">
            <v>ml</v>
          </cell>
        </row>
        <row r="185">
          <cell r="A185" t="str">
            <v>7.3.26</v>
          </cell>
          <cell r="B185" t="str">
            <v xml:space="preserve">Canalización 1 ductos 2" PVC </v>
          </cell>
          <cell r="C185" t="str">
            <v>ml</v>
          </cell>
        </row>
        <row r="186">
          <cell r="A186" t="str">
            <v>7.3.27</v>
          </cell>
          <cell r="B186" t="str">
            <v>Canalización 4 ductos de 4"PVC TDP</v>
          </cell>
          <cell r="C186" t="str">
            <v>ml</v>
          </cell>
        </row>
        <row r="187">
          <cell r="A187" t="str">
            <v>7.3.28</v>
          </cell>
          <cell r="B187" t="str">
            <v>Canalización 1ductos de 4"PVC TDP</v>
          </cell>
          <cell r="C187" t="str">
            <v>ml</v>
          </cell>
        </row>
        <row r="188">
          <cell r="A188" t="str">
            <v>7.3.29</v>
          </cell>
          <cell r="B188" t="str">
            <v>Canalización 6 ductos 4" PVC TDP</v>
          </cell>
          <cell r="C188" t="str">
            <v>ml</v>
          </cell>
        </row>
        <row r="189">
          <cell r="A189" t="str">
            <v>7.3.30</v>
          </cell>
          <cell r="B189" t="str">
            <v xml:space="preserve">Demolición canalización de 2 ductos de 4"  </v>
          </cell>
          <cell r="C189" t="str">
            <v>ml</v>
          </cell>
        </row>
        <row r="190">
          <cell r="A190" t="str">
            <v>7.3.31</v>
          </cell>
          <cell r="B190" t="str">
            <v xml:space="preserve">Demolición canalización de 2 ducto de 2"  </v>
          </cell>
          <cell r="C190" t="str">
            <v>ml</v>
          </cell>
        </row>
        <row r="191">
          <cell r="A191" t="str">
            <v>7.3.32</v>
          </cell>
          <cell r="B191" t="str">
            <v>Canalización 3 ductos 4" PVC TDP + 1 Tritubo</v>
          </cell>
          <cell r="C191" t="str">
            <v>ml</v>
          </cell>
        </row>
        <row r="192">
          <cell r="A192" t="str">
            <v>7.3.33</v>
          </cell>
          <cell r="B192" t="str">
            <v>Retiro red aérea de teléfonos</v>
          </cell>
          <cell r="C192" t="str">
            <v>ml</v>
          </cell>
        </row>
        <row r="193">
          <cell r="A193" t="str">
            <v>7.3.34</v>
          </cell>
          <cell r="B193" t="str">
            <v>Retiro poste para red aérea de teléfonos</v>
          </cell>
          <cell r="C193" t="str">
            <v>Un</v>
          </cell>
        </row>
        <row r="194">
          <cell r="A194" t="str">
            <v>7.3.35</v>
          </cell>
          <cell r="B194" t="str">
            <v>Suministro de tubo galvanizado IMC de  2 pul ( incluye desconexión y conexión de cables existentes)</v>
          </cell>
          <cell r="C194" t="str">
            <v>ml</v>
          </cell>
        </row>
        <row r="195">
          <cell r="A195" t="str">
            <v>7.3.36</v>
          </cell>
          <cell r="B195" t="str">
            <v>Traslado red aerea</v>
          </cell>
          <cell r="C195" t="str">
            <v>ml</v>
          </cell>
        </row>
        <row r="196">
          <cell r="A196" t="str">
            <v>7.3.37</v>
          </cell>
          <cell r="B196" t="str">
            <v>Canalización 3 ductos 4" PVC TDP</v>
          </cell>
          <cell r="C196" t="str">
            <v>ml</v>
          </cell>
        </row>
        <row r="197">
          <cell r="A197" t="str">
            <v>7.3.38</v>
          </cell>
          <cell r="B197" t="str">
            <v>Adicionar 1 tritubo</v>
          </cell>
          <cell r="C197" t="str">
            <v>ml</v>
          </cell>
        </row>
        <row r="198">
          <cell r="A198" t="str">
            <v>7.4</v>
          </cell>
          <cell r="B198" t="str">
            <v>Redes  de teléfonos EPM</v>
          </cell>
        </row>
        <row r="199">
          <cell r="A199" t="str">
            <v>7.4.1</v>
          </cell>
          <cell r="B199" t="str">
            <v>Construcción de Cárcamo de protección de 4 ductos de 4"</v>
          </cell>
          <cell r="C199" t="str">
            <v>ml</v>
          </cell>
        </row>
        <row r="200">
          <cell r="A200" t="str">
            <v>7.4.2</v>
          </cell>
          <cell r="B200" t="str">
            <v>Construcción  Cámara de  inspección T</v>
          </cell>
          <cell r="C200" t="str">
            <v>un</v>
          </cell>
        </row>
        <row r="201">
          <cell r="A201" t="str">
            <v>7.4.3</v>
          </cell>
          <cell r="B201" t="str">
            <v>Construcción  Cámara de  inspección P#1</v>
          </cell>
          <cell r="C201" t="str">
            <v>un</v>
          </cell>
        </row>
        <row r="202">
          <cell r="A202" t="str">
            <v>7.4.4</v>
          </cell>
          <cell r="B202" t="str">
            <v>Construcción  Cámara de  Inspección DM</v>
          </cell>
          <cell r="C202" t="str">
            <v>un</v>
          </cell>
        </row>
        <row r="203">
          <cell r="A203" t="str">
            <v>7.4.5</v>
          </cell>
          <cell r="B203" t="str">
            <v>Canalización 4 ductos 4"  más un tritubo ( incluye atraque en relleno fluido)</v>
          </cell>
          <cell r="C203" t="str">
            <v>ml</v>
          </cell>
        </row>
        <row r="204">
          <cell r="A204" t="str">
            <v>7.4.6</v>
          </cell>
          <cell r="B204" t="str">
            <v>Canalización 8 ductos 4"  más un tritubo  ( incluye atraque en relleno fluido)</v>
          </cell>
          <cell r="C204" t="str">
            <v>ml</v>
          </cell>
        </row>
        <row r="205">
          <cell r="A205" t="str">
            <v>7.4.7</v>
          </cell>
          <cell r="B205" t="str">
            <v>Canalización 2 ductos 4"  ( incluye atraque en relleno fluido)</v>
          </cell>
          <cell r="C205" t="str">
            <v>ml</v>
          </cell>
        </row>
        <row r="206">
          <cell r="A206" t="str">
            <v>7.4.8</v>
          </cell>
          <cell r="B206" t="str">
            <v>Canalización 1 ducto 2"   ( incluye atraque en relleno fluido)</v>
          </cell>
          <cell r="C206" t="str">
            <v>ml</v>
          </cell>
        </row>
        <row r="207">
          <cell r="A207" t="str">
            <v>7.4.9</v>
          </cell>
          <cell r="B207" t="str">
            <v>Retiro cable existente (Incluye devolucion a EPM)</v>
          </cell>
          <cell r="C207" t="str">
            <v>ml</v>
          </cell>
        </row>
        <row r="208">
          <cell r="A208" t="str">
            <v>7.4.10</v>
          </cell>
          <cell r="B208" t="str">
            <v>Reubicacion cable existente menor a 200 pares con reintegro a  EPM</v>
          </cell>
          <cell r="C208" t="str">
            <v>ml</v>
          </cell>
        </row>
        <row r="209">
          <cell r="A209" t="str">
            <v>7.4.11</v>
          </cell>
          <cell r="B209" t="str">
            <v xml:space="preserve">Reubicación  poste EPM 8*510        </v>
          </cell>
          <cell r="C209" t="str">
            <v>un</v>
          </cell>
        </row>
        <row r="210">
          <cell r="A210" t="str">
            <v>7.4.12</v>
          </cell>
          <cell r="B210" t="str">
            <v>Retiro poste en concreto con reintegro a EPM</v>
          </cell>
          <cell r="C210" t="str">
            <v>un</v>
          </cell>
        </row>
        <row r="211">
          <cell r="A211" t="str">
            <v>7.4.13</v>
          </cell>
          <cell r="B211" t="str">
            <v>Canalizacion de 2 ductos de  4" + tritubo (Incluye relleno con arena de peña y recebo B-600)</v>
          </cell>
          <cell r="C211" t="str">
            <v>ml</v>
          </cell>
        </row>
        <row r="212">
          <cell r="A212" t="str">
            <v>7.4.14</v>
          </cell>
          <cell r="B212" t="str">
            <v>Canalizacion de 4 ductos de  4" (Incluye relleno con arena de peña y recebo B-600)</v>
          </cell>
          <cell r="C212" t="str">
            <v>ml</v>
          </cell>
        </row>
        <row r="213">
          <cell r="A213" t="str">
            <v>7.4.15</v>
          </cell>
          <cell r="B213" t="str">
            <v>Construcción  Cámara de  Inspección P#3</v>
          </cell>
          <cell r="C213" t="str">
            <v>un</v>
          </cell>
        </row>
      </sheetData>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Set>
  </externalBook>
</externalLink>
</file>

<file path=xl/externalLinks/externalLink1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sheetName val="K12+131B"/>
      <sheetName val="K12+145E"/>
      <sheetName val="K12+230DE"/>
      <sheetName val="K12+505E"/>
      <sheetName val="K12+600B"/>
      <sheetName val="K12+899B"/>
      <sheetName val="K13+122B"/>
      <sheetName val="K13+450E"/>
      <sheetName val="K13+450DE"/>
      <sheetName val="K13+550B"/>
      <sheetName val="K13+550E"/>
      <sheetName val="K13+657A"/>
      <sheetName val="K13+880B"/>
      <sheetName val="K13+940B1"/>
      <sheetName val="K13+940B1 (2)"/>
      <sheetName val="K14+000B"/>
      <sheetName val="K14+260B1"/>
      <sheetName val="K15+650B"/>
      <sheetName val="K15+855B"/>
      <sheetName val="K15+940B"/>
      <sheetName val="K16+070B"/>
      <sheetName val="K16+114B"/>
      <sheetName val="K16+850A"/>
      <sheetName val="K16+850A (2)"/>
      <sheetName val="K17+030B"/>
      <sheetName val="K16+740E"/>
      <sheetName val="K17+170B1"/>
      <sheetName val="K17+203B1"/>
      <sheetName val="K17+543B"/>
      <sheetName val="K17+300E"/>
      <sheetName val="K17+654B"/>
      <sheetName val="K17+750E"/>
      <sheetName val="K17+700E"/>
      <sheetName val="K18+485B"/>
      <sheetName val="K19+661B"/>
      <sheetName val="K12-20af"/>
      <sheetName val="K20-21af "/>
      <sheetName val="total"/>
      <sheetName val="total (2)"/>
      <sheetName val="listas"/>
      <sheetName val="LISTA"/>
      <sheetName val="Hoja1"/>
      <sheetName val="Presup Av 1o de mayo con 73a "/>
      <sheetName val="K13+940B1_(2)"/>
      <sheetName val="K16+850A_(2)"/>
      <sheetName val="K20-21af_"/>
      <sheetName val="total_(2)"/>
      <sheetName val="Presup_Av_1o_de_mayo_con_73a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row r="2">
          <cell r="A2" t="str">
            <v>201.16</v>
          </cell>
          <cell r="B2">
            <v>201</v>
          </cell>
          <cell r="C2" t="str">
            <v>201P</v>
          </cell>
          <cell r="D2" t="str">
            <v>Demolición de Estructuras</v>
          </cell>
          <cell r="E2" t="str">
            <v>M3</v>
          </cell>
          <cell r="F2">
            <v>0</v>
          </cell>
          <cell r="G2">
            <v>25220</v>
          </cell>
        </row>
        <row r="3">
          <cell r="A3" t="str">
            <v>310.1</v>
          </cell>
          <cell r="B3">
            <v>310</v>
          </cell>
          <cell r="C3" t="str">
            <v>310P</v>
          </cell>
          <cell r="D3" t="str">
            <v>Conformación de la explanación</v>
          </cell>
          <cell r="E3" t="str">
            <v>M2</v>
          </cell>
          <cell r="F3">
            <v>230</v>
          </cell>
          <cell r="G3">
            <v>504</v>
          </cell>
        </row>
        <row r="4">
          <cell r="A4">
            <v>211</v>
          </cell>
          <cell r="B4">
            <v>211</v>
          </cell>
          <cell r="D4" t="str">
            <v>Remoción de Derrumbes</v>
          </cell>
          <cell r="E4" t="str">
            <v>M3</v>
          </cell>
          <cell r="F4">
            <v>363</v>
          </cell>
          <cell r="G4">
            <v>5009</v>
          </cell>
        </row>
        <row r="5">
          <cell r="A5" t="str">
            <v>220.1</v>
          </cell>
          <cell r="B5">
            <v>220</v>
          </cell>
          <cell r="C5" t="str">
            <v>220P</v>
          </cell>
          <cell r="D5" t="str">
            <v>Terraplenes</v>
          </cell>
          <cell r="E5" t="str">
            <v>M3</v>
          </cell>
          <cell r="F5">
            <v>0</v>
          </cell>
          <cell r="G5">
            <v>2505</v>
          </cell>
        </row>
        <row r="6">
          <cell r="A6">
            <v>311</v>
          </cell>
          <cell r="B6">
            <v>311</v>
          </cell>
          <cell r="D6" t="str">
            <v>Afirmado</v>
          </cell>
          <cell r="E6" t="str">
            <v>M3</v>
          </cell>
          <cell r="F6">
            <v>7670</v>
          </cell>
          <cell r="G6">
            <v>25264</v>
          </cell>
        </row>
        <row r="7">
          <cell r="A7" t="str">
            <v>600.6</v>
          </cell>
          <cell r="B7">
            <v>600</v>
          </cell>
          <cell r="C7" t="str">
            <v>600P</v>
          </cell>
          <cell r="D7" t="str">
            <v>Excavaciones varias sin clasificar</v>
          </cell>
          <cell r="E7" t="str">
            <v>M3</v>
          </cell>
          <cell r="F7">
            <v>387</v>
          </cell>
          <cell r="G7">
            <v>17327</v>
          </cell>
        </row>
        <row r="8">
          <cell r="A8" t="str">
            <v>610.1</v>
          </cell>
          <cell r="B8">
            <v>610</v>
          </cell>
          <cell r="D8" t="str">
            <v>Rellenos para estructuras con material seleccionado</v>
          </cell>
          <cell r="E8" t="str">
            <v>M3</v>
          </cell>
          <cell r="F8">
            <v>2133</v>
          </cell>
          <cell r="G8">
            <v>32743</v>
          </cell>
        </row>
        <row r="9">
          <cell r="A9" t="str">
            <v>630.4</v>
          </cell>
          <cell r="B9">
            <v>630</v>
          </cell>
          <cell r="D9" t="str">
            <v>Concreto Clase D</v>
          </cell>
          <cell r="E9" t="str">
            <v>M3</v>
          </cell>
          <cell r="F9">
            <v>147.4</v>
          </cell>
          <cell r="G9">
            <v>396149</v>
          </cell>
        </row>
        <row r="10">
          <cell r="A10" t="str">
            <v>630.6</v>
          </cell>
          <cell r="B10">
            <v>630</v>
          </cell>
          <cell r="D10" t="str">
            <v>Concreto Clase F</v>
          </cell>
          <cell r="E10" t="str">
            <v>M3</v>
          </cell>
          <cell r="F10">
            <v>0</v>
          </cell>
          <cell r="G10">
            <v>301031</v>
          </cell>
        </row>
        <row r="11">
          <cell r="A11" t="str">
            <v>630.7</v>
          </cell>
          <cell r="B11">
            <v>630</v>
          </cell>
          <cell r="D11" t="str">
            <v>Concreto Ciclopeo Clase G</v>
          </cell>
          <cell r="E11" t="str">
            <v>M3</v>
          </cell>
          <cell r="F11">
            <v>0</v>
          </cell>
          <cell r="G11">
            <v>258437</v>
          </cell>
        </row>
        <row r="12">
          <cell r="A12" t="str">
            <v>630.8</v>
          </cell>
          <cell r="B12">
            <v>630</v>
          </cell>
          <cell r="C12" t="str">
            <v>630P</v>
          </cell>
          <cell r="D12" t="str">
            <v>Concreto Simple de 3000 PSI</v>
          </cell>
          <cell r="E12" t="str">
            <v>M3</v>
          </cell>
          <cell r="F12">
            <v>13.9</v>
          </cell>
          <cell r="G12">
            <v>371618</v>
          </cell>
        </row>
        <row r="13">
          <cell r="A13" t="str">
            <v>640.1</v>
          </cell>
          <cell r="B13">
            <v>640</v>
          </cell>
          <cell r="D13" t="str">
            <v>Acero de Refuerzo PDR-37</v>
          </cell>
          <cell r="E13" t="str">
            <v>Kg</v>
          </cell>
          <cell r="F13">
            <v>1437</v>
          </cell>
          <cell r="G13">
            <v>2503</v>
          </cell>
        </row>
        <row r="14">
          <cell r="A14" t="str">
            <v>640.3</v>
          </cell>
          <cell r="B14">
            <v>640</v>
          </cell>
          <cell r="D14" t="str">
            <v>Acero de Refuerzo PDR-60</v>
          </cell>
          <cell r="E14" t="str">
            <v>Kg</v>
          </cell>
          <cell r="F14">
            <v>6657</v>
          </cell>
          <cell r="G14">
            <v>2374</v>
          </cell>
        </row>
        <row r="15">
          <cell r="A15">
            <v>661</v>
          </cell>
          <cell r="B15">
            <v>661</v>
          </cell>
          <cell r="D15" t="str">
            <v>Tuberia de Concreto Reforzado de 900 mm Diámetro interior</v>
          </cell>
          <cell r="E15" t="str">
            <v>Ml</v>
          </cell>
          <cell r="F15">
            <v>15</v>
          </cell>
          <cell r="G15">
            <v>226259</v>
          </cell>
        </row>
        <row r="16">
          <cell r="A16">
            <v>681</v>
          </cell>
          <cell r="B16">
            <v>681</v>
          </cell>
          <cell r="D16" t="str">
            <v>Gaviones</v>
          </cell>
          <cell r="E16" t="str">
            <v>M3</v>
          </cell>
          <cell r="F16">
            <v>156</v>
          </cell>
          <cell r="G16">
            <v>67852</v>
          </cell>
        </row>
        <row r="17">
          <cell r="A17" t="str">
            <v>810.2</v>
          </cell>
          <cell r="B17">
            <v>810</v>
          </cell>
          <cell r="D17" t="str">
            <v>Empradización de taludes con tierra orgánica y semillas</v>
          </cell>
          <cell r="E17" t="str">
            <v>M2</v>
          </cell>
          <cell r="F17">
            <v>22580</v>
          </cell>
          <cell r="G17">
            <v>6474</v>
          </cell>
        </row>
        <row r="18">
          <cell r="A18">
            <v>310</v>
          </cell>
          <cell r="B18">
            <v>310</v>
          </cell>
          <cell r="D18" t="str">
            <v>Conformación de la calzada existente</v>
          </cell>
          <cell r="E18" t="str">
            <v>M2</v>
          </cell>
          <cell r="F18">
            <v>62900</v>
          </cell>
          <cell r="G18">
            <v>214</v>
          </cell>
        </row>
      </sheetData>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Set>
  </externalBook>
</externalLink>
</file>

<file path=xl/externalLinks/externalLink1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sheetName val="factor"/>
      <sheetName val="presupuesto"/>
      <sheetName val="factor (2)"/>
      <sheetName val="presupuesto (2)"/>
      <sheetName val="1"/>
      <sheetName val="2"/>
      <sheetName val="3"/>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1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dos"/>
      <sheetName val="BASE"/>
      <sheetName val="PRECIOS"/>
    </sheetNames>
    <sheetDataSet>
      <sheetData sheetId="0" refreshError="1">
        <row r="8">
          <cell r="A8">
            <v>8</v>
          </cell>
          <cell r="B8" t="str">
            <v>REDES DE ALCANTARILLADO</v>
          </cell>
        </row>
        <row r="9">
          <cell r="A9">
            <v>8.1</v>
          </cell>
          <cell r="B9" t="str">
            <v>Renivelación de Pozos (de acuerdo a especificaciones EAAB)</v>
          </cell>
          <cell r="C9" t="str">
            <v>u</v>
          </cell>
          <cell r="D9">
            <v>104</v>
          </cell>
        </row>
        <row r="10">
          <cell r="A10">
            <v>8.1999999999999993</v>
          </cell>
          <cell r="B10" t="str">
            <v>Construcción de sumideros lateral  tipo SL-200 (Incluye rejilla). (de acuerdo a especificaciones de EAAB)</v>
          </cell>
          <cell r="C10" t="str">
            <v>u</v>
          </cell>
          <cell r="D10">
            <v>78</v>
          </cell>
        </row>
        <row r="11">
          <cell r="A11">
            <v>8.3000000000000007</v>
          </cell>
          <cell r="B11" t="str">
            <v>Instalacion de tuberia de 12", incluye excavacion y relleno ( de acuerdo a especificaciones de EAAB )</v>
          </cell>
          <cell r="C11" t="str">
            <v>m</v>
          </cell>
          <cell r="D11">
            <v>886</v>
          </cell>
        </row>
        <row r="12">
          <cell r="A12">
            <v>8.4</v>
          </cell>
          <cell r="B12" t="str">
            <v>Filtro geodren con gravilla ( d=4")</v>
          </cell>
          <cell r="C12" t="str">
            <v>ml</v>
          </cell>
          <cell r="D12">
            <v>360</v>
          </cell>
        </row>
        <row r="13">
          <cell r="A13">
            <v>9</v>
          </cell>
          <cell r="B13" t="str">
            <v>OBRAS DE ALUMBRADO Y TELEFONOS</v>
          </cell>
        </row>
        <row r="14">
          <cell r="A14">
            <v>9.1</v>
          </cell>
          <cell r="B14" t="str">
            <v>Retiro e instalacion de postes de energia de concreto</v>
          </cell>
          <cell r="C14" t="str">
            <v>un</v>
          </cell>
          <cell r="D14">
            <v>49</v>
          </cell>
        </row>
        <row r="15">
          <cell r="A15">
            <v>9.1999999999999993</v>
          </cell>
          <cell r="B15" t="str">
            <v>Construcción de caja de alumbrado público  AP 274</v>
          </cell>
          <cell r="C15" t="str">
            <v>u</v>
          </cell>
          <cell r="D15">
            <v>49</v>
          </cell>
        </row>
        <row r="16">
          <cell r="A16">
            <v>9.3000000000000007</v>
          </cell>
          <cell r="B16" t="str">
            <v>Reconstruccion de cajas sencillas CS 275</v>
          </cell>
          <cell r="C16" t="str">
            <v>u</v>
          </cell>
          <cell r="D16">
            <v>13</v>
          </cell>
        </row>
        <row r="17">
          <cell r="A17">
            <v>9.4</v>
          </cell>
          <cell r="B17" t="str">
            <v>Reconstruccion de camaras existentes CS 276</v>
          </cell>
          <cell r="C17" t="str">
            <v>u</v>
          </cell>
          <cell r="D17">
            <v>3</v>
          </cell>
        </row>
        <row r="18">
          <cell r="A18">
            <v>10</v>
          </cell>
          <cell r="B18" t="str">
            <v>SIEMBRA DE GRAMA Y PLANTACION DE ARBOLES</v>
          </cell>
        </row>
        <row r="19">
          <cell r="A19">
            <v>10.1</v>
          </cell>
          <cell r="B19" t="str">
            <v>Siembra de grama ( Empradización, incluye tierra negra y grama), incluye recuperación de talud de zonas verdes.</v>
          </cell>
          <cell r="C19" t="str">
            <v>m2</v>
          </cell>
          <cell r="D19">
            <v>5120</v>
          </cell>
        </row>
        <row r="20">
          <cell r="A20">
            <v>11</v>
          </cell>
          <cell r="B20" t="str">
            <v>OBRAS VARIAS</v>
          </cell>
        </row>
        <row r="21">
          <cell r="A21">
            <v>11.1</v>
          </cell>
          <cell r="B21" t="str">
            <v>Levantamiento de red existencte y renovación tubería energía PVC-TDP  D=3", incluye excavación, relleno en arena y material de excavación.</v>
          </cell>
          <cell r="C21" t="str">
            <v>ml</v>
          </cell>
          <cell r="D21">
            <v>2000</v>
          </cell>
        </row>
        <row r="22">
          <cell r="A22">
            <v>11.2</v>
          </cell>
          <cell r="B22" t="str">
            <v>Cableado alumbrado publico</v>
          </cell>
          <cell r="C22" t="str">
            <v>ml</v>
          </cell>
          <cell r="D22">
            <v>2135</v>
          </cell>
        </row>
        <row r="23">
          <cell r="A23">
            <v>11.3</v>
          </cell>
          <cell r="B23" t="str">
            <v>Tuberia de acueducto D=12", incluye excavación y rellenos)</v>
          </cell>
          <cell r="C23" t="str">
            <v>ml</v>
          </cell>
          <cell r="D23">
            <v>115</v>
          </cell>
        </row>
        <row r="24">
          <cell r="A24">
            <v>11.4</v>
          </cell>
          <cell r="B24" t="str">
            <v>Carcamo tuberia de acueducto ( de acuerdo especificaciones EAAB)</v>
          </cell>
          <cell r="C24" t="str">
            <v>m</v>
          </cell>
          <cell r="D24">
            <v>115</v>
          </cell>
        </row>
        <row r="25">
          <cell r="A25">
            <v>11.5</v>
          </cell>
          <cell r="B25" t="str">
            <v>Carcamo tuberia de alcantarillado D=12" ( de acuerdo especificaciones EAAB)</v>
          </cell>
          <cell r="C25" t="str">
            <v>m</v>
          </cell>
          <cell r="D25">
            <v>126</v>
          </cell>
        </row>
        <row r="26">
          <cell r="A26">
            <v>11.6</v>
          </cell>
          <cell r="B26" t="str">
            <v>Carcamo tuberia de alcantarillado D=18" ( de acuerdo especificaciones EAAB)</v>
          </cell>
          <cell r="C26" t="str">
            <v>m</v>
          </cell>
          <cell r="D26">
            <v>240</v>
          </cell>
        </row>
        <row r="27">
          <cell r="A27">
            <v>11.7</v>
          </cell>
          <cell r="B27" t="str">
            <v>Reposicion de tubería de telefonos TDP PVC D=4". Incluye excavación, relleno en arena y material de excavación.</v>
          </cell>
          <cell r="C27" t="str">
            <v>m</v>
          </cell>
          <cell r="D27">
            <v>260</v>
          </cell>
        </row>
        <row r="28">
          <cell r="A28">
            <v>11.8</v>
          </cell>
          <cell r="B28" t="str">
            <v>Carcamo  tuberia de energia y telefonos</v>
          </cell>
          <cell r="C28" t="str">
            <v>m</v>
          </cell>
          <cell r="D28">
            <v>250</v>
          </cell>
        </row>
        <row r="29">
          <cell r="A29">
            <v>11.9</v>
          </cell>
          <cell r="B29" t="str">
            <v>Pilote de madera D=20cms, L=4m</v>
          </cell>
          <cell r="C29" t="str">
            <v>u</v>
          </cell>
          <cell r="D29">
            <v>67</v>
          </cell>
        </row>
        <row r="30">
          <cell r="A30" t="str">
            <v>11, 10</v>
          </cell>
          <cell r="B30" t="str">
            <v>Entibados ( de acuerdo a especificaciones EAAB )</v>
          </cell>
          <cell r="C30" t="str">
            <v>m2</v>
          </cell>
          <cell r="D30">
            <v>120</v>
          </cell>
        </row>
        <row r="31">
          <cell r="A31">
            <v>11.11</v>
          </cell>
          <cell r="B31" t="str">
            <v>Refuerzo Box culvert (De acuerdo a especificaciones EAAB ó particulares )</v>
          </cell>
          <cell r="C31" t="str">
            <v>gl</v>
          </cell>
          <cell r="D31">
            <v>1</v>
          </cell>
        </row>
        <row r="32">
          <cell r="A32">
            <v>11.12</v>
          </cell>
          <cell r="B32" t="str">
            <v>Desvio para reversible WE sobre el Box ( de acuerdo a especificaciones EAAB ó Particulares )</v>
          </cell>
          <cell r="C32" t="str">
            <v>m2</v>
          </cell>
          <cell r="D32">
            <v>350</v>
          </cell>
        </row>
        <row r="33">
          <cell r="A33">
            <v>11.13</v>
          </cell>
          <cell r="B33" t="str">
            <v>Manija para tubería de alcantarillado D=18". Costado Norte ( De acuerdo a especificaciones EAAB )</v>
          </cell>
          <cell r="C33" t="str">
            <v>ml</v>
          </cell>
          <cell r="D33">
            <v>150</v>
          </cell>
        </row>
        <row r="34">
          <cell r="A34">
            <v>11.14</v>
          </cell>
          <cell r="B34" t="str">
            <v>Construccion de pozos  para red de alcantarillado ( de acuerdo a especificaciones EAAB )</v>
          </cell>
          <cell r="C34" t="str">
            <v>u</v>
          </cell>
          <cell r="D34">
            <v>40</v>
          </cell>
        </row>
        <row r="35">
          <cell r="A35">
            <v>11.15</v>
          </cell>
          <cell r="B35" t="str">
            <v>Mitigación de impacto urbano - informacion al ciudadano</v>
          </cell>
          <cell r="C35" t="str">
            <v>gl</v>
          </cell>
          <cell r="D35">
            <v>1</v>
          </cell>
        </row>
        <row r="38">
          <cell r="B38" t="str">
            <v>SUMA</v>
          </cell>
        </row>
      </sheetData>
      <sheetData sheetId="1" refreshError="1"/>
      <sheetData sheetId="2" refreshError="1"/>
    </sheetDataSet>
  </externalBook>
</externalLink>
</file>

<file path=xl/externalLinks/externalLink1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v"/>
      <sheetName val="Urb"/>
      <sheetName val="Señ"/>
      <sheetName val="Alc"/>
      <sheetName val="Acu"/>
      <sheetName val="Ele"/>
      <sheetName val="Tel"/>
      <sheetName val="sem"/>
      <sheetName val="Prueba"/>
    </sheetNames>
    <sheetDataSet>
      <sheetData sheetId="0" refreshError="1"/>
      <sheetData sheetId="1" refreshError="1"/>
      <sheetData sheetId="2" refreshError="1"/>
      <sheetData sheetId="3" refreshError="1"/>
      <sheetData sheetId="4" refreshError="1"/>
      <sheetData sheetId="5" refreshError="1"/>
      <sheetData sheetId="6" refreshError="1">
        <row r="4">
          <cell r="A4" t="str">
            <v>7</v>
          </cell>
          <cell r="B4" t="str">
            <v>SECCIÓN 7: OBRAS DE REDES TELEFÓNICAS  DE ETB, COLOMBIA TELECOMUNICACIONES, EPM</v>
          </cell>
          <cell r="C4">
            <v>0</v>
          </cell>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0</v>
          </cell>
        </row>
        <row r="5">
          <cell r="A5" t="str">
            <v>7.1</v>
          </cell>
          <cell r="B5" t="str">
            <v>Excavaciones (Incluye transporte y disposición en zonas de desecho)</v>
          </cell>
          <cell r="C5">
            <v>0</v>
          </cell>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0</v>
          </cell>
        </row>
        <row r="6">
          <cell r="A6" t="str">
            <v>7.1.1</v>
          </cell>
          <cell r="B6" t="str">
            <v>Excavación "Manual" de 0.00 a 2.00 m  de profundidad  (incluye retiro y disposición de sobrantes)</v>
          </cell>
          <cell r="C6" t="str">
            <v>un</v>
          </cell>
          <cell r="D6">
            <v>17240.900000000001</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row>
        <row r="7">
          <cell r="A7" t="str">
            <v>7.2</v>
          </cell>
          <cell r="B7" t="str">
            <v>Redes  de teléfonos ETB</v>
          </cell>
          <cell r="C7">
            <v>0</v>
          </cell>
          <cell r="D7" t="e">
            <v>#REF!</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row>
        <row r="8">
          <cell r="A8" t="str">
            <v>7.2.1</v>
          </cell>
          <cell r="B8" t="str">
            <v>Aplomar poste ETB  8*510</v>
          </cell>
          <cell r="C8" t="str">
            <v>un</v>
          </cell>
          <cell r="D8">
            <v>62520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row>
        <row r="9">
          <cell r="A9" t="str">
            <v>7.2.2</v>
          </cell>
          <cell r="B9" t="str">
            <v>Suministro de poste ETB  8*510</v>
          </cell>
          <cell r="C9" t="str">
            <v>ml</v>
          </cell>
          <cell r="D9">
            <v>227488.76</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row>
        <row r="10">
          <cell r="A10" t="str">
            <v>7.2.3</v>
          </cell>
          <cell r="B10" t="str">
            <v xml:space="preserve">Reubicación  poste ETB 8*510        </v>
          </cell>
          <cell r="C10" t="str">
            <v>un</v>
          </cell>
          <cell r="D10">
            <v>314423.76</v>
          </cell>
          <cell r="E10">
            <v>7</v>
          </cell>
          <cell r="F10">
            <v>4</v>
          </cell>
          <cell r="G10">
            <v>2</v>
          </cell>
          <cell r="H10">
            <v>1</v>
          </cell>
          <cell r="I10">
            <v>4</v>
          </cell>
          <cell r="J10">
            <v>3</v>
          </cell>
          <cell r="K10">
            <v>7</v>
          </cell>
          <cell r="L10">
            <v>0</v>
          </cell>
          <cell r="M10">
            <v>1</v>
          </cell>
          <cell r="N10">
            <v>3</v>
          </cell>
          <cell r="O10">
            <v>0</v>
          </cell>
          <cell r="P10">
            <v>1</v>
          </cell>
          <cell r="Q10">
            <v>3</v>
          </cell>
          <cell r="R10">
            <v>0</v>
          </cell>
          <cell r="S10">
            <v>36</v>
          </cell>
          <cell r="T10">
            <v>38.520000000000003</v>
          </cell>
          <cell r="U10">
            <v>12111603</v>
          </cell>
        </row>
        <row r="11">
          <cell r="A11" t="str">
            <v>7.2.4</v>
          </cell>
          <cell r="B11" t="str">
            <v>Suministro e instalacion de 4 cables primarios 1200 pares</v>
          </cell>
          <cell r="C11" t="str">
            <v>un</v>
          </cell>
          <cell r="D11">
            <v>13158.5</v>
          </cell>
          <cell r="E11">
            <v>0</v>
          </cell>
          <cell r="F11">
            <v>0</v>
          </cell>
          <cell r="G11">
            <v>0</v>
          </cell>
          <cell r="H11">
            <v>0</v>
          </cell>
          <cell r="I11">
            <v>0</v>
          </cell>
          <cell r="J11">
            <v>0</v>
          </cell>
          <cell r="K11">
            <v>0</v>
          </cell>
          <cell r="L11">
            <v>0</v>
          </cell>
          <cell r="M11">
            <v>0</v>
          </cell>
          <cell r="N11">
            <v>0</v>
          </cell>
          <cell r="O11">
            <v>0</v>
          </cell>
          <cell r="P11">
            <v>0</v>
          </cell>
          <cell r="Q11">
            <v>0</v>
          </cell>
          <cell r="R11">
            <v>0</v>
          </cell>
        </row>
        <row r="12">
          <cell r="A12" t="str">
            <v>7.2.5</v>
          </cell>
          <cell r="B12" t="str">
            <v>Retiro poste en concreto</v>
          </cell>
          <cell r="C12" t="str">
            <v>ml</v>
          </cell>
          <cell r="D12">
            <v>61957.229999999996</v>
          </cell>
          <cell r="E12">
            <v>0</v>
          </cell>
          <cell r="F12">
            <v>0</v>
          </cell>
          <cell r="G12">
            <v>1</v>
          </cell>
          <cell r="H12">
            <v>0</v>
          </cell>
          <cell r="I12">
            <v>0</v>
          </cell>
          <cell r="J12">
            <v>0</v>
          </cell>
          <cell r="K12">
            <v>0</v>
          </cell>
          <cell r="L12">
            <v>0</v>
          </cell>
          <cell r="M12">
            <v>0</v>
          </cell>
          <cell r="N12">
            <v>0</v>
          </cell>
          <cell r="O12">
            <v>0</v>
          </cell>
          <cell r="P12">
            <v>0</v>
          </cell>
          <cell r="Q12">
            <v>0</v>
          </cell>
          <cell r="R12">
            <v>0</v>
          </cell>
          <cell r="S12">
            <v>1</v>
          </cell>
          <cell r="T12">
            <v>1.07</v>
          </cell>
          <cell r="U12">
            <v>66294</v>
          </cell>
        </row>
        <row r="13">
          <cell r="A13" t="str">
            <v>7.2.6</v>
          </cell>
          <cell r="B13" t="str">
            <v>Retiro poste en madera</v>
          </cell>
          <cell r="C13" t="str">
            <v>un</v>
          </cell>
          <cell r="D13">
            <v>59658.5</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row>
        <row r="14">
          <cell r="A14" t="str">
            <v>7.2.7</v>
          </cell>
          <cell r="B14" t="str">
            <v>Subterranizacion de red aerea telefónica incluye desconexión y conexión de redes</v>
          </cell>
          <cell r="C14" t="str">
            <v>ml</v>
          </cell>
          <cell r="D14">
            <v>11510</v>
          </cell>
          <cell r="E14">
            <v>0</v>
          </cell>
          <cell r="F14">
            <v>0</v>
          </cell>
          <cell r="G14">
            <v>0</v>
          </cell>
          <cell r="H14">
            <v>76</v>
          </cell>
          <cell r="I14">
            <v>0</v>
          </cell>
          <cell r="J14">
            <v>0</v>
          </cell>
          <cell r="K14">
            <v>0</v>
          </cell>
          <cell r="L14">
            <v>0</v>
          </cell>
          <cell r="M14">
            <v>0</v>
          </cell>
          <cell r="N14">
            <v>0</v>
          </cell>
          <cell r="O14">
            <v>0</v>
          </cell>
          <cell r="P14">
            <v>0</v>
          </cell>
          <cell r="Q14">
            <v>0</v>
          </cell>
          <cell r="R14">
            <v>0</v>
          </cell>
          <cell r="S14">
            <v>76</v>
          </cell>
          <cell r="T14">
            <v>81.319999999999993</v>
          </cell>
          <cell r="U14">
            <v>935993</v>
          </cell>
        </row>
        <row r="15">
          <cell r="A15" t="str">
            <v>7.2.8</v>
          </cell>
          <cell r="B15" t="str">
            <v>Traslado de armario telefónico incluye desconexión y conexión de redes</v>
          </cell>
          <cell r="C15" t="str">
            <v>ml</v>
          </cell>
          <cell r="D15">
            <v>74495</v>
          </cell>
          <cell r="E15">
            <v>0</v>
          </cell>
          <cell r="F15">
            <v>1</v>
          </cell>
          <cell r="G15">
            <v>0</v>
          </cell>
          <cell r="H15">
            <v>0</v>
          </cell>
          <cell r="I15">
            <v>0</v>
          </cell>
          <cell r="J15">
            <v>0</v>
          </cell>
          <cell r="K15">
            <v>0</v>
          </cell>
          <cell r="L15">
            <v>0</v>
          </cell>
          <cell r="M15">
            <v>0</v>
          </cell>
          <cell r="N15">
            <v>0</v>
          </cell>
          <cell r="O15">
            <v>0</v>
          </cell>
          <cell r="P15">
            <v>0</v>
          </cell>
          <cell r="Q15">
            <v>0</v>
          </cell>
          <cell r="R15">
            <v>0</v>
          </cell>
          <cell r="S15">
            <v>1</v>
          </cell>
          <cell r="T15">
            <v>1.07</v>
          </cell>
          <cell r="U15">
            <v>79710</v>
          </cell>
        </row>
        <row r="16">
          <cell r="A16" t="str">
            <v>7.2.9</v>
          </cell>
          <cell r="B16" t="str">
            <v>Suministro de tubo galvanizado  2 pul ( incluye desconexión y conexión de cables existentes)</v>
          </cell>
          <cell r="C16" t="str">
            <v>ml</v>
          </cell>
          <cell r="D16">
            <v>29610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row>
        <row r="17">
          <cell r="A17" t="str">
            <v>7.2.10</v>
          </cell>
          <cell r="B17" t="str">
            <v>Construcción de Cárcamo de protección de 4 ductos de 4"</v>
          </cell>
          <cell r="C17" t="str">
            <v>ml</v>
          </cell>
          <cell r="D17">
            <v>124746.4</v>
          </cell>
          <cell r="E17">
            <v>347</v>
          </cell>
          <cell r="F17">
            <v>167</v>
          </cell>
          <cell r="G17">
            <v>33</v>
          </cell>
          <cell r="H17">
            <v>126</v>
          </cell>
          <cell r="I17">
            <v>150</v>
          </cell>
          <cell r="J17">
            <v>105</v>
          </cell>
          <cell r="K17">
            <v>391</v>
          </cell>
          <cell r="L17">
            <v>107</v>
          </cell>
          <cell r="M17">
            <v>65</v>
          </cell>
          <cell r="N17">
            <v>90</v>
          </cell>
          <cell r="O17">
            <v>30</v>
          </cell>
          <cell r="P17">
            <v>167</v>
          </cell>
          <cell r="Q17">
            <v>196</v>
          </cell>
          <cell r="R17">
            <v>26</v>
          </cell>
          <cell r="S17">
            <v>2000</v>
          </cell>
          <cell r="T17">
            <v>2140</v>
          </cell>
          <cell r="U17">
            <v>266957296</v>
          </cell>
        </row>
        <row r="18">
          <cell r="A18" t="str">
            <v>7.2.11</v>
          </cell>
          <cell r="B18" t="str">
            <v>Demolicion de Cárcamo de protección</v>
          </cell>
          <cell r="C18" t="str">
            <v>ml</v>
          </cell>
          <cell r="D18">
            <v>45400</v>
          </cell>
          <cell r="E18">
            <v>204</v>
          </cell>
          <cell r="F18">
            <v>0</v>
          </cell>
          <cell r="G18">
            <v>0</v>
          </cell>
          <cell r="H18">
            <v>0</v>
          </cell>
          <cell r="I18">
            <v>0</v>
          </cell>
          <cell r="J18">
            <v>0</v>
          </cell>
          <cell r="K18">
            <v>0</v>
          </cell>
          <cell r="L18">
            <v>128</v>
          </cell>
          <cell r="M18">
            <v>0</v>
          </cell>
          <cell r="N18">
            <v>0</v>
          </cell>
          <cell r="O18">
            <v>0</v>
          </cell>
          <cell r="P18">
            <v>0</v>
          </cell>
          <cell r="Q18">
            <v>0</v>
          </cell>
          <cell r="R18">
            <v>0</v>
          </cell>
          <cell r="S18">
            <v>332</v>
          </cell>
          <cell r="T18">
            <v>355.24</v>
          </cell>
          <cell r="U18">
            <v>16127896</v>
          </cell>
        </row>
        <row r="19">
          <cell r="A19" t="str">
            <v>7.2.12</v>
          </cell>
          <cell r="B19" t="str">
            <v>Renivelación y refuerzo  de Cámaras Telefónicas</v>
          </cell>
          <cell r="C19" t="str">
            <v>un</v>
          </cell>
          <cell r="D19">
            <v>524463</v>
          </cell>
          <cell r="E19">
            <v>41</v>
          </cell>
          <cell r="F19">
            <v>4</v>
          </cell>
          <cell r="G19">
            <v>2</v>
          </cell>
          <cell r="H19">
            <v>2</v>
          </cell>
          <cell r="I19">
            <v>17</v>
          </cell>
          <cell r="J19">
            <v>8</v>
          </cell>
          <cell r="K19">
            <v>28</v>
          </cell>
          <cell r="L19">
            <v>7</v>
          </cell>
          <cell r="M19">
            <v>3</v>
          </cell>
          <cell r="N19">
            <v>1</v>
          </cell>
          <cell r="O19">
            <v>1</v>
          </cell>
          <cell r="P19">
            <v>6</v>
          </cell>
          <cell r="Q19">
            <v>7</v>
          </cell>
          <cell r="R19">
            <v>3</v>
          </cell>
          <cell r="S19">
            <v>130</v>
          </cell>
          <cell r="T19">
            <v>139.1</v>
          </cell>
          <cell r="U19">
            <v>72952803</v>
          </cell>
        </row>
        <row r="20">
          <cell r="A20" t="str">
            <v>7.2.13</v>
          </cell>
          <cell r="B20" t="str">
            <v>Construcción Cámara Telefónica T-14</v>
          </cell>
          <cell r="C20" t="str">
            <v>un</v>
          </cell>
          <cell r="D20">
            <v>2106549.09</v>
          </cell>
          <cell r="E20">
            <v>4</v>
          </cell>
          <cell r="F20">
            <v>0</v>
          </cell>
          <cell r="G20">
            <v>3</v>
          </cell>
          <cell r="H20">
            <v>0</v>
          </cell>
          <cell r="I20">
            <v>0</v>
          </cell>
          <cell r="J20">
            <v>0</v>
          </cell>
          <cell r="K20">
            <v>1</v>
          </cell>
          <cell r="L20">
            <v>0</v>
          </cell>
          <cell r="M20">
            <v>1</v>
          </cell>
          <cell r="N20">
            <v>1</v>
          </cell>
          <cell r="O20">
            <v>0</v>
          </cell>
          <cell r="P20">
            <v>0</v>
          </cell>
          <cell r="Q20">
            <v>0</v>
          </cell>
          <cell r="R20">
            <v>0</v>
          </cell>
          <cell r="S20">
            <v>10</v>
          </cell>
          <cell r="T20">
            <v>10.7</v>
          </cell>
          <cell r="U20">
            <v>22540075</v>
          </cell>
        </row>
        <row r="21">
          <cell r="A21" t="str">
            <v>7.2.14</v>
          </cell>
          <cell r="B21" t="str">
            <v>Construcción Cámara Telefónica T-16</v>
          </cell>
          <cell r="C21" t="str">
            <v>un</v>
          </cell>
          <cell r="D21">
            <v>2825957.96</v>
          </cell>
          <cell r="E21">
            <v>0</v>
          </cell>
          <cell r="F21">
            <v>0</v>
          </cell>
          <cell r="G21">
            <v>1</v>
          </cell>
          <cell r="H21">
            <v>0</v>
          </cell>
          <cell r="I21">
            <v>0</v>
          </cell>
          <cell r="J21">
            <v>0</v>
          </cell>
          <cell r="K21">
            <v>0</v>
          </cell>
          <cell r="L21">
            <v>0</v>
          </cell>
          <cell r="M21">
            <v>0</v>
          </cell>
          <cell r="N21">
            <v>0</v>
          </cell>
          <cell r="O21">
            <v>0</v>
          </cell>
          <cell r="P21">
            <v>0</v>
          </cell>
          <cell r="Q21">
            <v>0</v>
          </cell>
          <cell r="R21">
            <v>0</v>
          </cell>
          <cell r="S21">
            <v>1</v>
          </cell>
          <cell r="T21">
            <v>1.07</v>
          </cell>
          <cell r="U21">
            <v>3023775</v>
          </cell>
        </row>
        <row r="22">
          <cell r="A22" t="str">
            <v>7.2.15</v>
          </cell>
          <cell r="B22" t="str">
            <v>Canalización 4 ductos 4" TDP</v>
          </cell>
          <cell r="C22" t="str">
            <v>ml</v>
          </cell>
          <cell r="D22">
            <v>60672.4</v>
          </cell>
          <cell r="E22">
            <v>1033</v>
          </cell>
          <cell r="F22">
            <v>0</v>
          </cell>
          <cell r="G22">
            <v>201</v>
          </cell>
          <cell r="H22">
            <v>321</v>
          </cell>
          <cell r="I22">
            <v>726</v>
          </cell>
          <cell r="J22">
            <v>297</v>
          </cell>
          <cell r="K22">
            <v>302</v>
          </cell>
          <cell r="L22">
            <v>262</v>
          </cell>
          <cell r="M22">
            <v>145</v>
          </cell>
          <cell r="N22">
            <v>244</v>
          </cell>
          <cell r="O22">
            <v>194</v>
          </cell>
          <cell r="P22">
            <v>500</v>
          </cell>
          <cell r="Q22">
            <v>188</v>
          </cell>
          <cell r="R22">
            <v>0</v>
          </cell>
          <cell r="S22">
            <v>4413</v>
          </cell>
          <cell r="T22">
            <v>4721.91</v>
          </cell>
          <cell r="U22">
            <v>286489612</v>
          </cell>
        </row>
        <row r="23">
          <cell r="A23" t="str">
            <v>7.2.16</v>
          </cell>
          <cell r="B23" t="str">
            <v>Construcción Cámara Telefónica T-13</v>
          </cell>
          <cell r="C23" t="str">
            <v>un</v>
          </cell>
          <cell r="D23">
            <v>1925582.6</v>
          </cell>
          <cell r="E23">
            <v>10</v>
          </cell>
          <cell r="F23">
            <v>0</v>
          </cell>
          <cell r="G23">
            <v>0</v>
          </cell>
          <cell r="H23">
            <v>0</v>
          </cell>
          <cell r="I23">
            <v>0</v>
          </cell>
          <cell r="J23">
            <v>0</v>
          </cell>
          <cell r="K23">
            <v>0</v>
          </cell>
          <cell r="L23">
            <v>2</v>
          </cell>
          <cell r="M23">
            <v>0</v>
          </cell>
          <cell r="N23">
            <v>3</v>
          </cell>
          <cell r="O23">
            <v>2</v>
          </cell>
          <cell r="P23">
            <v>0</v>
          </cell>
          <cell r="Q23">
            <v>0</v>
          </cell>
          <cell r="R23">
            <v>0</v>
          </cell>
          <cell r="S23">
            <v>17</v>
          </cell>
          <cell r="T23">
            <v>18.190000000000001</v>
          </cell>
          <cell r="U23">
            <v>35026347</v>
          </cell>
        </row>
        <row r="24">
          <cell r="A24" t="str">
            <v>7.2.17</v>
          </cell>
          <cell r="B24" t="str">
            <v xml:space="preserve">Construcción  Cámara de  inspección CPD </v>
          </cell>
          <cell r="C24" t="str">
            <v>un</v>
          </cell>
          <cell r="D24">
            <v>352854.30999999994</v>
          </cell>
          <cell r="E24">
            <v>1</v>
          </cell>
          <cell r="F24">
            <v>0</v>
          </cell>
          <cell r="G24">
            <v>2</v>
          </cell>
          <cell r="H24">
            <v>5</v>
          </cell>
          <cell r="I24">
            <v>0</v>
          </cell>
          <cell r="J24">
            <v>0</v>
          </cell>
          <cell r="K24">
            <v>3</v>
          </cell>
          <cell r="L24">
            <v>0</v>
          </cell>
          <cell r="M24">
            <v>1</v>
          </cell>
          <cell r="N24">
            <v>3</v>
          </cell>
          <cell r="O24">
            <v>0</v>
          </cell>
          <cell r="P24">
            <v>0</v>
          </cell>
          <cell r="Q24">
            <v>0</v>
          </cell>
          <cell r="R24">
            <v>0</v>
          </cell>
          <cell r="S24">
            <v>15</v>
          </cell>
          <cell r="T24">
            <v>16.05</v>
          </cell>
          <cell r="U24">
            <v>5663312</v>
          </cell>
        </row>
        <row r="25">
          <cell r="A25" t="str">
            <v>7.2.18</v>
          </cell>
          <cell r="B25" t="str">
            <v>Canalización 8 ductos 4" TDP</v>
          </cell>
          <cell r="C25" t="str">
            <v>ml</v>
          </cell>
          <cell r="D25">
            <v>113444.06</v>
          </cell>
          <cell r="E25">
            <v>100.79</v>
          </cell>
          <cell r="F25">
            <v>0</v>
          </cell>
          <cell r="G25">
            <v>0</v>
          </cell>
          <cell r="H25">
            <v>0</v>
          </cell>
          <cell r="I25">
            <v>0</v>
          </cell>
          <cell r="J25">
            <v>0</v>
          </cell>
          <cell r="K25">
            <v>0</v>
          </cell>
          <cell r="L25">
            <v>0</v>
          </cell>
          <cell r="M25">
            <v>0</v>
          </cell>
          <cell r="N25">
            <v>0</v>
          </cell>
          <cell r="O25">
            <v>0</v>
          </cell>
          <cell r="P25">
            <v>0</v>
          </cell>
          <cell r="Q25">
            <v>0</v>
          </cell>
          <cell r="R25">
            <v>0</v>
          </cell>
          <cell r="S25">
            <v>100.79</v>
          </cell>
          <cell r="T25">
            <v>107.85</v>
          </cell>
          <cell r="U25">
            <v>12234942</v>
          </cell>
        </row>
        <row r="26">
          <cell r="A26" t="str">
            <v>7.2.19</v>
          </cell>
          <cell r="B26" t="str">
            <v>Canalización 2 ductos 4" DB</v>
          </cell>
          <cell r="C26" t="str">
            <v>ml</v>
          </cell>
          <cell r="D26">
            <v>34300.639999999999</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row>
        <row r="27">
          <cell r="A27" t="str">
            <v>7.2.20</v>
          </cell>
          <cell r="B27" t="str">
            <v>Demolicion Camara Telefonica T-13</v>
          </cell>
          <cell r="C27" t="str">
            <v>un</v>
          </cell>
          <cell r="D27">
            <v>212694</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row>
        <row r="28">
          <cell r="A28" t="str">
            <v>7.2.21</v>
          </cell>
          <cell r="B28" t="str">
            <v>Demolicion Camara Telefonica T-14</v>
          </cell>
          <cell r="C28" t="str">
            <v>un</v>
          </cell>
          <cell r="D28">
            <v>268548.67</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row>
        <row r="29">
          <cell r="A29" t="str">
            <v>7.2.22</v>
          </cell>
          <cell r="B29" t="str">
            <v>Demolicion Camara de Inspeccion CPD</v>
          </cell>
          <cell r="C29" t="str">
            <v>un</v>
          </cell>
          <cell r="D29">
            <v>281769.57</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row>
        <row r="30">
          <cell r="A30" t="str">
            <v>7.2.23</v>
          </cell>
          <cell r="B30" t="str">
            <v>Construcción Cámara Telefónica T-14A</v>
          </cell>
          <cell r="C30" t="str">
            <v>un</v>
          </cell>
          <cell r="D30">
            <v>3330290.75</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row>
        <row r="31">
          <cell r="A31" t="str">
            <v>7.2.24</v>
          </cell>
          <cell r="B31" t="str">
            <v>Construcción Cámara Telefónica T-13A</v>
          </cell>
          <cell r="C31" t="str">
            <v>un</v>
          </cell>
          <cell r="D31">
            <v>2818394.95</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row>
        <row r="32">
          <cell r="A32" t="str">
            <v>7.2.25</v>
          </cell>
          <cell r="B32" t="str">
            <v>Construcción Cámara de Paso CPS</v>
          </cell>
          <cell r="C32" t="str">
            <v>un</v>
          </cell>
          <cell r="D32">
            <v>561673.28</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row>
        <row r="33">
          <cell r="A33" t="str">
            <v>7.3</v>
          </cell>
          <cell r="B33" t="str">
            <v>Redes  de teléfonos COLOMBIA TELECOMUNICACIONES</v>
          </cell>
          <cell r="C33">
            <v>0</v>
          </cell>
          <cell r="D33" t="e">
            <v>#REF!</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row>
        <row r="34">
          <cell r="A34" t="str">
            <v>7.3.1</v>
          </cell>
          <cell r="B34" t="str">
            <v>Construcción de Cárcamo de protección de 4 ductos de 4"</v>
          </cell>
          <cell r="C34" t="str">
            <v>ml</v>
          </cell>
          <cell r="D34">
            <v>125746.4</v>
          </cell>
          <cell r="E34">
            <v>0</v>
          </cell>
          <cell r="F34">
            <v>0</v>
          </cell>
          <cell r="G34">
            <v>0</v>
          </cell>
          <cell r="H34">
            <v>0</v>
          </cell>
          <cell r="I34">
            <v>0</v>
          </cell>
          <cell r="J34">
            <v>0</v>
          </cell>
          <cell r="K34">
            <v>0</v>
          </cell>
          <cell r="L34">
            <v>0</v>
          </cell>
          <cell r="M34">
            <v>0</v>
          </cell>
          <cell r="N34">
            <v>11</v>
          </cell>
          <cell r="O34">
            <v>0</v>
          </cell>
          <cell r="P34">
            <v>0</v>
          </cell>
          <cell r="Q34">
            <v>0</v>
          </cell>
          <cell r="R34">
            <v>0</v>
          </cell>
          <cell r="S34">
            <v>11</v>
          </cell>
          <cell r="T34">
            <v>11.77</v>
          </cell>
          <cell r="U34">
            <v>1480035</v>
          </cell>
        </row>
        <row r="35">
          <cell r="A35" t="str">
            <v>7.3.2</v>
          </cell>
          <cell r="B35" t="str">
            <v>Renivelación y refuerzo  de Cámaras Telefónicas</v>
          </cell>
          <cell r="C35" t="str">
            <v>un</v>
          </cell>
          <cell r="D35">
            <v>524463</v>
          </cell>
          <cell r="E35">
            <v>8</v>
          </cell>
          <cell r="F35">
            <v>1</v>
          </cell>
          <cell r="G35">
            <v>0</v>
          </cell>
          <cell r="H35">
            <v>0</v>
          </cell>
          <cell r="I35">
            <v>0</v>
          </cell>
          <cell r="J35">
            <v>2</v>
          </cell>
          <cell r="K35">
            <v>6</v>
          </cell>
          <cell r="L35">
            <v>0</v>
          </cell>
          <cell r="M35">
            <v>0</v>
          </cell>
          <cell r="N35">
            <v>0</v>
          </cell>
          <cell r="O35">
            <v>0</v>
          </cell>
          <cell r="P35">
            <v>0</v>
          </cell>
          <cell r="Q35">
            <v>0</v>
          </cell>
          <cell r="R35">
            <v>0</v>
          </cell>
          <cell r="S35">
            <v>17</v>
          </cell>
          <cell r="T35">
            <v>18.190000000000001</v>
          </cell>
          <cell r="U35">
            <v>9539982</v>
          </cell>
        </row>
        <row r="36">
          <cell r="A36" t="str">
            <v>7.3.3</v>
          </cell>
          <cell r="B36" t="str">
            <v xml:space="preserve">Reubicación  poste COLOMBIA TELECOMUNICACIONES 8*510        </v>
          </cell>
          <cell r="C36" t="str">
            <v>un</v>
          </cell>
          <cell r="D36">
            <v>125243.76000000001</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row>
        <row r="37">
          <cell r="A37" t="str">
            <v>7.3.4</v>
          </cell>
          <cell r="B37" t="str">
            <v>Suministro de tubo galvanizado  2 pul ( incluye desconexión y conexión de cables existentes)</v>
          </cell>
          <cell r="C37" t="str">
            <v>ml</v>
          </cell>
          <cell r="D37">
            <v>29610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row>
        <row r="38">
          <cell r="A38" t="str">
            <v>7.3.5</v>
          </cell>
          <cell r="B38" t="str">
            <v>Demolicion Camara Telefonica</v>
          </cell>
          <cell r="C38" t="str">
            <v>un</v>
          </cell>
          <cell r="D38">
            <v>103786.67</v>
          </cell>
          <cell r="E38">
            <v>0</v>
          </cell>
          <cell r="F38">
            <v>0</v>
          </cell>
          <cell r="G38">
            <v>0</v>
          </cell>
          <cell r="H38">
            <v>0</v>
          </cell>
          <cell r="I38">
            <v>0</v>
          </cell>
          <cell r="J38">
            <v>0</v>
          </cell>
          <cell r="K38">
            <v>0</v>
          </cell>
          <cell r="L38">
            <v>0</v>
          </cell>
          <cell r="M38">
            <v>0</v>
          </cell>
          <cell r="N38">
            <v>0</v>
          </cell>
          <cell r="O38">
            <v>0</v>
          </cell>
          <cell r="P38">
            <v>0</v>
          </cell>
          <cell r="Q38">
            <v>0</v>
          </cell>
          <cell r="R38">
            <v>0</v>
          </cell>
          <cell r="S38">
            <v>0</v>
          </cell>
          <cell r="T38">
            <v>0</v>
          </cell>
          <cell r="U38">
            <v>0</v>
          </cell>
        </row>
        <row r="39">
          <cell r="A39" t="str">
            <v>7.3.6</v>
          </cell>
          <cell r="B39" t="str">
            <v>Construcción Camara Telefonica</v>
          </cell>
          <cell r="C39" t="str">
            <v>un</v>
          </cell>
          <cell r="D39">
            <v>268548.67</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row>
        <row r="40">
          <cell r="A40" t="str">
            <v>7.4</v>
          </cell>
          <cell r="B40" t="str">
            <v>Redes  de teléfonos EPM</v>
          </cell>
          <cell r="C40">
            <v>0</v>
          </cell>
          <cell r="D40" t="e">
            <v>#REF!</v>
          </cell>
          <cell r="E40">
            <v>0</v>
          </cell>
          <cell r="F40">
            <v>0</v>
          </cell>
          <cell r="G40">
            <v>0</v>
          </cell>
          <cell r="H40">
            <v>0</v>
          </cell>
          <cell r="I40">
            <v>0</v>
          </cell>
          <cell r="J40">
            <v>0</v>
          </cell>
          <cell r="K40">
            <v>0</v>
          </cell>
          <cell r="L40">
            <v>0</v>
          </cell>
          <cell r="M40">
            <v>0</v>
          </cell>
          <cell r="N40">
            <v>0</v>
          </cell>
          <cell r="O40">
            <v>0</v>
          </cell>
          <cell r="P40">
            <v>0</v>
          </cell>
          <cell r="Q40">
            <v>0</v>
          </cell>
          <cell r="R40">
            <v>0</v>
          </cell>
          <cell r="S40">
            <v>0</v>
          </cell>
          <cell r="T40">
            <v>0</v>
          </cell>
        </row>
        <row r="41">
          <cell r="A41" t="str">
            <v>7.4.1</v>
          </cell>
          <cell r="B41" t="str">
            <v>Construcción de Cárcamo de protección de 4 ductos de 4"</v>
          </cell>
          <cell r="C41" t="str">
            <v>un</v>
          </cell>
          <cell r="D41">
            <v>124746.4</v>
          </cell>
          <cell r="E41">
            <v>0</v>
          </cell>
          <cell r="F41">
            <v>0</v>
          </cell>
          <cell r="G41">
            <v>0</v>
          </cell>
          <cell r="H41">
            <v>0</v>
          </cell>
          <cell r="I41">
            <v>0</v>
          </cell>
          <cell r="J41">
            <v>0</v>
          </cell>
          <cell r="K41">
            <v>0</v>
          </cell>
          <cell r="L41">
            <v>0</v>
          </cell>
          <cell r="M41">
            <v>0</v>
          </cell>
          <cell r="N41">
            <v>0</v>
          </cell>
          <cell r="O41">
            <v>0</v>
          </cell>
          <cell r="P41">
            <v>0</v>
          </cell>
          <cell r="Q41">
            <v>0</v>
          </cell>
          <cell r="R41">
            <v>0</v>
          </cell>
          <cell r="S41">
            <v>0</v>
          </cell>
          <cell r="T41">
            <v>0</v>
          </cell>
          <cell r="U41">
            <v>0</v>
          </cell>
        </row>
        <row r="42">
          <cell r="A42" t="str">
            <v>7.4.2</v>
          </cell>
          <cell r="B42" t="str">
            <v>Construcción  Cámara de  inspección T</v>
          </cell>
          <cell r="C42" t="str">
            <v>un</v>
          </cell>
          <cell r="D42">
            <v>202486.83</v>
          </cell>
          <cell r="E42">
            <v>12</v>
          </cell>
          <cell r="F42">
            <v>0</v>
          </cell>
          <cell r="G42">
            <v>0</v>
          </cell>
          <cell r="H42">
            <v>0</v>
          </cell>
          <cell r="I42">
            <v>0</v>
          </cell>
          <cell r="J42">
            <v>0</v>
          </cell>
          <cell r="K42">
            <v>0</v>
          </cell>
          <cell r="L42">
            <v>0</v>
          </cell>
          <cell r="M42">
            <v>0</v>
          </cell>
          <cell r="N42">
            <v>0</v>
          </cell>
          <cell r="O42">
            <v>0</v>
          </cell>
          <cell r="P42">
            <v>0</v>
          </cell>
          <cell r="Q42">
            <v>0</v>
          </cell>
          <cell r="R42">
            <v>0</v>
          </cell>
          <cell r="S42">
            <v>12</v>
          </cell>
          <cell r="T42">
            <v>12.84</v>
          </cell>
          <cell r="U42">
            <v>2599931</v>
          </cell>
        </row>
        <row r="43">
          <cell r="A43" t="str">
            <v>7.4.3</v>
          </cell>
          <cell r="B43" t="str">
            <v>Construcción  Cámara de  inspección P#1</v>
          </cell>
          <cell r="C43" t="str">
            <v>un</v>
          </cell>
          <cell r="D43">
            <v>2128386.6399999997</v>
          </cell>
          <cell r="E43">
            <v>1</v>
          </cell>
          <cell r="F43">
            <v>0</v>
          </cell>
          <cell r="G43">
            <v>0</v>
          </cell>
          <cell r="H43">
            <v>0</v>
          </cell>
          <cell r="I43">
            <v>0</v>
          </cell>
          <cell r="J43">
            <v>0</v>
          </cell>
          <cell r="K43">
            <v>0</v>
          </cell>
          <cell r="L43">
            <v>0</v>
          </cell>
          <cell r="M43">
            <v>0</v>
          </cell>
          <cell r="N43">
            <v>0</v>
          </cell>
          <cell r="O43">
            <v>0</v>
          </cell>
          <cell r="P43">
            <v>0</v>
          </cell>
          <cell r="Q43">
            <v>0</v>
          </cell>
          <cell r="R43">
            <v>0</v>
          </cell>
          <cell r="S43">
            <v>1</v>
          </cell>
          <cell r="T43">
            <v>1.07</v>
          </cell>
          <cell r="U43">
            <v>2277374</v>
          </cell>
        </row>
        <row r="44">
          <cell r="A44" t="str">
            <v>7.4.4</v>
          </cell>
          <cell r="B44" t="str">
            <v>Construcción  Cámara de  Inspección DM</v>
          </cell>
          <cell r="C44" t="str">
            <v>un</v>
          </cell>
          <cell r="D44">
            <v>2372340.04</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row>
        <row r="45">
          <cell r="A45" t="str">
            <v>7.4.5</v>
          </cell>
          <cell r="B45" t="str">
            <v>Canalización 4 ductos 4"  más un tritubo</v>
          </cell>
          <cell r="C45" t="str">
            <v>ml</v>
          </cell>
          <cell r="D45">
            <v>86008.400000000009</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row>
        <row r="46">
          <cell r="A46" t="str">
            <v>7.4.6</v>
          </cell>
          <cell r="B46" t="str">
            <v>Canalización 8 ductos 4"  más un tritubo</v>
          </cell>
          <cell r="C46" t="str">
            <v>ml</v>
          </cell>
          <cell r="D46">
            <v>83258.36</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row>
        <row r="47">
          <cell r="A47" t="str">
            <v>7.4.7</v>
          </cell>
          <cell r="B47" t="str">
            <v xml:space="preserve">Canalización 2 ductos 4"  </v>
          </cell>
          <cell r="C47" t="str">
            <v>ml</v>
          </cell>
          <cell r="D47">
            <v>37495.159999999996</v>
          </cell>
          <cell r="E47">
            <v>651</v>
          </cell>
          <cell r="F47">
            <v>0</v>
          </cell>
          <cell r="G47">
            <v>0</v>
          </cell>
          <cell r="H47">
            <v>0</v>
          </cell>
          <cell r="I47">
            <v>0</v>
          </cell>
          <cell r="J47">
            <v>0</v>
          </cell>
          <cell r="K47">
            <v>0</v>
          </cell>
          <cell r="L47">
            <v>0</v>
          </cell>
          <cell r="M47">
            <v>0</v>
          </cell>
          <cell r="N47">
            <v>0</v>
          </cell>
          <cell r="O47">
            <v>0</v>
          </cell>
          <cell r="P47">
            <v>0</v>
          </cell>
          <cell r="Q47">
            <v>0</v>
          </cell>
          <cell r="R47">
            <v>0</v>
          </cell>
          <cell r="S47">
            <v>651</v>
          </cell>
          <cell r="T47">
            <v>696.57</v>
          </cell>
          <cell r="U47">
            <v>26118004</v>
          </cell>
        </row>
        <row r="48">
          <cell r="A48" t="str">
            <v>7.4.8</v>
          </cell>
          <cell r="B48" t="str">
            <v xml:space="preserve">Canalización 1 ducto 2"  </v>
          </cell>
          <cell r="C48" t="str">
            <v>ml</v>
          </cell>
          <cell r="D48">
            <v>23630.69</v>
          </cell>
          <cell r="E48">
            <v>51</v>
          </cell>
          <cell r="F48">
            <v>0</v>
          </cell>
          <cell r="G48">
            <v>0</v>
          </cell>
          <cell r="H48">
            <v>0</v>
          </cell>
          <cell r="I48">
            <v>0</v>
          </cell>
          <cell r="J48">
            <v>0</v>
          </cell>
          <cell r="K48">
            <v>0</v>
          </cell>
          <cell r="L48">
            <v>0</v>
          </cell>
          <cell r="M48">
            <v>0</v>
          </cell>
          <cell r="N48">
            <v>0</v>
          </cell>
          <cell r="O48">
            <v>0</v>
          </cell>
          <cell r="P48">
            <v>0</v>
          </cell>
          <cell r="Q48">
            <v>0</v>
          </cell>
          <cell r="R48">
            <v>0</v>
          </cell>
          <cell r="S48">
            <v>51</v>
          </cell>
          <cell r="T48">
            <v>54.57</v>
          </cell>
          <cell r="U48">
            <v>1289527</v>
          </cell>
        </row>
        <row r="49">
          <cell r="A49" t="str">
            <v>7.4.9</v>
          </cell>
          <cell r="B49" t="str">
            <v>Retiro cable existente (Incluye devolucion a Epm)</v>
          </cell>
          <cell r="C49" t="str">
            <v>ml</v>
          </cell>
          <cell r="D49">
            <v>440.5</v>
          </cell>
          <cell r="E49">
            <v>613</v>
          </cell>
          <cell r="F49">
            <v>0</v>
          </cell>
          <cell r="G49">
            <v>0</v>
          </cell>
          <cell r="H49">
            <v>0</v>
          </cell>
          <cell r="I49">
            <v>0</v>
          </cell>
          <cell r="J49">
            <v>0</v>
          </cell>
          <cell r="K49">
            <v>0</v>
          </cell>
          <cell r="L49">
            <v>0</v>
          </cell>
          <cell r="M49">
            <v>0</v>
          </cell>
          <cell r="N49">
            <v>0</v>
          </cell>
          <cell r="O49">
            <v>0</v>
          </cell>
          <cell r="P49">
            <v>0</v>
          </cell>
          <cell r="Q49">
            <v>0</v>
          </cell>
          <cell r="R49">
            <v>0</v>
          </cell>
          <cell r="S49">
            <v>613</v>
          </cell>
          <cell r="T49">
            <v>655.91</v>
          </cell>
          <cell r="U49">
            <v>288928</v>
          </cell>
        </row>
        <row r="50">
          <cell r="A50" t="str">
            <v>7.4.10</v>
          </cell>
          <cell r="B50" t="str">
            <v>rehubicacion cable existente</v>
          </cell>
          <cell r="C50" t="str">
            <v>ml</v>
          </cell>
          <cell r="D50">
            <v>4621.05</v>
          </cell>
          <cell r="E50">
            <v>0</v>
          </cell>
          <cell r="F50">
            <v>0</v>
          </cell>
          <cell r="G50">
            <v>334</v>
          </cell>
          <cell r="H50">
            <v>0</v>
          </cell>
          <cell r="I50">
            <v>0</v>
          </cell>
          <cell r="J50">
            <v>0</v>
          </cell>
          <cell r="K50">
            <v>0</v>
          </cell>
          <cell r="L50">
            <v>0</v>
          </cell>
          <cell r="M50">
            <v>0</v>
          </cell>
          <cell r="N50">
            <v>221</v>
          </cell>
          <cell r="O50">
            <v>0</v>
          </cell>
          <cell r="P50">
            <v>0</v>
          </cell>
          <cell r="Q50">
            <v>0</v>
          </cell>
          <cell r="R50">
            <v>0</v>
          </cell>
          <cell r="S50">
            <v>555</v>
          </cell>
          <cell r="T50">
            <v>593.85</v>
          </cell>
          <cell r="U50">
            <v>2744211</v>
          </cell>
        </row>
        <row r="51">
          <cell r="A51" t="str">
            <v>7.4.11</v>
          </cell>
          <cell r="B51" t="str">
            <v xml:space="preserve">Reubicación  poste Epm 8*510        </v>
          </cell>
          <cell r="C51" t="str">
            <v>un</v>
          </cell>
          <cell r="D51">
            <v>124003.81</v>
          </cell>
          <cell r="E51">
            <v>3</v>
          </cell>
          <cell r="F51">
            <v>0</v>
          </cell>
          <cell r="G51">
            <v>7</v>
          </cell>
          <cell r="H51">
            <v>0</v>
          </cell>
          <cell r="I51">
            <v>0</v>
          </cell>
          <cell r="J51">
            <v>0</v>
          </cell>
          <cell r="K51">
            <v>0</v>
          </cell>
          <cell r="L51">
            <v>0</v>
          </cell>
          <cell r="M51">
            <v>0</v>
          </cell>
          <cell r="N51">
            <v>5</v>
          </cell>
          <cell r="O51">
            <v>0</v>
          </cell>
          <cell r="P51">
            <v>0</v>
          </cell>
          <cell r="Q51">
            <v>0</v>
          </cell>
          <cell r="R51">
            <v>0</v>
          </cell>
          <cell r="S51">
            <v>15</v>
          </cell>
          <cell r="T51">
            <v>16.05</v>
          </cell>
          <cell r="U51">
            <v>1990261</v>
          </cell>
        </row>
        <row r="52">
          <cell r="A52" t="str">
            <v>7.4.12</v>
          </cell>
          <cell r="B52" t="str">
            <v>Retiro poste en concreto</v>
          </cell>
          <cell r="C52" t="str">
            <v>un</v>
          </cell>
          <cell r="D52">
            <v>54890</v>
          </cell>
          <cell r="E52">
            <v>10</v>
          </cell>
          <cell r="F52">
            <v>0</v>
          </cell>
          <cell r="G52">
            <v>1</v>
          </cell>
          <cell r="H52">
            <v>0</v>
          </cell>
          <cell r="I52">
            <v>0</v>
          </cell>
          <cell r="J52">
            <v>0</v>
          </cell>
          <cell r="K52">
            <v>0</v>
          </cell>
          <cell r="L52">
            <v>0</v>
          </cell>
          <cell r="M52">
            <v>0</v>
          </cell>
          <cell r="N52">
            <v>0</v>
          </cell>
          <cell r="O52">
            <v>0</v>
          </cell>
          <cell r="P52">
            <v>0</v>
          </cell>
          <cell r="Q52">
            <v>0</v>
          </cell>
          <cell r="R52">
            <v>0</v>
          </cell>
          <cell r="S52">
            <v>11</v>
          </cell>
          <cell r="T52">
            <v>11.77</v>
          </cell>
          <cell r="U52">
            <v>646055</v>
          </cell>
        </row>
        <row r="53">
          <cell r="A53" t="str">
            <v>7.4.13</v>
          </cell>
          <cell r="B53" t="str">
            <v>Canalizacion de 2 ductos de  4" + tritubo</v>
          </cell>
          <cell r="C53" t="str">
            <v>ml</v>
          </cell>
          <cell r="D53">
            <v>31520.05</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row>
        <row r="54">
          <cell r="A54" t="str">
            <v>7.4.14</v>
          </cell>
          <cell r="B54" t="str">
            <v>Canalizacion de 4 ductos de  4"</v>
          </cell>
          <cell r="C54" t="str">
            <v>ml</v>
          </cell>
          <cell r="D54">
            <v>56940.05</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row>
        <row r="55">
          <cell r="A55" t="str">
            <v>7.4.15</v>
          </cell>
          <cell r="B55" t="str">
            <v>Construcción  Cámara de  Inspección P#3</v>
          </cell>
          <cell r="C55" t="str">
            <v>un</v>
          </cell>
          <cell r="D55">
            <v>2112084.9299999997</v>
          </cell>
          <cell r="E55">
            <v>0</v>
          </cell>
          <cell r="F55">
            <v>0</v>
          </cell>
          <cell r="G55">
            <v>0</v>
          </cell>
          <cell r="H55">
            <v>0</v>
          </cell>
          <cell r="I55">
            <v>0</v>
          </cell>
          <cell r="J55">
            <v>0</v>
          </cell>
          <cell r="K55">
            <v>0</v>
          </cell>
          <cell r="L55">
            <v>0</v>
          </cell>
          <cell r="M55">
            <v>0</v>
          </cell>
          <cell r="N55">
            <v>0</v>
          </cell>
          <cell r="O55">
            <v>0</v>
          </cell>
          <cell r="P55">
            <v>0</v>
          </cell>
          <cell r="Q55">
            <v>0</v>
          </cell>
          <cell r="R55">
            <v>0</v>
          </cell>
          <cell r="S55">
            <v>0</v>
          </cell>
          <cell r="T55">
            <v>0</v>
          </cell>
          <cell r="U55">
            <v>0</v>
          </cell>
        </row>
        <row r="56">
          <cell r="A56" t="str">
            <v>7.4.16</v>
          </cell>
          <cell r="B56" t="str">
            <v>Construcción  Cámara de  Inspección 2F</v>
          </cell>
          <cell r="C56" t="str">
            <v>un</v>
          </cell>
          <cell r="D56">
            <v>738630.1</v>
          </cell>
          <cell r="E56">
            <v>0</v>
          </cell>
          <cell r="F56">
            <v>0</v>
          </cell>
          <cell r="G56">
            <v>0</v>
          </cell>
          <cell r="H56">
            <v>0</v>
          </cell>
          <cell r="I56">
            <v>0</v>
          </cell>
          <cell r="J56">
            <v>0</v>
          </cell>
          <cell r="K56">
            <v>0</v>
          </cell>
          <cell r="L56">
            <v>0</v>
          </cell>
          <cell r="M56">
            <v>0</v>
          </cell>
          <cell r="N56">
            <v>0</v>
          </cell>
          <cell r="O56">
            <v>0</v>
          </cell>
          <cell r="P56">
            <v>0</v>
          </cell>
          <cell r="Q56">
            <v>0</v>
          </cell>
          <cell r="R56">
            <v>0</v>
          </cell>
          <cell r="U56">
            <v>0</v>
          </cell>
        </row>
        <row r="57">
          <cell r="A57" t="str">
            <v>7.4.16</v>
          </cell>
          <cell r="U57">
            <v>0</v>
          </cell>
        </row>
        <row r="58">
          <cell r="U58">
            <v>0</v>
          </cell>
        </row>
        <row r="59">
          <cell r="U59">
            <v>0</v>
          </cell>
        </row>
        <row r="60">
          <cell r="U60">
            <v>0</v>
          </cell>
        </row>
        <row r="61">
          <cell r="U61">
            <v>0</v>
          </cell>
        </row>
        <row r="62">
          <cell r="U62">
            <v>0</v>
          </cell>
        </row>
        <row r="63">
          <cell r="U63">
            <v>0</v>
          </cell>
        </row>
        <row r="64">
          <cell r="U64">
            <v>0</v>
          </cell>
        </row>
        <row r="65">
          <cell r="U65">
            <v>0</v>
          </cell>
        </row>
        <row r="66">
          <cell r="U66">
            <v>0</v>
          </cell>
        </row>
        <row r="67">
          <cell r="U67">
            <v>0</v>
          </cell>
        </row>
        <row r="68">
          <cell r="U68">
            <v>0</v>
          </cell>
        </row>
        <row r="69">
          <cell r="U69">
            <v>0</v>
          </cell>
        </row>
        <row r="70">
          <cell r="U70">
            <v>0</v>
          </cell>
        </row>
        <row r="71">
          <cell r="U71">
            <v>0</v>
          </cell>
        </row>
        <row r="72">
          <cell r="U72">
            <v>0</v>
          </cell>
        </row>
        <row r="73">
          <cell r="U73">
            <v>0</v>
          </cell>
        </row>
        <row r="74">
          <cell r="U74">
            <v>0</v>
          </cell>
        </row>
        <row r="75">
          <cell r="U75">
            <v>0</v>
          </cell>
        </row>
        <row r="76">
          <cell r="U76">
            <v>0</v>
          </cell>
        </row>
        <row r="77">
          <cell r="U77">
            <v>0</v>
          </cell>
        </row>
        <row r="78">
          <cell r="U78">
            <v>0</v>
          </cell>
        </row>
        <row r="79">
          <cell r="U79">
            <v>0</v>
          </cell>
        </row>
        <row r="80">
          <cell r="U80">
            <v>0</v>
          </cell>
        </row>
        <row r="81">
          <cell r="U81">
            <v>0</v>
          </cell>
        </row>
        <row r="82">
          <cell r="U82">
            <v>0</v>
          </cell>
        </row>
        <row r="83">
          <cell r="U83">
            <v>0</v>
          </cell>
        </row>
        <row r="84">
          <cell r="U84">
            <v>0</v>
          </cell>
        </row>
        <row r="85">
          <cell r="U85">
            <v>0</v>
          </cell>
        </row>
        <row r="86">
          <cell r="U86">
            <v>0</v>
          </cell>
        </row>
      </sheetData>
      <sheetData sheetId="7" refreshError="1"/>
      <sheetData sheetId="8" refreshError="1"/>
    </sheetDataSet>
  </externalBook>
</externalLink>
</file>

<file path=xl/externalLinks/externalLink1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sheetName val="ACTA INT"/>
      <sheetName val="Ajuste"/>
      <sheetName val="ACTA DE OBRA"/>
      <sheetName val="1.01"/>
      <sheetName val="1.02"/>
      <sheetName val="1.03"/>
      <sheetName val="1.04"/>
      <sheetName val="2.02"/>
      <sheetName val="2.03"/>
      <sheetName val="3.01"/>
      <sheetName val="3.02"/>
      <sheetName val="3.03"/>
      <sheetName val="3.04"/>
      <sheetName val="UPAV-002"/>
      <sheetName val="3.05"/>
      <sheetName val="3.08"/>
      <sheetName val="3.10 "/>
      <sheetName val="3.11"/>
      <sheetName val="4.01"/>
      <sheetName val="4.01.03"/>
      <sheetName val="4.01.09"/>
      <sheetName val="4.03.14"/>
      <sheetName val="5.01"/>
      <sheetName val="5.04"/>
      <sheetName val="8.19"/>
      <sheetName val="UVAR-001"/>
      <sheetName val="10.01.11"/>
      <sheetName val="10.01.12"/>
      <sheetName val="11.01.01.01"/>
      <sheetName val="11.01.01.02"/>
      <sheetName val="11.01.01.03"/>
      <sheetName val="11.01.01.04"/>
      <sheetName val="11.01.01.05"/>
      <sheetName val="11.01.01.06"/>
      <sheetName val="11.01.01.08"/>
      <sheetName val="11.01.01.09"/>
      <sheetName val="11.01.01.10"/>
      <sheetName val="11.01.01.11"/>
      <sheetName val="11.01.01.12"/>
      <sheetName val="11.01.02.01"/>
      <sheetName val="11.01.02.02"/>
      <sheetName val="11.01.02.03"/>
      <sheetName val="11.01.02.04"/>
      <sheetName val="11.01.02.05"/>
      <sheetName val="11.01.02.06"/>
      <sheetName val="11.01.02.07"/>
      <sheetName val="11.01.02.08"/>
      <sheetName val="11.01.02.09"/>
      <sheetName val="11.01.02.10"/>
      <sheetName val="11.01.02.12"/>
      <sheetName val="11.01.02.13"/>
      <sheetName val="11.01.02.14"/>
      <sheetName val="11.01.02.15"/>
      <sheetName val="11.01.02.18"/>
      <sheetName val="11.01.02.19"/>
      <sheetName val="11.01.02.20"/>
      <sheetName val="11.01.04.02"/>
      <sheetName val="11.04.01.04"/>
      <sheetName val="11.04.01.05"/>
      <sheetName val="11.04.02.01"/>
      <sheetName val="11.04.02.03"/>
      <sheetName val="11.04.02.04"/>
      <sheetName val="11.05.06.01"/>
      <sheetName val="12.01.01"/>
      <sheetName val="12.01.02"/>
      <sheetName val="12.02.01"/>
      <sheetName val="12.02.02"/>
      <sheetName val="12.03.01"/>
      <sheetName val="12.03.02"/>
      <sheetName val="12.04"/>
      <sheetName val="12.05"/>
      <sheetName val="12.06"/>
      <sheetName val="12.07"/>
      <sheetName val="12.08.01"/>
      <sheetName val="12.08.02"/>
      <sheetName val="12.12"/>
      <sheetName val="15.01"/>
      <sheetName val="15.02"/>
      <sheetName val="15.03"/>
      <sheetName val="15.04"/>
      <sheetName val="15.05"/>
      <sheetName val="15.06"/>
      <sheetName val="15.07"/>
      <sheetName val="16.01"/>
      <sheetName val="16.02"/>
      <sheetName val="17.01"/>
      <sheetName val="17.07"/>
      <sheetName val="17.08"/>
      <sheetName val="18.01"/>
      <sheetName val="19.04.03"/>
      <sheetName val="19.10.01"/>
      <sheetName val="19.10.03"/>
      <sheetName val="19.10.04"/>
      <sheetName val="19.10.06"/>
      <sheetName val="19.11.04"/>
      <sheetName val="19.11.07"/>
      <sheetName val="19.13.05"/>
      <sheetName val="19.13.06"/>
      <sheetName val="19.13.07"/>
      <sheetName val="19.13.09"/>
      <sheetName val="19.13.09 (150)"/>
      <sheetName val="19.13.15"/>
      <sheetName val="19.13.16"/>
      <sheetName val="19.15.08"/>
      <sheetName val="19.21.01"/>
      <sheetName val="19.21.03"/>
      <sheetName val="19.21.04"/>
      <sheetName val="20.01"/>
      <sheetName val="20.13"/>
      <sheetName val="20.19"/>
      <sheetName val="20.21"/>
      <sheetName val="20.22"/>
      <sheetName val="20.24"/>
      <sheetName val="20.26"/>
      <sheetName val="20.28"/>
      <sheetName val="Alc-001"/>
      <sheetName val="Alc-005"/>
      <sheetName val="Alc-006"/>
      <sheetName val="Alc-013"/>
      <sheetName val="21.06.01"/>
      <sheetName val="22.01.01.02"/>
      <sheetName val="22.01.01.12"/>
      <sheetName val="22.01.01.14"/>
      <sheetName val="22.01.02.01"/>
      <sheetName val="22.01.02.02"/>
      <sheetName val="22.01.02.04"/>
      <sheetName val="22.01.03.01"/>
      <sheetName val="PUN-001"/>
      <sheetName val="BASE-EST"/>
    </sheetNames>
    <sheetDataSet>
      <sheetData sheetId="0"/>
      <sheetData sheetId="1"/>
      <sheetData sheetId="2"/>
      <sheetData sheetId="3">
        <row r="234">
          <cell r="B234" t="str">
            <v>SUB TOTAL OBRAS DE  PRECIOS UNITARIOS NUEVOS</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refreshError="1"/>
    </sheetDataSet>
  </externalBook>
</externalLink>
</file>

<file path=xl/externalLinks/externalLink1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INDICE"/>
      <sheetName val="PR 1"/>
      <sheetName val="ESTADO RED"/>
      <sheetName val="CARRETERAS"/>
      <sheetName val="GENERALIDADES "/>
      <sheetName val="EQUIPO"/>
      <sheetName val="MATERIALES"/>
      <sheetName val="MANO DE OBRA"/>
      <sheetName val="PRECIOS"/>
      <sheetName val="ACTA DE OBRA"/>
      <sheetName val="presupuesto"/>
      <sheetName val="ESTADO FINANCIERO"/>
      <sheetName val="PREACTA"/>
      <sheetName val="FORMULA"/>
      <sheetName val="SKJ452"/>
      <sheetName val="ITA878"/>
      <sheetName val="AEA-944"/>
      <sheetName val="DUB-823"/>
      <sheetName val="GPI 526"/>
      <sheetName val="XXJ617"/>
      <sheetName val="SNG_855"/>
      <sheetName val="VEA 374"/>
      <sheetName val="HFB024"/>
      <sheetName val="PAJ825"/>
      <sheetName val="AIU"/>
      <sheetName val="Desmonte y Limpieza"/>
      <sheetName val="Item"/>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v>33199</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v>28917</v>
          </cell>
        </row>
        <row r="23">
          <cell r="C23" t="str">
            <v>201P.3</v>
          </cell>
          <cell r="E23" t="str">
            <v>201P.3</v>
          </cell>
          <cell r="F23" t="str">
            <v>Revestimiento de gaviones incluye concreto, formaleta y limpieza</v>
          </cell>
          <cell r="G23" t="str">
            <v>m3</v>
          </cell>
          <cell r="H23">
            <v>393147</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v>22042</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v>6952</v>
          </cell>
        </row>
        <row r="29">
          <cell r="C29" t="str">
            <v>211P.2</v>
          </cell>
          <cell r="D29">
            <v>211</v>
          </cell>
          <cell r="E29" t="str">
            <v>211P.2</v>
          </cell>
          <cell r="F29" t="str">
            <v>Remoción de Material en Roca</v>
          </cell>
          <cell r="G29" t="str">
            <v>m3</v>
          </cell>
          <cell r="H29">
            <v>21182</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455</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v>55436</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v>59602</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v>34304</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v>1614</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v>23935</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v>318664</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v>325244</v>
          </cell>
        </row>
        <row r="96">
          <cell r="C96" t="str">
            <v>450P,2</v>
          </cell>
          <cell r="D96">
            <v>450</v>
          </cell>
          <cell r="E96" t="str">
            <v>450P-2</v>
          </cell>
          <cell r="F96" t="str">
            <v>Parcheo con mezcla densa en caliente tipo MDC-2</v>
          </cell>
          <cell r="G96" t="str">
            <v>m3</v>
          </cell>
          <cell r="H96">
            <v>358746</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v>60691</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v>426121</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v>9990</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v>24253</v>
          </cell>
        </row>
        <row r="115">
          <cell r="C115">
            <v>600.5</v>
          </cell>
          <cell r="D115">
            <v>600</v>
          </cell>
          <cell r="F115" t="str">
            <v>Excavaciones varias en material común bajo agua</v>
          </cell>
          <cell r="G115" t="str">
            <v>m3</v>
          </cell>
          <cell r="H115">
            <v>29716</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v>18224</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v>38345</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v>92683</v>
          </cell>
        </row>
        <row r="143">
          <cell r="C143">
            <v>623.20000000000005</v>
          </cell>
          <cell r="E143" t="str">
            <v>623P</v>
          </cell>
          <cell r="F143" t="str">
            <v>Suministro e instalación de rieles</v>
          </cell>
          <cell r="G143" t="str">
            <v>ml</v>
          </cell>
          <cell r="H143">
            <v>76829</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v>374399</v>
          </cell>
          <cell r="J147" t="str">
            <v>2000PSI</v>
          </cell>
        </row>
        <row r="148">
          <cell r="C148">
            <v>630.5</v>
          </cell>
          <cell r="D148">
            <v>630</v>
          </cell>
          <cell r="F148" t="str">
            <v>Concreto Clase E</v>
          </cell>
          <cell r="G148" t="str">
            <v>m3</v>
          </cell>
          <cell r="H148">
            <v>325680</v>
          </cell>
        </row>
        <row r="149">
          <cell r="C149">
            <v>630.6</v>
          </cell>
          <cell r="D149">
            <v>630</v>
          </cell>
          <cell r="F149" t="str">
            <v>Concreto Simple de 175 Kg/cm2</v>
          </cell>
          <cell r="G149" t="str">
            <v>m3</v>
          </cell>
          <cell r="H149">
            <v>326357</v>
          </cell>
        </row>
        <row r="150">
          <cell r="C150" t="str">
            <v>630P.7</v>
          </cell>
          <cell r="D150">
            <v>630</v>
          </cell>
          <cell r="F150" t="str">
            <v>Concreto ciplopeo de resistencia 211 Kg/cm2</v>
          </cell>
          <cell r="G150" t="str">
            <v>m3</v>
          </cell>
          <cell r="H150">
            <v>288781</v>
          </cell>
        </row>
        <row r="151">
          <cell r="C151">
            <v>630.70000000000005</v>
          </cell>
          <cell r="D151">
            <v>630</v>
          </cell>
          <cell r="F151" t="str">
            <v>Concreto Clase G</v>
          </cell>
          <cell r="G151" t="str">
            <v>m3</v>
          </cell>
          <cell r="H151">
            <v>282866</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v>30840</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v>77402</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2737</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v>8342</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v>8342</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v>132715</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v>226838</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v>119719</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v>343826</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v>56507</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v>24007</v>
          </cell>
        </row>
        <row r="198">
          <cell r="C198" t="str">
            <v>678P.1</v>
          </cell>
          <cell r="E198" t="str">
            <v>678P</v>
          </cell>
          <cell r="F198" t="str">
            <v>Suministro e instalación de drenes de PVC de 4" diam.</v>
          </cell>
          <cell r="G198" t="str">
            <v>Un</v>
          </cell>
          <cell r="H198">
            <v>32398</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v>83069</v>
          </cell>
        </row>
        <row r="203">
          <cell r="C203" t="str">
            <v>681.1</v>
          </cell>
          <cell r="D203">
            <v>681</v>
          </cell>
          <cell r="F203" t="str">
            <v>Gaviones incluye transporte especial.</v>
          </cell>
          <cell r="G203" t="str">
            <v>m3</v>
          </cell>
          <cell r="H203">
            <v>93816</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720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14800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6982</v>
          </cell>
        </row>
        <row r="213">
          <cell r="C213">
            <v>710.1</v>
          </cell>
          <cell r="D213">
            <v>710</v>
          </cell>
          <cell r="F213" t="str">
            <v>Señal de tránsito grupo I</v>
          </cell>
          <cell r="G213" t="str">
            <v>Un</v>
          </cell>
          <cell r="H213">
            <v>167063</v>
          </cell>
        </row>
        <row r="214">
          <cell r="C214">
            <v>710.2</v>
          </cell>
          <cell r="D214">
            <v>710</v>
          </cell>
          <cell r="F214" t="str">
            <v>Señal de tránsito grupo II</v>
          </cell>
          <cell r="G214" t="str">
            <v>Un</v>
          </cell>
          <cell r="H214">
            <v>334126</v>
          </cell>
        </row>
        <row r="215">
          <cell r="C215">
            <v>710.3</v>
          </cell>
          <cell r="D215">
            <v>710</v>
          </cell>
          <cell r="F215" t="str">
            <v>Señal de tránsito grupo III</v>
          </cell>
          <cell r="G215" t="str">
            <v>Un</v>
          </cell>
          <cell r="H215" t="str">
            <v>Un</v>
          </cell>
        </row>
        <row r="216">
          <cell r="C216">
            <v>710.4</v>
          </cell>
          <cell r="D216">
            <v>710</v>
          </cell>
          <cell r="F216" t="str">
            <v>Señal de tránsito grupo IV</v>
          </cell>
          <cell r="G216" t="str">
            <v>Un</v>
          </cell>
          <cell r="H216" t="str">
            <v>Un</v>
          </cell>
        </row>
        <row r="217">
          <cell r="C217">
            <v>710.5</v>
          </cell>
          <cell r="D217">
            <v>710</v>
          </cell>
          <cell r="F217" t="str">
            <v>Señal de tránsito grupo V</v>
          </cell>
          <cell r="G217" t="str">
            <v>m2</v>
          </cell>
          <cell r="H217" t="str">
            <v>m2</v>
          </cell>
        </row>
        <row r="218">
          <cell r="C218">
            <v>710.6</v>
          </cell>
          <cell r="D218">
            <v>710</v>
          </cell>
          <cell r="E218" t="str">
            <v>710P</v>
          </cell>
          <cell r="F218" t="str">
            <v>Suministro e instalación de pasavías</v>
          </cell>
          <cell r="G218" t="str">
            <v>Un</v>
          </cell>
          <cell r="H218">
            <v>6000000</v>
          </cell>
        </row>
        <row r="219">
          <cell r="C219">
            <v>720</v>
          </cell>
          <cell r="D219">
            <v>720</v>
          </cell>
          <cell r="F219" t="str">
            <v>Poste de kilometraje</v>
          </cell>
          <cell r="G219" t="str">
            <v>Un</v>
          </cell>
          <cell r="H219">
            <v>161271</v>
          </cell>
        </row>
        <row r="220">
          <cell r="C220" t="str">
            <v>720P.1</v>
          </cell>
          <cell r="F220" t="str">
            <v>Mantenimiento postes de kilometraje</v>
          </cell>
          <cell r="G220" t="str">
            <v>Un</v>
          </cell>
          <cell r="H220">
            <v>26987</v>
          </cell>
        </row>
        <row r="221">
          <cell r="C221">
            <v>730.1</v>
          </cell>
          <cell r="D221">
            <v>730</v>
          </cell>
          <cell r="F221" t="str">
            <v>Defensa metálica</v>
          </cell>
          <cell r="G221" t="str">
            <v>ml</v>
          </cell>
          <cell r="H221">
            <v>67574</v>
          </cell>
        </row>
        <row r="222">
          <cell r="C222">
            <v>730.2</v>
          </cell>
          <cell r="D222">
            <v>730</v>
          </cell>
          <cell r="F222" t="str">
            <v>Sección final</v>
          </cell>
          <cell r="G222" t="str">
            <v>Un</v>
          </cell>
          <cell r="H222">
            <v>35959</v>
          </cell>
        </row>
        <row r="223">
          <cell r="C223">
            <v>730.3</v>
          </cell>
          <cell r="D223">
            <v>730</v>
          </cell>
          <cell r="F223" t="str">
            <v>Sección de tope</v>
          </cell>
          <cell r="G223" t="str">
            <v>Un</v>
          </cell>
          <cell r="H223" t="str">
            <v>Un</v>
          </cell>
        </row>
        <row r="224">
          <cell r="C224">
            <v>731</v>
          </cell>
          <cell r="E224" t="str">
            <v>731P</v>
          </cell>
          <cell r="F224" t="str">
            <v>Amortiguadores para defensa metálica</v>
          </cell>
          <cell r="G224" t="str">
            <v>Un</v>
          </cell>
          <cell r="H224">
            <v>3768</v>
          </cell>
        </row>
        <row r="225">
          <cell r="C225">
            <v>740</v>
          </cell>
          <cell r="D225">
            <v>740</v>
          </cell>
          <cell r="F225" t="str">
            <v>Captafaros</v>
          </cell>
          <cell r="G225" t="str">
            <v>Un</v>
          </cell>
          <cell r="H225">
            <v>6728</v>
          </cell>
        </row>
        <row r="226">
          <cell r="C226">
            <v>741</v>
          </cell>
          <cell r="E226" t="str">
            <v>741P</v>
          </cell>
          <cell r="F226" t="str">
            <v>Pintura de muros</v>
          </cell>
          <cell r="G226" t="str">
            <v>m2</v>
          </cell>
          <cell r="H226">
            <v>11341</v>
          </cell>
        </row>
        <row r="227">
          <cell r="C227">
            <v>741.1</v>
          </cell>
          <cell r="E227" t="str">
            <v>741P-1</v>
          </cell>
          <cell r="F227" t="str">
            <v>Pintura de muros</v>
          </cell>
          <cell r="G227" t="str">
            <v>m2</v>
          </cell>
          <cell r="H227" t="str">
            <v>m2</v>
          </cell>
        </row>
        <row r="228">
          <cell r="C228">
            <v>750</v>
          </cell>
          <cell r="E228" t="str">
            <v>750P</v>
          </cell>
          <cell r="F228" t="str">
            <v>Bandas sonoras reductoras de velocidad</v>
          </cell>
          <cell r="G228" t="str">
            <v>m2</v>
          </cell>
          <cell r="H228">
            <v>69121</v>
          </cell>
        </row>
        <row r="229">
          <cell r="C229">
            <v>800.1</v>
          </cell>
          <cell r="D229">
            <v>800</v>
          </cell>
          <cell r="F229" t="str">
            <v>Cerca de alambre de púas con postes de madera</v>
          </cell>
          <cell r="G229" t="str">
            <v>ml</v>
          </cell>
          <cell r="H229" t="str">
            <v>ml</v>
          </cell>
        </row>
        <row r="230">
          <cell r="C230">
            <v>800.2</v>
          </cell>
          <cell r="D230">
            <v>800</v>
          </cell>
          <cell r="F230" t="str">
            <v>Cerca de alambre de púas con postes de concreto</v>
          </cell>
          <cell r="G230" t="str">
            <v>ml</v>
          </cell>
          <cell r="H230" t="str">
            <v>ml</v>
          </cell>
        </row>
        <row r="231">
          <cell r="C231">
            <v>800.3</v>
          </cell>
          <cell r="D231">
            <v>800</v>
          </cell>
          <cell r="F231" t="str">
            <v>Cerca de malla con postes de madera</v>
          </cell>
          <cell r="G231" t="str">
            <v>ml</v>
          </cell>
          <cell r="H231" t="str">
            <v>ml</v>
          </cell>
        </row>
        <row r="232">
          <cell r="C232">
            <v>800.4</v>
          </cell>
          <cell r="D232">
            <v>800</v>
          </cell>
          <cell r="F232" t="str">
            <v>Cerca de malla con postes de concreto</v>
          </cell>
          <cell r="G232" t="str">
            <v>ml</v>
          </cell>
          <cell r="H232" t="str">
            <v>ml</v>
          </cell>
        </row>
        <row r="233">
          <cell r="C233">
            <v>810.1</v>
          </cell>
          <cell r="D233">
            <v>810</v>
          </cell>
          <cell r="F233" t="str">
            <v>Empradización de taludes con bloques de césped</v>
          </cell>
          <cell r="G233" t="str">
            <v>m2</v>
          </cell>
          <cell r="H233">
            <v>3561</v>
          </cell>
          <cell r="J233" t="str">
            <v>No incluye transporte de materiales</v>
          </cell>
        </row>
        <row r="234">
          <cell r="C234">
            <v>810.2</v>
          </cell>
          <cell r="D234">
            <v>810</v>
          </cell>
          <cell r="F234" t="str">
            <v>Empradización de taludes con tierra orgánica y semillas</v>
          </cell>
          <cell r="G234" t="str">
            <v>m2</v>
          </cell>
          <cell r="H234">
            <v>6600</v>
          </cell>
          <cell r="J234" t="str">
            <v>No incluye transporte de materiales</v>
          </cell>
        </row>
        <row r="235">
          <cell r="C235">
            <v>810.3</v>
          </cell>
          <cell r="D235">
            <v>810</v>
          </cell>
          <cell r="E235" t="str">
            <v>810P</v>
          </cell>
          <cell r="F235" t="str">
            <v>Empradización de taludes con bloques de césped</v>
          </cell>
          <cell r="G235" t="str">
            <v>m2</v>
          </cell>
          <cell r="H235" t="str">
            <v>m2</v>
          </cell>
          <cell r="J235" t="str">
            <v>Incluye transporte de materiales</v>
          </cell>
        </row>
        <row r="236">
          <cell r="C236">
            <v>810.4</v>
          </cell>
          <cell r="D236">
            <v>810</v>
          </cell>
          <cell r="E236" t="str">
            <v>810P</v>
          </cell>
          <cell r="F236" t="str">
            <v>Empradización de taludes con tierra orgánica y semillas</v>
          </cell>
          <cell r="G236" t="str">
            <v>m2</v>
          </cell>
          <cell r="H236" t="str">
            <v>m2</v>
          </cell>
          <cell r="J236" t="str">
            <v>Incluye transporte de materiales</v>
          </cell>
        </row>
        <row r="237">
          <cell r="C237">
            <v>810.5</v>
          </cell>
          <cell r="D237">
            <v>810</v>
          </cell>
          <cell r="F237" t="str">
            <v>Revegetalizacion de taludes con vetivert</v>
          </cell>
          <cell r="G237" t="str">
            <v>m2</v>
          </cell>
          <cell r="H237">
            <v>5600</v>
          </cell>
        </row>
        <row r="238">
          <cell r="C238">
            <v>820.1</v>
          </cell>
          <cell r="D238">
            <v>820</v>
          </cell>
          <cell r="F238" t="str">
            <v>Geotextil</v>
          </cell>
          <cell r="G238" t="str">
            <v>m2</v>
          </cell>
          <cell r="H238">
            <v>3590</v>
          </cell>
        </row>
        <row r="239">
          <cell r="C239">
            <v>820.2</v>
          </cell>
          <cell r="D239">
            <v>820</v>
          </cell>
          <cell r="F239" t="str">
            <v>Geotextil para refuerzo del pavimento</v>
          </cell>
          <cell r="G239" t="str">
            <v>m2</v>
          </cell>
          <cell r="H239" t="str">
            <v>m2</v>
          </cell>
        </row>
        <row r="240">
          <cell r="C240">
            <v>830</v>
          </cell>
          <cell r="E240" t="str">
            <v>830P</v>
          </cell>
          <cell r="F240" t="str">
            <v>Limpieza de bermas, incluye cargue y retiro del material sobrante</v>
          </cell>
          <cell r="G240" t="str">
            <v>m2</v>
          </cell>
          <cell r="H240" t="str">
            <v>m2</v>
          </cell>
        </row>
        <row r="241">
          <cell r="C241" t="str">
            <v>830P.1</v>
          </cell>
          <cell r="D241">
            <v>830</v>
          </cell>
          <cell r="E241" t="str">
            <v>830P.1</v>
          </cell>
          <cell r="F241" t="str">
            <v>Limpieza de cajon, incluye cargue y retiro del material.</v>
          </cell>
          <cell r="G241" t="str">
            <v>m3</v>
          </cell>
          <cell r="H241">
            <v>12831</v>
          </cell>
        </row>
        <row r="242">
          <cell r="C242">
            <v>900.1</v>
          </cell>
          <cell r="D242">
            <v>900</v>
          </cell>
          <cell r="F242" t="str">
            <v>Transporte de materiales provenientes de excavación de la explanación, canales y préstamos, entre 100m y 1000m</v>
          </cell>
          <cell r="G242" t="str">
            <v>m³-E</v>
          </cell>
          <cell r="H242" t="str">
            <v>m³-E</v>
          </cell>
        </row>
        <row r="243">
          <cell r="C243">
            <v>900.2</v>
          </cell>
          <cell r="D243">
            <v>900</v>
          </cell>
          <cell r="F243" t="str">
            <v>Transporte de materiales provenientes de la excavación de la explanación, canales y préstamos para distancias mayores de 1000m</v>
          </cell>
          <cell r="G243" t="str">
            <v>m³-km</v>
          </cell>
          <cell r="H243" t="str">
            <v>m³-km</v>
          </cell>
        </row>
        <row r="244">
          <cell r="C244">
            <v>900.3</v>
          </cell>
          <cell r="D244">
            <v>900</v>
          </cell>
          <cell r="F244" t="str">
            <v>Transporte de materiales provenientes de derrumbes</v>
          </cell>
          <cell r="G244" t="str">
            <v>m³-km</v>
          </cell>
          <cell r="H244" t="str">
            <v>m³-km</v>
          </cell>
        </row>
        <row r="245">
          <cell r="C245">
            <v>1000.1</v>
          </cell>
          <cell r="E245" t="str">
            <v>1000P</v>
          </cell>
          <cell r="F245" t="str">
            <v>Retroexcavadora sobre orugas de capacidad mínima 1.5 yardas cúbicas</v>
          </cell>
          <cell r="G245" t="str">
            <v>H-maq</v>
          </cell>
          <cell r="H245" t="str">
            <v>H-maq</v>
          </cell>
        </row>
        <row r="246">
          <cell r="C246">
            <v>1000.2</v>
          </cell>
          <cell r="E246" t="str">
            <v>1000P.2</v>
          </cell>
          <cell r="F246" t="str">
            <v>Desmonte programado de rocas y material de derrumbe</v>
          </cell>
          <cell r="G246" t="str">
            <v>m3</v>
          </cell>
          <cell r="H246">
            <v>17488</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Set>
  </externalBook>
</externalLink>
</file>

<file path=xl/externalLinks/externalLink1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1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memo"/>
      <sheetName val="acta"/>
      <sheetName val="ajuste"/>
      <sheetName val="pt "/>
      <sheetName val="comprobante"/>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sheetData sheetId="16"/>
      <sheetData sheetId="17"/>
      <sheetData sheetId="18"/>
      <sheetData sheetId="19"/>
    </sheetDataSet>
  </externalBook>
</externalLink>
</file>

<file path=xl/externalLinks/externalLink1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alarios"/>
      <sheetName val="ACTIVIDADES"/>
      <sheetName val="APU"/>
      <sheetName val="BD MATERIALES"/>
      <sheetName val="HERRAMIENTA MENOR"/>
      <sheetName val="AIU"/>
      <sheetName val="TARIFAS SDIS"/>
      <sheetName val="HERRAMIENTAS Y EQUIPOS"/>
      <sheetName val="LISTA DE MATERIALES"/>
      <sheetName val="TRANSPORTE"/>
      <sheetName val="Cuadrillas"/>
      <sheetName val="MEMORIA DE CANTIDADES"/>
    </sheetNames>
    <sheetDataSet>
      <sheetData sheetId="0">
        <row r="4">
          <cell r="A4">
            <v>0</v>
          </cell>
          <cell r="D4" t="str">
            <v>P. ALBAÑILERIA</v>
          </cell>
          <cell r="E4" t="str">
            <v>P. INSTALACIONES BASICA</v>
          </cell>
          <cell r="F4">
            <v>0</v>
          </cell>
          <cell r="G4">
            <v>0</v>
          </cell>
          <cell r="H4" t="str">
            <v>P. PINTURA</v>
          </cell>
          <cell r="I4">
            <v>0</v>
          </cell>
          <cell r="J4">
            <v>0</v>
          </cell>
          <cell r="K4" t="str">
            <v>P. CARPINTERIA</v>
          </cell>
          <cell r="L4">
            <v>0</v>
          </cell>
          <cell r="M4">
            <v>0</v>
          </cell>
          <cell r="N4" t="str">
            <v>P. CABLEADO ESTRUCTURADO</v>
          </cell>
          <cell r="O4">
            <v>0</v>
          </cell>
          <cell r="P4">
            <v>0</v>
          </cell>
        </row>
      </sheetData>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1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1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1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ENTACIÓN"/>
      <sheetName val="Ppto Alt 1"/>
      <sheetName val="Ppto Alt 2"/>
      <sheetName val="Ppto Alt 3"/>
      <sheetName val="Topo"/>
      <sheetName val="Pav"/>
      <sheetName val="Estruc"/>
      <sheetName val="Estaciones"/>
      <sheetName val="Urba"/>
      <sheetName val="Transito"/>
      <sheetName val="AMB"/>
      <sheetName val="RS"/>
      <sheetName val="RH"/>
      <sheetName val="PREDIAL"/>
      <sheetName val="ITEMS"/>
      <sheetName val="Ppto_Alt_1"/>
      <sheetName val="Ppto_Alt_2"/>
      <sheetName val="Ppto_Alt_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I-FA-01 Plan Manejo de Anticip"/>
      <sheetName val="MI-FA-02 CONTROL DE DESEMBOLSOS"/>
      <sheetName val="MI-FA-03B LISTA DE INSUMOS"/>
      <sheetName val="MI-FA-03A APU"/>
      <sheetName val="MI-FA-04 PPCIE"/>
      <sheetName val="MI-FA-05 CORRESPONDENCIA"/>
      <sheetName val="MI-FA-06 DISEÑOS"/>
      <sheetName val="MI-FA-07 PLANEACION DE DISEÑO"/>
      <sheetName val="MI-FA-08 PREDISEÑO"/>
      <sheetName val="MI-FA-09 GARANTIAS"/>
      <sheetName val="MI-FA-10 INSPECCIÓN EQUIPOS"/>
      <sheetName val="MI-FA-11 Soportes informes"/>
      <sheetName val="MI-FA-12A ACTA INICIO"/>
      <sheetName val="MI-FA-12B SUSPENSIÓN"/>
      <sheetName val="MI-FA-12C reiniciación y amplia"/>
      <sheetName val="MI-FA-12D incremento y amplacio"/>
      <sheetName val="MI-FA-12E Terminación"/>
      <sheetName val="MI-FA-13 APU"/>
      <sheetName val="MI-FA-14 ACTA CANTIDADES"/>
      <sheetName val="MI-FA-16 GESTION DE HALLAZGOS"/>
      <sheetName val="MI-FA-17 Reporte accidentes"/>
      <sheetName val="MI-FA-17B MATRIZ DE ACCIDENTES"/>
      <sheetName val="MI-FA-18 MATRIZ SUSTANCIAS QUIM"/>
      <sheetName val="MI-FC-04 P NO CONFORME"/>
      <sheetName val="MI-FA-01_Plan_Manejo_de_Anticip"/>
      <sheetName val="MI-FA-02_CONTROL_DE_DESEMBOLSOS"/>
      <sheetName val="MI-FA-03B_LISTA_DE_INSUMOS"/>
      <sheetName val="MI-FA-03A_APU"/>
      <sheetName val="MI-FA-04_PPCIE"/>
      <sheetName val="MI-FA-05_CORRESPONDENCIA"/>
      <sheetName val="MI-FA-06_DISEÑOS"/>
      <sheetName val="MI-FA-07_PLANEACION_DE_DISEÑO"/>
      <sheetName val="MI-FA-08_PREDISEÑO"/>
      <sheetName val="MI-FA-09_GARANTIAS"/>
      <sheetName val="MI-FA-10_INSPECCIÓN_EQUIPOS"/>
      <sheetName val="MI-FA-11_Soportes_informes"/>
      <sheetName val="MI-FA-12A_ACTA_INICIO"/>
      <sheetName val="MI-FA-12B_SUSPENSIÓN"/>
      <sheetName val="MI-FA-12C_reiniciación_y_amplia"/>
      <sheetName val="MI-FA-12D_incremento_y_amplacio"/>
      <sheetName val="MI-FA-12E_Terminación"/>
      <sheetName val="MI-FA-13_APU"/>
      <sheetName val="MI-FA-14_ACTA_CANTIDADES"/>
      <sheetName val="MI-FA-16_GESTION_DE_HALLAZGOS"/>
      <sheetName val="MI-FA-17_Reporte_accidentes"/>
      <sheetName val="MI-FA-17B_MATRIZ_DE_ACCIDENTES"/>
      <sheetName val="MI-FA-18_MATRIZ_SUSTANCIAS_QUIM"/>
      <sheetName val="MI-FC-04_P_NO_CONFORM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1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subbase"/>
      <sheetName val="LOSAS DE CONC"/>
      <sheetName val="SUMIDEROS1"/>
      <sheetName val="SARDINEL"/>
      <sheetName val="SARDINEL2"/>
      <sheetName val="VALOR C.D."/>
      <sheetName val="AIU"/>
      <sheetName val="PROGINV (3)"/>
      <sheetName val="U. EQUIPOS"/>
      <sheetName val="PROGINV"/>
      <sheetName val="U. EQUIPOS (2)"/>
      <sheetName val="relacion equipos"/>
      <sheetName val="CONT VIGENTES"/>
      <sheetName val="Hoja3"/>
      <sheetName val="organigrama"/>
      <sheetName val="basic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ow r="5">
          <cell r="A5" t="str">
            <v>BULLDOZER 1</v>
          </cell>
        </row>
        <row r="43">
          <cell r="A43" t="str">
            <v>DIRECTOR DE OBRA</v>
          </cell>
          <cell r="B43">
            <v>1200000</v>
          </cell>
        </row>
        <row r="44">
          <cell r="A44" t="str">
            <v>INGENIERO RESIDENTE</v>
          </cell>
          <cell r="B44">
            <v>900000</v>
          </cell>
        </row>
        <row r="45">
          <cell r="A45" t="str">
            <v>TOPOGRAFO</v>
          </cell>
          <cell r="B45">
            <v>750000</v>
          </cell>
        </row>
        <row r="46">
          <cell r="A46" t="str">
            <v>CADENERO 1</v>
          </cell>
          <cell r="B46">
            <v>10000</v>
          </cell>
        </row>
        <row r="47">
          <cell r="A47" t="str">
            <v>CADENERO 2</v>
          </cell>
          <cell r="B47">
            <v>8000</v>
          </cell>
        </row>
        <row r="48">
          <cell r="A48" t="str">
            <v>CAPATAZ</v>
          </cell>
          <cell r="B48">
            <v>17000</v>
          </cell>
          <cell r="C48">
            <v>0.93</v>
          </cell>
          <cell r="D48">
            <v>32810</v>
          </cell>
        </row>
        <row r="49">
          <cell r="A49" t="str">
            <v>MAESTRO</v>
          </cell>
          <cell r="B49">
            <v>20000</v>
          </cell>
          <cell r="C49">
            <v>0.93</v>
          </cell>
          <cell r="D49">
            <v>38600</v>
          </cell>
        </row>
        <row r="50">
          <cell r="A50" t="str">
            <v>OFICIAL</v>
          </cell>
          <cell r="B50">
            <v>15000</v>
          </cell>
          <cell r="C50">
            <v>0.93</v>
          </cell>
          <cell r="D50">
            <v>28950.000000000004</v>
          </cell>
        </row>
        <row r="51">
          <cell r="A51" t="str">
            <v>AYUDANTE VOLADURA</v>
          </cell>
          <cell r="B51">
            <v>11000</v>
          </cell>
          <cell r="C51">
            <v>0.93</v>
          </cell>
          <cell r="D51">
            <v>21230</v>
          </cell>
        </row>
        <row r="52">
          <cell r="A52" t="str">
            <v>OBREROS</v>
          </cell>
          <cell r="B52">
            <v>6800</v>
          </cell>
          <cell r="C52">
            <v>0.93</v>
          </cell>
          <cell r="D52">
            <v>11580</v>
          </cell>
        </row>
        <row r="53">
          <cell r="A53" t="str">
            <v>ESCOLTA</v>
          </cell>
          <cell r="B53">
            <v>275</v>
          </cell>
          <cell r="C53">
            <v>0</v>
          </cell>
          <cell r="D53">
            <v>275</v>
          </cell>
        </row>
        <row r="54">
          <cell r="A54" t="str">
            <v xml:space="preserve">AYUDANTE </v>
          </cell>
          <cell r="B54">
            <v>6800</v>
          </cell>
          <cell r="C54">
            <v>0.93</v>
          </cell>
          <cell r="D54">
            <v>11580</v>
          </cell>
        </row>
        <row r="57">
          <cell r="A57" t="str">
            <v>SOLDADOR</v>
          </cell>
          <cell r="B57">
            <v>25000</v>
          </cell>
          <cell r="C57">
            <v>0.93</v>
          </cell>
          <cell r="D57">
            <v>48250</v>
          </cell>
        </row>
        <row r="60">
          <cell r="A60" t="str">
            <v>MATERIALES DE OBRA</v>
          </cell>
        </row>
        <row r="140">
          <cell r="A140" t="str">
            <v xml:space="preserve">AGREGADOS </v>
          </cell>
          <cell r="B140" t="str">
            <v>M3</v>
          </cell>
          <cell r="C140">
            <v>1.2</v>
          </cell>
          <cell r="D140">
            <v>14500</v>
          </cell>
          <cell r="E140">
            <v>50</v>
          </cell>
          <cell r="F140">
            <v>290</v>
          </cell>
        </row>
        <row r="141">
          <cell r="A141" t="str">
            <v>EXPLOSIVOS</v>
          </cell>
          <cell r="B141" t="str">
            <v>TN</v>
          </cell>
          <cell r="C141">
            <v>5.0000000000000001E-4</v>
          </cell>
          <cell r="D141">
            <v>1000000</v>
          </cell>
          <cell r="E141">
            <v>1</v>
          </cell>
          <cell r="F141">
            <v>1000000</v>
          </cell>
        </row>
        <row r="142">
          <cell r="A142" t="str">
            <v>MATERIAL DE DERRUMBE</v>
          </cell>
          <cell r="B142" t="str">
            <v>M3</v>
          </cell>
          <cell r="C142">
            <v>1</v>
          </cell>
          <cell r="D142">
            <v>14500</v>
          </cell>
          <cell r="E142">
            <v>50</v>
          </cell>
          <cell r="F142">
            <v>290</v>
          </cell>
        </row>
        <row r="143">
          <cell r="A143" t="str">
            <v>MATERIAL DE DESMONTE</v>
          </cell>
          <cell r="B143" t="str">
            <v>M3</v>
          </cell>
          <cell r="C143">
            <v>1.5</v>
          </cell>
          <cell r="D143">
            <v>14500</v>
          </cell>
          <cell r="E143">
            <v>25</v>
          </cell>
          <cell r="F143">
            <v>580</v>
          </cell>
        </row>
        <row r="144">
          <cell r="A144" t="str">
            <v>MATERIAL DE EXCAVACION</v>
          </cell>
          <cell r="B144" t="str">
            <v>M3</v>
          </cell>
          <cell r="C144">
            <v>1.3</v>
          </cell>
          <cell r="D144">
            <v>14500</v>
          </cell>
          <cell r="E144">
            <v>25</v>
          </cell>
          <cell r="F144">
            <v>580</v>
          </cell>
        </row>
        <row r="145">
          <cell r="A145" t="str">
            <v>MATERIAL DE SUBBASE</v>
          </cell>
          <cell r="B145" t="str">
            <v>M3</v>
          </cell>
          <cell r="C145">
            <v>1.25</v>
          </cell>
          <cell r="D145">
            <v>14500</v>
          </cell>
          <cell r="E145">
            <v>50</v>
          </cell>
          <cell r="F145">
            <v>290</v>
          </cell>
        </row>
        <row r="146">
          <cell r="A146" t="str">
            <v>MATERIAL DE TERRAPLEN</v>
          </cell>
          <cell r="B146" t="str">
            <v>M3</v>
          </cell>
          <cell r="C146">
            <v>1.3</v>
          </cell>
          <cell r="D146">
            <v>14500</v>
          </cell>
          <cell r="E146">
            <v>35</v>
          </cell>
          <cell r="F146">
            <v>414.28571428571428</v>
          </cell>
        </row>
        <row r="147">
          <cell r="A147" t="str">
            <v>MATERIAL PARA BASE</v>
          </cell>
          <cell r="B147" t="str">
            <v>M3</v>
          </cell>
          <cell r="C147">
            <v>1.25</v>
          </cell>
          <cell r="D147">
            <v>14500</v>
          </cell>
          <cell r="E147">
            <v>50</v>
          </cell>
          <cell r="F147">
            <v>290</v>
          </cell>
        </row>
        <row r="148">
          <cell r="A148" t="str">
            <v>MATERIAL PEDRAPLEN</v>
          </cell>
          <cell r="B148" t="str">
            <v>M3</v>
          </cell>
          <cell r="C148">
            <v>1.6</v>
          </cell>
          <cell r="D148">
            <v>14500</v>
          </cell>
          <cell r="E148">
            <v>48</v>
          </cell>
          <cell r="F148">
            <v>302.08333333333331</v>
          </cell>
        </row>
        <row r="149">
          <cell r="A149" t="str">
            <v>MEZCLA ASFALTICA</v>
          </cell>
          <cell r="B149" t="str">
            <v>M3</v>
          </cell>
          <cell r="C149">
            <v>1.2</v>
          </cell>
          <cell r="D149">
            <v>14500</v>
          </cell>
          <cell r="E149">
            <v>25</v>
          </cell>
          <cell r="F149">
            <v>580</v>
          </cell>
        </row>
        <row r="150">
          <cell r="A150" t="str">
            <v>TUBERIA</v>
          </cell>
          <cell r="B150" t="str">
            <v>ML</v>
          </cell>
          <cell r="C150">
            <v>0.67858560000000012</v>
          </cell>
          <cell r="D150">
            <v>14500</v>
          </cell>
        </row>
      </sheetData>
    </sheetDataSet>
  </externalBook>
</externalLink>
</file>

<file path=xl/externalLinks/externalLink1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PPTO DIRECTOS"/>
      <sheetName val="PPTO INDIRECTOS"/>
      <sheetName val="FORMATO"/>
      <sheetName val="INSUMOS"/>
      <sheetName val="1"/>
      <sheetName val="2"/>
      <sheetName val="3"/>
      <sheetName val="4"/>
      <sheetName val="5"/>
      <sheetName val="6"/>
      <sheetName val="7-"/>
      <sheetName val="8-"/>
      <sheetName val="9-"/>
      <sheetName val="14"/>
      <sheetName val="17"/>
      <sheetName val="18"/>
      <sheetName val="22"/>
      <sheetName val="23"/>
      <sheetName val="26"/>
      <sheetName val="2."/>
      <sheetName val="4."/>
      <sheetName val="5."/>
      <sheetName val="6."/>
      <sheetName val="7."/>
      <sheetName val="8."/>
      <sheetName val="9."/>
      <sheetName val="10."/>
      <sheetName val="12."/>
      <sheetName val="13."/>
      <sheetName val="16."/>
      <sheetName val="18."/>
      <sheetName val="19."/>
      <sheetName val="22."/>
      <sheetName val="24."/>
      <sheetName val="7"/>
      <sheetName val="8"/>
      <sheetName val="9"/>
      <sheetName val="10"/>
      <sheetName val="26."/>
      <sheetName val="27."/>
      <sheetName val="28."/>
      <sheetName val="CALCULO DE CUADRILLAS"/>
      <sheetName val="Cuadrillas JC"/>
      <sheetName val="analisis"/>
      <sheetName val="25 (2)"/>
      <sheetName val="F-GC-Presupuesto Inicial victor"/>
    </sheetNames>
    <sheetDataSet>
      <sheetData sheetId="0"/>
      <sheetData sheetId="1"/>
      <sheetData sheetId="2"/>
      <sheetData sheetId="3"/>
      <sheetData sheetId="4">
        <row r="5">
          <cell r="A5" t="str">
            <v>Barredora mecanica</v>
          </cell>
        </row>
        <row r="46">
          <cell r="A46" t="str">
            <v>CUADRILLA C-1 (Personal Especializado)</v>
          </cell>
        </row>
        <row r="47">
          <cell r="A47" t="str">
            <v>CUADRILLA C-2 (1of+1ayd)</v>
          </cell>
        </row>
        <row r="48">
          <cell r="A48" t="str">
            <v>CUADRILLA C-3 (1of+3ayd)</v>
          </cell>
        </row>
        <row r="49">
          <cell r="A49" t="str">
            <v>CUADRILLA C-4 (1of+5ayd)</v>
          </cell>
        </row>
        <row r="50">
          <cell r="A50" t="str">
            <v>CUADRILLA C-5 (1of+9ayd)</v>
          </cell>
        </row>
        <row r="51">
          <cell r="A51" t="str">
            <v>CUADRILLA C-6 (Com.Topograf,1Top+1Caden+1Aux Topog)</v>
          </cell>
        </row>
        <row r="52">
          <cell r="A52" t="str">
            <v>CUADRILLA C-7 (1ayd)</v>
          </cell>
        </row>
        <row r="53">
          <cell r="A53" t="str">
            <v>CUADRILLA C-8 (1of+2ayd)</v>
          </cell>
        </row>
        <row r="54">
          <cell r="A54" t="str">
            <v>JORNAL CUADRILLA C-1 (Personal Especializado)</v>
          </cell>
        </row>
        <row r="55">
          <cell r="A55" t="str">
            <v>JORNAL CUADRILLA C-2 (1of+1ayd)</v>
          </cell>
        </row>
        <row r="56">
          <cell r="A56" t="str">
            <v>JORNAL CUADRILLA C-3 (1of+3ayd)</v>
          </cell>
        </row>
        <row r="57">
          <cell r="A57" t="str">
            <v>JORNAL CUADRILLA C-4 (1of+5ayd)</v>
          </cell>
        </row>
        <row r="58">
          <cell r="A58" t="str">
            <v>JORNAL CUADRILLA C-5 (1of+9ayd)</v>
          </cell>
        </row>
        <row r="59">
          <cell r="A59" t="str">
            <v>JORNAL CUADRILLA C-6 (Com.Topograf,1Top+1Caden+1Aux Topog)</v>
          </cell>
        </row>
        <row r="60">
          <cell r="A60" t="str">
            <v>JORNAL CUADRILLA C-7 (1ayd)</v>
          </cell>
        </row>
        <row r="61">
          <cell r="A61" t="str">
            <v>JORNAL CUADRILLA C-8 (1of+2ayd)</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1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U"/>
      <sheetName val="PU (2)"/>
      <sheetName val="RESUMEN"/>
      <sheetName val="PRECIOS"/>
      <sheetName val="fotos"/>
    </sheetNames>
    <sheetDataSet>
      <sheetData sheetId="0"/>
      <sheetData sheetId="1"/>
      <sheetData sheetId="2"/>
      <sheetData sheetId="3"/>
      <sheetData sheetId="4"/>
    </sheetDataSet>
  </externalBook>
</externalLink>
</file>

<file path=xl/externalLinks/externalLink1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1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1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básicos"/>
      <sheetName val="Equipo"/>
      <sheetName val="Materiales"/>
      <sheetName val="M-O"/>
      <sheetName val="transporte"/>
      <sheetName val="Item"/>
      <sheetName val="1.1.1"/>
      <sheetName val="1.2.1"/>
      <sheetName val="1.2.2"/>
      <sheetName val="1.2.3"/>
      <sheetName val="1.2.4"/>
      <sheetName val="1.3.1"/>
      <sheetName val="1.4.1"/>
      <sheetName val="1.4.2"/>
      <sheetName val="1.4.3"/>
      <sheetName val="1.4.4"/>
      <sheetName val="1.4.5"/>
      <sheetName val="1.4.6"/>
      <sheetName val="1.4.7"/>
      <sheetName val="1.4.9"/>
      <sheetName val="1.4.10"/>
      <sheetName val="1.4.11"/>
      <sheetName val="1.4.12"/>
      <sheetName val="1.4.13"/>
      <sheetName val="1.4.14"/>
      <sheetName val="1.4.15"/>
      <sheetName val="1.4.16"/>
      <sheetName val="1.4.17"/>
      <sheetName val="1.5.1"/>
      <sheetName val="1.5.2"/>
      <sheetName val="1.5.3"/>
      <sheetName val="1.5.4"/>
      <sheetName val="1.5.5"/>
      <sheetName val="1.5.6"/>
      <sheetName val="1.5.7"/>
      <sheetName val="1.5.8"/>
      <sheetName val="costos oficina"/>
      <sheetName val="ESTADO RED"/>
      <sheetName val="CARRETERAS"/>
      <sheetName val="GENERALIDADES "/>
    </sheetNames>
    <sheetDataSet>
      <sheetData sheetId="0" refreshError="1"/>
      <sheetData sheetId="1" refreshError="1"/>
      <sheetData sheetId="2">
        <row r="2">
          <cell r="A2">
            <v>1</v>
          </cell>
          <cell r="B2" t="str">
            <v>Accesorios Cámara Caída 8 "</v>
          </cell>
          <cell r="C2" t="str">
            <v>und</v>
          </cell>
          <cell r="D2">
            <v>15320</v>
          </cell>
        </row>
        <row r="3">
          <cell r="A3">
            <v>2</v>
          </cell>
          <cell r="B3" t="str">
            <v>Mezcla densa MD20-2005</v>
          </cell>
          <cell r="C3" t="str">
            <v>m3</v>
          </cell>
          <cell r="D3">
            <v>330600</v>
          </cell>
        </row>
        <row r="4">
          <cell r="A4">
            <v>3</v>
          </cell>
          <cell r="B4" t="str">
            <v>Sub base granular SBG-4</v>
          </cell>
          <cell r="C4" t="str">
            <v>m3</v>
          </cell>
          <cell r="D4">
            <v>29000</v>
          </cell>
        </row>
        <row r="5">
          <cell r="A5">
            <v>4</v>
          </cell>
          <cell r="B5" t="str">
            <v>Acero Fig 37000 Psi</v>
          </cell>
          <cell r="C5" t="str">
            <v>Kg.</v>
          </cell>
          <cell r="D5">
            <v>2030</v>
          </cell>
        </row>
        <row r="6">
          <cell r="A6">
            <v>5</v>
          </cell>
          <cell r="B6" t="str">
            <v xml:space="preserve">Acero Fig 60000 Psi </v>
          </cell>
          <cell r="C6" t="str">
            <v>Kg.</v>
          </cell>
          <cell r="D6">
            <v>2030</v>
          </cell>
        </row>
        <row r="7">
          <cell r="A7">
            <v>6</v>
          </cell>
          <cell r="B7" t="str">
            <v>Mezcla densa MD12-2005</v>
          </cell>
          <cell r="C7" t="str">
            <v>m3</v>
          </cell>
          <cell r="D7">
            <v>342200</v>
          </cell>
        </row>
        <row r="8">
          <cell r="A8">
            <v>7</v>
          </cell>
          <cell r="B8" t="str">
            <v>Adoquín arcilla A25 200*100 * 60 peatonal</v>
          </cell>
          <cell r="C8" t="str">
            <v>und</v>
          </cell>
          <cell r="D8">
            <v>379.2</v>
          </cell>
        </row>
        <row r="9">
          <cell r="A9">
            <v>8</v>
          </cell>
          <cell r="B9" t="str">
            <v>Alambre (Chipa)</v>
          </cell>
          <cell r="C9" t="str">
            <v>Kg.</v>
          </cell>
          <cell r="D9">
            <v>2050</v>
          </cell>
        </row>
        <row r="10">
          <cell r="A10">
            <v>9</v>
          </cell>
          <cell r="B10" t="str">
            <v>Anillo de caucho p/t clase única 27"</v>
          </cell>
          <cell r="C10" t="str">
            <v>und</v>
          </cell>
          <cell r="D10">
            <v>13894</v>
          </cell>
        </row>
        <row r="11">
          <cell r="A11">
            <v>10</v>
          </cell>
          <cell r="B11" t="str">
            <v>Anillo de caucho p/t clase única 30"</v>
          </cell>
          <cell r="C11" t="str">
            <v>und</v>
          </cell>
          <cell r="D11">
            <v>15679</v>
          </cell>
        </row>
        <row r="12">
          <cell r="A12">
            <v>11</v>
          </cell>
          <cell r="B12" t="str">
            <v>Anillo de caucho p/t clase única 36"</v>
          </cell>
          <cell r="C12" t="str">
            <v>und</v>
          </cell>
          <cell r="D12">
            <v>26259</v>
          </cell>
        </row>
        <row r="13">
          <cell r="A13">
            <v>12</v>
          </cell>
          <cell r="B13" t="str">
            <v>Anillo de caucho p/t clase única 40"</v>
          </cell>
          <cell r="C13" t="str">
            <v>und</v>
          </cell>
          <cell r="D13">
            <v>29319</v>
          </cell>
        </row>
        <row r="14">
          <cell r="A14">
            <v>13</v>
          </cell>
          <cell r="B14" t="str">
            <v>Anillo de caucho p/t reforzada 24"</v>
          </cell>
          <cell r="C14" t="str">
            <v>und</v>
          </cell>
          <cell r="D14">
            <v>11600</v>
          </cell>
        </row>
        <row r="15">
          <cell r="A15">
            <v>14</v>
          </cell>
          <cell r="B15" t="str">
            <v>Anillo de caucho p/t reforzada 27"</v>
          </cell>
          <cell r="C15" t="str">
            <v>und</v>
          </cell>
          <cell r="D15">
            <v>13894</v>
          </cell>
        </row>
        <row r="16">
          <cell r="A16">
            <v>15</v>
          </cell>
          <cell r="B16" t="str">
            <v>Anillo de caucho p/t reforzada 30"</v>
          </cell>
          <cell r="C16" t="str">
            <v>und</v>
          </cell>
          <cell r="D16">
            <v>15679</v>
          </cell>
        </row>
        <row r="17">
          <cell r="A17">
            <v>16</v>
          </cell>
          <cell r="B17" t="str">
            <v>Anillo de caucho p/t reforzada 36"</v>
          </cell>
          <cell r="C17" t="str">
            <v>und</v>
          </cell>
          <cell r="D17">
            <v>26259</v>
          </cell>
        </row>
        <row r="18">
          <cell r="A18">
            <v>17</v>
          </cell>
          <cell r="B18" t="str">
            <v>Anillo de caucho p/t reforzada 40"</v>
          </cell>
          <cell r="C18" t="str">
            <v>und</v>
          </cell>
          <cell r="D18">
            <v>29319</v>
          </cell>
        </row>
        <row r="19">
          <cell r="A19">
            <v>18</v>
          </cell>
          <cell r="B19" t="str">
            <v>Anillo de caucho p/t reforzada 44"</v>
          </cell>
          <cell r="C19" t="str">
            <v>und</v>
          </cell>
          <cell r="D19">
            <v>30466</v>
          </cell>
        </row>
        <row r="20">
          <cell r="A20">
            <v>19</v>
          </cell>
          <cell r="B20" t="str">
            <v>Anillo de caucho p/t reforzada 48"</v>
          </cell>
          <cell r="C20" t="str">
            <v>und</v>
          </cell>
          <cell r="D20">
            <v>33152</v>
          </cell>
        </row>
        <row r="21">
          <cell r="A21">
            <v>20</v>
          </cell>
          <cell r="B21" t="str">
            <v>Anillo de caucho p/t reforzada 52"</v>
          </cell>
          <cell r="C21" t="str">
            <v>und</v>
          </cell>
          <cell r="D21">
            <v>35692</v>
          </cell>
        </row>
        <row r="22">
          <cell r="A22">
            <v>21</v>
          </cell>
          <cell r="B22" t="str">
            <v>Anillo de caucho p/t reforzada 56"</v>
          </cell>
          <cell r="C22" t="str">
            <v>und</v>
          </cell>
          <cell r="D22">
            <v>38242</v>
          </cell>
        </row>
        <row r="23">
          <cell r="A23">
            <v>22</v>
          </cell>
          <cell r="B23" t="str">
            <v>Anillo de caucho p/t reforzada 60"</v>
          </cell>
          <cell r="C23" t="str">
            <v>und</v>
          </cell>
          <cell r="D23">
            <v>40791</v>
          </cell>
        </row>
        <row r="24">
          <cell r="A24">
            <v>23</v>
          </cell>
          <cell r="B24" t="str">
            <v>Anillo de caucho p/t reforzada 64"</v>
          </cell>
          <cell r="C24" t="str">
            <v>und</v>
          </cell>
          <cell r="D24">
            <v>43341</v>
          </cell>
        </row>
        <row r="25">
          <cell r="A25">
            <v>24</v>
          </cell>
          <cell r="B25" t="str">
            <v>Anillo de caucho p/t reforzada 68"</v>
          </cell>
          <cell r="C25" t="str">
            <v>und</v>
          </cell>
          <cell r="D25">
            <v>47164</v>
          </cell>
        </row>
        <row r="26">
          <cell r="A26">
            <v>25</v>
          </cell>
          <cell r="B26" t="str">
            <v>Anillo de caucho p/t reforzada 72"</v>
          </cell>
          <cell r="C26" t="str">
            <v>und</v>
          </cell>
          <cell r="D26">
            <v>53194</v>
          </cell>
        </row>
        <row r="27">
          <cell r="A27">
            <v>26</v>
          </cell>
          <cell r="B27" t="str">
            <v>Anillo de caucho p/t reforzada 80"</v>
          </cell>
          <cell r="C27" t="str">
            <v>und</v>
          </cell>
          <cell r="D27">
            <v>70110</v>
          </cell>
        </row>
        <row r="28">
          <cell r="A28">
            <v>27</v>
          </cell>
          <cell r="B28" t="str">
            <v>Anillo de caucho p/t reforzada 86"</v>
          </cell>
          <cell r="C28" t="str">
            <v>und</v>
          </cell>
          <cell r="D28">
            <v>72659</v>
          </cell>
        </row>
        <row r="29">
          <cell r="A29">
            <v>28</v>
          </cell>
          <cell r="B29" t="str">
            <v>Anillo de caucho p/t reforzada 92"</v>
          </cell>
          <cell r="C29" t="str">
            <v>und</v>
          </cell>
          <cell r="D29">
            <v>75209</v>
          </cell>
        </row>
        <row r="30">
          <cell r="A30">
            <v>29</v>
          </cell>
          <cell r="B30" t="str">
            <v>Anillo de caucho p/t sin refuerzo  6"</v>
          </cell>
          <cell r="C30" t="str">
            <v>und</v>
          </cell>
          <cell r="D30">
            <v>2415</v>
          </cell>
        </row>
        <row r="31">
          <cell r="A31">
            <v>30</v>
          </cell>
          <cell r="B31" t="str">
            <v>Anillo de caucho p/t sin refuerzo  8"</v>
          </cell>
          <cell r="C31" t="str">
            <v>und</v>
          </cell>
          <cell r="D31">
            <v>3031</v>
          </cell>
        </row>
        <row r="32">
          <cell r="A32">
            <v>31</v>
          </cell>
          <cell r="B32" t="str">
            <v>Anillo de caucho p/t sin refuerzo 10"</v>
          </cell>
          <cell r="C32" t="str">
            <v>und</v>
          </cell>
          <cell r="D32">
            <v>4515</v>
          </cell>
        </row>
        <row r="33">
          <cell r="A33">
            <v>32</v>
          </cell>
          <cell r="B33" t="str">
            <v>Anillo de caucho p/t sin refuerzo 12"</v>
          </cell>
          <cell r="C33" t="str">
            <v>und</v>
          </cell>
          <cell r="D33">
            <v>3059</v>
          </cell>
        </row>
        <row r="34">
          <cell r="A34">
            <v>33</v>
          </cell>
          <cell r="B34" t="str">
            <v>Anillo de caucho p/t sin refuerzo 14"</v>
          </cell>
          <cell r="C34" t="str">
            <v>und</v>
          </cell>
          <cell r="D34">
            <v>4589</v>
          </cell>
        </row>
        <row r="35">
          <cell r="A35">
            <v>34</v>
          </cell>
          <cell r="B35" t="str">
            <v>Anillo de caucho p/t sin refuerzo 16"</v>
          </cell>
          <cell r="C35" t="str">
            <v>und</v>
          </cell>
          <cell r="D35">
            <v>5353</v>
          </cell>
        </row>
        <row r="36">
          <cell r="A36">
            <v>35</v>
          </cell>
          <cell r="B36" t="str">
            <v>Anillo de caucho p/t sin refuerzo 18"</v>
          </cell>
          <cell r="C36" t="str">
            <v>und</v>
          </cell>
          <cell r="D36">
            <v>7266</v>
          </cell>
        </row>
        <row r="37">
          <cell r="A37">
            <v>36</v>
          </cell>
          <cell r="B37" t="str">
            <v>Anillo de caucho p/t sin refuerzo 20"</v>
          </cell>
          <cell r="C37" t="str">
            <v>und</v>
          </cell>
          <cell r="D37">
            <v>9688</v>
          </cell>
        </row>
        <row r="38">
          <cell r="A38">
            <v>37</v>
          </cell>
          <cell r="B38" t="str">
            <v>Anillo de caucho p/t sin refuerzo 24"</v>
          </cell>
          <cell r="C38" t="str">
            <v>und</v>
          </cell>
          <cell r="D38">
            <v>11600</v>
          </cell>
        </row>
        <row r="39">
          <cell r="A39">
            <v>38</v>
          </cell>
          <cell r="B39" t="str">
            <v>Antisol Blanco</v>
          </cell>
          <cell r="C39" t="str">
            <v>Kg.</v>
          </cell>
          <cell r="D39">
            <v>3399</v>
          </cell>
        </row>
        <row r="40">
          <cell r="A40">
            <v>39</v>
          </cell>
          <cell r="B40" t="str">
            <v>Arena de Río</v>
          </cell>
          <cell r="C40" t="str">
            <v>m3</v>
          </cell>
          <cell r="D40">
            <v>45000</v>
          </cell>
        </row>
        <row r="41">
          <cell r="A41">
            <v>40</v>
          </cell>
          <cell r="B41" t="str">
            <v>Arena Lavada de Peña</v>
          </cell>
          <cell r="C41" t="str">
            <v>m3</v>
          </cell>
          <cell r="D41">
            <v>36660</v>
          </cell>
        </row>
        <row r="42">
          <cell r="A42">
            <v>41</v>
          </cell>
          <cell r="B42" t="str">
            <v>Aro de ajuste para cono D=62cm + Tapa para pozo TIPO EAAB. D=70</v>
          </cell>
          <cell r="C42" t="str">
            <v>und</v>
          </cell>
          <cell r="D42">
            <v>91788.479999999996</v>
          </cell>
        </row>
        <row r="43">
          <cell r="A43">
            <v>42</v>
          </cell>
          <cell r="B43" t="str">
            <v>Anillo de caucho p/t sin refuerzo 28"</v>
          </cell>
          <cell r="C43" t="str">
            <v>m3</v>
          </cell>
          <cell r="D43">
            <v>13920</v>
          </cell>
        </row>
        <row r="44">
          <cell r="A44">
            <v>43</v>
          </cell>
          <cell r="B44" t="str">
            <v>Relleno material seleccionado  B-200</v>
          </cell>
          <cell r="C44" t="str">
            <v>m3</v>
          </cell>
          <cell r="D44">
            <v>9860</v>
          </cell>
        </row>
        <row r="45">
          <cell r="A45">
            <v>44</v>
          </cell>
          <cell r="B45" t="str">
            <v>Sub- Base Granular B-400</v>
          </cell>
          <cell r="C45" t="str">
            <v>m3</v>
          </cell>
          <cell r="D45">
            <v>17342</v>
          </cell>
        </row>
        <row r="46">
          <cell r="A46">
            <v>45</v>
          </cell>
          <cell r="B46" t="str">
            <v>Sub Base Granular SBG-1</v>
          </cell>
          <cell r="C46" t="str">
            <v>m3</v>
          </cell>
          <cell r="D46">
            <v>28448.275862068967</v>
          </cell>
        </row>
        <row r="47">
          <cell r="A47">
            <v>46</v>
          </cell>
          <cell r="B47" t="str">
            <v>Caneca  tipo Barcelona</v>
          </cell>
          <cell r="C47" t="str">
            <v>und</v>
          </cell>
          <cell r="D47">
            <v>585000</v>
          </cell>
        </row>
        <row r="48">
          <cell r="A48">
            <v>47</v>
          </cell>
          <cell r="B48" t="str">
            <v>Anillo de caucho p/t sin refuerzo 30"</v>
          </cell>
          <cell r="C48" t="str">
            <v>und</v>
          </cell>
          <cell r="D48">
            <v>16147.2</v>
          </cell>
        </row>
        <row r="49">
          <cell r="A49">
            <v>48</v>
          </cell>
          <cell r="B49" t="str">
            <v>Cemento Gris</v>
          </cell>
          <cell r="C49" t="str">
            <v>Kg.</v>
          </cell>
          <cell r="D49">
            <v>394.24</v>
          </cell>
        </row>
        <row r="50">
          <cell r="A50">
            <v>49</v>
          </cell>
          <cell r="B50" t="str">
            <v>cinta sika pvc 0,22 cm</v>
          </cell>
          <cell r="C50" t="str">
            <v>ml</v>
          </cell>
          <cell r="D50">
            <v>0</v>
          </cell>
        </row>
        <row r="51">
          <cell r="A51">
            <v>50</v>
          </cell>
          <cell r="B51" t="str">
            <v>Concreto  2000 Psi</v>
          </cell>
          <cell r="C51" t="str">
            <v>m3</v>
          </cell>
          <cell r="D51">
            <v>283852</v>
          </cell>
        </row>
        <row r="52">
          <cell r="A52">
            <v>51</v>
          </cell>
          <cell r="B52" t="str">
            <v xml:space="preserve">Concreto  2500 Psi         </v>
          </cell>
          <cell r="C52" t="str">
            <v>m3</v>
          </cell>
          <cell r="D52">
            <v>300556</v>
          </cell>
        </row>
        <row r="53">
          <cell r="A53">
            <v>52</v>
          </cell>
          <cell r="B53" t="str">
            <v xml:space="preserve">Concreto  3000 Psi         </v>
          </cell>
          <cell r="C53" t="str">
            <v>m3</v>
          </cell>
          <cell r="D53">
            <v>313316</v>
          </cell>
        </row>
        <row r="54">
          <cell r="A54">
            <v>53</v>
          </cell>
          <cell r="B54" t="str">
            <v xml:space="preserve">Concreto  3500 Psi         </v>
          </cell>
          <cell r="C54" t="str">
            <v>m3</v>
          </cell>
          <cell r="D54">
            <v>333732</v>
          </cell>
        </row>
        <row r="55">
          <cell r="A55">
            <v>54</v>
          </cell>
          <cell r="B55" t="str">
            <v xml:space="preserve">Concreto  4000 Psi         </v>
          </cell>
          <cell r="C55" t="str">
            <v>m3</v>
          </cell>
          <cell r="D55">
            <v>347652</v>
          </cell>
        </row>
        <row r="56">
          <cell r="A56">
            <v>55</v>
          </cell>
          <cell r="B56" t="str">
            <v xml:space="preserve">Concreto  5000 Psi         </v>
          </cell>
          <cell r="C56" t="str">
            <v>m3</v>
          </cell>
          <cell r="D56">
            <v>382220</v>
          </cell>
        </row>
        <row r="57">
          <cell r="A57">
            <v>56</v>
          </cell>
          <cell r="B57" t="str">
            <v xml:space="preserve">Concreto Pavimentos (MR 43)    </v>
          </cell>
          <cell r="C57" t="str">
            <v>m3</v>
          </cell>
          <cell r="D57">
            <v>362036</v>
          </cell>
        </row>
        <row r="58">
          <cell r="A58">
            <v>57</v>
          </cell>
          <cell r="B58" t="str">
            <v xml:space="preserve">Concreto Pavimentos (MR 41)    </v>
          </cell>
          <cell r="C58" t="str">
            <v>m3</v>
          </cell>
          <cell r="D58">
            <v>349392</v>
          </cell>
        </row>
        <row r="59">
          <cell r="A59">
            <v>58</v>
          </cell>
          <cell r="B59" t="str">
            <v>Emulsión Asfáltica  IDU-ET-2005</v>
          </cell>
          <cell r="C59" t="str">
            <v>lt</v>
          </cell>
          <cell r="D59">
            <v>1067.22</v>
          </cell>
        </row>
        <row r="60">
          <cell r="A60">
            <v>59</v>
          </cell>
          <cell r="B60" t="str">
            <v>Emulsión cationica CRR-1</v>
          </cell>
          <cell r="C60" t="str">
            <v>lt</v>
          </cell>
          <cell r="D60">
            <v>1154.01</v>
          </cell>
        </row>
        <row r="61">
          <cell r="A61">
            <v>60</v>
          </cell>
          <cell r="B61" t="str">
            <v>entibado metálico</v>
          </cell>
          <cell r="C61" t="str">
            <v>m2</v>
          </cell>
          <cell r="D61">
            <v>18000</v>
          </cell>
        </row>
        <row r="62">
          <cell r="A62">
            <v>61</v>
          </cell>
          <cell r="B62" t="str">
            <v>Geotextil NT 1800</v>
          </cell>
          <cell r="C62" t="str">
            <v>m2</v>
          </cell>
          <cell r="D62">
            <v>2750</v>
          </cell>
        </row>
        <row r="63">
          <cell r="A63">
            <v>62</v>
          </cell>
          <cell r="B63" t="str">
            <v xml:space="preserve">Geotextil NT 3000              </v>
          </cell>
          <cell r="C63" t="str">
            <v>m2</v>
          </cell>
          <cell r="D63">
            <v>4291</v>
          </cell>
        </row>
        <row r="64">
          <cell r="A64">
            <v>63</v>
          </cell>
          <cell r="B64" t="str">
            <v xml:space="preserve">Geotextil </v>
          </cell>
          <cell r="C64" t="str">
            <v>m2</v>
          </cell>
          <cell r="D64">
            <v>3782</v>
          </cell>
        </row>
        <row r="65">
          <cell r="A65">
            <v>64</v>
          </cell>
          <cell r="B65" t="str">
            <v xml:space="preserve">Gravilla </v>
          </cell>
          <cell r="C65" t="str">
            <v>m3</v>
          </cell>
          <cell r="D65">
            <v>45000</v>
          </cell>
        </row>
        <row r="66">
          <cell r="A66">
            <v>65</v>
          </cell>
          <cell r="B66" t="str">
            <v xml:space="preserve">Ladrillo Tolete Común          </v>
          </cell>
          <cell r="C66" t="str">
            <v>und</v>
          </cell>
          <cell r="D66">
            <v>230</v>
          </cell>
        </row>
        <row r="67">
          <cell r="A67">
            <v>66</v>
          </cell>
          <cell r="B67" t="str">
            <v>Lamina de Icopor</v>
          </cell>
          <cell r="C67" t="str">
            <v>m2</v>
          </cell>
          <cell r="D67">
            <v>2076</v>
          </cell>
        </row>
        <row r="68">
          <cell r="A68">
            <v>67</v>
          </cell>
          <cell r="B68" t="str">
            <v>Línea Demarcación Acrílico</v>
          </cell>
          <cell r="C68" t="str">
            <v>ml</v>
          </cell>
          <cell r="D68">
            <v>754</v>
          </cell>
        </row>
        <row r="69">
          <cell r="A69">
            <v>68</v>
          </cell>
          <cell r="B69" t="str">
            <v xml:space="preserve">Línea Demarcación Termoplástico </v>
          </cell>
          <cell r="C69" t="str">
            <v>ml</v>
          </cell>
          <cell r="D69">
            <v>4800</v>
          </cell>
        </row>
        <row r="70">
          <cell r="A70">
            <v>69</v>
          </cell>
          <cell r="B70" t="str">
            <v>Madera (Formaleta)</v>
          </cell>
          <cell r="C70" t="str">
            <v>m2</v>
          </cell>
          <cell r="D70">
            <v>250000</v>
          </cell>
        </row>
        <row r="71">
          <cell r="A71">
            <v>70</v>
          </cell>
          <cell r="B71" t="str">
            <v>Madera Formaleta</v>
          </cell>
          <cell r="C71" t="str">
            <v>m2</v>
          </cell>
          <cell r="D71">
            <v>17141.3</v>
          </cell>
        </row>
        <row r="72">
          <cell r="A72">
            <v>71</v>
          </cell>
          <cell r="B72" t="str">
            <v>Marca Vial Pintura Acrílica</v>
          </cell>
          <cell r="C72" t="str">
            <v>m2</v>
          </cell>
          <cell r="D72">
            <v>11020</v>
          </cell>
        </row>
        <row r="73">
          <cell r="A73">
            <v>72</v>
          </cell>
          <cell r="B73" t="str">
            <v>Marcas Viales en Termoplástico</v>
          </cell>
          <cell r="C73" t="str">
            <v>m2</v>
          </cell>
          <cell r="D73">
            <v>36200</v>
          </cell>
        </row>
        <row r="74">
          <cell r="A74">
            <v>73</v>
          </cell>
          <cell r="B74" t="str">
            <v>Marco Rejilla Sumidero SL -100</v>
          </cell>
          <cell r="C74" t="str">
            <v>und</v>
          </cell>
          <cell r="D74">
            <v>77840</v>
          </cell>
        </row>
        <row r="75">
          <cell r="A75">
            <v>74</v>
          </cell>
          <cell r="B75" t="str">
            <v>Material Seleccionado  ARTICULO INV. 220</v>
          </cell>
          <cell r="C75" t="str">
            <v>m3</v>
          </cell>
          <cell r="D75">
            <v>26680</v>
          </cell>
        </row>
        <row r="76">
          <cell r="A76">
            <v>75</v>
          </cell>
          <cell r="B76" t="str">
            <v>Mezcla asfaltica MDC-1 con Asfalto Modificado</v>
          </cell>
          <cell r="C76" t="str">
            <v>m3</v>
          </cell>
          <cell r="D76">
            <v>304372</v>
          </cell>
        </row>
        <row r="77">
          <cell r="A77">
            <v>76</v>
          </cell>
          <cell r="B77" t="str">
            <v>Rodadura Asfáltica MDC-2 nodificado</v>
          </cell>
          <cell r="C77" t="str">
            <v>m3</v>
          </cell>
          <cell r="D77">
            <v>318282</v>
          </cell>
        </row>
        <row r="78">
          <cell r="A78">
            <v>77</v>
          </cell>
          <cell r="B78" t="str">
            <v>Mezcla Abierta Caliente MAC-3</v>
          </cell>
          <cell r="C78" t="str">
            <v>m3</v>
          </cell>
          <cell r="D78">
            <v>106751</v>
          </cell>
        </row>
        <row r="79">
          <cell r="A79">
            <v>78</v>
          </cell>
          <cell r="B79" t="str">
            <v xml:space="preserve">Concreto Pavimentos (MR 36)    </v>
          </cell>
          <cell r="C79" t="str">
            <v>m3</v>
          </cell>
          <cell r="D79">
            <v>321436</v>
          </cell>
        </row>
        <row r="80">
          <cell r="A80">
            <v>79</v>
          </cell>
          <cell r="B80" t="str">
            <v>Mortero impermeabilizado 2000 psi</v>
          </cell>
          <cell r="C80" t="str">
            <v>m3</v>
          </cell>
          <cell r="D80">
            <v>292436</v>
          </cell>
        </row>
        <row r="81">
          <cell r="A81">
            <v>80</v>
          </cell>
          <cell r="B81" t="str">
            <v xml:space="preserve">Concreto Pavimentos (MR 50)    </v>
          </cell>
          <cell r="C81" t="str">
            <v>m3</v>
          </cell>
          <cell r="D81">
            <v>399736</v>
          </cell>
        </row>
        <row r="82">
          <cell r="A82">
            <v>81</v>
          </cell>
          <cell r="B82" t="str">
            <v>Puntilla con cabeza 2"</v>
          </cell>
          <cell r="C82" t="str">
            <v>lb</v>
          </cell>
          <cell r="D82">
            <v>2436</v>
          </cell>
        </row>
        <row r="83">
          <cell r="A83">
            <v>82</v>
          </cell>
          <cell r="B83" t="str">
            <v>Rajón</v>
          </cell>
          <cell r="C83" t="str">
            <v>m3</v>
          </cell>
          <cell r="D83">
            <v>15080</v>
          </cell>
        </row>
        <row r="84">
          <cell r="A84">
            <v>83</v>
          </cell>
          <cell r="B84" t="str">
            <v>Base Granular  B-600</v>
          </cell>
          <cell r="C84" t="str">
            <v>m3</v>
          </cell>
          <cell r="D84">
            <v>20300</v>
          </cell>
        </row>
        <row r="85">
          <cell r="A85">
            <v>84</v>
          </cell>
          <cell r="B85" t="str">
            <v>Recebo Común</v>
          </cell>
          <cell r="C85" t="str">
            <v>m3</v>
          </cell>
          <cell r="D85">
            <v>13920</v>
          </cell>
        </row>
        <row r="86">
          <cell r="A86">
            <v>85</v>
          </cell>
          <cell r="B86" t="str">
            <v>Relleno Fluido Andenes 15 Kg/Cm2</v>
          </cell>
          <cell r="C86" t="str">
            <v>m3</v>
          </cell>
          <cell r="D86">
            <v>189191.36</v>
          </cell>
        </row>
        <row r="87">
          <cell r="A87">
            <v>86</v>
          </cell>
          <cell r="B87" t="str">
            <v>Rodadura Asfáltica MDC-2 normalizado</v>
          </cell>
          <cell r="C87" t="str">
            <v>m3</v>
          </cell>
          <cell r="D87">
            <v>223057</v>
          </cell>
        </row>
        <row r="88">
          <cell r="A88">
            <v>87</v>
          </cell>
          <cell r="B88" t="str">
            <v>Sardinel bajo Rampa A85 80*20*35</v>
          </cell>
          <cell r="C88" t="str">
            <v>und</v>
          </cell>
          <cell r="D88">
            <v>16590</v>
          </cell>
        </row>
        <row r="89">
          <cell r="A89">
            <v>88</v>
          </cell>
          <cell r="B89" t="str">
            <v>Sardinel Especial Separador A100 60x20x50</v>
          </cell>
          <cell r="C89" t="str">
            <v>ml</v>
          </cell>
          <cell r="D89">
            <v>21567</v>
          </cell>
        </row>
        <row r="90">
          <cell r="A90">
            <v>89</v>
          </cell>
          <cell r="B90" t="str">
            <v>Sardinel Prefabricado A10 80x20x50</v>
          </cell>
          <cell r="C90" t="str">
            <v>und</v>
          </cell>
          <cell r="D90">
            <v>20974.5</v>
          </cell>
        </row>
        <row r="91">
          <cell r="A91">
            <v>90</v>
          </cell>
          <cell r="B91" t="str">
            <v>Sello Cinta Sika Pvc de 0.15</v>
          </cell>
          <cell r="C91" t="str">
            <v>ml</v>
          </cell>
          <cell r="D91">
            <v>10794</v>
          </cell>
        </row>
        <row r="92">
          <cell r="A92">
            <v>91</v>
          </cell>
          <cell r="B92" t="str">
            <v>Señal Informativa</v>
          </cell>
          <cell r="C92" t="str">
            <v>und</v>
          </cell>
          <cell r="D92">
            <v>145000</v>
          </cell>
        </row>
        <row r="93">
          <cell r="A93">
            <v>92</v>
          </cell>
          <cell r="B93" t="str">
            <v>Señal Informativa Tipo Bandera</v>
          </cell>
          <cell r="C93" t="str">
            <v>und</v>
          </cell>
          <cell r="D93">
            <v>3202500</v>
          </cell>
        </row>
        <row r="94">
          <cell r="A94">
            <v>93</v>
          </cell>
          <cell r="B94" t="str">
            <v>Señal preventiva y reglamentaria 75x75</v>
          </cell>
          <cell r="C94" t="str">
            <v>und</v>
          </cell>
          <cell r="D94">
            <v>156600</v>
          </cell>
        </row>
        <row r="95">
          <cell r="A95">
            <v>94</v>
          </cell>
          <cell r="B95" t="str">
            <v>Señal preventiva y reglamentaria 60x60</v>
          </cell>
          <cell r="C95" t="str">
            <v>und</v>
          </cell>
          <cell r="D95">
            <v>104000</v>
          </cell>
        </row>
        <row r="96">
          <cell r="A96">
            <v>95</v>
          </cell>
          <cell r="B96" t="str">
            <v>Señal Vertical Sencilla Cicloruta 45 *45</v>
          </cell>
          <cell r="C96" t="str">
            <v>und</v>
          </cell>
          <cell r="D96">
            <v>145000</v>
          </cell>
        </row>
        <row r="97">
          <cell r="A97">
            <v>96</v>
          </cell>
          <cell r="B97" t="str">
            <v>Sika Flex 1 C Sl</v>
          </cell>
          <cell r="C97" t="str">
            <v>Kg.</v>
          </cell>
          <cell r="D97">
            <v>45827</v>
          </cell>
        </row>
        <row r="98">
          <cell r="A98">
            <v>97</v>
          </cell>
          <cell r="B98" t="str">
            <v>Sikadur 31 Adhesivo Gris</v>
          </cell>
          <cell r="C98" t="str">
            <v>Kg.</v>
          </cell>
          <cell r="D98">
            <v>28072</v>
          </cell>
        </row>
        <row r="99">
          <cell r="A99">
            <v>98</v>
          </cell>
          <cell r="B99" t="str">
            <v>Sikaflex 1 CSL</v>
          </cell>
          <cell r="C99" t="str">
            <v>cartu</v>
          </cell>
          <cell r="D99">
            <v>18560</v>
          </cell>
        </row>
        <row r="100">
          <cell r="A100">
            <v>99</v>
          </cell>
          <cell r="B100" t="str">
            <v xml:space="preserve">Sikarod de 3/4 (19 Mm)         </v>
          </cell>
          <cell r="C100" t="str">
            <v>und</v>
          </cell>
          <cell r="D100">
            <v>900</v>
          </cell>
        </row>
        <row r="101">
          <cell r="A101">
            <v>100</v>
          </cell>
          <cell r="B101" t="str">
            <v xml:space="preserve">Sikarod de 3/8 (10 Mm)         </v>
          </cell>
          <cell r="C101" t="str">
            <v>ml</v>
          </cell>
          <cell r="D101">
            <v>429</v>
          </cell>
        </row>
        <row r="102">
          <cell r="A102">
            <v>101</v>
          </cell>
          <cell r="B102" t="str">
            <v>Sub-base granular SBG_C IDU -ET-2005</v>
          </cell>
          <cell r="C102" t="str">
            <v>m3</v>
          </cell>
          <cell r="D102">
            <v>60610</v>
          </cell>
        </row>
        <row r="103">
          <cell r="A103">
            <v>102</v>
          </cell>
          <cell r="B103" t="str">
            <v>Tabla Burra A=20</v>
          </cell>
          <cell r="C103" t="str">
            <v>ml</v>
          </cell>
          <cell r="D103">
            <v>3013.68</v>
          </cell>
        </row>
        <row r="104">
          <cell r="A104">
            <v>103</v>
          </cell>
          <cell r="B104" t="str">
            <v>Tablón Estriado</v>
          </cell>
          <cell r="C104" t="str">
            <v>ml</v>
          </cell>
          <cell r="D104">
            <v>2320</v>
          </cell>
        </row>
        <row r="105">
          <cell r="A105">
            <v>104</v>
          </cell>
          <cell r="B105" t="str">
            <v>Tachas Unidireccionales</v>
          </cell>
          <cell r="C105" t="str">
            <v>und</v>
          </cell>
          <cell r="D105">
            <v>6264</v>
          </cell>
        </row>
        <row r="106">
          <cell r="A106">
            <v>105</v>
          </cell>
          <cell r="B106" t="str">
            <v>Tachón Concreto 170cm * 25cm*16cm (TLTM)</v>
          </cell>
          <cell r="C106" t="str">
            <v>und</v>
          </cell>
          <cell r="D106">
            <v>40600</v>
          </cell>
        </row>
        <row r="107">
          <cell r="A107">
            <v>106</v>
          </cell>
          <cell r="B107" t="str">
            <v>Tubería Clase I Concreto Sin Refuerzo 12 "</v>
          </cell>
          <cell r="C107" t="str">
            <v>ml</v>
          </cell>
          <cell r="D107">
            <v>28849.200000000001</v>
          </cell>
        </row>
        <row r="108">
          <cell r="A108">
            <v>107</v>
          </cell>
          <cell r="B108" t="str">
            <v xml:space="preserve">Tubo clase II Concreto sin refuerzo 12" </v>
          </cell>
          <cell r="C108" t="str">
            <v>ml</v>
          </cell>
          <cell r="D108">
            <v>28675.200000000001</v>
          </cell>
        </row>
        <row r="109">
          <cell r="A109">
            <v>108</v>
          </cell>
          <cell r="B109" t="str">
            <v>Vara de Clavo</v>
          </cell>
          <cell r="C109" t="str">
            <v>ml</v>
          </cell>
          <cell r="D109">
            <v>980</v>
          </cell>
        </row>
        <row r="110">
          <cell r="A110">
            <v>109</v>
          </cell>
          <cell r="B110" t="str">
            <v>Geotextil T 2100</v>
          </cell>
          <cell r="C110" t="str">
            <v>m2</v>
          </cell>
          <cell r="D110">
            <v>3483.6</v>
          </cell>
        </row>
        <row r="111">
          <cell r="A111">
            <v>110</v>
          </cell>
          <cell r="B111" t="str">
            <v>Sikaflex 15 ml  SI</v>
          </cell>
          <cell r="C111" t="str">
            <v>ml</v>
          </cell>
          <cell r="D111">
            <v>2262</v>
          </cell>
        </row>
        <row r="112">
          <cell r="A112">
            <v>111</v>
          </cell>
          <cell r="B112" t="str">
            <v>Junta de borde  sello vulken</v>
          </cell>
          <cell r="C112" t="str">
            <v>ml</v>
          </cell>
          <cell r="D112">
            <v>2412.7599999999998</v>
          </cell>
        </row>
        <row r="113">
          <cell r="A113">
            <v>112</v>
          </cell>
          <cell r="B113" t="str">
            <v>Adoquín arcilla trafico vehicular (similar A-25)</v>
          </cell>
          <cell r="C113" t="str">
            <v>und</v>
          </cell>
          <cell r="D113">
            <v>521.4</v>
          </cell>
        </row>
        <row r="114">
          <cell r="A114">
            <v>113</v>
          </cell>
          <cell r="B114" t="str">
            <v>Formaleta Sardinel</v>
          </cell>
          <cell r="C114" t="str">
            <v>und</v>
          </cell>
          <cell r="D114">
            <v>320</v>
          </cell>
        </row>
        <row r="115">
          <cell r="A115">
            <v>114</v>
          </cell>
          <cell r="B115" t="str">
            <v>Loseta prefabricada concreto 400*400 A50</v>
          </cell>
          <cell r="C115" t="str">
            <v>und</v>
          </cell>
          <cell r="D115">
            <v>4322.88</v>
          </cell>
        </row>
        <row r="116">
          <cell r="A116">
            <v>115</v>
          </cell>
          <cell r="B116" t="str">
            <v>Sardinel bajo Rampa Tipo A</v>
          </cell>
          <cell r="C116" t="str">
            <v>ml</v>
          </cell>
          <cell r="D116">
            <v>21112</v>
          </cell>
        </row>
        <row r="117">
          <cell r="A117">
            <v>116</v>
          </cell>
          <cell r="B117" t="str">
            <v>Formaleta Jardinera</v>
          </cell>
          <cell r="C117" t="str">
            <v>ml</v>
          </cell>
          <cell r="D117">
            <v>1870</v>
          </cell>
        </row>
        <row r="118">
          <cell r="A118">
            <v>117</v>
          </cell>
          <cell r="B118" t="str">
            <v>Estampado para cenefa</v>
          </cell>
          <cell r="C118" t="str">
            <v>m2</v>
          </cell>
          <cell r="D118">
            <v>2000</v>
          </cell>
        </row>
        <row r="119">
          <cell r="A119">
            <v>118</v>
          </cell>
          <cell r="B119" t="str">
            <v>Formaleta</v>
          </cell>
          <cell r="C119" t="str">
            <v>ml</v>
          </cell>
          <cell r="D119">
            <v>2200</v>
          </cell>
        </row>
        <row r="120">
          <cell r="A120">
            <v>119</v>
          </cell>
          <cell r="B120" t="str">
            <v>Formaleta Sumideros</v>
          </cell>
          <cell r="C120" t="str">
            <v>ml</v>
          </cell>
          <cell r="D120">
            <v>16000</v>
          </cell>
        </row>
        <row r="121">
          <cell r="A121">
            <v>120</v>
          </cell>
          <cell r="B121" t="str">
            <v>Prefabricado A-70</v>
          </cell>
          <cell r="C121" t="str">
            <v>und</v>
          </cell>
          <cell r="D121">
            <v>9419.2000000000007</v>
          </cell>
        </row>
        <row r="122">
          <cell r="A122">
            <v>121</v>
          </cell>
          <cell r="B122" t="str">
            <v>Loseta prefabricada concreto 400*200 A60</v>
          </cell>
          <cell r="C122" t="str">
            <v>m2</v>
          </cell>
          <cell r="D122">
            <v>26447.999999999996</v>
          </cell>
        </row>
        <row r="123">
          <cell r="A123">
            <v>122</v>
          </cell>
          <cell r="B123" t="str">
            <v>Geotextil T 1400</v>
          </cell>
          <cell r="C123" t="str">
            <v>m2</v>
          </cell>
          <cell r="D123">
            <v>2648.0480000000002</v>
          </cell>
        </row>
        <row r="124">
          <cell r="A124">
            <v>123</v>
          </cell>
          <cell r="B124" t="str">
            <v>Banca en concreto M-30  ( Incluye herrajes de fijacion)</v>
          </cell>
          <cell r="C124" t="str">
            <v>und</v>
          </cell>
          <cell r="D124">
            <v>371200</v>
          </cell>
        </row>
        <row r="125">
          <cell r="A125">
            <v>124</v>
          </cell>
          <cell r="B125" t="str">
            <v>Banca en concreto M-31 ( Incluye herrajes de fijacion)</v>
          </cell>
          <cell r="C125" t="str">
            <v>und</v>
          </cell>
          <cell r="D125">
            <v>229679.99999999997</v>
          </cell>
        </row>
        <row r="126">
          <cell r="A126">
            <v>125</v>
          </cell>
          <cell r="B126" t="str">
            <v>Banca en concreto M-40  ( Incluye herrajes de fijacion)</v>
          </cell>
          <cell r="C126" t="str">
            <v>und</v>
          </cell>
          <cell r="D126">
            <v>85724</v>
          </cell>
        </row>
        <row r="127">
          <cell r="A127">
            <v>126</v>
          </cell>
          <cell r="B127" t="str">
            <v>Banca para parque espacio público  M-50</v>
          </cell>
          <cell r="C127" t="str">
            <v>und</v>
          </cell>
          <cell r="D127">
            <v>209728</v>
          </cell>
        </row>
        <row r="128">
          <cell r="A128">
            <v>127</v>
          </cell>
          <cell r="B128" t="str">
            <v>Bolardo M-60 - Concreto</v>
          </cell>
          <cell r="C128" t="str">
            <v>und</v>
          </cell>
          <cell r="D128">
            <v>28440</v>
          </cell>
        </row>
        <row r="129">
          <cell r="A129">
            <v>128</v>
          </cell>
          <cell r="B129" t="str">
            <v>Bolardo M-61 - Bajo - Concreto</v>
          </cell>
          <cell r="C129" t="str">
            <v>und</v>
          </cell>
          <cell r="D129">
            <v>26070</v>
          </cell>
        </row>
        <row r="130">
          <cell r="A130">
            <v>129</v>
          </cell>
          <cell r="B130" t="str">
            <v>Bolardo M-62 - Bajo - Hierro</v>
          </cell>
          <cell r="C130" t="str">
            <v>und</v>
          </cell>
          <cell r="D130">
            <v>116618.28</v>
          </cell>
        </row>
        <row r="131">
          <cell r="A131">
            <v>130</v>
          </cell>
          <cell r="B131" t="str">
            <v>Bolardo M-63 - Alto Hierro</v>
          </cell>
          <cell r="C131" t="str">
            <v>und</v>
          </cell>
          <cell r="D131">
            <v>87000</v>
          </cell>
        </row>
        <row r="132">
          <cell r="A132">
            <v>131</v>
          </cell>
          <cell r="B132" t="str">
            <v>Protector de árbol M-90</v>
          </cell>
          <cell r="C132" t="str">
            <v>und</v>
          </cell>
          <cell r="D132">
            <v>350177</v>
          </cell>
        </row>
        <row r="133">
          <cell r="A133">
            <v>132</v>
          </cell>
          <cell r="B133" t="str">
            <v>Protector de árbol M-91</v>
          </cell>
          <cell r="C133" t="str">
            <v>und</v>
          </cell>
          <cell r="D133">
            <v>162400</v>
          </cell>
        </row>
        <row r="134">
          <cell r="A134">
            <v>133</v>
          </cell>
          <cell r="B134" t="str">
            <v>Señal doble ciclorruta 45 * 45</v>
          </cell>
          <cell r="C134" t="str">
            <v>und</v>
          </cell>
          <cell r="D134">
            <v>253500</v>
          </cell>
        </row>
        <row r="135">
          <cell r="A135">
            <v>134</v>
          </cell>
          <cell r="B135" t="str">
            <v>Señal preventiva y reglamentaria 90x90</v>
          </cell>
          <cell r="C135" t="str">
            <v>und</v>
          </cell>
          <cell r="D135">
            <v>192000</v>
          </cell>
        </row>
        <row r="136">
          <cell r="A136">
            <v>135</v>
          </cell>
          <cell r="B136" t="str">
            <v>Empaque de caucho</v>
          </cell>
          <cell r="C136" t="str">
            <v>und</v>
          </cell>
          <cell r="D136">
            <v>3059</v>
          </cell>
        </row>
        <row r="137">
          <cell r="A137">
            <v>136</v>
          </cell>
          <cell r="B137" t="str">
            <v>Adoquín 60X60X20 de concreto</v>
          </cell>
          <cell r="C137" t="str">
            <v>und</v>
          </cell>
          <cell r="D137">
            <v>0</v>
          </cell>
        </row>
        <row r="138">
          <cell r="A138">
            <v>137</v>
          </cell>
          <cell r="B138" t="str">
            <v>Protector ciclorruta</v>
          </cell>
          <cell r="C138" t="str">
            <v>und</v>
          </cell>
          <cell r="D138">
            <v>95120</v>
          </cell>
        </row>
        <row r="139">
          <cell r="A139">
            <v>138</v>
          </cell>
          <cell r="B139" t="str">
            <v>Acople universal</v>
          </cell>
          <cell r="C139" t="str">
            <v>und</v>
          </cell>
          <cell r="D139">
            <v>62639.999999999993</v>
          </cell>
        </row>
        <row r="140">
          <cell r="A140">
            <v>139</v>
          </cell>
          <cell r="B140" t="str">
            <v>Derecho a botadero</v>
          </cell>
          <cell r="C140" t="str">
            <v>m3</v>
          </cell>
          <cell r="D140">
            <v>1000</v>
          </cell>
        </row>
        <row r="141">
          <cell r="A141">
            <v>140</v>
          </cell>
          <cell r="B141" t="str">
            <v>Lubricante</v>
          </cell>
          <cell r="C141" t="str">
            <v>Kg.</v>
          </cell>
          <cell r="D141">
            <v>22282</v>
          </cell>
        </row>
        <row r="142">
          <cell r="A142">
            <v>141</v>
          </cell>
          <cell r="B142" t="str">
            <v>Válvula compuerta elástica 12" extremo bridado</v>
          </cell>
          <cell r="C142" t="str">
            <v>und</v>
          </cell>
          <cell r="D142">
            <v>3132000</v>
          </cell>
        </row>
        <row r="143">
          <cell r="A143">
            <v>142</v>
          </cell>
          <cell r="B143" t="str">
            <v>Válvula compuerta elástica 8" extremo liso</v>
          </cell>
          <cell r="C143" t="str">
            <v>und</v>
          </cell>
          <cell r="D143">
            <v>1227280</v>
          </cell>
        </row>
        <row r="144">
          <cell r="A144">
            <v>143</v>
          </cell>
          <cell r="B144" t="str">
            <v>Válvula compuerta elástica 6"  extremo liso</v>
          </cell>
          <cell r="C144" t="str">
            <v>und</v>
          </cell>
          <cell r="D144">
            <v>829400</v>
          </cell>
        </row>
        <row r="145">
          <cell r="A145">
            <v>144</v>
          </cell>
          <cell r="B145" t="str">
            <v>Válvula compuerta elástica 4"  extremo liso</v>
          </cell>
          <cell r="C145" t="str">
            <v>und</v>
          </cell>
          <cell r="D145">
            <v>459360</v>
          </cell>
        </row>
        <row r="146">
          <cell r="A146">
            <v>145</v>
          </cell>
          <cell r="B146" t="str">
            <v>Válvula compuerta elástica 3"  extremo liso</v>
          </cell>
          <cell r="C146" t="str">
            <v>und</v>
          </cell>
          <cell r="D146">
            <v>344520</v>
          </cell>
        </row>
        <row r="147">
          <cell r="A147">
            <v>146</v>
          </cell>
          <cell r="B147" t="str">
            <v>Tapa válvula</v>
          </cell>
          <cell r="C147" t="str">
            <v>und</v>
          </cell>
          <cell r="D147">
            <v>39500</v>
          </cell>
        </row>
        <row r="148">
          <cell r="A148">
            <v>147</v>
          </cell>
          <cell r="B148" t="str">
            <v>Cable de cobre 3X8 + 1X10</v>
          </cell>
          <cell r="C148" t="str">
            <v>ml</v>
          </cell>
          <cell r="D148">
            <v>2900</v>
          </cell>
        </row>
        <row r="149">
          <cell r="A149">
            <v>148</v>
          </cell>
          <cell r="B149" t="str">
            <v>Cable de cobre 2X8</v>
          </cell>
          <cell r="C149" t="str">
            <v>ml</v>
          </cell>
          <cell r="D149">
            <v>1800</v>
          </cell>
        </row>
        <row r="150">
          <cell r="A150">
            <v>149</v>
          </cell>
          <cell r="B150" t="str">
            <v>Cable de cobre 2X14</v>
          </cell>
          <cell r="C150" t="str">
            <v>ml</v>
          </cell>
          <cell r="D150">
            <v>2726</v>
          </cell>
        </row>
        <row r="151">
          <cell r="A151">
            <v>150</v>
          </cell>
          <cell r="B151" t="str">
            <v>Seccionador porta fusible de 160 Amp</v>
          </cell>
          <cell r="C151" t="str">
            <v>und</v>
          </cell>
          <cell r="D151">
            <v>222684</v>
          </cell>
        </row>
        <row r="152">
          <cell r="A152">
            <v>151</v>
          </cell>
          <cell r="B152" t="str">
            <v>Cable aluminio 600V 75 de 2/0 THW</v>
          </cell>
          <cell r="C152" t="str">
            <v>ml</v>
          </cell>
          <cell r="D152">
            <v>8092</v>
          </cell>
        </row>
        <row r="153">
          <cell r="A153">
            <v>152</v>
          </cell>
          <cell r="B153" t="str">
            <v>Marco y tapa caja de inspección AP CS-280</v>
          </cell>
          <cell r="C153" t="str">
            <v>und</v>
          </cell>
          <cell r="D153">
            <v>63000</v>
          </cell>
        </row>
        <row r="154">
          <cell r="A154">
            <v>153</v>
          </cell>
          <cell r="B154" t="str">
            <v>Recebo  B-200</v>
          </cell>
          <cell r="C154" t="str">
            <v>m3</v>
          </cell>
          <cell r="D154">
            <v>17400</v>
          </cell>
        </row>
        <row r="155">
          <cell r="A155">
            <v>154</v>
          </cell>
          <cell r="B155" t="str">
            <v>Tornillo de anclaje 3/8 X 2 "</v>
          </cell>
          <cell r="C155" t="str">
            <v>und</v>
          </cell>
          <cell r="D155">
            <v>1400</v>
          </cell>
        </row>
        <row r="156">
          <cell r="A156">
            <v>155</v>
          </cell>
          <cell r="B156" t="str">
            <v>Tubo Conduit galvanizado 2" IMC</v>
          </cell>
          <cell r="C156" t="str">
            <v>ml</v>
          </cell>
          <cell r="D156">
            <v>24038.68</v>
          </cell>
        </row>
        <row r="157">
          <cell r="A157">
            <v>156</v>
          </cell>
          <cell r="B157" t="str">
            <v>Cinta de acero inoxidable 1/2"</v>
          </cell>
          <cell r="C157" t="str">
            <v>ml</v>
          </cell>
          <cell r="D157">
            <v>2020.72</v>
          </cell>
        </row>
        <row r="158">
          <cell r="A158">
            <v>157</v>
          </cell>
          <cell r="B158" t="str">
            <v>Hebillas acero inoxidable 1/2"</v>
          </cell>
          <cell r="C158" t="str">
            <v>und</v>
          </cell>
          <cell r="D158">
            <v>494.16</v>
          </cell>
        </row>
        <row r="159">
          <cell r="A159">
            <v>158</v>
          </cell>
          <cell r="B159" t="str">
            <v>REJILLA ESPECIAL PARA SUMIDERO (0.96x0.29x0.05)</v>
          </cell>
          <cell r="C159" t="str">
            <v>und</v>
          </cell>
          <cell r="D159">
            <v>46400</v>
          </cell>
        </row>
        <row r="160">
          <cell r="A160">
            <v>159</v>
          </cell>
          <cell r="B160" t="str">
            <v>REJILLA ESPECIAL PARA SUMIDERO (1.00x0.50x0.05)</v>
          </cell>
          <cell r="C160" t="str">
            <v>und</v>
          </cell>
          <cell r="D160">
            <v>127600</v>
          </cell>
        </row>
        <row r="161">
          <cell r="A161">
            <v>160</v>
          </cell>
          <cell r="B161" t="str">
            <v>REJILLA ESPECIAL PARA SUMIDERO (1.50x0.50x0.05)</v>
          </cell>
          <cell r="C161" t="str">
            <v>und</v>
          </cell>
          <cell r="D161">
            <v>174000</v>
          </cell>
        </row>
        <row r="162">
          <cell r="A162">
            <v>161</v>
          </cell>
          <cell r="B162" t="str">
            <v>REJILLA ESPECIAL PARA SUMIDERO (1.50x0.50x0.08)</v>
          </cell>
          <cell r="C162" t="str">
            <v>und</v>
          </cell>
          <cell r="D162">
            <v>266800</v>
          </cell>
        </row>
        <row r="163">
          <cell r="A163">
            <v>162</v>
          </cell>
          <cell r="B163" t="str">
            <v>REJILLA Y MARCO HTA 0.7x0.3</v>
          </cell>
          <cell r="C163" t="str">
            <v>und</v>
          </cell>
          <cell r="D163">
            <v>77840</v>
          </cell>
        </row>
        <row r="164">
          <cell r="A164">
            <v>163</v>
          </cell>
          <cell r="B164" t="str">
            <v>Adoquín de concreto  200 X 100 X 60</v>
          </cell>
          <cell r="C164" t="str">
            <v>und</v>
          </cell>
          <cell r="D164">
            <v>441</v>
          </cell>
        </row>
        <row r="165">
          <cell r="A165">
            <v>164</v>
          </cell>
          <cell r="B165" t="str">
            <v>Agua</v>
          </cell>
          <cell r="C165" t="str">
            <v>lt</v>
          </cell>
          <cell r="D165">
            <v>8</v>
          </cell>
        </row>
        <row r="166">
          <cell r="A166">
            <v>165</v>
          </cell>
          <cell r="B166" t="str">
            <v xml:space="preserve">Concreto Pavimentos (MR 45)    </v>
          </cell>
          <cell r="C166" t="str">
            <v>m3</v>
          </cell>
          <cell r="D166">
            <v>349972</v>
          </cell>
        </row>
        <row r="167">
          <cell r="A167">
            <v>166</v>
          </cell>
          <cell r="B167" t="str">
            <v>Sub-base granular SBG_B IDU -ET-2005</v>
          </cell>
          <cell r="C167" t="str">
            <v>m3</v>
          </cell>
          <cell r="D167">
            <v>34800</v>
          </cell>
        </row>
        <row r="168">
          <cell r="A168">
            <v>167</v>
          </cell>
          <cell r="B168" t="str">
            <v>Base granular BG_C  IDU -ET-2005</v>
          </cell>
          <cell r="C168" t="str">
            <v>m3</v>
          </cell>
          <cell r="D168">
            <v>64438</v>
          </cell>
        </row>
        <row r="169">
          <cell r="A169">
            <v>168</v>
          </cell>
          <cell r="B169" t="str">
            <v>Base granular BG_B IDU -ET-2005</v>
          </cell>
          <cell r="C169" t="str">
            <v>m3</v>
          </cell>
          <cell r="D169">
            <v>42920</v>
          </cell>
        </row>
        <row r="170">
          <cell r="A170">
            <v>169</v>
          </cell>
          <cell r="B170" t="str">
            <v>Válvula compuerta elástica 24"</v>
          </cell>
          <cell r="C170" t="str">
            <v>und</v>
          </cell>
          <cell r="D170">
            <v>5300000</v>
          </cell>
        </row>
        <row r="171">
          <cell r="A171">
            <v>170</v>
          </cell>
          <cell r="B171" t="str">
            <v>Bloque para cámara telefónica</v>
          </cell>
          <cell r="C171" t="str">
            <v>und</v>
          </cell>
          <cell r="D171">
            <v>3190</v>
          </cell>
        </row>
        <row r="172">
          <cell r="A172">
            <v>171</v>
          </cell>
          <cell r="B172" t="str">
            <v>Ducto Eléctrico y/o telefónico doble pared  3" TDP</v>
          </cell>
          <cell r="C172" t="str">
            <v>ml</v>
          </cell>
          <cell r="D172">
            <v>7331</v>
          </cell>
        </row>
        <row r="173">
          <cell r="A173">
            <v>172</v>
          </cell>
          <cell r="B173" t="str">
            <v>Ducto Eléctrico y/o telefónico doble pared 4" TDP</v>
          </cell>
          <cell r="C173" t="str">
            <v>ml</v>
          </cell>
          <cell r="D173">
            <v>11798.36</v>
          </cell>
        </row>
        <row r="174">
          <cell r="A174">
            <v>173</v>
          </cell>
          <cell r="B174" t="str">
            <v>Ducto Eléctrico y/o telefónico Livi. Cond.  3"   EB</v>
          </cell>
          <cell r="C174" t="str">
            <v>ml</v>
          </cell>
          <cell r="D174">
            <v>7316.12</v>
          </cell>
        </row>
        <row r="175">
          <cell r="A175">
            <v>174</v>
          </cell>
          <cell r="B175" t="str">
            <v>Ducto Eléctrico y/o telefónico Livi. Cond.  4"   EB</v>
          </cell>
          <cell r="C175" t="str">
            <v>ml</v>
          </cell>
          <cell r="D175">
            <v>12724.04</v>
          </cell>
        </row>
        <row r="176">
          <cell r="A176">
            <v>175</v>
          </cell>
          <cell r="B176" t="str">
            <v>Ducto Eléctrico y/o telefónico Pesa. Cond.  3"  DB</v>
          </cell>
          <cell r="C176" t="str">
            <v>ml</v>
          </cell>
          <cell r="D176">
            <v>10506.12</v>
          </cell>
        </row>
        <row r="177">
          <cell r="A177">
            <v>176</v>
          </cell>
          <cell r="B177" t="str">
            <v>Ducto Eléctrico y/o telefónico Pesa. Cond.  4"  DB</v>
          </cell>
          <cell r="C177" t="str">
            <v>ml</v>
          </cell>
          <cell r="D177">
            <v>17173.8</v>
          </cell>
        </row>
        <row r="178">
          <cell r="A178">
            <v>177</v>
          </cell>
          <cell r="B178" t="str">
            <v>Ducto TDP 4" con campana</v>
          </cell>
          <cell r="C178" t="str">
            <v>ml</v>
          </cell>
          <cell r="D178">
            <v>12710</v>
          </cell>
        </row>
        <row r="179">
          <cell r="A179">
            <v>178</v>
          </cell>
          <cell r="B179" t="str">
            <v>Ducto telefónico PVC-TDP   4"</v>
          </cell>
          <cell r="C179" t="str">
            <v>ml</v>
          </cell>
          <cell r="D179">
            <v>10173</v>
          </cell>
        </row>
        <row r="180">
          <cell r="A180">
            <v>179</v>
          </cell>
          <cell r="B180" t="str">
            <v>Cinta barrera protectora</v>
          </cell>
          <cell r="C180" t="str">
            <v>ml</v>
          </cell>
          <cell r="D180">
            <v>1035</v>
          </cell>
        </row>
        <row r="181">
          <cell r="A181">
            <v>180</v>
          </cell>
          <cell r="B181" t="str">
            <v>Ladrillo recocido oscuro</v>
          </cell>
          <cell r="C181" t="str">
            <v>und</v>
          </cell>
          <cell r="D181">
            <v>371.2</v>
          </cell>
        </row>
        <row r="182">
          <cell r="A182">
            <v>181</v>
          </cell>
          <cell r="B182" t="str">
            <v>Marco y tapa caja de paso doble</v>
          </cell>
          <cell r="C182" t="str">
            <v>und</v>
          </cell>
          <cell r="D182">
            <v>103356</v>
          </cell>
        </row>
        <row r="183">
          <cell r="A183">
            <v>182</v>
          </cell>
          <cell r="B183" t="str">
            <v>Marco y tapa caja P 2</v>
          </cell>
          <cell r="C183" t="str">
            <v>und</v>
          </cell>
          <cell r="D183">
            <v>38900</v>
          </cell>
        </row>
        <row r="184">
          <cell r="A184">
            <v>183</v>
          </cell>
          <cell r="B184" t="str">
            <v>Marco y tapa caja P 3</v>
          </cell>
          <cell r="C184" t="str">
            <v>und</v>
          </cell>
          <cell r="D184">
            <v>47900</v>
          </cell>
        </row>
        <row r="185">
          <cell r="A185">
            <v>184</v>
          </cell>
          <cell r="B185" t="str">
            <v>Unión GIBAULT HD 16" Acople para tuberia de AC.</v>
          </cell>
          <cell r="C185" t="str">
            <v>und</v>
          </cell>
          <cell r="D185">
            <v>419920</v>
          </cell>
        </row>
        <row r="186">
          <cell r="A186">
            <v>185</v>
          </cell>
          <cell r="B186" t="str">
            <v>Unión GIBAULT HD 14" Acople para tuberia de AC.</v>
          </cell>
          <cell r="C186" t="str">
            <v>und</v>
          </cell>
          <cell r="D186">
            <v>353800</v>
          </cell>
        </row>
        <row r="187">
          <cell r="A187">
            <v>186</v>
          </cell>
          <cell r="B187" t="str">
            <v>Unión GIBAULT  HD 12" Acople para tuberia de AC.</v>
          </cell>
          <cell r="C187" t="str">
            <v>und</v>
          </cell>
          <cell r="D187">
            <v>309720</v>
          </cell>
        </row>
        <row r="188">
          <cell r="A188">
            <v>187</v>
          </cell>
          <cell r="B188" t="str">
            <v>Unión GIBAULT  HD 10" Acople para tuberia de AC.</v>
          </cell>
          <cell r="C188" t="str">
            <v>und</v>
          </cell>
          <cell r="D188">
            <v>265640</v>
          </cell>
        </row>
        <row r="189">
          <cell r="A189">
            <v>188</v>
          </cell>
          <cell r="B189" t="str">
            <v>Unión GIBAULT  HD 8" Acople para tuberia de AC.</v>
          </cell>
          <cell r="C189" t="str">
            <v>und</v>
          </cell>
          <cell r="D189">
            <v>143840</v>
          </cell>
        </row>
        <row r="190">
          <cell r="A190">
            <v>189</v>
          </cell>
          <cell r="B190" t="str">
            <v>Unión GIBAULT  HD 6" Acople para tuberia de AC.</v>
          </cell>
          <cell r="C190" t="str">
            <v>und</v>
          </cell>
          <cell r="D190">
            <v>84680</v>
          </cell>
        </row>
        <row r="191">
          <cell r="A191">
            <v>190</v>
          </cell>
          <cell r="B191" t="str">
            <v>Unión GIBAULT  HD 4" Acople para tuberia de AC.</v>
          </cell>
          <cell r="C191" t="str">
            <v>und</v>
          </cell>
          <cell r="D191">
            <v>61480</v>
          </cell>
        </row>
        <row r="192">
          <cell r="A192">
            <v>191</v>
          </cell>
          <cell r="B192" t="str">
            <v>Unión GIBAULT  HD 3" Acople para tuberia de AC.</v>
          </cell>
          <cell r="C192" t="str">
            <v>und</v>
          </cell>
          <cell r="D192">
            <v>45240</v>
          </cell>
        </row>
        <row r="193">
          <cell r="A193">
            <v>192</v>
          </cell>
          <cell r="B193" t="str">
            <v>Unión reparación unión z pvc 2"</v>
          </cell>
          <cell r="C193" t="str">
            <v>und</v>
          </cell>
          <cell r="D193">
            <v>17591</v>
          </cell>
        </row>
        <row r="194">
          <cell r="A194">
            <v>193</v>
          </cell>
          <cell r="B194" t="str">
            <v>Unión reparación unión z pvc 2 1/2"</v>
          </cell>
          <cell r="C194" t="str">
            <v>und</v>
          </cell>
          <cell r="D194">
            <v>20480</v>
          </cell>
        </row>
        <row r="195">
          <cell r="A195">
            <v>194</v>
          </cell>
          <cell r="B195" t="str">
            <v>Unión reparación unión z pvc 3"</v>
          </cell>
          <cell r="C195" t="str">
            <v>und</v>
          </cell>
          <cell r="D195">
            <v>28996</v>
          </cell>
        </row>
        <row r="196">
          <cell r="A196">
            <v>195</v>
          </cell>
          <cell r="B196" t="str">
            <v>Unión reparación unión z pvc 4"</v>
          </cell>
          <cell r="C196" t="str">
            <v>und</v>
          </cell>
          <cell r="D196">
            <v>49722</v>
          </cell>
        </row>
        <row r="197">
          <cell r="A197">
            <v>196</v>
          </cell>
          <cell r="B197" t="str">
            <v>Unión reparación unión z pvc 6"</v>
          </cell>
          <cell r="C197" t="str">
            <v>und</v>
          </cell>
          <cell r="D197">
            <v>115658</v>
          </cell>
        </row>
        <row r="198">
          <cell r="A198">
            <v>197</v>
          </cell>
          <cell r="B198" t="str">
            <v>Unión reparación unión z pvc 8"</v>
          </cell>
          <cell r="C198" t="str">
            <v>und</v>
          </cell>
          <cell r="D198">
            <v>212656</v>
          </cell>
        </row>
        <row r="199">
          <cell r="A199">
            <v>198</v>
          </cell>
          <cell r="B199" t="str">
            <v>Unión reparación unión z pvc 10"</v>
          </cell>
          <cell r="C199" t="str">
            <v>und</v>
          </cell>
          <cell r="D199">
            <v>363215</v>
          </cell>
        </row>
        <row r="200">
          <cell r="A200">
            <v>199</v>
          </cell>
          <cell r="B200" t="str">
            <v>Unión reparación unión z pvc 12"</v>
          </cell>
          <cell r="C200" t="str">
            <v>und</v>
          </cell>
          <cell r="D200">
            <v>664899</v>
          </cell>
        </row>
        <row r="201">
          <cell r="A201">
            <v>200</v>
          </cell>
          <cell r="B201" t="str">
            <v>Unión HD acople a tubería reparación PVC 10"</v>
          </cell>
          <cell r="C201" t="str">
            <v>und</v>
          </cell>
          <cell r="D201">
            <v>306240</v>
          </cell>
        </row>
        <row r="202">
          <cell r="A202">
            <v>201</v>
          </cell>
          <cell r="B202" t="str">
            <v>Unión HD acople a tubería reparación PVC 12"</v>
          </cell>
          <cell r="C202" t="str">
            <v>und</v>
          </cell>
          <cell r="D202">
            <v>510400</v>
          </cell>
        </row>
        <row r="203">
          <cell r="A203">
            <v>202</v>
          </cell>
          <cell r="B203" t="str">
            <v>Unión HD acople a tubería reparación PVC 14"</v>
          </cell>
          <cell r="C203" t="str">
            <v>und</v>
          </cell>
          <cell r="D203">
            <v>1102000</v>
          </cell>
        </row>
        <row r="204">
          <cell r="A204">
            <v>203</v>
          </cell>
          <cell r="B204" t="str">
            <v>Unión HD acople a tubería reparación PVC 16"</v>
          </cell>
          <cell r="C204" t="str">
            <v>und</v>
          </cell>
          <cell r="D204">
            <v>1410560</v>
          </cell>
        </row>
        <row r="205">
          <cell r="A205">
            <v>204</v>
          </cell>
          <cell r="B205" t="str">
            <v>Unión HD acople a tubería reparación PVC 6"</v>
          </cell>
          <cell r="C205" t="str">
            <v>und</v>
          </cell>
          <cell r="D205">
            <v>140360</v>
          </cell>
        </row>
        <row r="206">
          <cell r="A206">
            <v>205</v>
          </cell>
          <cell r="B206" t="str">
            <v>Unión mecanica PVC 8"</v>
          </cell>
          <cell r="C206" t="str">
            <v>und</v>
          </cell>
          <cell r="D206">
            <v>115658</v>
          </cell>
        </row>
        <row r="207">
          <cell r="A207">
            <v>206</v>
          </cell>
          <cell r="B207" t="str">
            <v>Unión mecánica    2"</v>
          </cell>
          <cell r="C207" t="str">
            <v>und</v>
          </cell>
          <cell r="D207">
            <v>18505.48</v>
          </cell>
        </row>
        <row r="208">
          <cell r="A208">
            <v>207</v>
          </cell>
          <cell r="B208" t="str">
            <v>Unión mecánica    3"</v>
          </cell>
          <cell r="C208" t="str">
            <v>und</v>
          </cell>
          <cell r="D208">
            <v>31686.560000000001</v>
          </cell>
        </row>
        <row r="209">
          <cell r="A209">
            <v>208</v>
          </cell>
          <cell r="B209" t="str">
            <v>Unión mecánica    4"</v>
          </cell>
          <cell r="C209" t="str">
            <v>und</v>
          </cell>
          <cell r="D209">
            <v>51506.32</v>
          </cell>
        </row>
        <row r="210">
          <cell r="A210">
            <v>209</v>
          </cell>
          <cell r="B210" t="str">
            <v>Unión mecánica    6"</v>
          </cell>
          <cell r="C210" t="str">
            <v>und</v>
          </cell>
          <cell r="D210">
            <v>120264.16</v>
          </cell>
        </row>
        <row r="211">
          <cell r="A211">
            <v>210</v>
          </cell>
          <cell r="B211" t="str">
            <v>Unión mecánica    8"</v>
          </cell>
          <cell r="C211" t="str">
            <v>und</v>
          </cell>
          <cell r="D211">
            <v>220954.48</v>
          </cell>
        </row>
        <row r="212">
          <cell r="A212">
            <v>211</v>
          </cell>
          <cell r="B212" t="str">
            <v>Unión mecánica  10"</v>
          </cell>
          <cell r="C212" t="str">
            <v>und</v>
          </cell>
          <cell r="D212">
            <v>394777</v>
          </cell>
        </row>
        <row r="213">
          <cell r="A213">
            <v>212</v>
          </cell>
          <cell r="B213" t="str">
            <v>Unión mecánica  12"</v>
          </cell>
          <cell r="C213" t="str">
            <v>und</v>
          </cell>
          <cell r="D213">
            <v>611815.31999999995</v>
          </cell>
        </row>
        <row r="214">
          <cell r="A214">
            <v>213</v>
          </cell>
          <cell r="B214" t="str">
            <v>Unión mecánica 2 1/2"</v>
          </cell>
          <cell r="C214" t="str">
            <v>und</v>
          </cell>
          <cell r="D214">
            <v>24115.24</v>
          </cell>
        </row>
        <row r="215">
          <cell r="A215">
            <v>214</v>
          </cell>
          <cell r="B215" t="str">
            <v>Unión PVC 4"</v>
          </cell>
          <cell r="C215" t="str">
            <v>und</v>
          </cell>
          <cell r="D215">
            <v>5760.56</v>
          </cell>
        </row>
        <row r="216">
          <cell r="A216">
            <v>215</v>
          </cell>
          <cell r="B216" t="str">
            <v>Unión rápida d=1/2"</v>
          </cell>
          <cell r="C216" t="str">
            <v>und</v>
          </cell>
          <cell r="D216">
            <v>3747</v>
          </cell>
        </row>
        <row r="217">
          <cell r="A217">
            <v>216</v>
          </cell>
          <cell r="B217" t="str">
            <v>Ducto Eléctrico y/o telefónico  2"</v>
          </cell>
          <cell r="C217" t="str">
            <v>ml</v>
          </cell>
          <cell r="D217">
            <v>6489.5039999999999</v>
          </cell>
        </row>
        <row r="218">
          <cell r="A218">
            <v>217</v>
          </cell>
          <cell r="B218" t="str">
            <v>Tee Hf ext. Liso junta rápida PVC 3x3 (75x75)</v>
          </cell>
          <cell r="C218" t="str">
            <v>und</v>
          </cell>
          <cell r="D218">
            <v>89250</v>
          </cell>
        </row>
        <row r="219">
          <cell r="A219">
            <v>218</v>
          </cell>
          <cell r="B219" t="str">
            <v>Tapones HF macho para PVC 3"</v>
          </cell>
          <cell r="C219" t="str">
            <v>und</v>
          </cell>
          <cell r="D219">
            <v>25520</v>
          </cell>
        </row>
        <row r="220">
          <cell r="A220">
            <v>219</v>
          </cell>
          <cell r="B220" t="str">
            <v>Codo g.rad.11 1/4º unión mecánica    2 1/2"</v>
          </cell>
          <cell r="C220" t="str">
            <v>und</v>
          </cell>
          <cell r="D220">
            <v>28502</v>
          </cell>
        </row>
        <row r="221">
          <cell r="A221">
            <v>220</v>
          </cell>
          <cell r="B221" t="str">
            <v>Codo g.rad.11 1/4º unión mecánica    2"</v>
          </cell>
          <cell r="C221" t="str">
            <v>und</v>
          </cell>
          <cell r="D221">
            <v>24788</v>
          </cell>
        </row>
        <row r="222">
          <cell r="A222">
            <v>221</v>
          </cell>
          <cell r="B222" t="str">
            <v>Codo g.rad.11 1/4º unión mecánica    3"</v>
          </cell>
          <cell r="C222" t="str">
            <v>und</v>
          </cell>
          <cell r="D222">
            <v>39547</v>
          </cell>
        </row>
        <row r="223">
          <cell r="A223">
            <v>222</v>
          </cell>
          <cell r="B223" t="str">
            <v>Codos HF 11.25º ext. Liso junta rápida PVC 2"</v>
          </cell>
          <cell r="C223" t="str">
            <v>und</v>
          </cell>
          <cell r="D223">
            <v>49746</v>
          </cell>
        </row>
        <row r="224">
          <cell r="A224">
            <v>223</v>
          </cell>
          <cell r="B224" t="str">
            <v>Codo g.rad.11 1/4º unión mecánica    6"</v>
          </cell>
          <cell r="C224" t="str">
            <v>und</v>
          </cell>
          <cell r="D224">
            <v>174778</v>
          </cell>
        </row>
        <row r="225">
          <cell r="A225">
            <v>224</v>
          </cell>
          <cell r="B225" t="str">
            <v>Codos HF 11.25º ext. Liso junta rápida PVC 3"</v>
          </cell>
          <cell r="C225" t="str">
            <v>und</v>
          </cell>
          <cell r="D225">
            <v>67180</v>
          </cell>
        </row>
        <row r="226">
          <cell r="A226">
            <v>225</v>
          </cell>
          <cell r="B226" t="str">
            <v>Codo g.rad.11 1/4º unión mecánica  10"</v>
          </cell>
          <cell r="C226" t="str">
            <v>und</v>
          </cell>
          <cell r="D226">
            <v>644424</v>
          </cell>
        </row>
        <row r="227">
          <cell r="A227">
            <v>226</v>
          </cell>
          <cell r="B227" t="str">
            <v>Codo g.rad.11 1/4º unión mecánica  12"</v>
          </cell>
          <cell r="C227" t="str">
            <v>und</v>
          </cell>
          <cell r="D227">
            <v>1003522</v>
          </cell>
        </row>
        <row r="228">
          <cell r="A228">
            <v>227</v>
          </cell>
          <cell r="B228" t="str">
            <v>Codo g.rad.22 1/2º unión mecánica    2 1/2"</v>
          </cell>
          <cell r="C228" t="str">
            <v>und</v>
          </cell>
          <cell r="D228">
            <v>30141</v>
          </cell>
        </row>
        <row r="229">
          <cell r="A229">
            <v>228</v>
          </cell>
          <cell r="B229" t="str">
            <v>Codo g.rad.22 1/2º unión mecánica    2"</v>
          </cell>
          <cell r="C229" t="str">
            <v>und</v>
          </cell>
          <cell r="D229">
            <v>21490</v>
          </cell>
        </row>
        <row r="230">
          <cell r="A230">
            <v>229</v>
          </cell>
          <cell r="B230" t="str">
            <v>Codo g.rad.22 1/2º unión mecánica    3"</v>
          </cell>
          <cell r="C230" t="str">
            <v>und</v>
          </cell>
          <cell r="D230">
            <v>43390</v>
          </cell>
        </row>
        <row r="231">
          <cell r="A231">
            <v>230</v>
          </cell>
          <cell r="B231" t="str">
            <v>Codo g.rad.22 1/2º unión mecánica    4"</v>
          </cell>
          <cell r="C231" t="str">
            <v>und</v>
          </cell>
          <cell r="D231">
            <v>79747</v>
          </cell>
        </row>
        <row r="232">
          <cell r="A232">
            <v>231</v>
          </cell>
          <cell r="B232" t="str">
            <v>Codo g.rad.22 1/2º unión mecánica    6"</v>
          </cell>
          <cell r="C232" t="str">
            <v>und</v>
          </cell>
          <cell r="D232">
            <v>195463</v>
          </cell>
        </row>
        <row r="233">
          <cell r="A233">
            <v>232</v>
          </cell>
          <cell r="B233" t="str">
            <v>Codo g.rad.22 1/2º unión mecánica    8"</v>
          </cell>
          <cell r="C233" t="str">
            <v>und</v>
          </cell>
          <cell r="D233">
            <v>413578</v>
          </cell>
        </row>
        <row r="234">
          <cell r="A234">
            <v>233</v>
          </cell>
          <cell r="B234" t="str">
            <v>Codo g.rad.22 1/2º unión mecánica  10"</v>
          </cell>
          <cell r="C234" t="str">
            <v>und</v>
          </cell>
          <cell r="D234">
            <v>787720</v>
          </cell>
        </row>
        <row r="235">
          <cell r="A235">
            <v>234</v>
          </cell>
          <cell r="B235" t="str">
            <v>Codo g.rad.22 1/2º unión mecánica  12"</v>
          </cell>
          <cell r="C235" t="str">
            <v>und</v>
          </cell>
          <cell r="D235">
            <v>1247962</v>
          </cell>
        </row>
        <row r="236">
          <cell r="A236">
            <v>235</v>
          </cell>
          <cell r="B236" t="str">
            <v>Codo g.rad.45º unión mecánica    2 1/2"</v>
          </cell>
          <cell r="C236" t="str">
            <v>und</v>
          </cell>
          <cell r="D236">
            <v>26011.84</v>
          </cell>
        </row>
        <row r="237">
          <cell r="A237">
            <v>236</v>
          </cell>
          <cell r="B237" t="str">
            <v>Codo g.rad.45º unión mecánica    2"</v>
          </cell>
          <cell r="C237" t="str">
            <v>und</v>
          </cell>
          <cell r="D237">
            <v>20189.8</v>
          </cell>
        </row>
        <row r="238">
          <cell r="A238">
            <v>237</v>
          </cell>
          <cell r="B238" t="str">
            <v>Codo g.rad.45º unión mecánica    3"</v>
          </cell>
          <cell r="C238" t="str">
            <v>und</v>
          </cell>
          <cell r="D238">
            <v>47098.32</v>
          </cell>
        </row>
        <row r="239">
          <cell r="A239">
            <v>238</v>
          </cell>
          <cell r="B239" t="str">
            <v>Codo g.rad.45º unión mecánica    4"</v>
          </cell>
          <cell r="C239" t="str">
            <v>und</v>
          </cell>
          <cell r="D239">
            <v>90432.44</v>
          </cell>
        </row>
        <row r="240">
          <cell r="A240">
            <v>239</v>
          </cell>
          <cell r="B240" t="str">
            <v>Codo g.rad.45º unión mecánica    6"</v>
          </cell>
          <cell r="C240" t="str">
            <v>und</v>
          </cell>
          <cell r="D240">
            <v>240878.64</v>
          </cell>
        </row>
        <row r="241">
          <cell r="A241">
            <v>240</v>
          </cell>
          <cell r="B241" t="str">
            <v>Codo g.rad.45º unión mecánica    8"</v>
          </cell>
          <cell r="C241" t="str">
            <v>und</v>
          </cell>
          <cell r="D241">
            <v>572816.12</v>
          </cell>
        </row>
        <row r="242">
          <cell r="A242">
            <v>241</v>
          </cell>
          <cell r="B242" t="str">
            <v>Codo g.rad.45º unión mecánica  10"</v>
          </cell>
          <cell r="C242" t="str">
            <v>und</v>
          </cell>
          <cell r="D242">
            <v>1058969.8</v>
          </cell>
        </row>
        <row r="243">
          <cell r="A243">
            <v>242</v>
          </cell>
          <cell r="B243" t="str">
            <v>Codo g.rad.45º unión mecánica  12"</v>
          </cell>
          <cell r="C243" t="str">
            <v>und</v>
          </cell>
          <cell r="D243">
            <v>1690842.68</v>
          </cell>
        </row>
        <row r="244">
          <cell r="A244">
            <v>243</v>
          </cell>
          <cell r="B244" t="str">
            <v>Codo g.rad.90º unión mecánica    2 1/2"</v>
          </cell>
          <cell r="C244" t="str">
            <v>und</v>
          </cell>
          <cell r="D244">
            <v>36324</v>
          </cell>
        </row>
        <row r="245">
          <cell r="A245">
            <v>244</v>
          </cell>
          <cell r="B245" t="str">
            <v>Codo g.rad.90º unión mecánica    2"</v>
          </cell>
          <cell r="C245" t="str">
            <v>und</v>
          </cell>
          <cell r="D245">
            <v>28194</v>
          </cell>
        </row>
        <row r="246">
          <cell r="A246">
            <v>245</v>
          </cell>
          <cell r="B246" t="str">
            <v>Codo g.rad.90º unión mecánica    3"</v>
          </cell>
          <cell r="C246" t="str">
            <v>und</v>
          </cell>
          <cell r="D246">
            <v>65771</v>
          </cell>
        </row>
        <row r="247">
          <cell r="A247">
            <v>246</v>
          </cell>
          <cell r="B247" t="str">
            <v>Codo g.rad.90º unión mecánica    4"</v>
          </cell>
          <cell r="C247" t="str">
            <v>und</v>
          </cell>
          <cell r="D247">
            <v>126286</v>
          </cell>
        </row>
        <row r="248">
          <cell r="A248">
            <v>247</v>
          </cell>
          <cell r="B248" t="str">
            <v>Codo g.rad.90º unión mecánica    6"</v>
          </cell>
          <cell r="C248" t="str">
            <v>und</v>
          </cell>
          <cell r="D248">
            <v>336376</v>
          </cell>
        </row>
        <row r="249">
          <cell r="A249">
            <v>248</v>
          </cell>
          <cell r="B249" t="str">
            <v>Codo g.rad.90º unión mecánica    8"</v>
          </cell>
          <cell r="C249" t="str">
            <v>und</v>
          </cell>
          <cell r="D249">
            <v>799909</v>
          </cell>
        </row>
        <row r="250">
          <cell r="A250">
            <v>249</v>
          </cell>
          <cell r="B250" t="str">
            <v>Codo g.rad.90º unión mecánica  10"</v>
          </cell>
          <cell r="C250" t="str">
            <v>und</v>
          </cell>
          <cell r="D250">
            <v>1478800</v>
          </cell>
        </row>
        <row r="251">
          <cell r="A251">
            <v>250</v>
          </cell>
          <cell r="B251" t="str">
            <v>Codo g.rad.90º unión mecánica  12"</v>
          </cell>
          <cell r="C251" t="str">
            <v>und</v>
          </cell>
          <cell r="D251">
            <v>2361182</v>
          </cell>
        </row>
        <row r="252">
          <cell r="A252">
            <v>251</v>
          </cell>
          <cell r="B252" t="str">
            <v>Codos HF 11.25º ext. Liso junta rápida PVC 4"</v>
          </cell>
          <cell r="C252" t="str">
            <v>und</v>
          </cell>
          <cell r="D252">
            <v>98252</v>
          </cell>
        </row>
        <row r="253">
          <cell r="A253">
            <v>252</v>
          </cell>
          <cell r="B253" t="str">
            <v>Codos HF 11.25º ext. Liso junta rápida PVC 4"</v>
          </cell>
          <cell r="C253" t="str">
            <v>und</v>
          </cell>
          <cell r="D253">
            <v>98252</v>
          </cell>
        </row>
        <row r="254">
          <cell r="A254">
            <v>253</v>
          </cell>
          <cell r="B254" t="str">
            <v>Codos HF 22,5º ext. Liso junta rápida PVC 3"</v>
          </cell>
          <cell r="C254" t="str">
            <v>und</v>
          </cell>
          <cell r="D254">
            <v>71072</v>
          </cell>
        </row>
        <row r="255">
          <cell r="A255">
            <v>254</v>
          </cell>
          <cell r="B255" t="str">
            <v>Codos HF 22.5º ext. Liso junta rápida PVC 12"</v>
          </cell>
          <cell r="C255" t="str">
            <v>und</v>
          </cell>
          <cell r="D255">
            <v>1122880</v>
          </cell>
        </row>
        <row r="256">
          <cell r="A256">
            <v>255</v>
          </cell>
          <cell r="B256" t="str">
            <v>Codos HF 22.5º ext. Liso junta rápida PVC 4"</v>
          </cell>
          <cell r="C256" t="str">
            <v>und</v>
          </cell>
          <cell r="D256">
            <v>123772</v>
          </cell>
        </row>
        <row r="257">
          <cell r="A257">
            <v>256</v>
          </cell>
          <cell r="B257" t="str">
            <v>Codos HF 22.5º ext. Liso junta rápida PVC 6"</v>
          </cell>
          <cell r="C257" t="str">
            <v>und</v>
          </cell>
          <cell r="D257">
            <v>238612</v>
          </cell>
        </row>
        <row r="258">
          <cell r="A258">
            <v>257</v>
          </cell>
          <cell r="B258" t="str">
            <v>Codos HF 45º ext. Liso junta rápida PVC 10"</v>
          </cell>
          <cell r="C258" t="str">
            <v>und</v>
          </cell>
          <cell r="D258">
            <v>842160</v>
          </cell>
        </row>
        <row r="259">
          <cell r="A259">
            <v>258</v>
          </cell>
          <cell r="B259" t="str">
            <v>Codos HF 45º ext. Liso junta rápida PVC 12"</v>
          </cell>
          <cell r="C259" t="str">
            <v>und</v>
          </cell>
          <cell r="D259">
            <v>1023826.0869565217</v>
          </cell>
        </row>
        <row r="260">
          <cell r="A260">
            <v>259</v>
          </cell>
          <cell r="B260" t="str">
            <v>Codos HF 45º ext. Liso junta rápida PVC 14"</v>
          </cell>
          <cell r="C260" t="str">
            <v>und</v>
          </cell>
          <cell r="D260">
            <v>1518400</v>
          </cell>
        </row>
        <row r="261">
          <cell r="A261">
            <v>260</v>
          </cell>
          <cell r="B261" t="str">
            <v>Codos HF 45º ext. Liso junta rápida PVC 16"</v>
          </cell>
          <cell r="C261" t="str">
            <v>und</v>
          </cell>
          <cell r="D261">
            <v>2329976</v>
          </cell>
        </row>
        <row r="262">
          <cell r="A262">
            <v>261</v>
          </cell>
          <cell r="B262" t="str">
            <v>Codos HF 45º ext. Liso junta rápida PVC 18"</v>
          </cell>
          <cell r="C262" t="str">
            <v>und</v>
          </cell>
          <cell r="D262">
            <v>3107060</v>
          </cell>
        </row>
        <row r="263">
          <cell r="A263">
            <v>262</v>
          </cell>
          <cell r="B263" t="str">
            <v>Codos HF 45º ext. Liso junta rápida PVC 2"</v>
          </cell>
          <cell r="C263" t="str">
            <v>und</v>
          </cell>
          <cell r="D263">
            <v>70180</v>
          </cell>
        </row>
        <row r="264">
          <cell r="A264">
            <v>263</v>
          </cell>
          <cell r="B264" t="str">
            <v>Codos HF 45º ext. Liso junta rápida PVC 20"</v>
          </cell>
          <cell r="C264" t="str">
            <v>und</v>
          </cell>
          <cell r="D264">
            <v>3696572</v>
          </cell>
        </row>
        <row r="265">
          <cell r="A265">
            <v>264</v>
          </cell>
          <cell r="B265" t="str">
            <v>Codos HF 45º ext. Liso junta rápida PVC 24"</v>
          </cell>
          <cell r="C265" t="str">
            <v>und</v>
          </cell>
          <cell r="D265">
            <v>4981504</v>
          </cell>
        </row>
        <row r="266">
          <cell r="A266">
            <v>265</v>
          </cell>
          <cell r="B266" t="str">
            <v>Codos HF 45º ext. Liso junta rápida PVC 3"</v>
          </cell>
          <cell r="C266" t="str">
            <v>und</v>
          </cell>
          <cell r="D266">
            <v>86763</v>
          </cell>
        </row>
        <row r="267">
          <cell r="A267">
            <v>266</v>
          </cell>
          <cell r="B267" t="str">
            <v>Codos HF 45º ext. Liso junta rápida PVC 4"</v>
          </cell>
          <cell r="C267" t="str">
            <v>und</v>
          </cell>
          <cell r="D267">
            <v>98252</v>
          </cell>
        </row>
        <row r="268">
          <cell r="A268">
            <v>267</v>
          </cell>
          <cell r="B268" t="str">
            <v>Codos HF 45º ext. Liso junta rápida PVC 6"</v>
          </cell>
          <cell r="C268" t="str">
            <v>und</v>
          </cell>
          <cell r="D268">
            <v>238612</v>
          </cell>
        </row>
        <row r="269">
          <cell r="A269">
            <v>268</v>
          </cell>
          <cell r="B269" t="str">
            <v>Codos HF 45º ext. Liso junta rápida PVC 8"</v>
          </cell>
          <cell r="C269" t="str">
            <v>und</v>
          </cell>
          <cell r="D269">
            <v>701800</v>
          </cell>
        </row>
        <row r="270">
          <cell r="A270">
            <v>269</v>
          </cell>
          <cell r="B270" t="str">
            <v>Codos HF 90º ext. Liso junta rápida PVC 10"</v>
          </cell>
          <cell r="C270" t="str">
            <v>und</v>
          </cell>
          <cell r="D270">
            <v>1122880</v>
          </cell>
        </row>
        <row r="271">
          <cell r="A271">
            <v>270</v>
          </cell>
          <cell r="B271" t="str">
            <v>Codos HF 90º ext. Liso junta rápida PVC 12"</v>
          </cell>
          <cell r="C271" t="str">
            <v>und</v>
          </cell>
          <cell r="D271">
            <v>1396786</v>
          </cell>
        </row>
        <row r="272">
          <cell r="A272">
            <v>271</v>
          </cell>
          <cell r="B272" t="str">
            <v>Codos HF 90º ext. Liso junta rápida PVC 14"</v>
          </cell>
          <cell r="C272" t="str">
            <v>und</v>
          </cell>
          <cell r="D272">
            <v>1871892</v>
          </cell>
        </row>
        <row r="273">
          <cell r="A273">
            <v>272</v>
          </cell>
          <cell r="B273" t="str">
            <v>Codos HF 90º ext. Liso junta rápida PVC 16"</v>
          </cell>
          <cell r="C273" t="str">
            <v>und</v>
          </cell>
          <cell r="D273">
            <v>2796992</v>
          </cell>
        </row>
        <row r="274">
          <cell r="A274">
            <v>273</v>
          </cell>
          <cell r="B274" t="str">
            <v>Codos HF 90º ext. Liso junta rápida PVC 18"</v>
          </cell>
          <cell r="C274" t="str">
            <v>und</v>
          </cell>
          <cell r="D274">
            <v>3372468</v>
          </cell>
        </row>
        <row r="275">
          <cell r="A275">
            <v>274</v>
          </cell>
          <cell r="B275" t="str">
            <v>Codos HF 90º ext. Liso junta rápida PVC 2"</v>
          </cell>
          <cell r="C275" t="str">
            <v>und</v>
          </cell>
          <cell r="D275">
            <v>57420</v>
          </cell>
        </row>
        <row r="276">
          <cell r="A276">
            <v>275</v>
          </cell>
          <cell r="B276" t="str">
            <v>Codos HF 90º ext. Liso junta rápida PVC 20"</v>
          </cell>
          <cell r="C276" t="str">
            <v>und</v>
          </cell>
          <cell r="D276">
            <v>4010468</v>
          </cell>
        </row>
        <row r="277">
          <cell r="A277">
            <v>276</v>
          </cell>
          <cell r="B277" t="str">
            <v>Codos HF 90º ext. Liso junta rápida PVC 24"</v>
          </cell>
          <cell r="C277" t="str">
            <v>und</v>
          </cell>
          <cell r="D277">
            <v>5274984</v>
          </cell>
        </row>
        <row r="278">
          <cell r="A278">
            <v>277</v>
          </cell>
          <cell r="B278" t="str">
            <v>Codos HF 90º ext. Liso junta rápida PVC 3"</v>
          </cell>
          <cell r="C278" t="str">
            <v>und</v>
          </cell>
          <cell r="D278">
            <v>84216</v>
          </cell>
        </row>
        <row r="279">
          <cell r="A279">
            <v>278</v>
          </cell>
          <cell r="B279" t="str">
            <v>Codos HF 90º ext. Liso junta rápida PVC 4"</v>
          </cell>
          <cell r="C279" t="str">
            <v>und</v>
          </cell>
          <cell r="D279">
            <v>108460</v>
          </cell>
        </row>
        <row r="280">
          <cell r="A280">
            <v>279</v>
          </cell>
          <cell r="B280" t="str">
            <v>Codos HF 90º ext. Liso junta rápida PVC 6"</v>
          </cell>
          <cell r="C280" t="str">
            <v>und</v>
          </cell>
          <cell r="D280">
            <v>283272</v>
          </cell>
        </row>
        <row r="281">
          <cell r="A281">
            <v>280</v>
          </cell>
          <cell r="B281" t="str">
            <v>Codos HF 90º ext. Liso junta rápida PVC 8"</v>
          </cell>
          <cell r="C281" t="str">
            <v>und</v>
          </cell>
          <cell r="D281">
            <v>659692</v>
          </cell>
        </row>
        <row r="282">
          <cell r="A282">
            <v>281</v>
          </cell>
          <cell r="B282" t="str">
            <v>Codos HF de 11.25 para PVC ext. Liso PVC 12"</v>
          </cell>
          <cell r="C282" t="str">
            <v>und</v>
          </cell>
          <cell r="D282">
            <v>982520</v>
          </cell>
        </row>
        <row r="283">
          <cell r="A283">
            <v>282</v>
          </cell>
          <cell r="B283" t="str">
            <v>Codos HF de 11.25 para PVC ext. Liso PVC 6"</v>
          </cell>
          <cell r="C283" t="str">
            <v>und</v>
          </cell>
          <cell r="D283">
            <v>227360</v>
          </cell>
        </row>
        <row r="284">
          <cell r="A284">
            <v>283</v>
          </cell>
          <cell r="B284" t="str">
            <v>Hidrante Chicago 3" extremo liso</v>
          </cell>
          <cell r="C284" t="str">
            <v>und</v>
          </cell>
          <cell r="D284">
            <v>1403600</v>
          </cell>
        </row>
        <row r="285">
          <cell r="A285">
            <v>284</v>
          </cell>
          <cell r="B285" t="str">
            <v>Hidrante Londres 4" extremo liso</v>
          </cell>
          <cell r="C285" t="str">
            <v>und</v>
          </cell>
          <cell r="D285">
            <v>2188920</v>
          </cell>
        </row>
        <row r="286">
          <cell r="A286">
            <v>285</v>
          </cell>
          <cell r="B286" t="str">
            <v>Hidrante Londres 6" extremo liso</v>
          </cell>
          <cell r="C286" t="str">
            <v>und</v>
          </cell>
          <cell r="D286">
            <v>2241120</v>
          </cell>
        </row>
        <row r="287">
          <cell r="A287">
            <v>286</v>
          </cell>
          <cell r="B287" t="str">
            <v>Hidrante roma 4" extremo liso</v>
          </cell>
          <cell r="C287" t="str">
            <v>und</v>
          </cell>
          <cell r="D287">
            <v>2233000</v>
          </cell>
        </row>
        <row r="288">
          <cell r="A288">
            <v>287</v>
          </cell>
          <cell r="B288" t="str">
            <v>Hidrante roma 6" extremo liso</v>
          </cell>
          <cell r="C288" t="str">
            <v>und</v>
          </cell>
          <cell r="D288">
            <v>2679600</v>
          </cell>
        </row>
        <row r="289">
          <cell r="A289">
            <v>288</v>
          </cell>
          <cell r="B289" t="str">
            <v>Tubo acued. Pres. PVC  10"  rde 21</v>
          </cell>
          <cell r="C289" t="str">
            <v>ml</v>
          </cell>
          <cell r="D289">
            <v>136851</v>
          </cell>
        </row>
        <row r="290">
          <cell r="A290">
            <v>289</v>
          </cell>
          <cell r="B290" t="str">
            <v>Tubo acued. Pres. PVC  10"  rde 26</v>
          </cell>
          <cell r="C290" t="str">
            <v>ml</v>
          </cell>
          <cell r="D290">
            <v>111232.4</v>
          </cell>
        </row>
        <row r="291">
          <cell r="A291">
            <v>290</v>
          </cell>
          <cell r="B291" t="str">
            <v>Tubo acued. Pres. PVC  10"  rde 32.5</v>
          </cell>
          <cell r="C291" t="str">
            <v>ml</v>
          </cell>
          <cell r="D291">
            <v>91158.6</v>
          </cell>
        </row>
        <row r="292">
          <cell r="A292">
            <v>291</v>
          </cell>
          <cell r="B292" t="str">
            <v>Tubo acued. Pres. PVC  10"  rde 41</v>
          </cell>
          <cell r="C292" t="str">
            <v>ml</v>
          </cell>
          <cell r="D292">
            <v>72936.160000000003</v>
          </cell>
        </row>
        <row r="293">
          <cell r="A293">
            <v>292</v>
          </cell>
          <cell r="B293" t="str">
            <v>Tubo acued. Pres. PVC  12"  rde 21 Unión mecánica</v>
          </cell>
          <cell r="C293" t="str">
            <v>ml</v>
          </cell>
          <cell r="D293">
            <v>192485.76000000001</v>
          </cell>
        </row>
        <row r="294">
          <cell r="A294">
            <v>293</v>
          </cell>
          <cell r="B294" t="str">
            <v>Tubo acued. Pres. PVC  12"  rde 26</v>
          </cell>
          <cell r="C294" t="str">
            <v>ml</v>
          </cell>
          <cell r="D294">
            <v>156903.92000000001</v>
          </cell>
        </row>
        <row r="295">
          <cell r="A295">
            <v>294</v>
          </cell>
          <cell r="B295" t="str">
            <v>Tubo acued. Pres. PVC  12"  rde 32.5</v>
          </cell>
          <cell r="C295" t="str">
            <v>ml</v>
          </cell>
          <cell r="D295">
            <v>127667.28</v>
          </cell>
        </row>
        <row r="296">
          <cell r="A296">
            <v>295</v>
          </cell>
          <cell r="B296" t="str">
            <v>Tubo acued. Pres. PVC  12"  rde 41</v>
          </cell>
          <cell r="C296" t="str">
            <v>ml</v>
          </cell>
          <cell r="D296">
            <v>103296.84</v>
          </cell>
        </row>
        <row r="297">
          <cell r="A297">
            <v>296</v>
          </cell>
          <cell r="B297" t="str">
            <v>Tubo acued. Pres. PVC  2 1/2"  rde 21</v>
          </cell>
          <cell r="C297" t="str">
            <v>ml</v>
          </cell>
          <cell r="D297">
            <v>10741.6</v>
          </cell>
        </row>
        <row r="298">
          <cell r="A298">
            <v>297</v>
          </cell>
          <cell r="B298" t="str">
            <v>Tubo acued. Pres. PVC  2 1/2"  rde 26</v>
          </cell>
          <cell r="C298" t="str">
            <v>ml</v>
          </cell>
          <cell r="D298">
            <v>8653.6</v>
          </cell>
        </row>
        <row r="299">
          <cell r="A299">
            <v>298</v>
          </cell>
          <cell r="B299" t="str">
            <v>Tubo acued. Pres. PVC  2"  rde 21</v>
          </cell>
          <cell r="C299" t="str">
            <v>ml</v>
          </cell>
          <cell r="D299">
            <v>7109.64</v>
          </cell>
        </row>
        <row r="300">
          <cell r="A300">
            <v>299</v>
          </cell>
          <cell r="B300" t="str">
            <v>Tubo acued. Pres. PVC  2"  rde 26</v>
          </cell>
          <cell r="C300" t="str">
            <v>ml</v>
          </cell>
          <cell r="D300">
            <v>6035.48</v>
          </cell>
        </row>
        <row r="301">
          <cell r="A301">
            <v>300</v>
          </cell>
          <cell r="B301" t="str">
            <v>Tubo acued. Pres. PVC  3"  rde 21 unión mecánica</v>
          </cell>
          <cell r="C301" t="str">
            <v>ml</v>
          </cell>
          <cell r="D301">
            <v>14568.44</v>
          </cell>
        </row>
        <row r="302">
          <cell r="A302">
            <v>301</v>
          </cell>
          <cell r="B302" t="str">
            <v>Tubo acued. Pres. PVC  3"  rde 26</v>
          </cell>
          <cell r="C302" t="str">
            <v>ml</v>
          </cell>
          <cell r="D302">
            <v>11952</v>
          </cell>
        </row>
        <row r="303">
          <cell r="A303">
            <v>302</v>
          </cell>
          <cell r="B303">
            <v>0</v>
          </cell>
          <cell r="C303">
            <v>0</v>
          </cell>
          <cell r="D303">
            <v>0</v>
          </cell>
        </row>
        <row r="304">
          <cell r="A304">
            <v>303</v>
          </cell>
          <cell r="B304" t="str">
            <v>Tubo acued. Pres. PVC  4"  rde 21 unión mecánica</v>
          </cell>
          <cell r="C304" t="str">
            <v>ml</v>
          </cell>
          <cell r="D304">
            <v>24038.68</v>
          </cell>
        </row>
        <row r="305">
          <cell r="A305">
            <v>304</v>
          </cell>
          <cell r="B305" t="str">
            <v>Tubo acued. Pres. PVC  4"  rde 26</v>
          </cell>
          <cell r="C305" t="str">
            <v>ml</v>
          </cell>
          <cell r="D305">
            <v>19725.8</v>
          </cell>
        </row>
        <row r="306">
          <cell r="A306">
            <v>305</v>
          </cell>
          <cell r="B306" t="str">
            <v>Tubo acued. Pres. PVC  4"  rde 32.5</v>
          </cell>
          <cell r="C306" t="str">
            <v>ml</v>
          </cell>
          <cell r="D306">
            <v>16466.2</v>
          </cell>
        </row>
        <row r="307">
          <cell r="A307">
            <v>306</v>
          </cell>
          <cell r="B307" t="str">
            <v>Tubo acued. Pres. PVC  4"  rde 41</v>
          </cell>
          <cell r="C307" t="str">
            <v>ml</v>
          </cell>
          <cell r="D307">
            <v>13806.32</v>
          </cell>
        </row>
        <row r="308">
          <cell r="A308">
            <v>307</v>
          </cell>
          <cell r="B308" t="str">
            <v>Tubo acued. Pres. PVC  6"  rde 21 unión mecánica</v>
          </cell>
          <cell r="C308" t="str">
            <v>ml</v>
          </cell>
          <cell r="D308">
            <v>52177.96</v>
          </cell>
        </row>
        <row r="309">
          <cell r="A309">
            <v>308</v>
          </cell>
          <cell r="B309" t="str">
            <v>Tubo acued. Pres. PVC  6"  rde 26</v>
          </cell>
          <cell r="C309" t="str">
            <v>ml</v>
          </cell>
          <cell r="D309">
            <v>42734.400000000001</v>
          </cell>
        </row>
        <row r="310">
          <cell r="A310">
            <v>309</v>
          </cell>
          <cell r="B310" t="str">
            <v>Tubo acued. Pres. PVC  6"  rde 32.5</v>
          </cell>
          <cell r="C310" t="str">
            <v>ml</v>
          </cell>
          <cell r="D310">
            <v>34295.4</v>
          </cell>
        </row>
        <row r="311">
          <cell r="A311">
            <v>310</v>
          </cell>
          <cell r="B311" t="str">
            <v>Tubo acued. Pres. PVC  6"  rde 41</v>
          </cell>
          <cell r="C311" t="str">
            <v>ml</v>
          </cell>
          <cell r="D311">
            <v>27932.799999999999</v>
          </cell>
        </row>
        <row r="312">
          <cell r="A312">
            <v>311</v>
          </cell>
          <cell r="B312" t="str">
            <v>Tubo acued. Pres. PVC  8"  rde 21 unión mecánica</v>
          </cell>
          <cell r="C312" t="str">
            <v>ml</v>
          </cell>
          <cell r="D312">
            <v>88434.92</v>
          </cell>
        </row>
        <row r="313">
          <cell r="A313">
            <v>312</v>
          </cell>
          <cell r="B313" t="str">
            <v>Tubo acued. Pres. PVC  8"  rde 26</v>
          </cell>
          <cell r="C313" t="str">
            <v>ml</v>
          </cell>
          <cell r="D313">
            <v>72703</v>
          </cell>
        </row>
        <row r="314">
          <cell r="A314">
            <v>313</v>
          </cell>
          <cell r="B314" t="str">
            <v>Tubo acued. Pres. PVC  8"  rde 32.5</v>
          </cell>
          <cell r="C314" t="str">
            <v>ml</v>
          </cell>
          <cell r="D314">
            <v>58009.279999999999</v>
          </cell>
        </row>
        <row r="315">
          <cell r="A315">
            <v>314</v>
          </cell>
          <cell r="B315" t="str">
            <v>Tubo acued. Pres. PVC  8"  rde 41</v>
          </cell>
          <cell r="C315" t="str">
            <v>ml</v>
          </cell>
          <cell r="D315">
            <v>47179.519999999997</v>
          </cell>
        </row>
        <row r="316">
          <cell r="A316">
            <v>315</v>
          </cell>
          <cell r="B316" t="str">
            <v>Tubo alcantarill.gris  6"</v>
          </cell>
          <cell r="C316" t="str">
            <v>ml</v>
          </cell>
          <cell r="D316">
            <v>7428</v>
          </cell>
        </row>
        <row r="317">
          <cell r="A317">
            <v>316</v>
          </cell>
          <cell r="B317" t="str">
            <v>Tubo alcantarill.gris 10"</v>
          </cell>
          <cell r="C317" t="str">
            <v>ml</v>
          </cell>
          <cell r="D317">
            <v>31294.48</v>
          </cell>
        </row>
        <row r="318">
          <cell r="A318">
            <v>317</v>
          </cell>
          <cell r="B318" t="str">
            <v>Tubo alcantarill.gris 16"</v>
          </cell>
          <cell r="C318" t="str">
            <v>ml</v>
          </cell>
          <cell r="D318">
            <v>74880.320000000007</v>
          </cell>
        </row>
        <row r="319">
          <cell r="A319">
            <v>318</v>
          </cell>
          <cell r="B319" t="str">
            <v>Tubo alcantarill.gris 20"</v>
          </cell>
          <cell r="C319" t="str">
            <v>ml</v>
          </cell>
          <cell r="D319">
            <v>110838</v>
          </cell>
        </row>
        <row r="320">
          <cell r="A320">
            <v>319</v>
          </cell>
          <cell r="B320" t="str">
            <v>Tubo alcantarill.gris 28"</v>
          </cell>
          <cell r="C320" t="str">
            <v>ml</v>
          </cell>
          <cell r="D320">
            <v>216783.12</v>
          </cell>
        </row>
        <row r="321">
          <cell r="A321">
            <v>320</v>
          </cell>
          <cell r="B321" t="str">
            <v>Tubo alcantarillado PVC novafort  10"</v>
          </cell>
          <cell r="C321" t="str">
            <v>ml</v>
          </cell>
          <cell r="D321">
            <v>46226</v>
          </cell>
        </row>
        <row r="322">
          <cell r="A322">
            <v>321</v>
          </cell>
          <cell r="B322" t="str">
            <v>Tubo alcantarillado PVC novafort  12"</v>
          </cell>
          <cell r="C322" t="str">
            <v>ml</v>
          </cell>
          <cell r="D322">
            <v>65543</v>
          </cell>
        </row>
        <row r="323">
          <cell r="A323">
            <v>322</v>
          </cell>
          <cell r="B323" t="str">
            <v>Tubo alcantarillado PVC novafort  16"</v>
          </cell>
          <cell r="C323" t="str">
            <v>ml</v>
          </cell>
          <cell r="D323">
            <v>135096</v>
          </cell>
        </row>
        <row r="324">
          <cell r="A324">
            <v>323</v>
          </cell>
          <cell r="B324" t="str">
            <v>Tubo alcantarillado PVC novafort  18"</v>
          </cell>
          <cell r="C324" t="str">
            <v>ml</v>
          </cell>
          <cell r="D324">
            <v>161972</v>
          </cell>
        </row>
        <row r="325">
          <cell r="A325">
            <v>324</v>
          </cell>
          <cell r="B325" t="str">
            <v>Tubo alcantarillado PVC novafort  40"</v>
          </cell>
          <cell r="C325" t="str">
            <v>ml</v>
          </cell>
          <cell r="D325">
            <v>761107</v>
          </cell>
        </row>
        <row r="326">
          <cell r="A326">
            <v>325</v>
          </cell>
          <cell r="B326" t="str">
            <v>Tubo alcantarillado PVC novafort  4"</v>
          </cell>
          <cell r="C326" t="str">
            <v>ml</v>
          </cell>
          <cell r="D326">
            <v>11837</v>
          </cell>
        </row>
        <row r="327">
          <cell r="A327">
            <v>326</v>
          </cell>
          <cell r="B327" t="str">
            <v>Tubo alcantarillado PVC novafort  6"</v>
          </cell>
          <cell r="C327" t="str">
            <v>ml</v>
          </cell>
          <cell r="D327">
            <v>21106</v>
          </cell>
        </row>
        <row r="328">
          <cell r="A328">
            <v>327</v>
          </cell>
          <cell r="B328" t="str">
            <v>Tubo alcantarillado PVC novafort  8"</v>
          </cell>
          <cell r="C328" t="str">
            <v>ml</v>
          </cell>
          <cell r="D328">
            <v>31424</v>
          </cell>
        </row>
        <row r="329">
          <cell r="A329">
            <v>328</v>
          </cell>
          <cell r="B329" t="str">
            <v>Tubo alcantarillado w-reten pavco 10"</v>
          </cell>
          <cell r="C329" t="str">
            <v>ml</v>
          </cell>
          <cell r="D329">
            <v>100099</v>
          </cell>
        </row>
        <row r="330">
          <cell r="A330">
            <v>329</v>
          </cell>
          <cell r="B330" t="str">
            <v>Tubo alcantarillado w-reten pavco 12"</v>
          </cell>
          <cell r="C330" t="str">
            <v>ml</v>
          </cell>
          <cell r="D330">
            <v>142781</v>
          </cell>
        </row>
        <row r="331">
          <cell r="A331">
            <v>330</v>
          </cell>
          <cell r="B331" t="str">
            <v>Tubo alcantarillado w-reten pavco 4"</v>
          </cell>
          <cell r="C331" t="str">
            <v>ml</v>
          </cell>
          <cell r="D331">
            <v>20310</v>
          </cell>
        </row>
        <row r="332">
          <cell r="A332">
            <v>331</v>
          </cell>
          <cell r="B332" t="str">
            <v>Tubo alcantarillado w-reten pavco 6"</v>
          </cell>
          <cell r="C332" t="str">
            <v>ml</v>
          </cell>
          <cell r="D332">
            <v>37042</v>
          </cell>
        </row>
        <row r="333">
          <cell r="A333">
            <v>332</v>
          </cell>
          <cell r="B333" t="str">
            <v>Tubo alcantarillado w-reten pavco 8"</v>
          </cell>
          <cell r="C333" t="str">
            <v>ml</v>
          </cell>
          <cell r="D333">
            <v>63837</v>
          </cell>
        </row>
        <row r="334">
          <cell r="A334">
            <v>333</v>
          </cell>
          <cell r="B334" t="str">
            <v>Tubo clase I concreto reforzado 24"       (60cm)</v>
          </cell>
          <cell r="C334" t="str">
            <v>ml</v>
          </cell>
          <cell r="D334">
            <v>155857.60000000001</v>
          </cell>
        </row>
        <row r="335">
          <cell r="A335">
            <v>334</v>
          </cell>
          <cell r="B335" t="str">
            <v>Tubo clase I concreto reforzado 27"       (70cm)</v>
          </cell>
          <cell r="C335" t="str">
            <v>ml</v>
          </cell>
          <cell r="D335">
            <v>189822.4</v>
          </cell>
        </row>
        <row r="336">
          <cell r="A336">
            <v>335</v>
          </cell>
          <cell r="B336" t="str">
            <v>Tubo clase I concreto reforzado 30"       (80cm)</v>
          </cell>
          <cell r="C336" t="str">
            <v>ml</v>
          </cell>
          <cell r="D336">
            <v>237150.4</v>
          </cell>
        </row>
        <row r="337">
          <cell r="A337">
            <v>336</v>
          </cell>
          <cell r="B337" t="str">
            <v>Tubo clase I concreto reforzado 36"       (90cm)</v>
          </cell>
          <cell r="C337" t="str">
            <v>ml</v>
          </cell>
          <cell r="D337">
            <v>298444.79999999999</v>
          </cell>
        </row>
        <row r="338">
          <cell r="A338">
            <v>337</v>
          </cell>
          <cell r="B338" t="str">
            <v>Tubo clase I concreto reforzado 40"       (100cm)</v>
          </cell>
          <cell r="C338" t="str">
            <v>ml</v>
          </cell>
          <cell r="D338">
            <v>373288</v>
          </cell>
        </row>
        <row r="339">
          <cell r="A339">
            <v>338</v>
          </cell>
          <cell r="B339" t="str">
            <v>Tubo clase I concreto reforzado 44"       (110cm)</v>
          </cell>
          <cell r="C339" t="str">
            <v>ml</v>
          </cell>
          <cell r="D339">
            <v>420430.4</v>
          </cell>
        </row>
        <row r="340">
          <cell r="A340">
            <v>339</v>
          </cell>
          <cell r="B340" t="str">
            <v>Tubo clase I concreto reforzado 48"       (120cm)</v>
          </cell>
          <cell r="C340" t="str">
            <v>ml</v>
          </cell>
          <cell r="D340">
            <v>490169.59999999998</v>
          </cell>
        </row>
        <row r="341">
          <cell r="A341">
            <v>340</v>
          </cell>
          <cell r="B341" t="str">
            <v>Tubo clase I concreto reforzado 52"       (130cm)</v>
          </cell>
          <cell r="C341" t="str">
            <v>ml</v>
          </cell>
          <cell r="D341">
            <v>543204.80000000005</v>
          </cell>
        </row>
        <row r="342">
          <cell r="A342">
            <v>341</v>
          </cell>
          <cell r="B342" t="str">
            <v>Tubo clase I concreto reforzado 56"       (140cm)</v>
          </cell>
          <cell r="C342" t="str">
            <v>ml</v>
          </cell>
          <cell r="D342">
            <v>610206.4</v>
          </cell>
        </row>
        <row r="343">
          <cell r="A343">
            <v>342</v>
          </cell>
          <cell r="B343" t="str">
            <v>Tubo clase I concreto reforzado 60"       (150cm)</v>
          </cell>
          <cell r="C343" t="str">
            <v>ml</v>
          </cell>
          <cell r="D343">
            <v>676976</v>
          </cell>
        </row>
        <row r="344">
          <cell r="A344">
            <v>343</v>
          </cell>
          <cell r="B344" t="str">
            <v>Tubo clase I concreto reforzado 64"       (160cm)</v>
          </cell>
          <cell r="C344" t="str">
            <v>ml</v>
          </cell>
          <cell r="D344">
            <v>766249.6</v>
          </cell>
        </row>
        <row r="345">
          <cell r="A345">
            <v>344</v>
          </cell>
          <cell r="B345" t="str">
            <v>Tubo clase I concreto reforzado 68"       (170cm)</v>
          </cell>
          <cell r="C345" t="str">
            <v>ml</v>
          </cell>
          <cell r="D345">
            <v>865777.6</v>
          </cell>
        </row>
        <row r="346">
          <cell r="A346">
            <v>345</v>
          </cell>
          <cell r="B346" t="str">
            <v>Tubo clase I concreto reforzado 72"       (180cm)</v>
          </cell>
          <cell r="C346" t="str">
            <v>ml</v>
          </cell>
          <cell r="D346">
            <v>977044.8</v>
          </cell>
        </row>
        <row r="347">
          <cell r="A347">
            <v>346</v>
          </cell>
          <cell r="B347" t="str">
            <v>Tubo clase I concreto reforzado 80"       (200cm)</v>
          </cell>
          <cell r="C347" t="str">
            <v>ml</v>
          </cell>
          <cell r="D347">
            <v>1228764.8</v>
          </cell>
        </row>
        <row r="348">
          <cell r="A348">
            <v>347</v>
          </cell>
          <cell r="B348" t="str">
            <v>Tubo clase I concreto reforzado 86"       (215cm)</v>
          </cell>
          <cell r="C348" t="str">
            <v>ml</v>
          </cell>
          <cell r="D348">
            <v>1386710.4</v>
          </cell>
        </row>
        <row r="349">
          <cell r="A349">
            <v>348</v>
          </cell>
          <cell r="B349" t="str">
            <v>Tubo clase I concreto reforzado 92"       (230cm)</v>
          </cell>
          <cell r="C349" t="str">
            <v>ml</v>
          </cell>
          <cell r="D349">
            <v>1560803.2</v>
          </cell>
        </row>
        <row r="350">
          <cell r="A350">
            <v>349</v>
          </cell>
          <cell r="B350" t="str">
            <v>Tubo clase I concreto sin refuerzo 10"    (25cm)</v>
          </cell>
          <cell r="C350" t="str">
            <v>ml</v>
          </cell>
          <cell r="D350">
            <v>22179.199999999997</v>
          </cell>
        </row>
        <row r="351">
          <cell r="A351">
            <v>350</v>
          </cell>
          <cell r="B351" t="str">
            <v>Tubo clase I concreto sin refuerzo 12"    (30cm)</v>
          </cell>
          <cell r="C351" t="str">
            <v>ml</v>
          </cell>
          <cell r="D351">
            <v>26355.200000000001</v>
          </cell>
        </row>
        <row r="352">
          <cell r="A352">
            <v>351</v>
          </cell>
          <cell r="B352" t="str">
            <v>Tubo clase I concreto sin refuerzo 14"    (35cm)</v>
          </cell>
          <cell r="C352" t="str">
            <v>ml</v>
          </cell>
          <cell r="D352">
            <v>33222.400000000001</v>
          </cell>
        </row>
        <row r="353">
          <cell r="A353">
            <v>352</v>
          </cell>
          <cell r="B353" t="str">
            <v>Tubo clase I concreto sin refuerzo 16"  (40cm)</v>
          </cell>
          <cell r="C353" t="str">
            <v>ml</v>
          </cell>
          <cell r="D353">
            <v>43616</v>
          </cell>
        </row>
        <row r="354">
          <cell r="A354">
            <v>353</v>
          </cell>
          <cell r="B354" t="str">
            <v>Tubo clase I concreto sin refuerzo 18"  (45cm)</v>
          </cell>
          <cell r="C354" t="str">
            <v>ml</v>
          </cell>
          <cell r="D354">
            <v>56886.400000000001</v>
          </cell>
        </row>
        <row r="355">
          <cell r="A355">
            <v>354</v>
          </cell>
          <cell r="B355" t="str">
            <v>Tubo clase I concreto sin refuerzo 20"  (50cm)</v>
          </cell>
          <cell r="C355" t="str">
            <v>ml</v>
          </cell>
          <cell r="D355">
            <v>73683.199999999997</v>
          </cell>
        </row>
        <row r="356">
          <cell r="A356">
            <v>355</v>
          </cell>
          <cell r="B356" t="str">
            <v>Tubo clase I concreto sin refuerzo 24"  (60cm)</v>
          </cell>
          <cell r="C356" t="str">
            <v>ml</v>
          </cell>
          <cell r="D356">
            <v>108668.8</v>
          </cell>
        </row>
        <row r="357">
          <cell r="A357">
            <v>356</v>
          </cell>
          <cell r="B357" t="str">
            <v>Tubo clase I concreto sin refuerzo 6"    (15cm)</v>
          </cell>
          <cell r="C357" t="str">
            <v>ml</v>
          </cell>
          <cell r="D357">
            <v>10764.8</v>
          </cell>
        </row>
        <row r="358">
          <cell r="A358">
            <v>357</v>
          </cell>
          <cell r="B358" t="str">
            <v>Tubo clase I concreto sin refuerzo 8"    (20cm)</v>
          </cell>
          <cell r="C358" t="str">
            <v>ml</v>
          </cell>
          <cell r="D358">
            <v>18096</v>
          </cell>
        </row>
        <row r="359">
          <cell r="A359">
            <v>358</v>
          </cell>
          <cell r="B359" t="str">
            <v>Tubo clase II concreto reforzado 24"      (60cm)</v>
          </cell>
          <cell r="C359" t="str">
            <v>ml</v>
          </cell>
          <cell r="D359">
            <v>155857.60000000001</v>
          </cell>
        </row>
        <row r="360">
          <cell r="A360">
            <v>359</v>
          </cell>
          <cell r="B360" t="str">
            <v>Tubo clase II concreto reforzado 28"      (70cm)</v>
          </cell>
          <cell r="C360" t="str">
            <v>ml</v>
          </cell>
          <cell r="D360">
            <v>184713.76</v>
          </cell>
        </row>
        <row r="361">
          <cell r="A361">
            <v>360</v>
          </cell>
          <cell r="B361" t="str">
            <v>Tubo clase II concreto reforzado 30"      (80cm)</v>
          </cell>
          <cell r="C361" t="str">
            <v>ml</v>
          </cell>
          <cell r="D361">
            <v>244156.79999999999</v>
          </cell>
        </row>
        <row r="362">
          <cell r="A362">
            <v>361</v>
          </cell>
          <cell r="B362" t="str">
            <v>Tubo clase II concreto reforzado 36"      (90cm)</v>
          </cell>
          <cell r="C362" t="str">
            <v>ml</v>
          </cell>
          <cell r="D362">
            <v>306564.8</v>
          </cell>
        </row>
        <row r="363">
          <cell r="A363">
            <v>362</v>
          </cell>
          <cell r="B363" t="str">
            <v>Tubo clase II concreto reforzado 40"      (100cm)</v>
          </cell>
          <cell r="C363" t="str">
            <v>ml</v>
          </cell>
          <cell r="D363">
            <v>383588.8</v>
          </cell>
        </row>
        <row r="364">
          <cell r="A364">
            <v>363</v>
          </cell>
          <cell r="B364" t="str">
            <v>Tubo clase II concreto reforzado 44"      (110cm)</v>
          </cell>
          <cell r="C364" t="str">
            <v>ml</v>
          </cell>
          <cell r="D364">
            <v>429524.8</v>
          </cell>
        </row>
        <row r="365">
          <cell r="A365">
            <v>364</v>
          </cell>
          <cell r="B365" t="str">
            <v>Tubo clase II concreto reforzado 48"      (120cm)</v>
          </cell>
          <cell r="C365" t="str">
            <v>ml</v>
          </cell>
          <cell r="D365">
            <v>503161.59999999998</v>
          </cell>
        </row>
        <row r="366">
          <cell r="A366">
            <v>365</v>
          </cell>
          <cell r="B366" t="str">
            <v>Tubo clase II concreto reforzado 52"      (130cm)</v>
          </cell>
          <cell r="C366" t="str">
            <v>ml</v>
          </cell>
          <cell r="D366">
            <v>558331.19999999995</v>
          </cell>
        </row>
        <row r="367">
          <cell r="A367">
            <v>366</v>
          </cell>
          <cell r="B367" t="str">
            <v>Tubo clase II concreto reforzado 56"      (140cm)</v>
          </cell>
          <cell r="C367" t="str">
            <v>ml</v>
          </cell>
          <cell r="D367">
            <v>619579.19999999995</v>
          </cell>
        </row>
        <row r="368">
          <cell r="A368">
            <v>367</v>
          </cell>
          <cell r="B368" t="str">
            <v>Tubo clase II concreto reforzado 60"      (150cm)</v>
          </cell>
          <cell r="C368" t="str">
            <v>ml</v>
          </cell>
          <cell r="D368">
            <v>691499.2</v>
          </cell>
        </row>
        <row r="369">
          <cell r="A369">
            <v>368</v>
          </cell>
          <cell r="B369" t="str">
            <v>Tubo clase II concreto reforzado 64"      (160cm)</v>
          </cell>
          <cell r="C369" t="str">
            <v>ml</v>
          </cell>
          <cell r="D369">
            <v>786248</v>
          </cell>
        </row>
        <row r="370">
          <cell r="A370">
            <v>369</v>
          </cell>
          <cell r="B370" t="str">
            <v>Tubo clase II concreto reforzado 68"      (170cm)</v>
          </cell>
          <cell r="C370" t="str">
            <v>ml</v>
          </cell>
          <cell r="D370">
            <v>888560</v>
          </cell>
        </row>
        <row r="371">
          <cell r="A371">
            <v>370</v>
          </cell>
          <cell r="B371" t="str">
            <v>Tubo clase II concreto reforzado 72"      (180cm)</v>
          </cell>
          <cell r="C371" t="str">
            <v>ml</v>
          </cell>
          <cell r="D371">
            <v>981963.2</v>
          </cell>
        </row>
        <row r="372">
          <cell r="A372">
            <v>371</v>
          </cell>
          <cell r="B372" t="str">
            <v>Tubo clase II concreto reforzado 80"      (200cm)</v>
          </cell>
          <cell r="C372" t="str">
            <v>ml</v>
          </cell>
          <cell r="D372">
            <v>1234843.2</v>
          </cell>
        </row>
        <row r="373">
          <cell r="A373">
            <v>372</v>
          </cell>
          <cell r="B373" t="str">
            <v>Tubo clase II concreto reforzado 86"      (215cm)</v>
          </cell>
          <cell r="C373" t="str">
            <v>ml</v>
          </cell>
          <cell r="D373">
            <v>1410188.7999999998</v>
          </cell>
        </row>
        <row r="374">
          <cell r="A374">
            <v>373</v>
          </cell>
          <cell r="B374" t="str">
            <v>Tubo clase II concreto reforzado 92"      (230cm)</v>
          </cell>
          <cell r="C374" t="str">
            <v>ml</v>
          </cell>
          <cell r="D374">
            <v>1587019.2</v>
          </cell>
        </row>
        <row r="375">
          <cell r="A375">
            <v>374</v>
          </cell>
          <cell r="B375" t="str">
            <v>Tubo clase II concreto sin refuerzo 10"    (25cm)</v>
          </cell>
          <cell r="C375" t="str">
            <v>ml</v>
          </cell>
          <cell r="D375">
            <v>23942.400000000001</v>
          </cell>
        </row>
        <row r="376">
          <cell r="A376">
            <v>375</v>
          </cell>
          <cell r="B376" t="str">
            <v>Tubo clase II concreto sin refuerzo 12"    (30cm)</v>
          </cell>
          <cell r="C376" t="str">
            <v>ml</v>
          </cell>
          <cell r="D376">
            <v>30438.400000000001</v>
          </cell>
        </row>
        <row r="377">
          <cell r="A377">
            <v>376</v>
          </cell>
          <cell r="B377" t="str">
            <v>Tubo clase II concreto sin refuerzo 14"    (35cm)</v>
          </cell>
          <cell r="C377" t="str">
            <v>ml</v>
          </cell>
          <cell r="D377">
            <v>40553.599999999999</v>
          </cell>
        </row>
        <row r="378">
          <cell r="A378">
            <v>377</v>
          </cell>
          <cell r="B378" t="str">
            <v>Tubo clase II concreto sin refuerzo 16"    (40cm)</v>
          </cell>
          <cell r="C378" t="str">
            <v>ml</v>
          </cell>
          <cell r="D378">
            <v>52803.199999999997</v>
          </cell>
        </row>
        <row r="379">
          <cell r="A379">
            <v>378</v>
          </cell>
          <cell r="B379" t="str">
            <v>Tubo clase II concreto sin refuerzo 18"    (45cm)</v>
          </cell>
          <cell r="C379" t="str">
            <v>ml</v>
          </cell>
          <cell r="D379">
            <v>71177.600000000006</v>
          </cell>
        </row>
        <row r="380">
          <cell r="A380">
            <v>379</v>
          </cell>
          <cell r="B380" t="str">
            <v>Tubo clase II concreto sin refuerzo 20"    (50cm)</v>
          </cell>
          <cell r="C380" t="str">
            <v>ml</v>
          </cell>
          <cell r="D380">
            <v>85376</v>
          </cell>
        </row>
        <row r="381">
          <cell r="A381">
            <v>380</v>
          </cell>
          <cell r="B381" t="str">
            <v>Tubo clase II concreto sin refuerzo 24"    (60cm)</v>
          </cell>
          <cell r="C381" t="str">
            <v>ml</v>
          </cell>
          <cell r="D381">
            <v>122867.2</v>
          </cell>
        </row>
        <row r="382">
          <cell r="A382">
            <v>381</v>
          </cell>
          <cell r="B382" t="str">
            <v>Tubo clase II concreto sin refuerzo 6"      (15cm)</v>
          </cell>
          <cell r="C382" t="str">
            <v>ml</v>
          </cell>
          <cell r="D382">
            <v>11043.2</v>
          </cell>
        </row>
        <row r="383">
          <cell r="A383">
            <v>382</v>
          </cell>
          <cell r="B383" t="str">
            <v>Tubo clase II concreto sin refuerzo 8"      (20cm)</v>
          </cell>
          <cell r="C383" t="str">
            <v>ml</v>
          </cell>
          <cell r="D383">
            <v>18652.8</v>
          </cell>
        </row>
        <row r="384">
          <cell r="A384">
            <v>383</v>
          </cell>
          <cell r="B384" t="str">
            <v>Tubo clase III concreto reforzado 24"     (60cm)</v>
          </cell>
          <cell r="C384" t="str">
            <v>ml</v>
          </cell>
          <cell r="D384">
            <v>155857.60000000001</v>
          </cell>
        </row>
        <row r="385">
          <cell r="A385">
            <v>384</v>
          </cell>
          <cell r="B385" t="str">
            <v>Tubo clase III concreto reforzado 27"     (70cm)</v>
          </cell>
          <cell r="C385" t="str">
            <v>ml</v>
          </cell>
          <cell r="D385">
            <v>207686.39999999999</v>
          </cell>
        </row>
        <row r="386">
          <cell r="A386">
            <v>385</v>
          </cell>
          <cell r="B386" t="str">
            <v>Tubo clase III concreto reforzado 30"     (80cm)</v>
          </cell>
          <cell r="C386" t="str">
            <v>ml</v>
          </cell>
          <cell r="D386">
            <v>258772.8</v>
          </cell>
        </row>
        <row r="387">
          <cell r="A387">
            <v>386</v>
          </cell>
          <cell r="B387" t="str">
            <v>Tubo clase III concreto reforzado 36"     (90cm)</v>
          </cell>
          <cell r="C387" t="str">
            <v>ml</v>
          </cell>
          <cell r="D387">
            <v>324382.40000000002</v>
          </cell>
        </row>
        <row r="388">
          <cell r="A388">
            <v>387</v>
          </cell>
          <cell r="B388" t="str">
            <v>Tubo clase III concreto reforzado 40"    (100cm)</v>
          </cell>
          <cell r="C388" t="str">
            <v>ml</v>
          </cell>
          <cell r="D388">
            <v>406835.20000000001</v>
          </cell>
        </row>
        <row r="389">
          <cell r="A389">
            <v>388</v>
          </cell>
          <cell r="B389" t="str">
            <v>Tubo clase III concreto reforzado 44"    (110cm)</v>
          </cell>
          <cell r="C389" t="str">
            <v>ml</v>
          </cell>
          <cell r="D389">
            <v>454952</v>
          </cell>
        </row>
        <row r="390">
          <cell r="A390">
            <v>389</v>
          </cell>
          <cell r="B390" t="str">
            <v>Tubo clase III concreto reforzado 48"    (120cm)</v>
          </cell>
          <cell r="C390" t="str">
            <v>ml</v>
          </cell>
          <cell r="D390">
            <v>533460.80000000005</v>
          </cell>
        </row>
        <row r="391">
          <cell r="A391">
            <v>390</v>
          </cell>
          <cell r="B391" t="str">
            <v>Tubo clase III concreto reforzado 52"    (130cm)</v>
          </cell>
          <cell r="C391" t="str">
            <v>ml</v>
          </cell>
          <cell r="D391">
            <v>591878.40000000002</v>
          </cell>
        </row>
        <row r="392">
          <cell r="A392">
            <v>391</v>
          </cell>
          <cell r="B392" t="str">
            <v>Tubo clase III concreto reforzado 56"   (140cm)</v>
          </cell>
          <cell r="C392" t="str">
            <v>ml</v>
          </cell>
          <cell r="D392">
            <v>655307.19999999995</v>
          </cell>
        </row>
        <row r="393">
          <cell r="A393">
            <v>392</v>
          </cell>
          <cell r="B393" t="str">
            <v>Tubo clase III concreto reforzado 60"   (150cm)</v>
          </cell>
          <cell r="C393" t="str">
            <v>ml</v>
          </cell>
          <cell r="D393">
            <v>782211.2</v>
          </cell>
        </row>
        <row r="394">
          <cell r="A394">
            <v>393</v>
          </cell>
          <cell r="B394" t="str">
            <v>Tubo clase III concreto reforzado 64`` (160cm)</v>
          </cell>
          <cell r="C394" t="str">
            <v>ml</v>
          </cell>
          <cell r="D394">
            <v>822347.2</v>
          </cell>
        </row>
        <row r="395">
          <cell r="A395">
            <v>394</v>
          </cell>
          <cell r="B395" t="str">
            <v>Tubo clase III concreto reforzado 68`` (170cm)</v>
          </cell>
          <cell r="C395" t="str">
            <v>ml</v>
          </cell>
          <cell r="D395">
            <v>930041.6</v>
          </cell>
        </row>
        <row r="396">
          <cell r="A396">
            <v>395</v>
          </cell>
          <cell r="B396" t="str">
            <v>Tubo clase III concreto reforzado 72`` (180cm)</v>
          </cell>
          <cell r="C396" t="str">
            <v>ml</v>
          </cell>
          <cell r="D396">
            <v>1087384</v>
          </cell>
        </row>
        <row r="397">
          <cell r="A397">
            <v>396</v>
          </cell>
          <cell r="B397" t="str">
            <v>Tubo clase III concreto reforzado 80`` (200cm)</v>
          </cell>
          <cell r="C397" t="str">
            <v>ml</v>
          </cell>
          <cell r="D397">
            <v>1290337.6000000001</v>
          </cell>
        </row>
        <row r="398">
          <cell r="A398">
            <v>397</v>
          </cell>
          <cell r="B398" t="str">
            <v>Tubo clase III concreto reforzado 86`` (215cm)</v>
          </cell>
          <cell r="C398" t="str">
            <v>ml</v>
          </cell>
          <cell r="D398">
            <v>1448329.6</v>
          </cell>
        </row>
        <row r="399">
          <cell r="A399">
            <v>398</v>
          </cell>
          <cell r="B399" t="str">
            <v>Tubo clase III concreto reforzado 92`` (230cm)</v>
          </cell>
          <cell r="C399" t="str">
            <v>ml</v>
          </cell>
          <cell r="D399">
            <v>1615508.8</v>
          </cell>
        </row>
        <row r="400">
          <cell r="A400">
            <v>399</v>
          </cell>
          <cell r="B400" t="str">
            <v>Tubo clase IV  concreto reforzado 48`` (120cm)</v>
          </cell>
          <cell r="C400" t="str">
            <v>ml</v>
          </cell>
          <cell r="D400">
            <v>611366.40000000002</v>
          </cell>
        </row>
        <row r="401">
          <cell r="A401">
            <v>400</v>
          </cell>
          <cell r="B401" t="str">
            <v>Tubo clase IV  concreto reforzado 68`` (170cm)</v>
          </cell>
          <cell r="C401" t="str">
            <v>ml</v>
          </cell>
          <cell r="D401">
            <v>1067988.8</v>
          </cell>
        </row>
        <row r="402">
          <cell r="A402">
            <v>401</v>
          </cell>
          <cell r="B402" t="str">
            <v>Tubo clase IV concreto reforzado 24`` (60cm)</v>
          </cell>
          <cell r="C402" t="str">
            <v>ml</v>
          </cell>
          <cell r="D402">
            <v>177108.8</v>
          </cell>
        </row>
        <row r="403">
          <cell r="A403">
            <v>402</v>
          </cell>
          <cell r="B403" t="str">
            <v>Tubo clase IV concreto reforzado 27`` (70cm)</v>
          </cell>
          <cell r="C403" t="str">
            <v>ml</v>
          </cell>
          <cell r="D403">
            <v>236918.39999999999</v>
          </cell>
        </row>
        <row r="404">
          <cell r="A404">
            <v>403</v>
          </cell>
          <cell r="B404" t="str">
            <v>Tubo clase IV concreto reforzado 30`` (80cm)</v>
          </cell>
          <cell r="C404" t="str">
            <v>ml</v>
          </cell>
          <cell r="D404">
            <v>296635.2</v>
          </cell>
        </row>
        <row r="405">
          <cell r="A405">
            <v>404</v>
          </cell>
          <cell r="B405" t="str">
            <v>Tubo clase IV concreto reforzado 36`` (90cm)</v>
          </cell>
          <cell r="C405" t="str">
            <v>ml</v>
          </cell>
          <cell r="D405">
            <v>371988.8</v>
          </cell>
        </row>
        <row r="406">
          <cell r="A406">
            <v>405</v>
          </cell>
          <cell r="B406" t="str">
            <v>Tubo clase IV concreto reforzado 40`` (100cm)</v>
          </cell>
          <cell r="C406" t="str">
            <v>ml</v>
          </cell>
          <cell r="D406">
            <v>465809.6</v>
          </cell>
        </row>
        <row r="407">
          <cell r="A407">
            <v>406</v>
          </cell>
          <cell r="B407" t="str">
            <v>Tubo clase IV concreto reforzado 44`` (110cm)</v>
          </cell>
          <cell r="C407" t="str">
            <v>ml</v>
          </cell>
          <cell r="D407">
            <v>521489.6</v>
          </cell>
        </row>
        <row r="408">
          <cell r="A408">
            <v>407</v>
          </cell>
          <cell r="B408" t="str">
            <v>Tubo clase IV concreto reforzado 52`` (130cm)</v>
          </cell>
          <cell r="C408" t="str">
            <v>ml</v>
          </cell>
          <cell r="D408">
            <v>683843.2</v>
          </cell>
        </row>
        <row r="409">
          <cell r="A409">
            <v>408</v>
          </cell>
          <cell r="B409" t="str">
            <v>Tubo clase IV concreto reforzado 56`` (140cm)</v>
          </cell>
          <cell r="C409" t="str">
            <v>ml</v>
          </cell>
          <cell r="D409">
            <v>724443.2</v>
          </cell>
        </row>
        <row r="410">
          <cell r="A410">
            <v>409</v>
          </cell>
          <cell r="B410" t="str">
            <v>Tubo clase IV concreto reforzado 60`` (150cm)</v>
          </cell>
          <cell r="C410" t="str">
            <v>ml</v>
          </cell>
          <cell r="D410">
            <v>829910.4</v>
          </cell>
        </row>
        <row r="411">
          <cell r="A411">
            <v>410</v>
          </cell>
          <cell r="B411" t="str">
            <v>Tubo clase IV concreto reforzado 64`` (160cm)</v>
          </cell>
          <cell r="C411" t="str">
            <v>ml</v>
          </cell>
          <cell r="D411">
            <v>943544</v>
          </cell>
        </row>
        <row r="412">
          <cell r="A412">
            <v>411</v>
          </cell>
          <cell r="B412" t="str">
            <v>Tubo clase IV concreto reforzado 72`` (180cm)</v>
          </cell>
          <cell r="C412" t="str">
            <v>ml</v>
          </cell>
          <cell r="D412">
            <v>1194057.6000000001</v>
          </cell>
        </row>
        <row r="413">
          <cell r="A413">
            <v>412</v>
          </cell>
          <cell r="B413" t="str">
            <v>Tubo clase IV concreto reforzado 80`` (200cm)</v>
          </cell>
          <cell r="C413" t="str">
            <v>ml</v>
          </cell>
          <cell r="D413">
            <v>1480252.8</v>
          </cell>
        </row>
        <row r="414">
          <cell r="A414">
            <v>413</v>
          </cell>
          <cell r="B414" t="str">
            <v>Tubo clase IV concreto reforzado 86`` (215cm)</v>
          </cell>
          <cell r="C414" t="str">
            <v>ml</v>
          </cell>
          <cell r="D414">
            <v>1777537.6</v>
          </cell>
        </row>
        <row r="415">
          <cell r="A415">
            <v>414</v>
          </cell>
          <cell r="B415" t="str">
            <v>Tubo clase IV concreto reforzado 92`` (230cm)</v>
          </cell>
          <cell r="C415" t="str">
            <v>ml</v>
          </cell>
          <cell r="D415">
            <v>1941190.4</v>
          </cell>
        </row>
        <row r="416">
          <cell r="A416">
            <v>415</v>
          </cell>
          <cell r="B416" t="str">
            <v>Tubo clase única concreto sin refuerzo 27" (70cm)</v>
          </cell>
          <cell r="C416" t="str">
            <v>ml</v>
          </cell>
          <cell r="D416">
            <v>155300.79999999999</v>
          </cell>
        </row>
        <row r="417">
          <cell r="A417">
            <v>416</v>
          </cell>
          <cell r="B417" t="str">
            <v>Tubo clase única concreto sin refuerzo 30" (80cm)</v>
          </cell>
          <cell r="C417" t="str">
            <v>ml</v>
          </cell>
          <cell r="D417">
            <v>194044.79999999999</v>
          </cell>
        </row>
        <row r="418">
          <cell r="A418">
            <v>417</v>
          </cell>
          <cell r="B418" t="str">
            <v>Tubo clase única concreto sin refuerzo 36" (90cm)</v>
          </cell>
          <cell r="C418" t="str">
            <v>ml</v>
          </cell>
          <cell r="D418">
            <v>244156.79999999999</v>
          </cell>
        </row>
        <row r="419">
          <cell r="A419">
            <v>418</v>
          </cell>
          <cell r="B419" t="str">
            <v>Tubo clase única concreto sin refuerzo 40" (100cm)</v>
          </cell>
          <cell r="C419" t="str">
            <v>ml</v>
          </cell>
          <cell r="D419">
            <v>305451.2</v>
          </cell>
        </row>
        <row r="420">
          <cell r="A420">
            <v>419</v>
          </cell>
          <cell r="B420" t="str">
            <v>Bordillo prefabricado A-80</v>
          </cell>
          <cell r="C420" t="str">
            <v>und</v>
          </cell>
          <cell r="D420">
            <v>15168</v>
          </cell>
        </row>
        <row r="421">
          <cell r="A421">
            <v>420</v>
          </cell>
          <cell r="B421" t="str">
            <v>Borde Contenedor de raiz Tipo A (1,00x0,12x0,135 MTRS)</v>
          </cell>
          <cell r="C421" t="str">
            <v>und</v>
          </cell>
          <cell r="D421">
            <v>7000</v>
          </cell>
        </row>
        <row r="422">
          <cell r="A422">
            <v>421</v>
          </cell>
          <cell r="B422" t="str">
            <v>Pieza remate rampa Tipo B A-115</v>
          </cell>
          <cell r="C422" t="str">
            <v>und</v>
          </cell>
          <cell r="D422">
            <v>27259.999999999996</v>
          </cell>
        </row>
        <row r="423">
          <cell r="A423">
            <v>422</v>
          </cell>
          <cell r="B423" t="str">
            <v>Paradero M-10</v>
          </cell>
          <cell r="C423" t="str">
            <v>und</v>
          </cell>
          <cell r="D423">
            <v>11840217.4</v>
          </cell>
        </row>
        <row r="424">
          <cell r="A424">
            <v>423</v>
          </cell>
          <cell r="B424" t="str">
            <v>Marco Rejilla Sumidero SL -150</v>
          </cell>
          <cell r="C424" t="str">
            <v>und</v>
          </cell>
          <cell r="D424">
            <v>88160</v>
          </cell>
        </row>
        <row r="425">
          <cell r="A425">
            <v>424</v>
          </cell>
          <cell r="B425" t="str">
            <v>Marco Rejilla Sumidero SL -200</v>
          </cell>
          <cell r="C425" t="str">
            <v>und</v>
          </cell>
          <cell r="D425">
            <v>95120</v>
          </cell>
        </row>
        <row r="426">
          <cell r="A426">
            <v>425</v>
          </cell>
          <cell r="B426" t="str">
            <v>Marco Rejilla Sumidero SL -250</v>
          </cell>
          <cell r="C426" t="str">
            <v>und</v>
          </cell>
          <cell r="D426">
            <v>261000</v>
          </cell>
        </row>
        <row r="427">
          <cell r="A427">
            <v>426</v>
          </cell>
          <cell r="B427" t="str">
            <v>Tubo cuadrado de 1" cal-20</v>
          </cell>
          <cell r="C427" t="str">
            <v>ml</v>
          </cell>
          <cell r="D427">
            <v>9578.1200000000008</v>
          </cell>
        </row>
        <row r="428">
          <cell r="A428">
            <v>427</v>
          </cell>
          <cell r="B428" t="str">
            <v>Tubo en acero   3"</v>
          </cell>
          <cell r="C428" t="str">
            <v>ml</v>
          </cell>
          <cell r="D428">
            <v>25000</v>
          </cell>
        </row>
        <row r="429">
          <cell r="A429">
            <v>428</v>
          </cell>
          <cell r="B429" t="str">
            <v>Tubo en acero   4"</v>
          </cell>
          <cell r="C429" t="str">
            <v>ml</v>
          </cell>
          <cell r="D429">
            <v>39400</v>
          </cell>
        </row>
        <row r="430">
          <cell r="A430">
            <v>429</v>
          </cell>
          <cell r="B430" t="str">
            <v>Tubo en acero   5"</v>
          </cell>
          <cell r="C430" t="str">
            <v>ml</v>
          </cell>
          <cell r="D430">
            <v>49300</v>
          </cell>
        </row>
        <row r="431">
          <cell r="A431">
            <v>430</v>
          </cell>
          <cell r="B431" t="str">
            <v>Tubo en acero   6"</v>
          </cell>
          <cell r="C431" t="str">
            <v>ml</v>
          </cell>
          <cell r="D431">
            <v>55000</v>
          </cell>
        </row>
        <row r="432">
          <cell r="A432">
            <v>431</v>
          </cell>
          <cell r="B432" t="str">
            <v>Tubo en acero   8"</v>
          </cell>
          <cell r="C432" t="str">
            <v>ml</v>
          </cell>
          <cell r="D432">
            <v>83810</v>
          </cell>
        </row>
        <row r="433">
          <cell r="A433">
            <v>432</v>
          </cell>
          <cell r="B433" t="str">
            <v>Tubo en acero  10"</v>
          </cell>
          <cell r="C433" t="str">
            <v>ml</v>
          </cell>
          <cell r="D433">
            <v>118320</v>
          </cell>
        </row>
        <row r="434">
          <cell r="A434">
            <v>433</v>
          </cell>
          <cell r="B434" t="str">
            <v>Tubo en acero 12"</v>
          </cell>
          <cell r="C434" t="str">
            <v>ml</v>
          </cell>
          <cell r="D434">
            <v>147900</v>
          </cell>
        </row>
        <row r="435">
          <cell r="A435">
            <v>434</v>
          </cell>
          <cell r="B435" t="str">
            <v>Tubo en acero 18"</v>
          </cell>
          <cell r="C435" t="str">
            <v>ml</v>
          </cell>
          <cell r="D435">
            <v>197200</v>
          </cell>
        </row>
        <row r="436">
          <cell r="A436">
            <v>435</v>
          </cell>
          <cell r="B436" t="str">
            <v>Tubo en acero 20"</v>
          </cell>
          <cell r="C436" t="str">
            <v>ml</v>
          </cell>
          <cell r="D436">
            <v>246500</v>
          </cell>
        </row>
        <row r="437">
          <cell r="A437">
            <v>436</v>
          </cell>
          <cell r="B437" t="str">
            <v>Tubo gres 4"</v>
          </cell>
          <cell r="C437" t="str">
            <v>ml</v>
          </cell>
          <cell r="D437">
            <v>5672</v>
          </cell>
        </row>
        <row r="438">
          <cell r="A438">
            <v>437</v>
          </cell>
          <cell r="B438" t="str">
            <v>Tubo gres 6"</v>
          </cell>
          <cell r="C438" t="str">
            <v>ml</v>
          </cell>
          <cell r="D438">
            <v>9771</v>
          </cell>
        </row>
        <row r="439">
          <cell r="A439">
            <v>438</v>
          </cell>
          <cell r="B439" t="str">
            <v>Tubo gres 8"</v>
          </cell>
          <cell r="C439" t="str">
            <v>ml</v>
          </cell>
          <cell r="D439">
            <v>17153</v>
          </cell>
        </row>
        <row r="440">
          <cell r="A440">
            <v>439</v>
          </cell>
          <cell r="B440" t="str">
            <v>Tubo gres 10"</v>
          </cell>
          <cell r="C440" t="str">
            <v>ml</v>
          </cell>
          <cell r="D440">
            <v>21873</v>
          </cell>
        </row>
        <row r="441">
          <cell r="A441">
            <v>440</v>
          </cell>
          <cell r="B441" t="str">
            <v>Tubo gres 12"</v>
          </cell>
          <cell r="C441" t="str">
            <v>ml</v>
          </cell>
          <cell r="D441">
            <v>26950</v>
          </cell>
        </row>
        <row r="442">
          <cell r="A442">
            <v>441</v>
          </cell>
          <cell r="B442" t="str">
            <v>Tubo gres 14"</v>
          </cell>
          <cell r="C442" t="str">
            <v>ml</v>
          </cell>
          <cell r="D442">
            <v>32039</v>
          </cell>
        </row>
        <row r="443">
          <cell r="A443">
            <v>442</v>
          </cell>
          <cell r="B443" t="str">
            <v>Tubo gres drenaje 4"</v>
          </cell>
          <cell r="C443" t="str">
            <v>und</v>
          </cell>
          <cell r="D443">
            <v>6809</v>
          </cell>
        </row>
        <row r="444">
          <cell r="A444">
            <v>443</v>
          </cell>
          <cell r="B444" t="str">
            <v>Tubo rectangular</v>
          </cell>
          <cell r="C444" t="str">
            <v>ml</v>
          </cell>
          <cell r="D444">
            <v>3000</v>
          </cell>
        </row>
        <row r="445">
          <cell r="A445">
            <v>444</v>
          </cell>
          <cell r="B445" t="str">
            <v>Tee Hf ext. Liso junta rápida PVC 10x10 (250x250)</v>
          </cell>
          <cell r="C445" t="str">
            <v>und</v>
          </cell>
          <cell r="D445">
            <v>1131000</v>
          </cell>
        </row>
        <row r="446">
          <cell r="A446">
            <v>445</v>
          </cell>
          <cell r="B446" t="str">
            <v>Tee Hf ext. Liso junta rápida PVC 10x2 (250x50)</v>
          </cell>
          <cell r="C446" t="str">
            <v>und</v>
          </cell>
          <cell r="D446">
            <v>568101</v>
          </cell>
        </row>
        <row r="447">
          <cell r="A447">
            <v>446</v>
          </cell>
          <cell r="B447" t="str">
            <v>Tee Hf ext. Liso junta rápida PVC 10x3 (250x75)</v>
          </cell>
          <cell r="C447" t="str">
            <v>und</v>
          </cell>
          <cell r="D447">
            <v>662360</v>
          </cell>
        </row>
        <row r="448">
          <cell r="A448">
            <v>447</v>
          </cell>
          <cell r="B448" t="str">
            <v>Tee Hf ext. Liso junta rápida PVC 10x4 (250x100)</v>
          </cell>
          <cell r="C448" t="str">
            <v>und</v>
          </cell>
          <cell r="D448">
            <v>679760</v>
          </cell>
        </row>
        <row r="449">
          <cell r="A449">
            <v>448</v>
          </cell>
          <cell r="B449" t="str">
            <v>Tee Hf ext. Liso junta rápida PVC 10x6 (250x150)</v>
          </cell>
          <cell r="C449" t="str">
            <v>und</v>
          </cell>
          <cell r="D449">
            <v>716880</v>
          </cell>
        </row>
        <row r="450">
          <cell r="A450">
            <v>449</v>
          </cell>
          <cell r="B450" t="str">
            <v>Tee Hf ext. Liso junta rápida PVC 10x8 (250x200)</v>
          </cell>
          <cell r="C450" t="str">
            <v>und</v>
          </cell>
          <cell r="D450">
            <v>827080</v>
          </cell>
        </row>
        <row r="451">
          <cell r="A451">
            <v>450</v>
          </cell>
          <cell r="B451" t="str">
            <v>Tee Hf ext. Liso junta rápida PVC 12x10 (300x250)</v>
          </cell>
          <cell r="C451" t="str">
            <v>und</v>
          </cell>
          <cell r="D451">
            <v>1431440</v>
          </cell>
        </row>
        <row r="452">
          <cell r="A452">
            <v>451</v>
          </cell>
          <cell r="B452" t="str">
            <v>Tee Hf ext. Liso junta rápida PVC 12x12 (300x300)</v>
          </cell>
          <cell r="C452" t="str">
            <v>und</v>
          </cell>
          <cell r="D452">
            <v>2064117.6470588234</v>
          </cell>
        </row>
        <row r="453">
          <cell r="A453">
            <v>452</v>
          </cell>
          <cell r="B453" t="str">
            <v>Tee Hf ext. Liso junta rápida PVC 12x2 (300x50)</v>
          </cell>
          <cell r="C453" t="str">
            <v>und</v>
          </cell>
          <cell r="D453">
            <v>757242</v>
          </cell>
        </row>
        <row r="454">
          <cell r="A454">
            <v>453</v>
          </cell>
          <cell r="B454" t="str">
            <v>Tee Hf ext. Liso junta rápida PVC 12x3 (300x75)</v>
          </cell>
          <cell r="C454" t="str">
            <v>und</v>
          </cell>
          <cell r="D454">
            <v>1095492.6829268294</v>
          </cell>
        </row>
        <row r="455">
          <cell r="A455">
            <v>454</v>
          </cell>
          <cell r="B455" t="str">
            <v>Tee Hf ext. Liso junta rápida PVC 12x4 (300x100)</v>
          </cell>
          <cell r="C455" t="str">
            <v>und</v>
          </cell>
          <cell r="D455">
            <v>1122880</v>
          </cell>
        </row>
        <row r="456">
          <cell r="A456">
            <v>455</v>
          </cell>
          <cell r="B456" t="str">
            <v>Tee Hf ext. Liso junta rápida PVC 12x6 (300x150)</v>
          </cell>
          <cell r="C456" t="str">
            <v>und</v>
          </cell>
          <cell r="D456">
            <v>1369365.8536585367</v>
          </cell>
        </row>
        <row r="457">
          <cell r="A457">
            <v>456</v>
          </cell>
          <cell r="B457" t="str">
            <v>Tee Hf ext. Liso junta rápida PVC 12x8 (300x200)</v>
          </cell>
          <cell r="C457" t="str">
            <v>und</v>
          </cell>
          <cell r="D457">
            <v>1510724.0704500978</v>
          </cell>
        </row>
        <row r="458">
          <cell r="A458">
            <v>457</v>
          </cell>
          <cell r="B458" t="str">
            <v>Tee Hf ext. Liso junta rápida PVC 24x10 (600x250)</v>
          </cell>
          <cell r="C458" t="str">
            <v>und</v>
          </cell>
          <cell r="D458">
            <v>5962400</v>
          </cell>
        </row>
        <row r="459">
          <cell r="A459">
            <v>458</v>
          </cell>
          <cell r="B459" t="str">
            <v>Tee Hf ext. Liso junta rápida PVC 24x12 (600x300)</v>
          </cell>
          <cell r="C459" t="str">
            <v>und</v>
          </cell>
          <cell r="D459">
            <v>6106240</v>
          </cell>
        </row>
        <row r="460">
          <cell r="A460">
            <v>459</v>
          </cell>
          <cell r="B460" t="str">
            <v>Tee Hf ext. Liso junta rápida PVC 24x14 (600x350)</v>
          </cell>
          <cell r="C460" t="str">
            <v>und</v>
          </cell>
          <cell r="D460">
            <v>6357960</v>
          </cell>
        </row>
        <row r="461">
          <cell r="A461">
            <v>460</v>
          </cell>
          <cell r="B461" t="str">
            <v>Tee Hf ext. Liso junta rápida PVC 24x16 (600x400)</v>
          </cell>
          <cell r="C461" t="str">
            <v>und</v>
          </cell>
          <cell r="D461">
            <v>7252320</v>
          </cell>
        </row>
        <row r="462">
          <cell r="A462">
            <v>461</v>
          </cell>
          <cell r="B462" t="str">
            <v>Tee Hf ext. Liso junta rápida PVC 24x18 (600x450)</v>
          </cell>
          <cell r="C462" t="str">
            <v>und</v>
          </cell>
          <cell r="D462">
            <v>8121160</v>
          </cell>
        </row>
        <row r="463">
          <cell r="A463">
            <v>462</v>
          </cell>
          <cell r="B463" t="str">
            <v>Tee Hf ext. Liso junta rápida PVC 24x20 (600x500)</v>
          </cell>
          <cell r="C463" t="str">
            <v>und</v>
          </cell>
          <cell r="D463">
            <v>9068880</v>
          </cell>
        </row>
        <row r="464">
          <cell r="A464">
            <v>463</v>
          </cell>
          <cell r="B464" t="str">
            <v>Tee Hf ext. Liso junta rápida PVC 24x24 (600x600)</v>
          </cell>
          <cell r="C464" t="str">
            <v>und</v>
          </cell>
          <cell r="D464">
            <v>9951640</v>
          </cell>
        </row>
        <row r="465">
          <cell r="A465">
            <v>464</v>
          </cell>
          <cell r="B465" t="str">
            <v>Tee Hf ext. Liso junta rápida PVC 24x8 (600x200)</v>
          </cell>
          <cell r="C465" t="str">
            <v>und</v>
          </cell>
          <cell r="D465">
            <v>5447360</v>
          </cell>
        </row>
        <row r="466">
          <cell r="A466">
            <v>465</v>
          </cell>
          <cell r="B466" t="str">
            <v>Tee Hf ext. Liso junta rápida PVC 4x3 (100x75)</v>
          </cell>
          <cell r="C466" t="str">
            <v>und</v>
          </cell>
          <cell r="D466">
            <v>108288</v>
          </cell>
        </row>
        <row r="467">
          <cell r="A467">
            <v>466</v>
          </cell>
          <cell r="B467" t="str">
            <v>Tee Hf ext. Liso junta rápida PVC 4x4 (100x100)</v>
          </cell>
          <cell r="C467" t="str">
            <v>und</v>
          </cell>
          <cell r="D467">
            <v>127600</v>
          </cell>
        </row>
        <row r="468">
          <cell r="A468">
            <v>467</v>
          </cell>
          <cell r="B468" t="str">
            <v>Tee Hf ext. Liso junta rápida PVC 6x2 (150x50)</v>
          </cell>
          <cell r="C468" t="str">
            <v>und</v>
          </cell>
          <cell r="D468">
            <v>135720</v>
          </cell>
        </row>
        <row r="469">
          <cell r="A469">
            <v>468</v>
          </cell>
          <cell r="B469" t="str">
            <v>Tee Hf ext. Liso junta rápida PVC 6x3 (150x75)</v>
          </cell>
          <cell r="C469" t="str">
            <v>und</v>
          </cell>
          <cell r="D469">
            <v>225612</v>
          </cell>
        </row>
        <row r="470">
          <cell r="A470">
            <v>469</v>
          </cell>
          <cell r="B470" t="str">
            <v>Tee Hf ext. Liso junta rápida PVC 6x4 (150x100)</v>
          </cell>
          <cell r="C470" t="str">
            <v>und</v>
          </cell>
          <cell r="D470">
            <v>280720</v>
          </cell>
        </row>
        <row r="471">
          <cell r="A471">
            <v>470</v>
          </cell>
          <cell r="B471" t="str">
            <v>Tee Hf ext. Liso junta rápida PVC 6x6 (150x150)</v>
          </cell>
          <cell r="C471" t="str">
            <v>und</v>
          </cell>
          <cell r="D471">
            <v>184972.44</v>
          </cell>
        </row>
        <row r="472">
          <cell r="A472">
            <v>471</v>
          </cell>
          <cell r="B472" t="str">
            <v>Tee Hf ext. Liso junta rápida PVC 8x2 (200x50)</v>
          </cell>
          <cell r="C472" t="str">
            <v>und</v>
          </cell>
          <cell r="D472">
            <v>388600</v>
          </cell>
        </row>
        <row r="473">
          <cell r="A473">
            <v>472</v>
          </cell>
          <cell r="B473" t="str">
            <v>Tee Hf ext. Liso junta rápida PVC 8x3 (200x75)</v>
          </cell>
          <cell r="C473" t="str">
            <v>und</v>
          </cell>
          <cell r="D473">
            <v>491260</v>
          </cell>
        </row>
        <row r="474">
          <cell r="A474">
            <v>473</v>
          </cell>
          <cell r="B474" t="str">
            <v>Tee Hf ext. Liso junta rápida PVC 8x4 (200x100)</v>
          </cell>
          <cell r="C474" t="str">
            <v>und</v>
          </cell>
          <cell r="D474">
            <v>515082.56880733941</v>
          </cell>
        </row>
        <row r="475">
          <cell r="A475">
            <v>474</v>
          </cell>
          <cell r="B475" t="str">
            <v>Tee Hf ext. Liso junta rápida PVC 8x6 (200x150)</v>
          </cell>
          <cell r="C475" t="str">
            <v>und</v>
          </cell>
          <cell r="D475">
            <v>546303</v>
          </cell>
        </row>
        <row r="476">
          <cell r="A476">
            <v>475</v>
          </cell>
          <cell r="B476" t="str">
            <v>Tee Hf ext. Liso junta rápida PVC 8x8 (200x200)</v>
          </cell>
          <cell r="C476" t="str">
            <v>und</v>
          </cell>
          <cell r="D476">
            <v>607326.92307692301</v>
          </cell>
        </row>
        <row r="477">
          <cell r="A477">
            <v>476</v>
          </cell>
          <cell r="B477" t="str">
            <v>Tapon HD 16" Extremo liso</v>
          </cell>
          <cell r="C477" t="str">
            <v>und</v>
          </cell>
          <cell r="D477">
            <v>792280</v>
          </cell>
        </row>
        <row r="478">
          <cell r="A478">
            <v>477</v>
          </cell>
          <cell r="B478" t="str">
            <v>Tapon HD 14" Extremo liso</v>
          </cell>
          <cell r="C478" t="str">
            <v>und</v>
          </cell>
          <cell r="D478">
            <v>612480</v>
          </cell>
        </row>
        <row r="479">
          <cell r="A479">
            <v>478</v>
          </cell>
          <cell r="B479" t="str">
            <v>Tapon HD 20" Extremo liso</v>
          </cell>
          <cell r="C479" t="str">
            <v>und</v>
          </cell>
          <cell r="D479">
            <v>1421000</v>
          </cell>
        </row>
        <row r="480">
          <cell r="A480">
            <v>479</v>
          </cell>
          <cell r="B480" t="str">
            <v>Tapones HF macho para PVC 4"</v>
          </cell>
          <cell r="C480" t="str">
            <v>und</v>
          </cell>
          <cell r="D480">
            <v>63800</v>
          </cell>
        </row>
        <row r="481">
          <cell r="A481">
            <v>480</v>
          </cell>
          <cell r="B481" t="str">
            <v>Asfalto liquido para riegos de imprimacion (ET 220-05)</v>
          </cell>
          <cell r="C481" t="str">
            <v>lt</v>
          </cell>
          <cell r="D481">
            <v>1563</v>
          </cell>
        </row>
        <row r="482">
          <cell r="A482">
            <v>481</v>
          </cell>
          <cell r="B482" t="str">
            <v>Luminaria  horizontal cerrada sodio de 70 w 208/220v</v>
          </cell>
          <cell r="C482" t="str">
            <v>und</v>
          </cell>
          <cell r="D482">
            <v>157238</v>
          </cell>
        </row>
        <row r="483">
          <cell r="A483">
            <v>482</v>
          </cell>
          <cell r="B483" t="str">
            <v>Luminaria  horizontal cerrada sodio de 250 w 208/220v</v>
          </cell>
          <cell r="C483" t="str">
            <v>und</v>
          </cell>
          <cell r="D483">
            <v>265756</v>
          </cell>
        </row>
        <row r="484">
          <cell r="A484">
            <v>483</v>
          </cell>
          <cell r="B484" t="str">
            <v>Luminaria  horizontal cerrada sodio de 150 w 208/220v</v>
          </cell>
          <cell r="C484" t="str">
            <v>und</v>
          </cell>
          <cell r="D484">
            <v>241802</v>
          </cell>
        </row>
        <row r="485">
          <cell r="A485">
            <v>484</v>
          </cell>
          <cell r="B485" t="str">
            <v>Poste fijación p/ def. Vial  (incluye tornillos)</v>
          </cell>
          <cell r="C485" t="str">
            <v>und</v>
          </cell>
          <cell r="D485">
            <v>68788</v>
          </cell>
        </row>
        <row r="486">
          <cell r="A486">
            <v>485</v>
          </cell>
          <cell r="B486" t="str">
            <v>POSTE HISTÓRICO CON 2 BRAZOS SIN LUM(9m)</v>
          </cell>
          <cell r="C486" t="str">
            <v>und</v>
          </cell>
          <cell r="D486">
            <v>2163385</v>
          </cell>
        </row>
        <row r="487">
          <cell r="A487">
            <v>486</v>
          </cell>
          <cell r="B487" t="str">
            <v>Poste metálico galvanizado. 10. m. incl. 1 brazo</v>
          </cell>
          <cell r="C487" t="str">
            <v>und</v>
          </cell>
          <cell r="D487">
            <v>1216462</v>
          </cell>
        </row>
        <row r="488">
          <cell r="A488">
            <v>487</v>
          </cell>
          <cell r="B488" t="str">
            <v>Poste Metálico Homologado EEB 10.20m</v>
          </cell>
          <cell r="C488" t="str">
            <v>und</v>
          </cell>
          <cell r="D488">
            <v>1176414</v>
          </cell>
        </row>
        <row r="489">
          <cell r="A489">
            <v>488</v>
          </cell>
          <cell r="B489" t="str">
            <v>Poste Metálico Pintado 10 m. Brazo Doble</v>
          </cell>
          <cell r="C489" t="str">
            <v>und</v>
          </cell>
          <cell r="D489">
            <v>1225833</v>
          </cell>
        </row>
        <row r="490">
          <cell r="A490">
            <v>489</v>
          </cell>
          <cell r="B490" t="str">
            <v>Poste Metálico de 10.00 mts de altura, galvanizado en caliente, recto para alumbrado publico, incluye sistema de anclaje</v>
          </cell>
          <cell r="C490" t="str">
            <v>und</v>
          </cell>
          <cell r="D490">
            <v>933987.92</v>
          </cell>
        </row>
        <row r="491">
          <cell r="A491">
            <v>490</v>
          </cell>
          <cell r="B491" t="str">
            <v>Poste Metálico Pintado 12 m. Brazo Doble</v>
          </cell>
          <cell r="C491" t="str">
            <v>und</v>
          </cell>
          <cell r="D491">
            <v>1431518</v>
          </cell>
        </row>
        <row r="492">
          <cell r="A492">
            <v>491</v>
          </cell>
          <cell r="B492" t="str">
            <v>Poste Metálico Pintado 12 m. Brazo Sencillo</v>
          </cell>
          <cell r="C492" t="str">
            <v>und</v>
          </cell>
          <cell r="D492">
            <v>1431518</v>
          </cell>
        </row>
        <row r="493">
          <cell r="A493">
            <v>492</v>
          </cell>
          <cell r="B493" t="str">
            <v>Poste Metálico de 9.00 mts de altura, galvanizado en caliente, recto para alumbrado publico, incluye sistema de anclaje</v>
          </cell>
          <cell r="C493" t="str">
            <v>und</v>
          </cell>
          <cell r="D493">
            <v>872995.12</v>
          </cell>
        </row>
        <row r="494">
          <cell r="A494">
            <v>493</v>
          </cell>
          <cell r="B494" t="str">
            <v>Poste Peatonal 6 m. M-130 Brazo Doble 4 mm</v>
          </cell>
          <cell r="C494" t="str">
            <v>und</v>
          </cell>
          <cell r="D494">
            <v>572759</v>
          </cell>
        </row>
        <row r="495">
          <cell r="A495">
            <v>494</v>
          </cell>
          <cell r="B495" t="str">
            <v>Poste Peatonal 6 m. M-130 Brazo Sencillo 4mm</v>
          </cell>
          <cell r="C495" t="str">
            <v>und</v>
          </cell>
          <cell r="D495">
            <v>572759</v>
          </cell>
        </row>
        <row r="496">
          <cell r="A496">
            <v>495</v>
          </cell>
          <cell r="B496" t="str">
            <v>Postes alum. Publico 10mts 1050kg extraref</v>
          </cell>
          <cell r="C496" t="str">
            <v>und</v>
          </cell>
          <cell r="D496">
            <v>614939.19999999995</v>
          </cell>
        </row>
        <row r="497">
          <cell r="A497">
            <v>496</v>
          </cell>
          <cell r="B497" t="str">
            <v>Postes alum. Publico 10mts 510kg línea</v>
          </cell>
          <cell r="C497" t="str">
            <v>und</v>
          </cell>
          <cell r="D497">
            <v>367720</v>
          </cell>
        </row>
        <row r="498">
          <cell r="A498">
            <v>497</v>
          </cell>
          <cell r="B498" t="str">
            <v>Postes alum. Publico 10mts 750kg reforzada</v>
          </cell>
          <cell r="C498" t="str">
            <v>und</v>
          </cell>
          <cell r="D498">
            <v>357929.6</v>
          </cell>
        </row>
        <row r="499">
          <cell r="A499">
            <v>498</v>
          </cell>
          <cell r="B499" t="str">
            <v>Postes alum. Publico 12mts 1050kg extraref</v>
          </cell>
          <cell r="C499" t="str">
            <v>und</v>
          </cell>
          <cell r="D499">
            <v>766992</v>
          </cell>
        </row>
        <row r="500">
          <cell r="A500">
            <v>499</v>
          </cell>
          <cell r="B500" t="str">
            <v>Postes alum. Publico 12mts 510kg línea</v>
          </cell>
          <cell r="C500" t="str">
            <v>und</v>
          </cell>
          <cell r="D500">
            <v>430320</v>
          </cell>
        </row>
        <row r="501">
          <cell r="A501">
            <v>500</v>
          </cell>
          <cell r="B501" t="str">
            <v>Postes alum. Publico 14mts 1050kg extraref</v>
          </cell>
          <cell r="C501" t="str">
            <v>und</v>
          </cell>
          <cell r="D501">
            <v>772560</v>
          </cell>
        </row>
        <row r="502">
          <cell r="A502">
            <v>501</v>
          </cell>
          <cell r="B502" t="str">
            <v>Postes alum. Publico 14mts 1350kg extraref</v>
          </cell>
          <cell r="C502" t="str">
            <v>und</v>
          </cell>
          <cell r="D502">
            <v>931480</v>
          </cell>
        </row>
        <row r="503">
          <cell r="A503">
            <v>502</v>
          </cell>
          <cell r="B503" t="str">
            <v>Postes alum. Publico 14mts 750kg reforzada</v>
          </cell>
          <cell r="C503" t="str">
            <v>und</v>
          </cell>
          <cell r="D503">
            <v>788800</v>
          </cell>
        </row>
        <row r="504">
          <cell r="A504">
            <v>503</v>
          </cell>
          <cell r="B504" t="str">
            <v>Postes alum. Publico 8mts 510kg línea</v>
          </cell>
          <cell r="C504" t="str">
            <v>und</v>
          </cell>
          <cell r="D504">
            <v>184347.2</v>
          </cell>
        </row>
        <row r="505">
          <cell r="A505">
            <v>504</v>
          </cell>
          <cell r="B505" t="str">
            <v>Postes alum. Publico 9mts 510kg línea</v>
          </cell>
          <cell r="C505" t="str">
            <v>und</v>
          </cell>
          <cell r="D505">
            <v>217500</v>
          </cell>
        </row>
        <row r="506">
          <cell r="A506">
            <v>505</v>
          </cell>
          <cell r="B506" t="str">
            <v>Postes inst. Aéreas  9mts 510kg línea</v>
          </cell>
          <cell r="C506" t="str">
            <v>und</v>
          </cell>
          <cell r="D506">
            <v>217500</v>
          </cell>
        </row>
        <row r="507">
          <cell r="A507">
            <v>506</v>
          </cell>
          <cell r="B507" t="str">
            <v>Postes inst. Aéreas 10mts 1050kg extraref</v>
          </cell>
          <cell r="C507" t="str">
            <v>und</v>
          </cell>
          <cell r="D507">
            <v>614939.19999999995</v>
          </cell>
        </row>
        <row r="508">
          <cell r="A508">
            <v>507</v>
          </cell>
          <cell r="B508" t="str">
            <v>Postes inst. Aéreas 10mts 510kg línea</v>
          </cell>
          <cell r="C508" t="str">
            <v>und</v>
          </cell>
          <cell r="D508">
            <v>263737.59999999998</v>
          </cell>
        </row>
        <row r="509">
          <cell r="A509">
            <v>508</v>
          </cell>
          <cell r="B509" t="str">
            <v>Postes inst. Aéreas 10mts 750kg reforzada</v>
          </cell>
          <cell r="C509" t="str">
            <v>und</v>
          </cell>
          <cell r="D509">
            <v>357929.6</v>
          </cell>
        </row>
        <row r="510">
          <cell r="A510">
            <v>509</v>
          </cell>
          <cell r="B510" t="str">
            <v>Postes inst. Aéreas 12mts 1050kg extraref</v>
          </cell>
          <cell r="C510" t="str">
            <v>und</v>
          </cell>
          <cell r="D510">
            <v>766992</v>
          </cell>
        </row>
        <row r="511">
          <cell r="A511">
            <v>510</v>
          </cell>
          <cell r="B511" t="str">
            <v>Postes inst. Aéreas 12mts 510kg línea</v>
          </cell>
          <cell r="C511" t="str">
            <v>und</v>
          </cell>
          <cell r="D511">
            <v>348000</v>
          </cell>
        </row>
        <row r="512">
          <cell r="A512">
            <v>511</v>
          </cell>
          <cell r="B512" t="str">
            <v>Postes inst. Aéreas 12mts 750kg reforzada</v>
          </cell>
          <cell r="C512" t="str">
            <v>und</v>
          </cell>
          <cell r="D512">
            <v>609473.28000000003</v>
          </cell>
        </row>
        <row r="513">
          <cell r="A513">
            <v>512</v>
          </cell>
          <cell r="B513" t="str">
            <v>Postes inst. Aéreas 14mts 1050kg extraref</v>
          </cell>
          <cell r="C513" t="str">
            <v>und</v>
          </cell>
          <cell r="D513">
            <v>772560</v>
          </cell>
        </row>
        <row r="514">
          <cell r="A514">
            <v>513</v>
          </cell>
          <cell r="B514" t="str">
            <v>Postes inst. Aéreas 14mts 1350kg extraref</v>
          </cell>
          <cell r="C514" t="str">
            <v>und</v>
          </cell>
          <cell r="D514">
            <v>931480</v>
          </cell>
        </row>
        <row r="515">
          <cell r="A515">
            <v>514</v>
          </cell>
          <cell r="B515" t="str">
            <v>Postes inst. Aéreas 14mts 750kg reforzada</v>
          </cell>
          <cell r="C515" t="str">
            <v>und</v>
          </cell>
          <cell r="D515">
            <v>619440</v>
          </cell>
        </row>
        <row r="516">
          <cell r="A516">
            <v>515</v>
          </cell>
          <cell r="B516" t="str">
            <v>Postes inst. Aéreas 8mts 1050kg extraref</v>
          </cell>
          <cell r="C516" t="str">
            <v>und</v>
          </cell>
          <cell r="D516">
            <v>351201.6</v>
          </cell>
        </row>
        <row r="517">
          <cell r="A517">
            <v>516</v>
          </cell>
          <cell r="B517" t="str">
            <v>Postes inst. Aéreas 8mts 510kg línea</v>
          </cell>
          <cell r="C517" t="str">
            <v>und</v>
          </cell>
          <cell r="D517">
            <v>184347.2</v>
          </cell>
        </row>
        <row r="518">
          <cell r="A518">
            <v>517</v>
          </cell>
          <cell r="B518" t="str">
            <v>Postes inst. Aéreas 8mts 750kg reforzada</v>
          </cell>
          <cell r="C518" t="str">
            <v>und</v>
          </cell>
          <cell r="D518">
            <v>192420.8</v>
          </cell>
        </row>
        <row r="519">
          <cell r="A519">
            <v>518</v>
          </cell>
          <cell r="B519" t="str">
            <v>Ladrillo  6X6X26 adoquín en arcilla natural</v>
          </cell>
          <cell r="C519" t="str">
            <v>m2</v>
          </cell>
          <cell r="D519">
            <v>0</v>
          </cell>
        </row>
        <row r="520">
          <cell r="A520">
            <v>519</v>
          </cell>
          <cell r="B520" t="str">
            <v>Ladrillo  6X6X26 adoquín en arcilla natural</v>
          </cell>
          <cell r="C520" t="str">
            <v>und</v>
          </cell>
          <cell r="D520">
            <v>0</v>
          </cell>
        </row>
        <row r="521">
          <cell r="A521">
            <v>520</v>
          </cell>
          <cell r="B521" t="str">
            <v>Borde separador verde A170</v>
          </cell>
          <cell r="C521" t="str">
            <v>ml</v>
          </cell>
          <cell r="D521">
            <v>88875</v>
          </cell>
        </row>
        <row r="522">
          <cell r="A522">
            <v>521</v>
          </cell>
          <cell r="B522" t="str">
            <v>Pintura acrílica de demarcación</v>
          </cell>
          <cell r="C522" t="str">
            <v>gl</v>
          </cell>
          <cell r="D522">
            <v>52548</v>
          </cell>
        </row>
        <row r="523">
          <cell r="A523">
            <v>522</v>
          </cell>
          <cell r="B523" t="str">
            <v>Resina termoplástica 10 cm  - 2.3 mm</v>
          </cell>
          <cell r="C523" t="str">
            <v>ml</v>
          </cell>
          <cell r="D523">
            <v>1523</v>
          </cell>
        </row>
        <row r="524">
          <cell r="A524">
            <v>523</v>
          </cell>
          <cell r="B524" t="str">
            <v>Resina termoplástica con microesfera  - 2.3 mm</v>
          </cell>
          <cell r="C524" t="str">
            <v>m2</v>
          </cell>
          <cell r="D524">
            <v>9905.4545454545605</v>
          </cell>
        </row>
        <row r="525">
          <cell r="A525">
            <v>524</v>
          </cell>
          <cell r="B525" t="str">
            <v>Esferas reflectivas</v>
          </cell>
          <cell r="C525" t="str">
            <v>Kg.</v>
          </cell>
          <cell r="D525">
            <v>3500</v>
          </cell>
        </row>
        <row r="526">
          <cell r="A526">
            <v>525</v>
          </cell>
          <cell r="B526" t="str">
            <v>Foto celda con base</v>
          </cell>
          <cell r="C526" t="str">
            <v>und</v>
          </cell>
          <cell r="D526">
            <v>16936</v>
          </cell>
        </row>
        <row r="527">
          <cell r="A527">
            <v>526</v>
          </cell>
          <cell r="B527" t="str">
            <v>Bombillo Sodio 150 W</v>
          </cell>
          <cell r="C527" t="str">
            <v>und</v>
          </cell>
          <cell r="D527">
            <v>21170</v>
          </cell>
        </row>
        <row r="528">
          <cell r="A528">
            <v>527</v>
          </cell>
          <cell r="B528" t="str">
            <v>Bombillo Sodio 250 W</v>
          </cell>
          <cell r="C528" t="str">
            <v>und</v>
          </cell>
          <cell r="D528">
            <v>22968</v>
          </cell>
        </row>
        <row r="529">
          <cell r="A529">
            <v>528</v>
          </cell>
          <cell r="B529" t="str">
            <v>Bombillo Sodio 400 W</v>
          </cell>
          <cell r="C529" t="str">
            <v>und</v>
          </cell>
          <cell r="D529">
            <v>36575</v>
          </cell>
        </row>
        <row r="530">
          <cell r="A530">
            <v>529</v>
          </cell>
          <cell r="B530" t="str">
            <v>Bombillo Sodio 70 W</v>
          </cell>
          <cell r="C530" t="str">
            <v>und</v>
          </cell>
          <cell r="D530">
            <v>15080</v>
          </cell>
        </row>
        <row r="531">
          <cell r="A531">
            <v>530</v>
          </cell>
          <cell r="B531" t="str">
            <v>Cable de cobre desnudo Nº 4 AWG</v>
          </cell>
          <cell r="C531" t="str">
            <v>ml</v>
          </cell>
          <cell r="D531">
            <v>5087.76</v>
          </cell>
        </row>
        <row r="532">
          <cell r="A532">
            <v>531</v>
          </cell>
          <cell r="B532" t="str">
            <v>tubo Conduit Galvanizado      1/2"</v>
          </cell>
          <cell r="C532" t="str">
            <v>ml</v>
          </cell>
          <cell r="D532">
            <v>16774.759999999998</v>
          </cell>
        </row>
        <row r="533">
          <cell r="A533">
            <v>532</v>
          </cell>
          <cell r="B533" t="str">
            <v>tubo Conduit Galvanizado      3/4"</v>
          </cell>
          <cell r="C533" t="str">
            <v>ml</v>
          </cell>
          <cell r="D533">
            <v>24550.240000000002</v>
          </cell>
        </row>
        <row r="534">
          <cell r="A534">
            <v>533</v>
          </cell>
          <cell r="B534" t="str">
            <v>tubo Conduit Galvanizado     1"</v>
          </cell>
          <cell r="C534" t="str">
            <v>ml</v>
          </cell>
          <cell r="D534">
            <v>34623.68</v>
          </cell>
        </row>
        <row r="535">
          <cell r="A535">
            <v>534</v>
          </cell>
          <cell r="B535" t="str">
            <v>tubo Conduit Galvanizado   1 1/4"</v>
          </cell>
          <cell r="C535" t="str">
            <v>ml</v>
          </cell>
          <cell r="D535">
            <v>0</v>
          </cell>
        </row>
        <row r="536">
          <cell r="A536">
            <v>535</v>
          </cell>
          <cell r="B536" t="str">
            <v>tubo Conduit Galvanizado   1 1/2"</v>
          </cell>
          <cell r="C536" t="str">
            <v>ml</v>
          </cell>
          <cell r="D536">
            <v>5093.9466666666667</v>
          </cell>
        </row>
        <row r="537">
          <cell r="A537">
            <v>536</v>
          </cell>
          <cell r="B537" t="str">
            <v>tubo Conduit Galvanizado      2"</v>
          </cell>
          <cell r="C537" t="str">
            <v>ml</v>
          </cell>
          <cell r="D537">
            <v>4006.4466666666667</v>
          </cell>
        </row>
        <row r="538">
          <cell r="A538">
            <v>537</v>
          </cell>
          <cell r="B538" t="str">
            <v>tubo Conduit para placa 1/2"</v>
          </cell>
          <cell r="C538" t="str">
            <v>ml</v>
          </cell>
          <cell r="D538">
            <v>1953.44</v>
          </cell>
        </row>
        <row r="539">
          <cell r="A539">
            <v>538</v>
          </cell>
          <cell r="B539" t="str">
            <v>tubo Conduit para placa 3/4"</v>
          </cell>
          <cell r="C539" t="str">
            <v>ml</v>
          </cell>
          <cell r="D539">
            <v>2575.1999999999998</v>
          </cell>
        </row>
        <row r="540">
          <cell r="A540">
            <v>539</v>
          </cell>
          <cell r="B540" t="str">
            <v>tubo Conduit para placa 1"</v>
          </cell>
          <cell r="C540" t="str">
            <v>ml</v>
          </cell>
          <cell r="D540">
            <v>3422.9666666666667</v>
          </cell>
        </row>
        <row r="541">
          <cell r="A541">
            <v>540</v>
          </cell>
          <cell r="B541" t="str">
            <v>tubo Conduit para placa 1 1/4"</v>
          </cell>
          <cell r="C541" t="str">
            <v>ml</v>
          </cell>
          <cell r="D541">
            <v>4623.18</v>
          </cell>
        </row>
        <row r="542">
          <cell r="A542">
            <v>541</v>
          </cell>
          <cell r="B542" t="str">
            <v>tubo Conduit para placa 1 1/2"</v>
          </cell>
          <cell r="C542" t="str">
            <v>ml</v>
          </cell>
          <cell r="D542">
            <v>5521.6</v>
          </cell>
        </row>
        <row r="543">
          <cell r="A543">
            <v>542</v>
          </cell>
          <cell r="B543" t="str">
            <v>tubo Conduit para placa 2"</v>
          </cell>
          <cell r="C543" t="str">
            <v>ml</v>
          </cell>
          <cell r="D543">
            <v>7382.4333333333334</v>
          </cell>
        </row>
        <row r="544">
          <cell r="A544">
            <v>543</v>
          </cell>
          <cell r="B544" t="str">
            <v>Varilla Coperweld d=5/8" cobre Longitud 2,44 mts</v>
          </cell>
          <cell r="C544" t="str">
            <v>und</v>
          </cell>
          <cell r="D544">
            <v>100703.08</v>
          </cell>
        </row>
        <row r="545">
          <cell r="A545">
            <v>544</v>
          </cell>
          <cell r="B545" t="str">
            <v>Conector de varilla de puesta a tierra de 5/8"</v>
          </cell>
          <cell r="C545" t="str">
            <v>und</v>
          </cell>
          <cell r="D545">
            <v>3712</v>
          </cell>
        </row>
        <row r="546">
          <cell r="A546">
            <v>545</v>
          </cell>
          <cell r="B546" t="str">
            <v>Conector de tornillo con chaqueta aislante</v>
          </cell>
          <cell r="C546" t="str">
            <v>und</v>
          </cell>
          <cell r="D546">
            <v>6380</v>
          </cell>
        </row>
        <row r="547">
          <cell r="A547">
            <v>546</v>
          </cell>
          <cell r="B547" t="str">
            <v>Caja de derivación de acometidas</v>
          </cell>
          <cell r="C547" t="str">
            <v>und</v>
          </cell>
          <cell r="D547">
            <v>95274.28</v>
          </cell>
        </row>
        <row r="548">
          <cell r="A548">
            <v>547</v>
          </cell>
          <cell r="B548" t="str">
            <v>Cinta de acero inoxidable 3/4"</v>
          </cell>
          <cell r="C548" t="str">
            <v>ml</v>
          </cell>
          <cell r="D548">
            <v>2866.36</v>
          </cell>
        </row>
        <row r="549">
          <cell r="A549">
            <v>548</v>
          </cell>
          <cell r="B549" t="str">
            <v>Hebilla de acero inoxidable 3/4"</v>
          </cell>
          <cell r="C549" t="str">
            <v>und</v>
          </cell>
          <cell r="D549">
            <v>663.52</v>
          </cell>
        </row>
        <row r="550">
          <cell r="A550">
            <v>549</v>
          </cell>
          <cell r="B550" t="str">
            <v>Percha Porta - aislador</v>
          </cell>
          <cell r="C550" t="str">
            <v>und</v>
          </cell>
          <cell r="D550">
            <v>5764.04</v>
          </cell>
        </row>
        <row r="551">
          <cell r="A551">
            <v>550</v>
          </cell>
          <cell r="B551" t="str">
            <v>Grapa de suspensión por cable trenzado de BT</v>
          </cell>
          <cell r="C551" t="str">
            <v>und</v>
          </cell>
          <cell r="D551">
            <v>5220</v>
          </cell>
        </row>
        <row r="552">
          <cell r="A552">
            <v>551</v>
          </cell>
          <cell r="B552" t="str">
            <v>Perno de ojo abierto de 1/2 por 5"</v>
          </cell>
          <cell r="C552" t="str">
            <v>und</v>
          </cell>
          <cell r="D552">
            <v>2712.08</v>
          </cell>
        </row>
        <row r="553">
          <cell r="A553">
            <v>552</v>
          </cell>
          <cell r="B553" t="str">
            <v>Cable de cobre Trensado 3 X 2 + 1 X4 AWG</v>
          </cell>
          <cell r="C553" t="str">
            <v>ml</v>
          </cell>
          <cell r="D553">
            <v>12610.36</v>
          </cell>
        </row>
        <row r="554">
          <cell r="A554">
            <v>553</v>
          </cell>
          <cell r="B554" t="str">
            <v>Grapa de retención para cable trenzado de BT</v>
          </cell>
          <cell r="C554" t="str">
            <v>und</v>
          </cell>
          <cell r="D554">
            <v>18560</v>
          </cell>
        </row>
        <row r="555">
          <cell r="A555">
            <v>554</v>
          </cell>
          <cell r="B555" t="e">
            <v>#N/A</v>
          </cell>
          <cell r="C555" t="e">
            <v>#N/A</v>
          </cell>
          <cell r="D555" t="e">
            <v>#N/A</v>
          </cell>
        </row>
        <row r="556">
          <cell r="A556">
            <v>555</v>
          </cell>
          <cell r="B556" t="e">
            <v>#N/A</v>
          </cell>
          <cell r="C556" t="e">
            <v>#N/A</v>
          </cell>
          <cell r="D556" t="e">
            <v>#N/A</v>
          </cell>
        </row>
        <row r="557">
          <cell r="A557">
            <v>556</v>
          </cell>
          <cell r="B557" t="e">
            <v>#N/A</v>
          </cell>
          <cell r="C557" t="e">
            <v>#N/A</v>
          </cell>
          <cell r="D557" t="e">
            <v>#N/A</v>
          </cell>
        </row>
        <row r="558">
          <cell r="A558">
            <v>557</v>
          </cell>
          <cell r="B558" t="str">
            <v xml:space="preserve">Cable cobre  8 THW  </v>
          </cell>
          <cell r="C558" t="str">
            <v>ml</v>
          </cell>
          <cell r="D558">
            <v>2793.28</v>
          </cell>
        </row>
        <row r="559">
          <cell r="A559">
            <v>558</v>
          </cell>
          <cell r="B559" t="str">
            <v xml:space="preserve">Cable cobre  10 THW </v>
          </cell>
          <cell r="C559" t="str">
            <v>ml</v>
          </cell>
          <cell r="D559">
            <v>1998.68</v>
          </cell>
        </row>
        <row r="560">
          <cell r="A560">
            <v>559</v>
          </cell>
          <cell r="B560" t="str">
            <v xml:space="preserve">Alambre de cobre  aislado 12 THW </v>
          </cell>
          <cell r="C560" t="str">
            <v>ml</v>
          </cell>
          <cell r="D560">
            <v>1469.7199999999998</v>
          </cell>
        </row>
        <row r="561">
          <cell r="A561">
            <v>560</v>
          </cell>
          <cell r="B561" t="str">
            <v xml:space="preserve">Cable cobre  14 THW </v>
          </cell>
          <cell r="C561" t="str">
            <v>ml</v>
          </cell>
          <cell r="D561">
            <v>859.56</v>
          </cell>
        </row>
        <row r="562">
          <cell r="A562">
            <v>561</v>
          </cell>
          <cell r="B562" t="str">
            <v>Cable cobre  1U0 THW</v>
          </cell>
          <cell r="C562" t="str">
            <v>ml</v>
          </cell>
          <cell r="D562">
            <v>16135.6</v>
          </cell>
        </row>
        <row r="563">
          <cell r="A563">
            <v>562</v>
          </cell>
          <cell r="B563" t="str">
            <v>Cable cobre  2U0 THW</v>
          </cell>
          <cell r="C563" t="str">
            <v>ml</v>
          </cell>
          <cell r="D563">
            <v>20177.04</v>
          </cell>
        </row>
        <row r="564">
          <cell r="A564">
            <v>563</v>
          </cell>
          <cell r="B564" t="str">
            <v>Cable cobre  3U0 THW</v>
          </cell>
          <cell r="C564" t="str">
            <v>ml</v>
          </cell>
          <cell r="D564">
            <v>25174</v>
          </cell>
        </row>
        <row r="565">
          <cell r="A565">
            <v>564</v>
          </cell>
          <cell r="B565" t="str">
            <v>Cable cobre  4U0 THW</v>
          </cell>
          <cell r="C565" t="str">
            <v>ml</v>
          </cell>
          <cell r="D565">
            <v>31622.76</v>
          </cell>
        </row>
        <row r="566">
          <cell r="A566">
            <v>565</v>
          </cell>
          <cell r="B566" t="str">
            <v>Cable cobre desnudo AWG 1/0</v>
          </cell>
          <cell r="C566" t="str">
            <v>ml</v>
          </cell>
          <cell r="D566">
            <v>16045</v>
          </cell>
        </row>
        <row r="567">
          <cell r="A567">
            <v>566</v>
          </cell>
          <cell r="B567" t="str">
            <v xml:space="preserve">Cable Encauchetado 2 x 12 SPT </v>
          </cell>
          <cell r="C567" t="str">
            <v>ml</v>
          </cell>
          <cell r="D567">
            <v>1810</v>
          </cell>
        </row>
        <row r="568">
          <cell r="A568">
            <v>567</v>
          </cell>
          <cell r="B568" t="str">
            <v xml:space="preserve">Cable Encauchetado 2 x 16 SPT </v>
          </cell>
          <cell r="C568" t="str">
            <v>ml</v>
          </cell>
          <cell r="D568">
            <v>1140</v>
          </cell>
        </row>
        <row r="569">
          <cell r="A569">
            <v>568</v>
          </cell>
          <cell r="B569" t="str">
            <v>Cable Encauchetado 2 x 8 ST</v>
          </cell>
          <cell r="C569" t="str">
            <v>ml</v>
          </cell>
          <cell r="D569">
            <v>3396</v>
          </cell>
        </row>
        <row r="570">
          <cell r="A570">
            <v>569</v>
          </cell>
          <cell r="B570" t="str">
            <v xml:space="preserve">Cable Encauchetado 3 x 8 ST  </v>
          </cell>
          <cell r="C570" t="str">
            <v>ml</v>
          </cell>
          <cell r="D570">
            <v>4228</v>
          </cell>
        </row>
        <row r="571">
          <cell r="A571">
            <v>570</v>
          </cell>
          <cell r="B571" t="str">
            <v>Estacas y Tacos</v>
          </cell>
          <cell r="C571" t="str">
            <v>gl</v>
          </cell>
          <cell r="D571">
            <v>85</v>
          </cell>
        </row>
        <row r="572">
          <cell r="A572">
            <v>571</v>
          </cell>
          <cell r="B572" t="str">
            <v>Pintura y Cintas</v>
          </cell>
          <cell r="C572" t="str">
            <v>gl</v>
          </cell>
          <cell r="D572">
            <v>45</v>
          </cell>
        </row>
        <row r="573">
          <cell r="A573">
            <v>572</v>
          </cell>
          <cell r="B573" t="str">
            <v>Arandelas de Fijación</v>
          </cell>
          <cell r="C573" t="str">
            <v>und</v>
          </cell>
          <cell r="D573">
            <v>600</v>
          </cell>
        </row>
        <row r="574">
          <cell r="A574">
            <v>573</v>
          </cell>
          <cell r="B574" t="str">
            <v>Clavos Hilti</v>
          </cell>
          <cell r="C574" t="str">
            <v>und</v>
          </cell>
          <cell r="D574">
            <v>850</v>
          </cell>
        </row>
        <row r="575">
          <cell r="A575">
            <v>574</v>
          </cell>
          <cell r="B575" t="str">
            <v>Geodren de 2 1/2 Pul</v>
          </cell>
          <cell r="C575" t="str">
            <v>ml</v>
          </cell>
          <cell r="D575">
            <v>24959</v>
          </cell>
        </row>
        <row r="576">
          <cell r="A576">
            <v>575</v>
          </cell>
          <cell r="B576" t="str">
            <v>Conexiones Transversales</v>
          </cell>
          <cell r="C576" t="str">
            <v>und</v>
          </cell>
          <cell r="D576">
            <v>16531</v>
          </cell>
        </row>
        <row r="577">
          <cell r="A577">
            <v>576</v>
          </cell>
          <cell r="B577" t="str">
            <v>Adoquín en Concreto Vehicular 200mmx100mmx80mm</v>
          </cell>
          <cell r="C577" t="str">
            <v>M2</v>
          </cell>
          <cell r="D577">
            <v>24600</v>
          </cell>
        </row>
        <row r="578">
          <cell r="A578">
            <v>577</v>
          </cell>
          <cell r="B578" t="str">
            <v>Adoquin ecologico</v>
          </cell>
          <cell r="C578" t="str">
            <v>und</v>
          </cell>
          <cell r="D578">
            <v>1019.1</v>
          </cell>
        </row>
        <row r="579">
          <cell r="A579">
            <v>578</v>
          </cell>
          <cell r="B579" t="str">
            <v>Formaleta en madera</v>
          </cell>
          <cell r="C579" t="str">
            <v>ml</v>
          </cell>
          <cell r="D579">
            <v>3428</v>
          </cell>
        </row>
        <row r="580">
          <cell r="A580">
            <v>579</v>
          </cell>
          <cell r="B580" t="str">
            <v>Borde separador alto jardinera</v>
          </cell>
          <cell r="C580" t="str">
            <v>und</v>
          </cell>
          <cell r="D580">
            <v>93000</v>
          </cell>
        </row>
        <row r="581">
          <cell r="A581">
            <v>580</v>
          </cell>
          <cell r="B581" t="str">
            <v xml:space="preserve">Loseta tipo toperol 400x400x60 </v>
          </cell>
          <cell r="C581" t="str">
            <v>und</v>
          </cell>
          <cell r="D581">
            <v>5614.08</v>
          </cell>
        </row>
        <row r="582">
          <cell r="A582">
            <v>581</v>
          </cell>
          <cell r="B582" t="str">
            <v xml:space="preserve">Loseta tipo toperol 400x200x60 </v>
          </cell>
          <cell r="C582" t="str">
            <v>und</v>
          </cell>
          <cell r="D582">
            <v>2936.32</v>
          </cell>
        </row>
        <row r="583">
          <cell r="A583">
            <v>582</v>
          </cell>
          <cell r="B583" t="str">
            <v>Bebedero</v>
          </cell>
          <cell r="C583" t="str">
            <v>und</v>
          </cell>
          <cell r="D583">
            <v>659911</v>
          </cell>
        </row>
        <row r="584">
          <cell r="A584">
            <v>583</v>
          </cell>
          <cell r="B584" t="str">
            <v>Baranda Metálica (Cartilla de Mobiliario Urbano D.A.P.D. Ref.A83)</v>
          </cell>
          <cell r="C584" t="str">
            <v>ml</v>
          </cell>
          <cell r="D584">
            <v>107000</v>
          </cell>
        </row>
        <row r="585">
          <cell r="A585">
            <v>584</v>
          </cell>
          <cell r="B585" t="str">
            <v>Bicicletero M 101 (Soporte para bicicletas con casillero, incluye ganchos, separador de ruedas, y estructura para ganchos, fabricado en tuberia de 2", 3/4 y lamina cal.20 acero inoxidable)</v>
          </cell>
          <cell r="C585" t="str">
            <v>und</v>
          </cell>
          <cell r="D585">
            <v>556800</v>
          </cell>
        </row>
        <row r="586">
          <cell r="A586">
            <v>585</v>
          </cell>
          <cell r="B586" t="str">
            <v>Cabina telefonica M-20</v>
          </cell>
          <cell r="C586" t="str">
            <v>und</v>
          </cell>
          <cell r="D586">
            <v>3595999.9999999995</v>
          </cell>
        </row>
        <row r="587">
          <cell r="A587">
            <v>586</v>
          </cell>
          <cell r="B587" t="str">
            <v>Especie Propuesta Arrayán (1 a 2 Mtrs)</v>
          </cell>
          <cell r="C587" t="str">
            <v>und</v>
          </cell>
          <cell r="D587">
            <v>14000</v>
          </cell>
        </row>
        <row r="588">
          <cell r="A588">
            <v>587</v>
          </cell>
          <cell r="B588" t="str">
            <v>Especie Propuesta Calistemo (1 a 2 Mtrs)</v>
          </cell>
          <cell r="C588" t="str">
            <v>und</v>
          </cell>
          <cell r="D588">
            <v>12000</v>
          </cell>
        </row>
        <row r="589">
          <cell r="A589">
            <v>588</v>
          </cell>
          <cell r="B589" t="str">
            <v>Especie propuesta siete cueros (1 a 2 Mtrs)</v>
          </cell>
          <cell r="C589" t="str">
            <v>und</v>
          </cell>
          <cell r="D589">
            <v>12000</v>
          </cell>
        </row>
        <row r="590">
          <cell r="A590">
            <v>589</v>
          </cell>
          <cell r="B590" t="str">
            <v>Especie propuesta Carbonero (1 a 2 Mtrs)</v>
          </cell>
          <cell r="C590" t="str">
            <v>und</v>
          </cell>
          <cell r="D590">
            <v>22000</v>
          </cell>
        </row>
        <row r="591">
          <cell r="A591">
            <v>590</v>
          </cell>
          <cell r="B591" t="str">
            <v>Especie Propuesta Eugenia (1 a 2 Mtrs)</v>
          </cell>
          <cell r="C591" t="str">
            <v>und</v>
          </cell>
          <cell r="D591">
            <v>12000</v>
          </cell>
        </row>
        <row r="592">
          <cell r="A592">
            <v>591</v>
          </cell>
          <cell r="B592" t="str">
            <v>Especie Propuesta Cajeto (1 a 2 Mtrs)</v>
          </cell>
          <cell r="C592" t="str">
            <v>und</v>
          </cell>
          <cell r="D592">
            <v>0</v>
          </cell>
        </row>
        <row r="593">
          <cell r="A593">
            <v>592</v>
          </cell>
          <cell r="B593" t="str">
            <v>Especie propuesta Falso Pimiento (1 a 2 Mtrs)</v>
          </cell>
          <cell r="C593" t="str">
            <v>und</v>
          </cell>
          <cell r="D593">
            <v>15000</v>
          </cell>
        </row>
        <row r="594">
          <cell r="A594">
            <v>593</v>
          </cell>
          <cell r="B594" t="str">
            <v>Especie propuesta nogal (1 a 2 Mtrs)</v>
          </cell>
          <cell r="C594" t="str">
            <v>und</v>
          </cell>
          <cell r="D594">
            <v>15000</v>
          </cell>
        </row>
        <row r="595">
          <cell r="A595">
            <v>594</v>
          </cell>
          <cell r="B595" t="str">
            <v>Especie propuesta caucho tequendama (1 a 2 Mtrs)</v>
          </cell>
          <cell r="C595" t="str">
            <v>und</v>
          </cell>
          <cell r="D595">
            <v>18000</v>
          </cell>
        </row>
        <row r="596">
          <cell r="A596">
            <v>595</v>
          </cell>
          <cell r="B596" t="str">
            <v xml:space="preserve">Señal preventiva 60*60 Grado ingenieria </v>
          </cell>
          <cell r="C596" t="str">
            <v>und</v>
          </cell>
          <cell r="D596">
            <v>124422.76</v>
          </cell>
        </row>
        <row r="597">
          <cell r="A597">
            <v>596</v>
          </cell>
          <cell r="B597" t="str">
            <v>Señal duplex SR-SP 60*60 Grado Ingenieria</v>
          </cell>
          <cell r="C597" t="str">
            <v>und</v>
          </cell>
          <cell r="D597">
            <v>176496.31999999998</v>
          </cell>
        </row>
        <row r="598">
          <cell r="A598">
            <v>597</v>
          </cell>
          <cell r="B598" t="str">
            <v>Señal informativa 75*50 Grado Ingenieria</v>
          </cell>
          <cell r="C598" t="str">
            <v>und</v>
          </cell>
          <cell r="D598">
            <v>138517.91999999998</v>
          </cell>
        </row>
        <row r="599">
          <cell r="A599">
            <v>598</v>
          </cell>
          <cell r="B599" t="str">
            <v>Señal Informativa SI -05 Grado Ingenieria</v>
          </cell>
          <cell r="C599" t="str">
            <v>und</v>
          </cell>
          <cell r="D599">
            <v>260000</v>
          </cell>
        </row>
        <row r="600">
          <cell r="A600">
            <v>599</v>
          </cell>
          <cell r="B600" t="str">
            <v>Chevron - Reflectivo alta Intensidad</v>
          </cell>
          <cell r="C600" t="str">
            <v>und</v>
          </cell>
          <cell r="D600">
            <v>75923</v>
          </cell>
        </row>
        <row r="601">
          <cell r="A601">
            <v>600</v>
          </cell>
          <cell r="B601" t="str">
            <v>Señal Reglamentaria 45*45 Grado Ingenieria</v>
          </cell>
          <cell r="C601" t="str">
            <v>und</v>
          </cell>
          <cell r="D601">
            <v>0</v>
          </cell>
        </row>
        <row r="602">
          <cell r="A602">
            <v>601</v>
          </cell>
          <cell r="B602" t="str">
            <v>Señal Reglamentaria SR-SP 45*45 Grado Ingenieria</v>
          </cell>
          <cell r="C602" t="str">
            <v>gl</v>
          </cell>
          <cell r="D602">
            <v>0</v>
          </cell>
        </row>
        <row r="603">
          <cell r="A603">
            <v>602</v>
          </cell>
          <cell r="B603" t="str">
            <v>Tubo Galvanizado de 2 pulg ESP.105</v>
          </cell>
          <cell r="C603" t="str">
            <v>ml</v>
          </cell>
          <cell r="D603">
            <v>24038.68</v>
          </cell>
        </row>
        <row r="604">
          <cell r="A604">
            <v>603</v>
          </cell>
          <cell r="B604" t="str">
            <v>Platina de anclaje</v>
          </cell>
          <cell r="C604" t="str">
            <v>und</v>
          </cell>
          <cell r="D604">
            <v>6964</v>
          </cell>
        </row>
        <row r="605">
          <cell r="A605">
            <v>604</v>
          </cell>
          <cell r="B605" t="str">
            <v>Cartelas</v>
          </cell>
          <cell r="C605" t="str">
            <v>und</v>
          </cell>
          <cell r="D605">
            <v>1531</v>
          </cell>
        </row>
        <row r="606">
          <cell r="A606">
            <v>605</v>
          </cell>
          <cell r="B606" t="str">
            <v>Soldadura</v>
          </cell>
          <cell r="C606" t="str">
            <v>kg.</v>
          </cell>
          <cell r="D606">
            <v>6022</v>
          </cell>
        </row>
        <row r="607">
          <cell r="A607">
            <v>606</v>
          </cell>
          <cell r="B607" t="str">
            <v>Angulo de 2* 1/8</v>
          </cell>
          <cell r="C607" t="str">
            <v>ml</v>
          </cell>
          <cell r="D607">
            <v>3933</v>
          </cell>
        </row>
        <row r="608">
          <cell r="A608">
            <v>607</v>
          </cell>
          <cell r="B608" t="str">
            <v>Tierra negra</v>
          </cell>
          <cell r="C608" t="str">
            <v>m3</v>
          </cell>
          <cell r="D608">
            <v>27000</v>
          </cell>
        </row>
        <row r="609">
          <cell r="A609">
            <v>608</v>
          </cell>
          <cell r="B609" t="str">
            <v>Formaleta para muro de contension</v>
          </cell>
          <cell r="C609" t="str">
            <v>gl</v>
          </cell>
          <cell r="D609">
            <v>18320</v>
          </cell>
        </row>
        <row r="610">
          <cell r="A610">
            <v>609</v>
          </cell>
          <cell r="B610" t="str">
            <v>Resina termoplástica con microesfera 12 cm  - 2.3 mm</v>
          </cell>
          <cell r="C610" t="str">
            <v>m2</v>
          </cell>
          <cell r="D610">
            <v>2980</v>
          </cell>
        </row>
        <row r="611">
          <cell r="A611">
            <v>610</v>
          </cell>
          <cell r="B611" t="str">
            <v>CALCULADORA</v>
          </cell>
          <cell r="C611" t="str">
            <v>und</v>
          </cell>
          <cell r="D611">
            <v>200000</v>
          </cell>
        </row>
        <row r="612">
          <cell r="A612">
            <v>611</v>
          </cell>
          <cell r="B612" t="str">
            <v>CELULARES</v>
          </cell>
          <cell r="C612" t="str">
            <v>und</v>
          </cell>
          <cell r="D612">
            <v>99000</v>
          </cell>
        </row>
        <row r="613">
          <cell r="A613">
            <v>612</v>
          </cell>
          <cell r="B613" t="str">
            <v xml:space="preserve">COMPUTADOR </v>
          </cell>
          <cell r="C613" t="str">
            <v>und</v>
          </cell>
          <cell r="D613">
            <v>2500000</v>
          </cell>
        </row>
        <row r="614">
          <cell r="A614">
            <v>613</v>
          </cell>
          <cell r="B614" t="str">
            <v>ESTACION TOTAL</v>
          </cell>
          <cell r="C614" t="str">
            <v>mes</v>
          </cell>
          <cell r="D614">
            <v>2670000</v>
          </cell>
        </row>
        <row r="615">
          <cell r="A615">
            <v>614</v>
          </cell>
          <cell r="B615" t="str">
            <v xml:space="preserve">LABORATORIO Y ENSAYOS </v>
          </cell>
          <cell r="C615" t="str">
            <v>mes</v>
          </cell>
          <cell r="D615">
            <v>20000000</v>
          </cell>
        </row>
        <row r="616">
          <cell r="A616">
            <v>615</v>
          </cell>
          <cell r="B616" t="str">
            <v>EQUIPO DE RADIO</v>
          </cell>
          <cell r="C616" t="str">
            <v>und</v>
          </cell>
          <cell r="D616">
            <v>600000</v>
          </cell>
        </row>
        <row r="617">
          <cell r="A617">
            <v>616</v>
          </cell>
          <cell r="B617" t="str">
            <v>EQUIPO DE TALLER</v>
          </cell>
          <cell r="C617" t="str">
            <v>mes</v>
          </cell>
          <cell r="D617">
            <v>9000000</v>
          </cell>
        </row>
        <row r="618">
          <cell r="A618">
            <v>617</v>
          </cell>
          <cell r="B618" t="str">
            <v>MUEBLES OFICINA</v>
          </cell>
          <cell r="C618" t="str">
            <v>und</v>
          </cell>
          <cell r="D618">
            <v>350000</v>
          </cell>
        </row>
        <row r="619">
          <cell r="A619">
            <v>618</v>
          </cell>
          <cell r="B619" t="str">
            <v>ESTANTES ALMACEN</v>
          </cell>
          <cell r="C619" t="str">
            <v>und</v>
          </cell>
          <cell r="D619">
            <v>200000</v>
          </cell>
        </row>
        <row r="620">
          <cell r="A620">
            <v>619</v>
          </cell>
          <cell r="B620" t="str">
            <v>MICROONDAS</v>
          </cell>
          <cell r="C620" t="str">
            <v>und</v>
          </cell>
          <cell r="D620">
            <v>180000</v>
          </cell>
        </row>
        <row r="621">
          <cell r="A621">
            <v>620</v>
          </cell>
          <cell r="B621" t="str">
            <v>FOTOCOPIADORA</v>
          </cell>
          <cell r="C621" t="str">
            <v>und</v>
          </cell>
          <cell r="D621">
            <v>2500000</v>
          </cell>
        </row>
        <row r="622">
          <cell r="A622">
            <v>621</v>
          </cell>
          <cell r="B622" t="str">
            <v>IMPRESORAS</v>
          </cell>
          <cell r="C622" t="str">
            <v>und</v>
          </cell>
          <cell r="D622">
            <v>300000</v>
          </cell>
        </row>
        <row r="623">
          <cell r="A623">
            <v>622</v>
          </cell>
          <cell r="B623" t="str">
            <v>MAQUINA DE ESCRIBIR</v>
          </cell>
          <cell r="C623" t="str">
            <v>und</v>
          </cell>
          <cell r="D623">
            <v>200000</v>
          </cell>
        </row>
        <row r="624">
          <cell r="A624">
            <v>623</v>
          </cell>
          <cell r="B624" t="str">
            <v>NEVERAS</v>
          </cell>
          <cell r="C624" t="str">
            <v>und</v>
          </cell>
          <cell r="D624">
            <v>300000</v>
          </cell>
        </row>
        <row r="625">
          <cell r="A625">
            <v>624</v>
          </cell>
          <cell r="B625" t="str">
            <v>Codos HF 90º ext. Liso junta rápida PVC 4"</v>
          </cell>
          <cell r="C625" t="str">
            <v>und</v>
          </cell>
          <cell r="D625">
            <v>108460</v>
          </cell>
        </row>
        <row r="626">
          <cell r="A626">
            <v>625</v>
          </cell>
          <cell r="B626" t="str">
            <v>Cinta Teflón 12mm X 50 mm</v>
          </cell>
          <cell r="C626" t="str">
            <v>rollo</v>
          </cell>
          <cell r="D626">
            <v>872.32</v>
          </cell>
        </row>
        <row r="627">
          <cell r="A627">
            <v>626</v>
          </cell>
          <cell r="B627" t="str">
            <v>Soldadura Pvc 1/4 Gal</v>
          </cell>
          <cell r="C627" t="str">
            <v>1/4gl</v>
          </cell>
          <cell r="D627">
            <v>66382.16</v>
          </cell>
        </row>
        <row r="628">
          <cell r="A628">
            <v>627</v>
          </cell>
          <cell r="B628" t="str">
            <v>Limpiador Pvc 760 Gr</v>
          </cell>
          <cell r="C628" t="str">
            <v>gl</v>
          </cell>
          <cell r="D628">
            <v>25733</v>
          </cell>
        </row>
        <row r="629">
          <cell r="A629">
            <v>628</v>
          </cell>
          <cell r="B629" t="str">
            <v>Registro Corte 3/4</v>
          </cell>
          <cell r="C629" t="str">
            <v>und</v>
          </cell>
          <cell r="D629">
            <v>7528</v>
          </cell>
        </row>
        <row r="630">
          <cell r="A630">
            <v>629</v>
          </cell>
          <cell r="B630" t="str">
            <v>Registro Incorporación 3/4</v>
          </cell>
          <cell r="C630" t="str">
            <v>und</v>
          </cell>
          <cell r="D630">
            <v>7528</v>
          </cell>
        </row>
        <row r="631">
          <cell r="A631">
            <v>630</v>
          </cell>
          <cell r="B631" t="str">
            <v>Registro Cortina Red White 3/4</v>
          </cell>
          <cell r="C631" t="str">
            <v>und</v>
          </cell>
          <cell r="D631">
            <v>33640</v>
          </cell>
        </row>
        <row r="632">
          <cell r="A632">
            <v>631</v>
          </cell>
          <cell r="B632" t="str">
            <v>Adaptador Macho Pf Uad 3/4</v>
          </cell>
          <cell r="C632" t="str">
            <v>und</v>
          </cell>
          <cell r="D632">
            <v>3210</v>
          </cell>
        </row>
        <row r="633">
          <cell r="A633">
            <v>632</v>
          </cell>
          <cell r="B633" t="str">
            <v>Collar Derivación De 6*3/4</v>
          </cell>
          <cell r="C633" t="str">
            <v>und</v>
          </cell>
          <cell r="D633">
            <v>15860</v>
          </cell>
        </row>
        <row r="634">
          <cell r="A634">
            <v>633</v>
          </cell>
          <cell r="B634" t="str">
            <v>Grama</v>
          </cell>
          <cell r="C634" t="str">
            <v>m2</v>
          </cell>
          <cell r="D634">
            <v>6612</v>
          </cell>
        </row>
        <row r="635">
          <cell r="A635">
            <v>634</v>
          </cell>
          <cell r="B635" t="str">
            <v xml:space="preserve">Acople en HD para tuberia de AC-PVC de 3"  </v>
          </cell>
          <cell r="C635" t="str">
            <v>und</v>
          </cell>
          <cell r="D635">
            <v>64960</v>
          </cell>
        </row>
        <row r="636">
          <cell r="A636">
            <v>635</v>
          </cell>
          <cell r="B636" t="str">
            <v xml:space="preserve">Acople en HD para tuberia de AC-PVC de 4"  </v>
          </cell>
          <cell r="C636" t="str">
            <v>und</v>
          </cell>
          <cell r="D636">
            <v>74240</v>
          </cell>
        </row>
        <row r="637">
          <cell r="A637">
            <v>636</v>
          </cell>
          <cell r="B637" t="str">
            <v xml:space="preserve">Acople en HD para tuberia de AC-PVC de 6"  </v>
          </cell>
          <cell r="C637" t="str">
            <v>und</v>
          </cell>
          <cell r="D637">
            <v>98600</v>
          </cell>
        </row>
        <row r="638">
          <cell r="A638">
            <v>637</v>
          </cell>
          <cell r="B638" t="str">
            <v>Adaptador PVC-AC 8"</v>
          </cell>
          <cell r="C638" t="str">
            <v>und</v>
          </cell>
          <cell r="D638">
            <v>138120</v>
          </cell>
        </row>
        <row r="639">
          <cell r="A639">
            <v>638</v>
          </cell>
          <cell r="B639" t="str">
            <v>Adaptador PVC-AC 12"</v>
          </cell>
          <cell r="C639" t="str">
            <v>und</v>
          </cell>
          <cell r="D639">
            <v>428787</v>
          </cell>
        </row>
        <row r="640">
          <cell r="A640">
            <v>639</v>
          </cell>
          <cell r="B640" t="str">
            <v>Brida Enchufe 12"</v>
          </cell>
          <cell r="C640" t="str">
            <v>und</v>
          </cell>
          <cell r="D640">
            <v>332920</v>
          </cell>
        </row>
        <row r="641">
          <cell r="A641">
            <v>640</v>
          </cell>
          <cell r="B641" t="str">
            <v>Adaptador de Brida 12"- PVC</v>
          </cell>
          <cell r="C641" t="str">
            <v>und</v>
          </cell>
          <cell r="D641">
            <v>554132</v>
          </cell>
        </row>
        <row r="642">
          <cell r="A642">
            <v>641</v>
          </cell>
          <cell r="B642" t="str">
            <v>Reducciones HD de  16"  a  8"  para PVC o AC.</v>
          </cell>
          <cell r="C642" t="str">
            <v>und</v>
          </cell>
          <cell r="D642">
            <v>1630960</v>
          </cell>
        </row>
        <row r="643">
          <cell r="A643">
            <v>642</v>
          </cell>
          <cell r="B643" t="str">
            <v>Reducciones  HD de  16"  a 12"  para PVC o AC.</v>
          </cell>
          <cell r="C643" t="str">
            <v>und</v>
          </cell>
          <cell r="D643">
            <v>1911680</v>
          </cell>
        </row>
        <row r="644">
          <cell r="A644">
            <v>643</v>
          </cell>
          <cell r="B644" t="str">
            <v>Reducciones  HD de  14" a  12   para PVC o AC.</v>
          </cell>
          <cell r="C644" t="str">
            <v>und</v>
          </cell>
          <cell r="D644">
            <v>1367640</v>
          </cell>
        </row>
        <row r="645">
          <cell r="A645">
            <v>644</v>
          </cell>
          <cell r="B645" t="str">
            <v>Reducciones  HD de  14"  a  10"  para PVC o AC.</v>
          </cell>
          <cell r="C645" t="str">
            <v>und</v>
          </cell>
          <cell r="D645">
            <v>1324720</v>
          </cell>
        </row>
        <row r="646">
          <cell r="A646">
            <v>645</v>
          </cell>
          <cell r="B646" t="str">
            <v>Reducciones  HD de  14"  a  8"  para PVC o AC.</v>
          </cell>
          <cell r="C646" t="str">
            <v>und</v>
          </cell>
          <cell r="D646">
            <v>1139120</v>
          </cell>
        </row>
        <row r="647">
          <cell r="A647">
            <v>646</v>
          </cell>
          <cell r="B647" t="str">
            <v>Reducciones  HD de  14"  a  6"  para PVC o AC.</v>
          </cell>
          <cell r="C647" t="str">
            <v>und</v>
          </cell>
          <cell r="D647">
            <v>1127520</v>
          </cell>
        </row>
        <row r="648">
          <cell r="A648">
            <v>647</v>
          </cell>
          <cell r="B648" t="str">
            <v>Codos HF 22,5º ext. Liso junta rápida PVC 3"</v>
          </cell>
          <cell r="C648" t="str">
            <v>und</v>
          </cell>
          <cell r="D648">
            <v>71072</v>
          </cell>
        </row>
        <row r="649">
          <cell r="A649">
            <v>648</v>
          </cell>
          <cell r="B649" t="str">
            <v>Adaptador macho PVC 3/4</v>
          </cell>
          <cell r="C649" t="str">
            <v>und</v>
          </cell>
          <cell r="D649">
            <v>2949</v>
          </cell>
        </row>
        <row r="650">
          <cell r="A650">
            <v>649</v>
          </cell>
          <cell r="B650" t="str">
            <v>Tubería Pf Uad 3/4</v>
          </cell>
          <cell r="C650" t="str">
            <v>ml</v>
          </cell>
          <cell r="D650">
            <v>2058</v>
          </cell>
        </row>
        <row r="651">
          <cell r="A651">
            <v>650</v>
          </cell>
          <cell r="B651" t="str">
            <v>Unión reparación para pvc 16" (metalica)</v>
          </cell>
          <cell r="C651" t="str">
            <v>und</v>
          </cell>
          <cell r="D651">
            <v>1409400</v>
          </cell>
        </row>
        <row r="652">
          <cell r="A652">
            <v>651</v>
          </cell>
          <cell r="B652" t="str">
            <v>Tubo clase II concreto sin refuerzo 27" (70cm)</v>
          </cell>
          <cell r="C652" t="str">
            <v>ml</v>
          </cell>
          <cell r="D652">
            <v>146531.20000000001</v>
          </cell>
        </row>
        <row r="653">
          <cell r="A653">
            <v>652</v>
          </cell>
          <cell r="B653" t="str">
            <v xml:space="preserve">Cable de Cobre Trenzado  15 kV  calibre 4/0 AWG </v>
          </cell>
          <cell r="C653" t="str">
            <v>ml</v>
          </cell>
          <cell r="D653">
            <v>131950</v>
          </cell>
        </row>
        <row r="654">
          <cell r="A654">
            <v>653</v>
          </cell>
          <cell r="B654" t="str">
            <v xml:space="preserve">Cable de Cobre Trenzado 15 kV  calibre 2/0 AWG </v>
          </cell>
          <cell r="C654" t="str">
            <v>ml</v>
          </cell>
          <cell r="D654">
            <v>240292.84</v>
          </cell>
        </row>
        <row r="655">
          <cell r="A655">
            <v>654</v>
          </cell>
          <cell r="B655" t="str">
            <v xml:space="preserve">Cable de Cobre Trenzado  15 kV  calibre 2 AWG </v>
          </cell>
          <cell r="C655" t="str">
            <v>ml</v>
          </cell>
          <cell r="D655">
            <v>102462.8</v>
          </cell>
        </row>
        <row r="656">
          <cell r="A656">
            <v>655</v>
          </cell>
          <cell r="B656" t="str">
            <v xml:space="preserve">Cable cuadruplex de aluminio tipo XLPE 600 Voltios 3x4/0 AWG+1X2/0 AWG ACSR  </v>
          </cell>
          <cell r="C656" t="str">
            <v>ml</v>
          </cell>
          <cell r="D656">
            <v>19829.04</v>
          </cell>
        </row>
        <row r="657">
          <cell r="A657">
            <v>656</v>
          </cell>
          <cell r="B657" t="str">
            <v xml:space="preserve">Cable cuadruplex de aluminio tipo XLPE 600 Voltios 3x2/0 AWG+1X1/0 AWG ACSR  </v>
          </cell>
          <cell r="C657" t="str">
            <v>ml</v>
          </cell>
          <cell r="D657">
            <v>14824.8</v>
          </cell>
        </row>
        <row r="658">
          <cell r="A658">
            <v>657</v>
          </cell>
          <cell r="B658" t="str">
            <v xml:space="preserve">Cable cuadruplex de aluminio tipo XLPE 600 Voltios 3x2 AWG+1X4 AWG ACSR  </v>
          </cell>
          <cell r="C658" t="str">
            <v>ml</v>
          </cell>
          <cell r="D658">
            <v>9141.9599999999991</v>
          </cell>
        </row>
        <row r="659">
          <cell r="A659">
            <v>658</v>
          </cell>
          <cell r="B659" t="str">
            <v>Cable aislado de aluminio 600 V calibre 4/0 AWG</v>
          </cell>
          <cell r="C659" t="str">
            <v>ml</v>
          </cell>
          <cell r="D659">
            <v>6144.52</v>
          </cell>
        </row>
        <row r="660">
          <cell r="A660">
            <v>659</v>
          </cell>
          <cell r="B660" t="str">
            <v>Cable aislado de aluminio 600 V calibre 2/0 AWG</v>
          </cell>
          <cell r="C660" t="str">
            <v>ml</v>
          </cell>
          <cell r="D660">
            <v>4387.41</v>
          </cell>
        </row>
        <row r="661">
          <cell r="A661">
            <v>660</v>
          </cell>
          <cell r="B661" t="str">
            <v>Cable aislado de aluminio 600 V calibre 2 AWG</v>
          </cell>
          <cell r="C661" t="str">
            <v>ml</v>
          </cell>
          <cell r="D661">
            <v>10300.799999999999</v>
          </cell>
        </row>
        <row r="662">
          <cell r="A662">
            <v>661</v>
          </cell>
          <cell r="B662" t="str">
            <v>Cable aislado de aluminio 600 V calibre 4 AWG</v>
          </cell>
          <cell r="C662" t="str">
            <v>ml</v>
          </cell>
          <cell r="D662">
            <v>2274.7599999999998</v>
          </cell>
        </row>
        <row r="663">
          <cell r="A663">
            <v>662</v>
          </cell>
          <cell r="B663" t="str">
            <v>Cable aislado de cobre 600 V calibre 4/0 AWG</v>
          </cell>
          <cell r="C663" t="str">
            <v>ml</v>
          </cell>
          <cell r="D663">
            <v>43933.84</v>
          </cell>
        </row>
        <row r="664">
          <cell r="A664">
            <v>663</v>
          </cell>
          <cell r="B664" t="str">
            <v>Cable aislado de cobre 600 V calibre 2/0 AWG</v>
          </cell>
          <cell r="C664" t="str">
            <v>ml</v>
          </cell>
          <cell r="D664">
            <v>12974.947999999999</v>
          </cell>
        </row>
        <row r="665">
          <cell r="A665">
            <v>664</v>
          </cell>
          <cell r="B665" t="str">
            <v>Cable aislado de cobre 600 V calibre 2 AWG</v>
          </cell>
          <cell r="C665" t="str">
            <v>ml</v>
          </cell>
          <cell r="D665">
            <v>6355.8951999999999</v>
          </cell>
        </row>
        <row r="666">
          <cell r="A666">
            <v>665</v>
          </cell>
          <cell r="B666" t="str">
            <v>Cable desnudo de cobre calibre 2/0 AWG</v>
          </cell>
          <cell r="C666" t="str">
            <v>ml</v>
          </cell>
          <cell r="D666">
            <v>27197.360000000001</v>
          </cell>
        </row>
        <row r="667">
          <cell r="A667">
            <v>666</v>
          </cell>
          <cell r="B667" t="str">
            <v>Barraje preformado de 15 kV, 600 Amperios</v>
          </cell>
          <cell r="C667" t="str">
            <v>und</v>
          </cell>
          <cell r="D667">
            <v>143840</v>
          </cell>
        </row>
        <row r="668">
          <cell r="A668">
            <v>667</v>
          </cell>
          <cell r="B668" t="str">
            <v>Soporte para barraje preformado (Incluye Chazos de expansión)</v>
          </cell>
          <cell r="C668" t="str">
            <v>und</v>
          </cell>
          <cell r="D668">
            <v>141462</v>
          </cell>
        </row>
        <row r="669">
          <cell r="A669">
            <v>668</v>
          </cell>
          <cell r="B669" t="str">
            <v>Barraje preformado para Baja tensión 500 Amperios</v>
          </cell>
          <cell r="C669" t="str">
            <v>und</v>
          </cell>
          <cell r="D669">
            <v>196829.96</v>
          </cell>
        </row>
        <row r="670">
          <cell r="A670">
            <v>669</v>
          </cell>
          <cell r="B670" t="str">
            <v>Barraje preformado para Baja tensión 175 Amperios</v>
          </cell>
          <cell r="C670" t="str">
            <v>und</v>
          </cell>
          <cell r="D670">
            <v>199582.45439999999</v>
          </cell>
        </row>
        <row r="671">
          <cell r="A671">
            <v>670</v>
          </cell>
          <cell r="B671" t="str">
            <v xml:space="preserve">Terminal preformado de media tensión 15 kV para uso exterior (2-4/0 AWG) </v>
          </cell>
          <cell r="C671" t="str">
            <v>juego</v>
          </cell>
          <cell r="D671">
            <v>470949.56</v>
          </cell>
        </row>
        <row r="672">
          <cell r="A672">
            <v>671</v>
          </cell>
          <cell r="B672" t="str">
            <v>Terminal preformado de media tensión 15 kV para uso interior (2-4/0 AWG)7622-T-110 -3M</v>
          </cell>
          <cell r="C672" t="str">
            <v>juego</v>
          </cell>
          <cell r="D672">
            <v>464689.96799999999</v>
          </cell>
        </row>
        <row r="673">
          <cell r="A673">
            <v>672</v>
          </cell>
          <cell r="B673" t="str">
            <v>Empalme premoldeado de 15 kV (4/0 - 500 AWG - KCM)QSG-150 AP-1</v>
          </cell>
          <cell r="C673" t="str">
            <v>juego</v>
          </cell>
          <cell r="D673">
            <v>569620.31999999995</v>
          </cell>
        </row>
        <row r="674">
          <cell r="A674">
            <v>673</v>
          </cell>
          <cell r="B674" t="str">
            <v>Terminal tipo Codo 15 kV, 600 Amperios</v>
          </cell>
          <cell r="C674" t="str">
            <v>juego</v>
          </cell>
          <cell r="D674">
            <v>877772</v>
          </cell>
        </row>
        <row r="675">
          <cell r="A675">
            <v>674</v>
          </cell>
          <cell r="B675" t="str">
            <v>Terminal tipo Codo 15 kV, 200 Amperios</v>
          </cell>
          <cell r="C675" t="str">
            <v>juego</v>
          </cell>
          <cell r="D675">
            <v>333848</v>
          </cell>
        </row>
        <row r="676">
          <cell r="A676">
            <v>675</v>
          </cell>
          <cell r="B676" t="str">
            <v>Terminal tipo "T" 15 kV, 600 Amperios</v>
          </cell>
          <cell r="C676" t="str">
            <v>und</v>
          </cell>
          <cell r="D676">
            <v>719840.32</v>
          </cell>
        </row>
        <row r="677">
          <cell r="A677">
            <v>676</v>
          </cell>
          <cell r="B677" t="str">
            <v>Empalme con una derivación aislado en resina (norma CODENSA AP-839)91B1X4</v>
          </cell>
          <cell r="C677" t="str">
            <v>juego (2 un)</v>
          </cell>
          <cell r="D677">
            <v>192070.48</v>
          </cell>
        </row>
        <row r="678">
          <cell r="A678">
            <v>677</v>
          </cell>
          <cell r="B678" t="str">
            <v>Bornas Terminales en Cobre calibre N 2 AWG30023 - 3M</v>
          </cell>
          <cell r="C678" t="str">
            <v>und</v>
          </cell>
          <cell r="D678">
            <v>4261.0511999999999</v>
          </cell>
        </row>
        <row r="679">
          <cell r="A679">
            <v>678</v>
          </cell>
          <cell r="B679" t="str">
            <v>Bornas Terminales en Cobre calibre N 2/0 AWG31036 - 3M</v>
          </cell>
          <cell r="C679" t="str">
            <v>und</v>
          </cell>
          <cell r="D679">
            <v>14148.52</v>
          </cell>
        </row>
        <row r="680">
          <cell r="A680">
            <v>679</v>
          </cell>
          <cell r="B680" t="str">
            <v>Bornas Terminales en Cobre calibre N 4/0 AWG31045 - 3M</v>
          </cell>
          <cell r="C680" t="str">
            <v>und</v>
          </cell>
          <cell r="D680">
            <v>14148.52</v>
          </cell>
        </row>
        <row r="681">
          <cell r="A681">
            <v>680</v>
          </cell>
          <cell r="B681" t="str">
            <v>Bornas teminales en Aluminio calibre N 2 AWG40024 - 3M</v>
          </cell>
          <cell r="C681" t="str">
            <v>und</v>
          </cell>
          <cell r="D681">
            <v>14908.32</v>
          </cell>
        </row>
        <row r="682">
          <cell r="A682">
            <v>681</v>
          </cell>
          <cell r="B682" t="str">
            <v>Bornas teminales en Aluminio calibre N 2/0 AWG40037 - 3M</v>
          </cell>
          <cell r="C682" t="str">
            <v>und</v>
          </cell>
          <cell r="D682">
            <v>10788</v>
          </cell>
        </row>
        <row r="683">
          <cell r="A683">
            <v>682</v>
          </cell>
          <cell r="B683" t="str">
            <v>Bornas teminales en Aluminio calibre N 4/0 AWG40045 - 3M</v>
          </cell>
          <cell r="C683" t="str">
            <v>und</v>
          </cell>
          <cell r="D683">
            <v>12058.2</v>
          </cell>
        </row>
        <row r="684">
          <cell r="A684">
            <v>683</v>
          </cell>
          <cell r="B684" t="str">
            <v>Conectores Tubulares para empalmes de cobre calibre N. 2 AWG10003 - 3M</v>
          </cell>
          <cell r="C684" t="str">
            <v>und</v>
          </cell>
          <cell r="D684">
            <v>4005.48</v>
          </cell>
        </row>
        <row r="685">
          <cell r="A685">
            <v>684</v>
          </cell>
          <cell r="B685" t="str">
            <v>Conectores Tubulares para empalmes de cobre calibre N. 2/0 AWG10006 - 3M</v>
          </cell>
          <cell r="C685" t="str">
            <v>und</v>
          </cell>
          <cell r="D685">
            <v>6977.6783999999989</v>
          </cell>
        </row>
        <row r="686">
          <cell r="A686">
            <v>685</v>
          </cell>
          <cell r="B686" t="str">
            <v>Conectores Tubulares para empalmes de cobre calibre N. 4/0 AWG10008 - 3M</v>
          </cell>
          <cell r="C686" t="str">
            <v>und</v>
          </cell>
          <cell r="D686">
            <v>8544.5136000000002</v>
          </cell>
        </row>
        <row r="687">
          <cell r="A687">
            <v>686</v>
          </cell>
          <cell r="B687" t="str">
            <v>Cinta aislante de vinilo para baja tensión Super 33 -3M</v>
          </cell>
          <cell r="C687" t="str">
            <v>rollo</v>
          </cell>
          <cell r="D687">
            <v>8323.3247999999985</v>
          </cell>
        </row>
        <row r="688">
          <cell r="A688">
            <v>687</v>
          </cell>
          <cell r="B688" t="str">
            <v>Cinta aislante para media tensiónScotch-23 - 3M</v>
          </cell>
          <cell r="C688" t="str">
            <v>rollo</v>
          </cell>
          <cell r="D688">
            <v>23218.003199999999</v>
          </cell>
        </row>
        <row r="689">
          <cell r="A689">
            <v>688</v>
          </cell>
          <cell r="B689" t="str">
            <v>Cinta MasticScotch-2229 - 3M</v>
          </cell>
          <cell r="C689" t="str">
            <v>rollo</v>
          </cell>
          <cell r="D689">
            <v>81418.915199999989</v>
          </cell>
        </row>
        <row r="690">
          <cell r="A690">
            <v>689</v>
          </cell>
          <cell r="B690" t="str">
            <v>Ducto de PVC 4" tipo DB 0251001</v>
          </cell>
          <cell r="C690" t="str">
            <v>ml</v>
          </cell>
          <cell r="D690">
            <v>6718.3333333333339</v>
          </cell>
        </row>
        <row r="691">
          <cell r="A691">
            <v>690</v>
          </cell>
          <cell r="B691" t="str">
            <v xml:space="preserve">Ducto de PVC 3" tipo DB </v>
          </cell>
          <cell r="C691" t="str">
            <v>ml</v>
          </cell>
          <cell r="D691">
            <v>9059</v>
          </cell>
        </row>
        <row r="692">
          <cell r="A692">
            <v>691</v>
          </cell>
          <cell r="B692" t="str">
            <v xml:space="preserve">Ducto de PVC 4" tipo TDP </v>
          </cell>
          <cell r="C692" t="str">
            <v>ml</v>
          </cell>
          <cell r="D692">
            <v>8770</v>
          </cell>
        </row>
        <row r="693">
          <cell r="A693">
            <v>692</v>
          </cell>
          <cell r="B693" t="str">
            <v xml:space="preserve">Ducto de PVC 3" tipo TDP </v>
          </cell>
          <cell r="C693" t="str">
            <v>ml</v>
          </cell>
          <cell r="D693">
            <v>18709.64</v>
          </cell>
        </row>
        <row r="694">
          <cell r="A694">
            <v>693</v>
          </cell>
          <cell r="B694" t="str">
            <v>Ducto de Acero Galvanizado de 1/2"</v>
          </cell>
          <cell r="C694" t="str">
            <v>ml</v>
          </cell>
          <cell r="D694">
            <v>5391.9506666666666</v>
          </cell>
        </row>
        <row r="695">
          <cell r="A695">
            <v>694</v>
          </cell>
          <cell r="B695" t="str">
            <v>Ducto de Acero Galvanizado de 1"</v>
          </cell>
          <cell r="C695" t="str">
            <v>ml</v>
          </cell>
          <cell r="D695">
            <v>5193.5133333333333</v>
          </cell>
        </row>
        <row r="696">
          <cell r="A696">
            <v>695</v>
          </cell>
          <cell r="B696" t="str">
            <v>Ducto de Acero Galvanizado de 1-1/2"</v>
          </cell>
          <cell r="C696" t="str">
            <v>ml</v>
          </cell>
          <cell r="D696">
            <v>42984.611999999994</v>
          </cell>
        </row>
        <row r="697">
          <cell r="A697">
            <v>696</v>
          </cell>
          <cell r="B697" t="str">
            <v>Ducto de Acero Galvanizado de 2"</v>
          </cell>
          <cell r="C697" t="str">
            <v>ml</v>
          </cell>
          <cell r="D697">
            <v>58033.755999999994</v>
          </cell>
        </row>
        <row r="698">
          <cell r="A698">
            <v>697</v>
          </cell>
          <cell r="B698" t="str">
            <v>Ducto de Acero Galvanizado de 3"</v>
          </cell>
          <cell r="C698" t="str">
            <v>ml</v>
          </cell>
          <cell r="D698">
            <v>25518.84</v>
          </cell>
        </row>
        <row r="699">
          <cell r="A699">
            <v>698</v>
          </cell>
          <cell r="B699" t="str">
            <v>Ducto de Acero Galvanizado de 4"</v>
          </cell>
          <cell r="C699" t="str">
            <v>ml</v>
          </cell>
          <cell r="D699">
            <v>33112.393333333333</v>
          </cell>
        </row>
        <row r="700">
          <cell r="A700">
            <v>699</v>
          </cell>
          <cell r="B700" t="str">
            <v>Curva de Acero Galvanizado de 3"</v>
          </cell>
          <cell r="C700" t="str">
            <v>und</v>
          </cell>
          <cell r="D700">
            <v>71739.039999999994</v>
          </cell>
        </row>
        <row r="701">
          <cell r="A701">
            <v>700</v>
          </cell>
          <cell r="B701" t="str">
            <v>Curva de Acero Galvanizado de 4"</v>
          </cell>
          <cell r="C701" t="str">
            <v>und</v>
          </cell>
          <cell r="D701">
            <v>143365.56</v>
          </cell>
        </row>
        <row r="702">
          <cell r="A702">
            <v>701</v>
          </cell>
          <cell r="B702" t="str">
            <v>Tubería multiflex para fibra óptica033307001-PAVCO</v>
          </cell>
          <cell r="C702" t="str">
            <v>ml</v>
          </cell>
          <cell r="D702">
            <v>0</v>
          </cell>
        </row>
        <row r="703">
          <cell r="A703">
            <v>702</v>
          </cell>
          <cell r="B703" t="str">
            <v>Tubería conduit PVC de 1/2"0190201001-PAVCO</v>
          </cell>
          <cell r="C703" t="str">
            <v>ml</v>
          </cell>
          <cell r="D703">
            <v>1395.3333333333333</v>
          </cell>
        </row>
        <row r="704">
          <cell r="A704">
            <v>703</v>
          </cell>
          <cell r="B704" t="str">
            <v>Tubería conduit PVC de 3/4"0190301001-PAVCO</v>
          </cell>
          <cell r="C704" t="str">
            <v>ml</v>
          </cell>
          <cell r="D704">
            <v>1827</v>
          </cell>
        </row>
        <row r="705">
          <cell r="A705">
            <v>704</v>
          </cell>
          <cell r="B705" t="str">
            <v>Tubería conduit PVC de 1"0190401001-PAVCO</v>
          </cell>
          <cell r="C705" t="str">
            <v>ml</v>
          </cell>
          <cell r="D705">
            <v>2531.6666666666665</v>
          </cell>
        </row>
        <row r="706">
          <cell r="A706">
            <v>705</v>
          </cell>
          <cell r="B706" t="str">
            <v>Tubería conduit PVC de 1-1/2"0190601001-PAVCO</v>
          </cell>
          <cell r="C706" t="str">
            <v>ml</v>
          </cell>
          <cell r="D706">
            <v>4988.333333333333</v>
          </cell>
        </row>
        <row r="707">
          <cell r="A707">
            <v>706</v>
          </cell>
          <cell r="B707" t="str">
            <v>Tubería flexible conduflex PVC de 1/2"0280301001-PAVCO</v>
          </cell>
          <cell r="C707" t="str">
            <v>ml</v>
          </cell>
          <cell r="D707">
            <v>879.28</v>
          </cell>
        </row>
        <row r="708">
          <cell r="A708">
            <v>707</v>
          </cell>
          <cell r="B708" t="str">
            <v>Adaptadores Terminales de Campana PVC de 3" tipo DB1970911207</v>
          </cell>
          <cell r="C708" t="str">
            <v>und</v>
          </cell>
          <cell r="D708">
            <v>8647</v>
          </cell>
        </row>
        <row r="709">
          <cell r="A709">
            <v>708</v>
          </cell>
          <cell r="B709" t="str">
            <v>Adaptadores Terminales de Campana PVC de 4" Tipo DB1971011207</v>
          </cell>
          <cell r="C709" t="str">
            <v>und</v>
          </cell>
          <cell r="D709">
            <v>9511.7000000000007</v>
          </cell>
        </row>
        <row r="710">
          <cell r="A710">
            <v>709</v>
          </cell>
          <cell r="B710" t="str">
            <v>Adaptadores Terminales de Campana PVC de 4" Tipo TDP1991047207</v>
          </cell>
          <cell r="C710" t="str">
            <v>und</v>
          </cell>
          <cell r="D710">
            <v>10462.870000000001</v>
          </cell>
        </row>
        <row r="711">
          <cell r="A711">
            <v>710</v>
          </cell>
          <cell r="B711" t="str">
            <v>Pararrayos tipo distribución 12 kV Oxido de zinc</v>
          </cell>
          <cell r="C711" t="str">
            <v>und</v>
          </cell>
          <cell r="D711">
            <v>100432.8</v>
          </cell>
        </row>
        <row r="712">
          <cell r="A712">
            <v>711</v>
          </cell>
          <cell r="B712" t="str">
            <v>Seccionadores monopolares de 400 Amp 15kV</v>
          </cell>
          <cell r="C712" t="str">
            <v>und</v>
          </cell>
          <cell r="D712">
            <v>240120</v>
          </cell>
        </row>
        <row r="713">
          <cell r="A713">
            <v>712</v>
          </cell>
          <cell r="B713" t="str">
            <v>Corta circuitos de cañuela 15 kV</v>
          </cell>
          <cell r="C713" t="str">
            <v>und</v>
          </cell>
          <cell r="D713">
            <v>93960</v>
          </cell>
        </row>
        <row r="714">
          <cell r="A714">
            <v>713</v>
          </cell>
          <cell r="B714" t="str">
            <v>Cruceta de madera 2 metros</v>
          </cell>
          <cell r="C714" t="str">
            <v>und</v>
          </cell>
          <cell r="D714">
            <v>56730.96</v>
          </cell>
        </row>
        <row r="715">
          <cell r="A715">
            <v>714</v>
          </cell>
          <cell r="B715" t="str">
            <v>Aislador de pin  ANSI 55-5</v>
          </cell>
          <cell r="C715" t="str">
            <v>und</v>
          </cell>
          <cell r="D715">
            <v>18792</v>
          </cell>
        </row>
        <row r="716">
          <cell r="A716">
            <v>715</v>
          </cell>
          <cell r="B716" t="str">
            <v>Aislador de suspensión ANSI 52-1</v>
          </cell>
          <cell r="C716" t="str">
            <v>und</v>
          </cell>
          <cell r="D716">
            <v>19140</v>
          </cell>
        </row>
        <row r="717">
          <cell r="A717">
            <v>716</v>
          </cell>
          <cell r="B717" t="str">
            <v>Diagonal metálica en ángulo tipo 1</v>
          </cell>
          <cell r="C717" t="str">
            <v>und</v>
          </cell>
          <cell r="D717">
            <v>14500</v>
          </cell>
        </row>
        <row r="718">
          <cell r="A718">
            <v>717</v>
          </cell>
          <cell r="B718" t="str">
            <v>Grapa terminal tipo recto</v>
          </cell>
          <cell r="C718" t="str">
            <v>und</v>
          </cell>
          <cell r="D718">
            <v>14616</v>
          </cell>
        </row>
        <row r="719">
          <cell r="A719">
            <v>718</v>
          </cell>
          <cell r="B719" t="str">
            <v>Luminaria de Sodio 250 W Horizontal cerrada ONIX-1 SCHEREDER</v>
          </cell>
          <cell r="C719" t="str">
            <v>und</v>
          </cell>
          <cell r="D719">
            <v>303224</v>
          </cell>
        </row>
        <row r="720">
          <cell r="A720">
            <v>719</v>
          </cell>
          <cell r="B720" t="str">
            <v>Bombilla de Sodio 250 W</v>
          </cell>
          <cell r="C720" t="str">
            <v>und</v>
          </cell>
          <cell r="D720">
            <v>42572</v>
          </cell>
        </row>
        <row r="721">
          <cell r="A721">
            <v>720</v>
          </cell>
          <cell r="B721" t="str">
            <v>Fotocelda</v>
          </cell>
          <cell r="C721" t="str">
            <v>und</v>
          </cell>
          <cell r="D721">
            <v>27144</v>
          </cell>
        </row>
        <row r="722">
          <cell r="A722">
            <v>721</v>
          </cell>
          <cell r="B722" t="str">
            <v>Poste metálico  9 m tipo recto Alumbrado público (Incluye sistema de anclaje)</v>
          </cell>
          <cell r="C722" t="str">
            <v>und</v>
          </cell>
          <cell r="D722">
            <v>872995.12</v>
          </cell>
        </row>
        <row r="723">
          <cell r="A723">
            <v>722</v>
          </cell>
          <cell r="B723" t="str">
            <v>Poste metálico  10 m tipo recto Alumbrado público (Incluye sistema de anclaje)</v>
          </cell>
          <cell r="C723" t="str">
            <v>und</v>
          </cell>
          <cell r="D723">
            <v>933987.92</v>
          </cell>
        </row>
        <row r="724">
          <cell r="A724">
            <v>723</v>
          </cell>
          <cell r="B724" t="str">
            <v>Poste metálico 12 m tipo recto Alumbrado público ( Incluye sistema de anclaje)</v>
          </cell>
          <cell r="C724" t="str">
            <v>und</v>
          </cell>
          <cell r="D724">
            <v>1084600</v>
          </cell>
        </row>
        <row r="725">
          <cell r="A725">
            <v>724</v>
          </cell>
          <cell r="B725" t="str">
            <v>Poste de concretode 10 mts  tipo linea para AP Norma ET-213  510 kg</v>
          </cell>
          <cell r="C725" t="str">
            <v>und</v>
          </cell>
          <cell r="D725">
            <v>406000</v>
          </cell>
        </row>
        <row r="726">
          <cell r="A726">
            <v>725</v>
          </cell>
          <cell r="B726" t="str">
            <v>Poste de concreto 10 m tipo 750 kg</v>
          </cell>
          <cell r="C726" t="str">
            <v>und</v>
          </cell>
          <cell r="D726">
            <v>265854.59999999998</v>
          </cell>
        </row>
        <row r="727">
          <cell r="A727">
            <v>726</v>
          </cell>
          <cell r="B727" t="str">
            <v>Poste de concreto 10 m tipo 1050 kg</v>
          </cell>
          <cell r="C727" t="str">
            <v>und</v>
          </cell>
          <cell r="D727">
            <v>314661.59999999998</v>
          </cell>
        </row>
        <row r="728">
          <cell r="A728">
            <v>727</v>
          </cell>
          <cell r="B728" t="str">
            <v>Poste de concreto de 12 mts  tipo linea para AP Norma ET-213 510 kg</v>
          </cell>
          <cell r="C728" t="str">
            <v>und</v>
          </cell>
          <cell r="D728">
            <v>475600</v>
          </cell>
        </row>
        <row r="729">
          <cell r="A729">
            <v>728</v>
          </cell>
          <cell r="B729" t="str">
            <v>Poste de concreto 12 m tipo 750 kg</v>
          </cell>
          <cell r="C729" t="str">
            <v>und</v>
          </cell>
          <cell r="D729">
            <v>355238.40000000002</v>
          </cell>
        </row>
        <row r="730">
          <cell r="A730">
            <v>729</v>
          </cell>
          <cell r="B730" t="str">
            <v>Poste de concreto 12 m tipo 1050 kg</v>
          </cell>
          <cell r="C730" t="str">
            <v>und</v>
          </cell>
          <cell r="D730">
            <v>450172.8</v>
          </cell>
        </row>
        <row r="731">
          <cell r="A731">
            <v>730</v>
          </cell>
          <cell r="B731" t="str">
            <v>Bombilla de Sodio 70 W</v>
          </cell>
          <cell r="C731" t="str">
            <v>und</v>
          </cell>
          <cell r="D731">
            <v>22968</v>
          </cell>
        </row>
        <row r="732">
          <cell r="A732">
            <v>731</v>
          </cell>
          <cell r="B732" t="str">
            <v>Fotocelda</v>
          </cell>
          <cell r="C732" t="str">
            <v>und</v>
          </cell>
          <cell r="D732">
            <v>20607.400000000001</v>
          </cell>
        </row>
        <row r="733">
          <cell r="A733">
            <v>732</v>
          </cell>
          <cell r="B733" t="str">
            <v>Luminaria de Sodio 70 W Horizontal SCHEREDER</v>
          </cell>
          <cell r="C733" t="str">
            <v>und</v>
          </cell>
          <cell r="D733">
            <v>157238</v>
          </cell>
        </row>
        <row r="734">
          <cell r="A734">
            <v>733</v>
          </cell>
          <cell r="B734" t="str">
            <v>Brazo para luminaria de 70 W horizontal 3/4x1.5 mts</v>
          </cell>
          <cell r="C734" t="str">
            <v>und</v>
          </cell>
          <cell r="D734">
            <v>8294</v>
          </cell>
        </row>
        <row r="735">
          <cell r="A735">
            <v>734</v>
          </cell>
          <cell r="B735" t="str">
            <v>Brazo para luminaria de 150 W horizontal 3/4x1.5 mts</v>
          </cell>
          <cell r="C735" t="str">
            <v>und</v>
          </cell>
          <cell r="D735">
            <v>31882.136000000002</v>
          </cell>
        </row>
        <row r="736">
          <cell r="A736">
            <v>735</v>
          </cell>
          <cell r="B736" t="str">
            <v>Cable de cobre aislado con neutro concentrico 2x14 AWG</v>
          </cell>
          <cell r="C736" t="str">
            <v>ml</v>
          </cell>
          <cell r="D736">
            <v>1329.0816</v>
          </cell>
        </row>
        <row r="737">
          <cell r="A737">
            <v>736</v>
          </cell>
          <cell r="B737" t="str">
            <v xml:space="preserve">Varilla Cooper Weld 5/8*2.40 m </v>
          </cell>
          <cell r="C737" t="str">
            <v>und</v>
          </cell>
          <cell r="D737">
            <v>106719.99999999999</v>
          </cell>
        </row>
        <row r="738">
          <cell r="A738">
            <v>737</v>
          </cell>
          <cell r="B738" t="str">
            <v>Conector para varilla Cooper Weld</v>
          </cell>
          <cell r="C738" t="str">
            <v>und</v>
          </cell>
          <cell r="D738">
            <v>3712</v>
          </cell>
        </row>
        <row r="739">
          <cell r="A739">
            <v>738</v>
          </cell>
          <cell r="B739" t="str">
            <v>Cinta de acero inoxidable de 1/2"</v>
          </cell>
          <cell r="C739" t="str">
            <v>ml</v>
          </cell>
          <cell r="D739">
            <v>2020.72</v>
          </cell>
        </row>
        <row r="740">
          <cell r="A740">
            <v>739</v>
          </cell>
          <cell r="B740" t="str">
            <v>Cinta de acero inoxidable de 3/4"</v>
          </cell>
          <cell r="C740" t="str">
            <v>ml</v>
          </cell>
          <cell r="D740">
            <v>2866.36</v>
          </cell>
        </row>
        <row r="741">
          <cell r="A741">
            <v>740</v>
          </cell>
          <cell r="B741" t="str">
            <v>Hebillas de acero inoxidable de 1/2"</v>
          </cell>
          <cell r="C741" t="str">
            <v>und</v>
          </cell>
          <cell r="D741">
            <v>446.6</v>
          </cell>
        </row>
        <row r="742">
          <cell r="A742">
            <v>741</v>
          </cell>
          <cell r="B742" t="str">
            <v>Hebillas de acero inoxidable de 3/4"</v>
          </cell>
          <cell r="C742" t="str">
            <v>und</v>
          </cell>
          <cell r="D742">
            <v>663.52</v>
          </cell>
        </row>
        <row r="743">
          <cell r="A743">
            <v>742</v>
          </cell>
          <cell r="B743" t="str">
            <v>Cable  ACSR 2/0 desnudo</v>
          </cell>
          <cell r="C743" t="str">
            <v>ml</v>
          </cell>
          <cell r="D743">
            <v>2948.72</v>
          </cell>
        </row>
        <row r="744">
          <cell r="A744">
            <v>743</v>
          </cell>
          <cell r="B744" t="str">
            <v>Cable  ACSR 2 desnudo</v>
          </cell>
          <cell r="C744" t="str">
            <v>ml</v>
          </cell>
          <cell r="D744">
            <v>1554.4</v>
          </cell>
        </row>
        <row r="745">
          <cell r="A745">
            <v>744</v>
          </cell>
          <cell r="B745" t="str">
            <v>Cable trenzado de Aluminio No. 3x4/0+1x2/0 AWG</v>
          </cell>
          <cell r="C745" t="str">
            <v>ml</v>
          </cell>
          <cell r="D745">
            <v>18064.332000000002</v>
          </cell>
        </row>
        <row r="746">
          <cell r="A746">
            <v>745</v>
          </cell>
          <cell r="B746" t="str">
            <v>Cable trenzado de Aluminio No. 3x2/0+1x1/0 AWG</v>
          </cell>
          <cell r="C746" t="str">
            <v>ml</v>
          </cell>
          <cell r="D746">
            <v>13505.183999999999</v>
          </cell>
        </row>
        <row r="747">
          <cell r="A747">
            <v>746</v>
          </cell>
          <cell r="B747" t="str">
            <v>Cable trenzado de Aluminio No. 3x2+1x4 AWG</v>
          </cell>
          <cell r="C747" t="str">
            <v>ml</v>
          </cell>
          <cell r="D747">
            <v>83271.759999999995</v>
          </cell>
        </row>
        <row r="748">
          <cell r="A748">
            <v>747</v>
          </cell>
          <cell r="B748" t="str">
            <v>Cable de acero galvanizado 3/8" tipo 2</v>
          </cell>
          <cell r="C748" t="str">
            <v>ml</v>
          </cell>
          <cell r="D748">
            <v>1532.36</v>
          </cell>
        </row>
        <row r="749">
          <cell r="A749">
            <v>748</v>
          </cell>
          <cell r="B749" t="str">
            <v>Guardacabo calibre 3/8</v>
          </cell>
          <cell r="C749" t="str">
            <v>und</v>
          </cell>
          <cell r="D749">
            <v>887.4</v>
          </cell>
        </row>
        <row r="750">
          <cell r="A750">
            <v>749</v>
          </cell>
          <cell r="B750" t="str">
            <v>Grapa prensadora de 3 tornillos</v>
          </cell>
          <cell r="C750" t="str">
            <v>und</v>
          </cell>
          <cell r="D750">
            <v>4882.4399999999996</v>
          </cell>
        </row>
        <row r="751">
          <cell r="A751">
            <v>750</v>
          </cell>
          <cell r="B751" t="str">
            <v>Aislador tipo tensor</v>
          </cell>
          <cell r="C751" t="str">
            <v>und</v>
          </cell>
          <cell r="D751">
            <v>8700</v>
          </cell>
        </row>
        <row r="752">
          <cell r="A752">
            <v>751</v>
          </cell>
          <cell r="B752" t="str">
            <v>Varilla de anclaje 3/4 X 2</v>
          </cell>
          <cell r="C752" t="str">
            <v>und</v>
          </cell>
          <cell r="D752">
            <v>22643.199999999997</v>
          </cell>
        </row>
        <row r="753">
          <cell r="A753">
            <v>752</v>
          </cell>
          <cell r="B753" t="str">
            <v>Grapa de suspensión para red trenzada</v>
          </cell>
          <cell r="C753" t="str">
            <v>und</v>
          </cell>
          <cell r="D753">
            <v>8911.5840000000007</v>
          </cell>
        </row>
        <row r="754">
          <cell r="A754">
            <v>753</v>
          </cell>
          <cell r="B754" t="str">
            <v>Grapa de retención para red trenzada</v>
          </cell>
          <cell r="C754" t="str">
            <v>und</v>
          </cell>
          <cell r="D754">
            <v>8331.1200000000008</v>
          </cell>
        </row>
        <row r="755">
          <cell r="A755">
            <v>754</v>
          </cell>
          <cell r="B755" t="str">
            <v>Conector tipo cuña 4/0 a 2/0</v>
          </cell>
          <cell r="C755" t="str">
            <v>und</v>
          </cell>
          <cell r="D755">
            <v>3016</v>
          </cell>
        </row>
        <row r="756">
          <cell r="A756">
            <v>755</v>
          </cell>
          <cell r="B756" t="str">
            <v>Conector de tornillo chaqueta aislante 4/0 AWG</v>
          </cell>
          <cell r="C756" t="str">
            <v>und</v>
          </cell>
          <cell r="D756">
            <v>23733.599999999999</v>
          </cell>
        </row>
        <row r="757">
          <cell r="A757">
            <v>756</v>
          </cell>
          <cell r="B757" t="str">
            <v>Conector de tornillo chaqueta aislante 2/0 AWG</v>
          </cell>
          <cell r="C757" t="str">
            <v>und</v>
          </cell>
          <cell r="D757">
            <v>10463.200000000001</v>
          </cell>
        </row>
        <row r="758">
          <cell r="A758">
            <v>757</v>
          </cell>
          <cell r="B758" t="str">
            <v>Caja trifásica tipo intemperie para acometidas (lonchera)</v>
          </cell>
          <cell r="C758" t="str">
            <v>und</v>
          </cell>
          <cell r="D758">
            <v>102080</v>
          </cell>
        </row>
        <row r="759">
          <cell r="A759">
            <v>758</v>
          </cell>
          <cell r="B759" t="str">
            <v>Perno de ojo de 5/8" x 10"</v>
          </cell>
          <cell r="C759" t="str">
            <v>und</v>
          </cell>
          <cell r="D759">
            <v>5742</v>
          </cell>
        </row>
        <row r="760">
          <cell r="A760">
            <v>759</v>
          </cell>
          <cell r="B760" t="str">
            <v>Abrazadera de 1 salida tipo 4-180 mm</v>
          </cell>
          <cell r="C760" t="str">
            <v>und</v>
          </cell>
          <cell r="D760">
            <v>12180</v>
          </cell>
        </row>
        <row r="761">
          <cell r="A761">
            <v>760</v>
          </cell>
          <cell r="B761" t="str">
            <v>Abrazadera de 1 salida tipo 4-200 mm</v>
          </cell>
          <cell r="C761" t="str">
            <v>und</v>
          </cell>
          <cell r="D761">
            <v>8133.2240000000002</v>
          </cell>
        </row>
        <row r="762">
          <cell r="A762">
            <v>761</v>
          </cell>
          <cell r="B762" t="str">
            <v>Tuerca de ojo alargado 5/8"</v>
          </cell>
          <cell r="C762" t="str">
            <v>und</v>
          </cell>
          <cell r="D762">
            <v>4384.8</v>
          </cell>
        </row>
        <row r="763">
          <cell r="A763">
            <v>762</v>
          </cell>
          <cell r="B763" t="str">
            <v>Tornillo de acero galvanizado de 5/8"x10"</v>
          </cell>
          <cell r="C763" t="str">
            <v>und</v>
          </cell>
          <cell r="D763">
            <v>3100.68</v>
          </cell>
        </row>
        <row r="764">
          <cell r="A764">
            <v>763</v>
          </cell>
          <cell r="B764" t="str">
            <v>Portaislador pasante para cruceta</v>
          </cell>
          <cell r="C764" t="str">
            <v>und</v>
          </cell>
          <cell r="D764">
            <v>8120</v>
          </cell>
        </row>
        <row r="765">
          <cell r="A765">
            <v>764</v>
          </cell>
          <cell r="B765" t="str">
            <v>Esparrago de 5/8"x20"</v>
          </cell>
          <cell r="C765" t="str">
            <v>und</v>
          </cell>
          <cell r="D765">
            <v>6551.68</v>
          </cell>
        </row>
        <row r="766">
          <cell r="A766">
            <v>765</v>
          </cell>
          <cell r="B766" t="str">
            <v>Diagonal metálica en ángulo</v>
          </cell>
          <cell r="C766" t="str">
            <v>und</v>
          </cell>
          <cell r="D766">
            <v>5821.112000000001</v>
          </cell>
        </row>
        <row r="767">
          <cell r="A767">
            <v>766</v>
          </cell>
          <cell r="B767" t="str">
            <v>Cruceta de madera de 2 m</v>
          </cell>
          <cell r="C767" t="str">
            <v>und</v>
          </cell>
          <cell r="D767">
            <v>56730.96</v>
          </cell>
        </row>
        <row r="768">
          <cell r="A768">
            <v>767</v>
          </cell>
          <cell r="B768" t="str">
            <v>Aislador de suspensión ANSI 52-1</v>
          </cell>
          <cell r="C768" t="str">
            <v>und</v>
          </cell>
          <cell r="D768">
            <v>16640.2</v>
          </cell>
        </row>
        <row r="769">
          <cell r="A769">
            <v>768</v>
          </cell>
          <cell r="B769" t="str">
            <v>Aislador de Pin ANSI 55-1</v>
          </cell>
          <cell r="C769" t="str">
            <v>und</v>
          </cell>
          <cell r="D769">
            <v>18084.748000000003</v>
          </cell>
        </row>
        <row r="770">
          <cell r="A770">
            <v>769</v>
          </cell>
          <cell r="B770" t="str">
            <v>Perno de anclaje</v>
          </cell>
          <cell r="C770" t="str">
            <v>und</v>
          </cell>
          <cell r="D770">
            <v>3705.04</v>
          </cell>
        </row>
        <row r="771">
          <cell r="A771">
            <v>770</v>
          </cell>
          <cell r="B771" t="str">
            <v>Cable monopolar 2 /0 THW-600 V-Cu</v>
          </cell>
          <cell r="C771" t="str">
            <v>ml</v>
          </cell>
          <cell r="D771">
            <v>27178.799999999999</v>
          </cell>
        </row>
        <row r="772">
          <cell r="A772">
            <v>771</v>
          </cell>
          <cell r="B772" t="str">
            <v>Cable monopolar 1 /0 THW-600 V - Cu</v>
          </cell>
          <cell r="C772" t="str">
            <v>ml</v>
          </cell>
          <cell r="D772">
            <v>33981.040000000001</v>
          </cell>
        </row>
        <row r="773">
          <cell r="A773">
            <v>772</v>
          </cell>
          <cell r="B773" t="str">
            <v>Cable monopolar 4 / 0 AWG.THW-Cu</v>
          </cell>
          <cell r="C773" t="str">
            <v>ml</v>
          </cell>
          <cell r="D773">
            <v>42641.599999999999</v>
          </cell>
        </row>
        <row r="774">
          <cell r="A774">
            <v>773</v>
          </cell>
          <cell r="B774" t="str">
            <v>Bornas teminales en Aluminio calibre N 1/0 AWG</v>
          </cell>
          <cell r="C774" t="str">
            <v>und</v>
          </cell>
          <cell r="D774">
            <v>53248.639999999999</v>
          </cell>
        </row>
        <row r="775">
          <cell r="A775">
            <v>774</v>
          </cell>
          <cell r="B775" t="str">
            <v>Cable de aluminio  aislado 6 AWG para alumbrado</v>
          </cell>
          <cell r="C775" t="str">
            <v>ml</v>
          </cell>
          <cell r="D775">
            <v>1394.32</v>
          </cell>
        </row>
        <row r="776">
          <cell r="A776">
            <v>775</v>
          </cell>
          <cell r="B776" t="str">
            <v>Cable aislado de aluminio 600 V calibre 2/0 AWG</v>
          </cell>
          <cell r="C776" t="str">
            <v>ml</v>
          </cell>
          <cell r="D776">
            <v>4615.6400000000003</v>
          </cell>
        </row>
        <row r="777">
          <cell r="A777">
            <v>776</v>
          </cell>
          <cell r="B777" t="str">
            <v>Cable aislado de aluminio 600 V calibre 1/0 AWG</v>
          </cell>
          <cell r="C777" t="str">
            <v>ml</v>
          </cell>
          <cell r="D777">
            <v>12112.256000000001</v>
          </cell>
        </row>
        <row r="778">
          <cell r="A778">
            <v>777</v>
          </cell>
          <cell r="B778" t="str">
            <v>Poste de concretode 14 mts  tipo linea para AP Norma ET-213-750 kg</v>
          </cell>
          <cell r="C778" t="str">
            <v>ml</v>
          </cell>
          <cell r="D778">
            <v>788800</v>
          </cell>
        </row>
        <row r="779">
          <cell r="A779">
            <v>778</v>
          </cell>
          <cell r="B779" t="str">
            <v>Cemento gris (50 kilogramos)</v>
          </cell>
          <cell r="C779" t="str">
            <v>bulto</v>
          </cell>
          <cell r="D779">
            <v>16000</v>
          </cell>
        </row>
        <row r="780">
          <cell r="A780">
            <v>779</v>
          </cell>
          <cell r="B780" t="str">
            <v>Marco de camara energia tipo AP CS 274</v>
          </cell>
          <cell r="C780" t="str">
            <v>und</v>
          </cell>
          <cell r="D780">
            <v>62639.999999999993</v>
          </cell>
        </row>
        <row r="781">
          <cell r="A781">
            <v>780</v>
          </cell>
          <cell r="B781" t="str">
            <v>Mixto ( Arena de rio + gravilla)</v>
          </cell>
          <cell r="C781" t="str">
            <v>m3</v>
          </cell>
          <cell r="D781">
            <v>45000</v>
          </cell>
        </row>
        <row r="782">
          <cell r="A782">
            <v>781</v>
          </cell>
          <cell r="B782" t="str">
            <v>Tapa de camara de energia A.P CS 274</v>
          </cell>
          <cell r="C782" t="str">
            <v>und</v>
          </cell>
          <cell r="D782">
            <v>63451.999999999993</v>
          </cell>
        </row>
        <row r="783">
          <cell r="A783">
            <v>782</v>
          </cell>
          <cell r="B783" t="str">
            <v>Marco de camara energia tipo  CS 275</v>
          </cell>
          <cell r="C783" t="str">
            <v>und</v>
          </cell>
          <cell r="D783">
            <v>86652</v>
          </cell>
        </row>
        <row r="784">
          <cell r="A784">
            <v>783</v>
          </cell>
          <cell r="B784" t="str">
            <v>Tapa de camara de energia .CS 275</v>
          </cell>
          <cell r="C784" t="str">
            <v>und</v>
          </cell>
          <cell r="D784">
            <v>165068</v>
          </cell>
        </row>
        <row r="785">
          <cell r="A785">
            <v>784</v>
          </cell>
          <cell r="B785" t="str">
            <v>Marco de camara energia tipo CS 276</v>
          </cell>
          <cell r="C785" t="str">
            <v>und</v>
          </cell>
          <cell r="D785">
            <v>115303.99999999999</v>
          </cell>
        </row>
        <row r="786">
          <cell r="A786">
            <v>785</v>
          </cell>
          <cell r="B786" t="str">
            <v>Tapa de camara de energia .CS 276</v>
          </cell>
          <cell r="C786" t="str">
            <v>und</v>
          </cell>
          <cell r="D786">
            <v>165068</v>
          </cell>
        </row>
        <row r="787">
          <cell r="A787">
            <v>786</v>
          </cell>
          <cell r="B787" t="str">
            <v>Tapa de camara de energia .CS 278</v>
          </cell>
          <cell r="C787" t="str">
            <v>und</v>
          </cell>
          <cell r="D787">
            <v>115000</v>
          </cell>
        </row>
        <row r="788">
          <cell r="A788">
            <v>787</v>
          </cell>
          <cell r="B788" t="str">
            <v>Marco de camara de energia tipo  CS 281</v>
          </cell>
          <cell r="C788" t="str">
            <v>und</v>
          </cell>
          <cell r="D788">
            <v>72000</v>
          </cell>
        </row>
        <row r="789">
          <cell r="A789">
            <v>788</v>
          </cell>
          <cell r="B789" t="str">
            <v>Tapa de camara de energia .CS 281</v>
          </cell>
          <cell r="C789" t="str">
            <v>und</v>
          </cell>
          <cell r="D789">
            <v>707600</v>
          </cell>
        </row>
        <row r="790">
          <cell r="A790">
            <v>789</v>
          </cell>
          <cell r="B790" t="str">
            <v>Marco de camara de energia tipo CS 280</v>
          </cell>
          <cell r="C790" t="str">
            <v>und</v>
          </cell>
          <cell r="D790">
            <v>40368</v>
          </cell>
        </row>
        <row r="791">
          <cell r="A791">
            <v>790</v>
          </cell>
          <cell r="B791" t="str">
            <v>Tapa de camara de  camara de energia .CS 280</v>
          </cell>
          <cell r="C791" t="str">
            <v>und</v>
          </cell>
          <cell r="D791">
            <v>66120</v>
          </cell>
        </row>
        <row r="792">
          <cell r="A792">
            <v>791</v>
          </cell>
          <cell r="B792" t="str">
            <v>Capacete galvanizado de 1 pulg</v>
          </cell>
          <cell r="C792" t="str">
            <v>und</v>
          </cell>
          <cell r="D792">
            <v>1508</v>
          </cell>
        </row>
        <row r="793">
          <cell r="A793">
            <v>792</v>
          </cell>
          <cell r="B793" t="str">
            <v xml:space="preserve"> de Acero Galvanizado de 1"</v>
          </cell>
          <cell r="C793" t="str">
            <v>und</v>
          </cell>
          <cell r="D793">
            <v>5108.6400000000003</v>
          </cell>
        </row>
        <row r="794">
          <cell r="A794">
            <v>793</v>
          </cell>
          <cell r="B794" t="str">
            <v>Ladrillo tolete perforado</v>
          </cell>
          <cell r="C794" t="str">
            <v>M2</v>
          </cell>
          <cell r="D794">
            <v>28419.999999999996</v>
          </cell>
        </row>
        <row r="795">
          <cell r="A795">
            <v>794</v>
          </cell>
          <cell r="B795" t="str">
            <v>Geotextil NT 1800</v>
          </cell>
          <cell r="C795" t="str">
            <v>m2</v>
          </cell>
          <cell r="D795">
            <v>2448</v>
          </cell>
        </row>
        <row r="796">
          <cell r="A796">
            <v>795</v>
          </cell>
          <cell r="B796" t="str">
            <v>Abrazadera de 2 salida tipo 2</v>
          </cell>
          <cell r="C796" t="str">
            <v>und</v>
          </cell>
          <cell r="D796">
            <v>11242.72</v>
          </cell>
        </row>
        <row r="797">
          <cell r="A797">
            <v>796</v>
          </cell>
          <cell r="B797" t="str">
            <v>Diagonal metálica en varilla</v>
          </cell>
          <cell r="C797" t="str">
            <v>und</v>
          </cell>
          <cell r="D797">
            <v>6264</v>
          </cell>
        </row>
        <row r="798">
          <cell r="A798">
            <v>797</v>
          </cell>
          <cell r="B798" t="str">
            <v>Herrajes electricos</v>
          </cell>
          <cell r="C798" t="str">
            <v>global</v>
          </cell>
          <cell r="D798">
            <v>30000</v>
          </cell>
        </row>
        <row r="799">
          <cell r="A799">
            <v>798</v>
          </cell>
          <cell r="B799" t="str">
            <v>Mortero de nivelacion anclaje epoxico 9000 psi</v>
          </cell>
          <cell r="C799" t="str">
            <v>kg</v>
          </cell>
          <cell r="D799">
            <v>42560</v>
          </cell>
        </row>
        <row r="800">
          <cell r="A800">
            <v>799</v>
          </cell>
          <cell r="B800" t="str">
            <v>YEE PVCS de 4"</v>
          </cell>
          <cell r="C800" t="str">
            <v>und</v>
          </cell>
          <cell r="D800">
            <v>13639</v>
          </cell>
        </row>
        <row r="801">
          <cell r="A801">
            <v>800</v>
          </cell>
          <cell r="B801" t="str">
            <v>Mortero de 3000 psi</v>
          </cell>
          <cell r="C801" t="str">
            <v>m3</v>
          </cell>
          <cell r="D801">
            <v>321900</v>
          </cell>
        </row>
        <row r="802">
          <cell r="A802">
            <v>801</v>
          </cell>
          <cell r="B802" t="str">
            <v>Mortero 2500 psi</v>
          </cell>
          <cell r="C802" t="str">
            <v>m3</v>
          </cell>
          <cell r="D802">
            <v>289710</v>
          </cell>
        </row>
        <row r="803">
          <cell r="A803">
            <v>802</v>
          </cell>
          <cell r="B803" t="str">
            <v>Platina 2 * 3/8</v>
          </cell>
          <cell r="C803" t="str">
            <v>ml</v>
          </cell>
          <cell r="D803">
            <v>2752</v>
          </cell>
        </row>
        <row r="804">
          <cell r="A804">
            <v>803</v>
          </cell>
          <cell r="B804" t="str">
            <v>Angulo de 2 * 3/8</v>
          </cell>
          <cell r="C804" t="str">
            <v>ml</v>
          </cell>
          <cell r="D804">
            <v>6105</v>
          </cell>
        </row>
        <row r="805">
          <cell r="A805">
            <v>804</v>
          </cell>
          <cell r="B805" t="str">
            <v>Adoquín de concreto 200 X 100 X 60 color ocre</v>
          </cell>
          <cell r="C805" t="str">
            <v>und</v>
          </cell>
          <cell r="D805">
            <v>580.65</v>
          </cell>
        </row>
        <row r="806">
          <cell r="A806">
            <v>805</v>
          </cell>
          <cell r="B806" t="str">
            <v>Rejilla prefabricada en concreto 400 mm x 400 mm x 10 mm</v>
          </cell>
          <cell r="C806" t="str">
            <v>und</v>
          </cell>
          <cell r="D806">
            <v>21330</v>
          </cell>
        </row>
        <row r="807">
          <cell r="A807">
            <v>806</v>
          </cell>
          <cell r="B807" t="str">
            <v>Controlador C800V Capacidad para 12 grupos Vehiculares o peatonales (Armario en policarbonato y chapa de seguridad)</v>
          </cell>
          <cell r="C807" t="str">
            <v>und</v>
          </cell>
          <cell r="D807">
            <v>87790935.560000002</v>
          </cell>
        </row>
        <row r="808">
          <cell r="A808">
            <v>807</v>
          </cell>
          <cell r="B808" t="str">
            <v>Equipo electrónico para el control de semáforos con capacidad para 12 grupos</v>
          </cell>
          <cell r="C808" t="str">
            <v>und</v>
          </cell>
          <cell r="D808">
            <v>127210.32</v>
          </cell>
        </row>
        <row r="809">
          <cell r="A809">
            <v>808</v>
          </cell>
          <cell r="B809" t="str">
            <v>Semáforo vehicular fabricado en policarbonato (3x200) accesorios de fijacion a mastil, lentes de policarbonato, tres luces con sistema de alogeno tipo S1</v>
          </cell>
          <cell r="C809" t="str">
            <v>und</v>
          </cell>
          <cell r="D809">
            <v>972934.92</v>
          </cell>
        </row>
        <row r="810">
          <cell r="A810">
            <v>809</v>
          </cell>
          <cell r="B810" t="str">
            <v>Semáforo peatonal fabricado en policarbonato (2x200) accesorios de fijacion a mastil, lentes de policarbonato, dos luces con sistema de alogeno tipo S3</v>
          </cell>
          <cell r="C810" t="str">
            <v>und</v>
          </cell>
          <cell r="D810">
            <v>779568.72</v>
          </cell>
        </row>
        <row r="811">
          <cell r="A811">
            <v>810</v>
          </cell>
          <cell r="B811" t="str">
            <v>Cable eléctrico para control de semáforos tipo awg 4x16 conductores sólido</v>
          </cell>
          <cell r="C811" t="str">
            <v>ml</v>
          </cell>
          <cell r="D811">
            <v>4435</v>
          </cell>
        </row>
        <row r="812">
          <cell r="A812">
            <v>811</v>
          </cell>
          <cell r="B812" t="str">
            <v>Poste metálico para semáforo tipo t2 de 4.5mts en 4".</v>
          </cell>
          <cell r="C812" t="str">
            <v>und</v>
          </cell>
          <cell r="D812">
            <v>638000</v>
          </cell>
        </row>
        <row r="813">
          <cell r="A813">
            <v>812</v>
          </cell>
          <cell r="B813" t="str">
            <v>Poste metálico para semáforo tipo t2 de 5.5mts en 4".</v>
          </cell>
          <cell r="C813" t="str">
            <v>und</v>
          </cell>
          <cell r="D813">
            <v>701800</v>
          </cell>
        </row>
        <row r="814">
          <cell r="A814">
            <v>813</v>
          </cell>
          <cell r="B814" t="str">
            <v>Poste metálico para semáforo tipo t2 de 6.5mts en 4"</v>
          </cell>
          <cell r="C814" t="str">
            <v>und</v>
          </cell>
          <cell r="D814">
            <v>765600</v>
          </cell>
        </row>
        <row r="815">
          <cell r="A815">
            <v>814</v>
          </cell>
          <cell r="B815" t="str">
            <v>Poste metálico para semáforo tipo t1 de 3,6mts en 4"</v>
          </cell>
          <cell r="C815" t="str">
            <v>und</v>
          </cell>
          <cell r="D815">
            <v>357280</v>
          </cell>
        </row>
        <row r="816">
          <cell r="A816">
            <v>815</v>
          </cell>
          <cell r="B816" t="str">
            <v>Anclaje para base de poste tipo t1 y t2</v>
          </cell>
          <cell r="C816" t="str">
            <v>und</v>
          </cell>
          <cell r="D816">
            <v>208800</v>
          </cell>
        </row>
        <row r="817">
          <cell r="A817">
            <v>816</v>
          </cell>
          <cell r="B817" t="str">
            <v>Cable eléctrico para acometida, tipo awg 2x8 conductor solido</v>
          </cell>
          <cell r="C817" t="str">
            <v>ml</v>
          </cell>
          <cell r="D817">
            <v>635</v>
          </cell>
        </row>
        <row r="818">
          <cell r="A818">
            <v>817</v>
          </cell>
          <cell r="B818" t="str">
            <v xml:space="preserve">Cable eléctrico para control de semáforos tipo awg 3x16 conductores solido, </v>
          </cell>
          <cell r="C818" t="str">
            <v>ml</v>
          </cell>
          <cell r="D818">
            <v>3475</v>
          </cell>
        </row>
        <row r="819">
          <cell r="A819">
            <v>818</v>
          </cell>
          <cell r="B819" t="str">
            <v>Cable telefonico de 1200 pares</v>
          </cell>
          <cell r="C819" t="str">
            <v>ml</v>
          </cell>
          <cell r="D819">
            <v>115014</v>
          </cell>
        </row>
        <row r="820">
          <cell r="A820">
            <v>819</v>
          </cell>
          <cell r="B820" t="str">
            <v>Empalme telefonico de 1200 pares</v>
          </cell>
          <cell r="C820" t="str">
            <v>und</v>
          </cell>
          <cell r="D820">
            <v>770240</v>
          </cell>
        </row>
        <row r="821">
          <cell r="A821">
            <v>820</v>
          </cell>
          <cell r="B821" t="str">
            <v>Bloque en concreto (0,10*0,20*0,4) m</v>
          </cell>
          <cell r="C821" t="str">
            <v>und</v>
          </cell>
          <cell r="D821">
            <v>1360</v>
          </cell>
        </row>
        <row r="822">
          <cell r="A822">
            <v>821</v>
          </cell>
          <cell r="B822" t="str">
            <v>Angulo  3 pulg *1/4</v>
          </cell>
          <cell r="C822" t="str">
            <v>ml</v>
          </cell>
          <cell r="D822">
            <v>9086.6666666666624</v>
          </cell>
        </row>
        <row r="823">
          <cell r="A823">
            <v>822</v>
          </cell>
          <cell r="B823" t="str">
            <v>Platina 3 pulg *1/4</v>
          </cell>
          <cell r="C823" t="str">
            <v>ml</v>
          </cell>
          <cell r="D823">
            <v>12000</v>
          </cell>
        </row>
        <row r="824">
          <cell r="A824">
            <v>823</v>
          </cell>
          <cell r="B824" t="str">
            <v>Bloque en concreto (0,20*0,20*0,4) m</v>
          </cell>
          <cell r="C824" t="str">
            <v>und</v>
          </cell>
          <cell r="D824">
            <v>2300</v>
          </cell>
        </row>
        <row r="825">
          <cell r="A825">
            <v>824</v>
          </cell>
          <cell r="B825" t="str">
            <v>Tapa circular norma EPM</v>
          </cell>
          <cell r="C825" t="str">
            <v>und</v>
          </cell>
          <cell r="D825">
            <v>50000</v>
          </cell>
        </row>
        <row r="826">
          <cell r="A826">
            <v>825</v>
          </cell>
          <cell r="B826" t="str">
            <v>Tritubo Multiflex - 1 1/4 pulg</v>
          </cell>
          <cell r="C826" t="str">
            <v>ml</v>
          </cell>
          <cell r="D826">
            <v>18486</v>
          </cell>
        </row>
        <row r="827">
          <cell r="A827">
            <v>826</v>
          </cell>
          <cell r="B827" t="str">
            <v>Sardinel bajo rampas A- 110</v>
          </cell>
          <cell r="C827" t="str">
            <v>und</v>
          </cell>
          <cell r="D827">
            <v>32943</v>
          </cell>
        </row>
        <row r="828">
          <cell r="A828">
            <v>827</v>
          </cell>
          <cell r="B828" t="str">
            <v>Sardinel bajo rampas 115</v>
          </cell>
          <cell r="C828" t="str">
            <v>und</v>
          </cell>
          <cell r="D828">
            <v>27847.5</v>
          </cell>
        </row>
        <row r="829">
          <cell r="A829">
            <v>828</v>
          </cell>
          <cell r="B829" t="str">
            <v>Marco y tapa caja de paso doble</v>
          </cell>
          <cell r="C829" t="str">
            <v>und</v>
          </cell>
          <cell r="D829">
            <v>189600</v>
          </cell>
        </row>
        <row r="830">
          <cell r="A830">
            <v>829</v>
          </cell>
          <cell r="B830" t="str">
            <v>Aisladores tipo carrete ansi 53-3</v>
          </cell>
          <cell r="C830" t="str">
            <v>und</v>
          </cell>
          <cell r="D830">
            <v>2610</v>
          </cell>
        </row>
        <row r="831">
          <cell r="A831">
            <v>830</v>
          </cell>
          <cell r="B831" t="str">
            <v xml:space="preserve">Soporte para luminaria horizontal tipo </v>
          </cell>
          <cell r="C831" t="str">
            <v>und</v>
          </cell>
          <cell r="D831">
            <v>16936</v>
          </cell>
        </row>
        <row r="832">
          <cell r="A832">
            <v>831</v>
          </cell>
          <cell r="B832" t="str">
            <v>Estribos para baja tensión</v>
          </cell>
          <cell r="C832" t="str">
            <v>und</v>
          </cell>
          <cell r="D832">
            <v>6159.6</v>
          </cell>
        </row>
        <row r="833">
          <cell r="A833">
            <v>832</v>
          </cell>
          <cell r="B833" t="str">
            <v xml:space="preserve"> hilo de aluminio para amarre</v>
          </cell>
          <cell r="C833" t="str">
            <v>ml</v>
          </cell>
          <cell r="D833">
            <v>0</v>
          </cell>
        </row>
        <row r="834">
          <cell r="A834">
            <v>833</v>
          </cell>
          <cell r="B834" t="str">
            <v>Alambre de cu 14awg</v>
          </cell>
          <cell r="C834" t="str">
            <v>ml</v>
          </cell>
          <cell r="D834">
            <v>619.44000000000005</v>
          </cell>
        </row>
        <row r="835">
          <cell r="A835">
            <v>834</v>
          </cell>
          <cell r="B835" t="str">
            <v>Conector de compresion en ranuras paralelas 14 AWG</v>
          </cell>
          <cell r="C835" t="str">
            <v>und</v>
          </cell>
          <cell r="D835">
            <v>3029</v>
          </cell>
        </row>
        <row r="836">
          <cell r="A836">
            <v>835</v>
          </cell>
          <cell r="B836" t="str">
            <v>Tubo galvanizado IMC  3/4"</v>
          </cell>
          <cell r="C836" t="str">
            <v>ml</v>
          </cell>
          <cell r="D836">
            <v>22095.68</v>
          </cell>
        </row>
        <row r="837">
          <cell r="A837">
            <v>836</v>
          </cell>
          <cell r="B837" t="str">
            <v xml:space="preserve">Tapa para camara XD (AC) </v>
          </cell>
          <cell r="C837" t="str">
            <v>und</v>
          </cell>
          <cell r="D837">
            <v>58000</v>
          </cell>
        </row>
        <row r="838">
          <cell r="A838">
            <v>837</v>
          </cell>
          <cell r="B838" t="str">
            <v>Cañuela prefabricada ( Ref. A-120)</v>
          </cell>
          <cell r="C838" t="str">
            <v>und</v>
          </cell>
          <cell r="D838">
            <v>16820</v>
          </cell>
        </row>
        <row r="839">
          <cell r="A839">
            <v>838</v>
          </cell>
          <cell r="B839" t="str">
            <v xml:space="preserve">Pieza de remate para rampa tipo A  (Ref.A-105) </v>
          </cell>
          <cell r="C839" t="str">
            <v>und</v>
          </cell>
          <cell r="D839">
            <v>29000</v>
          </cell>
        </row>
        <row r="840">
          <cell r="A840">
            <v>839</v>
          </cell>
          <cell r="B840" t="str">
            <v>Ducto de PVC 2" conduit</v>
          </cell>
          <cell r="C840" t="str">
            <v>ml</v>
          </cell>
          <cell r="D840">
            <v>10916.373333333331</v>
          </cell>
        </row>
        <row r="841">
          <cell r="A841">
            <v>840</v>
          </cell>
          <cell r="B841" t="str">
            <v>Especie propuesta Hayuelo (H= 1 a 2 metros)</v>
          </cell>
          <cell r="C841" t="str">
            <v>und</v>
          </cell>
          <cell r="D841">
            <v>12000</v>
          </cell>
        </row>
        <row r="842">
          <cell r="A842">
            <v>841</v>
          </cell>
          <cell r="B842" t="str">
            <v>Especie propuesta Corono (H= 1 a 2 metros)</v>
          </cell>
          <cell r="C842" t="str">
            <v>und</v>
          </cell>
          <cell r="D842">
            <v>12000</v>
          </cell>
        </row>
        <row r="843">
          <cell r="A843">
            <v>842</v>
          </cell>
          <cell r="B843" t="str">
            <v>Válvula Reductora de Presión (VRP) 6"</v>
          </cell>
          <cell r="C843" t="str">
            <v>und</v>
          </cell>
          <cell r="D843">
            <v>1508000</v>
          </cell>
        </row>
        <row r="844">
          <cell r="A844">
            <v>843</v>
          </cell>
          <cell r="B844" t="str">
            <v>Uniones tipo desser 3"</v>
          </cell>
          <cell r="C844" t="str">
            <v>und</v>
          </cell>
          <cell r="D844">
            <v>45356</v>
          </cell>
        </row>
        <row r="845">
          <cell r="A845">
            <v>844</v>
          </cell>
          <cell r="B845" t="str">
            <v>Uniones tipo desser 4"</v>
          </cell>
          <cell r="C845" t="str">
            <v>und</v>
          </cell>
          <cell r="D845">
            <v>54230</v>
          </cell>
        </row>
        <row r="846">
          <cell r="A846">
            <v>845</v>
          </cell>
          <cell r="B846" t="str">
            <v>Uniones tipo desser 6"</v>
          </cell>
          <cell r="C846" t="str">
            <v>und</v>
          </cell>
          <cell r="D846">
            <v>95642</v>
          </cell>
        </row>
        <row r="847">
          <cell r="A847">
            <v>846</v>
          </cell>
          <cell r="B847" t="str">
            <v>Uniones tipo desser 8"</v>
          </cell>
          <cell r="C847" t="str">
            <v>und</v>
          </cell>
          <cell r="D847">
            <v>139026</v>
          </cell>
        </row>
        <row r="848">
          <cell r="A848">
            <v>847</v>
          </cell>
          <cell r="B848" t="str">
            <v>Uniones tipo desser 10"</v>
          </cell>
          <cell r="C848" t="str">
            <v>und</v>
          </cell>
          <cell r="D848">
            <v>330310</v>
          </cell>
        </row>
        <row r="849">
          <cell r="A849">
            <v>848</v>
          </cell>
          <cell r="B849" t="str">
            <v>Uniones tipo dresser 12"</v>
          </cell>
          <cell r="C849" t="str">
            <v>und</v>
          </cell>
          <cell r="D849">
            <v>374680</v>
          </cell>
        </row>
        <row r="850">
          <cell r="A850">
            <v>849</v>
          </cell>
          <cell r="B850" t="str">
            <v>Uniones tipo desser 16"</v>
          </cell>
          <cell r="C850" t="str">
            <v>und</v>
          </cell>
          <cell r="D850">
            <v>808520</v>
          </cell>
        </row>
        <row r="851">
          <cell r="A851">
            <v>850</v>
          </cell>
          <cell r="B851" t="str">
            <v>Unión Alfa  de  12"</v>
          </cell>
          <cell r="C851" t="str">
            <v>und</v>
          </cell>
          <cell r="D851">
            <v>477616</v>
          </cell>
        </row>
        <row r="852">
          <cell r="A852">
            <v>851</v>
          </cell>
          <cell r="B852" t="str">
            <v>Unión Alfa   de  8"</v>
          </cell>
          <cell r="C852" t="str">
            <v>und</v>
          </cell>
          <cell r="D852">
            <v>186732</v>
          </cell>
        </row>
        <row r="853">
          <cell r="A853">
            <v>852</v>
          </cell>
          <cell r="B853" t="str">
            <v>Unión Alfa   de   6"</v>
          </cell>
          <cell r="C853" t="str">
            <v>und</v>
          </cell>
          <cell r="D853">
            <v>120951</v>
          </cell>
        </row>
        <row r="854">
          <cell r="A854">
            <v>853</v>
          </cell>
          <cell r="B854" t="str">
            <v>Unión Alfa   de   4"</v>
          </cell>
          <cell r="C854" t="str">
            <v>und</v>
          </cell>
          <cell r="D854">
            <v>77573.271599999993</v>
          </cell>
        </row>
        <row r="855">
          <cell r="A855">
            <v>854</v>
          </cell>
          <cell r="B855" t="str">
            <v>Unión Alfa   de   3"</v>
          </cell>
          <cell r="C855" t="str">
            <v>und</v>
          </cell>
          <cell r="D855">
            <v>43840</v>
          </cell>
        </row>
        <row r="856">
          <cell r="A856">
            <v>855</v>
          </cell>
          <cell r="B856">
            <v>0</v>
          </cell>
          <cell r="C856">
            <v>0</v>
          </cell>
          <cell r="D856">
            <v>0</v>
          </cell>
        </row>
        <row r="857">
          <cell r="A857">
            <v>856</v>
          </cell>
          <cell r="B857">
            <v>0</v>
          </cell>
          <cell r="C857">
            <v>0</v>
          </cell>
          <cell r="D857">
            <v>0</v>
          </cell>
        </row>
        <row r="858">
          <cell r="A858">
            <v>857</v>
          </cell>
          <cell r="B858">
            <v>0</v>
          </cell>
          <cell r="C858">
            <v>0</v>
          </cell>
          <cell r="D858">
            <v>0</v>
          </cell>
        </row>
        <row r="859">
          <cell r="A859">
            <v>858</v>
          </cell>
          <cell r="B859">
            <v>0</v>
          </cell>
          <cell r="C859">
            <v>0</v>
          </cell>
          <cell r="D859">
            <v>0</v>
          </cell>
        </row>
        <row r="860">
          <cell r="A860">
            <v>859</v>
          </cell>
          <cell r="B860">
            <v>0</v>
          </cell>
          <cell r="C860">
            <v>0</v>
          </cell>
          <cell r="D860">
            <v>0</v>
          </cell>
        </row>
        <row r="861">
          <cell r="A861">
            <v>860</v>
          </cell>
          <cell r="B861" t="str">
            <v>Unión Platino  de  12"</v>
          </cell>
          <cell r="C861" t="str">
            <v>und</v>
          </cell>
          <cell r="D861">
            <v>664899</v>
          </cell>
        </row>
        <row r="862">
          <cell r="A862">
            <v>861</v>
          </cell>
          <cell r="B862" t="str">
            <v>Unión Platino   de  8"</v>
          </cell>
          <cell r="C862" t="str">
            <v>und</v>
          </cell>
          <cell r="D862">
            <v>212656</v>
          </cell>
        </row>
        <row r="863">
          <cell r="A863">
            <v>862</v>
          </cell>
          <cell r="B863" t="str">
            <v>Unión Platino   de   6"</v>
          </cell>
          <cell r="C863" t="str">
            <v>und</v>
          </cell>
          <cell r="D863">
            <v>115658</v>
          </cell>
        </row>
        <row r="864">
          <cell r="A864">
            <v>863</v>
          </cell>
          <cell r="B864" t="str">
            <v>Unión Platino   de   4"</v>
          </cell>
          <cell r="C864" t="str">
            <v>und</v>
          </cell>
          <cell r="D864">
            <v>49722</v>
          </cell>
        </row>
        <row r="865">
          <cell r="A865">
            <v>864</v>
          </cell>
          <cell r="B865" t="str">
            <v>Unión Platino   de   3"</v>
          </cell>
          <cell r="C865" t="str">
            <v>und</v>
          </cell>
          <cell r="D865">
            <v>28996</v>
          </cell>
        </row>
        <row r="866">
          <cell r="A866">
            <v>865</v>
          </cell>
          <cell r="B866" t="str">
            <v>Mandril</v>
          </cell>
          <cell r="C866" t="str">
            <v>und</v>
          </cell>
          <cell r="D866">
            <v>180</v>
          </cell>
        </row>
        <row r="867">
          <cell r="A867">
            <v>866</v>
          </cell>
          <cell r="B867" t="str">
            <v>Guia</v>
          </cell>
          <cell r="C867" t="str">
            <v>ml</v>
          </cell>
          <cell r="D867">
            <v>170</v>
          </cell>
        </row>
        <row r="868">
          <cell r="A868">
            <v>867</v>
          </cell>
          <cell r="B868" t="str">
            <v>Sonda 200 mts</v>
          </cell>
          <cell r="C868" t="str">
            <v>ml</v>
          </cell>
          <cell r="D868">
            <v>175</v>
          </cell>
        </row>
        <row r="869">
          <cell r="A869">
            <v>868</v>
          </cell>
          <cell r="B869" t="str">
            <v>Señalizacion</v>
          </cell>
          <cell r="C869" t="str">
            <v>gl</v>
          </cell>
          <cell r="D869">
            <v>600</v>
          </cell>
        </row>
        <row r="870">
          <cell r="A870">
            <v>869</v>
          </cell>
          <cell r="B870" t="str">
            <v>Base granular SBG1</v>
          </cell>
          <cell r="C870" t="str">
            <v>m3</v>
          </cell>
          <cell r="D870">
            <v>42920</v>
          </cell>
        </row>
        <row r="871">
          <cell r="A871">
            <v>870</v>
          </cell>
          <cell r="B871" t="str">
            <v>Imprimante para contraste</v>
          </cell>
          <cell r="C871" t="str">
            <v>gl</v>
          </cell>
          <cell r="D871">
            <v>48500</v>
          </cell>
        </row>
        <row r="872">
          <cell r="A872">
            <v>871</v>
          </cell>
          <cell r="B872" t="str">
            <v>Baranda M80</v>
          </cell>
          <cell r="C872" t="str">
            <v>ml</v>
          </cell>
          <cell r="D872">
            <v>128400</v>
          </cell>
        </row>
        <row r="873">
          <cell r="A873">
            <v>872</v>
          </cell>
          <cell r="B873" t="str">
            <v>Tachas reflectivas</v>
          </cell>
          <cell r="C873" t="str">
            <v>und</v>
          </cell>
          <cell r="D873">
            <v>5651.52</v>
          </cell>
        </row>
        <row r="874">
          <cell r="A874">
            <v>873</v>
          </cell>
          <cell r="B874" t="str">
            <v xml:space="preserve">Defensa metalica alta resistencia </v>
          </cell>
          <cell r="C874" t="str">
            <v>ml</v>
          </cell>
          <cell r="D874">
            <v>42120</v>
          </cell>
        </row>
        <row r="875">
          <cell r="A875">
            <v>874</v>
          </cell>
          <cell r="B875" t="str">
            <v>Delineador</v>
          </cell>
          <cell r="C875" t="str">
            <v>und</v>
          </cell>
          <cell r="D875">
            <v>93600</v>
          </cell>
        </row>
        <row r="876">
          <cell r="A876">
            <v>875</v>
          </cell>
          <cell r="B876" t="str">
            <v>Separador Transmilenio ( 1,70 * 0,25 * 0,18)</v>
          </cell>
          <cell r="C876" t="str">
            <v>und</v>
          </cell>
          <cell r="D876">
            <v>45030</v>
          </cell>
        </row>
        <row r="877">
          <cell r="A877">
            <v>876</v>
          </cell>
          <cell r="B877" t="str">
            <v xml:space="preserve">Barrera New Jersey </v>
          </cell>
          <cell r="C877" t="str">
            <v>und</v>
          </cell>
          <cell r="D877">
            <v>142200</v>
          </cell>
        </row>
        <row r="878">
          <cell r="A878">
            <v>877</v>
          </cell>
          <cell r="B878" t="str">
            <v xml:space="preserve">Tubo de acueducto presiòn HA 3" - SCH 40 (tuberia acero al carbon 3" sch.40) </v>
          </cell>
          <cell r="C878" t="str">
            <v>ml</v>
          </cell>
          <cell r="D878">
            <v>44080</v>
          </cell>
        </row>
        <row r="879">
          <cell r="A879">
            <v>878</v>
          </cell>
          <cell r="B879" t="str">
            <v xml:space="preserve">Tubo de acueducto presiòn HA 6" - SCH 40 (tuberia acero al carbon 6" sch.40) </v>
          </cell>
          <cell r="C879" t="str">
            <v>ml</v>
          </cell>
          <cell r="D879">
            <v>78880</v>
          </cell>
        </row>
        <row r="880">
          <cell r="A880">
            <v>879</v>
          </cell>
          <cell r="B880" t="str">
            <v xml:space="preserve">Tubo de acueducto presiòn HA 8" - SCH 40 (tuberia acero al carbon 8" sch.40) </v>
          </cell>
          <cell r="C880" t="str">
            <v>ml</v>
          </cell>
          <cell r="D880">
            <v>150800</v>
          </cell>
        </row>
        <row r="881">
          <cell r="A881">
            <v>880</v>
          </cell>
          <cell r="B881" t="str">
            <v xml:space="preserve">Tubo de acueducto presiòn HA 10" - SCH 40 (tuberia acero al carbon 10" sch.40) </v>
          </cell>
          <cell r="C881" t="str">
            <v>ml</v>
          </cell>
          <cell r="D881">
            <v>185600</v>
          </cell>
        </row>
        <row r="882">
          <cell r="A882">
            <v>881</v>
          </cell>
          <cell r="B882" t="str">
            <v xml:space="preserve">Tubo de acueducto presiòn HA 12" - SCH 40 (tuberia acero al carbon 12" sch.40) </v>
          </cell>
          <cell r="C882" t="str">
            <v>ml</v>
          </cell>
          <cell r="D882">
            <v>414282.4</v>
          </cell>
        </row>
        <row r="883">
          <cell r="A883">
            <v>882</v>
          </cell>
          <cell r="B883" t="str">
            <v xml:space="preserve">Tubo de acueducto presiòn HA 18" - SCH 40 (tuberia acero al carbon 18" sch.40 ) </v>
          </cell>
          <cell r="C883" t="str">
            <v>ml</v>
          </cell>
          <cell r="D883">
            <v>440800</v>
          </cell>
        </row>
        <row r="884">
          <cell r="A884">
            <v>883</v>
          </cell>
          <cell r="B884" t="str">
            <v>tee  UF 4" x 4" x 3"</v>
          </cell>
          <cell r="C884" t="str">
            <v>und</v>
          </cell>
          <cell r="D884">
            <v>96322.92</v>
          </cell>
        </row>
        <row r="885">
          <cell r="A885">
            <v>884</v>
          </cell>
          <cell r="B885" t="str">
            <v>tee  UF 4" x 4" x 4"</v>
          </cell>
          <cell r="C885" t="str">
            <v>und</v>
          </cell>
          <cell r="D885">
            <v>106488</v>
          </cell>
        </row>
        <row r="886">
          <cell r="A886">
            <v>885</v>
          </cell>
          <cell r="B886" t="str">
            <v>tee  UF 3" x 3" x 3"</v>
          </cell>
          <cell r="C886" t="str">
            <v>und</v>
          </cell>
          <cell r="D886">
            <v>62427.72</v>
          </cell>
        </row>
        <row r="887">
          <cell r="A887">
            <v>886</v>
          </cell>
          <cell r="B887" t="str">
            <v>tee HD 14" x 12" Extremo liso para PVC/AC</v>
          </cell>
          <cell r="C887" t="str">
            <v>und</v>
          </cell>
          <cell r="D887">
            <v>1786400</v>
          </cell>
        </row>
        <row r="888">
          <cell r="A888">
            <v>887</v>
          </cell>
          <cell r="B888" t="str">
            <v>tee HD 12" x 12" Extremo liso para PVC/AC</v>
          </cell>
          <cell r="C888" t="str">
            <v>und</v>
          </cell>
          <cell r="D888">
            <v>1914000</v>
          </cell>
        </row>
        <row r="889">
          <cell r="A889">
            <v>888</v>
          </cell>
          <cell r="B889" t="str">
            <v>tee HD 6" x 6" Extremo liso para PVC/AC</v>
          </cell>
          <cell r="C889" t="str">
            <v>und</v>
          </cell>
          <cell r="D889">
            <v>319000</v>
          </cell>
        </row>
        <row r="890">
          <cell r="A890">
            <v>889</v>
          </cell>
          <cell r="B890" t="str">
            <v>tee HD 6" x 4" Extremo liso para PVC/AC</v>
          </cell>
          <cell r="C890" t="str">
            <v>und</v>
          </cell>
          <cell r="D890">
            <v>255200</v>
          </cell>
        </row>
        <row r="891">
          <cell r="A891">
            <v>0</v>
          </cell>
          <cell r="B891" t="e">
            <v>#N/A</v>
          </cell>
          <cell r="C891" t="e">
            <v>#N/A</v>
          </cell>
          <cell r="D891" t="e">
            <v>#N/A</v>
          </cell>
        </row>
        <row r="892">
          <cell r="A892">
            <v>0</v>
          </cell>
          <cell r="B892" t="e">
            <v>#N/A</v>
          </cell>
          <cell r="C892" t="e">
            <v>#N/A</v>
          </cell>
          <cell r="D892" t="e">
            <v>#N/A</v>
          </cell>
        </row>
        <row r="893">
          <cell r="A893">
            <v>0</v>
          </cell>
          <cell r="B893" t="e">
            <v>#N/A</v>
          </cell>
          <cell r="C893" t="e">
            <v>#N/A</v>
          </cell>
          <cell r="D893" t="e">
            <v>#N/A</v>
          </cell>
        </row>
        <row r="894">
          <cell r="A894">
            <v>0</v>
          </cell>
          <cell r="B894" t="e">
            <v>#N/A</v>
          </cell>
          <cell r="C894" t="e">
            <v>#N/A</v>
          </cell>
          <cell r="D894" t="e">
            <v>#N/A</v>
          </cell>
        </row>
        <row r="895">
          <cell r="A895">
            <v>0</v>
          </cell>
          <cell r="B895" t="e">
            <v>#N/A</v>
          </cell>
          <cell r="C895" t="e">
            <v>#N/A</v>
          </cell>
          <cell r="D895" t="e">
            <v>#N/A</v>
          </cell>
        </row>
        <row r="896">
          <cell r="A896">
            <v>0</v>
          </cell>
          <cell r="B896" t="e">
            <v>#N/A</v>
          </cell>
          <cell r="C896" t="e">
            <v>#N/A</v>
          </cell>
          <cell r="D896" t="e">
            <v>#N/A</v>
          </cell>
        </row>
        <row r="897">
          <cell r="A897">
            <v>0</v>
          </cell>
          <cell r="B897" t="e">
            <v>#N/A</v>
          </cell>
          <cell r="C897" t="e">
            <v>#N/A</v>
          </cell>
          <cell r="D897" t="e">
            <v>#N/A</v>
          </cell>
        </row>
        <row r="898">
          <cell r="A898">
            <v>0</v>
          </cell>
          <cell r="B898" t="e">
            <v>#N/A</v>
          </cell>
          <cell r="C898" t="e">
            <v>#N/A</v>
          </cell>
          <cell r="D898" t="e">
            <v>#N/A</v>
          </cell>
        </row>
        <row r="899">
          <cell r="A899">
            <v>0</v>
          </cell>
          <cell r="B899" t="e">
            <v>#N/A</v>
          </cell>
          <cell r="C899" t="e">
            <v>#N/A</v>
          </cell>
          <cell r="D899" t="e">
            <v>#N/A</v>
          </cell>
        </row>
        <row r="900">
          <cell r="A900">
            <v>0</v>
          </cell>
          <cell r="B900" t="e">
            <v>#N/A</v>
          </cell>
          <cell r="C900" t="e">
            <v>#N/A</v>
          </cell>
          <cell r="D900" t="e">
            <v>#N/A</v>
          </cell>
        </row>
        <row r="901">
          <cell r="A901">
            <v>0</v>
          </cell>
          <cell r="B901" t="e">
            <v>#N/A</v>
          </cell>
          <cell r="C901" t="e">
            <v>#N/A</v>
          </cell>
          <cell r="D901" t="e">
            <v>#N/A</v>
          </cell>
        </row>
        <row r="902">
          <cell r="A902">
            <v>0</v>
          </cell>
          <cell r="B902" t="e">
            <v>#N/A</v>
          </cell>
          <cell r="C902" t="e">
            <v>#N/A</v>
          </cell>
          <cell r="D902" t="e">
            <v>#N/A</v>
          </cell>
        </row>
        <row r="903">
          <cell r="A903">
            <v>0</v>
          </cell>
          <cell r="B903" t="e">
            <v>#N/A</v>
          </cell>
          <cell r="C903" t="e">
            <v>#N/A</v>
          </cell>
          <cell r="D903" t="e">
            <v>#N/A</v>
          </cell>
        </row>
        <row r="904">
          <cell r="A904">
            <v>0</v>
          </cell>
          <cell r="B904" t="e">
            <v>#N/A</v>
          </cell>
          <cell r="C904" t="e">
            <v>#N/A</v>
          </cell>
          <cell r="D904" t="e">
            <v>#N/A</v>
          </cell>
        </row>
        <row r="905">
          <cell r="A905">
            <v>0</v>
          </cell>
          <cell r="B905" t="e">
            <v>#N/A</v>
          </cell>
          <cell r="C905" t="e">
            <v>#N/A</v>
          </cell>
          <cell r="D905" t="e">
            <v>#N/A</v>
          </cell>
        </row>
        <row r="906">
          <cell r="A906">
            <v>0</v>
          </cell>
          <cell r="B906" t="e">
            <v>#N/A</v>
          </cell>
          <cell r="C906" t="e">
            <v>#N/A</v>
          </cell>
          <cell r="D906" t="e">
            <v>#N/A</v>
          </cell>
        </row>
        <row r="907">
          <cell r="A907">
            <v>0</v>
          </cell>
          <cell r="B907" t="e">
            <v>#N/A</v>
          </cell>
          <cell r="C907" t="e">
            <v>#N/A</v>
          </cell>
          <cell r="D907" t="e">
            <v>#N/A</v>
          </cell>
        </row>
        <row r="908">
          <cell r="A908">
            <v>0</v>
          </cell>
          <cell r="B908" t="e">
            <v>#N/A</v>
          </cell>
          <cell r="C908" t="e">
            <v>#N/A</v>
          </cell>
          <cell r="D908" t="e">
            <v>#N/A</v>
          </cell>
        </row>
        <row r="909">
          <cell r="A909">
            <v>0</v>
          </cell>
          <cell r="B909" t="e">
            <v>#N/A</v>
          </cell>
          <cell r="C909" t="e">
            <v>#N/A</v>
          </cell>
          <cell r="D909" t="e">
            <v>#N/A</v>
          </cell>
        </row>
        <row r="910">
          <cell r="A910">
            <v>0</v>
          </cell>
          <cell r="B910" t="e">
            <v>#N/A</v>
          </cell>
          <cell r="C910" t="e">
            <v>#N/A</v>
          </cell>
          <cell r="D910" t="e">
            <v>#N/A</v>
          </cell>
        </row>
        <row r="911">
          <cell r="A911">
            <v>0</v>
          </cell>
          <cell r="B911" t="e">
            <v>#N/A</v>
          </cell>
          <cell r="C911" t="e">
            <v>#N/A</v>
          </cell>
          <cell r="D911" t="e">
            <v>#N/A</v>
          </cell>
        </row>
        <row r="912">
          <cell r="A912">
            <v>0</v>
          </cell>
          <cell r="B912" t="e">
            <v>#N/A</v>
          </cell>
          <cell r="C912" t="e">
            <v>#N/A</v>
          </cell>
          <cell r="D912" t="e">
            <v>#N/A</v>
          </cell>
        </row>
        <row r="913">
          <cell r="A913">
            <v>0</v>
          </cell>
          <cell r="B913" t="e">
            <v>#N/A</v>
          </cell>
          <cell r="C913" t="e">
            <v>#N/A</v>
          </cell>
          <cell r="D913" t="e">
            <v>#N/A</v>
          </cell>
        </row>
        <row r="914">
          <cell r="A914">
            <v>0</v>
          </cell>
          <cell r="B914" t="e">
            <v>#N/A</v>
          </cell>
          <cell r="C914" t="e">
            <v>#N/A</v>
          </cell>
          <cell r="D914" t="e">
            <v>#N/A</v>
          </cell>
        </row>
        <row r="915">
          <cell r="A915">
            <v>0</v>
          </cell>
          <cell r="B915" t="e">
            <v>#N/A</v>
          </cell>
          <cell r="C915" t="e">
            <v>#N/A</v>
          </cell>
          <cell r="D915" t="e">
            <v>#N/A</v>
          </cell>
        </row>
        <row r="916">
          <cell r="A916">
            <v>0</v>
          </cell>
          <cell r="B916" t="e">
            <v>#N/A</v>
          </cell>
          <cell r="C916" t="e">
            <v>#N/A</v>
          </cell>
          <cell r="D916" t="e">
            <v>#N/A</v>
          </cell>
        </row>
        <row r="917">
          <cell r="A917">
            <v>0</v>
          </cell>
          <cell r="B917" t="e">
            <v>#N/A</v>
          </cell>
          <cell r="C917" t="e">
            <v>#N/A</v>
          </cell>
          <cell r="D917" t="e">
            <v>#N/A</v>
          </cell>
        </row>
        <row r="918">
          <cell r="A918">
            <v>0</v>
          </cell>
          <cell r="B918" t="e">
            <v>#N/A</v>
          </cell>
          <cell r="C918" t="e">
            <v>#N/A</v>
          </cell>
          <cell r="D918" t="e">
            <v>#N/A</v>
          </cell>
        </row>
        <row r="919">
          <cell r="A919">
            <v>0</v>
          </cell>
          <cell r="B919" t="e">
            <v>#N/A</v>
          </cell>
          <cell r="C919" t="e">
            <v>#N/A</v>
          </cell>
          <cell r="D919" t="e">
            <v>#N/A</v>
          </cell>
        </row>
        <row r="920">
          <cell r="A920">
            <v>0</v>
          </cell>
          <cell r="B920" t="e">
            <v>#N/A</v>
          </cell>
          <cell r="C920" t="e">
            <v>#N/A</v>
          </cell>
          <cell r="D920" t="e">
            <v>#N/A</v>
          </cell>
        </row>
        <row r="921">
          <cell r="A921">
            <v>0</v>
          </cell>
          <cell r="B921" t="e">
            <v>#N/A</v>
          </cell>
          <cell r="C921" t="e">
            <v>#N/A</v>
          </cell>
          <cell r="D921" t="e">
            <v>#N/A</v>
          </cell>
        </row>
        <row r="922">
          <cell r="A922">
            <v>0</v>
          </cell>
          <cell r="B922" t="e">
            <v>#N/A</v>
          </cell>
          <cell r="C922" t="e">
            <v>#N/A</v>
          </cell>
          <cell r="D922" t="e">
            <v>#N/A</v>
          </cell>
        </row>
        <row r="923">
          <cell r="A923">
            <v>0</v>
          </cell>
          <cell r="B923" t="e">
            <v>#N/A</v>
          </cell>
          <cell r="C923" t="e">
            <v>#N/A</v>
          </cell>
          <cell r="D923" t="e">
            <v>#N/A</v>
          </cell>
        </row>
        <row r="924">
          <cell r="A924">
            <v>0</v>
          </cell>
          <cell r="B924" t="e">
            <v>#N/A</v>
          </cell>
          <cell r="C924" t="e">
            <v>#N/A</v>
          </cell>
          <cell r="D924" t="e">
            <v>#N/A</v>
          </cell>
        </row>
        <row r="925">
          <cell r="A925">
            <v>0</v>
          </cell>
          <cell r="B925" t="e">
            <v>#N/A</v>
          </cell>
          <cell r="C925" t="e">
            <v>#N/A</v>
          </cell>
          <cell r="D925" t="e">
            <v>#N/A</v>
          </cell>
        </row>
        <row r="926">
          <cell r="A926">
            <v>0</v>
          </cell>
          <cell r="B926" t="e">
            <v>#N/A</v>
          </cell>
          <cell r="C926" t="e">
            <v>#N/A</v>
          </cell>
          <cell r="D926" t="e">
            <v>#N/A</v>
          </cell>
        </row>
        <row r="927">
          <cell r="A927">
            <v>0</v>
          </cell>
          <cell r="B927" t="e">
            <v>#N/A</v>
          </cell>
          <cell r="C927" t="e">
            <v>#N/A</v>
          </cell>
          <cell r="D927" t="e">
            <v>#N/A</v>
          </cell>
        </row>
        <row r="928">
          <cell r="A928">
            <v>0</v>
          </cell>
          <cell r="B928" t="e">
            <v>#N/A</v>
          </cell>
          <cell r="C928" t="e">
            <v>#N/A</v>
          </cell>
          <cell r="D928" t="e">
            <v>#N/A</v>
          </cell>
        </row>
        <row r="929">
          <cell r="A929">
            <v>0</v>
          </cell>
          <cell r="B929" t="e">
            <v>#N/A</v>
          </cell>
          <cell r="C929" t="e">
            <v>#N/A</v>
          </cell>
          <cell r="D929" t="e">
            <v>#N/A</v>
          </cell>
        </row>
        <row r="930">
          <cell r="A930">
            <v>0</v>
          </cell>
          <cell r="B930" t="e">
            <v>#N/A</v>
          </cell>
          <cell r="C930" t="e">
            <v>#N/A</v>
          </cell>
          <cell r="D930" t="e">
            <v>#N/A</v>
          </cell>
        </row>
        <row r="931">
          <cell r="A931">
            <v>0</v>
          </cell>
          <cell r="B931" t="e">
            <v>#N/A</v>
          </cell>
          <cell r="C931" t="e">
            <v>#N/A</v>
          </cell>
          <cell r="D931" t="e">
            <v>#N/A</v>
          </cell>
        </row>
        <row r="932">
          <cell r="A932">
            <v>0</v>
          </cell>
          <cell r="B932" t="e">
            <v>#N/A</v>
          </cell>
          <cell r="C932" t="e">
            <v>#N/A</v>
          </cell>
          <cell r="D932" t="e">
            <v>#N/A</v>
          </cell>
        </row>
        <row r="933">
          <cell r="A933">
            <v>0</v>
          </cell>
          <cell r="B933" t="e">
            <v>#N/A</v>
          </cell>
          <cell r="C933" t="e">
            <v>#N/A</v>
          </cell>
          <cell r="D933" t="e">
            <v>#N/A</v>
          </cell>
        </row>
        <row r="934">
          <cell r="A934">
            <v>0</v>
          </cell>
          <cell r="B934" t="e">
            <v>#N/A</v>
          </cell>
          <cell r="C934" t="e">
            <v>#N/A</v>
          </cell>
          <cell r="D934" t="e">
            <v>#N/A</v>
          </cell>
        </row>
        <row r="935">
          <cell r="A935">
            <v>0</v>
          </cell>
          <cell r="B935" t="e">
            <v>#N/A</v>
          </cell>
          <cell r="C935" t="e">
            <v>#N/A</v>
          </cell>
          <cell r="D935" t="e">
            <v>#N/A</v>
          </cell>
        </row>
        <row r="936">
          <cell r="A936">
            <v>0</v>
          </cell>
          <cell r="B936" t="e">
            <v>#N/A</v>
          </cell>
          <cell r="C936" t="e">
            <v>#N/A</v>
          </cell>
          <cell r="D936" t="e">
            <v>#N/A</v>
          </cell>
        </row>
        <row r="937">
          <cell r="A937">
            <v>0</v>
          </cell>
          <cell r="B937" t="e">
            <v>#N/A</v>
          </cell>
          <cell r="C937" t="e">
            <v>#N/A</v>
          </cell>
          <cell r="D937" t="e">
            <v>#N/A</v>
          </cell>
        </row>
        <row r="938">
          <cell r="A938">
            <v>0</v>
          </cell>
          <cell r="B938" t="e">
            <v>#N/A</v>
          </cell>
          <cell r="C938" t="e">
            <v>#N/A</v>
          </cell>
          <cell r="D938" t="e">
            <v>#N/A</v>
          </cell>
        </row>
        <row r="939">
          <cell r="A939">
            <v>0</v>
          </cell>
          <cell r="B939" t="e">
            <v>#N/A</v>
          </cell>
          <cell r="C939" t="e">
            <v>#N/A</v>
          </cell>
          <cell r="D939" t="e">
            <v>#N/A</v>
          </cell>
        </row>
        <row r="940">
          <cell r="A940">
            <v>0</v>
          </cell>
          <cell r="B940" t="e">
            <v>#N/A</v>
          </cell>
          <cell r="C940" t="e">
            <v>#N/A</v>
          </cell>
          <cell r="D940" t="e">
            <v>#N/A</v>
          </cell>
        </row>
        <row r="941">
          <cell r="A941">
            <v>0</v>
          </cell>
          <cell r="B941" t="e">
            <v>#N/A</v>
          </cell>
          <cell r="C941" t="e">
            <v>#N/A</v>
          </cell>
          <cell r="D941" t="e">
            <v>#N/A</v>
          </cell>
        </row>
        <row r="942">
          <cell r="A942">
            <v>0</v>
          </cell>
          <cell r="B942" t="e">
            <v>#N/A</v>
          </cell>
          <cell r="C942" t="e">
            <v>#N/A</v>
          </cell>
          <cell r="D942" t="e">
            <v>#N/A</v>
          </cell>
        </row>
        <row r="943">
          <cell r="A943">
            <v>0</v>
          </cell>
          <cell r="B943" t="e">
            <v>#N/A</v>
          </cell>
          <cell r="C943" t="e">
            <v>#N/A</v>
          </cell>
          <cell r="D943" t="e">
            <v>#N/A</v>
          </cell>
        </row>
        <row r="944">
          <cell r="A944">
            <v>0</v>
          </cell>
          <cell r="B944" t="e">
            <v>#N/A</v>
          </cell>
          <cell r="C944" t="e">
            <v>#N/A</v>
          </cell>
          <cell r="D944" t="e">
            <v>#N/A</v>
          </cell>
        </row>
        <row r="945">
          <cell r="A945">
            <v>0</v>
          </cell>
          <cell r="B945" t="e">
            <v>#N/A</v>
          </cell>
          <cell r="C945" t="e">
            <v>#N/A</v>
          </cell>
          <cell r="D945" t="e">
            <v>#N/A</v>
          </cell>
        </row>
        <row r="946">
          <cell r="A946">
            <v>0</v>
          </cell>
          <cell r="B946" t="e">
            <v>#N/A</v>
          </cell>
          <cell r="C946" t="e">
            <v>#N/A</v>
          </cell>
          <cell r="D946" t="e">
            <v>#N/A</v>
          </cell>
        </row>
        <row r="947">
          <cell r="A947">
            <v>0</v>
          </cell>
          <cell r="B947" t="e">
            <v>#N/A</v>
          </cell>
          <cell r="C947" t="e">
            <v>#N/A</v>
          </cell>
          <cell r="D947" t="e">
            <v>#N/A</v>
          </cell>
        </row>
        <row r="948">
          <cell r="A948">
            <v>0</v>
          </cell>
          <cell r="B948" t="e">
            <v>#N/A</v>
          </cell>
          <cell r="C948" t="e">
            <v>#N/A</v>
          </cell>
          <cell r="D948" t="e">
            <v>#N/A</v>
          </cell>
        </row>
        <row r="949">
          <cell r="A949">
            <v>0</v>
          </cell>
          <cell r="B949" t="e">
            <v>#N/A</v>
          </cell>
          <cell r="C949" t="e">
            <v>#N/A</v>
          </cell>
          <cell r="D949" t="e">
            <v>#N/A</v>
          </cell>
        </row>
        <row r="950">
          <cell r="A950">
            <v>0</v>
          </cell>
          <cell r="B950" t="e">
            <v>#N/A</v>
          </cell>
          <cell r="C950" t="e">
            <v>#N/A</v>
          </cell>
          <cell r="D950" t="e">
            <v>#N/A</v>
          </cell>
        </row>
        <row r="951">
          <cell r="A951">
            <v>0</v>
          </cell>
          <cell r="B951" t="e">
            <v>#N/A</v>
          </cell>
          <cell r="C951" t="e">
            <v>#N/A</v>
          </cell>
          <cell r="D951" t="e">
            <v>#N/A</v>
          </cell>
        </row>
        <row r="952">
          <cell r="A952">
            <v>0</v>
          </cell>
          <cell r="B952" t="e">
            <v>#N/A</v>
          </cell>
          <cell r="C952" t="e">
            <v>#N/A</v>
          </cell>
          <cell r="D952" t="e">
            <v>#N/A</v>
          </cell>
        </row>
        <row r="953">
          <cell r="A953">
            <v>0</v>
          </cell>
          <cell r="B953" t="e">
            <v>#N/A</v>
          </cell>
          <cell r="C953" t="e">
            <v>#N/A</v>
          </cell>
          <cell r="D953" t="e">
            <v>#N/A</v>
          </cell>
        </row>
        <row r="954">
          <cell r="A954">
            <v>0</v>
          </cell>
          <cell r="B954" t="e">
            <v>#N/A</v>
          </cell>
          <cell r="C954" t="e">
            <v>#N/A</v>
          </cell>
          <cell r="D954" t="e">
            <v>#N/A</v>
          </cell>
        </row>
        <row r="955">
          <cell r="A955">
            <v>0</v>
          </cell>
          <cell r="B955" t="e">
            <v>#N/A</v>
          </cell>
          <cell r="C955" t="e">
            <v>#N/A</v>
          </cell>
          <cell r="D955" t="e">
            <v>#N/A</v>
          </cell>
        </row>
        <row r="956">
          <cell r="A956">
            <v>0</v>
          </cell>
          <cell r="B956" t="e">
            <v>#N/A</v>
          </cell>
          <cell r="C956" t="e">
            <v>#N/A</v>
          </cell>
          <cell r="D956" t="e">
            <v>#N/A</v>
          </cell>
        </row>
        <row r="957">
          <cell r="A957">
            <v>0</v>
          </cell>
          <cell r="B957" t="e">
            <v>#N/A</v>
          </cell>
          <cell r="C957" t="e">
            <v>#N/A</v>
          </cell>
          <cell r="D957" t="e">
            <v>#N/A</v>
          </cell>
        </row>
        <row r="958">
          <cell r="A958">
            <v>0</v>
          </cell>
          <cell r="B958" t="e">
            <v>#N/A</v>
          </cell>
          <cell r="C958" t="e">
            <v>#N/A</v>
          </cell>
          <cell r="D958" t="e">
            <v>#N/A</v>
          </cell>
        </row>
        <row r="959">
          <cell r="A959">
            <v>0</v>
          </cell>
          <cell r="B959" t="e">
            <v>#N/A</v>
          </cell>
          <cell r="C959" t="e">
            <v>#N/A</v>
          </cell>
          <cell r="D959" t="e">
            <v>#N/A</v>
          </cell>
        </row>
        <row r="960">
          <cell r="A960">
            <v>0</v>
          </cell>
          <cell r="B960" t="e">
            <v>#N/A</v>
          </cell>
          <cell r="C960" t="e">
            <v>#N/A</v>
          </cell>
          <cell r="D960" t="e">
            <v>#N/A</v>
          </cell>
        </row>
        <row r="961">
          <cell r="A961">
            <v>0</v>
          </cell>
          <cell r="B961" t="e">
            <v>#N/A</v>
          </cell>
          <cell r="C961" t="e">
            <v>#N/A</v>
          </cell>
          <cell r="D961" t="e">
            <v>#N/A</v>
          </cell>
        </row>
        <row r="962">
          <cell r="A962">
            <v>0</v>
          </cell>
          <cell r="B962" t="e">
            <v>#N/A</v>
          </cell>
          <cell r="C962" t="e">
            <v>#N/A</v>
          </cell>
          <cell r="D962" t="e">
            <v>#N/A</v>
          </cell>
        </row>
        <row r="963">
          <cell r="A963">
            <v>0</v>
          </cell>
          <cell r="B963" t="e">
            <v>#N/A</v>
          </cell>
          <cell r="C963" t="e">
            <v>#N/A</v>
          </cell>
          <cell r="D963" t="e">
            <v>#N/A</v>
          </cell>
        </row>
        <row r="964">
          <cell r="A964">
            <v>0</v>
          </cell>
          <cell r="B964" t="e">
            <v>#N/A</v>
          </cell>
          <cell r="C964" t="e">
            <v>#N/A</v>
          </cell>
          <cell r="D964" t="e">
            <v>#N/A</v>
          </cell>
        </row>
        <row r="965">
          <cell r="A965">
            <v>0</v>
          </cell>
          <cell r="B965" t="e">
            <v>#N/A</v>
          </cell>
          <cell r="C965" t="e">
            <v>#N/A</v>
          </cell>
          <cell r="D965" t="e">
            <v>#N/A</v>
          </cell>
        </row>
        <row r="966">
          <cell r="A966">
            <v>0</v>
          </cell>
          <cell r="B966" t="e">
            <v>#N/A</v>
          </cell>
          <cell r="C966" t="e">
            <v>#N/A</v>
          </cell>
          <cell r="D966" t="e">
            <v>#N/A</v>
          </cell>
        </row>
        <row r="967">
          <cell r="A967">
            <v>0</v>
          </cell>
          <cell r="B967" t="e">
            <v>#N/A</v>
          </cell>
          <cell r="C967" t="e">
            <v>#N/A</v>
          </cell>
          <cell r="D967" t="e">
            <v>#N/A</v>
          </cell>
        </row>
        <row r="968">
          <cell r="A968">
            <v>0</v>
          </cell>
          <cell r="B968" t="e">
            <v>#N/A</v>
          </cell>
          <cell r="C968" t="e">
            <v>#N/A</v>
          </cell>
          <cell r="D968" t="e">
            <v>#N/A</v>
          </cell>
        </row>
        <row r="969">
          <cell r="A969">
            <v>0</v>
          </cell>
          <cell r="B969" t="e">
            <v>#N/A</v>
          </cell>
          <cell r="C969" t="e">
            <v>#N/A</v>
          </cell>
          <cell r="D969" t="e">
            <v>#N/A</v>
          </cell>
        </row>
        <row r="970">
          <cell r="A970">
            <v>0</v>
          </cell>
          <cell r="B970" t="e">
            <v>#N/A</v>
          </cell>
          <cell r="C970" t="e">
            <v>#N/A</v>
          </cell>
          <cell r="D970" t="e">
            <v>#N/A</v>
          </cell>
        </row>
        <row r="971">
          <cell r="A971">
            <v>0</v>
          </cell>
          <cell r="B971" t="e">
            <v>#N/A</v>
          </cell>
          <cell r="C971" t="e">
            <v>#N/A</v>
          </cell>
          <cell r="D971" t="e">
            <v>#N/A</v>
          </cell>
        </row>
        <row r="972">
          <cell r="A972">
            <v>0</v>
          </cell>
          <cell r="B972" t="e">
            <v>#N/A</v>
          </cell>
          <cell r="C972" t="e">
            <v>#N/A</v>
          </cell>
          <cell r="D972" t="e">
            <v>#N/A</v>
          </cell>
        </row>
        <row r="973">
          <cell r="A973">
            <v>0</v>
          </cell>
          <cell r="B973" t="e">
            <v>#N/A</v>
          </cell>
          <cell r="C973" t="e">
            <v>#N/A</v>
          </cell>
          <cell r="D973" t="e">
            <v>#N/A</v>
          </cell>
        </row>
        <row r="974">
          <cell r="A974">
            <v>0</v>
          </cell>
          <cell r="B974" t="e">
            <v>#N/A</v>
          </cell>
          <cell r="C974" t="e">
            <v>#N/A</v>
          </cell>
          <cell r="D974" t="e">
            <v>#N/A</v>
          </cell>
        </row>
        <row r="975">
          <cell r="A975">
            <v>0</v>
          </cell>
          <cell r="B975" t="e">
            <v>#N/A</v>
          </cell>
          <cell r="C975" t="e">
            <v>#N/A</v>
          </cell>
          <cell r="D975" t="e">
            <v>#N/A</v>
          </cell>
        </row>
        <row r="976">
          <cell r="A976">
            <v>0</v>
          </cell>
          <cell r="B976" t="e">
            <v>#N/A</v>
          </cell>
          <cell r="C976" t="e">
            <v>#N/A</v>
          </cell>
          <cell r="D976" t="e">
            <v>#N/A</v>
          </cell>
        </row>
        <row r="977">
          <cell r="A977">
            <v>0</v>
          </cell>
          <cell r="B977" t="e">
            <v>#N/A</v>
          </cell>
          <cell r="C977" t="e">
            <v>#N/A</v>
          </cell>
          <cell r="D977" t="e">
            <v>#N/A</v>
          </cell>
        </row>
        <row r="978">
          <cell r="A978">
            <v>0</v>
          </cell>
          <cell r="B978" t="e">
            <v>#N/A</v>
          </cell>
          <cell r="C978" t="e">
            <v>#N/A</v>
          </cell>
          <cell r="D978" t="e">
            <v>#N/A</v>
          </cell>
        </row>
        <row r="979">
          <cell r="A979">
            <v>0</v>
          </cell>
          <cell r="B979" t="e">
            <v>#N/A</v>
          </cell>
          <cell r="C979" t="e">
            <v>#N/A</v>
          </cell>
          <cell r="D979" t="e">
            <v>#N/A</v>
          </cell>
        </row>
        <row r="980">
          <cell r="A980">
            <v>0</v>
          </cell>
          <cell r="B980" t="e">
            <v>#N/A</v>
          </cell>
          <cell r="C980" t="e">
            <v>#N/A</v>
          </cell>
          <cell r="D980" t="e">
            <v>#N/A</v>
          </cell>
        </row>
        <row r="981">
          <cell r="A981">
            <v>0</v>
          </cell>
          <cell r="B981" t="e">
            <v>#N/A</v>
          </cell>
          <cell r="C981" t="e">
            <v>#N/A</v>
          </cell>
          <cell r="D981" t="e">
            <v>#N/A</v>
          </cell>
        </row>
        <row r="982">
          <cell r="A982">
            <v>0</v>
          </cell>
          <cell r="B982" t="e">
            <v>#N/A</v>
          </cell>
          <cell r="C982" t="e">
            <v>#N/A</v>
          </cell>
          <cell r="D982" t="e">
            <v>#N/A</v>
          </cell>
        </row>
        <row r="983">
          <cell r="A983">
            <v>0</v>
          </cell>
          <cell r="B983" t="e">
            <v>#N/A</v>
          </cell>
          <cell r="C983" t="e">
            <v>#N/A</v>
          </cell>
          <cell r="D983" t="e">
            <v>#N/A</v>
          </cell>
        </row>
        <row r="984">
          <cell r="A984">
            <v>0</v>
          </cell>
          <cell r="B984" t="e">
            <v>#N/A</v>
          </cell>
          <cell r="C984" t="e">
            <v>#N/A</v>
          </cell>
          <cell r="D984" t="e">
            <v>#N/A</v>
          </cell>
        </row>
        <row r="985">
          <cell r="A985">
            <v>0</v>
          </cell>
          <cell r="B985" t="e">
            <v>#N/A</v>
          </cell>
          <cell r="C985" t="e">
            <v>#N/A</v>
          </cell>
          <cell r="D985" t="e">
            <v>#N/A</v>
          </cell>
        </row>
        <row r="986">
          <cell r="A986">
            <v>0</v>
          </cell>
          <cell r="B986" t="e">
            <v>#N/A</v>
          </cell>
          <cell r="C986" t="e">
            <v>#N/A</v>
          </cell>
          <cell r="D986" t="e">
            <v>#N/A</v>
          </cell>
        </row>
        <row r="987">
          <cell r="A987">
            <v>0</v>
          </cell>
          <cell r="B987" t="e">
            <v>#N/A</v>
          </cell>
          <cell r="C987" t="e">
            <v>#N/A</v>
          </cell>
          <cell r="D987" t="e">
            <v>#N/A</v>
          </cell>
        </row>
        <row r="988">
          <cell r="A988">
            <v>0</v>
          </cell>
          <cell r="B988" t="e">
            <v>#N/A</v>
          </cell>
          <cell r="C988" t="e">
            <v>#N/A</v>
          </cell>
          <cell r="D988" t="e">
            <v>#N/A</v>
          </cell>
        </row>
        <row r="989">
          <cell r="A989">
            <v>0</v>
          </cell>
          <cell r="B989" t="e">
            <v>#N/A</v>
          </cell>
          <cell r="C989" t="e">
            <v>#N/A</v>
          </cell>
          <cell r="D989" t="e">
            <v>#N/A</v>
          </cell>
        </row>
        <row r="990">
          <cell r="A990">
            <v>0</v>
          </cell>
          <cell r="B990" t="e">
            <v>#N/A</v>
          </cell>
          <cell r="C990" t="e">
            <v>#N/A</v>
          </cell>
          <cell r="D990" t="e">
            <v>#N/A</v>
          </cell>
        </row>
        <row r="991">
          <cell r="A991">
            <v>0</v>
          </cell>
          <cell r="B991" t="e">
            <v>#N/A</v>
          </cell>
          <cell r="C991" t="e">
            <v>#N/A</v>
          </cell>
          <cell r="D991" t="e">
            <v>#N/A</v>
          </cell>
        </row>
        <row r="992">
          <cell r="A992">
            <v>0</v>
          </cell>
          <cell r="B992" t="e">
            <v>#N/A</v>
          </cell>
          <cell r="C992" t="e">
            <v>#N/A</v>
          </cell>
          <cell r="D992" t="e">
            <v>#N/A</v>
          </cell>
        </row>
        <row r="993">
          <cell r="A993">
            <v>0</v>
          </cell>
          <cell r="B993" t="e">
            <v>#N/A</v>
          </cell>
          <cell r="C993" t="e">
            <v>#N/A</v>
          </cell>
          <cell r="D993" t="e">
            <v>#N/A</v>
          </cell>
        </row>
        <row r="994">
          <cell r="A994">
            <v>0</v>
          </cell>
          <cell r="B994" t="e">
            <v>#N/A</v>
          </cell>
          <cell r="C994" t="e">
            <v>#N/A</v>
          </cell>
          <cell r="D994" t="e">
            <v>#N/A</v>
          </cell>
        </row>
        <row r="995">
          <cell r="A995">
            <v>0</v>
          </cell>
          <cell r="B995" t="e">
            <v>#N/A</v>
          </cell>
          <cell r="C995" t="e">
            <v>#N/A</v>
          </cell>
          <cell r="D995" t="e">
            <v>#N/A</v>
          </cell>
        </row>
        <row r="996">
          <cell r="A996">
            <v>0</v>
          </cell>
          <cell r="B996" t="e">
            <v>#N/A</v>
          </cell>
          <cell r="C996" t="e">
            <v>#N/A</v>
          </cell>
          <cell r="D996" t="e">
            <v>#N/A</v>
          </cell>
        </row>
        <row r="997">
          <cell r="A997">
            <v>0</v>
          </cell>
          <cell r="B997" t="e">
            <v>#N/A</v>
          </cell>
          <cell r="C997" t="e">
            <v>#N/A</v>
          </cell>
          <cell r="D997" t="e">
            <v>#N/A</v>
          </cell>
        </row>
        <row r="998">
          <cell r="A998">
            <v>0</v>
          </cell>
          <cell r="B998" t="e">
            <v>#N/A</v>
          </cell>
          <cell r="C998" t="e">
            <v>#N/A</v>
          </cell>
          <cell r="D998" t="e">
            <v>#N/A</v>
          </cell>
        </row>
        <row r="999">
          <cell r="A999">
            <v>0</v>
          </cell>
          <cell r="B999" t="e">
            <v>#N/A</v>
          </cell>
          <cell r="C999" t="e">
            <v>#N/A</v>
          </cell>
          <cell r="D999" t="e">
            <v>#N/A</v>
          </cell>
        </row>
        <row r="1000">
          <cell r="A1000">
            <v>0</v>
          </cell>
          <cell r="B1000" t="e">
            <v>#N/A</v>
          </cell>
          <cell r="C1000" t="e">
            <v>#N/A</v>
          </cell>
          <cell r="D1000" t="e">
            <v>#N/A</v>
          </cell>
        </row>
        <row r="1001">
          <cell r="A1001">
            <v>0</v>
          </cell>
          <cell r="B1001" t="e">
            <v>#N/A</v>
          </cell>
          <cell r="C1001" t="e">
            <v>#N/A</v>
          </cell>
          <cell r="D1001" t="e">
            <v>#N/A</v>
          </cell>
        </row>
        <row r="1002">
          <cell r="A1002">
            <v>0</v>
          </cell>
          <cell r="B1002" t="e">
            <v>#N/A</v>
          </cell>
          <cell r="C1002" t="e">
            <v>#N/A</v>
          </cell>
          <cell r="D1002" t="e">
            <v>#N/A</v>
          </cell>
        </row>
        <row r="1003">
          <cell r="A1003">
            <v>0</v>
          </cell>
          <cell r="B1003" t="e">
            <v>#N/A</v>
          </cell>
          <cell r="C1003" t="e">
            <v>#N/A</v>
          </cell>
          <cell r="D1003" t="e">
            <v>#N/A</v>
          </cell>
        </row>
        <row r="1004">
          <cell r="A1004">
            <v>0</v>
          </cell>
          <cell r="B1004" t="e">
            <v>#N/A</v>
          </cell>
          <cell r="C1004" t="e">
            <v>#N/A</v>
          </cell>
          <cell r="D1004" t="e">
            <v>#N/A</v>
          </cell>
        </row>
        <row r="1005">
          <cell r="A1005">
            <v>0</v>
          </cell>
          <cell r="B1005" t="e">
            <v>#N/A</v>
          </cell>
          <cell r="C1005" t="e">
            <v>#N/A</v>
          </cell>
          <cell r="D1005" t="e">
            <v>#N/A</v>
          </cell>
        </row>
        <row r="1006">
          <cell r="A1006">
            <v>0</v>
          </cell>
          <cell r="B1006" t="e">
            <v>#N/A</v>
          </cell>
          <cell r="C1006" t="e">
            <v>#N/A</v>
          </cell>
          <cell r="D1006" t="e">
            <v>#N/A</v>
          </cell>
        </row>
        <row r="1007">
          <cell r="A1007">
            <v>0</v>
          </cell>
          <cell r="B1007" t="e">
            <v>#N/A</v>
          </cell>
          <cell r="C1007" t="e">
            <v>#N/A</v>
          </cell>
          <cell r="D1007" t="e">
            <v>#N/A</v>
          </cell>
        </row>
        <row r="1008">
          <cell r="A1008">
            <v>0</v>
          </cell>
          <cell r="B1008" t="e">
            <v>#N/A</v>
          </cell>
          <cell r="C1008" t="e">
            <v>#N/A</v>
          </cell>
          <cell r="D1008" t="e">
            <v>#N/A</v>
          </cell>
        </row>
        <row r="1009">
          <cell r="A1009">
            <v>0</v>
          </cell>
          <cell r="B1009" t="e">
            <v>#N/A</v>
          </cell>
          <cell r="C1009" t="e">
            <v>#N/A</v>
          </cell>
          <cell r="D1009" t="e">
            <v>#N/A</v>
          </cell>
        </row>
        <row r="1010">
          <cell r="A1010">
            <v>0</v>
          </cell>
          <cell r="B1010" t="e">
            <v>#N/A</v>
          </cell>
          <cell r="C1010" t="e">
            <v>#N/A</v>
          </cell>
          <cell r="D1010" t="e">
            <v>#N/A</v>
          </cell>
        </row>
        <row r="1011">
          <cell r="A1011">
            <v>0</v>
          </cell>
          <cell r="B1011" t="e">
            <v>#N/A</v>
          </cell>
          <cell r="C1011" t="e">
            <v>#N/A</v>
          </cell>
          <cell r="D1011" t="e">
            <v>#N/A</v>
          </cell>
        </row>
        <row r="1012">
          <cell r="A1012">
            <v>0</v>
          </cell>
          <cell r="B1012" t="e">
            <v>#N/A</v>
          </cell>
          <cell r="C1012" t="e">
            <v>#N/A</v>
          </cell>
          <cell r="D1012" t="e">
            <v>#N/A</v>
          </cell>
        </row>
        <row r="1013">
          <cell r="A1013">
            <v>0</v>
          </cell>
          <cell r="B1013" t="e">
            <v>#N/A</v>
          </cell>
          <cell r="C1013" t="e">
            <v>#N/A</v>
          </cell>
          <cell r="D1013" t="e">
            <v>#N/A</v>
          </cell>
        </row>
        <row r="1014">
          <cell r="A1014">
            <v>0</v>
          </cell>
          <cell r="B1014" t="e">
            <v>#N/A</v>
          </cell>
          <cell r="C1014" t="e">
            <v>#N/A</v>
          </cell>
          <cell r="D1014" t="e">
            <v>#N/A</v>
          </cell>
        </row>
        <row r="1015">
          <cell r="A1015">
            <v>0</v>
          </cell>
          <cell r="B1015" t="e">
            <v>#N/A</v>
          </cell>
          <cell r="C1015" t="e">
            <v>#N/A</v>
          </cell>
          <cell r="D1015" t="e">
            <v>#N/A</v>
          </cell>
        </row>
        <row r="1016">
          <cell r="A1016">
            <v>0</v>
          </cell>
          <cell r="B1016" t="e">
            <v>#N/A</v>
          </cell>
          <cell r="C1016" t="e">
            <v>#N/A</v>
          </cell>
          <cell r="D1016" t="e">
            <v>#N/A</v>
          </cell>
        </row>
        <row r="1017">
          <cell r="A1017">
            <v>0</v>
          </cell>
          <cell r="B1017" t="e">
            <v>#N/A</v>
          </cell>
          <cell r="C1017" t="e">
            <v>#N/A</v>
          </cell>
          <cell r="D1017" t="e">
            <v>#N/A</v>
          </cell>
        </row>
        <row r="1018">
          <cell r="A1018">
            <v>0</v>
          </cell>
          <cell r="B1018" t="e">
            <v>#N/A</v>
          </cell>
          <cell r="C1018" t="e">
            <v>#N/A</v>
          </cell>
          <cell r="D1018" t="e">
            <v>#N/A</v>
          </cell>
        </row>
        <row r="1019">
          <cell r="A1019">
            <v>0</v>
          </cell>
          <cell r="B1019" t="e">
            <v>#N/A</v>
          </cell>
          <cell r="C1019" t="e">
            <v>#N/A</v>
          </cell>
          <cell r="D1019" t="e">
            <v>#N/A</v>
          </cell>
        </row>
        <row r="1020">
          <cell r="A1020">
            <v>0</v>
          </cell>
          <cell r="B1020" t="e">
            <v>#N/A</v>
          </cell>
          <cell r="C1020" t="e">
            <v>#N/A</v>
          </cell>
          <cell r="D1020" t="e">
            <v>#N/A</v>
          </cell>
        </row>
        <row r="1021">
          <cell r="A1021">
            <v>0</v>
          </cell>
          <cell r="B1021" t="e">
            <v>#N/A</v>
          </cell>
          <cell r="C1021" t="e">
            <v>#N/A</v>
          </cell>
          <cell r="D1021" t="e">
            <v>#N/A</v>
          </cell>
        </row>
        <row r="1022">
          <cell r="A1022">
            <v>0</v>
          </cell>
          <cell r="B1022" t="e">
            <v>#N/A</v>
          </cell>
          <cell r="C1022" t="e">
            <v>#N/A</v>
          </cell>
          <cell r="D1022" t="e">
            <v>#N/A</v>
          </cell>
        </row>
        <row r="1023">
          <cell r="A1023">
            <v>0</v>
          </cell>
          <cell r="B1023" t="e">
            <v>#N/A</v>
          </cell>
          <cell r="C1023" t="e">
            <v>#N/A</v>
          </cell>
          <cell r="D1023" t="e">
            <v>#N/A</v>
          </cell>
        </row>
        <row r="1024">
          <cell r="A1024">
            <v>0</v>
          </cell>
          <cell r="B1024" t="e">
            <v>#N/A</v>
          </cell>
          <cell r="C1024" t="e">
            <v>#N/A</v>
          </cell>
          <cell r="D1024" t="e">
            <v>#N/A</v>
          </cell>
        </row>
        <row r="1025">
          <cell r="A1025">
            <v>0</v>
          </cell>
          <cell r="B1025" t="e">
            <v>#N/A</v>
          </cell>
          <cell r="C1025" t="e">
            <v>#N/A</v>
          </cell>
          <cell r="D1025" t="e">
            <v>#N/A</v>
          </cell>
        </row>
        <row r="1026">
          <cell r="A1026">
            <v>0</v>
          </cell>
          <cell r="B1026" t="e">
            <v>#N/A</v>
          </cell>
          <cell r="C1026" t="e">
            <v>#N/A</v>
          </cell>
          <cell r="D1026" t="e">
            <v>#N/A</v>
          </cell>
        </row>
        <row r="1027">
          <cell r="A1027">
            <v>0</v>
          </cell>
          <cell r="B1027" t="e">
            <v>#N/A</v>
          </cell>
          <cell r="C1027" t="e">
            <v>#N/A</v>
          </cell>
          <cell r="D1027" t="e">
            <v>#N/A</v>
          </cell>
        </row>
        <row r="1028">
          <cell r="A1028">
            <v>0</v>
          </cell>
          <cell r="B1028" t="e">
            <v>#N/A</v>
          </cell>
          <cell r="C1028" t="e">
            <v>#N/A</v>
          </cell>
          <cell r="D1028" t="e">
            <v>#N/A</v>
          </cell>
        </row>
        <row r="1029">
          <cell r="A1029">
            <v>0</v>
          </cell>
          <cell r="B1029" t="e">
            <v>#N/A</v>
          </cell>
          <cell r="C1029" t="e">
            <v>#N/A</v>
          </cell>
          <cell r="D1029" t="e">
            <v>#N/A</v>
          </cell>
        </row>
        <row r="1030">
          <cell r="A1030">
            <v>0</v>
          </cell>
          <cell r="B1030" t="e">
            <v>#N/A</v>
          </cell>
          <cell r="C1030" t="e">
            <v>#N/A</v>
          </cell>
          <cell r="D1030" t="e">
            <v>#N/A</v>
          </cell>
        </row>
        <row r="1031">
          <cell r="A1031">
            <v>0</v>
          </cell>
          <cell r="B1031" t="e">
            <v>#N/A</v>
          </cell>
          <cell r="C1031" t="e">
            <v>#N/A</v>
          </cell>
          <cell r="D1031" t="e">
            <v>#N/A</v>
          </cell>
        </row>
        <row r="1032">
          <cell r="A1032">
            <v>0</v>
          </cell>
          <cell r="B1032" t="e">
            <v>#N/A</v>
          </cell>
          <cell r="C1032" t="e">
            <v>#N/A</v>
          </cell>
          <cell r="D1032" t="e">
            <v>#N/A</v>
          </cell>
        </row>
        <row r="1033">
          <cell r="A1033">
            <v>0</v>
          </cell>
          <cell r="B1033" t="e">
            <v>#N/A</v>
          </cell>
          <cell r="C1033" t="e">
            <v>#N/A</v>
          </cell>
          <cell r="D1033" t="e">
            <v>#N/A</v>
          </cell>
        </row>
        <row r="1034">
          <cell r="A1034">
            <v>0</v>
          </cell>
          <cell r="B1034" t="e">
            <v>#N/A</v>
          </cell>
          <cell r="C1034" t="e">
            <v>#N/A</v>
          </cell>
          <cell r="D1034" t="e">
            <v>#N/A</v>
          </cell>
        </row>
        <row r="1035">
          <cell r="A1035">
            <v>0</v>
          </cell>
          <cell r="B1035" t="e">
            <v>#N/A</v>
          </cell>
          <cell r="C1035" t="e">
            <v>#N/A</v>
          </cell>
          <cell r="D1035" t="e">
            <v>#N/A</v>
          </cell>
        </row>
        <row r="1036">
          <cell r="A1036">
            <v>0</v>
          </cell>
          <cell r="B1036" t="e">
            <v>#N/A</v>
          </cell>
          <cell r="C1036" t="e">
            <v>#N/A</v>
          </cell>
          <cell r="D1036" t="e">
            <v>#N/A</v>
          </cell>
        </row>
        <row r="1037">
          <cell r="A1037">
            <v>0</v>
          </cell>
          <cell r="B1037" t="e">
            <v>#N/A</v>
          </cell>
          <cell r="C1037" t="e">
            <v>#N/A</v>
          </cell>
          <cell r="D1037" t="e">
            <v>#N/A</v>
          </cell>
        </row>
        <row r="1038">
          <cell r="A1038">
            <v>0</v>
          </cell>
          <cell r="B1038" t="e">
            <v>#N/A</v>
          </cell>
          <cell r="C1038" t="e">
            <v>#N/A</v>
          </cell>
          <cell r="D1038" t="e">
            <v>#N/A</v>
          </cell>
        </row>
        <row r="1039">
          <cell r="A1039">
            <v>0</v>
          </cell>
          <cell r="B1039" t="e">
            <v>#N/A</v>
          </cell>
          <cell r="C1039" t="e">
            <v>#N/A</v>
          </cell>
          <cell r="D1039" t="e">
            <v>#N/A</v>
          </cell>
        </row>
        <row r="1040">
          <cell r="A1040">
            <v>0</v>
          </cell>
          <cell r="B1040" t="e">
            <v>#N/A</v>
          </cell>
          <cell r="C1040" t="e">
            <v>#N/A</v>
          </cell>
          <cell r="D1040" t="e">
            <v>#N/A</v>
          </cell>
        </row>
        <row r="1041">
          <cell r="A1041">
            <v>0</v>
          </cell>
          <cell r="B1041" t="e">
            <v>#N/A</v>
          </cell>
          <cell r="C1041" t="e">
            <v>#N/A</v>
          </cell>
          <cell r="D1041" t="e">
            <v>#N/A</v>
          </cell>
        </row>
        <row r="1042">
          <cell r="A1042">
            <v>0</v>
          </cell>
          <cell r="B1042" t="e">
            <v>#N/A</v>
          </cell>
          <cell r="C1042" t="e">
            <v>#N/A</v>
          </cell>
          <cell r="D1042" t="e">
            <v>#N/A</v>
          </cell>
        </row>
        <row r="1043">
          <cell r="A1043">
            <v>0</v>
          </cell>
          <cell r="B1043" t="e">
            <v>#N/A</v>
          </cell>
          <cell r="C1043" t="e">
            <v>#N/A</v>
          </cell>
          <cell r="D1043" t="e">
            <v>#N/A</v>
          </cell>
        </row>
        <row r="1044">
          <cell r="A1044">
            <v>0</v>
          </cell>
          <cell r="B1044" t="e">
            <v>#N/A</v>
          </cell>
          <cell r="C1044" t="e">
            <v>#N/A</v>
          </cell>
          <cell r="D1044" t="e">
            <v>#N/A</v>
          </cell>
        </row>
        <row r="1045">
          <cell r="A1045">
            <v>0</v>
          </cell>
          <cell r="B1045" t="e">
            <v>#N/A</v>
          </cell>
          <cell r="C1045" t="e">
            <v>#N/A</v>
          </cell>
          <cell r="D1045" t="e">
            <v>#N/A</v>
          </cell>
        </row>
        <row r="1046">
          <cell r="A1046">
            <v>0</v>
          </cell>
          <cell r="B1046" t="e">
            <v>#N/A</v>
          </cell>
          <cell r="C1046" t="e">
            <v>#N/A</v>
          </cell>
          <cell r="D1046" t="e">
            <v>#N/A</v>
          </cell>
        </row>
        <row r="1047">
          <cell r="A1047">
            <v>0</v>
          </cell>
          <cell r="B1047" t="e">
            <v>#N/A</v>
          </cell>
          <cell r="C1047" t="e">
            <v>#N/A</v>
          </cell>
          <cell r="D1047" t="e">
            <v>#N/A</v>
          </cell>
        </row>
        <row r="1048">
          <cell r="A1048">
            <v>0</v>
          </cell>
          <cell r="B1048" t="e">
            <v>#N/A</v>
          </cell>
          <cell r="C1048" t="e">
            <v>#N/A</v>
          </cell>
          <cell r="D1048" t="e">
            <v>#N/A</v>
          </cell>
        </row>
        <row r="1049">
          <cell r="A1049">
            <v>0</v>
          </cell>
          <cell r="B1049" t="e">
            <v>#N/A</v>
          </cell>
          <cell r="C1049" t="e">
            <v>#N/A</v>
          </cell>
          <cell r="D1049" t="e">
            <v>#N/A</v>
          </cell>
        </row>
        <row r="1050">
          <cell r="A1050">
            <v>0</v>
          </cell>
          <cell r="B1050" t="e">
            <v>#N/A</v>
          </cell>
          <cell r="C1050" t="e">
            <v>#N/A</v>
          </cell>
          <cell r="D1050" t="e">
            <v>#N/A</v>
          </cell>
        </row>
        <row r="1051">
          <cell r="A1051">
            <v>0</v>
          </cell>
          <cell r="B1051" t="e">
            <v>#N/A</v>
          </cell>
          <cell r="C1051" t="e">
            <v>#N/A</v>
          </cell>
          <cell r="D1051" t="e">
            <v>#N/A</v>
          </cell>
        </row>
        <row r="1052">
          <cell r="A1052">
            <v>0</v>
          </cell>
          <cell r="B1052" t="e">
            <v>#N/A</v>
          </cell>
          <cell r="C1052" t="e">
            <v>#N/A</v>
          </cell>
          <cell r="D1052" t="e">
            <v>#N/A</v>
          </cell>
        </row>
        <row r="1053">
          <cell r="A1053">
            <v>0</v>
          </cell>
          <cell r="B1053" t="e">
            <v>#N/A</v>
          </cell>
          <cell r="C1053" t="e">
            <v>#N/A</v>
          </cell>
          <cell r="D1053" t="e">
            <v>#N/A</v>
          </cell>
        </row>
        <row r="1054">
          <cell r="A1054">
            <v>0</v>
          </cell>
          <cell r="B1054" t="e">
            <v>#N/A</v>
          </cell>
          <cell r="C1054" t="e">
            <v>#N/A</v>
          </cell>
          <cell r="D1054" t="e">
            <v>#N/A</v>
          </cell>
        </row>
        <row r="1055">
          <cell r="A1055">
            <v>0</v>
          </cell>
          <cell r="B1055" t="e">
            <v>#N/A</v>
          </cell>
          <cell r="C1055" t="e">
            <v>#N/A</v>
          </cell>
          <cell r="D1055" t="e">
            <v>#N/A</v>
          </cell>
        </row>
        <row r="1056">
          <cell r="A1056">
            <v>0</v>
          </cell>
          <cell r="B1056" t="e">
            <v>#N/A</v>
          </cell>
          <cell r="C1056" t="e">
            <v>#N/A</v>
          </cell>
          <cell r="D1056" t="e">
            <v>#N/A</v>
          </cell>
        </row>
        <row r="1057">
          <cell r="A1057">
            <v>0</v>
          </cell>
          <cell r="B1057" t="e">
            <v>#N/A</v>
          </cell>
          <cell r="C1057" t="e">
            <v>#N/A</v>
          </cell>
          <cell r="D1057" t="e">
            <v>#N/A</v>
          </cell>
        </row>
        <row r="1058">
          <cell r="A1058">
            <v>0</v>
          </cell>
          <cell r="B1058" t="e">
            <v>#N/A</v>
          </cell>
          <cell r="C1058" t="e">
            <v>#N/A</v>
          </cell>
          <cell r="D1058" t="e">
            <v>#N/A</v>
          </cell>
        </row>
        <row r="1059">
          <cell r="A1059">
            <v>0</v>
          </cell>
          <cell r="B1059" t="e">
            <v>#N/A</v>
          </cell>
          <cell r="C1059" t="e">
            <v>#N/A</v>
          </cell>
          <cell r="D1059" t="e">
            <v>#N/A</v>
          </cell>
        </row>
        <row r="1060">
          <cell r="A1060">
            <v>0</v>
          </cell>
          <cell r="B1060" t="e">
            <v>#N/A</v>
          </cell>
          <cell r="C1060" t="e">
            <v>#N/A</v>
          </cell>
          <cell r="D1060" t="e">
            <v>#N/A</v>
          </cell>
        </row>
        <row r="1061">
          <cell r="A1061">
            <v>0</v>
          </cell>
          <cell r="B1061" t="e">
            <v>#N/A</v>
          </cell>
          <cell r="C1061" t="e">
            <v>#N/A</v>
          </cell>
          <cell r="D1061" t="e">
            <v>#N/A</v>
          </cell>
        </row>
        <row r="1062">
          <cell r="A1062">
            <v>0</v>
          </cell>
          <cell r="B1062" t="e">
            <v>#N/A</v>
          </cell>
          <cell r="C1062" t="e">
            <v>#N/A</v>
          </cell>
          <cell r="D1062" t="e">
            <v>#N/A</v>
          </cell>
        </row>
        <row r="1063">
          <cell r="A1063">
            <v>0</v>
          </cell>
          <cell r="B1063" t="e">
            <v>#N/A</v>
          </cell>
          <cell r="C1063" t="e">
            <v>#N/A</v>
          </cell>
          <cell r="D1063" t="e">
            <v>#N/A</v>
          </cell>
        </row>
        <row r="1064">
          <cell r="A1064">
            <v>0</v>
          </cell>
          <cell r="B1064" t="e">
            <v>#N/A</v>
          </cell>
          <cell r="C1064" t="e">
            <v>#N/A</v>
          </cell>
          <cell r="D1064" t="e">
            <v>#N/A</v>
          </cell>
        </row>
        <row r="1065">
          <cell r="A1065">
            <v>0</v>
          </cell>
          <cell r="B1065" t="e">
            <v>#N/A</v>
          </cell>
          <cell r="C1065" t="e">
            <v>#N/A</v>
          </cell>
          <cell r="D1065" t="e">
            <v>#N/A</v>
          </cell>
        </row>
        <row r="1066">
          <cell r="A1066">
            <v>0</v>
          </cell>
          <cell r="B1066" t="e">
            <v>#N/A</v>
          </cell>
          <cell r="C1066" t="e">
            <v>#N/A</v>
          </cell>
          <cell r="D1066" t="e">
            <v>#N/A</v>
          </cell>
        </row>
        <row r="1067">
          <cell r="A1067">
            <v>0</v>
          </cell>
          <cell r="B1067" t="e">
            <v>#N/A</v>
          </cell>
          <cell r="C1067" t="e">
            <v>#N/A</v>
          </cell>
          <cell r="D1067" t="e">
            <v>#N/A</v>
          </cell>
        </row>
        <row r="1068">
          <cell r="A1068">
            <v>0</v>
          </cell>
          <cell r="B1068" t="e">
            <v>#N/A</v>
          </cell>
          <cell r="C1068" t="e">
            <v>#N/A</v>
          </cell>
          <cell r="D1068" t="e">
            <v>#N/A</v>
          </cell>
        </row>
        <row r="1069">
          <cell r="A1069">
            <v>0</v>
          </cell>
          <cell r="B1069" t="e">
            <v>#N/A</v>
          </cell>
          <cell r="C1069" t="e">
            <v>#N/A</v>
          </cell>
          <cell r="D1069" t="e">
            <v>#N/A</v>
          </cell>
        </row>
        <row r="1070">
          <cell r="A1070">
            <v>0</v>
          </cell>
          <cell r="B1070" t="e">
            <v>#N/A</v>
          </cell>
          <cell r="C1070" t="e">
            <v>#N/A</v>
          </cell>
          <cell r="D1070" t="e">
            <v>#N/A</v>
          </cell>
        </row>
        <row r="1071">
          <cell r="A1071">
            <v>0</v>
          </cell>
          <cell r="B1071" t="e">
            <v>#N/A</v>
          </cell>
          <cell r="C1071" t="e">
            <v>#N/A</v>
          </cell>
          <cell r="D1071" t="e">
            <v>#N/A</v>
          </cell>
        </row>
        <row r="1072">
          <cell r="A1072">
            <v>0</v>
          </cell>
          <cell r="B1072" t="e">
            <v>#N/A</v>
          </cell>
          <cell r="C1072" t="e">
            <v>#N/A</v>
          </cell>
          <cell r="D1072" t="e">
            <v>#N/A</v>
          </cell>
        </row>
        <row r="1073">
          <cell r="A1073">
            <v>0</v>
          </cell>
          <cell r="B1073" t="e">
            <v>#N/A</v>
          </cell>
          <cell r="C1073" t="e">
            <v>#N/A</v>
          </cell>
          <cell r="D1073" t="e">
            <v>#N/A</v>
          </cell>
        </row>
        <row r="1074">
          <cell r="A1074">
            <v>0</v>
          </cell>
          <cell r="B1074" t="e">
            <v>#N/A</v>
          </cell>
          <cell r="C1074" t="e">
            <v>#N/A</v>
          </cell>
          <cell r="D1074" t="e">
            <v>#N/A</v>
          </cell>
        </row>
        <row r="1075">
          <cell r="A1075">
            <v>0</v>
          </cell>
          <cell r="B1075" t="e">
            <v>#N/A</v>
          </cell>
          <cell r="C1075" t="e">
            <v>#N/A</v>
          </cell>
          <cell r="D1075" t="e">
            <v>#N/A</v>
          </cell>
        </row>
        <row r="1076">
          <cell r="A1076">
            <v>0</v>
          </cell>
          <cell r="B1076" t="e">
            <v>#N/A</v>
          </cell>
          <cell r="C1076" t="e">
            <v>#N/A</v>
          </cell>
          <cell r="D1076" t="e">
            <v>#N/A</v>
          </cell>
        </row>
        <row r="1077">
          <cell r="A1077">
            <v>0</v>
          </cell>
          <cell r="B1077" t="e">
            <v>#N/A</v>
          </cell>
          <cell r="C1077" t="e">
            <v>#N/A</v>
          </cell>
          <cell r="D1077" t="e">
            <v>#N/A</v>
          </cell>
        </row>
        <row r="1078">
          <cell r="A1078">
            <v>0</v>
          </cell>
          <cell r="B1078" t="e">
            <v>#N/A</v>
          </cell>
          <cell r="C1078" t="e">
            <v>#N/A</v>
          </cell>
          <cell r="D1078" t="e">
            <v>#N/A</v>
          </cell>
        </row>
        <row r="1079">
          <cell r="A1079">
            <v>0</v>
          </cell>
          <cell r="B1079" t="e">
            <v>#N/A</v>
          </cell>
          <cell r="C1079" t="e">
            <v>#N/A</v>
          </cell>
          <cell r="D1079" t="e">
            <v>#N/A</v>
          </cell>
        </row>
        <row r="1080">
          <cell r="A1080">
            <v>0</v>
          </cell>
          <cell r="B1080" t="e">
            <v>#N/A</v>
          </cell>
          <cell r="C1080" t="e">
            <v>#N/A</v>
          </cell>
          <cell r="D1080" t="e">
            <v>#N/A</v>
          </cell>
        </row>
        <row r="1081">
          <cell r="A1081">
            <v>0</v>
          </cell>
          <cell r="B1081" t="e">
            <v>#N/A</v>
          </cell>
          <cell r="C1081" t="e">
            <v>#N/A</v>
          </cell>
          <cell r="D1081" t="e">
            <v>#N/A</v>
          </cell>
        </row>
        <row r="1082">
          <cell r="A1082">
            <v>0</v>
          </cell>
          <cell r="B1082" t="e">
            <v>#N/A</v>
          </cell>
          <cell r="C1082" t="e">
            <v>#N/A</v>
          </cell>
          <cell r="D1082" t="e">
            <v>#N/A</v>
          </cell>
        </row>
        <row r="1083">
          <cell r="A1083">
            <v>0</v>
          </cell>
          <cell r="B1083" t="e">
            <v>#N/A</v>
          </cell>
          <cell r="C1083" t="e">
            <v>#N/A</v>
          </cell>
          <cell r="D1083" t="e">
            <v>#N/A</v>
          </cell>
        </row>
        <row r="1084">
          <cell r="A1084">
            <v>0</v>
          </cell>
          <cell r="B1084" t="e">
            <v>#N/A</v>
          </cell>
          <cell r="C1084" t="e">
            <v>#N/A</v>
          </cell>
          <cell r="D1084" t="e">
            <v>#N/A</v>
          </cell>
        </row>
        <row r="1085">
          <cell r="A1085">
            <v>0</v>
          </cell>
          <cell r="B1085" t="e">
            <v>#N/A</v>
          </cell>
          <cell r="C1085" t="e">
            <v>#N/A</v>
          </cell>
          <cell r="D1085" t="e">
            <v>#N/A</v>
          </cell>
        </row>
        <row r="1086">
          <cell r="A1086">
            <v>0</v>
          </cell>
          <cell r="B1086" t="e">
            <v>#N/A</v>
          </cell>
          <cell r="C1086" t="e">
            <v>#N/A</v>
          </cell>
          <cell r="D1086" t="e">
            <v>#N/A</v>
          </cell>
        </row>
        <row r="1087">
          <cell r="A1087">
            <v>0</v>
          </cell>
          <cell r="B1087" t="e">
            <v>#N/A</v>
          </cell>
          <cell r="C1087" t="e">
            <v>#N/A</v>
          </cell>
          <cell r="D1087" t="e">
            <v>#N/A</v>
          </cell>
        </row>
        <row r="1088">
          <cell r="A1088">
            <v>0</v>
          </cell>
          <cell r="B1088" t="e">
            <v>#N/A</v>
          </cell>
          <cell r="C1088" t="e">
            <v>#N/A</v>
          </cell>
          <cell r="D1088" t="e">
            <v>#N/A</v>
          </cell>
        </row>
        <row r="1089">
          <cell r="A1089">
            <v>0</v>
          </cell>
          <cell r="B1089" t="e">
            <v>#N/A</v>
          </cell>
          <cell r="C1089" t="e">
            <v>#N/A</v>
          </cell>
          <cell r="D1089" t="e">
            <v>#N/A</v>
          </cell>
        </row>
        <row r="1090">
          <cell r="A1090">
            <v>0</v>
          </cell>
          <cell r="B1090" t="e">
            <v>#N/A</v>
          </cell>
          <cell r="C1090" t="e">
            <v>#N/A</v>
          </cell>
          <cell r="D1090" t="e">
            <v>#N/A</v>
          </cell>
        </row>
        <row r="1091">
          <cell r="A1091">
            <v>0</v>
          </cell>
          <cell r="B1091" t="e">
            <v>#N/A</v>
          </cell>
          <cell r="C1091" t="e">
            <v>#N/A</v>
          </cell>
          <cell r="D1091" t="e">
            <v>#N/A</v>
          </cell>
        </row>
        <row r="1092">
          <cell r="A1092">
            <v>0</v>
          </cell>
          <cell r="B1092" t="e">
            <v>#N/A</v>
          </cell>
          <cell r="C1092" t="e">
            <v>#N/A</v>
          </cell>
          <cell r="D1092" t="e">
            <v>#N/A</v>
          </cell>
        </row>
        <row r="1093">
          <cell r="A1093">
            <v>0</v>
          </cell>
          <cell r="B1093" t="e">
            <v>#N/A</v>
          </cell>
          <cell r="C1093" t="e">
            <v>#N/A</v>
          </cell>
          <cell r="D1093" t="e">
            <v>#N/A</v>
          </cell>
        </row>
        <row r="1094">
          <cell r="A1094">
            <v>0</v>
          </cell>
          <cell r="B1094" t="e">
            <v>#N/A</v>
          </cell>
          <cell r="C1094" t="e">
            <v>#N/A</v>
          </cell>
          <cell r="D1094" t="e">
            <v>#N/A</v>
          </cell>
        </row>
        <row r="1095">
          <cell r="A1095">
            <v>0</v>
          </cell>
          <cell r="B1095" t="e">
            <v>#N/A</v>
          </cell>
          <cell r="C1095" t="e">
            <v>#N/A</v>
          </cell>
          <cell r="D1095" t="e">
            <v>#N/A</v>
          </cell>
        </row>
        <row r="1096">
          <cell r="A1096">
            <v>0</v>
          </cell>
          <cell r="B1096" t="e">
            <v>#N/A</v>
          </cell>
          <cell r="C1096" t="e">
            <v>#N/A</v>
          </cell>
          <cell r="D1096" t="e">
            <v>#N/A</v>
          </cell>
        </row>
        <row r="1097">
          <cell r="A1097">
            <v>0</v>
          </cell>
          <cell r="B1097" t="e">
            <v>#N/A</v>
          </cell>
          <cell r="C1097" t="e">
            <v>#N/A</v>
          </cell>
          <cell r="D1097" t="e">
            <v>#N/A</v>
          </cell>
        </row>
        <row r="1098">
          <cell r="A1098">
            <v>0</v>
          </cell>
          <cell r="B1098" t="e">
            <v>#N/A</v>
          </cell>
          <cell r="C1098" t="e">
            <v>#N/A</v>
          </cell>
          <cell r="D1098" t="e">
            <v>#N/A</v>
          </cell>
        </row>
        <row r="1099">
          <cell r="A1099">
            <v>0</v>
          </cell>
          <cell r="B1099" t="e">
            <v>#N/A</v>
          </cell>
          <cell r="C1099" t="e">
            <v>#N/A</v>
          </cell>
          <cell r="D1099" t="e">
            <v>#N/A</v>
          </cell>
        </row>
        <row r="1100">
          <cell r="A1100">
            <v>0</v>
          </cell>
          <cell r="B1100" t="e">
            <v>#N/A</v>
          </cell>
          <cell r="C1100" t="e">
            <v>#N/A</v>
          </cell>
          <cell r="D1100" t="e">
            <v>#N/A</v>
          </cell>
        </row>
        <row r="1101">
          <cell r="A1101">
            <v>0</v>
          </cell>
          <cell r="B1101" t="e">
            <v>#N/A</v>
          </cell>
          <cell r="C1101" t="e">
            <v>#N/A</v>
          </cell>
          <cell r="D1101" t="e">
            <v>#N/A</v>
          </cell>
        </row>
        <row r="1102">
          <cell r="A1102">
            <v>0</v>
          </cell>
          <cell r="B1102" t="e">
            <v>#N/A</v>
          </cell>
          <cell r="C1102" t="e">
            <v>#N/A</v>
          </cell>
          <cell r="D1102" t="e">
            <v>#N/A</v>
          </cell>
        </row>
        <row r="1103">
          <cell r="A1103">
            <v>0</v>
          </cell>
          <cell r="B1103" t="e">
            <v>#N/A</v>
          </cell>
          <cell r="C1103" t="e">
            <v>#N/A</v>
          </cell>
          <cell r="D1103" t="e">
            <v>#N/A</v>
          </cell>
        </row>
        <row r="1104">
          <cell r="A1104">
            <v>0</v>
          </cell>
          <cell r="B1104" t="e">
            <v>#N/A</v>
          </cell>
          <cell r="C1104" t="e">
            <v>#N/A</v>
          </cell>
          <cell r="D1104" t="e">
            <v>#N/A</v>
          </cell>
        </row>
        <row r="1105">
          <cell r="A1105">
            <v>0</v>
          </cell>
          <cell r="B1105" t="e">
            <v>#N/A</v>
          </cell>
          <cell r="C1105" t="e">
            <v>#N/A</v>
          </cell>
          <cell r="D1105" t="e">
            <v>#N/A</v>
          </cell>
        </row>
        <row r="1106">
          <cell r="A1106">
            <v>0</v>
          </cell>
          <cell r="B1106" t="e">
            <v>#N/A</v>
          </cell>
          <cell r="C1106" t="e">
            <v>#N/A</v>
          </cell>
          <cell r="D1106" t="e">
            <v>#N/A</v>
          </cell>
        </row>
        <row r="1107">
          <cell r="A1107">
            <v>0</v>
          </cell>
          <cell r="B1107" t="e">
            <v>#N/A</v>
          </cell>
          <cell r="C1107" t="e">
            <v>#N/A</v>
          </cell>
          <cell r="D1107" t="e">
            <v>#N/A</v>
          </cell>
        </row>
        <row r="1108">
          <cell r="A1108">
            <v>0</v>
          </cell>
          <cell r="B1108" t="e">
            <v>#N/A</v>
          </cell>
          <cell r="C1108" t="e">
            <v>#N/A</v>
          </cell>
          <cell r="D1108" t="e">
            <v>#N/A</v>
          </cell>
        </row>
        <row r="1109">
          <cell r="A1109">
            <v>0</v>
          </cell>
          <cell r="B1109" t="e">
            <v>#N/A</v>
          </cell>
          <cell r="C1109" t="e">
            <v>#N/A</v>
          </cell>
          <cell r="D1109" t="e">
            <v>#N/A</v>
          </cell>
        </row>
        <row r="1110">
          <cell r="A1110">
            <v>0</v>
          </cell>
          <cell r="B1110" t="e">
            <v>#N/A</v>
          </cell>
          <cell r="C1110" t="e">
            <v>#N/A</v>
          </cell>
          <cell r="D1110" t="e">
            <v>#N/A</v>
          </cell>
        </row>
        <row r="1111">
          <cell r="A1111">
            <v>0</v>
          </cell>
          <cell r="B1111" t="e">
            <v>#N/A</v>
          </cell>
          <cell r="C1111" t="e">
            <v>#N/A</v>
          </cell>
          <cell r="D1111" t="e">
            <v>#N/A</v>
          </cell>
        </row>
        <row r="1112">
          <cell r="A1112">
            <v>0</v>
          </cell>
          <cell r="B1112" t="e">
            <v>#N/A</v>
          </cell>
          <cell r="C1112" t="e">
            <v>#N/A</v>
          </cell>
          <cell r="D1112" t="e">
            <v>#N/A</v>
          </cell>
        </row>
        <row r="1113">
          <cell r="A1113">
            <v>0</v>
          </cell>
          <cell r="B1113" t="e">
            <v>#N/A</v>
          </cell>
          <cell r="C1113" t="e">
            <v>#N/A</v>
          </cell>
          <cell r="D1113" t="e">
            <v>#N/A</v>
          </cell>
        </row>
        <row r="1114">
          <cell r="A1114">
            <v>0</v>
          </cell>
          <cell r="B1114" t="e">
            <v>#N/A</v>
          </cell>
          <cell r="C1114" t="e">
            <v>#N/A</v>
          </cell>
          <cell r="D1114" t="e">
            <v>#N/A</v>
          </cell>
        </row>
        <row r="1115">
          <cell r="A1115">
            <v>0</v>
          </cell>
          <cell r="B1115" t="e">
            <v>#N/A</v>
          </cell>
          <cell r="C1115" t="e">
            <v>#N/A</v>
          </cell>
          <cell r="D1115" t="e">
            <v>#N/A</v>
          </cell>
        </row>
        <row r="1116">
          <cell r="A1116">
            <v>0</v>
          </cell>
          <cell r="B1116" t="e">
            <v>#N/A</v>
          </cell>
          <cell r="C1116" t="e">
            <v>#N/A</v>
          </cell>
          <cell r="D1116" t="e">
            <v>#N/A</v>
          </cell>
        </row>
        <row r="1117">
          <cell r="A1117">
            <v>0</v>
          </cell>
          <cell r="B1117" t="e">
            <v>#N/A</v>
          </cell>
          <cell r="C1117" t="e">
            <v>#N/A</v>
          </cell>
          <cell r="D1117" t="e">
            <v>#N/A</v>
          </cell>
        </row>
        <row r="1118">
          <cell r="A1118">
            <v>0</v>
          </cell>
          <cell r="B1118" t="e">
            <v>#N/A</v>
          </cell>
          <cell r="C1118" t="e">
            <v>#N/A</v>
          </cell>
          <cell r="D1118" t="e">
            <v>#N/A</v>
          </cell>
        </row>
        <row r="1119">
          <cell r="A1119">
            <v>0</v>
          </cell>
          <cell r="B1119" t="e">
            <v>#N/A</v>
          </cell>
          <cell r="C1119" t="e">
            <v>#N/A</v>
          </cell>
          <cell r="D1119" t="e">
            <v>#N/A</v>
          </cell>
        </row>
        <row r="1120">
          <cell r="A1120">
            <v>0</v>
          </cell>
          <cell r="B1120" t="e">
            <v>#N/A</v>
          </cell>
          <cell r="C1120" t="e">
            <v>#N/A</v>
          </cell>
          <cell r="D1120" t="e">
            <v>#N/A</v>
          </cell>
        </row>
        <row r="1121">
          <cell r="A1121">
            <v>0</v>
          </cell>
          <cell r="B1121" t="e">
            <v>#N/A</v>
          </cell>
          <cell r="C1121" t="e">
            <v>#N/A</v>
          </cell>
          <cell r="D1121" t="e">
            <v>#N/A</v>
          </cell>
        </row>
        <row r="1122">
          <cell r="A1122">
            <v>0</v>
          </cell>
          <cell r="B1122" t="e">
            <v>#N/A</v>
          </cell>
          <cell r="C1122" t="e">
            <v>#N/A</v>
          </cell>
          <cell r="D1122" t="e">
            <v>#N/A</v>
          </cell>
        </row>
        <row r="1123">
          <cell r="A1123">
            <v>0</v>
          </cell>
          <cell r="B1123" t="e">
            <v>#N/A</v>
          </cell>
          <cell r="C1123" t="e">
            <v>#N/A</v>
          </cell>
          <cell r="D1123" t="e">
            <v>#N/A</v>
          </cell>
        </row>
        <row r="1124">
          <cell r="A1124">
            <v>0</v>
          </cell>
          <cell r="B1124" t="e">
            <v>#N/A</v>
          </cell>
          <cell r="C1124" t="e">
            <v>#N/A</v>
          </cell>
          <cell r="D1124" t="e">
            <v>#N/A</v>
          </cell>
        </row>
        <row r="1125">
          <cell r="A1125">
            <v>0</v>
          </cell>
          <cell r="B1125" t="e">
            <v>#N/A</v>
          </cell>
          <cell r="C1125" t="e">
            <v>#N/A</v>
          </cell>
          <cell r="D1125" t="e">
            <v>#N/A</v>
          </cell>
        </row>
        <row r="1126">
          <cell r="A1126">
            <v>0</v>
          </cell>
          <cell r="B1126" t="e">
            <v>#N/A</v>
          </cell>
          <cell r="C1126" t="e">
            <v>#N/A</v>
          </cell>
          <cell r="D1126" t="e">
            <v>#N/A</v>
          </cell>
        </row>
        <row r="1127">
          <cell r="A1127">
            <v>0</v>
          </cell>
          <cell r="B1127" t="e">
            <v>#N/A</v>
          </cell>
          <cell r="C1127" t="e">
            <v>#N/A</v>
          </cell>
          <cell r="D1127" t="e">
            <v>#N/A</v>
          </cell>
        </row>
        <row r="1128">
          <cell r="A1128">
            <v>0</v>
          </cell>
          <cell r="B1128" t="e">
            <v>#N/A</v>
          </cell>
          <cell r="C1128" t="e">
            <v>#N/A</v>
          </cell>
          <cell r="D1128" t="e">
            <v>#N/A</v>
          </cell>
        </row>
        <row r="1129">
          <cell r="A1129">
            <v>0</v>
          </cell>
          <cell r="B1129" t="e">
            <v>#N/A</v>
          </cell>
          <cell r="C1129" t="e">
            <v>#N/A</v>
          </cell>
          <cell r="D1129" t="e">
            <v>#N/A</v>
          </cell>
        </row>
        <row r="1130">
          <cell r="A1130">
            <v>0</v>
          </cell>
          <cell r="B1130" t="e">
            <v>#N/A</v>
          </cell>
          <cell r="C1130" t="e">
            <v>#N/A</v>
          </cell>
          <cell r="D1130" t="e">
            <v>#N/A</v>
          </cell>
        </row>
        <row r="1131">
          <cell r="A1131">
            <v>0</v>
          </cell>
          <cell r="B1131" t="e">
            <v>#N/A</v>
          </cell>
          <cell r="C1131" t="e">
            <v>#N/A</v>
          </cell>
          <cell r="D1131" t="e">
            <v>#N/A</v>
          </cell>
        </row>
        <row r="1132">
          <cell r="A1132">
            <v>0</v>
          </cell>
          <cell r="B1132" t="e">
            <v>#N/A</v>
          </cell>
          <cell r="C1132" t="e">
            <v>#N/A</v>
          </cell>
          <cell r="D1132" t="e">
            <v>#N/A</v>
          </cell>
        </row>
        <row r="1133">
          <cell r="A1133">
            <v>0</v>
          </cell>
          <cell r="B1133" t="e">
            <v>#N/A</v>
          </cell>
          <cell r="C1133" t="e">
            <v>#N/A</v>
          </cell>
          <cell r="D1133" t="e">
            <v>#N/A</v>
          </cell>
        </row>
        <row r="1134">
          <cell r="A1134">
            <v>0</v>
          </cell>
          <cell r="B1134" t="e">
            <v>#N/A</v>
          </cell>
          <cell r="C1134" t="e">
            <v>#N/A</v>
          </cell>
          <cell r="D1134" t="e">
            <v>#N/A</v>
          </cell>
        </row>
        <row r="1135">
          <cell r="A1135">
            <v>0</v>
          </cell>
          <cell r="B1135" t="e">
            <v>#N/A</v>
          </cell>
          <cell r="C1135" t="e">
            <v>#N/A</v>
          </cell>
          <cell r="D1135" t="e">
            <v>#N/A</v>
          </cell>
        </row>
        <row r="1136">
          <cell r="A1136">
            <v>0</v>
          </cell>
          <cell r="B1136" t="e">
            <v>#N/A</v>
          </cell>
          <cell r="C1136" t="e">
            <v>#N/A</v>
          </cell>
          <cell r="D1136" t="e">
            <v>#N/A</v>
          </cell>
        </row>
        <row r="1137">
          <cell r="A1137">
            <v>0</v>
          </cell>
          <cell r="B1137" t="e">
            <v>#N/A</v>
          </cell>
          <cell r="C1137" t="e">
            <v>#N/A</v>
          </cell>
          <cell r="D1137" t="e">
            <v>#N/A</v>
          </cell>
        </row>
        <row r="1138">
          <cell r="A1138">
            <v>0</v>
          </cell>
          <cell r="B1138" t="e">
            <v>#N/A</v>
          </cell>
          <cell r="C1138" t="e">
            <v>#N/A</v>
          </cell>
          <cell r="D1138" t="e">
            <v>#N/A</v>
          </cell>
        </row>
        <row r="1139">
          <cell r="A1139">
            <v>0</v>
          </cell>
          <cell r="B1139" t="e">
            <v>#N/A</v>
          </cell>
          <cell r="C1139" t="e">
            <v>#N/A</v>
          </cell>
          <cell r="D1139" t="e">
            <v>#N/A</v>
          </cell>
        </row>
        <row r="1140">
          <cell r="A1140">
            <v>0</v>
          </cell>
          <cell r="B1140" t="e">
            <v>#N/A</v>
          </cell>
          <cell r="C1140" t="e">
            <v>#N/A</v>
          </cell>
          <cell r="D1140" t="e">
            <v>#N/A</v>
          </cell>
        </row>
        <row r="1141">
          <cell r="A1141">
            <v>0</v>
          </cell>
          <cell r="B1141" t="e">
            <v>#N/A</v>
          </cell>
          <cell r="C1141" t="e">
            <v>#N/A</v>
          </cell>
          <cell r="D1141" t="e">
            <v>#N/A</v>
          </cell>
        </row>
        <row r="1142">
          <cell r="A1142">
            <v>0</v>
          </cell>
          <cell r="B1142" t="e">
            <v>#N/A</v>
          </cell>
          <cell r="C1142" t="e">
            <v>#N/A</v>
          </cell>
          <cell r="D1142" t="e">
            <v>#N/A</v>
          </cell>
        </row>
        <row r="1143">
          <cell r="A1143">
            <v>0</v>
          </cell>
          <cell r="B1143" t="e">
            <v>#N/A</v>
          </cell>
          <cell r="C1143" t="e">
            <v>#N/A</v>
          </cell>
          <cell r="D1143" t="e">
            <v>#N/A</v>
          </cell>
        </row>
        <row r="1144">
          <cell r="A1144">
            <v>0</v>
          </cell>
          <cell r="B1144" t="e">
            <v>#N/A</v>
          </cell>
          <cell r="C1144" t="e">
            <v>#N/A</v>
          </cell>
          <cell r="D1144" t="e">
            <v>#N/A</v>
          </cell>
        </row>
        <row r="1145">
          <cell r="A1145">
            <v>0</v>
          </cell>
          <cell r="B1145" t="e">
            <v>#N/A</v>
          </cell>
          <cell r="C1145" t="e">
            <v>#N/A</v>
          </cell>
          <cell r="D1145" t="e">
            <v>#N/A</v>
          </cell>
        </row>
        <row r="1146">
          <cell r="A1146">
            <v>0</v>
          </cell>
          <cell r="B1146" t="e">
            <v>#N/A</v>
          </cell>
          <cell r="C1146" t="e">
            <v>#N/A</v>
          </cell>
          <cell r="D1146" t="e">
            <v>#N/A</v>
          </cell>
        </row>
        <row r="1147">
          <cell r="A1147">
            <v>0</v>
          </cell>
          <cell r="B1147" t="e">
            <v>#N/A</v>
          </cell>
          <cell r="C1147" t="e">
            <v>#N/A</v>
          </cell>
          <cell r="D1147" t="e">
            <v>#N/A</v>
          </cell>
        </row>
        <row r="1148">
          <cell r="A1148">
            <v>0</v>
          </cell>
          <cell r="B1148" t="e">
            <v>#N/A</v>
          </cell>
          <cell r="C1148" t="e">
            <v>#N/A</v>
          </cell>
          <cell r="D1148" t="e">
            <v>#N/A</v>
          </cell>
        </row>
        <row r="1149">
          <cell r="A1149">
            <v>0</v>
          </cell>
          <cell r="B1149" t="e">
            <v>#N/A</v>
          </cell>
          <cell r="C1149" t="e">
            <v>#N/A</v>
          </cell>
          <cell r="D1149" t="e">
            <v>#N/A</v>
          </cell>
        </row>
        <row r="1150">
          <cell r="A1150">
            <v>0</v>
          </cell>
          <cell r="B1150" t="e">
            <v>#N/A</v>
          </cell>
          <cell r="C1150" t="e">
            <v>#N/A</v>
          </cell>
          <cell r="D1150" t="e">
            <v>#N/A</v>
          </cell>
        </row>
        <row r="1151">
          <cell r="A1151">
            <v>0</v>
          </cell>
          <cell r="B1151" t="e">
            <v>#N/A</v>
          </cell>
          <cell r="C1151" t="e">
            <v>#N/A</v>
          </cell>
          <cell r="D1151" t="e">
            <v>#N/A</v>
          </cell>
        </row>
        <row r="1152">
          <cell r="A1152">
            <v>0</v>
          </cell>
          <cell r="B1152" t="e">
            <v>#N/A</v>
          </cell>
          <cell r="C1152" t="e">
            <v>#N/A</v>
          </cell>
          <cell r="D1152" t="e">
            <v>#N/A</v>
          </cell>
        </row>
        <row r="1153">
          <cell r="A1153">
            <v>0</v>
          </cell>
          <cell r="B1153" t="e">
            <v>#N/A</v>
          </cell>
          <cell r="C1153" t="e">
            <v>#N/A</v>
          </cell>
          <cell r="D1153" t="e">
            <v>#N/A</v>
          </cell>
        </row>
        <row r="1154">
          <cell r="A1154">
            <v>0</v>
          </cell>
          <cell r="B1154" t="e">
            <v>#N/A</v>
          </cell>
          <cell r="C1154" t="e">
            <v>#N/A</v>
          </cell>
          <cell r="D1154" t="e">
            <v>#N/A</v>
          </cell>
        </row>
        <row r="1155">
          <cell r="A1155">
            <v>0</v>
          </cell>
          <cell r="B1155" t="e">
            <v>#N/A</v>
          </cell>
          <cell r="C1155" t="e">
            <v>#N/A</v>
          </cell>
          <cell r="D1155" t="e">
            <v>#N/A</v>
          </cell>
        </row>
        <row r="1156">
          <cell r="A1156">
            <v>0</v>
          </cell>
          <cell r="B1156" t="e">
            <v>#N/A</v>
          </cell>
          <cell r="C1156" t="e">
            <v>#N/A</v>
          </cell>
          <cell r="D1156" t="e">
            <v>#N/A</v>
          </cell>
        </row>
        <row r="1157">
          <cell r="A1157">
            <v>0</v>
          </cell>
          <cell r="B1157" t="e">
            <v>#N/A</v>
          </cell>
          <cell r="C1157" t="e">
            <v>#N/A</v>
          </cell>
          <cell r="D1157" t="e">
            <v>#N/A</v>
          </cell>
        </row>
        <row r="1158">
          <cell r="A1158">
            <v>0</v>
          </cell>
          <cell r="B1158" t="e">
            <v>#N/A</v>
          </cell>
          <cell r="C1158" t="e">
            <v>#N/A</v>
          </cell>
          <cell r="D1158" t="e">
            <v>#N/A</v>
          </cell>
        </row>
        <row r="1159">
          <cell r="A1159">
            <v>0</v>
          </cell>
          <cell r="B1159" t="e">
            <v>#N/A</v>
          </cell>
          <cell r="C1159" t="e">
            <v>#N/A</v>
          </cell>
          <cell r="D1159" t="e">
            <v>#N/A</v>
          </cell>
        </row>
        <row r="1160">
          <cell r="A1160">
            <v>0</v>
          </cell>
          <cell r="B1160" t="e">
            <v>#N/A</v>
          </cell>
          <cell r="C1160" t="e">
            <v>#N/A</v>
          </cell>
          <cell r="D1160" t="e">
            <v>#N/A</v>
          </cell>
        </row>
        <row r="1161">
          <cell r="A1161">
            <v>0</v>
          </cell>
          <cell r="B1161" t="e">
            <v>#N/A</v>
          </cell>
          <cell r="C1161" t="e">
            <v>#N/A</v>
          </cell>
          <cell r="D1161" t="e">
            <v>#N/A</v>
          </cell>
        </row>
        <row r="1162">
          <cell r="A1162">
            <v>0</v>
          </cell>
          <cell r="B1162" t="e">
            <v>#N/A</v>
          </cell>
          <cell r="C1162" t="e">
            <v>#N/A</v>
          </cell>
          <cell r="D1162" t="e">
            <v>#N/A</v>
          </cell>
        </row>
        <row r="1163">
          <cell r="A1163">
            <v>0</v>
          </cell>
          <cell r="B1163" t="e">
            <v>#N/A</v>
          </cell>
          <cell r="C1163" t="e">
            <v>#N/A</v>
          </cell>
          <cell r="D1163" t="e">
            <v>#N/A</v>
          </cell>
        </row>
        <row r="1164">
          <cell r="A1164">
            <v>0</v>
          </cell>
          <cell r="B1164" t="e">
            <v>#N/A</v>
          </cell>
          <cell r="C1164" t="e">
            <v>#N/A</v>
          </cell>
          <cell r="D1164" t="e">
            <v>#N/A</v>
          </cell>
        </row>
        <row r="1165">
          <cell r="A1165">
            <v>0</v>
          </cell>
          <cell r="B1165" t="e">
            <v>#N/A</v>
          </cell>
          <cell r="C1165" t="e">
            <v>#N/A</v>
          </cell>
          <cell r="D1165" t="e">
            <v>#N/A</v>
          </cell>
        </row>
        <row r="1166">
          <cell r="A1166">
            <v>0</v>
          </cell>
          <cell r="B1166" t="e">
            <v>#N/A</v>
          </cell>
          <cell r="C1166" t="e">
            <v>#N/A</v>
          </cell>
          <cell r="D1166" t="e">
            <v>#N/A</v>
          </cell>
        </row>
        <row r="1167">
          <cell r="A1167">
            <v>0</v>
          </cell>
          <cell r="B1167" t="e">
            <v>#N/A</v>
          </cell>
          <cell r="C1167" t="e">
            <v>#N/A</v>
          </cell>
          <cell r="D1167" t="e">
            <v>#N/A</v>
          </cell>
        </row>
        <row r="1168">
          <cell r="A1168">
            <v>0</v>
          </cell>
          <cell r="B1168" t="e">
            <v>#N/A</v>
          </cell>
          <cell r="C1168" t="e">
            <v>#N/A</v>
          </cell>
          <cell r="D1168" t="e">
            <v>#N/A</v>
          </cell>
        </row>
        <row r="1169">
          <cell r="A1169">
            <v>0</v>
          </cell>
          <cell r="B1169" t="e">
            <v>#N/A</v>
          </cell>
          <cell r="C1169" t="e">
            <v>#N/A</v>
          </cell>
          <cell r="D1169" t="e">
            <v>#N/A</v>
          </cell>
        </row>
        <row r="1170">
          <cell r="A1170">
            <v>0</v>
          </cell>
          <cell r="B1170" t="e">
            <v>#N/A</v>
          </cell>
          <cell r="C1170" t="e">
            <v>#N/A</v>
          </cell>
          <cell r="D1170" t="e">
            <v>#N/A</v>
          </cell>
        </row>
        <row r="1171">
          <cell r="A1171">
            <v>0</v>
          </cell>
          <cell r="B1171" t="e">
            <v>#N/A</v>
          </cell>
          <cell r="C1171" t="e">
            <v>#N/A</v>
          </cell>
          <cell r="D1171" t="e">
            <v>#N/A</v>
          </cell>
        </row>
        <row r="1172">
          <cell r="A1172">
            <v>0</v>
          </cell>
          <cell r="B1172" t="e">
            <v>#N/A</v>
          </cell>
          <cell r="C1172" t="e">
            <v>#N/A</v>
          </cell>
          <cell r="D1172" t="e">
            <v>#N/A</v>
          </cell>
        </row>
        <row r="1173">
          <cell r="A1173">
            <v>0</v>
          </cell>
          <cell r="B1173" t="e">
            <v>#N/A</v>
          </cell>
          <cell r="C1173" t="e">
            <v>#N/A</v>
          </cell>
          <cell r="D1173" t="e">
            <v>#N/A</v>
          </cell>
        </row>
        <row r="1174">
          <cell r="A1174">
            <v>0</v>
          </cell>
          <cell r="B1174" t="e">
            <v>#N/A</v>
          </cell>
          <cell r="C1174" t="e">
            <v>#N/A</v>
          </cell>
          <cell r="D1174" t="e">
            <v>#N/A</v>
          </cell>
        </row>
        <row r="1175">
          <cell r="A1175">
            <v>0</v>
          </cell>
          <cell r="B1175" t="e">
            <v>#N/A</v>
          </cell>
          <cell r="C1175" t="e">
            <v>#N/A</v>
          </cell>
          <cell r="D1175" t="e">
            <v>#N/A</v>
          </cell>
        </row>
        <row r="1176">
          <cell r="A1176">
            <v>0</v>
          </cell>
          <cell r="B1176" t="e">
            <v>#N/A</v>
          </cell>
          <cell r="C1176" t="e">
            <v>#N/A</v>
          </cell>
          <cell r="D1176" t="e">
            <v>#N/A</v>
          </cell>
        </row>
        <row r="1177">
          <cell r="A1177">
            <v>0</v>
          </cell>
          <cell r="B1177" t="e">
            <v>#N/A</v>
          </cell>
          <cell r="C1177" t="e">
            <v>#N/A</v>
          </cell>
          <cell r="D1177" t="e">
            <v>#N/A</v>
          </cell>
        </row>
        <row r="1178">
          <cell r="A1178">
            <v>0</v>
          </cell>
          <cell r="B1178" t="e">
            <v>#N/A</v>
          </cell>
          <cell r="C1178" t="e">
            <v>#N/A</v>
          </cell>
          <cell r="D1178" t="e">
            <v>#N/A</v>
          </cell>
        </row>
        <row r="1179">
          <cell r="A1179">
            <v>0</v>
          </cell>
          <cell r="B1179" t="e">
            <v>#N/A</v>
          </cell>
          <cell r="C1179" t="e">
            <v>#N/A</v>
          </cell>
          <cell r="D1179" t="e">
            <v>#N/A</v>
          </cell>
        </row>
        <row r="1180">
          <cell r="A1180">
            <v>0</v>
          </cell>
          <cell r="B1180" t="e">
            <v>#N/A</v>
          </cell>
          <cell r="C1180" t="e">
            <v>#N/A</v>
          </cell>
          <cell r="D1180" t="e">
            <v>#N/A</v>
          </cell>
        </row>
        <row r="1181">
          <cell r="A1181">
            <v>0</v>
          </cell>
          <cell r="B1181" t="e">
            <v>#N/A</v>
          </cell>
          <cell r="C1181" t="e">
            <v>#N/A</v>
          </cell>
          <cell r="D1181" t="e">
            <v>#N/A</v>
          </cell>
        </row>
        <row r="1182">
          <cell r="A1182">
            <v>0</v>
          </cell>
          <cell r="B1182" t="e">
            <v>#N/A</v>
          </cell>
          <cell r="C1182" t="e">
            <v>#N/A</v>
          </cell>
          <cell r="D1182" t="e">
            <v>#N/A</v>
          </cell>
        </row>
        <row r="1183">
          <cell r="A1183">
            <v>0</v>
          </cell>
          <cell r="B1183" t="e">
            <v>#N/A</v>
          </cell>
          <cell r="C1183" t="e">
            <v>#N/A</v>
          </cell>
          <cell r="D1183" t="e">
            <v>#N/A</v>
          </cell>
        </row>
        <row r="1184">
          <cell r="A1184">
            <v>0</v>
          </cell>
          <cell r="B1184" t="e">
            <v>#N/A</v>
          </cell>
          <cell r="C1184" t="e">
            <v>#N/A</v>
          </cell>
          <cell r="D1184" t="e">
            <v>#N/A</v>
          </cell>
        </row>
        <row r="1185">
          <cell r="A1185">
            <v>0</v>
          </cell>
          <cell r="B1185" t="e">
            <v>#N/A</v>
          </cell>
          <cell r="C1185" t="e">
            <v>#N/A</v>
          </cell>
          <cell r="D1185" t="e">
            <v>#N/A</v>
          </cell>
        </row>
        <row r="1186">
          <cell r="A1186">
            <v>0</v>
          </cell>
          <cell r="B1186" t="e">
            <v>#N/A</v>
          </cell>
          <cell r="C1186" t="e">
            <v>#N/A</v>
          </cell>
          <cell r="D1186" t="e">
            <v>#N/A</v>
          </cell>
        </row>
        <row r="1187">
          <cell r="A1187">
            <v>0</v>
          </cell>
          <cell r="B1187" t="e">
            <v>#N/A</v>
          </cell>
          <cell r="C1187" t="e">
            <v>#N/A</v>
          </cell>
          <cell r="D1187" t="e">
            <v>#N/A</v>
          </cell>
        </row>
        <row r="1188">
          <cell r="A1188">
            <v>0</v>
          </cell>
          <cell r="B1188" t="e">
            <v>#N/A</v>
          </cell>
          <cell r="C1188" t="e">
            <v>#N/A</v>
          </cell>
          <cell r="D1188" t="e">
            <v>#N/A</v>
          </cell>
        </row>
        <row r="1189">
          <cell r="A1189">
            <v>0</v>
          </cell>
          <cell r="B1189" t="e">
            <v>#N/A</v>
          </cell>
          <cell r="C1189" t="e">
            <v>#N/A</v>
          </cell>
          <cell r="D1189" t="e">
            <v>#N/A</v>
          </cell>
        </row>
        <row r="1190">
          <cell r="A1190">
            <v>0</v>
          </cell>
          <cell r="B1190" t="e">
            <v>#N/A</v>
          </cell>
          <cell r="C1190" t="e">
            <v>#N/A</v>
          </cell>
          <cell r="D1190" t="e">
            <v>#N/A</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1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endar"/>
      <sheetName val="WS CLEAN"/>
      <sheetName val="RICS NUEVA HOJA DIARIA"/>
      <sheetName val="HOJA DIARIA NUEVA"/>
      <sheetName val="BASE"/>
      <sheetName val="PRECIOS"/>
      <sheetName val="Index"/>
      <sheetName val="materiales"/>
      <sheetName val="otros"/>
      <sheetName val="CONT_ADI"/>
      <sheetName val="Informe Semanal 1"/>
      <sheetName val="items"/>
      <sheetName val="Insum"/>
      <sheetName val="Mater"/>
      <sheetName val="Informe Semanal"/>
      <sheetName val="MARGEN"/>
      <sheetName val="Tabla"/>
      <sheetName val="PRE"/>
      <sheetName val="VOL"/>
      <sheetName val="Hoja3"/>
      <sheetName val="Variables"/>
      <sheetName val="Equipment List Oficial"/>
      <sheetName val="BD_Consolidada_OK."/>
      <sheetName val="PYGMIL1Q"/>
    </sheetNames>
    <sheetDataSet>
      <sheetData sheetId="0"/>
      <sheetData sheetId="1"/>
      <sheetData sheetId="2" refreshError="1">
        <row r="1">
          <cell r="A1">
            <v>1</v>
          </cell>
          <cell r="B1">
            <v>2</v>
          </cell>
          <cell r="C1">
            <v>3</v>
          </cell>
          <cell r="D1">
            <v>4</v>
          </cell>
          <cell r="E1">
            <v>5</v>
          </cell>
          <cell r="F1">
            <v>6</v>
          </cell>
          <cell r="G1">
            <v>7</v>
          </cell>
          <cell r="H1">
            <v>8</v>
          </cell>
          <cell r="I1">
            <v>9</v>
          </cell>
          <cell r="J1">
            <v>10</v>
          </cell>
          <cell r="K1">
            <v>11</v>
          </cell>
          <cell r="L1">
            <v>12</v>
          </cell>
          <cell r="M1">
            <v>13</v>
          </cell>
          <cell r="N1">
            <v>14</v>
          </cell>
          <cell r="O1">
            <v>15</v>
          </cell>
          <cell r="P1">
            <v>16</v>
          </cell>
          <cell r="Q1">
            <v>17</v>
          </cell>
          <cell r="R1">
            <v>18</v>
          </cell>
          <cell r="S1">
            <v>19</v>
          </cell>
          <cell r="T1">
            <v>20</v>
          </cell>
          <cell r="U1">
            <v>21</v>
          </cell>
          <cell r="V1">
            <v>22</v>
          </cell>
          <cell r="W1">
            <v>23</v>
          </cell>
          <cell r="X1">
            <v>24</v>
          </cell>
          <cell r="Y1">
            <v>25</v>
          </cell>
        </row>
        <row r="2">
          <cell r="U2" t="str">
            <v>REUTERS</v>
          </cell>
          <cell r="V2" t="str">
            <v>REUTERS</v>
          </cell>
        </row>
        <row r="3">
          <cell r="B3" t="str">
            <v>PROPANO</v>
          </cell>
          <cell r="C3" t="str">
            <v>BUTANO</v>
          </cell>
          <cell r="D3" t="str">
            <v>UNL87</v>
          </cell>
          <cell r="E3" t="str">
            <v>UNL93</v>
          </cell>
          <cell r="F3" t="str">
            <v>WS</v>
          </cell>
          <cell r="G3" t="str">
            <v>NAFTA</v>
          </cell>
          <cell r="H3" t="str">
            <v>JET54</v>
          </cell>
          <cell r="I3" t="str">
            <v>DIESEL</v>
          </cell>
          <cell r="J3" t="str">
            <v xml:space="preserve">FUEL OIL </v>
          </cell>
          <cell r="K3" t="str">
            <v>Cusiana</v>
          </cell>
          <cell r="L3" t="str">
            <v>WTI mes1</v>
          </cell>
          <cell r="M3" t="str">
            <v>WTI mes1</v>
          </cell>
          <cell r="N3" t="str">
            <v>CAÑO</v>
          </cell>
          <cell r="O3" t="str">
            <v>Dated</v>
          </cell>
          <cell r="P3" t="str">
            <v>WTI 2nd</v>
          </cell>
          <cell r="Q3" t="str">
            <v>Vasconia</v>
          </cell>
          <cell r="R3" t="str">
            <v>No. 2 USGC</v>
          </cell>
          <cell r="S3" t="str">
            <v>No.6 1% S</v>
          </cell>
          <cell r="T3" t="str">
            <v xml:space="preserve">No.6 3%S </v>
          </cell>
          <cell r="U3" t="str">
            <v>FLETE 70 DWT</v>
          </cell>
          <cell r="V3" t="str">
            <v>FLETE 50 DWT</v>
          </cell>
          <cell r="W3" t="str">
            <v xml:space="preserve">NO.6  0.3% S </v>
          </cell>
          <cell r="X3" t="str">
            <v>UNL87</v>
          </cell>
          <cell r="Y3" t="str">
            <v>UNL93</v>
          </cell>
        </row>
        <row r="4">
          <cell r="B4" t="str">
            <v>Mt.Belvieu</v>
          </cell>
          <cell r="C4" t="str">
            <v>Mt.Belvieu</v>
          </cell>
          <cell r="D4" t="str">
            <v>USGC</v>
          </cell>
          <cell r="E4" t="str">
            <v>USGC</v>
          </cell>
          <cell r="F4" t="str">
            <v>CLEAN</v>
          </cell>
          <cell r="G4" t="str">
            <v>USGC</v>
          </cell>
          <cell r="H4" t="str">
            <v>USGC</v>
          </cell>
          <cell r="I4" t="str">
            <v>USGC</v>
          </cell>
          <cell r="J4" t="str">
            <v xml:space="preserve"> NY 1%S</v>
          </cell>
          <cell r="L4" t="str">
            <v>Cushing</v>
          </cell>
          <cell r="M4" t="str">
            <v xml:space="preserve"> NYMEX</v>
          </cell>
          <cell r="N4" t="str">
            <v>LIMON</v>
          </cell>
          <cell r="O4" t="str">
            <v>Brent</v>
          </cell>
          <cell r="P4" t="str">
            <v>Month</v>
          </cell>
          <cell r="R4" t="str">
            <v>LS</v>
          </cell>
          <cell r="S4" t="str">
            <v>USGC</v>
          </cell>
          <cell r="T4" t="str">
            <v>USGC</v>
          </cell>
          <cell r="U4" t="str">
            <v>USGC</v>
          </cell>
          <cell r="V4" t="str">
            <v>USAC</v>
          </cell>
          <cell r="W4" t="str">
            <v>NY</v>
          </cell>
          <cell r="X4" t="str">
            <v>9 RVP USGC</v>
          </cell>
          <cell r="Y4" t="str">
            <v>9 RVP USGC</v>
          </cell>
        </row>
        <row r="5">
          <cell r="B5" t="str">
            <v>PMAAY00</v>
          </cell>
          <cell r="C5" t="str">
            <v>PMAAI00</v>
          </cell>
          <cell r="D5" t="str">
            <v>PGACU00</v>
          </cell>
          <cell r="E5" t="str">
            <v>PGAIX00</v>
          </cell>
          <cell r="F5" t="str">
            <v>PFACC10</v>
          </cell>
          <cell r="G5" t="str">
            <v>PAAAC00</v>
          </cell>
          <cell r="H5" t="str">
            <v>PJABM00</v>
          </cell>
          <cell r="I5" t="str">
            <v>POAEE00</v>
          </cell>
          <cell r="J5" t="str">
            <v>PUAAO00</v>
          </cell>
          <cell r="K5" t="str">
            <v>PCAGL00</v>
          </cell>
          <cell r="L5" t="str">
            <v>PCACG00</v>
          </cell>
          <cell r="M5" t="str">
            <v>CLc1</v>
          </cell>
          <cell r="N5" t="str">
            <v>PCADM00</v>
          </cell>
          <cell r="O5" t="str">
            <v>PCAAS00</v>
          </cell>
          <cell r="P5" t="str">
            <v>PCACH00</v>
          </cell>
          <cell r="Q5" t="str">
            <v>PCAGI00</v>
          </cell>
          <cell r="R5" t="str">
            <v>POAES00</v>
          </cell>
          <cell r="S5" t="str">
            <v>PUAAI00</v>
          </cell>
          <cell r="T5" t="str">
            <v>PUAFZ00</v>
          </cell>
          <cell r="U5" t="str">
            <v>DFRT-CAR-US-FO</v>
          </cell>
          <cell r="V5" t="str">
            <v>DFRT-CAR-US</v>
          </cell>
          <cell r="W5" t="str">
            <v>PUAAE00</v>
          </cell>
          <cell r="X5" t="str">
            <v>PGAAC00</v>
          </cell>
          <cell r="Y5" t="str">
            <v>PGAJF00</v>
          </cell>
        </row>
        <row r="6">
          <cell r="A6" t="str">
            <v>Time stamp</v>
          </cell>
          <cell r="B6" t="str">
            <v>CLOSE</v>
          </cell>
          <cell r="C6" t="str">
            <v>CLOSE</v>
          </cell>
          <cell r="D6" t="str">
            <v>CLOSE</v>
          </cell>
          <cell r="E6" t="str">
            <v>CLOSE</v>
          </cell>
          <cell r="F6" t="str">
            <v>CLOSE</v>
          </cell>
          <cell r="G6" t="str">
            <v>CLOSE</v>
          </cell>
          <cell r="H6" t="str">
            <v>CLOSE</v>
          </cell>
          <cell r="I6" t="str">
            <v>CLOSE</v>
          </cell>
          <cell r="J6" t="str">
            <v>CLOSE</v>
          </cell>
          <cell r="K6" t="str">
            <v>CLOSE</v>
          </cell>
          <cell r="L6" t="str">
            <v>CLOSE</v>
          </cell>
          <cell r="M6" t="str">
            <v>CLOSE</v>
          </cell>
          <cell r="N6" t="str">
            <v>CLOSE</v>
          </cell>
          <cell r="O6" t="str">
            <v>CLOSE</v>
          </cell>
          <cell r="P6" t="str">
            <v>CLOSE</v>
          </cell>
          <cell r="Q6" t="str">
            <v>CLOSE</v>
          </cell>
          <cell r="R6" t="str">
            <v>CLOSE</v>
          </cell>
          <cell r="S6" t="str">
            <v>CLOSE</v>
          </cell>
          <cell r="T6" t="str">
            <v>CLOSE</v>
          </cell>
          <cell r="U6" t="str">
            <v>CLOSE</v>
          </cell>
          <cell r="V6" t="str">
            <v>CLOSE</v>
          </cell>
          <cell r="W6" t="str">
            <v>CLOSE</v>
          </cell>
          <cell r="X6" t="str">
            <v>CLOSE</v>
          </cell>
          <cell r="Y6" t="str">
            <v>CLOSE</v>
          </cell>
        </row>
        <row r="7">
          <cell r="A7">
            <v>37642</v>
          </cell>
          <cell r="B7">
            <v>59.625</v>
          </cell>
          <cell r="C7">
            <v>76.75</v>
          </cell>
          <cell r="D7">
            <v>87.625</v>
          </cell>
          <cell r="E7">
            <v>92</v>
          </cell>
          <cell r="F7">
            <v>245</v>
          </cell>
          <cell r="G7">
            <v>88.125</v>
          </cell>
          <cell r="H7">
            <v>87.724999999999895</v>
          </cell>
          <cell r="I7">
            <v>87.4</v>
          </cell>
          <cell r="J7">
            <v>32.274999999999999</v>
          </cell>
          <cell r="K7">
            <v>34.185000000000002</v>
          </cell>
          <cell r="L7">
            <v>34.31</v>
          </cell>
          <cell r="M7">
            <v>34.61</v>
          </cell>
          <cell r="N7">
            <v>31.635000000000002</v>
          </cell>
          <cell r="O7">
            <v>31.54</v>
          </cell>
          <cell r="P7">
            <v>32.96</v>
          </cell>
          <cell r="Q7">
            <v>31.234999999999999</v>
          </cell>
          <cell r="R7">
            <v>87.5</v>
          </cell>
          <cell r="S7">
            <v>31.75</v>
          </cell>
          <cell r="T7">
            <v>31.25</v>
          </cell>
          <cell r="U7">
            <v>105</v>
          </cell>
          <cell r="V7">
            <v>181.5</v>
          </cell>
          <cell r="W7">
            <v>38.375</v>
          </cell>
        </row>
        <row r="8">
          <cell r="A8">
            <v>37917</v>
          </cell>
          <cell r="B8">
            <v>55.25</v>
          </cell>
          <cell r="C8">
            <v>71.5</v>
          </cell>
          <cell r="D8">
            <v>82.2</v>
          </cell>
          <cell r="E8">
            <v>88.2</v>
          </cell>
          <cell r="F8">
            <v>240</v>
          </cell>
          <cell r="G8">
            <v>80.2</v>
          </cell>
          <cell r="H8">
            <v>82.849999999999895</v>
          </cell>
          <cell r="I8">
            <v>80.349999999999895</v>
          </cell>
          <cell r="J8">
            <v>25.824999999999999</v>
          </cell>
          <cell r="K8">
            <v>30.385000000000002</v>
          </cell>
          <cell r="L8">
            <v>30.13</v>
          </cell>
          <cell r="M8">
            <v>30.3</v>
          </cell>
          <cell r="N8">
            <v>28.085000000000001</v>
          </cell>
          <cell r="O8">
            <v>29.45</v>
          </cell>
          <cell r="P8">
            <v>30.31</v>
          </cell>
          <cell r="Q8">
            <v>27.385000000000002</v>
          </cell>
          <cell r="R8">
            <v>81.75</v>
          </cell>
          <cell r="S8">
            <v>28.625</v>
          </cell>
          <cell r="T8">
            <v>23.9</v>
          </cell>
          <cell r="U8">
            <v>155</v>
          </cell>
          <cell r="V8">
            <v>350</v>
          </cell>
          <cell r="W8">
            <v>30.375</v>
          </cell>
          <cell r="X8">
            <v>90.15</v>
          </cell>
          <cell r="Y8">
            <v>102.9</v>
          </cell>
        </row>
        <row r="9">
          <cell r="A9">
            <v>37916</v>
          </cell>
          <cell r="B9">
            <v>55</v>
          </cell>
          <cell r="C9">
            <v>71.125</v>
          </cell>
          <cell r="D9">
            <v>79.400000000000006</v>
          </cell>
          <cell r="E9">
            <v>85.4</v>
          </cell>
          <cell r="F9">
            <v>240</v>
          </cell>
          <cell r="G9">
            <v>79.400000000000006</v>
          </cell>
          <cell r="H9">
            <v>81.599999999999895</v>
          </cell>
          <cell r="I9">
            <v>79.099999999999895</v>
          </cell>
          <cell r="J9">
            <v>25.625</v>
          </cell>
          <cell r="K9">
            <v>29.965</v>
          </cell>
          <cell r="L9">
            <v>29.704999999999998</v>
          </cell>
          <cell r="M9">
            <v>29.92</v>
          </cell>
          <cell r="N9">
            <v>27.69</v>
          </cell>
          <cell r="O9">
            <v>29.395</v>
          </cell>
          <cell r="P9">
            <v>29.89</v>
          </cell>
          <cell r="Q9">
            <v>26.965</v>
          </cell>
          <cell r="R9">
            <v>80.5</v>
          </cell>
          <cell r="S9">
            <v>28.5</v>
          </cell>
          <cell r="T9">
            <v>23.875</v>
          </cell>
          <cell r="U9">
            <v>155</v>
          </cell>
          <cell r="V9">
            <v>375</v>
          </cell>
          <cell r="W9">
            <v>30.375</v>
          </cell>
          <cell r="X9">
            <v>91.15</v>
          </cell>
          <cell r="Y9">
            <v>102.15</v>
          </cell>
        </row>
        <row r="10">
          <cell r="A10">
            <v>37915</v>
          </cell>
          <cell r="B10">
            <v>55.125</v>
          </cell>
          <cell r="C10">
            <v>71</v>
          </cell>
          <cell r="D10">
            <v>82.775000000000006</v>
          </cell>
          <cell r="E10">
            <v>89.525000000000006</v>
          </cell>
          <cell r="F10">
            <v>240</v>
          </cell>
          <cell r="G10">
            <v>82.775000000000006</v>
          </cell>
          <cell r="H10">
            <v>82.674999999999997</v>
          </cell>
          <cell r="I10">
            <v>79.875</v>
          </cell>
          <cell r="J10">
            <v>25.625</v>
          </cell>
          <cell r="K10">
            <v>30.454999999999998</v>
          </cell>
          <cell r="L10">
            <v>30.08</v>
          </cell>
          <cell r="M10">
            <v>30.18</v>
          </cell>
          <cell r="N10">
            <v>28.105</v>
          </cell>
          <cell r="O10">
            <v>29.684999999999999</v>
          </cell>
          <cell r="P10">
            <v>30.28</v>
          </cell>
          <cell r="Q10">
            <v>27.655000000000001</v>
          </cell>
          <cell r="R10">
            <v>81.424999999999997</v>
          </cell>
          <cell r="S10">
            <v>28.5</v>
          </cell>
          <cell r="T10">
            <v>24.625</v>
          </cell>
          <cell r="U10">
            <v>170</v>
          </cell>
          <cell r="V10">
            <v>360</v>
          </cell>
          <cell r="W10">
            <v>30.5</v>
          </cell>
          <cell r="X10">
            <v>90.724999999999895</v>
          </cell>
          <cell r="Y10">
            <v>100.72499999999999</v>
          </cell>
        </row>
        <row r="11">
          <cell r="A11">
            <v>37914</v>
          </cell>
          <cell r="B11">
            <v>54.875</v>
          </cell>
          <cell r="C11">
            <v>70.25</v>
          </cell>
          <cell r="D11">
            <v>83.5</v>
          </cell>
          <cell r="E11">
            <v>91</v>
          </cell>
          <cell r="F11">
            <v>240</v>
          </cell>
          <cell r="G11">
            <v>83.5</v>
          </cell>
          <cell r="H11">
            <v>82.3</v>
          </cell>
          <cell r="I11">
            <v>79.5</v>
          </cell>
          <cell r="J11">
            <v>25.625</v>
          </cell>
          <cell r="K11">
            <v>30.55</v>
          </cell>
          <cell r="L11">
            <v>30.324999999999999</v>
          </cell>
          <cell r="M11">
            <v>30.35</v>
          </cell>
          <cell r="N11">
            <v>28.3</v>
          </cell>
          <cell r="O11">
            <v>29.785</v>
          </cell>
          <cell r="P11">
            <v>30.375</v>
          </cell>
          <cell r="Q11">
            <v>27.85</v>
          </cell>
          <cell r="R11">
            <v>81.075000000000003</v>
          </cell>
          <cell r="S11">
            <v>28.5</v>
          </cell>
          <cell r="T11">
            <v>24.75</v>
          </cell>
          <cell r="U11">
            <v>215</v>
          </cell>
          <cell r="V11">
            <v>365</v>
          </cell>
          <cell r="W11">
            <v>30.5</v>
          </cell>
          <cell r="X11">
            <v>87.349999999999895</v>
          </cell>
          <cell r="Y11">
            <v>99.349999999999895</v>
          </cell>
        </row>
        <row r="12">
          <cell r="A12">
            <v>37911</v>
          </cell>
          <cell r="B12">
            <v>55.875</v>
          </cell>
          <cell r="C12">
            <v>71.125</v>
          </cell>
          <cell r="D12">
            <v>82.95</v>
          </cell>
          <cell r="E12">
            <v>90.2</v>
          </cell>
          <cell r="F12">
            <v>240</v>
          </cell>
          <cell r="G12">
            <v>82.95</v>
          </cell>
          <cell r="H12">
            <v>83.075000000000003</v>
          </cell>
          <cell r="I12">
            <v>80.349999999999895</v>
          </cell>
          <cell r="J12">
            <v>25.95</v>
          </cell>
          <cell r="K12">
            <v>30.835000000000001</v>
          </cell>
          <cell r="L12">
            <v>30.63</v>
          </cell>
          <cell r="M12">
            <v>30.68</v>
          </cell>
          <cell r="N12">
            <v>28.585000000000001</v>
          </cell>
          <cell r="O12">
            <v>29.704999999999998</v>
          </cell>
          <cell r="P12">
            <v>30.66</v>
          </cell>
          <cell r="Q12">
            <v>28.135000000000002</v>
          </cell>
          <cell r="R12">
            <v>82.075000000000003</v>
          </cell>
          <cell r="S12">
            <v>28.5</v>
          </cell>
          <cell r="T12">
            <v>24.75</v>
          </cell>
          <cell r="U12">
            <v>245</v>
          </cell>
          <cell r="V12">
            <v>365</v>
          </cell>
          <cell r="W12">
            <v>30.625</v>
          </cell>
          <cell r="X12">
            <v>84.45</v>
          </cell>
          <cell r="Y12">
            <v>93.45</v>
          </cell>
        </row>
        <row r="13">
          <cell r="A13">
            <v>37910</v>
          </cell>
          <cell r="B13">
            <v>57.625</v>
          </cell>
          <cell r="C13">
            <v>72.625</v>
          </cell>
          <cell r="D13">
            <v>85.474999999999895</v>
          </cell>
          <cell r="E13">
            <v>92.974999999999895</v>
          </cell>
          <cell r="F13">
            <v>240</v>
          </cell>
          <cell r="G13">
            <v>83.474999999999895</v>
          </cell>
          <cell r="H13">
            <v>86.125</v>
          </cell>
          <cell r="I13">
            <v>83.5</v>
          </cell>
          <cell r="J13">
            <v>26.975000000000001</v>
          </cell>
          <cell r="K13">
            <v>31.695</v>
          </cell>
          <cell r="L13">
            <v>31.45</v>
          </cell>
          <cell r="M13">
            <v>31.54</v>
          </cell>
          <cell r="N13">
            <v>29.445</v>
          </cell>
          <cell r="O13">
            <v>31.094999999999999</v>
          </cell>
          <cell r="P13">
            <v>31.52</v>
          </cell>
          <cell r="Q13">
            <v>29.045000000000002</v>
          </cell>
          <cell r="R13">
            <v>85.125</v>
          </cell>
          <cell r="S13">
            <v>28.5</v>
          </cell>
          <cell r="T13">
            <v>25.5</v>
          </cell>
          <cell r="U13">
            <v>280</v>
          </cell>
          <cell r="V13">
            <v>365</v>
          </cell>
          <cell r="W13">
            <v>30.975000000000001</v>
          </cell>
          <cell r="X13">
            <v>83.599999999999895</v>
          </cell>
          <cell r="Y13">
            <v>92.599999999999895</v>
          </cell>
        </row>
        <row r="14">
          <cell r="A14">
            <v>37909</v>
          </cell>
          <cell r="B14">
            <v>57.75</v>
          </cell>
          <cell r="C14">
            <v>72</v>
          </cell>
          <cell r="D14">
            <v>86.775000000000006</v>
          </cell>
          <cell r="E14">
            <v>95.025000000000006</v>
          </cell>
          <cell r="F14">
            <v>240</v>
          </cell>
          <cell r="G14">
            <v>84.775000000000006</v>
          </cell>
          <cell r="H14">
            <v>86.775000000000006</v>
          </cell>
          <cell r="I14">
            <v>84.25</v>
          </cell>
          <cell r="J14">
            <v>27.324999999999999</v>
          </cell>
          <cell r="K14">
            <v>31.914999999999999</v>
          </cell>
          <cell r="L14">
            <v>31.73</v>
          </cell>
          <cell r="M14">
            <v>31.77</v>
          </cell>
          <cell r="N14">
            <v>29.715</v>
          </cell>
          <cell r="O14">
            <v>31.225000000000001</v>
          </cell>
          <cell r="P14">
            <v>31.79</v>
          </cell>
          <cell r="Q14">
            <v>29.265000000000001</v>
          </cell>
          <cell r="R14">
            <v>85.825000000000003</v>
          </cell>
          <cell r="S14">
            <v>28.125</v>
          </cell>
          <cell r="T14">
            <v>25.75</v>
          </cell>
          <cell r="U14">
            <v>302</v>
          </cell>
          <cell r="V14">
            <v>390</v>
          </cell>
          <cell r="W14">
            <v>31.125</v>
          </cell>
          <cell r="X14">
            <v>82.224999999999895</v>
          </cell>
          <cell r="Y14">
            <v>91.224999999999895</v>
          </cell>
        </row>
        <row r="15">
          <cell r="A15">
            <v>37908</v>
          </cell>
          <cell r="B15">
            <v>57.75</v>
          </cell>
          <cell r="C15">
            <v>72.125</v>
          </cell>
          <cell r="D15">
            <v>88.325000000000003</v>
          </cell>
          <cell r="E15">
            <v>96.575000000000003</v>
          </cell>
          <cell r="F15">
            <v>240</v>
          </cell>
          <cell r="G15">
            <v>86.325000000000003</v>
          </cell>
          <cell r="H15">
            <v>87.099999999999895</v>
          </cell>
          <cell r="I15">
            <v>84.575000000000003</v>
          </cell>
          <cell r="J15">
            <v>27.475000000000001</v>
          </cell>
          <cell r="K15">
            <v>31.925000000000001</v>
          </cell>
          <cell r="L15">
            <v>31.75</v>
          </cell>
          <cell r="M15">
            <v>31.82</v>
          </cell>
          <cell r="N15">
            <v>29.725000000000001</v>
          </cell>
          <cell r="O15">
            <v>31.53</v>
          </cell>
          <cell r="P15">
            <v>31.8</v>
          </cell>
          <cell r="Q15">
            <v>29.274999999999999</v>
          </cell>
          <cell r="R15">
            <v>86.375</v>
          </cell>
          <cell r="S15">
            <v>28.125</v>
          </cell>
          <cell r="T15">
            <v>25.75</v>
          </cell>
          <cell r="U15">
            <v>325</v>
          </cell>
          <cell r="V15">
            <v>390</v>
          </cell>
          <cell r="W15">
            <v>31.125</v>
          </cell>
          <cell r="X15">
            <v>84</v>
          </cell>
          <cell r="Y15">
            <v>93</v>
          </cell>
        </row>
        <row r="16">
          <cell r="A16">
            <v>37907</v>
          </cell>
          <cell r="B16">
            <v>57.875</v>
          </cell>
          <cell r="C16">
            <v>72.25</v>
          </cell>
          <cell r="D16">
            <v>87.7</v>
          </cell>
          <cell r="E16">
            <v>95.95</v>
          </cell>
          <cell r="F16">
            <v>240</v>
          </cell>
          <cell r="G16">
            <v>83.7</v>
          </cell>
          <cell r="H16">
            <v>87.099999999999895</v>
          </cell>
          <cell r="I16">
            <v>84.45</v>
          </cell>
          <cell r="J16">
            <v>27.475000000000001</v>
          </cell>
          <cell r="K16">
            <v>32.145000000000003</v>
          </cell>
          <cell r="L16">
            <v>31.91</v>
          </cell>
          <cell r="M16">
            <v>31.95</v>
          </cell>
          <cell r="N16">
            <v>29.795000000000002</v>
          </cell>
          <cell r="O16">
            <v>31.234999999999999</v>
          </cell>
          <cell r="P16">
            <v>32.020000000000003</v>
          </cell>
          <cell r="Q16">
            <v>29.495000000000001</v>
          </cell>
          <cell r="R16">
            <v>86.424999999999997</v>
          </cell>
          <cell r="S16">
            <v>28.125</v>
          </cell>
          <cell r="T16">
            <v>25.625</v>
          </cell>
          <cell r="U16">
            <v>340</v>
          </cell>
          <cell r="V16">
            <v>390</v>
          </cell>
          <cell r="W16">
            <v>30.875</v>
          </cell>
          <cell r="X16">
            <v>93.174999999999997</v>
          </cell>
          <cell r="Y16">
            <v>102.175</v>
          </cell>
        </row>
        <row r="17">
          <cell r="A17">
            <v>37904</v>
          </cell>
          <cell r="B17">
            <v>58.625</v>
          </cell>
          <cell r="C17">
            <v>73.75</v>
          </cell>
          <cell r="D17">
            <v>89.55</v>
          </cell>
          <cell r="E17">
            <v>97.8</v>
          </cell>
          <cell r="F17">
            <v>235</v>
          </cell>
          <cell r="G17">
            <v>87.55</v>
          </cell>
          <cell r="H17">
            <v>88.025000000000006</v>
          </cell>
          <cell r="I17">
            <v>85.4</v>
          </cell>
          <cell r="J17">
            <v>27.375</v>
          </cell>
          <cell r="K17">
            <v>31.95</v>
          </cell>
          <cell r="L17">
            <v>32.045000000000002</v>
          </cell>
          <cell r="M17">
            <v>31.97</v>
          </cell>
          <cell r="N17">
            <v>29.8</v>
          </cell>
          <cell r="O17">
            <v>32.090000000000003</v>
          </cell>
          <cell r="P17">
            <v>32.024999999999999</v>
          </cell>
          <cell r="Q17">
            <v>29.45</v>
          </cell>
          <cell r="R17">
            <v>87.45</v>
          </cell>
          <cell r="S17">
            <v>28.125</v>
          </cell>
          <cell r="T17">
            <v>26</v>
          </cell>
          <cell r="U17">
            <v>340</v>
          </cell>
          <cell r="V17">
            <v>400</v>
          </cell>
          <cell r="W17">
            <v>30.375</v>
          </cell>
          <cell r="X17">
            <v>91.424999999999997</v>
          </cell>
          <cell r="Y17">
            <v>99.424999999999997</v>
          </cell>
        </row>
        <row r="18">
          <cell r="A18">
            <v>37903</v>
          </cell>
          <cell r="B18">
            <v>58</v>
          </cell>
          <cell r="C18">
            <v>72.125</v>
          </cell>
          <cell r="D18">
            <v>89.65</v>
          </cell>
          <cell r="E18">
            <v>98.275000000000006</v>
          </cell>
          <cell r="F18">
            <v>235</v>
          </cell>
          <cell r="G18">
            <v>86.65</v>
          </cell>
          <cell r="H18">
            <v>85.525000000000006</v>
          </cell>
          <cell r="I18">
            <v>82.525000000000006</v>
          </cell>
          <cell r="J18">
            <v>26.25</v>
          </cell>
          <cell r="K18">
            <v>30.934999999999999</v>
          </cell>
          <cell r="L18">
            <v>31.01</v>
          </cell>
          <cell r="M18">
            <v>31.01</v>
          </cell>
          <cell r="N18">
            <v>28.835000000000001</v>
          </cell>
          <cell r="O18">
            <v>30.36</v>
          </cell>
          <cell r="P18">
            <v>31.06</v>
          </cell>
          <cell r="Q18">
            <v>28.434999999999999</v>
          </cell>
          <cell r="R18">
            <v>84.599999999999895</v>
          </cell>
          <cell r="S18">
            <v>26.875</v>
          </cell>
          <cell r="T18">
            <v>24.75</v>
          </cell>
          <cell r="U18">
            <v>365</v>
          </cell>
          <cell r="V18">
            <v>400</v>
          </cell>
          <cell r="W18">
            <v>30.125</v>
          </cell>
          <cell r="X18">
            <v>89.825000000000003</v>
          </cell>
          <cell r="Y18">
            <v>97.825000000000003</v>
          </cell>
        </row>
        <row r="19">
          <cell r="A19">
            <v>37902</v>
          </cell>
          <cell r="B19">
            <v>56.75</v>
          </cell>
          <cell r="C19">
            <v>68.625</v>
          </cell>
          <cell r="D19">
            <v>83.849999999999895</v>
          </cell>
          <cell r="E19">
            <v>91.724999999999895</v>
          </cell>
          <cell r="F19">
            <v>235</v>
          </cell>
          <cell r="G19">
            <v>81.849999999999895</v>
          </cell>
          <cell r="H19">
            <v>81.325000000000003</v>
          </cell>
          <cell r="I19">
            <v>78.5</v>
          </cell>
          <cell r="J19">
            <v>25.75</v>
          </cell>
          <cell r="K19">
            <v>29.68</v>
          </cell>
          <cell r="L19">
            <v>29.77</v>
          </cell>
          <cell r="M19">
            <v>29.81</v>
          </cell>
          <cell r="N19">
            <v>27.63</v>
          </cell>
          <cell r="O19">
            <v>29.18</v>
          </cell>
          <cell r="P19">
            <v>29.855</v>
          </cell>
          <cell r="Q19">
            <v>27.13</v>
          </cell>
          <cell r="R19">
            <v>80.7</v>
          </cell>
          <cell r="S19">
            <v>26.375</v>
          </cell>
          <cell r="T19">
            <v>23.875</v>
          </cell>
          <cell r="U19">
            <v>380</v>
          </cell>
          <cell r="V19">
            <v>400</v>
          </cell>
          <cell r="W19">
            <v>29.375</v>
          </cell>
          <cell r="X19">
            <v>94.375</v>
          </cell>
          <cell r="Y19">
            <v>102.875</v>
          </cell>
        </row>
        <row r="20">
          <cell r="A20">
            <v>37901</v>
          </cell>
          <cell r="B20">
            <v>54.75</v>
          </cell>
          <cell r="C20">
            <v>67.25</v>
          </cell>
          <cell r="D20">
            <v>84.724999999999895</v>
          </cell>
          <cell r="E20">
            <v>91.474999999999895</v>
          </cell>
          <cell r="F20">
            <v>235</v>
          </cell>
          <cell r="G20">
            <v>79.724999999999895</v>
          </cell>
          <cell r="H20">
            <v>82.025000000000006</v>
          </cell>
          <cell r="I20">
            <v>79.3</v>
          </cell>
          <cell r="J20">
            <v>25.75</v>
          </cell>
          <cell r="K20">
            <v>30.15</v>
          </cell>
          <cell r="L20">
            <v>30.37</v>
          </cell>
          <cell r="M20">
            <v>30.41</v>
          </cell>
          <cell r="N20">
            <v>28.1</v>
          </cell>
          <cell r="O20">
            <v>29.545000000000002</v>
          </cell>
          <cell r="P20">
            <v>30.324999999999999</v>
          </cell>
          <cell r="Q20">
            <v>27.6</v>
          </cell>
          <cell r="R20">
            <v>81</v>
          </cell>
          <cell r="S20">
            <v>26.375</v>
          </cell>
          <cell r="T20">
            <v>24.15</v>
          </cell>
          <cell r="U20">
            <v>385</v>
          </cell>
          <cell r="V20">
            <v>400</v>
          </cell>
          <cell r="W20">
            <v>29.375</v>
          </cell>
          <cell r="X20">
            <v>100.22499999999999</v>
          </cell>
          <cell r="Y20">
            <v>108.22499999999999</v>
          </cell>
        </row>
        <row r="21">
          <cell r="A21">
            <v>37900</v>
          </cell>
          <cell r="B21">
            <v>54.375</v>
          </cell>
          <cell r="C21">
            <v>66.125</v>
          </cell>
          <cell r="D21">
            <v>87.625</v>
          </cell>
          <cell r="E21">
            <v>95.625</v>
          </cell>
          <cell r="F21">
            <v>235</v>
          </cell>
          <cell r="G21">
            <v>82.625</v>
          </cell>
          <cell r="H21">
            <v>81.75</v>
          </cell>
          <cell r="I21">
            <v>78.75</v>
          </cell>
          <cell r="J21">
            <v>25.75</v>
          </cell>
          <cell r="K21">
            <v>30.094999999999999</v>
          </cell>
          <cell r="L21">
            <v>30.405000000000001</v>
          </cell>
          <cell r="M21">
            <v>30.47</v>
          </cell>
          <cell r="N21">
            <v>28.03</v>
          </cell>
          <cell r="O21">
            <v>29.4</v>
          </cell>
          <cell r="P21">
            <v>30.204999999999998</v>
          </cell>
          <cell r="Q21">
            <v>27.43</v>
          </cell>
          <cell r="R21">
            <v>81.075000000000003</v>
          </cell>
          <cell r="S21">
            <v>26.375</v>
          </cell>
          <cell r="T21">
            <v>24.55</v>
          </cell>
          <cell r="U21">
            <v>385</v>
          </cell>
          <cell r="V21">
            <v>380</v>
          </cell>
          <cell r="W21">
            <v>29.375</v>
          </cell>
          <cell r="X21">
            <v>106.625</v>
          </cell>
          <cell r="Y21">
            <v>116.125</v>
          </cell>
        </row>
        <row r="22">
          <cell r="A22">
            <v>37897</v>
          </cell>
          <cell r="B22">
            <v>53.25</v>
          </cell>
          <cell r="C22">
            <v>65.125</v>
          </cell>
          <cell r="D22">
            <v>88.349999999999895</v>
          </cell>
          <cell r="E22">
            <v>96.599999999999895</v>
          </cell>
          <cell r="F22">
            <v>240</v>
          </cell>
          <cell r="G22">
            <v>84.349999999999895</v>
          </cell>
          <cell r="H22">
            <v>81.924999999999997</v>
          </cell>
          <cell r="I22">
            <v>79.400000000000006</v>
          </cell>
          <cell r="J22">
            <v>25.7</v>
          </cell>
          <cell r="K22">
            <v>29.664999999999999</v>
          </cell>
          <cell r="L22">
            <v>30.34</v>
          </cell>
          <cell r="M22">
            <v>30.4</v>
          </cell>
          <cell r="N22">
            <v>27.815000000000001</v>
          </cell>
          <cell r="O22">
            <v>29.26</v>
          </cell>
          <cell r="P22">
            <v>30.04</v>
          </cell>
          <cell r="Q22">
            <v>27.215</v>
          </cell>
          <cell r="R22">
            <v>81.349999999999895</v>
          </cell>
          <cell r="S22">
            <v>26.375</v>
          </cell>
          <cell r="T22">
            <v>24.55</v>
          </cell>
          <cell r="U22">
            <v>390</v>
          </cell>
          <cell r="V22">
            <v>355</v>
          </cell>
          <cell r="W22">
            <v>28.875</v>
          </cell>
          <cell r="X22">
            <v>109.825</v>
          </cell>
          <cell r="Y22">
            <v>118.325</v>
          </cell>
        </row>
        <row r="23">
          <cell r="A23">
            <v>37896</v>
          </cell>
          <cell r="B23">
            <v>53.125</v>
          </cell>
          <cell r="C23">
            <v>64.25</v>
          </cell>
          <cell r="D23">
            <v>81.8</v>
          </cell>
          <cell r="E23">
            <v>90.55</v>
          </cell>
          <cell r="F23">
            <v>247</v>
          </cell>
          <cell r="G23">
            <v>77.825000000000003</v>
          </cell>
          <cell r="H23">
            <v>80.7</v>
          </cell>
          <cell r="I23">
            <v>78.349999999999895</v>
          </cell>
          <cell r="J23">
            <v>24.75</v>
          </cell>
          <cell r="K23">
            <v>29.114999999999998</v>
          </cell>
          <cell r="L23">
            <v>29.78</v>
          </cell>
          <cell r="M23">
            <v>29.84</v>
          </cell>
          <cell r="N23">
            <v>27.065000000000001</v>
          </cell>
          <cell r="O23">
            <v>28.925000000000001</v>
          </cell>
          <cell r="P23">
            <v>29.49</v>
          </cell>
          <cell r="Q23">
            <v>26.465</v>
          </cell>
          <cell r="R23">
            <v>80.224999999999895</v>
          </cell>
          <cell r="S23">
            <v>25.875</v>
          </cell>
          <cell r="T23">
            <v>24.125</v>
          </cell>
          <cell r="U23">
            <v>390</v>
          </cell>
          <cell r="V23">
            <v>355</v>
          </cell>
          <cell r="W23">
            <v>28.375</v>
          </cell>
          <cell r="X23">
            <v>102.35</v>
          </cell>
          <cell r="Y23">
            <v>110.35</v>
          </cell>
        </row>
        <row r="24">
          <cell r="A24">
            <v>37895</v>
          </cell>
          <cell r="B24">
            <v>52.25</v>
          </cell>
          <cell r="C24">
            <v>63</v>
          </cell>
          <cell r="D24">
            <v>79</v>
          </cell>
          <cell r="E24">
            <v>88</v>
          </cell>
          <cell r="F24">
            <v>247</v>
          </cell>
          <cell r="G24">
            <v>73.75</v>
          </cell>
          <cell r="H24">
            <v>79.7</v>
          </cell>
          <cell r="I24">
            <v>77.275000000000006</v>
          </cell>
          <cell r="J24">
            <v>24.35</v>
          </cell>
          <cell r="K24">
            <v>28.785</v>
          </cell>
          <cell r="L24">
            <v>29.41</v>
          </cell>
          <cell r="M24">
            <v>29.39</v>
          </cell>
          <cell r="N24">
            <v>26.734999999999999</v>
          </cell>
          <cell r="O24">
            <v>28.24</v>
          </cell>
          <cell r="P24">
            <v>29.16</v>
          </cell>
          <cell r="Q24">
            <v>26.135000000000002</v>
          </cell>
          <cell r="R24">
            <v>79.05</v>
          </cell>
          <cell r="S24">
            <v>25.625</v>
          </cell>
          <cell r="T24">
            <v>23.6</v>
          </cell>
          <cell r="U24">
            <v>395</v>
          </cell>
          <cell r="V24">
            <v>365</v>
          </cell>
          <cell r="W24">
            <v>27.75</v>
          </cell>
          <cell r="X24">
            <v>105.25</v>
          </cell>
          <cell r="Y24">
            <v>112.25</v>
          </cell>
        </row>
        <row r="25">
          <cell r="A25">
            <v>37894</v>
          </cell>
          <cell r="B25">
            <v>52</v>
          </cell>
          <cell r="C25">
            <v>63</v>
          </cell>
          <cell r="D25">
            <v>78.349999999999895</v>
          </cell>
          <cell r="E25">
            <v>86.775000000000006</v>
          </cell>
          <cell r="F25">
            <v>247</v>
          </cell>
          <cell r="G25">
            <v>74.349999999999895</v>
          </cell>
          <cell r="H25">
            <v>78.3</v>
          </cell>
          <cell r="I25">
            <v>75.875</v>
          </cell>
          <cell r="J25">
            <v>24.35</v>
          </cell>
          <cell r="K25">
            <v>28.39</v>
          </cell>
          <cell r="L25">
            <v>29.105</v>
          </cell>
          <cell r="M25">
            <v>29.2</v>
          </cell>
          <cell r="N25">
            <v>26.39</v>
          </cell>
          <cell r="O25">
            <v>28.175000000000001</v>
          </cell>
          <cell r="P25">
            <v>28.815000000000001</v>
          </cell>
          <cell r="Q25">
            <v>25.79</v>
          </cell>
          <cell r="R25">
            <v>77.724999999999895</v>
          </cell>
          <cell r="S25">
            <v>25.25</v>
          </cell>
          <cell r="T25">
            <v>23.75</v>
          </cell>
          <cell r="U25">
            <v>395</v>
          </cell>
          <cell r="V25">
            <v>365</v>
          </cell>
          <cell r="W25">
            <v>27.75</v>
          </cell>
          <cell r="X25">
            <v>104.175</v>
          </cell>
          <cell r="Y25">
            <v>110.55</v>
          </cell>
        </row>
        <row r="26">
          <cell r="A26">
            <v>37893</v>
          </cell>
          <cell r="B26">
            <v>51.75</v>
          </cell>
          <cell r="C26">
            <v>62.1875</v>
          </cell>
          <cell r="D26">
            <v>75.150000000000006</v>
          </cell>
          <cell r="E26">
            <v>83.65</v>
          </cell>
          <cell r="F26">
            <v>247</v>
          </cell>
          <cell r="G26">
            <v>69.150000000000006</v>
          </cell>
          <cell r="H26">
            <v>75.5</v>
          </cell>
          <cell r="I26">
            <v>73.150000000000006</v>
          </cell>
          <cell r="J26">
            <v>24.05</v>
          </cell>
          <cell r="K26">
            <v>27.66</v>
          </cell>
          <cell r="L26">
            <v>28.35</v>
          </cell>
          <cell r="M26">
            <v>28.4</v>
          </cell>
          <cell r="N26">
            <v>25.66</v>
          </cell>
          <cell r="O26">
            <v>27.495000000000001</v>
          </cell>
          <cell r="P26">
            <v>28.085000000000001</v>
          </cell>
          <cell r="Q26">
            <v>25.06</v>
          </cell>
          <cell r="R26">
            <v>75.05</v>
          </cell>
          <cell r="S26">
            <v>24.125</v>
          </cell>
          <cell r="T26">
            <v>22.925000000000001</v>
          </cell>
          <cell r="U26">
            <v>395</v>
          </cell>
          <cell r="V26">
            <v>365</v>
          </cell>
          <cell r="W26">
            <v>27.75</v>
          </cell>
          <cell r="X26">
            <v>104.45</v>
          </cell>
          <cell r="Y26">
            <v>112.45</v>
          </cell>
        </row>
        <row r="27">
          <cell r="A27">
            <v>37890</v>
          </cell>
          <cell r="B27">
            <v>50.75</v>
          </cell>
          <cell r="C27">
            <v>62</v>
          </cell>
          <cell r="D27">
            <v>76.099999999999895</v>
          </cell>
          <cell r="E27">
            <v>83.849999999999895</v>
          </cell>
          <cell r="F27">
            <v>247</v>
          </cell>
          <cell r="G27">
            <v>70.099999999999895</v>
          </cell>
          <cell r="H27">
            <v>74.474999999999895</v>
          </cell>
          <cell r="I27">
            <v>72.224999999999895</v>
          </cell>
          <cell r="J27">
            <v>24.15</v>
          </cell>
          <cell r="K27">
            <v>27.414999999999999</v>
          </cell>
          <cell r="L27">
            <v>28.19</v>
          </cell>
          <cell r="M27">
            <v>28.16</v>
          </cell>
          <cell r="N27">
            <v>25.515000000000001</v>
          </cell>
          <cell r="O27">
            <v>27.094999999999999</v>
          </cell>
          <cell r="P27">
            <v>27.94</v>
          </cell>
          <cell r="Q27">
            <v>24.914999999999999</v>
          </cell>
          <cell r="R27">
            <v>73.974999999999895</v>
          </cell>
          <cell r="S27">
            <v>23.625</v>
          </cell>
          <cell r="T27">
            <v>22.675000000000001</v>
          </cell>
          <cell r="U27">
            <v>390</v>
          </cell>
          <cell r="V27">
            <v>355</v>
          </cell>
          <cell r="W27">
            <v>27.875</v>
          </cell>
          <cell r="X27">
            <v>100.9</v>
          </cell>
          <cell r="Y27">
            <v>106.9</v>
          </cell>
        </row>
        <row r="28">
          <cell r="A28">
            <v>37889</v>
          </cell>
          <cell r="B28">
            <v>51.125</v>
          </cell>
          <cell r="C28">
            <v>62</v>
          </cell>
          <cell r="D28">
            <v>75.2</v>
          </cell>
          <cell r="E28">
            <v>82.95</v>
          </cell>
          <cell r="F28">
            <v>247</v>
          </cell>
          <cell r="G28">
            <v>69.2</v>
          </cell>
          <cell r="H28">
            <v>74.125</v>
          </cell>
          <cell r="I28">
            <v>72.125</v>
          </cell>
          <cell r="J28">
            <v>24.324999999999999</v>
          </cell>
          <cell r="K28">
            <v>27.734999999999999</v>
          </cell>
          <cell r="L28">
            <v>28.13</v>
          </cell>
          <cell r="M28">
            <v>28.29</v>
          </cell>
          <cell r="N28">
            <v>25.835000000000001</v>
          </cell>
          <cell r="O28">
            <v>27.265000000000001</v>
          </cell>
          <cell r="P28">
            <v>28.26</v>
          </cell>
          <cell r="Q28">
            <v>25.234999999999999</v>
          </cell>
          <cell r="R28">
            <v>73.7</v>
          </cell>
          <cell r="S28">
            <v>23.85</v>
          </cell>
          <cell r="T28">
            <v>22.875</v>
          </cell>
          <cell r="U28">
            <v>390</v>
          </cell>
          <cell r="V28">
            <v>355</v>
          </cell>
          <cell r="W28">
            <v>28.125</v>
          </cell>
          <cell r="X28">
            <v>98.474999999999895</v>
          </cell>
          <cell r="Y28">
            <v>104.47499999999999</v>
          </cell>
        </row>
        <row r="29">
          <cell r="A29">
            <v>37888</v>
          </cell>
          <cell r="B29">
            <v>51</v>
          </cell>
          <cell r="C29">
            <v>61.5</v>
          </cell>
          <cell r="D29">
            <v>75.474999999999895</v>
          </cell>
          <cell r="E29">
            <v>83.599999999999895</v>
          </cell>
          <cell r="F29">
            <v>245</v>
          </cell>
          <cell r="G29">
            <v>69.474999999999895</v>
          </cell>
          <cell r="H29">
            <v>74.8</v>
          </cell>
          <cell r="I29">
            <v>72.174999999999997</v>
          </cell>
          <cell r="J29">
            <v>24.475000000000001</v>
          </cell>
          <cell r="K29">
            <v>27.684999999999999</v>
          </cell>
          <cell r="L29">
            <v>28.02</v>
          </cell>
          <cell r="M29">
            <v>28.24</v>
          </cell>
          <cell r="N29">
            <v>25.734999999999999</v>
          </cell>
          <cell r="O29">
            <v>26.965</v>
          </cell>
          <cell r="P29">
            <v>28.16</v>
          </cell>
          <cell r="Q29">
            <v>25.085000000000001</v>
          </cell>
          <cell r="R29">
            <v>73.924999999999997</v>
          </cell>
          <cell r="S29">
            <v>24</v>
          </cell>
          <cell r="T29">
            <v>22.774999999999999</v>
          </cell>
          <cell r="U29">
            <v>390</v>
          </cell>
          <cell r="V29">
            <v>355</v>
          </cell>
          <cell r="W29">
            <v>28.125</v>
          </cell>
          <cell r="X29">
            <v>95.8</v>
          </cell>
          <cell r="Y29">
            <v>101.3</v>
          </cell>
        </row>
        <row r="30">
          <cell r="A30">
            <v>37887</v>
          </cell>
          <cell r="B30">
            <v>50</v>
          </cell>
          <cell r="C30">
            <v>60.25</v>
          </cell>
          <cell r="D30">
            <v>72.7</v>
          </cell>
          <cell r="E30">
            <v>79.7</v>
          </cell>
          <cell r="F30">
            <v>245</v>
          </cell>
          <cell r="G30">
            <v>66.7</v>
          </cell>
          <cell r="H30">
            <v>71.325000000000003</v>
          </cell>
          <cell r="I30">
            <v>68.825000000000003</v>
          </cell>
          <cell r="J30">
            <v>24</v>
          </cell>
          <cell r="K30">
            <v>26.635000000000002</v>
          </cell>
          <cell r="L30">
            <v>26.94</v>
          </cell>
          <cell r="M30">
            <v>27.13</v>
          </cell>
          <cell r="N30">
            <v>24.684999999999999</v>
          </cell>
          <cell r="O30">
            <v>26.08</v>
          </cell>
          <cell r="P30">
            <v>27.11</v>
          </cell>
          <cell r="Q30">
            <v>23.984999999999999</v>
          </cell>
          <cell r="R30">
            <v>70.5</v>
          </cell>
          <cell r="S30">
            <v>23.25</v>
          </cell>
          <cell r="T30">
            <v>21.9</v>
          </cell>
          <cell r="U30">
            <v>340</v>
          </cell>
          <cell r="V30">
            <v>305</v>
          </cell>
          <cell r="W30">
            <v>27.625</v>
          </cell>
          <cell r="X30">
            <v>92.825000000000003</v>
          </cell>
          <cell r="Y30">
            <v>98.375</v>
          </cell>
        </row>
        <row r="31">
          <cell r="A31">
            <v>37886</v>
          </cell>
          <cell r="B31">
            <v>50.125</v>
          </cell>
          <cell r="C31">
            <v>60.25</v>
          </cell>
          <cell r="D31">
            <v>74.875</v>
          </cell>
          <cell r="E31">
            <v>82.25</v>
          </cell>
          <cell r="F31">
            <v>245</v>
          </cell>
          <cell r="G31">
            <v>68.625</v>
          </cell>
          <cell r="H31">
            <v>70.625</v>
          </cell>
          <cell r="I31">
            <v>67.825000000000003</v>
          </cell>
          <cell r="J31">
            <v>23.774999999999999</v>
          </cell>
          <cell r="K31">
            <v>26.625</v>
          </cell>
          <cell r="L31">
            <v>26.93</v>
          </cell>
          <cell r="M31">
            <v>26.96</v>
          </cell>
          <cell r="N31">
            <v>24.725000000000001</v>
          </cell>
          <cell r="O31">
            <v>25.73</v>
          </cell>
          <cell r="P31">
            <v>27.15</v>
          </cell>
          <cell r="Q31">
            <v>24.125</v>
          </cell>
          <cell r="R31">
            <v>69.25</v>
          </cell>
          <cell r="S31">
            <v>23.5</v>
          </cell>
          <cell r="T31">
            <v>21.5</v>
          </cell>
          <cell r="U31">
            <v>340</v>
          </cell>
          <cell r="V31">
            <v>300</v>
          </cell>
          <cell r="W31">
            <v>27.125</v>
          </cell>
          <cell r="X31">
            <v>93.875</v>
          </cell>
          <cell r="Y31">
            <v>99.424999999999997</v>
          </cell>
        </row>
        <row r="32">
          <cell r="A32">
            <v>37883</v>
          </cell>
          <cell r="B32">
            <v>50.5</v>
          </cell>
          <cell r="C32">
            <v>59.75</v>
          </cell>
          <cell r="D32">
            <v>74.575000000000003</v>
          </cell>
          <cell r="E32">
            <v>81.45</v>
          </cell>
          <cell r="F32">
            <v>245</v>
          </cell>
          <cell r="G32">
            <v>67.575000000000003</v>
          </cell>
          <cell r="H32">
            <v>70.575000000000003</v>
          </cell>
          <cell r="I32">
            <v>67.400000000000006</v>
          </cell>
          <cell r="J32">
            <v>23.725000000000001</v>
          </cell>
          <cell r="K32">
            <v>26.545000000000002</v>
          </cell>
          <cell r="L32">
            <v>26.94</v>
          </cell>
          <cell r="M32">
            <v>27.03</v>
          </cell>
          <cell r="N32">
            <v>24.645</v>
          </cell>
          <cell r="O32">
            <v>25.28</v>
          </cell>
          <cell r="P32">
            <v>27.07</v>
          </cell>
          <cell r="Q32">
            <v>24.045000000000002</v>
          </cell>
          <cell r="R32">
            <v>69.099999999999895</v>
          </cell>
          <cell r="S32">
            <v>23.5</v>
          </cell>
          <cell r="T32">
            <v>21.125</v>
          </cell>
          <cell r="U32">
            <v>310</v>
          </cell>
          <cell r="V32">
            <v>300</v>
          </cell>
          <cell r="W32">
            <v>27.125</v>
          </cell>
          <cell r="X32">
            <v>97.099999999999895</v>
          </cell>
          <cell r="Y32">
            <v>102.65</v>
          </cell>
        </row>
        <row r="33">
          <cell r="A33">
            <v>37882</v>
          </cell>
          <cell r="B33">
            <v>50.5</v>
          </cell>
          <cell r="C33">
            <v>60.125</v>
          </cell>
          <cell r="D33">
            <v>76.400000000000006</v>
          </cell>
          <cell r="E33">
            <v>83.65</v>
          </cell>
          <cell r="F33">
            <v>240</v>
          </cell>
          <cell r="G33">
            <v>69.400000000000006</v>
          </cell>
          <cell r="H33">
            <v>70.599999999999895</v>
          </cell>
          <cell r="I33">
            <v>67.974999999999895</v>
          </cell>
          <cell r="J33">
            <v>24.024999999999999</v>
          </cell>
          <cell r="K33">
            <v>26.565000000000001</v>
          </cell>
          <cell r="L33">
            <v>27.13</v>
          </cell>
          <cell r="M33">
            <v>27.17</v>
          </cell>
          <cell r="N33">
            <v>24.765000000000001</v>
          </cell>
          <cell r="O33">
            <v>25.63</v>
          </cell>
          <cell r="P33">
            <v>27.19</v>
          </cell>
          <cell r="Q33">
            <v>24.164999999999999</v>
          </cell>
          <cell r="R33">
            <v>69.825000000000003</v>
          </cell>
          <cell r="S33">
            <v>23.5</v>
          </cell>
          <cell r="T33">
            <v>21.125</v>
          </cell>
          <cell r="U33">
            <v>310</v>
          </cell>
          <cell r="V33">
            <v>280</v>
          </cell>
          <cell r="W33">
            <v>27.875</v>
          </cell>
          <cell r="X33">
            <v>95.7</v>
          </cell>
          <cell r="Y33">
            <v>102.45</v>
          </cell>
        </row>
        <row r="34">
          <cell r="A34">
            <v>37881</v>
          </cell>
          <cell r="B34">
            <v>51.125</v>
          </cell>
          <cell r="C34">
            <v>60.375</v>
          </cell>
          <cell r="D34">
            <v>76.25</v>
          </cell>
          <cell r="E34">
            <v>83.5</v>
          </cell>
          <cell r="F34">
            <v>240</v>
          </cell>
          <cell r="G34">
            <v>70.25</v>
          </cell>
          <cell r="H34">
            <v>70.7</v>
          </cell>
          <cell r="I34">
            <v>68.349999999999895</v>
          </cell>
          <cell r="J34">
            <v>24.024999999999999</v>
          </cell>
          <cell r="K34">
            <v>26.465</v>
          </cell>
          <cell r="L34">
            <v>26.98</v>
          </cell>
          <cell r="M34">
            <v>27.03</v>
          </cell>
          <cell r="N34">
            <v>24.664999999999999</v>
          </cell>
          <cell r="O34">
            <v>25.954999999999998</v>
          </cell>
          <cell r="P34">
            <v>27.09</v>
          </cell>
          <cell r="Q34">
            <v>24.065000000000001</v>
          </cell>
          <cell r="R34">
            <v>70.2</v>
          </cell>
          <cell r="S34">
            <v>23.5</v>
          </cell>
          <cell r="T34">
            <v>21.2</v>
          </cell>
          <cell r="U34">
            <v>300</v>
          </cell>
          <cell r="V34">
            <v>280</v>
          </cell>
          <cell r="W34">
            <v>27.875</v>
          </cell>
          <cell r="X34">
            <v>96.4</v>
          </cell>
          <cell r="Y34">
            <v>102.65</v>
          </cell>
        </row>
        <row r="35">
          <cell r="A35">
            <v>37880</v>
          </cell>
          <cell r="B35">
            <v>52</v>
          </cell>
          <cell r="C35">
            <v>61.25</v>
          </cell>
          <cell r="D35">
            <v>82.95</v>
          </cell>
          <cell r="E35">
            <v>91.45</v>
          </cell>
          <cell r="F35">
            <v>255</v>
          </cell>
          <cell r="G35">
            <v>75.95</v>
          </cell>
          <cell r="H35">
            <v>72.974999999999895</v>
          </cell>
          <cell r="I35">
            <v>70.75</v>
          </cell>
          <cell r="J35">
            <v>24.024999999999999</v>
          </cell>
          <cell r="K35">
            <v>27.08</v>
          </cell>
          <cell r="L35">
            <v>27.56</v>
          </cell>
          <cell r="M35">
            <v>27.56</v>
          </cell>
          <cell r="N35">
            <v>25.28</v>
          </cell>
          <cell r="O35">
            <v>26.195</v>
          </cell>
          <cell r="P35">
            <v>27.704999999999998</v>
          </cell>
          <cell r="Q35">
            <v>24.68</v>
          </cell>
          <cell r="R35">
            <v>72.5</v>
          </cell>
          <cell r="S35">
            <v>24</v>
          </cell>
          <cell r="T35">
            <v>21.7</v>
          </cell>
          <cell r="U35">
            <v>310</v>
          </cell>
          <cell r="V35">
            <v>285</v>
          </cell>
          <cell r="W35">
            <v>27.875</v>
          </cell>
          <cell r="X35">
            <v>93.9</v>
          </cell>
          <cell r="Y35">
            <v>99.775000000000006</v>
          </cell>
        </row>
        <row r="36">
          <cell r="A36">
            <v>37879</v>
          </cell>
          <cell r="B36">
            <v>52.5</v>
          </cell>
          <cell r="C36">
            <v>61.625</v>
          </cell>
          <cell r="D36">
            <v>88.075000000000003</v>
          </cell>
          <cell r="E36">
            <v>100.575</v>
          </cell>
          <cell r="F36">
            <v>265</v>
          </cell>
          <cell r="G36">
            <v>80.575000000000003</v>
          </cell>
          <cell r="H36">
            <v>74</v>
          </cell>
          <cell r="I36">
            <v>71.825000000000003</v>
          </cell>
          <cell r="J36">
            <v>24.324999999999999</v>
          </cell>
          <cell r="K36">
            <v>27.565000000000001</v>
          </cell>
          <cell r="L36">
            <v>28.1</v>
          </cell>
          <cell r="M36">
            <v>28.14</v>
          </cell>
          <cell r="N36">
            <v>25.765000000000001</v>
          </cell>
          <cell r="O36">
            <v>26.68</v>
          </cell>
          <cell r="P36">
            <v>28.19</v>
          </cell>
          <cell r="Q36">
            <v>25.164999999999999</v>
          </cell>
          <cell r="R36">
            <v>73.900000000000006</v>
          </cell>
          <cell r="S36">
            <v>25</v>
          </cell>
          <cell r="T36">
            <v>22.074999999999999</v>
          </cell>
          <cell r="U36">
            <v>310</v>
          </cell>
          <cell r="V36">
            <v>285</v>
          </cell>
          <cell r="W36">
            <v>28.125</v>
          </cell>
          <cell r="X36">
            <v>93.849999999999895</v>
          </cell>
          <cell r="Y36">
            <v>99.349999999999895</v>
          </cell>
        </row>
        <row r="37">
          <cell r="A37">
            <v>37876</v>
          </cell>
          <cell r="B37">
            <v>52.875</v>
          </cell>
          <cell r="C37">
            <v>61.5</v>
          </cell>
          <cell r="D37">
            <v>86.75</v>
          </cell>
          <cell r="E37">
            <v>99.75</v>
          </cell>
          <cell r="F37">
            <v>270</v>
          </cell>
          <cell r="G37">
            <v>79.75</v>
          </cell>
          <cell r="H37">
            <v>74.150000000000006</v>
          </cell>
          <cell r="I37">
            <v>71.8</v>
          </cell>
          <cell r="J37">
            <v>24.875</v>
          </cell>
          <cell r="K37">
            <v>27.63</v>
          </cell>
          <cell r="L37">
            <v>28.13</v>
          </cell>
          <cell r="M37">
            <v>28.27</v>
          </cell>
          <cell r="N37">
            <v>25.83</v>
          </cell>
          <cell r="O37">
            <v>26.7</v>
          </cell>
          <cell r="P37">
            <v>28.254999999999999</v>
          </cell>
          <cell r="Q37">
            <v>25.23</v>
          </cell>
          <cell r="R37">
            <v>74.150000000000006</v>
          </cell>
          <cell r="S37">
            <v>25.5</v>
          </cell>
          <cell r="T37">
            <v>21.65</v>
          </cell>
          <cell r="U37">
            <v>310</v>
          </cell>
          <cell r="V37">
            <v>285</v>
          </cell>
          <cell r="W37">
            <v>28.375</v>
          </cell>
          <cell r="X37">
            <v>87.55</v>
          </cell>
          <cell r="Y37">
            <v>93.05</v>
          </cell>
        </row>
        <row r="41">
          <cell r="B41" t="str">
            <v>Para sacar diferenciales</v>
          </cell>
        </row>
        <row r="42">
          <cell r="B42" t="str">
            <v>Para sacar diferenciales</v>
          </cell>
        </row>
      </sheetData>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_ADI"/>
      <sheetName val="memo"/>
      <sheetName val="acta"/>
      <sheetName val="ajuste"/>
      <sheetName val="pt "/>
      <sheetName val="comprobante"/>
    </sheetNames>
    <sheetDataSet>
      <sheetData sheetId="0"/>
      <sheetData sheetId="1"/>
      <sheetData sheetId="2"/>
      <sheetData sheetId="3"/>
      <sheetData sheetId="4"/>
      <sheetData sheetId="5"/>
    </sheetDataSet>
  </externalBook>
</externalLink>
</file>

<file path=xl/externalLinks/externalLink1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O"/>
      <sheetName val="MATERIALES"/>
      <sheetName val="MANO DE OBRA"/>
    </sheetNames>
    <sheetDataSet>
      <sheetData sheetId="0" refreshError="1"/>
      <sheetData sheetId="1" refreshError="1"/>
      <sheetData sheetId="2" refreshError="1"/>
    </sheetDataSet>
  </externalBook>
</externalLink>
</file>

<file path=xl/externalLinks/externalLink1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1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CIOS"/>
      <sheetName val="EM_19_217"/>
      <sheetName val="MULTIUSOS "/>
      <sheetName val="Datos"/>
      <sheetName val="MULTIUSOS_"/>
    </sheetNames>
    <sheetDataSet>
      <sheetData sheetId="0" refreshError="1">
        <row r="56">
          <cell r="B56">
            <v>60</v>
          </cell>
          <cell r="D56" t="str">
            <v>ADOQUIN</v>
          </cell>
        </row>
        <row r="57">
          <cell r="B57">
            <v>75</v>
          </cell>
          <cell r="D57" t="str">
            <v>CONCRETO</v>
          </cell>
        </row>
        <row r="58">
          <cell r="B58">
            <v>90</v>
          </cell>
          <cell r="D58" t="str">
            <v>GRANITO</v>
          </cell>
        </row>
        <row r="59">
          <cell r="B59">
            <v>120</v>
          </cell>
          <cell r="D59" t="str">
            <v>LOSETA</v>
          </cell>
        </row>
        <row r="60">
          <cell r="B60" t="str">
            <v>50 x 60</v>
          </cell>
          <cell r="D60" t="str">
            <v>PIEDRA</v>
          </cell>
        </row>
        <row r="61">
          <cell r="B61" t="str">
            <v>40 x 50</v>
          </cell>
          <cell r="D61" t="str">
            <v>TABLETA</v>
          </cell>
        </row>
        <row r="62">
          <cell r="B62" t="str">
            <v>30 x 100</v>
          </cell>
          <cell r="D62" t="str">
            <v>TIERRA</v>
          </cell>
        </row>
        <row r="63">
          <cell r="B63" t="str">
            <v>25 x 75</v>
          </cell>
          <cell r="D63" t="str">
            <v>PARED</v>
          </cell>
        </row>
        <row r="64">
          <cell r="B64" t="str">
            <v>40 x 75</v>
          </cell>
        </row>
        <row r="65">
          <cell r="B65" t="str">
            <v>75 x 100</v>
          </cell>
        </row>
      </sheetData>
      <sheetData sheetId="1" refreshError="1"/>
      <sheetData sheetId="2" refreshError="1"/>
      <sheetData sheetId="3" refreshError="1"/>
      <sheetData sheetId="4"/>
    </sheetDataSet>
  </externalBook>
</externalLink>
</file>

<file path=xl/externalLinks/externalLink1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J6" t="str">
            <v>ANUALIDAD</v>
          </cell>
          <cell r="M6" t="str">
            <v>Ley 80</v>
          </cell>
          <cell r="Q6" t="str">
            <v>Operativa</v>
          </cell>
          <cell r="U6" t="str">
            <v>1: OBRAS CIVILES</v>
          </cell>
          <cell r="AO6" t="str">
            <v>USD</v>
          </cell>
        </row>
        <row r="7">
          <cell r="A7" t="str">
            <v>DDS: Dirección de Desarrollo</v>
          </cell>
          <cell r="J7" t="str">
            <v>CUENTAS POR PAGAR</v>
          </cell>
          <cell r="M7" t="str">
            <v>Manual de Contratación</v>
          </cell>
          <cell r="Q7" t="str">
            <v>Soporte</v>
          </cell>
          <cell r="U7" t="str">
            <v>2: OBRAS ELECTRO-MECÁNICAS</v>
          </cell>
          <cell r="AO7" t="str">
            <v>COP</v>
          </cell>
        </row>
        <row r="8">
          <cell r="A8" t="str">
            <v>DGO: Dirección General de Operaciones</v>
          </cell>
          <cell r="J8" t="str">
            <v>VIGENCIA FUTURA</v>
          </cell>
          <cell r="M8" t="str">
            <v>Privado</v>
          </cell>
          <cell r="Q8" t="str">
            <v>Servicios Administrativos</v>
          </cell>
          <cell r="U8" t="str">
            <v>3: OBRAS INDUSTRIA PETROLERA</v>
          </cell>
        </row>
        <row r="9">
          <cell r="A9" t="str">
            <v>DGP: Dirección General de Planeación y Riesgos</v>
          </cell>
          <cell r="U9" t="str">
            <v xml:space="preserve">4: SUMINISTRO DE SERVICIOS ADMINISTRATIVOS </v>
          </cell>
        </row>
        <row r="10">
          <cell r="A10" t="str">
            <v>DIJ: Dirección Jurídica</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1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zclas asfálticas"/>
    </sheetNames>
    <sheetDataSet>
      <sheetData sheetId="0"/>
    </sheetDataSet>
  </externalBook>
</externalLink>
</file>

<file path=xl/externalLinks/externalLink1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Mezclas_asfálticas"/>
      <sheetName val="Mezclas asfálticas"/>
    </sheetNames>
    <sheetDataSet>
      <sheetData sheetId="0" refreshError="1">
        <row r="5">
          <cell r="AI5">
            <v>8</v>
          </cell>
        </row>
        <row r="6">
          <cell r="AI6">
            <v>7</v>
          </cell>
        </row>
        <row r="7">
          <cell r="AI7">
            <v>8</v>
          </cell>
        </row>
        <row r="8">
          <cell r="AI8">
            <v>9</v>
          </cell>
        </row>
        <row r="9">
          <cell r="AI9">
            <v>8</v>
          </cell>
        </row>
        <row r="10">
          <cell r="AI10">
            <v>9</v>
          </cell>
        </row>
        <row r="11">
          <cell r="AI11">
            <v>8</v>
          </cell>
        </row>
        <row r="12">
          <cell r="AI12">
            <v>8</v>
          </cell>
        </row>
        <row r="13">
          <cell r="AI13">
            <v>8</v>
          </cell>
        </row>
        <row r="14">
          <cell r="AI14">
            <v>10</v>
          </cell>
        </row>
        <row r="15">
          <cell r="AI15">
            <v>10</v>
          </cell>
        </row>
        <row r="16">
          <cell r="AI16">
            <v>8</v>
          </cell>
        </row>
        <row r="17">
          <cell r="AI17">
            <v>9</v>
          </cell>
        </row>
        <row r="18">
          <cell r="AI18">
            <v>9</v>
          </cell>
        </row>
        <row r="19">
          <cell r="AI19">
            <v>9</v>
          </cell>
        </row>
        <row r="20">
          <cell r="AI20">
            <v>9</v>
          </cell>
        </row>
        <row r="21">
          <cell r="AI21">
            <v>8</v>
          </cell>
        </row>
        <row r="22">
          <cell r="AI22">
            <v>9</v>
          </cell>
        </row>
        <row r="23">
          <cell r="AI23">
            <v>10</v>
          </cell>
        </row>
        <row r="24">
          <cell r="AI24">
            <v>9</v>
          </cell>
        </row>
        <row r="25">
          <cell r="AI25">
            <v>8</v>
          </cell>
        </row>
        <row r="26">
          <cell r="AI26">
            <v>10</v>
          </cell>
        </row>
        <row r="27">
          <cell r="AI27">
            <v>8</v>
          </cell>
        </row>
        <row r="28">
          <cell r="AI28">
            <v>10</v>
          </cell>
        </row>
        <row r="29">
          <cell r="AI29">
            <v>9</v>
          </cell>
        </row>
        <row r="30">
          <cell r="AI30">
            <v>9</v>
          </cell>
        </row>
        <row r="31">
          <cell r="AI31">
            <v>10</v>
          </cell>
        </row>
        <row r="32">
          <cell r="AI32">
            <v>9</v>
          </cell>
        </row>
        <row r="33">
          <cell r="AI33">
            <v>10</v>
          </cell>
        </row>
        <row r="34">
          <cell r="AI34">
            <v>9</v>
          </cell>
        </row>
        <row r="35">
          <cell r="AI35">
            <v>9</v>
          </cell>
        </row>
        <row r="36">
          <cell r="AI36">
            <v>7</v>
          </cell>
        </row>
        <row r="37">
          <cell r="AI37">
            <v>9</v>
          </cell>
        </row>
        <row r="38">
          <cell r="AI38">
            <v>9</v>
          </cell>
        </row>
        <row r="39">
          <cell r="AI39">
            <v>9</v>
          </cell>
        </row>
        <row r="40">
          <cell r="AI40">
            <v>10</v>
          </cell>
        </row>
        <row r="41">
          <cell r="AI41">
            <v>8</v>
          </cell>
        </row>
        <row r="42">
          <cell r="AI42">
            <v>8</v>
          </cell>
        </row>
        <row r="43">
          <cell r="AI43">
            <v>7</v>
          </cell>
        </row>
        <row r="44">
          <cell r="AI44">
            <v>11</v>
          </cell>
        </row>
        <row r="45">
          <cell r="AI45">
            <v>8</v>
          </cell>
        </row>
        <row r="46">
          <cell r="AI46">
            <v>8</v>
          </cell>
        </row>
        <row r="47">
          <cell r="AI47">
            <v>8</v>
          </cell>
        </row>
        <row r="48">
          <cell r="AI48">
            <v>8.5</v>
          </cell>
        </row>
        <row r="49">
          <cell r="AI49">
            <v>9</v>
          </cell>
        </row>
        <row r="50">
          <cell r="AI50">
            <v>8</v>
          </cell>
        </row>
        <row r="51">
          <cell r="AI51">
            <v>9</v>
          </cell>
        </row>
        <row r="52">
          <cell r="AI52">
            <v>10</v>
          </cell>
        </row>
        <row r="53">
          <cell r="AI53">
            <v>9</v>
          </cell>
        </row>
        <row r="54">
          <cell r="AI54">
            <v>8</v>
          </cell>
        </row>
        <row r="55">
          <cell r="AI55">
            <v>10</v>
          </cell>
        </row>
        <row r="56">
          <cell r="AI56">
            <v>8.6</v>
          </cell>
        </row>
        <row r="57">
          <cell r="AI57">
            <v>9.5</v>
          </cell>
        </row>
        <row r="58">
          <cell r="AI58">
            <v>9</v>
          </cell>
        </row>
        <row r="59">
          <cell r="AI59">
            <v>9</v>
          </cell>
        </row>
        <row r="60">
          <cell r="AI60">
            <v>9</v>
          </cell>
        </row>
        <row r="61">
          <cell r="AI61">
            <v>7.5</v>
          </cell>
        </row>
        <row r="62">
          <cell r="AI62">
            <v>8</v>
          </cell>
        </row>
        <row r="63">
          <cell r="AI63">
            <v>9</v>
          </cell>
        </row>
        <row r="64">
          <cell r="AI64">
            <v>9</v>
          </cell>
        </row>
        <row r="65">
          <cell r="AI65">
            <v>8.5</v>
          </cell>
        </row>
        <row r="66">
          <cell r="AI66">
            <v>9</v>
          </cell>
        </row>
        <row r="67">
          <cell r="AI67">
            <v>8</v>
          </cell>
        </row>
        <row r="68">
          <cell r="AI68">
            <v>9</v>
          </cell>
        </row>
        <row r="69">
          <cell r="AI69">
            <v>7.5</v>
          </cell>
        </row>
        <row r="70">
          <cell r="AI70">
            <v>8.5</v>
          </cell>
        </row>
        <row r="71">
          <cell r="AI71">
            <v>0</v>
          </cell>
        </row>
        <row r="72">
          <cell r="AI72">
            <v>0</v>
          </cell>
        </row>
        <row r="73">
          <cell r="AI73">
            <v>9</v>
          </cell>
        </row>
        <row r="74">
          <cell r="AI74">
            <v>8</v>
          </cell>
        </row>
        <row r="75">
          <cell r="AI75">
            <v>9</v>
          </cell>
        </row>
        <row r="76">
          <cell r="AI76">
            <v>9.5</v>
          </cell>
        </row>
        <row r="77">
          <cell r="AI77">
            <v>9</v>
          </cell>
        </row>
        <row r="78">
          <cell r="AI78">
            <v>10.5</v>
          </cell>
        </row>
        <row r="79">
          <cell r="AI79">
            <v>8</v>
          </cell>
        </row>
        <row r="80">
          <cell r="AI80">
            <v>8.5</v>
          </cell>
        </row>
        <row r="81">
          <cell r="AI81">
            <v>9</v>
          </cell>
        </row>
        <row r="82">
          <cell r="AI82">
            <v>9</v>
          </cell>
        </row>
        <row r="83">
          <cell r="AI83">
            <v>8.5</v>
          </cell>
        </row>
        <row r="84">
          <cell r="AI84">
            <v>9</v>
          </cell>
        </row>
        <row r="85">
          <cell r="AI85">
            <v>9</v>
          </cell>
        </row>
        <row r="86">
          <cell r="AI86">
            <v>9</v>
          </cell>
        </row>
        <row r="87">
          <cell r="AI87">
            <v>9</v>
          </cell>
        </row>
        <row r="88">
          <cell r="AI88">
            <v>10</v>
          </cell>
        </row>
        <row r="89">
          <cell r="AI89">
            <v>0</v>
          </cell>
        </row>
        <row r="90">
          <cell r="AI90">
            <v>0</v>
          </cell>
        </row>
        <row r="91">
          <cell r="AI91">
            <v>0</v>
          </cell>
        </row>
        <row r="92">
          <cell r="AI92">
            <v>0</v>
          </cell>
        </row>
        <row r="93">
          <cell r="AI93">
            <v>0</v>
          </cell>
        </row>
        <row r="94">
          <cell r="AI94">
            <v>0</v>
          </cell>
        </row>
        <row r="95">
          <cell r="AI95">
            <v>0</v>
          </cell>
        </row>
        <row r="96">
          <cell r="AI96">
            <v>0</v>
          </cell>
        </row>
        <row r="97">
          <cell r="AI97">
            <v>0</v>
          </cell>
        </row>
        <row r="98">
          <cell r="AI98">
            <v>0</v>
          </cell>
        </row>
        <row r="99">
          <cell r="AI99">
            <v>0</v>
          </cell>
        </row>
        <row r="100">
          <cell r="AI100">
            <v>0</v>
          </cell>
        </row>
        <row r="101">
          <cell r="AI101">
            <v>0</v>
          </cell>
        </row>
        <row r="102">
          <cell r="AI102">
            <v>0</v>
          </cell>
        </row>
        <row r="103">
          <cell r="AI103">
            <v>0</v>
          </cell>
        </row>
        <row r="104">
          <cell r="AI104">
            <v>0</v>
          </cell>
        </row>
        <row r="105">
          <cell r="AI105">
            <v>0</v>
          </cell>
        </row>
        <row r="106">
          <cell r="AI106">
            <v>0</v>
          </cell>
        </row>
        <row r="107">
          <cell r="AI107">
            <v>0</v>
          </cell>
        </row>
        <row r="108">
          <cell r="AI108">
            <v>0</v>
          </cell>
        </row>
        <row r="109">
          <cell r="AI109">
            <v>0</v>
          </cell>
        </row>
        <row r="110">
          <cell r="AI110">
            <v>0</v>
          </cell>
        </row>
        <row r="111">
          <cell r="AI111">
            <v>0</v>
          </cell>
        </row>
        <row r="112">
          <cell r="AI112">
            <v>0</v>
          </cell>
        </row>
        <row r="113">
          <cell r="AI113">
            <v>0</v>
          </cell>
        </row>
        <row r="114">
          <cell r="AI114">
            <v>0</v>
          </cell>
        </row>
        <row r="115">
          <cell r="AI115">
            <v>0</v>
          </cell>
        </row>
        <row r="116">
          <cell r="AI116">
            <v>0</v>
          </cell>
        </row>
        <row r="117">
          <cell r="AI117">
            <v>0</v>
          </cell>
        </row>
        <row r="118">
          <cell r="AI118">
            <v>0</v>
          </cell>
        </row>
        <row r="119">
          <cell r="AI119">
            <v>0</v>
          </cell>
        </row>
        <row r="120">
          <cell r="AI120">
            <v>0</v>
          </cell>
        </row>
        <row r="121">
          <cell r="AI121">
            <v>0</v>
          </cell>
        </row>
        <row r="122">
          <cell r="AI122">
            <v>0</v>
          </cell>
        </row>
        <row r="123">
          <cell r="AI123">
            <v>0</v>
          </cell>
        </row>
        <row r="124">
          <cell r="AI124">
            <v>0</v>
          </cell>
        </row>
        <row r="125">
          <cell r="AI125">
            <v>0</v>
          </cell>
        </row>
        <row r="126">
          <cell r="AI126">
            <v>0</v>
          </cell>
        </row>
        <row r="127">
          <cell r="AI127">
            <v>0</v>
          </cell>
        </row>
        <row r="128">
          <cell r="AI128">
            <v>0</v>
          </cell>
        </row>
        <row r="129">
          <cell r="AI129">
            <v>0</v>
          </cell>
        </row>
        <row r="130">
          <cell r="AI130">
            <v>0</v>
          </cell>
        </row>
        <row r="131">
          <cell r="AI131">
            <v>0</v>
          </cell>
        </row>
        <row r="132">
          <cell r="AI132">
            <v>0</v>
          </cell>
        </row>
        <row r="133">
          <cell r="AI133">
            <v>0</v>
          </cell>
        </row>
        <row r="134">
          <cell r="AI134">
            <v>0</v>
          </cell>
        </row>
        <row r="135">
          <cell r="AI135">
            <v>0</v>
          </cell>
        </row>
        <row r="136">
          <cell r="AI136">
            <v>0</v>
          </cell>
        </row>
        <row r="137">
          <cell r="AI137">
            <v>0</v>
          </cell>
        </row>
        <row r="138">
          <cell r="AI138">
            <v>0</v>
          </cell>
        </row>
        <row r="139">
          <cell r="AI139">
            <v>0</v>
          </cell>
        </row>
        <row r="140">
          <cell r="AI140">
            <v>0</v>
          </cell>
        </row>
        <row r="141">
          <cell r="AI141">
            <v>0</v>
          </cell>
        </row>
        <row r="142">
          <cell r="AI142">
            <v>0</v>
          </cell>
        </row>
        <row r="143">
          <cell r="AI143">
            <v>0</v>
          </cell>
        </row>
        <row r="144">
          <cell r="AI144">
            <v>0</v>
          </cell>
        </row>
        <row r="145">
          <cell r="AI145">
            <v>0</v>
          </cell>
        </row>
        <row r="146">
          <cell r="AI146">
            <v>0</v>
          </cell>
        </row>
        <row r="147">
          <cell r="AI147">
            <v>0</v>
          </cell>
        </row>
        <row r="148">
          <cell r="AI148">
            <v>0</v>
          </cell>
        </row>
        <row r="149">
          <cell r="AI149">
            <v>0</v>
          </cell>
        </row>
        <row r="150">
          <cell r="AI150">
            <v>0</v>
          </cell>
        </row>
        <row r="151">
          <cell r="AI151">
            <v>0</v>
          </cell>
        </row>
        <row r="152">
          <cell r="AI152">
            <v>0</v>
          </cell>
        </row>
        <row r="153">
          <cell r="AI153">
            <v>0</v>
          </cell>
        </row>
        <row r="154">
          <cell r="AI154">
            <v>0</v>
          </cell>
        </row>
        <row r="155">
          <cell r="AI155">
            <v>0</v>
          </cell>
        </row>
        <row r="156">
          <cell r="AI156">
            <v>0</v>
          </cell>
        </row>
        <row r="157">
          <cell r="AI157">
            <v>0</v>
          </cell>
        </row>
        <row r="158">
          <cell r="AI158">
            <v>0</v>
          </cell>
        </row>
        <row r="159">
          <cell r="AI159">
            <v>0</v>
          </cell>
        </row>
        <row r="160">
          <cell r="AI160">
            <v>0</v>
          </cell>
        </row>
        <row r="161">
          <cell r="AI161">
            <v>0</v>
          </cell>
        </row>
        <row r="162">
          <cell r="AI162">
            <v>0</v>
          </cell>
        </row>
        <row r="163">
          <cell r="AI163">
            <v>0</v>
          </cell>
        </row>
        <row r="164">
          <cell r="AI164">
            <v>0</v>
          </cell>
        </row>
        <row r="165">
          <cell r="AI165">
            <v>0</v>
          </cell>
        </row>
        <row r="166">
          <cell r="AI166">
            <v>0</v>
          </cell>
        </row>
        <row r="167">
          <cell r="AI167">
            <v>0</v>
          </cell>
        </row>
        <row r="168">
          <cell r="AI168">
            <v>0</v>
          </cell>
        </row>
        <row r="169">
          <cell r="AI169">
            <v>0</v>
          </cell>
        </row>
        <row r="170">
          <cell r="AI170">
            <v>0</v>
          </cell>
        </row>
        <row r="171">
          <cell r="AI171">
            <v>0</v>
          </cell>
        </row>
        <row r="172">
          <cell r="AI172">
            <v>0</v>
          </cell>
        </row>
        <row r="173">
          <cell r="AI173">
            <v>0</v>
          </cell>
        </row>
        <row r="174">
          <cell r="AI174">
            <v>0</v>
          </cell>
        </row>
        <row r="175">
          <cell r="AI175">
            <v>0</v>
          </cell>
        </row>
        <row r="176">
          <cell r="AI176">
            <v>0</v>
          </cell>
        </row>
        <row r="177">
          <cell r="AI177">
            <v>0</v>
          </cell>
        </row>
        <row r="178">
          <cell r="AI178">
            <v>0</v>
          </cell>
        </row>
        <row r="179">
          <cell r="AI179">
            <v>0</v>
          </cell>
        </row>
        <row r="180">
          <cell r="AI180">
            <v>0</v>
          </cell>
        </row>
        <row r="181">
          <cell r="AI181">
            <v>0</v>
          </cell>
        </row>
        <row r="182">
          <cell r="AI182">
            <v>0</v>
          </cell>
        </row>
        <row r="183">
          <cell r="AI183">
            <v>0</v>
          </cell>
        </row>
        <row r="184">
          <cell r="AI184">
            <v>0</v>
          </cell>
        </row>
        <row r="185">
          <cell r="AI185">
            <v>0</v>
          </cell>
        </row>
        <row r="186">
          <cell r="AI186">
            <v>0</v>
          </cell>
        </row>
        <row r="187">
          <cell r="AI187">
            <v>0</v>
          </cell>
        </row>
        <row r="188">
          <cell r="AI188">
            <v>0</v>
          </cell>
        </row>
        <row r="189">
          <cell r="AI189">
            <v>0</v>
          </cell>
        </row>
        <row r="190">
          <cell r="AI190">
            <v>0</v>
          </cell>
        </row>
        <row r="191">
          <cell r="AI191">
            <v>0</v>
          </cell>
        </row>
        <row r="192">
          <cell r="AI192">
            <v>0</v>
          </cell>
        </row>
        <row r="193">
          <cell r="AI193">
            <v>0</v>
          </cell>
        </row>
        <row r="194">
          <cell r="AI194">
            <v>0</v>
          </cell>
        </row>
        <row r="195">
          <cell r="AI195">
            <v>0</v>
          </cell>
        </row>
        <row r="196">
          <cell r="AI196">
            <v>0</v>
          </cell>
        </row>
        <row r="197">
          <cell r="AI197">
            <v>0</v>
          </cell>
        </row>
        <row r="198">
          <cell r="AI198">
            <v>0</v>
          </cell>
        </row>
        <row r="199">
          <cell r="AI199">
            <v>0</v>
          </cell>
        </row>
        <row r="200">
          <cell r="AI200">
            <v>0</v>
          </cell>
        </row>
        <row r="201">
          <cell r="AI201">
            <v>0</v>
          </cell>
        </row>
        <row r="202">
          <cell r="AI202">
            <v>0</v>
          </cell>
        </row>
        <row r="203">
          <cell r="AI203">
            <v>0</v>
          </cell>
        </row>
        <row r="204">
          <cell r="AI204">
            <v>0</v>
          </cell>
        </row>
        <row r="205">
          <cell r="AI205">
            <v>0</v>
          </cell>
        </row>
        <row r="206">
          <cell r="AI206">
            <v>0</v>
          </cell>
        </row>
        <row r="207">
          <cell r="AI207">
            <v>0</v>
          </cell>
        </row>
        <row r="208">
          <cell r="AI208">
            <v>0</v>
          </cell>
        </row>
        <row r="209">
          <cell r="AI209">
            <v>0</v>
          </cell>
        </row>
        <row r="210">
          <cell r="AI210">
            <v>0</v>
          </cell>
        </row>
        <row r="211">
          <cell r="AI211">
            <v>0</v>
          </cell>
        </row>
        <row r="212">
          <cell r="AI212">
            <v>0</v>
          </cell>
        </row>
        <row r="213">
          <cell r="AI213">
            <v>0</v>
          </cell>
        </row>
        <row r="214">
          <cell r="AI214">
            <v>0</v>
          </cell>
        </row>
        <row r="215">
          <cell r="AI215">
            <v>0</v>
          </cell>
        </row>
        <row r="216">
          <cell r="AI216">
            <v>0</v>
          </cell>
        </row>
        <row r="217">
          <cell r="AI217">
            <v>0</v>
          </cell>
        </row>
        <row r="218">
          <cell r="AI218">
            <v>0</v>
          </cell>
        </row>
        <row r="219">
          <cell r="AI219">
            <v>0</v>
          </cell>
        </row>
        <row r="220">
          <cell r="AI220">
            <v>0</v>
          </cell>
        </row>
        <row r="221">
          <cell r="AI221">
            <v>0</v>
          </cell>
        </row>
        <row r="222">
          <cell r="AI222">
            <v>0</v>
          </cell>
        </row>
        <row r="223">
          <cell r="AI223">
            <v>0</v>
          </cell>
        </row>
        <row r="224">
          <cell r="AI224">
            <v>0</v>
          </cell>
        </row>
        <row r="225">
          <cell r="AI225">
            <v>0</v>
          </cell>
        </row>
        <row r="226">
          <cell r="AI226">
            <v>0</v>
          </cell>
        </row>
        <row r="227">
          <cell r="AI227">
            <v>0</v>
          </cell>
        </row>
        <row r="228">
          <cell r="AI228">
            <v>0</v>
          </cell>
        </row>
        <row r="229">
          <cell r="AI229">
            <v>0</v>
          </cell>
        </row>
        <row r="230">
          <cell r="AI230">
            <v>0</v>
          </cell>
        </row>
        <row r="231">
          <cell r="AI231">
            <v>0</v>
          </cell>
        </row>
        <row r="232">
          <cell r="AI232">
            <v>0</v>
          </cell>
        </row>
        <row r="233">
          <cell r="AI233">
            <v>0</v>
          </cell>
        </row>
        <row r="234">
          <cell r="AI234">
            <v>0</v>
          </cell>
        </row>
        <row r="235">
          <cell r="AI235">
            <v>0</v>
          </cell>
        </row>
        <row r="236">
          <cell r="AI236">
            <v>0</v>
          </cell>
        </row>
        <row r="237">
          <cell r="AI237">
            <v>0</v>
          </cell>
        </row>
        <row r="238">
          <cell r="AI238">
            <v>0</v>
          </cell>
        </row>
        <row r="239">
          <cell r="AI239">
            <v>0</v>
          </cell>
        </row>
        <row r="240">
          <cell r="AI240">
            <v>0</v>
          </cell>
        </row>
        <row r="241">
          <cell r="AI241">
            <v>0</v>
          </cell>
        </row>
        <row r="242">
          <cell r="AI242">
            <v>0</v>
          </cell>
        </row>
        <row r="243">
          <cell r="AI243">
            <v>0</v>
          </cell>
        </row>
        <row r="244">
          <cell r="AI244">
            <v>0</v>
          </cell>
        </row>
        <row r="245">
          <cell r="AI245">
            <v>0</v>
          </cell>
        </row>
        <row r="246">
          <cell r="AI246">
            <v>0</v>
          </cell>
        </row>
        <row r="247">
          <cell r="AI247">
            <v>0</v>
          </cell>
        </row>
        <row r="248">
          <cell r="AI248">
            <v>0</v>
          </cell>
        </row>
        <row r="249">
          <cell r="AI249">
            <v>0</v>
          </cell>
        </row>
        <row r="250">
          <cell r="AI250">
            <v>0</v>
          </cell>
        </row>
        <row r="251">
          <cell r="AI251">
            <v>0</v>
          </cell>
        </row>
        <row r="252">
          <cell r="AI252">
            <v>0</v>
          </cell>
        </row>
        <row r="253">
          <cell r="AI253">
            <v>0</v>
          </cell>
        </row>
        <row r="254">
          <cell r="AI254">
            <v>0</v>
          </cell>
        </row>
        <row r="255">
          <cell r="AI255">
            <v>0</v>
          </cell>
        </row>
        <row r="256">
          <cell r="AI256">
            <v>0</v>
          </cell>
        </row>
        <row r="257">
          <cell r="AI257">
            <v>0</v>
          </cell>
        </row>
        <row r="258">
          <cell r="AI258">
            <v>0</v>
          </cell>
        </row>
        <row r="259">
          <cell r="AI259">
            <v>0</v>
          </cell>
        </row>
        <row r="260">
          <cell r="AI260">
            <v>0</v>
          </cell>
        </row>
        <row r="261">
          <cell r="AI261">
            <v>0</v>
          </cell>
        </row>
        <row r="262">
          <cell r="AI262">
            <v>0</v>
          </cell>
        </row>
        <row r="263">
          <cell r="AI263">
            <v>0</v>
          </cell>
        </row>
        <row r="264">
          <cell r="AI264">
            <v>0</v>
          </cell>
        </row>
        <row r="265">
          <cell r="AI265">
            <v>0</v>
          </cell>
        </row>
        <row r="266">
          <cell r="AI266">
            <v>0</v>
          </cell>
        </row>
        <row r="267">
          <cell r="AI267">
            <v>0</v>
          </cell>
        </row>
        <row r="268">
          <cell r="AI268">
            <v>0</v>
          </cell>
        </row>
        <row r="269">
          <cell r="AI269">
            <v>0</v>
          </cell>
        </row>
        <row r="270">
          <cell r="AI270">
            <v>0</v>
          </cell>
        </row>
        <row r="271">
          <cell r="AI271">
            <v>0</v>
          </cell>
        </row>
        <row r="272">
          <cell r="AI272">
            <v>0</v>
          </cell>
        </row>
        <row r="273">
          <cell r="AI273">
            <v>0</v>
          </cell>
        </row>
        <row r="274">
          <cell r="AI274">
            <v>0</v>
          </cell>
        </row>
        <row r="275">
          <cell r="AI275">
            <v>0</v>
          </cell>
        </row>
        <row r="276">
          <cell r="AI276">
            <v>0</v>
          </cell>
        </row>
        <row r="277">
          <cell r="AI277">
            <v>0</v>
          </cell>
        </row>
        <row r="278">
          <cell r="AI278">
            <v>0</v>
          </cell>
        </row>
        <row r="279">
          <cell r="AI279">
            <v>0</v>
          </cell>
        </row>
        <row r="280">
          <cell r="AI280">
            <v>0</v>
          </cell>
        </row>
        <row r="281">
          <cell r="AI281">
            <v>0</v>
          </cell>
        </row>
        <row r="282">
          <cell r="AI282">
            <v>0</v>
          </cell>
        </row>
        <row r="283">
          <cell r="AI283">
            <v>0</v>
          </cell>
        </row>
        <row r="284">
          <cell r="AI284">
            <v>0</v>
          </cell>
        </row>
        <row r="285">
          <cell r="AI285">
            <v>0</v>
          </cell>
        </row>
        <row r="286">
          <cell r="AI286">
            <v>0</v>
          </cell>
        </row>
        <row r="287">
          <cell r="AI287">
            <v>0</v>
          </cell>
        </row>
        <row r="288">
          <cell r="AI288">
            <v>0</v>
          </cell>
        </row>
        <row r="289">
          <cell r="AI289">
            <v>0</v>
          </cell>
        </row>
        <row r="290">
          <cell r="AI290">
            <v>0</v>
          </cell>
        </row>
        <row r="291">
          <cell r="AI291">
            <v>0</v>
          </cell>
        </row>
        <row r="292">
          <cell r="AI292">
            <v>0</v>
          </cell>
        </row>
        <row r="293">
          <cell r="AI293">
            <v>0</v>
          </cell>
        </row>
        <row r="294">
          <cell r="AI294">
            <v>0</v>
          </cell>
        </row>
        <row r="295">
          <cell r="AI295">
            <v>0</v>
          </cell>
        </row>
        <row r="296">
          <cell r="AI296">
            <v>0</v>
          </cell>
        </row>
        <row r="297">
          <cell r="AI297">
            <v>0</v>
          </cell>
        </row>
        <row r="298">
          <cell r="AI298">
            <v>0</v>
          </cell>
        </row>
        <row r="299">
          <cell r="AI299">
            <v>0</v>
          </cell>
        </row>
        <row r="300">
          <cell r="AI300">
            <v>0</v>
          </cell>
        </row>
        <row r="301">
          <cell r="AI301">
            <v>0</v>
          </cell>
        </row>
        <row r="302">
          <cell r="AI302">
            <v>0</v>
          </cell>
        </row>
        <row r="303">
          <cell r="AI303">
            <v>0</v>
          </cell>
        </row>
        <row r="304">
          <cell r="AI304">
            <v>0</v>
          </cell>
        </row>
        <row r="305">
          <cell r="AI305">
            <v>0</v>
          </cell>
        </row>
        <row r="306">
          <cell r="AI306">
            <v>0</v>
          </cell>
        </row>
        <row r="307">
          <cell r="AI307">
            <v>0</v>
          </cell>
        </row>
        <row r="308">
          <cell r="AI308">
            <v>0</v>
          </cell>
        </row>
        <row r="309">
          <cell r="AI309">
            <v>0</v>
          </cell>
        </row>
        <row r="310">
          <cell r="AI310">
            <v>0</v>
          </cell>
        </row>
        <row r="311">
          <cell r="AI311">
            <v>0</v>
          </cell>
        </row>
        <row r="312">
          <cell r="AI312">
            <v>0</v>
          </cell>
        </row>
        <row r="313">
          <cell r="AI313">
            <v>0</v>
          </cell>
        </row>
        <row r="314">
          <cell r="AI314">
            <v>0</v>
          </cell>
        </row>
        <row r="315">
          <cell r="AI315">
            <v>0</v>
          </cell>
        </row>
        <row r="316">
          <cell r="AI316">
            <v>0</v>
          </cell>
        </row>
        <row r="317">
          <cell r="AI317">
            <v>0</v>
          </cell>
        </row>
        <row r="318">
          <cell r="AI318">
            <v>0</v>
          </cell>
        </row>
        <row r="319">
          <cell r="AI319">
            <v>0</v>
          </cell>
        </row>
        <row r="320">
          <cell r="AI320">
            <v>0</v>
          </cell>
        </row>
        <row r="321">
          <cell r="AI321">
            <v>0</v>
          </cell>
        </row>
        <row r="322">
          <cell r="AI322">
            <v>0</v>
          </cell>
        </row>
        <row r="323">
          <cell r="AI323">
            <v>0</v>
          </cell>
        </row>
        <row r="324">
          <cell r="AI324">
            <v>0</v>
          </cell>
        </row>
        <row r="325">
          <cell r="AI325">
            <v>0</v>
          </cell>
        </row>
        <row r="326">
          <cell r="AI326">
            <v>0</v>
          </cell>
        </row>
        <row r="327">
          <cell r="AI327">
            <v>0</v>
          </cell>
        </row>
        <row r="328">
          <cell r="AI328">
            <v>0</v>
          </cell>
        </row>
        <row r="329">
          <cell r="AI329">
            <v>0</v>
          </cell>
        </row>
        <row r="330">
          <cell r="AI330">
            <v>0</v>
          </cell>
        </row>
        <row r="331">
          <cell r="AI331">
            <v>0</v>
          </cell>
        </row>
        <row r="332">
          <cell r="AI332">
            <v>0</v>
          </cell>
        </row>
        <row r="333">
          <cell r="AI333">
            <v>0</v>
          </cell>
        </row>
        <row r="334">
          <cell r="AI334">
            <v>0</v>
          </cell>
        </row>
        <row r="335">
          <cell r="AI335">
            <v>0</v>
          </cell>
        </row>
        <row r="336">
          <cell r="AI336">
            <v>0</v>
          </cell>
        </row>
        <row r="337">
          <cell r="AI337">
            <v>0</v>
          </cell>
        </row>
        <row r="338">
          <cell r="AI338">
            <v>0</v>
          </cell>
        </row>
        <row r="339">
          <cell r="AI339">
            <v>0</v>
          </cell>
        </row>
        <row r="340">
          <cell r="AI340">
            <v>0</v>
          </cell>
        </row>
        <row r="341">
          <cell r="AI341">
            <v>0</v>
          </cell>
        </row>
        <row r="342">
          <cell r="AI342">
            <v>0</v>
          </cell>
        </row>
        <row r="343">
          <cell r="AI343">
            <v>0</v>
          </cell>
        </row>
        <row r="344">
          <cell r="AI344">
            <v>0</v>
          </cell>
        </row>
        <row r="345">
          <cell r="AI345">
            <v>0</v>
          </cell>
        </row>
        <row r="346">
          <cell r="AI346">
            <v>0</v>
          </cell>
        </row>
        <row r="347">
          <cell r="AI347">
            <v>0</v>
          </cell>
        </row>
        <row r="348">
          <cell r="AI348">
            <v>0</v>
          </cell>
        </row>
        <row r="349">
          <cell r="AI349">
            <v>0</v>
          </cell>
        </row>
        <row r="350">
          <cell r="AI350">
            <v>0</v>
          </cell>
        </row>
        <row r="351">
          <cell r="AI351">
            <v>0</v>
          </cell>
        </row>
        <row r="352">
          <cell r="AI352">
            <v>0</v>
          </cell>
        </row>
        <row r="353">
          <cell r="AI353">
            <v>0</v>
          </cell>
        </row>
        <row r="354">
          <cell r="AI354">
            <v>0</v>
          </cell>
        </row>
        <row r="355">
          <cell r="AI355">
            <v>0</v>
          </cell>
        </row>
        <row r="356">
          <cell r="AI356">
            <v>0</v>
          </cell>
        </row>
        <row r="357">
          <cell r="AI357">
            <v>0</v>
          </cell>
        </row>
        <row r="358">
          <cell r="AI358">
            <v>0</v>
          </cell>
        </row>
        <row r="359">
          <cell r="AI359">
            <v>0</v>
          </cell>
        </row>
        <row r="360">
          <cell r="AI360">
            <v>0</v>
          </cell>
        </row>
        <row r="361">
          <cell r="AI361">
            <v>0</v>
          </cell>
        </row>
        <row r="362">
          <cell r="AI362">
            <v>0</v>
          </cell>
        </row>
        <row r="363">
          <cell r="AI363">
            <v>0</v>
          </cell>
        </row>
        <row r="364">
          <cell r="AI364">
            <v>0</v>
          </cell>
        </row>
        <row r="365">
          <cell r="AI365">
            <v>0</v>
          </cell>
        </row>
        <row r="366">
          <cell r="AI366">
            <v>0</v>
          </cell>
        </row>
        <row r="367">
          <cell r="AI367">
            <v>0</v>
          </cell>
        </row>
        <row r="368">
          <cell r="AI368">
            <v>0</v>
          </cell>
        </row>
        <row r="369">
          <cell r="AI369">
            <v>0</v>
          </cell>
        </row>
        <row r="370">
          <cell r="AI370">
            <v>0</v>
          </cell>
        </row>
        <row r="371">
          <cell r="AI371">
            <v>0</v>
          </cell>
        </row>
        <row r="372">
          <cell r="AI372">
            <v>0</v>
          </cell>
        </row>
        <row r="373">
          <cell r="AI373">
            <v>0</v>
          </cell>
        </row>
        <row r="374">
          <cell r="AI374">
            <v>0</v>
          </cell>
        </row>
        <row r="375">
          <cell r="AI375">
            <v>0</v>
          </cell>
        </row>
        <row r="376">
          <cell r="AI376">
            <v>0</v>
          </cell>
        </row>
        <row r="377">
          <cell r="AI377">
            <v>0</v>
          </cell>
        </row>
        <row r="378">
          <cell r="AI378">
            <v>0</v>
          </cell>
        </row>
        <row r="379">
          <cell r="AI379">
            <v>0</v>
          </cell>
        </row>
        <row r="380">
          <cell r="AI380">
            <v>0</v>
          </cell>
        </row>
        <row r="381">
          <cell r="AI381">
            <v>0</v>
          </cell>
        </row>
        <row r="382">
          <cell r="AI382">
            <v>0</v>
          </cell>
        </row>
        <row r="383">
          <cell r="AI383">
            <v>0</v>
          </cell>
        </row>
        <row r="384">
          <cell r="AI384">
            <v>0</v>
          </cell>
        </row>
        <row r="385">
          <cell r="AI385">
            <v>0</v>
          </cell>
        </row>
        <row r="386">
          <cell r="AI386">
            <v>0</v>
          </cell>
        </row>
        <row r="387">
          <cell r="AI387">
            <v>0</v>
          </cell>
        </row>
        <row r="388">
          <cell r="AI388">
            <v>0</v>
          </cell>
        </row>
        <row r="389">
          <cell r="AI389">
            <v>0</v>
          </cell>
        </row>
        <row r="390">
          <cell r="AI390">
            <v>0</v>
          </cell>
        </row>
        <row r="391">
          <cell r="AI391">
            <v>0</v>
          </cell>
        </row>
        <row r="392">
          <cell r="AI392">
            <v>0</v>
          </cell>
        </row>
        <row r="393">
          <cell r="AI393">
            <v>0</v>
          </cell>
        </row>
        <row r="394">
          <cell r="AI394">
            <v>0</v>
          </cell>
        </row>
        <row r="395">
          <cell r="AI395">
            <v>0</v>
          </cell>
        </row>
        <row r="396">
          <cell r="AI396">
            <v>0</v>
          </cell>
        </row>
        <row r="397">
          <cell r="AI397">
            <v>0</v>
          </cell>
        </row>
        <row r="398">
          <cell r="AI398">
            <v>0</v>
          </cell>
        </row>
        <row r="399">
          <cell r="AI399">
            <v>0</v>
          </cell>
        </row>
        <row r="400">
          <cell r="AI400">
            <v>0</v>
          </cell>
        </row>
        <row r="401">
          <cell r="AI401">
            <v>0</v>
          </cell>
        </row>
        <row r="402">
          <cell r="AI402">
            <v>0</v>
          </cell>
        </row>
        <row r="403">
          <cell r="AI403">
            <v>0</v>
          </cell>
        </row>
        <row r="404">
          <cell r="AI404">
            <v>0</v>
          </cell>
        </row>
        <row r="405">
          <cell r="AI405">
            <v>0</v>
          </cell>
        </row>
        <row r="406">
          <cell r="AI406">
            <v>0</v>
          </cell>
        </row>
        <row r="407">
          <cell r="AI407">
            <v>0</v>
          </cell>
        </row>
        <row r="408">
          <cell r="AI408">
            <v>0</v>
          </cell>
        </row>
        <row r="409">
          <cell r="AI409">
            <v>0</v>
          </cell>
        </row>
        <row r="410">
          <cell r="AI410">
            <v>0</v>
          </cell>
        </row>
        <row r="411">
          <cell r="AI411">
            <v>0</v>
          </cell>
        </row>
        <row r="412">
          <cell r="AI412">
            <v>0</v>
          </cell>
        </row>
        <row r="413">
          <cell r="AI413">
            <v>0</v>
          </cell>
        </row>
        <row r="414">
          <cell r="AI414">
            <v>0</v>
          </cell>
        </row>
        <row r="415">
          <cell r="AI415">
            <v>0</v>
          </cell>
        </row>
        <row r="416">
          <cell r="AI416">
            <v>0</v>
          </cell>
        </row>
        <row r="417">
          <cell r="AI417">
            <v>0</v>
          </cell>
        </row>
        <row r="418">
          <cell r="AI418">
            <v>0</v>
          </cell>
        </row>
        <row r="419">
          <cell r="AI419">
            <v>0</v>
          </cell>
        </row>
        <row r="420">
          <cell r="AI420">
            <v>0</v>
          </cell>
        </row>
        <row r="421">
          <cell r="AI421">
            <v>0</v>
          </cell>
        </row>
        <row r="422">
          <cell r="AI422">
            <v>0</v>
          </cell>
        </row>
        <row r="423">
          <cell r="AI423">
            <v>0</v>
          </cell>
        </row>
        <row r="424">
          <cell r="AI424">
            <v>0</v>
          </cell>
        </row>
        <row r="425">
          <cell r="AI425">
            <v>0</v>
          </cell>
        </row>
        <row r="426">
          <cell r="AI426">
            <v>0</v>
          </cell>
        </row>
        <row r="427">
          <cell r="AI427">
            <v>0</v>
          </cell>
        </row>
        <row r="428">
          <cell r="AI428">
            <v>0</v>
          </cell>
        </row>
        <row r="429">
          <cell r="AI429">
            <v>0</v>
          </cell>
        </row>
        <row r="430">
          <cell r="AI430">
            <v>0</v>
          </cell>
        </row>
        <row r="431">
          <cell r="AI431">
            <v>0</v>
          </cell>
        </row>
        <row r="432">
          <cell r="AI432">
            <v>0</v>
          </cell>
        </row>
        <row r="433">
          <cell r="AI433">
            <v>0</v>
          </cell>
        </row>
        <row r="434">
          <cell r="AI434">
            <v>0</v>
          </cell>
        </row>
        <row r="435">
          <cell r="AI435">
            <v>0</v>
          </cell>
        </row>
        <row r="436">
          <cell r="AI436">
            <v>0</v>
          </cell>
        </row>
        <row r="437">
          <cell r="AI437">
            <v>0</v>
          </cell>
        </row>
        <row r="438">
          <cell r="AI438">
            <v>0</v>
          </cell>
        </row>
        <row r="439">
          <cell r="AI439">
            <v>0</v>
          </cell>
        </row>
        <row r="440">
          <cell r="AI440">
            <v>0</v>
          </cell>
        </row>
        <row r="441">
          <cell r="AI441">
            <v>0</v>
          </cell>
        </row>
        <row r="442">
          <cell r="AI442">
            <v>0</v>
          </cell>
        </row>
        <row r="443">
          <cell r="AI443">
            <v>0</v>
          </cell>
        </row>
        <row r="444">
          <cell r="AI444">
            <v>0</v>
          </cell>
        </row>
        <row r="445">
          <cell r="AI445">
            <v>0</v>
          </cell>
        </row>
        <row r="446">
          <cell r="AI446">
            <v>0</v>
          </cell>
        </row>
        <row r="447">
          <cell r="AI447">
            <v>0</v>
          </cell>
        </row>
        <row r="448">
          <cell r="AI448">
            <v>0</v>
          </cell>
        </row>
        <row r="449">
          <cell r="AI449">
            <v>0</v>
          </cell>
        </row>
        <row r="450">
          <cell r="AI450">
            <v>0</v>
          </cell>
        </row>
        <row r="451">
          <cell r="AI451">
            <v>0</v>
          </cell>
        </row>
        <row r="452">
          <cell r="AI452">
            <v>0</v>
          </cell>
        </row>
        <row r="453">
          <cell r="AI453">
            <v>0</v>
          </cell>
        </row>
        <row r="454">
          <cell r="AI454">
            <v>0</v>
          </cell>
        </row>
        <row r="455">
          <cell r="AI455">
            <v>0</v>
          </cell>
        </row>
        <row r="456">
          <cell r="AI456">
            <v>0</v>
          </cell>
        </row>
        <row r="457">
          <cell r="AI457">
            <v>0</v>
          </cell>
        </row>
        <row r="458">
          <cell r="AI458">
            <v>0</v>
          </cell>
        </row>
        <row r="459">
          <cell r="AI459">
            <v>0</v>
          </cell>
        </row>
        <row r="460">
          <cell r="AI460">
            <v>0</v>
          </cell>
        </row>
        <row r="461">
          <cell r="AI461">
            <v>0</v>
          </cell>
        </row>
        <row r="462">
          <cell r="AI462">
            <v>0</v>
          </cell>
        </row>
        <row r="463">
          <cell r="AI463">
            <v>0</v>
          </cell>
        </row>
        <row r="464">
          <cell r="AI464">
            <v>0</v>
          </cell>
        </row>
        <row r="465">
          <cell r="AI465">
            <v>0</v>
          </cell>
        </row>
        <row r="466">
          <cell r="AI466">
            <v>0</v>
          </cell>
        </row>
        <row r="467">
          <cell r="AI467">
            <v>0</v>
          </cell>
        </row>
        <row r="468">
          <cell r="AI468">
            <v>0</v>
          </cell>
        </row>
        <row r="469">
          <cell r="AI469">
            <v>0</v>
          </cell>
        </row>
        <row r="470">
          <cell r="AI470">
            <v>0</v>
          </cell>
        </row>
        <row r="471">
          <cell r="AI471">
            <v>0</v>
          </cell>
        </row>
        <row r="472">
          <cell r="AI472">
            <v>0</v>
          </cell>
        </row>
        <row r="473">
          <cell r="AI473">
            <v>0</v>
          </cell>
        </row>
        <row r="474">
          <cell r="AI474">
            <v>0</v>
          </cell>
        </row>
        <row r="475">
          <cell r="AI475">
            <v>0</v>
          </cell>
        </row>
        <row r="476">
          <cell r="AI476">
            <v>0</v>
          </cell>
        </row>
        <row r="477">
          <cell r="AI477">
            <v>0</v>
          </cell>
        </row>
        <row r="478">
          <cell r="AI478">
            <v>0</v>
          </cell>
        </row>
        <row r="479">
          <cell r="AI479">
            <v>0</v>
          </cell>
        </row>
        <row r="480">
          <cell r="AI480">
            <v>0</v>
          </cell>
        </row>
        <row r="481">
          <cell r="AI481">
            <v>0</v>
          </cell>
        </row>
        <row r="482">
          <cell r="AI482">
            <v>0</v>
          </cell>
        </row>
        <row r="483">
          <cell r="AI483">
            <v>0</v>
          </cell>
        </row>
        <row r="484">
          <cell r="AI484">
            <v>0</v>
          </cell>
        </row>
        <row r="485">
          <cell r="AI485">
            <v>0</v>
          </cell>
        </row>
        <row r="486">
          <cell r="AI486">
            <v>0</v>
          </cell>
        </row>
        <row r="487">
          <cell r="AI487">
            <v>0</v>
          </cell>
        </row>
        <row r="488">
          <cell r="AI488">
            <v>0</v>
          </cell>
        </row>
        <row r="489">
          <cell r="AI489">
            <v>0</v>
          </cell>
        </row>
        <row r="490">
          <cell r="AI490">
            <v>0</v>
          </cell>
        </row>
        <row r="491">
          <cell r="AI491">
            <v>0</v>
          </cell>
        </row>
        <row r="492">
          <cell r="AI492">
            <v>0</v>
          </cell>
        </row>
        <row r="493">
          <cell r="AI493">
            <v>0</v>
          </cell>
        </row>
        <row r="494">
          <cell r="AI494">
            <v>0</v>
          </cell>
        </row>
        <row r="495">
          <cell r="AI495">
            <v>0</v>
          </cell>
        </row>
        <row r="496">
          <cell r="AI496">
            <v>0</v>
          </cell>
        </row>
        <row r="497">
          <cell r="AI497">
            <v>0</v>
          </cell>
        </row>
        <row r="498">
          <cell r="AI498">
            <v>0</v>
          </cell>
        </row>
        <row r="499">
          <cell r="AI499">
            <v>0</v>
          </cell>
        </row>
        <row r="500">
          <cell r="AI500">
            <v>0</v>
          </cell>
        </row>
        <row r="501">
          <cell r="AI501">
            <v>0</v>
          </cell>
        </row>
        <row r="502">
          <cell r="AI502">
            <v>0</v>
          </cell>
        </row>
        <row r="503">
          <cell r="AI503">
            <v>0</v>
          </cell>
        </row>
        <row r="504">
          <cell r="AI504">
            <v>0</v>
          </cell>
        </row>
        <row r="505">
          <cell r="AI505">
            <v>0</v>
          </cell>
        </row>
        <row r="506">
          <cell r="AI506">
            <v>0</v>
          </cell>
        </row>
        <row r="507">
          <cell r="AI507">
            <v>0</v>
          </cell>
        </row>
        <row r="508">
          <cell r="AI508">
            <v>0</v>
          </cell>
        </row>
        <row r="509">
          <cell r="AI509">
            <v>0</v>
          </cell>
        </row>
        <row r="510">
          <cell r="AI510">
            <v>0</v>
          </cell>
        </row>
        <row r="511">
          <cell r="AI511">
            <v>0</v>
          </cell>
        </row>
        <row r="512">
          <cell r="AI512">
            <v>0</v>
          </cell>
        </row>
        <row r="513">
          <cell r="AI513">
            <v>0</v>
          </cell>
        </row>
        <row r="514">
          <cell r="AI514">
            <v>0</v>
          </cell>
        </row>
        <row r="515">
          <cell r="AI515">
            <v>0</v>
          </cell>
        </row>
        <row r="516">
          <cell r="AI516">
            <v>0</v>
          </cell>
        </row>
        <row r="517">
          <cell r="AI517">
            <v>0</v>
          </cell>
        </row>
        <row r="518">
          <cell r="AI518">
            <v>0</v>
          </cell>
        </row>
        <row r="519">
          <cell r="AI519">
            <v>0</v>
          </cell>
        </row>
        <row r="520">
          <cell r="AI520">
            <v>0</v>
          </cell>
        </row>
        <row r="521">
          <cell r="AI521">
            <v>0</v>
          </cell>
        </row>
        <row r="522">
          <cell r="AI522">
            <v>0</v>
          </cell>
        </row>
        <row r="523">
          <cell r="AI523">
            <v>0</v>
          </cell>
        </row>
        <row r="524">
          <cell r="AI524">
            <v>0</v>
          </cell>
        </row>
        <row r="525">
          <cell r="AI525">
            <v>0</v>
          </cell>
        </row>
        <row r="526">
          <cell r="AI526">
            <v>0</v>
          </cell>
        </row>
        <row r="527">
          <cell r="AI527">
            <v>0</v>
          </cell>
        </row>
        <row r="528">
          <cell r="AI528">
            <v>0</v>
          </cell>
        </row>
        <row r="529">
          <cell r="AI529">
            <v>0</v>
          </cell>
        </row>
        <row r="530">
          <cell r="AI530">
            <v>0</v>
          </cell>
        </row>
      </sheetData>
      <sheetData sheetId="1" refreshError="1"/>
      <sheetData sheetId="2" refreshError="1"/>
    </sheetDataSet>
  </externalBook>
</externalLink>
</file>

<file path=xl/externalLinks/externalLink1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1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 Previstos"/>
      <sheetName val="Justificacion"/>
      <sheetName val="Memoria"/>
      <sheetName val="Memoria (2)"/>
      <sheetName val="APU"/>
      <sheetName val="Insumos"/>
    </sheetNames>
    <sheetDataSet>
      <sheetData sheetId="0">
        <row r="6">
          <cell r="A6" t="str">
            <v>23.1</v>
          </cell>
        </row>
        <row r="7">
          <cell r="A7" t="str">
            <v>23.2</v>
          </cell>
        </row>
        <row r="8">
          <cell r="A8" t="str">
            <v>23.3</v>
          </cell>
        </row>
        <row r="9">
          <cell r="A9" t="str">
            <v>23.4</v>
          </cell>
        </row>
        <row r="10">
          <cell r="A10" t="str">
            <v>23.5</v>
          </cell>
        </row>
        <row r="11">
          <cell r="A11" t="str">
            <v>23.6</v>
          </cell>
        </row>
        <row r="12">
          <cell r="A12" t="str">
            <v>23.7</v>
          </cell>
        </row>
        <row r="13">
          <cell r="A13" t="str">
            <v>23.8</v>
          </cell>
        </row>
        <row r="14">
          <cell r="A14" t="str">
            <v>23.9</v>
          </cell>
        </row>
        <row r="15">
          <cell r="A15" t="str">
            <v>23.10</v>
          </cell>
        </row>
        <row r="16">
          <cell r="A16" t="str">
            <v>23.11</v>
          </cell>
        </row>
        <row r="17">
          <cell r="A17" t="str">
            <v>23.12</v>
          </cell>
        </row>
        <row r="18">
          <cell r="A18" t="str">
            <v>23.13</v>
          </cell>
        </row>
        <row r="19">
          <cell r="A19" t="str">
            <v>23.14</v>
          </cell>
        </row>
        <row r="20">
          <cell r="A20">
            <v>23.15</v>
          </cell>
        </row>
        <row r="21">
          <cell r="A21" t="str">
            <v>23.16</v>
          </cell>
        </row>
        <row r="22">
          <cell r="A22">
            <v>23.17</v>
          </cell>
        </row>
        <row r="23">
          <cell r="A23">
            <v>23.18</v>
          </cell>
        </row>
        <row r="24">
          <cell r="A24" t="str">
            <v>23.19</v>
          </cell>
        </row>
        <row r="25">
          <cell r="A25" t="str">
            <v>23.20</v>
          </cell>
        </row>
        <row r="26">
          <cell r="A26" t="str">
            <v>23.21</v>
          </cell>
        </row>
        <row r="27">
          <cell r="A27" t="str">
            <v>23.22</v>
          </cell>
        </row>
        <row r="28">
          <cell r="A28" t="str">
            <v>23.23</v>
          </cell>
        </row>
        <row r="29">
          <cell r="A29" t="str">
            <v>23.24</v>
          </cell>
        </row>
        <row r="30">
          <cell r="A30" t="str">
            <v>23.25</v>
          </cell>
        </row>
        <row r="31">
          <cell r="A31" t="str">
            <v>23.26</v>
          </cell>
        </row>
        <row r="32">
          <cell r="A32" t="str">
            <v>23.27</v>
          </cell>
        </row>
        <row r="33">
          <cell r="A33" t="str">
            <v>23.28</v>
          </cell>
        </row>
        <row r="34">
          <cell r="A34" t="str">
            <v>23.29</v>
          </cell>
        </row>
        <row r="35">
          <cell r="A35" t="str">
            <v>23.30</v>
          </cell>
        </row>
        <row r="36">
          <cell r="A36" t="str">
            <v>23.31</v>
          </cell>
        </row>
        <row r="37">
          <cell r="A37" t="str">
            <v>23.32</v>
          </cell>
        </row>
        <row r="38">
          <cell r="A38" t="str">
            <v>23.33</v>
          </cell>
        </row>
        <row r="39">
          <cell r="A39" t="str">
            <v>23.34</v>
          </cell>
        </row>
        <row r="40">
          <cell r="A40" t="str">
            <v>23.35</v>
          </cell>
        </row>
        <row r="41">
          <cell r="A41" t="str">
            <v>23.36</v>
          </cell>
        </row>
        <row r="42">
          <cell r="A42" t="str">
            <v>23.37</v>
          </cell>
        </row>
        <row r="43">
          <cell r="A43" t="str">
            <v>23.38</v>
          </cell>
        </row>
        <row r="44">
          <cell r="A44" t="str">
            <v>23.39</v>
          </cell>
        </row>
        <row r="45">
          <cell r="A45" t="str">
            <v>23.40</v>
          </cell>
        </row>
        <row r="46">
          <cell r="A46" t="str">
            <v>23.41</v>
          </cell>
        </row>
        <row r="47">
          <cell r="A47">
            <v>23.42</v>
          </cell>
        </row>
        <row r="48">
          <cell r="A48" t="str">
            <v>23.43</v>
          </cell>
        </row>
        <row r="49">
          <cell r="A49">
            <v>0</v>
          </cell>
        </row>
        <row r="50">
          <cell r="A50">
            <v>0</v>
          </cell>
        </row>
        <row r="51">
          <cell r="A51">
            <v>0</v>
          </cell>
        </row>
        <row r="52">
          <cell r="A52">
            <v>0</v>
          </cell>
        </row>
        <row r="53">
          <cell r="A53">
            <v>23.48</v>
          </cell>
        </row>
        <row r="54">
          <cell r="A54">
            <v>23.49</v>
          </cell>
        </row>
        <row r="55">
          <cell r="A55" t="str">
            <v>23,50</v>
          </cell>
        </row>
      </sheetData>
      <sheetData sheetId="1"/>
      <sheetData sheetId="2"/>
      <sheetData sheetId="3"/>
      <sheetData sheetId="4"/>
      <sheetData sheetId="5"/>
    </sheetDataSet>
  </externalBook>
</externalLink>
</file>

<file path=xl/externalLinks/externalLink1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1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1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INTERV"/>
      <sheetName val="BD_SITP_08"/>
      <sheetName val="BD_SITP_19"/>
      <sheetName val="TipIntSup-Indices SITP "/>
      <sheetName val="BD_SITP_04"/>
      <sheetName val="BD_SITP_06"/>
      <sheetName val="BD_SITP_16"/>
      <sheetName val="BD_SITP_10"/>
      <sheetName val="BD_SITP_01"/>
      <sheetName val="BD_SITP-11"/>
      <sheetName val="BD_SITP_07"/>
      <sheetName val="BD_SITP_17"/>
      <sheetName val="BD_SITP_13"/>
      <sheetName val="BD_SITP_18"/>
      <sheetName val="BD_SITP_09"/>
      <sheetName val="BD_SITP_03"/>
      <sheetName val="BD_SITP_14"/>
      <sheetName val="BD_SITP_15"/>
      <sheetName val="BD_SITP_02"/>
      <sheetName val="BD_SITP_05"/>
      <sheetName val="BD_SITP_12"/>
      <sheetName val="RESUMEN_INTERV"/>
      <sheetName val="TipIntSup-Indices_SITP_"/>
    </sheetNames>
    <sheetDataSet>
      <sheetData sheetId="0" refreshError="1"/>
      <sheetData sheetId="1">
        <row r="1">
          <cell r="AP1" t="str">
            <v>PK_ELEMENTO</v>
          </cell>
          <cell r="AQ1" t="str">
            <v>CIV</v>
          </cell>
          <cell r="AR1" t="str">
            <v>LOC</v>
          </cell>
          <cell r="AS1" t="str">
            <v>FECHAREPORTE</v>
          </cell>
          <cell r="AT1" t="str">
            <v>OBSERVACIONES PROPORCIONADAS POR CARLOS CAMARGO PARA SITP</v>
          </cell>
          <cell r="AU1" t="str">
            <v>VENCIMIENTOpoliza</v>
          </cell>
          <cell r="AV1" t="str">
            <v>Observaciones realizadas manualmente</v>
          </cell>
        </row>
        <row r="2">
          <cell r="AP2">
            <v>136604</v>
          </cell>
          <cell r="AQ2">
            <v>1004294</v>
          </cell>
          <cell r="AR2">
            <v>1</v>
          </cell>
          <cell r="AS2">
            <v>42101</v>
          </cell>
          <cell r="AT2" t="str">
            <v>UMV-638-2013 Terminado Acciones de Movilidad UAERMV Circuito Movilidad  -</v>
          </cell>
          <cell r="AU2">
            <v>0</v>
          </cell>
          <cell r="AV2" t="str">
            <v>sc</v>
          </cell>
        </row>
        <row r="3">
          <cell r="AP3">
            <v>136608</v>
          </cell>
          <cell r="AQ3">
            <v>1004241</v>
          </cell>
          <cell r="AR3">
            <v>1</v>
          </cell>
          <cell r="AS3">
            <v>40575</v>
          </cell>
          <cell r="AT3" t="str">
            <v>SD Terminado Mantenimiento Periódico UAERMV Circuito Movilidad  -</v>
          </cell>
          <cell r="AU3">
            <v>0</v>
          </cell>
          <cell r="AV3" t="str">
            <v>sc</v>
          </cell>
        </row>
        <row r="4">
          <cell r="AP4">
            <v>136609</v>
          </cell>
          <cell r="AQ4">
            <v>1004228</v>
          </cell>
          <cell r="AR4">
            <v>1</v>
          </cell>
          <cell r="AS4">
            <v>42101</v>
          </cell>
          <cell r="AT4" t="str">
            <v>UMV-638-2013 Terminado Acciones de Movilidad UAERMV Circuito Movilidad  -</v>
          </cell>
          <cell r="AU4">
            <v>0</v>
          </cell>
          <cell r="AV4" t="str">
            <v>sc</v>
          </cell>
        </row>
        <row r="5">
          <cell r="AP5">
            <v>136645</v>
          </cell>
          <cell r="AQ5">
            <v>1004456</v>
          </cell>
          <cell r="AR5">
            <v>1</v>
          </cell>
          <cell r="AS5">
            <v>40956</v>
          </cell>
          <cell r="AT5" t="str">
            <v>UMV-189-2009 Terminado Mantenimiento Periódico UAERMV Circuito Movilidad  -</v>
          </cell>
          <cell r="AU5">
            <v>0</v>
          </cell>
          <cell r="AV5" t="str">
            <v>sc</v>
          </cell>
        </row>
        <row r="6">
          <cell r="AP6">
            <v>136691</v>
          </cell>
          <cell r="AQ6">
            <v>1005612</v>
          </cell>
          <cell r="AR6">
            <v>1</v>
          </cell>
          <cell r="AS6">
            <v>42342</v>
          </cell>
          <cell r="AT6" t="str">
            <v>IDU-71-2009  Terminado Construcción IDU Arterial  -Anden 1-3 Calzada 2-POLIZA ESTABILIDAD ACTIVA</v>
          </cell>
          <cell r="AU6">
            <v>43566</v>
          </cell>
          <cell r="AV6" t="str">
            <v>sc</v>
          </cell>
        </row>
        <row r="7">
          <cell r="AP7">
            <v>136692</v>
          </cell>
          <cell r="AQ7">
            <v>1005584</v>
          </cell>
          <cell r="AR7">
            <v>1</v>
          </cell>
          <cell r="AS7">
            <v>42342</v>
          </cell>
          <cell r="AT7" t="str">
            <v>IDU-71-2009  Terminado Construcción IDU Arterial  -Anden 1-3 Calzada 2-POLIZA ESTABILIDAD ACTIVA</v>
          </cell>
          <cell r="AU7">
            <v>43566</v>
          </cell>
          <cell r="AV7" t="str">
            <v>sc</v>
          </cell>
        </row>
        <row r="8">
          <cell r="AP8">
            <v>136693</v>
          </cell>
          <cell r="AQ8">
            <v>1005542</v>
          </cell>
          <cell r="AR8">
            <v>1</v>
          </cell>
          <cell r="AS8">
            <v>42342</v>
          </cell>
          <cell r="AT8" t="str">
            <v>IDU-71-2009  Terminado Construcción IDU Arterial  -Anden 1-3 Calzada 2-POLIZA ESTABILIDAD ACTIVA</v>
          </cell>
          <cell r="AU8">
            <v>43566</v>
          </cell>
          <cell r="AV8" t="str">
            <v>sc</v>
          </cell>
        </row>
        <row r="9">
          <cell r="AP9">
            <v>136743</v>
          </cell>
          <cell r="AQ9">
            <v>1002829</v>
          </cell>
          <cell r="AR9">
            <v>1</v>
          </cell>
          <cell r="AS9">
            <v>42342</v>
          </cell>
          <cell r="AT9" t="str">
            <v>IDU-66-2009 Terminado Construcción IDU Arterial  -Anden 1-7 Calzada 2-4 Separador 3-5 Cicloruta 6-POLIZA ESTABILIDAD ACTIVA</v>
          </cell>
          <cell r="AU9">
            <v>43412</v>
          </cell>
          <cell r="AV9" t="str">
            <v>sc</v>
          </cell>
        </row>
        <row r="10">
          <cell r="AP10">
            <v>136745</v>
          </cell>
          <cell r="AQ10">
            <v>1002480</v>
          </cell>
          <cell r="AR10">
            <v>1</v>
          </cell>
          <cell r="AS10">
            <v>42342</v>
          </cell>
          <cell r="AT10" t="str">
            <v>IDU-66-2009 Terminado Construcción IDU Arterial  -Anden 1-7 Calzada 2-4 Separador 3-5 Cicloruta 6-POLIZA ESTABILIDAD ACTIVA</v>
          </cell>
          <cell r="AU10">
            <v>43412</v>
          </cell>
          <cell r="AV10" t="str">
            <v>sc</v>
          </cell>
        </row>
        <row r="11">
          <cell r="AP11">
            <v>136794</v>
          </cell>
          <cell r="AQ11">
            <v>1005300</v>
          </cell>
          <cell r="AR11">
            <v>1</v>
          </cell>
          <cell r="AS11">
            <v>42723</v>
          </cell>
          <cell r="AT11" t="str">
            <v>SD Terminado Mantenimiento Periódico UAERMV Arterial SD -</v>
          </cell>
          <cell r="AU11">
            <v>0</v>
          </cell>
          <cell r="AV11" t="str">
            <v>sc</v>
          </cell>
        </row>
        <row r="12">
          <cell r="AP12">
            <v>136796</v>
          </cell>
          <cell r="AQ12">
            <v>1005247</v>
          </cell>
          <cell r="AR12">
            <v>1</v>
          </cell>
          <cell r="AS12">
            <v>42723</v>
          </cell>
          <cell r="AT12" t="str">
            <v>SD Terminado Mantenimiento Periódico UAERMV Arterial SD -</v>
          </cell>
          <cell r="AU12">
            <v>0</v>
          </cell>
          <cell r="AV12" t="str">
            <v>sc</v>
          </cell>
        </row>
        <row r="13">
          <cell r="AP13">
            <v>136798</v>
          </cell>
          <cell r="AQ13">
            <v>1005224</v>
          </cell>
          <cell r="AR13">
            <v>1</v>
          </cell>
          <cell r="AS13">
            <v>42723</v>
          </cell>
          <cell r="AT13" t="str">
            <v>SD Terminado Mantenimiento Periódico UAERMV Arterial SD -</v>
          </cell>
          <cell r="AU13">
            <v>0</v>
          </cell>
          <cell r="AV13" t="str">
            <v>sc</v>
          </cell>
        </row>
        <row r="14">
          <cell r="AP14">
            <v>136801</v>
          </cell>
          <cell r="AQ14">
            <v>1005131</v>
          </cell>
          <cell r="AR14">
            <v>1</v>
          </cell>
          <cell r="AS14">
            <v>40737</v>
          </cell>
          <cell r="AT14" t="str">
            <v>SD Terminado Mantenimiento Periódico UAERMV Arterial  -</v>
          </cell>
          <cell r="AU14">
            <v>0</v>
          </cell>
          <cell r="AV14" t="str">
            <v>sc</v>
          </cell>
        </row>
        <row r="15">
          <cell r="AP15">
            <v>136802</v>
          </cell>
          <cell r="AQ15">
            <v>1005131</v>
          </cell>
          <cell r="AR15">
            <v>1</v>
          </cell>
          <cell r="AS15">
            <v>42760</v>
          </cell>
          <cell r="AT15" t="str">
            <v>SD Terminado Parcheo UAERMV Arterial SD Reporte Ejecución diciembre de 2016-</v>
          </cell>
          <cell r="AU15">
            <v>0</v>
          </cell>
          <cell r="AV15" t="str">
            <v>sc</v>
          </cell>
        </row>
        <row r="16">
          <cell r="AP16">
            <v>136803</v>
          </cell>
          <cell r="AQ16">
            <v>1005066</v>
          </cell>
          <cell r="AR16">
            <v>1</v>
          </cell>
          <cell r="AS16">
            <v>40737</v>
          </cell>
          <cell r="AT16" t="str">
            <v>SD Terminado Mantenimiento Periódico UAERMV Arterial  -</v>
          </cell>
          <cell r="AU16">
            <v>0</v>
          </cell>
          <cell r="AV16" t="str">
            <v>sc</v>
          </cell>
        </row>
        <row r="17">
          <cell r="AP17">
            <v>136804</v>
          </cell>
          <cell r="AQ17">
            <v>1005066</v>
          </cell>
          <cell r="AR17">
            <v>1</v>
          </cell>
          <cell r="AS17">
            <v>40737</v>
          </cell>
          <cell r="AT17" t="str">
            <v>SD Terminado Mantenimiento Periódico UAERMV Arterial  -</v>
          </cell>
          <cell r="AU17">
            <v>0</v>
          </cell>
          <cell r="AV17" t="str">
            <v>sc</v>
          </cell>
        </row>
        <row r="18">
          <cell r="AP18">
            <v>136805</v>
          </cell>
          <cell r="AQ18">
            <v>1005026</v>
          </cell>
          <cell r="AR18">
            <v>1</v>
          </cell>
          <cell r="AS18">
            <v>40737</v>
          </cell>
          <cell r="AT18" t="str">
            <v>SD Terminado Mantenimiento Periódico UAERMV Arterial  -</v>
          </cell>
          <cell r="AU18">
            <v>0</v>
          </cell>
          <cell r="AV18" t="str">
            <v>sc</v>
          </cell>
        </row>
        <row r="19">
          <cell r="AP19">
            <v>136806</v>
          </cell>
          <cell r="AQ19">
            <v>1005026</v>
          </cell>
          <cell r="AR19">
            <v>1</v>
          </cell>
          <cell r="AS19">
            <v>42760</v>
          </cell>
          <cell r="AT19" t="str">
            <v>SD Terminado Parcheo UAERMV Arterial SD Reporte Ejecución diciembre de 2016-</v>
          </cell>
          <cell r="AU19">
            <v>0</v>
          </cell>
          <cell r="AV19" t="str">
            <v>sc</v>
          </cell>
        </row>
        <row r="20">
          <cell r="AP20">
            <v>136807</v>
          </cell>
          <cell r="AQ20">
            <v>1004940</v>
          </cell>
          <cell r="AR20">
            <v>1</v>
          </cell>
          <cell r="AS20">
            <v>40737</v>
          </cell>
          <cell r="AT20" t="str">
            <v>SD Terminado Mantenimiento Periódico UAERMV Arterial  -</v>
          </cell>
          <cell r="AU20">
            <v>0</v>
          </cell>
          <cell r="AV20" t="str">
            <v>sc</v>
          </cell>
        </row>
        <row r="21">
          <cell r="AP21">
            <v>136808</v>
          </cell>
          <cell r="AQ21">
            <v>1004940</v>
          </cell>
          <cell r="AR21">
            <v>1</v>
          </cell>
          <cell r="AS21">
            <v>42760</v>
          </cell>
          <cell r="AT21" t="str">
            <v>SD Terminado Parcheo UAERMV Arterial SD Reporte Ejecución diciembre de 2016-</v>
          </cell>
          <cell r="AU21">
            <v>0</v>
          </cell>
          <cell r="AV21" t="str">
            <v>sc</v>
          </cell>
        </row>
        <row r="22">
          <cell r="AP22">
            <v>136809</v>
          </cell>
          <cell r="AQ22">
            <v>1004838</v>
          </cell>
          <cell r="AR22">
            <v>1</v>
          </cell>
          <cell r="AS22">
            <v>40707</v>
          </cell>
          <cell r="AT22" t="str">
            <v>SD Terminado Mantenimiento Periódico UAERMV Arterial  -</v>
          </cell>
          <cell r="AU22">
            <v>0</v>
          </cell>
          <cell r="AV22" t="str">
            <v>sc</v>
          </cell>
        </row>
        <row r="23">
          <cell r="AP23">
            <v>136810</v>
          </cell>
          <cell r="AQ23">
            <v>1004838</v>
          </cell>
          <cell r="AR23">
            <v>1</v>
          </cell>
          <cell r="AS23">
            <v>40707</v>
          </cell>
          <cell r="AT23" t="str">
            <v>SD Terminado Mantenimiento Periódico UAERMV Arterial  -</v>
          </cell>
          <cell r="AU23">
            <v>0</v>
          </cell>
          <cell r="AV23" t="str">
            <v>sc</v>
          </cell>
        </row>
        <row r="24">
          <cell r="AP24">
            <v>136815</v>
          </cell>
          <cell r="AQ24">
            <v>1004682</v>
          </cell>
          <cell r="AR24">
            <v>1</v>
          </cell>
          <cell r="AS24">
            <v>40707</v>
          </cell>
          <cell r="AT24" t="str">
            <v>SD Terminado Mantenimiento Periódico UAERMV Arterial  -</v>
          </cell>
          <cell r="AU24">
            <v>0</v>
          </cell>
          <cell r="AV24" t="str">
            <v>sc</v>
          </cell>
        </row>
        <row r="25">
          <cell r="AP25">
            <v>136816</v>
          </cell>
          <cell r="AQ25">
            <v>1004682</v>
          </cell>
          <cell r="AR25">
            <v>1</v>
          </cell>
          <cell r="AS25">
            <v>40707</v>
          </cell>
          <cell r="AT25" t="str">
            <v>SD Terminado Mantenimiento Periódico UAERMV Arterial  -</v>
          </cell>
          <cell r="AU25">
            <v>0</v>
          </cell>
          <cell r="AV25" t="str">
            <v>sc</v>
          </cell>
        </row>
        <row r="26">
          <cell r="AP26">
            <v>136991</v>
          </cell>
          <cell r="AQ26">
            <v>1004299</v>
          </cell>
          <cell r="AR26">
            <v>1</v>
          </cell>
          <cell r="AS26">
            <v>42101</v>
          </cell>
          <cell r="AT26" t="str">
            <v>UMV-638-2013 Terminado Acciones de Movilidad UAERMV Arterial  -</v>
          </cell>
          <cell r="AU26">
            <v>0</v>
          </cell>
          <cell r="AV26" t="str">
            <v>sc</v>
          </cell>
        </row>
        <row r="27">
          <cell r="AP27">
            <v>137397</v>
          </cell>
          <cell r="AQ27">
            <v>1003036</v>
          </cell>
          <cell r="AR27">
            <v>1</v>
          </cell>
          <cell r="AS27">
            <v>41439</v>
          </cell>
          <cell r="AT27" t="str">
            <v>SD Terminado Mantenimiento Periódico FDL USAQUEN Local  Rep agosto 2015 pero ejecucion 2014-</v>
          </cell>
          <cell r="AU27">
            <v>0</v>
          </cell>
          <cell r="AV27" t="str">
            <v>INTERVENCION ALCALDIAS LOCALES Mantenimiento Periódico Fecha Reporte 13/6/2013</v>
          </cell>
        </row>
        <row r="28">
          <cell r="AP28">
            <v>137410</v>
          </cell>
          <cell r="AQ28">
            <v>1003114</v>
          </cell>
          <cell r="AR28">
            <v>1</v>
          </cell>
          <cell r="AS28">
            <v>42412</v>
          </cell>
          <cell r="AT28" t="str">
            <v>071-2013 Terminado Construcción FDL USAQUEN Circuito Movilidad  -</v>
          </cell>
          <cell r="AU28">
            <v>0</v>
          </cell>
          <cell r="AV28" t="str">
            <v>BUEN ESTADO</v>
          </cell>
        </row>
        <row r="29">
          <cell r="AP29">
            <v>137509</v>
          </cell>
          <cell r="AQ29">
            <v>1002273</v>
          </cell>
          <cell r="AR29">
            <v>1</v>
          </cell>
          <cell r="AS29">
            <v>42768</v>
          </cell>
          <cell r="AT29" t="str">
            <v>SD Reservado Acciones de Movilidad UAERMV Circuito Movilidad Salvando Vidas -</v>
          </cell>
          <cell r="AU29">
            <v>0</v>
          </cell>
          <cell r="AV29" t="str">
            <v>VIABLE</v>
          </cell>
        </row>
        <row r="30">
          <cell r="AP30">
            <v>137510</v>
          </cell>
          <cell r="AQ30">
            <v>1002214</v>
          </cell>
          <cell r="AR30">
            <v>1</v>
          </cell>
          <cell r="AS30">
            <v>42768</v>
          </cell>
          <cell r="AT30" t="str">
            <v>SD Reservado Acciones de Movilidad UAERMV Circuito Movilidad Salvando Vidas -</v>
          </cell>
          <cell r="AU30">
            <v>0</v>
          </cell>
          <cell r="AV30" t="str">
            <v>VIABLE</v>
          </cell>
        </row>
        <row r="31">
          <cell r="AP31">
            <v>137609</v>
          </cell>
          <cell r="AQ31">
            <v>1002179</v>
          </cell>
          <cell r="AR31">
            <v>1</v>
          </cell>
          <cell r="AS31">
            <v>42409</v>
          </cell>
          <cell r="AT31" t="str">
            <v>IDU-1686-2014 Terminado Rehabilitación IDU Circuito Movilidad  -</v>
          </cell>
          <cell r="AU31">
            <v>0</v>
          </cell>
          <cell r="AV31" t="str">
            <v>IDU-1686-2014</v>
          </cell>
        </row>
        <row r="32">
          <cell r="AP32">
            <v>137610</v>
          </cell>
          <cell r="AQ32">
            <v>1002128</v>
          </cell>
          <cell r="AR32">
            <v>1</v>
          </cell>
          <cell r="AS32">
            <v>42409</v>
          </cell>
          <cell r="AT32" t="str">
            <v>IDU-1686-2014 Terminado Rehabilitación IDU Circuito Movilidad  -</v>
          </cell>
          <cell r="AU32">
            <v>0</v>
          </cell>
          <cell r="AV32" t="str">
            <v>IDU-1686-2014</v>
          </cell>
        </row>
        <row r="33">
          <cell r="AP33">
            <v>137614</v>
          </cell>
          <cell r="AQ33">
            <v>1001964</v>
          </cell>
          <cell r="AR33">
            <v>1</v>
          </cell>
          <cell r="AS33">
            <v>42667</v>
          </cell>
          <cell r="AT33" t="str">
            <v>SD Terminado Mantenimiento Periódico UAERMV Circuito Movilidad SD -</v>
          </cell>
          <cell r="AU33">
            <v>0</v>
          </cell>
          <cell r="AV33" t="str">
            <v>INTERVENCION UAERMV Mantenimiento Periódico Fecha Reporte 23/10/2016</v>
          </cell>
        </row>
        <row r="34">
          <cell r="AP34">
            <v>137615</v>
          </cell>
          <cell r="AQ34">
            <v>1001932</v>
          </cell>
          <cell r="AR34">
            <v>1</v>
          </cell>
          <cell r="AS34">
            <v>42667</v>
          </cell>
          <cell r="AT34" t="str">
            <v>SD Terminado Mantenimiento Periódico UAERMV Circuito Movilidad SD -</v>
          </cell>
          <cell r="AU34">
            <v>0</v>
          </cell>
          <cell r="AV34" t="str">
            <v>INTERVENCION UAERMV Mantenimiento Periódico Fecha Reporte 23/10/2016</v>
          </cell>
        </row>
        <row r="35">
          <cell r="AP35">
            <v>137616</v>
          </cell>
          <cell r="AQ35">
            <v>1001895</v>
          </cell>
          <cell r="AR35">
            <v>1</v>
          </cell>
          <cell r="AS35">
            <v>42667</v>
          </cell>
          <cell r="AT35" t="str">
            <v>SD Terminado Mantenimiento Periódico UAERMV Circuito Movilidad SD -</v>
          </cell>
          <cell r="AU35">
            <v>0</v>
          </cell>
          <cell r="AV35" t="str">
            <v>INTERVENCION UAERMV Mantenimiento Periódico Fecha Reporte 23/10/2016</v>
          </cell>
        </row>
        <row r="36">
          <cell r="AP36">
            <v>137617</v>
          </cell>
          <cell r="AQ36">
            <v>1001857</v>
          </cell>
          <cell r="AR36">
            <v>1</v>
          </cell>
          <cell r="AS36">
            <v>42667</v>
          </cell>
          <cell r="AT36" t="str">
            <v>SD Terminado Mantenimiento Periódico UAERMV Circuito Movilidad SD -</v>
          </cell>
          <cell r="AU36">
            <v>0</v>
          </cell>
          <cell r="AV36" t="str">
            <v>INTERVENCION UAERMV Mantenimiento Periódico Fecha Reporte 23/10/2016</v>
          </cell>
        </row>
        <row r="37">
          <cell r="AP37">
            <v>137619</v>
          </cell>
          <cell r="AQ37">
            <v>1001745</v>
          </cell>
          <cell r="AR37">
            <v>1</v>
          </cell>
          <cell r="AS37">
            <v>42667</v>
          </cell>
          <cell r="AT37" t="str">
            <v>SD Terminado Mantenimiento Periódico UAERMV Circuito Movilidad SD -</v>
          </cell>
          <cell r="AU37">
            <v>0</v>
          </cell>
          <cell r="AV37" t="str">
            <v>INTERVENCION UAERMV Mantenimiento Periódico Fecha Reporte 23/10/2016</v>
          </cell>
        </row>
        <row r="38">
          <cell r="AP38">
            <v>137620</v>
          </cell>
          <cell r="AQ38">
            <v>1001732</v>
          </cell>
          <cell r="AR38">
            <v>1</v>
          </cell>
          <cell r="AS38">
            <v>42667</v>
          </cell>
          <cell r="AT38" t="str">
            <v>SD Terminado Mantenimiento Periódico UAERMV Circuito Movilidad SD -</v>
          </cell>
          <cell r="AU38">
            <v>0</v>
          </cell>
          <cell r="AV38" t="str">
            <v>INTERVENCION UAERMV Mantenimiento Periódico Fecha Reporte 23/10/2016</v>
          </cell>
        </row>
        <row r="39">
          <cell r="AP39">
            <v>137634</v>
          </cell>
          <cell r="AQ39">
            <v>1001691</v>
          </cell>
          <cell r="AR39">
            <v>1</v>
          </cell>
          <cell r="AS39">
            <v>42768</v>
          </cell>
          <cell r="AT39" t="str">
            <v>SD Reservado Acciones de Movilidad UAERMV Circuito Movilidad Salvando Vidas -</v>
          </cell>
          <cell r="AU39">
            <v>0</v>
          </cell>
          <cell r="AV39" t="str">
            <v>VIABLE</v>
          </cell>
        </row>
        <row r="40">
          <cell r="AP40">
            <v>137635</v>
          </cell>
          <cell r="AQ40">
            <v>1001604</v>
          </cell>
          <cell r="AR40">
            <v>1</v>
          </cell>
          <cell r="AS40">
            <v>42768</v>
          </cell>
          <cell r="AT40" t="str">
            <v>SD Reservado Acciones de Movilidad UAERMV Circuito Movilidad Salvando Vidas -</v>
          </cell>
          <cell r="AU40">
            <v>0</v>
          </cell>
          <cell r="AV40" t="str">
            <v>VIABLE</v>
          </cell>
        </row>
        <row r="41">
          <cell r="AP41">
            <v>137636</v>
          </cell>
          <cell r="AQ41">
            <v>1001549</v>
          </cell>
          <cell r="AR41">
            <v>1</v>
          </cell>
          <cell r="AS41">
            <v>41439</v>
          </cell>
          <cell r="AT41" t="str">
            <v>SD Reservado Mantenimiento Periódico FDL USAQUEN Circuito Movilidad  -</v>
          </cell>
          <cell r="AU41">
            <v>0</v>
          </cell>
          <cell r="AV41" t="str">
            <v>RESERVADO FDL</v>
          </cell>
        </row>
        <row r="42">
          <cell r="AP42">
            <v>137637</v>
          </cell>
          <cell r="AQ42">
            <v>1001484</v>
          </cell>
          <cell r="AR42">
            <v>1</v>
          </cell>
          <cell r="AS42">
            <v>41439</v>
          </cell>
          <cell r="AT42" t="str">
            <v>SD Reservado Mantenimiento Periódico FDL USAQUEN Circuito Movilidad  -</v>
          </cell>
          <cell r="AU42">
            <v>0</v>
          </cell>
          <cell r="AV42" t="str">
            <v>RESERVADO FDL</v>
          </cell>
        </row>
        <row r="43">
          <cell r="AP43">
            <v>137869</v>
          </cell>
          <cell r="AQ43">
            <v>1003587</v>
          </cell>
          <cell r="AR43">
            <v>1</v>
          </cell>
          <cell r="AS43">
            <v>42731</v>
          </cell>
          <cell r="AT43" t="str">
            <v>SD Reservado Mantenimiento Rutinario IDU Circuito Movilidad EJECUCION SITP 2016 -</v>
          </cell>
          <cell r="AU43">
            <v>0</v>
          </cell>
          <cell r="AV43" t="str">
            <v>sc</v>
          </cell>
        </row>
        <row r="44">
          <cell r="AP44">
            <v>138159</v>
          </cell>
          <cell r="AQ44">
            <v>1002725</v>
          </cell>
          <cell r="AR44">
            <v>1</v>
          </cell>
          <cell r="AS44">
            <v>42313</v>
          </cell>
          <cell r="AT44" t="str">
            <v>IDU-69-2008 Terminado Acciones de Movilidad IDU Circuito Movilidad  -</v>
          </cell>
          <cell r="AU44">
            <v>0</v>
          </cell>
          <cell r="AV44" t="str">
            <v>sc</v>
          </cell>
        </row>
        <row r="45">
          <cell r="AP45">
            <v>138250</v>
          </cell>
          <cell r="AQ45">
            <v>1001787</v>
          </cell>
          <cell r="AR45">
            <v>1</v>
          </cell>
          <cell r="AS45">
            <v>42667</v>
          </cell>
          <cell r="AT45" t="str">
            <v>SD Terminado Mantenimiento Periódico UAERMV Local SD -</v>
          </cell>
          <cell r="AU45">
            <v>0</v>
          </cell>
          <cell r="AV45" t="str">
            <v>sc</v>
          </cell>
        </row>
        <row r="46">
          <cell r="AP46">
            <v>138251</v>
          </cell>
          <cell r="AQ46">
            <v>1001723</v>
          </cell>
          <cell r="AR46">
            <v>1</v>
          </cell>
          <cell r="AS46">
            <v>41439</v>
          </cell>
          <cell r="AT46" t="str">
            <v>SD Reservado Mantenimiento Periódico FDL USAQUEN Local  -</v>
          </cell>
          <cell r="AU46">
            <v>0</v>
          </cell>
          <cell r="AV46" t="str">
            <v>sc</v>
          </cell>
        </row>
        <row r="47">
          <cell r="AP47">
            <v>138275</v>
          </cell>
          <cell r="AQ47">
            <v>1001966</v>
          </cell>
          <cell r="AR47">
            <v>1</v>
          </cell>
          <cell r="AS47">
            <v>42409</v>
          </cell>
          <cell r="AT47" t="str">
            <v>IDU-1686-2014 Terminado Mantenimiento Periódico IDU Local  -</v>
          </cell>
          <cell r="AU47">
            <v>0</v>
          </cell>
          <cell r="AV47" t="str">
            <v>IDU-1686-2014</v>
          </cell>
        </row>
        <row r="48">
          <cell r="AP48">
            <v>138365</v>
          </cell>
          <cell r="AQ48">
            <v>1001525</v>
          </cell>
          <cell r="AR48">
            <v>1</v>
          </cell>
          <cell r="AS48">
            <v>42313</v>
          </cell>
          <cell r="AT48" t="str">
            <v>IDU-69-2008 Terminado Rehabilitación IDU Local  -Calzada2-POLIZA ESTABILIDAD ACTIVA</v>
          </cell>
          <cell r="AU48">
            <v>42735</v>
          </cell>
          <cell r="AV48" t="str">
            <v>POLIZA ESTABILIDAD ACTIVA IDU 069/08_V11 VENCE EN 30/12/2016</v>
          </cell>
        </row>
        <row r="49">
          <cell r="AP49">
            <v>138366</v>
          </cell>
          <cell r="AQ49">
            <v>1001508</v>
          </cell>
          <cell r="AR49">
            <v>1</v>
          </cell>
          <cell r="AS49">
            <v>42313</v>
          </cell>
          <cell r="AT49" t="str">
            <v>IDU-69-2008 Terminado Rehabilitación IDU Local  -Calzada2-POLIZA ESTABILIDAD ACTIVA</v>
          </cell>
          <cell r="AU49">
            <v>42735</v>
          </cell>
          <cell r="AV49" t="str">
            <v>POLIZA ESTABILIDAD ACTIVA IDU 069/08_V11 VENCE EN 30/12/2016</v>
          </cell>
        </row>
        <row r="50">
          <cell r="AP50">
            <v>138367</v>
          </cell>
          <cell r="AQ50">
            <v>1001495</v>
          </cell>
          <cell r="AR50">
            <v>1</v>
          </cell>
          <cell r="AS50">
            <v>42313</v>
          </cell>
          <cell r="AT50" t="str">
            <v>IDU-69-2008 Terminado Rehabilitación IDU Local  -Calzada2-POLIZA ESTABILIDAD ACTIVA</v>
          </cell>
          <cell r="AU50">
            <v>42735</v>
          </cell>
          <cell r="AV50" t="str">
            <v>POLIZA ESTABILIDAD ACTIVA IDU 069/08_V11 VENCE EN 30/12/2016</v>
          </cell>
        </row>
        <row r="51">
          <cell r="AP51">
            <v>138368</v>
          </cell>
          <cell r="AQ51">
            <v>1001478</v>
          </cell>
          <cell r="AR51">
            <v>1</v>
          </cell>
          <cell r="AS51">
            <v>42313</v>
          </cell>
          <cell r="AT51" t="str">
            <v>IDU-69-2008 Terminado Rehabilitación IDU Local  -Calzada2-POLIZA ESTABILIDAD ACTIVA</v>
          </cell>
          <cell r="AU51">
            <v>42735</v>
          </cell>
          <cell r="AV51" t="str">
            <v>POLIZA ESTABILIDAD ACTIVA IDU 069/08_V11 VENCE EN 30/12/2016</v>
          </cell>
        </row>
        <row r="52">
          <cell r="AP52">
            <v>138369</v>
          </cell>
          <cell r="AQ52">
            <v>1001456</v>
          </cell>
          <cell r="AR52">
            <v>1</v>
          </cell>
          <cell r="AS52">
            <v>42313</v>
          </cell>
          <cell r="AT52" t="str">
            <v>IDU-69-2008 Terminado Rehabilitación IDU Local  -Calzada2-POLIZA ESTABILIDAD ACTIVA</v>
          </cell>
          <cell r="AU52">
            <v>42735</v>
          </cell>
          <cell r="AV52" t="str">
            <v>POLIZA ESTABILIDAD ACTIVA IDU 069/08_V11 VENCE EN 30/12/2016</v>
          </cell>
        </row>
        <row r="53">
          <cell r="AP53">
            <v>138371</v>
          </cell>
          <cell r="AQ53">
            <v>1001374</v>
          </cell>
          <cell r="AR53">
            <v>1</v>
          </cell>
          <cell r="AS53">
            <v>42313</v>
          </cell>
          <cell r="AT53" t="str">
            <v>IDU-69-2008 Terminado Mantenimiento Rutinario IDU Local  -</v>
          </cell>
          <cell r="AU53">
            <v>0</v>
          </cell>
          <cell r="AV53" t="str">
            <v>VIABLE</v>
          </cell>
        </row>
        <row r="54">
          <cell r="AP54">
            <v>138372</v>
          </cell>
          <cell r="AQ54">
            <v>1001360</v>
          </cell>
          <cell r="AR54">
            <v>1</v>
          </cell>
          <cell r="AS54">
            <v>42313</v>
          </cell>
          <cell r="AT54" t="str">
            <v>IDU-69-2008 Terminado Rehabilitación IDU Local  -Calzada2-POLIZA ESTABILIDAD ACTIVA</v>
          </cell>
          <cell r="AU54">
            <v>42735</v>
          </cell>
          <cell r="AV54" t="str">
            <v>POLIZA ESTABILIDAD ACTIVA IDU 069/08_V11 VENCE EN 30/12/2016</v>
          </cell>
        </row>
        <row r="55">
          <cell r="AP55">
            <v>138381</v>
          </cell>
          <cell r="AQ55">
            <v>1001599</v>
          </cell>
          <cell r="AR55">
            <v>1</v>
          </cell>
          <cell r="AS55">
            <v>42313</v>
          </cell>
          <cell r="AT55" t="str">
            <v>IDU-07-2013 Terminado Rehabilitación IDU Circuito Movilidad  -Calzada 2-POLIZA ESTABILIDAD ACTIVA</v>
          </cell>
          <cell r="AU55">
            <v>43605</v>
          </cell>
          <cell r="AV55" t="str">
            <v>POLIZA ESTABILIDAD ACTIVA IDU 007/13 VENCE EN 19/5/2019</v>
          </cell>
        </row>
        <row r="56">
          <cell r="AP56">
            <v>138382</v>
          </cell>
          <cell r="AQ56">
            <v>1001555</v>
          </cell>
          <cell r="AR56">
            <v>1</v>
          </cell>
          <cell r="AS56">
            <v>42313</v>
          </cell>
          <cell r="AT56" t="str">
            <v>IDU-07-2013 Terminado Rehabilitación IDU Circuito Movilidad  -Calzada 2-POLIZA ESTABILIDAD ACTIVA</v>
          </cell>
          <cell r="AU56">
            <v>43605</v>
          </cell>
          <cell r="AV56" t="str">
            <v>VIABLE</v>
          </cell>
        </row>
        <row r="57">
          <cell r="AP57">
            <v>138383</v>
          </cell>
          <cell r="AQ57">
            <v>1001520</v>
          </cell>
          <cell r="AR57">
            <v>1</v>
          </cell>
          <cell r="AS57">
            <v>42313</v>
          </cell>
          <cell r="AT57" t="str">
            <v>IDU-69-2008 Terminado Rehabilitación IDU Circuito Movilidad  -Calzada2-POLIZA ESTABILIDAD ACTIVA</v>
          </cell>
          <cell r="AU57">
            <v>43100</v>
          </cell>
          <cell r="AV57" t="str">
            <v>POLIZA ESTABILIDAD ACTIVA IDU 069/08_V12 VENCE EN 30/12/2017</v>
          </cell>
        </row>
        <row r="58">
          <cell r="AP58">
            <v>138386</v>
          </cell>
          <cell r="AQ58">
            <v>1001398</v>
          </cell>
          <cell r="AR58">
            <v>1</v>
          </cell>
          <cell r="AS58">
            <v>42313</v>
          </cell>
          <cell r="AT58" t="str">
            <v>IDU-69-2008 Terminado Rehabilitación IDU Circuito Movilidad  -Calzada2-POLIZA ESTABILIDAD ACTIVA</v>
          </cell>
          <cell r="AU58">
            <v>43100</v>
          </cell>
          <cell r="AV58" t="str">
            <v>POLIZA ESTABILIDAD ACTIVA IDU 069/08_V12 VENCE EN 30/12/2017</v>
          </cell>
        </row>
        <row r="59">
          <cell r="AP59">
            <v>138389</v>
          </cell>
          <cell r="AQ59">
            <v>1001341</v>
          </cell>
          <cell r="AR59">
            <v>1</v>
          </cell>
          <cell r="AS59">
            <v>41439</v>
          </cell>
          <cell r="AT59" t="str">
            <v>SD Reservado Mantenimiento Periódico FDL USAQUEN Local  -</v>
          </cell>
          <cell r="AU59">
            <v>0</v>
          </cell>
          <cell r="AV59" t="str">
            <v>sc</v>
          </cell>
        </row>
        <row r="60">
          <cell r="AP60">
            <v>138390</v>
          </cell>
          <cell r="AQ60">
            <v>1001330</v>
          </cell>
          <cell r="AR60">
            <v>1</v>
          </cell>
          <cell r="AS60">
            <v>41439</v>
          </cell>
          <cell r="AT60" t="str">
            <v>SD Reservado Mantenimiento Periódico FDL USAQUEN Local  -</v>
          </cell>
          <cell r="AU60">
            <v>0</v>
          </cell>
          <cell r="AV60" t="str">
            <v>sc</v>
          </cell>
        </row>
        <row r="61">
          <cell r="AP61">
            <v>138411</v>
          </cell>
          <cell r="AQ61">
            <v>1001420</v>
          </cell>
          <cell r="AR61">
            <v>1</v>
          </cell>
          <cell r="AS61">
            <v>42313</v>
          </cell>
          <cell r="AT61" t="str">
            <v>IDU-69-2008 Terminado Rehabilitación IDU Local  -</v>
          </cell>
          <cell r="AU61">
            <v>0</v>
          </cell>
          <cell r="AV61" t="str">
            <v>VIABLE</v>
          </cell>
        </row>
        <row r="62">
          <cell r="AP62">
            <v>138449</v>
          </cell>
          <cell r="AQ62">
            <v>1001284</v>
          </cell>
          <cell r="AR62">
            <v>1</v>
          </cell>
          <cell r="AS62">
            <v>42313</v>
          </cell>
          <cell r="AT62" t="str">
            <v>IDU-69-2008 Terminado Reconstrucción IDU Circuito Movilidad  -</v>
          </cell>
          <cell r="AU62">
            <v>0</v>
          </cell>
          <cell r="AV62" t="str">
            <v>INTERVENCION IDU IDU-069-2008 Reconstruccion Fecha Reporte 4/11/2015</v>
          </cell>
        </row>
        <row r="63">
          <cell r="AP63">
            <v>138450</v>
          </cell>
          <cell r="AQ63">
            <v>1001267</v>
          </cell>
          <cell r="AR63">
            <v>1</v>
          </cell>
          <cell r="AS63">
            <v>42313</v>
          </cell>
          <cell r="AT63" t="str">
            <v>IDU-69-2008 Terminado Reconstrucción IDU Circuito Movilidad  -</v>
          </cell>
          <cell r="AU63">
            <v>0</v>
          </cell>
          <cell r="AV63" t="str">
            <v>INTERVENCION IDU IDU-069-2008 Reconstruccion Fecha Reporte 4/11/2015</v>
          </cell>
        </row>
        <row r="64">
          <cell r="AP64">
            <v>138452</v>
          </cell>
          <cell r="AQ64">
            <v>1001213</v>
          </cell>
          <cell r="AR64">
            <v>1</v>
          </cell>
          <cell r="AS64">
            <v>42313</v>
          </cell>
          <cell r="AT64" t="str">
            <v>IDU-69-2008 Terminado Reconstrucción IDU Circuito Movilidad  -</v>
          </cell>
          <cell r="AU64">
            <v>0</v>
          </cell>
          <cell r="AV64" t="str">
            <v>VIABLE</v>
          </cell>
        </row>
        <row r="65">
          <cell r="AP65">
            <v>138453</v>
          </cell>
          <cell r="AQ65">
            <v>1001184</v>
          </cell>
          <cell r="AR65">
            <v>1</v>
          </cell>
          <cell r="AS65">
            <v>42313</v>
          </cell>
          <cell r="AT65" t="str">
            <v>IDU-69-2008 Terminado Reconstrucción IDU Circuito Movilidad  -</v>
          </cell>
          <cell r="AU65">
            <v>0</v>
          </cell>
          <cell r="AV65" t="str">
            <v>VIABLE</v>
          </cell>
        </row>
        <row r="66">
          <cell r="AP66">
            <v>138455</v>
          </cell>
          <cell r="AQ66">
            <v>1006147</v>
          </cell>
          <cell r="AR66">
            <v>1</v>
          </cell>
          <cell r="AS66">
            <v>42313</v>
          </cell>
          <cell r="AT66" t="str">
            <v>IDU-69-2008 Terminado Reconstrucción IDU Circuito Movilidad  -</v>
          </cell>
          <cell r="AU66">
            <v>0</v>
          </cell>
          <cell r="AV66" t="str">
            <v>VIABLE</v>
          </cell>
        </row>
        <row r="67">
          <cell r="AP67">
            <v>138456</v>
          </cell>
          <cell r="AQ67">
            <v>1001127</v>
          </cell>
          <cell r="AR67">
            <v>1</v>
          </cell>
          <cell r="AS67">
            <v>42313</v>
          </cell>
          <cell r="AT67" t="str">
            <v>IDU-69-2008 Terminado Reconstrucción IDU Circuito Movilidad  -</v>
          </cell>
          <cell r="AU67">
            <v>0</v>
          </cell>
          <cell r="AV67" t="str">
            <v>VIABLE</v>
          </cell>
        </row>
        <row r="68">
          <cell r="AP68">
            <v>138457</v>
          </cell>
          <cell r="AQ68">
            <v>1001086</v>
          </cell>
          <cell r="AR68">
            <v>1</v>
          </cell>
          <cell r="AS68">
            <v>42313</v>
          </cell>
          <cell r="AT68" t="str">
            <v>IDU-69-2008 Terminado Reconstrucción IDU Circuito Movilidad  -</v>
          </cell>
          <cell r="AU68">
            <v>0</v>
          </cell>
          <cell r="AV68" t="str">
            <v>VIABLE</v>
          </cell>
        </row>
        <row r="69">
          <cell r="AP69">
            <v>138458</v>
          </cell>
          <cell r="AQ69">
            <v>1001058</v>
          </cell>
          <cell r="AR69">
            <v>1</v>
          </cell>
          <cell r="AS69">
            <v>42313</v>
          </cell>
          <cell r="AT69" t="str">
            <v>IDU-69-2008 Terminado Reconstrucción IDU Circuito Movilidad  -</v>
          </cell>
          <cell r="AU69">
            <v>0</v>
          </cell>
          <cell r="AV69" t="str">
            <v>VIABLE</v>
          </cell>
        </row>
        <row r="70">
          <cell r="AP70">
            <v>138459</v>
          </cell>
          <cell r="AQ70">
            <v>1001020</v>
          </cell>
          <cell r="AR70">
            <v>1</v>
          </cell>
          <cell r="AS70">
            <v>42313</v>
          </cell>
          <cell r="AT70" t="str">
            <v>IDU-69-2008 Terminado Reconstrucción IDU Circuito Movilidad  -</v>
          </cell>
          <cell r="AU70">
            <v>0</v>
          </cell>
          <cell r="AV70" t="str">
            <v>VIABLE</v>
          </cell>
        </row>
        <row r="71">
          <cell r="AP71">
            <v>138460</v>
          </cell>
          <cell r="AQ71">
            <v>1001005</v>
          </cell>
          <cell r="AR71">
            <v>1</v>
          </cell>
          <cell r="AS71">
            <v>42313</v>
          </cell>
          <cell r="AT71" t="str">
            <v>IDU-69-2008 Terminado Reconstrucción IDU Circuito Movilidad  -</v>
          </cell>
          <cell r="AU71">
            <v>0</v>
          </cell>
          <cell r="AV71" t="str">
            <v>VIABLE</v>
          </cell>
        </row>
        <row r="72">
          <cell r="AP72">
            <v>138484</v>
          </cell>
          <cell r="AQ72">
            <v>1000975</v>
          </cell>
          <cell r="AR72">
            <v>1</v>
          </cell>
          <cell r="AS72">
            <v>42313</v>
          </cell>
          <cell r="AT72" t="str">
            <v>IDU-69-2008 Terminado Reconstrucción IDU Circuito Movilidad  -Anden1-3 Calzada2-POLIZA ESTABILIDAD ACTIVA</v>
          </cell>
          <cell r="AU72">
            <v>42735</v>
          </cell>
          <cell r="AV72" t="str">
            <v>POLIZA ESTABILIDAD ACTIVA IDU 069/08_V11 VENCE EN 30/12/2016</v>
          </cell>
        </row>
        <row r="73">
          <cell r="AP73">
            <v>138485</v>
          </cell>
          <cell r="AQ73">
            <v>1000823</v>
          </cell>
          <cell r="AR73">
            <v>1</v>
          </cell>
          <cell r="AS73">
            <v>42313</v>
          </cell>
          <cell r="AT73" t="str">
            <v>IDU-69-2008 Terminado Reconstrucción IDU Circuito Movilidad  -Anden1-3 Calzada2-POLIZA ESTABILIDAD ACTIVA</v>
          </cell>
          <cell r="AU73">
            <v>42735</v>
          </cell>
          <cell r="AV73" t="str">
            <v>POLIZA ESTABILIDAD ACTIVA IDU 069/08_V11 VENCE EN 30/12/2016</v>
          </cell>
        </row>
        <row r="74">
          <cell r="AP74">
            <v>138486</v>
          </cell>
          <cell r="AQ74">
            <v>1000800</v>
          </cell>
          <cell r="AR74">
            <v>1</v>
          </cell>
          <cell r="AS74">
            <v>42313</v>
          </cell>
          <cell r="AT74" t="str">
            <v>IDU-69-2008 Terminado Reconstrucción IDU Circuito Movilidad  -Anden1-3 Calzada2-POLIZA ESTABILIDAD ACTIVA</v>
          </cell>
          <cell r="AU74">
            <v>42735</v>
          </cell>
          <cell r="AV74" t="str">
            <v>POLIZA ESTABILIDAD ACTIVA IDU 069/08_V11 VENCE EN 30/12/2016</v>
          </cell>
        </row>
        <row r="75">
          <cell r="AP75">
            <v>138487</v>
          </cell>
          <cell r="AQ75">
            <v>1000759</v>
          </cell>
          <cell r="AR75">
            <v>1</v>
          </cell>
          <cell r="AS75">
            <v>42313</v>
          </cell>
          <cell r="AT75" t="str">
            <v>IDU-69-2008 Terminado Reconstrucción IDU Circuito Movilidad  -Anden1-3 Calzada2-POLIZA ESTABILIDAD ACTIVA</v>
          </cell>
          <cell r="AU75">
            <v>42735</v>
          </cell>
          <cell r="AV75" t="str">
            <v>POLIZA ESTABILIDAD ACTIVA IDU 069/08_V11 VENCE EN 30/12/2016</v>
          </cell>
        </row>
        <row r="76">
          <cell r="AP76">
            <v>138488</v>
          </cell>
          <cell r="AQ76">
            <v>1000721</v>
          </cell>
          <cell r="AR76">
            <v>1</v>
          </cell>
          <cell r="AS76">
            <v>42313</v>
          </cell>
          <cell r="AT76" t="str">
            <v>IDU-69-2008 Terminado Reconstrucción IDU Circuito Movilidad  -Anden1-3 Calzada2-POLIZA ESTABILIDAD ACTIVA</v>
          </cell>
          <cell r="AU76">
            <v>42735</v>
          </cell>
          <cell r="AV76" t="str">
            <v>POLIZA ESTABILIDAD ACTIVA IDU 069/08_V11 VENCE EN 30/12/2016</v>
          </cell>
        </row>
        <row r="77">
          <cell r="AP77">
            <v>138490</v>
          </cell>
          <cell r="AQ77">
            <v>1000671</v>
          </cell>
          <cell r="AR77">
            <v>1</v>
          </cell>
          <cell r="AS77">
            <v>42313</v>
          </cell>
          <cell r="AT77" t="str">
            <v>IDU-69-2008 Terminado Reconstrucción IDU Circuito Movilidad  -Anden1-3 Calzada2-POLIZA ESTABILIDAD ACTIVA</v>
          </cell>
          <cell r="AU77">
            <v>42735</v>
          </cell>
          <cell r="AV77" t="str">
            <v>POLIZA ESTABILIDAD ACTIVA IDU 069/08_V11 VENCE EN 30/12/2016</v>
          </cell>
        </row>
        <row r="78">
          <cell r="AP78">
            <v>138491</v>
          </cell>
          <cell r="AQ78">
            <v>1000655</v>
          </cell>
          <cell r="AR78">
            <v>1</v>
          </cell>
          <cell r="AS78">
            <v>42313</v>
          </cell>
          <cell r="AT78" t="str">
            <v>IDU-69-2008 Terminado Reconstrucción IDU Circuito Movilidad  -Anden1-3 Calzada2-POLIZA ESTABILIDAD ACTIVA</v>
          </cell>
          <cell r="AU78">
            <v>43100</v>
          </cell>
          <cell r="AV78" t="str">
            <v>POLIZA ESTABILIDAD ACTIVA IDU 069/08_V12 VENCE EN 30/12/2017</v>
          </cell>
        </row>
        <row r="79">
          <cell r="AP79">
            <v>138492</v>
          </cell>
          <cell r="AQ79">
            <v>1000597</v>
          </cell>
          <cell r="AR79">
            <v>1</v>
          </cell>
          <cell r="AS79">
            <v>42313</v>
          </cell>
          <cell r="AT79" t="str">
            <v>IDU-69-2008 Terminado Reconstrucción IDU Circuito Movilidad  -Anden1-3 Calzada2-POLIZA ESTABILIDAD ACTIVA</v>
          </cell>
          <cell r="AU79">
            <v>43100</v>
          </cell>
          <cell r="AV79" t="str">
            <v>POLIZA ESTABILIDAD ACTIVA IDU 069/08_V12 VENCE EN 30/12/2017</v>
          </cell>
        </row>
        <row r="80">
          <cell r="AP80">
            <v>138493</v>
          </cell>
          <cell r="AQ80">
            <v>1000564</v>
          </cell>
          <cell r="AR80">
            <v>1</v>
          </cell>
          <cell r="AS80">
            <v>42313</v>
          </cell>
          <cell r="AT80" t="str">
            <v>IDU-69-2008 Terminado Reconstrucción IDU Circuito Movilidad  -Anden1-3 Calzada2-POLIZA ESTABILIDAD ACTIVA</v>
          </cell>
          <cell r="AU80">
            <v>43100</v>
          </cell>
          <cell r="AV80" t="str">
            <v>POLIZA ESTABILIDAD ACTIVA IDU 069/08_V12 VENCE EN 30/12/2017</v>
          </cell>
        </row>
        <row r="81">
          <cell r="AP81">
            <v>138494</v>
          </cell>
          <cell r="AQ81">
            <v>1000538</v>
          </cell>
          <cell r="AR81">
            <v>1</v>
          </cell>
          <cell r="AS81">
            <v>42313</v>
          </cell>
          <cell r="AT81" t="str">
            <v>IDU-69-2008 Terminado Reconstrucción IDU Circuito Movilidad  -Anden1-3 Calzada2-POLIZA ESTABILIDAD ACTIVA</v>
          </cell>
          <cell r="AU81">
            <v>43100</v>
          </cell>
          <cell r="AV81" t="str">
            <v>POLIZA ESTABILIDAD ACTIVA IDU 069/08_V12 VENCE EN 30/12/2017</v>
          </cell>
        </row>
        <row r="82">
          <cell r="AP82">
            <v>138495</v>
          </cell>
          <cell r="AQ82">
            <v>1000501</v>
          </cell>
          <cell r="AR82">
            <v>1</v>
          </cell>
          <cell r="AS82">
            <v>42313</v>
          </cell>
          <cell r="AT82" t="str">
            <v>IDU-69-2008 Terminado Reconstrucción IDU Circuito Movilidad  -Anden3 Calzada2-POLIZA ESTABILIDAD ACTIVA</v>
          </cell>
          <cell r="AU82">
            <v>43100</v>
          </cell>
          <cell r="AV82" t="str">
            <v>POLIZA ESTABILIDAD ACTIVA IDU 069/08_V12 VENCE EN 30/12/2017</v>
          </cell>
        </row>
        <row r="83">
          <cell r="AP83">
            <v>138496</v>
          </cell>
          <cell r="AQ83">
            <v>1000482</v>
          </cell>
          <cell r="AR83">
            <v>1</v>
          </cell>
          <cell r="AS83">
            <v>42313</v>
          </cell>
          <cell r="AT83" t="str">
            <v>IDU-69-2008 Terminado Reconstrucción IDU Circuito Movilidad  -Anden3 Calzada2-POLIZA ESTABILIDAD ACTIVA</v>
          </cell>
          <cell r="AU83">
            <v>43100</v>
          </cell>
          <cell r="AV83" t="str">
            <v>POLIZA ESTABILIDAD ACTIVA IDU 069/08_V12 VENCE EN 30/12/2017</v>
          </cell>
        </row>
        <row r="84">
          <cell r="AP84">
            <v>138497</v>
          </cell>
          <cell r="AQ84">
            <v>1000473</v>
          </cell>
          <cell r="AR84">
            <v>1</v>
          </cell>
          <cell r="AS84">
            <v>42313</v>
          </cell>
          <cell r="AT84" t="str">
            <v>IDU-69-2008 Terminado Reconstrucción IDU Circuito Movilidad  -Anden3 Calzada2-POLIZA ESTABILIDAD ACTIVA</v>
          </cell>
          <cell r="AU84">
            <v>43100</v>
          </cell>
          <cell r="AV84" t="str">
            <v>POLIZA ESTABILIDAD ACTIVA IDU 069/08_V12 VENCE EN 30/12/2017</v>
          </cell>
        </row>
        <row r="85">
          <cell r="AP85">
            <v>138499</v>
          </cell>
          <cell r="AQ85">
            <v>1006082</v>
          </cell>
          <cell r="AR85">
            <v>1</v>
          </cell>
          <cell r="AS85">
            <v>42313</v>
          </cell>
          <cell r="AT85" t="str">
            <v>IDU-69-2008 Terminado Reconstrucción IDU Circuito Movilidad  -Anden3 Calzada2-POLIZA ESTABILIDAD ACTIVA</v>
          </cell>
          <cell r="AU85">
            <v>43100</v>
          </cell>
          <cell r="AV85" t="str">
            <v>POLIZA ESTABILIDAD ACTIVA IDU 069/08_V12 VENCE EN 30/12/2017</v>
          </cell>
        </row>
        <row r="86">
          <cell r="AP86">
            <v>138500</v>
          </cell>
          <cell r="AQ86">
            <v>1000440</v>
          </cell>
          <cell r="AR86">
            <v>1</v>
          </cell>
          <cell r="AS86">
            <v>42313</v>
          </cell>
          <cell r="AT86" t="str">
            <v>IDU-69-2008 Terminado Reconstrucción IDU Circuito Movilidad  -Anden3 Calzada2-POLIZA ESTABILIDAD ACTIVA</v>
          </cell>
          <cell r="AU86">
            <v>43100</v>
          </cell>
          <cell r="AV86" t="str">
            <v>POLIZA ESTABILIDAD ACTIVA IDU 069/08_V12 VENCE EN 30/12/2017</v>
          </cell>
        </row>
        <row r="87">
          <cell r="AP87">
            <v>138501</v>
          </cell>
          <cell r="AQ87">
            <v>1000417</v>
          </cell>
          <cell r="AR87">
            <v>1</v>
          </cell>
          <cell r="AS87">
            <v>42313</v>
          </cell>
          <cell r="AT87" t="str">
            <v>IDU-69-2008 Terminado Reconstrucción IDU Circuito Movilidad  -Anden3 Calzada2-POLIZA ESTABILIDAD ACTIVA</v>
          </cell>
          <cell r="AU87">
            <v>43100</v>
          </cell>
          <cell r="AV87" t="str">
            <v>POLIZA ESTABILIDAD ACTIVA IDU 069/08_V12 VENCE EN 30/12/2017</v>
          </cell>
        </row>
        <row r="88">
          <cell r="AP88">
            <v>138502</v>
          </cell>
          <cell r="AQ88">
            <v>1000331</v>
          </cell>
          <cell r="AR88">
            <v>1</v>
          </cell>
          <cell r="AS88">
            <v>42313</v>
          </cell>
          <cell r="AT88" t="str">
            <v>IDU-083-2012 Terminado Mantenimiento Periódico IDU Circuito Movilidad  -Calzada2-POLIZA ESTABILIDAD ACTIVA</v>
          </cell>
          <cell r="AU88">
            <v>43821</v>
          </cell>
          <cell r="AV88" t="str">
            <v>POLIZA ESTABILIDAD ACTIVA IDU 083/12 VENCE EN 21/12/2019</v>
          </cell>
        </row>
        <row r="89">
          <cell r="AP89">
            <v>138503</v>
          </cell>
          <cell r="AQ89">
            <v>1000299</v>
          </cell>
          <cell r="AR89">
            <v>1</v>
          </cell>
          <cell r="AS89">
            <v>42313</v>
          </cell>
          <cell r="AT89" t="str">
            <v>IDU-083-2012 Terminado Mantenimiento Periódico IDU Circuito Movilidad  -Calzada2-POLIZA ESTABILIDAD ACTIVA</v>
          </cell>
          <cell r="AU89">
            <v>43821</v>
          </cell>
          <cell r="AV89" t="str">
            <v>POLIZA ESTABILIDAD ACTIVA IDU 083/12 VENCE EN 21/12/2019</v>
          </cell>
        </row>
        <row r="90">
          <cell r="AP90">
            <v>138504</v>
          </cell>
          <cell r="AQ90">
            <v>1000271</v>
          </cell>
          <cell r="AR90">
            <v>1</v>
          </cell>
          <cell r="AS90">
            <v>42313</v>
          </cell>
          <cell r="AT90" t="str">
            <v>IDU-083-2012 Terminado Mantenimiento Periódico IDU Circuito Movilidad  -Calzada2-POLIZA ESTABILIDAD ACTIVA</v>
          </cell>
          <cell r="AU90">
            <v>43821</v>
          </cell>
          <cell r="AV90" t="str">
            <v>POLIZA ESTABILIDAD ACTIVA IDU 083/12 VENCE EN 21/12/2019</v>
          </cell>
        </row>
        <row r="91">
          <cell r="AP91">
            <v>138505</v>
          </cell>
          <cell r="AQ91">
            <v>1000230</v>
          </cell>
          <cell r="AR91">
            <v>1</v>
          </cell>
          <cell r="AS91">
            <v>42313</v>
          </cell>
          <cell r="AT91" t="str">
            <v>IDU-083-2012 Terminado Mantenimiento Periódico IDU Circuito Movilidad  -Calzada2-POLIZA ESTABILIDAD ACTIVA</v>
          </cell>
          <cell r="AU91">
            <v>43821</v>
          </cell>
          <cell r="AV91" t="str">
            <v>POLIZA ESTABILIDAD ACTIVA IDU 083/12 VENCE EN 21/12/2019</v>
          </cell>
        </row>
        <row r="92">
          <cell r="AP92">
            <v>138506</v>
          </cell>
          <cell r="AQ92">
            <v>1000195</v>
          </cell>
          <cell r="AR92">
            <v>1</v>
          </cell>
          <cell r="AS92">
            <v>42313</v>
          </cell>
          <cell r="AT92" t="str">
            <v>IDU-083-2012 Terminado Mantenimiento Periódico IDU Circuito Movilidad  -Calzada2-POLIZA ESTABILIDAD ACTIVA</v>
          </cell>
          <cell r="AU92">
            <v>43821</v>
          </cell>
          <cell r="AV92" t="str">
            <v>POLIZA ESTABILIDAD ACTIVA IDU 083/12 VENCE EN 21/12/2019</v>
          </cell>
        </row>
        <row r="93">
          <cell r="AP93">
            <v>138507</v>
          </cell>
          <cell r="AQ93">
            <v>1000143</v>
          </cell>
          <cell r="AR93">
            <v>1</v>
          </cell>
          <cell r="AS93">
            <v>42313</v>
          </cell>
          <cell r="AT93" t="str">
            <v>IDU-083-2012 Terminado Mantenimiento Periódico IDU Circuito Movilidad  -Calzada2-POLIZA ESTABILIDAD ACTIVA</v>
          </cell>
          <cell r="AU93">
            <v>43821</v>
          </cell>
          <cell r="AV93" t="str">
            <v>POLIZA ESTABILIDAD ACTIVA IDU 083/12 VENCE EN 21/12/2019</v>
          </cell>
        </row>
        <row r="94">
          <cell r="AP94">
            <v>138539</v>
          </cell>
          <cell r="AQ94">
            <v>1000194</v>
          </cell>
          <cell r="AR94">
            <v>1</v>
          </cell>
          <cell r="AS94">
            <v>42409</v>
          </cell>
          <cell r="AT94" t="str">
            <v>IDU-1686-2014 Terminado Mantenimiento Periódico IDU Circuito Movilidad  -</v>
          </cell>
          <cell r="AU94">
            <v>0</v>
          </cell>
          <cell r="AV94" t="str">
            <v>VIABLE</v>
          </cell>
        </row>
        <row r="95">
          <cell r="AP95">
            <v>138541</v>
          </cell>
          <cell r="AQ95">
            <v>1000134</v>
          </cell>
          <cell r="AR95">
            <v>1</v>
          </cell>
          <cell r="AS95">
            <v>42409</v>
          </cell>
          <cell r="AT95" t="str">
            <v>IDU-1686-2014 Terminado Mantenimiento Periódico IDU Circuito Movilidad  -</v>
          </cell>
          <cell r="AU95">
            <v>0</v>
          </cell>
          <cell r="AV95" t="str">
            <v>VIABLE</v>
          </cell>
        </row>
        <row r="96">
          <cell r="AP96">
            <v>138542</v>
          </cell>
          <cell r="AQ96">
            <v>1000115</v>
          </cell>
          <cell r="AR96">
            <v>1</v>
          </cell>
          <cell r="AS96">
            <v>42409</v>
          </cell>
          <cell r="AT96" t="str">
            <v>IDU-1686-2014 Terminado Mantenimiento Periódico IDU Circuito Movilidad  -</v>
          </cell>
          <cell r="AU96">
            <v>0</v>
          </cell>
          <cell r="AV96" t="str">
            <v>VIABLE</v>
          </cell>
        </row>
        <row r="97">
          <cell r="AP97">
            <v>138644</v>
          </cell>
          <cell r="AQ97">
            <v>1000946</v>
          </cell>
          <cell r="AR97">
            <v>1</v>
          </cell>
          <cell r="AS97">
            <v>42342</v>
          </cell>
          <cell r="AT97" t="str">
            <v>IDU-1300-2014 Contratado Construcción IDU Arterial  -</v>
          </cell>
          <cell r="AU97">
            <v>0</v>
          </cell>
          <cell r="AV97" t="str">
            <v>sc</v>
          </cell>
        </row>
        <row r="98">
          <cell r="AP98">
            <v>138649</v>
          </cell>
          <cell r="AQ98">
            <v>1000708</v>
          </cell>
          <cell r="AR98">
            <v>1</v>
          </cell>
          <cell r="AS98">
            <v>41439</v>
          </cell>
          <cell r="AT98" t="str">
            <v>SD Reservado Mantenimiento Periódico FDL USAQUEN Circuito Movilidad  -</v>
          </cell>
          <cell r="AU98">
            <v>0</v>
          </cell>
          <cell r="AV98" t="str">
            <v>sc</v>
          </cell>
        </row>
        <row r="99">
          <cell r="AP99">
            <v>138650</v>
          </cell>
          <cell r="AQ99">
            <v>1000631</v>
          </cell>
          <cell r="AR99">
            <v>1</v>
          </cell>
          <cell r="AS99">
            <v>41439</v>
          </cell>
          <cell r="AT99" t="str">
            <v>SD Reservado Mantenimiento Periódico FDL USAQUEN Circuito Movilidad  -</v>
          </cell>
          <cell r="AU99">
            <v>0</v>
          </cell>
          <cell r="AV99" t="str">
            <v>RESERVADO FDL</v>
          </cell>
        </row>
        <row r="100">
          <cell r="AP100">
            <v>138651</v>
          </cell>
          <cell r="AQ100">
            <v>1000478</v>
          </cell>
          <cell r="AR100">
            <v>1</v>
          </cell>
          <cell r="AS100">
            <v>42409</v>
          </cell>
          <cell r="AT100" t="str">
            <v>IDU-1686-2014 Terminado Rehabilitación IDU Circuito Movilidad  -</v>
          </cell>
          <cell r="AU100">
            <v>0</v>
          </cell>
          <cell r="AV100" t="str">
            <v>INTERVENCION IDU IDU-1686-2014 Rehabilitación Fecha Reporte 8/2/2016</v>
          </cell>
        </row>
        <row r="101">
          <cell r="AP101">
            <v>138652</v>
          </cell>
          <cell r="AQ101">
            <v>1000389</v>
          </cell>
          <cell r="AR101">
            <v>1</v>
          </cell>
          <cell r="AS101">
            <v>42409</v>
          </cell>
          <cell r="AT101" t="str">
            <v>IDU-1686-2014 Terminado Rehabilitación IDU Circuito Movilidad  -anden 1-POLIZA ESTABILIDAD ACTIVA</v>
          </cell>
          <cell r="AU101">
            <v>43753</v>
          </cell>
          <cell r="AV101" t="str">
            <v>INTERVENCION IDU IDU-1686-2014 ReHabilitación Fecha Reporte 8/2/2016</v>
          </cell>
        </row>
        <row r="102">
          <cell r="AP102">
            <v>138660</v>
          </cell>
          <cell r="AQ102">
            <v>1000317</v>
          </cell>
          <cell r="AR102">
            <v>1</v>
          </cell>
          <cell r="AS102">
            <v>42313</v>
          </cell>
          <cell r="AT102" t="str">
            <v>IDU-69-2008 Terminado Rehabilitación IDU Circuito Movilidad  -Calzada2-POLIZA ESTABILIDAD ACTIVA</v>
          </cell>
          <cell r="AU102">
            <v>42735</v>
          </cell>
          <cell r="AV102" t="str">
            <v>POLIZA ESTABILIDAD ACTIVA IDU 069/08_V11 VENCE EN 30/12/2016</v>
          </cell>
        </row>
        <row r="103">
          <cell r="AP103">
            <v>138663</v>
          </cell>
          <cell r="AQ103">
            <v>1000145</v>
          </cell>
          <cell r="AR103">
            <v>1</v>
          </cell>
          <cell r="AS103">
            <v>41439</v>
          </cell>
          <cell r="AT103" t="str">
            <v>SD Reservado Mantenimiento Periódico FDL USAQUEN Local  -</v>
          </cell>
          <cell r="AU103">
            <v>0</v>
          </cell>
          <cell r="AV103" t="str">
            <v>RESERVADO FDL</v>
          </cell>
        </row>
        <row r="104">
          <cell r="AP104">
            <v>138664</v>
          </cell>
          <cell r="AQ104">
            <v>1000064</v>
          </cell>
          <cell r="AR104">
            <v>1</v>
          </cell>
          <cell r="AS104">
            <v>42731</v>
          </cell>
          <cell r="AT104" t="str">
            <v>SD Reservado Mantenimiento Periódico IDU Local EJECUCION SITP 2016 -</v>
          </cell>
          <cell r="AU104">
            <v>0</v>
          </cell>
          <cell r="AV104" t="str">
            <v>RESERVADO IDU 2016</v>
          </cell>
        </row>
        <row r="105">
          <cell r="AP105">
            <v>138676</v>
          </cell>
          <cell r="AQ105">
            <v>1001027</v>
          </cell>
          <cell r="AR105">
            <v>1</v>
          </cell>
          <cell r="AS105">
            <v>41912</v>
          </cell>
          <cell r="AT105" t="str">
            <v>CONV-1292-2012 Terminado Rehabilitación UAERMV Circuito Movilidad  -</v>
          </cell>
          <cell r="AU105">
            <v>0</v>
          </cell>
          <cell r="AV105" t="str">
            <v>sc</v>
          </cell>
        </row>
        <row r="106">
          <cell r="AP106">
            <v>138677</v>
          </cell>
          <cell r="AQ106">
            <v>1006197</v>
          </cell>
          <cell r="AR106">
            <v>1</v>
          </cell>
          <cell r="AS106">
            <v>41912</v>
          </cell>
          <cell r="AT106" t="str">
            <v>CONV-IDU-009-2011 Terminado Rehabilitación UAERMV Circuito Movilidad  -</v>
          </cell>
          <cell r="AU106">
            <v>0</v>
          </cell>
          <cell r="AV106" t="str">
            <v>sc</v>
          </cell>
        </row>
        <row r="107">
          <cell r="AP107">
            <v>138678</v>
          </cell>
          <cell r="AQ107">
            <v>1000914</v>
          </cell>
          <cell r="AR107">
            <v>1</v>
          </cell>
          <cell r="AS107">
            <v>42766</v>
          </cell>
          <cell r="AT107" t="str">
            <v>SD Reservado Mantenimiento Periódico IDU Circuito Movilidad EJECUCION SITP 2016 -</v>
          </cell>
          <cell r="AU107">
            <v>0</v>
          </cell>
          <cell r="AV107" t="str">
            <v>INTERVENCION IDU IDU-1300-2014 Construcción Fecha Reporte 3/12/2015</v>
          </cell>
        </row>
        <row r="108">
          <cell r="AP108">
            <v>138679</v>
          </cell>
          <cell r="AQ108">
            <v>1000905</v>
          </cell>
          <cell r="AR108">
            <v>1</v>
          </cell>
          <cell r="AS108">
            <v>42731</v>
          </cell>
          <cell r="AT108" t="str">
            <v>SD Reservado Mantenimiento Periódico IDU Circuito Movilidad EJECUCION SITP 2016 -</v>
          </cell>
          <cell r="AU108">
            <v>0</v>
          </cell>
          <cell r="AV108" t="str">
            <v>RESERVADO IDU 2016</v>
          </cell>
        </row>
        <row r="109">
          <cell r="AP109">
            <v>138680</v>
          </cell>
          <cell r="AQ109">
            <v>1000810</v>
          </cell>
          <cell r="AR109">
            <v>1</v>
          </cell>
          <cell r="AS109">
            <v>42731</v>
          </cell>
          <cell r="AT109" t="str">
            <v>SD Reservado Mantenimiento Rutinario IDU Circuito Movilidad EJECUCION SITP 2016 -</v>
          </cell>
          <cell r="AU109">
            <v>0</v>
          </cell>
          <cell r="AV109" t="str">
            <v>RESERVADO IDU 2016</v>
          </cell>
        </row>
        <row r="110">
          <cell r="AP110">
            <v>138681</v>
          </cell>
          <cell r="AQ110">
            <v>1000764</v>
          </cell>
          <cell r="AR110">
            <v>1</v>
          </cell>
          <cell r="AS110">
            <v>42731</v>
          </cell>
          <cell r="AT110" t="str">
            <v>SD Reservado Mantenimiento Rutinario IDU Circuito Movilidad EJECUCION SITP 2016 -</v>
          </cell>
          <cell r="AU110">
            <v>0</v>
          </cell>
          <cell r="AV110" t="str">
            <v>RESERVADO IDU 2016</v>
          </cell>
        </row>
        <row r="111">
          <cell r="AP111">
            <v>138682</v>
          </cell>
          <cell r="AQ111">
            <v>1000743</v>
          </cell>
          <cell r="AR111">
            <v>1</v>
          </cell>
          <cell r="AS111">
            <v>42731</v>
          </cell>
          <cell r="AT111" t="str">
            <v>SD Reservado Mantenimiento Rutinario IDU Circuito Movilidad EJECUCION SITP 2016 -</v>
          </cell>
          <cell r="AU111">
            <v>0</v>
          </cell>
          <cell r="AV111" t="str">
            <v>RESERVADO IDU 2016</v>
          </cell>
        </row>
        <row r="112">
          <cell r="AP112">
            <v>138683</v>
          </cell>
          <cell r="AQ112">
            <v>1000486</v>
          </cell>
          <cell r="AR112">
            <v>1</v>
          </cell>
          <cell r="AS112">
            <v>42313</v>
          </cell>
          <cell r="AT112" t="str">
            <v>IDU-083-2012 Terminado Rehabilitación IDU Local  -Calzada2-POLIZA ESTABILIDAD ACTIVA</v>
          </cell>
          <cell r="AU112">
            <v>43821</v>
          </cell>
          <cell r="AV112" t="str">
            <v>POLIZA ESTABILIDAD ACTIVA IDU 083/12 VENCE EN 21/12/2019</v>
          </cell>
        </row>
        <row r="113">
          <cell r="AP113">
            <v>138725</v>
          </cell>
          <cell r="AQ113">
            <v>1000941</v>
          </cell>
          <cell r="AR113">
            <v>1</v>
          </cell>
          <cell r="AS113">
            <v>42342</v>
          </cell>
          <cell r="AT113" t="str">
            <v>IDU-1300-2014 Contratado Construcción IDU Arterial  -</v>
          </cell>
          <cell r="AU113">
            <v>0</v>
          </cell>
          <cell r="AV113" t="str">
            <v>VIABLE</v>
          </cell>
        </row>
        <row r="114">
          <cell r="AP114">
            <v>139470</v>
          </cell>
          <cell r="AQ114">
            <v>1004505</v>
          </cell>
          <cell r="AR114">
            <v>1</v>
          </cell>
          <cell r="AS114">
            <v>40956</v>
          </cell>
          <cell r="AT114" t="str">
            <v>UMV-189-2009 Terminado Mantenimiento Periódico UAERMV Circuito Movilidad  -</v>
          </cell>
          <cell r="AU114">
            <v>0</v>
          </cell>
          <cell r="AV114" t="str">
            <v>sc</v>
          </cell>
        </row>
        <row r="115">
          <cell r="AP115">
            <v>139471</v>
          </cell>
          <cell r="AQ115">
            <v>1004458</v>
          </cell>
          <cell r="AR115">
            <v>1</v>
          </cell>
          <cell r="AS115">
            <v>40956</v>
          </cell>
          <cell r="AT115" t="str">
            <v>UMV-189-2009 Terminado Mantenimiento Periódico UAERMV Circuito Movilidad  -</v>
          </cell>
          <cell r="AU115">
            <v>0</v>
          </cell>
          <cell r="AV115" t="str">
            <v>sc</v>
          </cell>
        </row>
        <row r="116">
          <cell r="AP116">
            <v>139473</v>
          </cell>
          <cell r="AQ116">
            <v>1004427</v>
          </cell>
          <cell r="AR116">
            <v>1</v>
          </cell>
          <cell r="AS116">
            <v>40956</v>
          </cell>
          <cell r="AT116" t="str">
            <v>UMV-189-2009 Terminado Mantenimiento Periódico UAERMV Circuito Movilidad  -</v>
          </cell>
          <cell r="AU116">
            <v>0</v>
          </cell>
          <cell r="AV116" t="str">
            <v>sc</v>
          </cell>
        </row>
        <row r="117">
          <cell r="AP117">
            <v>139563</v>
          </cell>
          <cell r="AQ117">
            <v>1004295</v>
          </cell>
          <cell r="AR117">
            <v>1</v>
          </cell>
          <cell r="AS117">
            <v>42101</v>
          </cell>
          <cell r="AT117" t="str">
            <v>UMV-638-2013 Terminado Acciones de Movilidad UAERMV Circuito Movilidad  -</v>
          </cell>
          <cell r="AU117">
            <v>0</v>
          </cell>
          <cell r="AV117" t="str">
            <v>sc</v>
          </cell>
        </row>
        <row r="118">
          <cell r="AP118">
            <v>139564</v>
          </cell>
          <cell r="AQ118">
            <v>1004291</v>
          </cell>
          <cell r="AR118">
            <v>1</v>
          </cell>
          <cell r="AS118">
            <v>40956</v>
          </cell>
          <cell r="AT118" t="str">
            <v>UMV-189-2009 Terminado Mantenimiento Periódico UAERMV Circuito Movilidad  -</v>
          </cell>
          <cell r="AU118">
            <v>0</v>
          </cell>
          <cell r="AV118" t="str">
            <v>sc</v>
          </cell>
        </row>
        <row r="119">
          <cell r="AP119">
            <v>139565</v>
          </cell>
          <cell r="AQ119">
            <v>1004289</v>
          </cell>
          <cell r="AR119">
            <v>1</v>
          </cell>
          <cell r="AS119">
            <v>40956</v>
          </cell>
          <cell r="AT119" t="str">
            <v>UMV-189-2009 Terminado Mantenimiento Periódico UAERMV Circuito Movilidad  -</v>
          </cell>
          <cell r="AU119">
            <v>0</v>
          </cell>
          <cell r="AV119" t="str">
            <v>sc</v>
          </cell>
        </row>
        <row r="120">
          <cell r="AP120">
            <v>139566</v>
          </cell>
          <cell r="AQ120">
            <v>1004282</v>
          </cell>
          <cell r="AR120">
            <v>1</v>
          </cell>
          <cell r="AS120">
            <v>42101</v>
          </cell>
          <cell r="AT120" t="str">
            <v>UMV-638-2013 Terminado Acciones de Movilidad UAERMV Circuito Movilidad  -</v>
          </cell>
          <cell r="AU120">
            <v>0</v>
          </cell>
          <cell r="AV120" t="str">
            <v>sc</v>
          </cell>
        </row>
        <row r="121">
          <cell r="AP121">
            <v>139567</v>
          </cell>
          <cell r="AQ121">
            <v>1004278</v>
          </cell>
          <cell r="AR121">
            <v>1</v>
          </cell>
          <cell r="AS121">
            <v>40956</v>
          </cell>
          <cell r="AT121" t="str">
            <v>UMV-189-2009 Terminado Mantenimiento Periódico UAERMV Circuito Movilidad  -</v>
          </cell>
          <cell r="AU121">
            <v>0</v>
          </cell>
          <cell r="AV121" t="str">
            <v>sc</v>
          </cell>
        </row>
        <row r="122">
          <cell r="AP122">
            <v>139752</v>
          </cell>
          <cell r="AQ122">
            <v>1003992</v>
          </cell>
          <cell r="AR122">
            <v>1</v>
          </cell>
          <cell r="AS122">
            <v>42768</v>
          </cell>
          <cell r="AT122" t="str">
            <v>SD Reservado Acciones de Movilidad UAERMV Circuito Movilidad Salvando Vidas -</v>
          </cell>
          <cell r="AU122">
            <v>0</v>
          </cell>
          <cell r="AV122" t="str">
            <v>sc</v>
          </cell>
        </row>
        <row r="123">
          <cell r="AP123">
            <v>139755</v>
          </cell>
          <cell r="AQ123">
            <v>1003942</v>
          </cell>
          <cell r="AR123">
            <v>1</v>
          </cell>
          <cell r="AS123">
            <v>42768</v>
          </cell>
          <cell r="AT123" t="str">
            <v>SD Reservado Acciones de Movilidad UAERMV Circuito Movilidad Salvando Vidas -</v>
          </cell>
          <cell r="AU123">
            <v>0</v>
          </cell>
          <cell r="AV123" t="str">
            <v>BUEN ESTADO</v>
          </cell>
        </row>
        <row r="124">
          <cell r="AP124">
            <v>139758</v>
          </cell>
          <cell r="AQ124">
            <v>50008619</v>
          </cell>
          <cell r="AR124">
            <v>1</v>
          </cell>
          <cell r="AS124">
            <v>42313</v>
          </cell>
          <cell r="AT124" t="str">
            <v>IDU-083-2012 Terminado Mantenimiento Periódico IDU Circuito Movilidad  -Calzada2-POLIZA ESTABILIDAD ACTIVA</v>
          </cell>
          <cell r="AU124">
            <v>43821</v>
          </cell>
          <cell r="AV124" t="str">
            <v>BUEN ESTADO</v>
          </cell>
        </row>
        <row r="125">
          <cell r="AP125">
            <v>139760</v>
          </cell>
          <cell r="AQ125">
            <v>1003853</v>
          </cell>
          <cell r="AR125">
            <v>1</v>
          </cell>
          <cell r="AS125">
            <v>42768</v>
          </cell>
          <cell r="AT125" t="str">
            <v>SD Reservado Acciones de Movilidad UAERMV Circuito Movilidad Salvando Vidas -</v>
          </cell>
          <cell r="AU125">
            <v>0</v>
          </cell>
          <cell r="AV125" t="str">
            <v>sc</v>
          </cell>
        </row>
        <row r="126">
          <cell r="AP126">
            <v>139764</v>
          </cell>
          <cell r="AQ126">
            <v>1003758</v>
          </cell>
          <cell r="AR126">
            <v>1</v>
          </cell>
          <cell r="AS126">
            <v>42768</v>
          </cell>
          <cell r="AT126" t="str">
            <v>SD Reservado Acciones de Movilidad UAERMV Circuito Movilidad Salvando Vidas -</v>
          </cell>
          <cell r="AU126">
            <v>0</v>
          </cell>
          <cell r="AV126" t="str">
            <v>VIABLE</v>
          </cell>
        </row>
        <row r="127">
          <cell r="AP127">
            <v>139771</v>
          </cell>
          <cell r="AQ127">
            <v>1003656</v>
          </cell>
          <cell r="AR127">
            <v>1</v>
          </cell>
          <cell r="AS127">
            <v>42101</v>
          </cell>
          <cell r="AT127" t="str">
            <v>UMV-638-2013 Terminado Acciones de Movilidad UAERMV Local  -</v>
          </cell>
          <cell r="AU127">
            <v>0</v>
          </cell>
          <cell r="AV127" t="str">
            <v>sc</v>
          </cell>
        </row>
        <row r="128">
          <cell r="AP128">
            <v>139806</v>
          </cell>
          <cell r="AQ128">
            <v>1003610</v>
          </cell>
          <cell r="AR128">
            <v>1</v>
          </cell>
          <cell r="AS128">
            <v>42313</v>
          </cell>
          <cell r="AT128" t="str">
            <v>IDU-2053-2015 Terminado Acciones de Movilidad IDU Circuito Movilidad  -</v>
          </cell>
          <cell r="AU128">
            <v>0</v>
          </cell>
          <cell r="AV128" t="str">
            <v>sc</v>
          </cell>
        </row>
        <row r="129">
          <cell r="AP129">
            <v>139807</v>
          </cell>
          <cell r="AQ129">
            <v>1003600</v>
          </cell>
          <cell r="AR129">
            <v>1</v>
          </cell>
          <cell r="AS129">
            <v>42313</v>
          </cell>
          <cell r="AT129" t="str">
            <v>IDU-2053-2015 Terminado Acciones de Movilidad IDU Circuito Movilidad  -</v>
          </cell>
          <cell r="AU129">
            <v>0</v>
          </cell>
          <cell r="AV129" t="str">
            <v>sc</v>
          </cell>
        </row>
        <row r="130">
          <cell r="AP130">
            <v>139855</v>
          </cell>
          <cell r="AQ130">
            <v>1003677</v>
          </cell>
          <cell r="AR130">
            <v>1</v>
          </cell>
          <cell r="AS130">
            <v>42101</v>
          </cell>
          <cell r="AT130" t="str">
            <v>UMV-638-2013 Terminado Acciones de Movilidad UAERMV Circuito Movilidad  -</v>
          </cell>
          <cell r="AU130">
            <v>0</v>
          </cell>
          <cell r="AV130" t="str">
            <v>sc</v>
          </cell>
        </row>
        <row r="131">
          <cell r="AP131">
            <v>139856</v>
          </cell>
          <cell r="AQ131">
            <v>1003632</v>
          </cell>
          <cell r="AR131">
            <v>1</v>
          </cell>
          <cell r="AS131">
            <v>42731</v>
          </cell>
          <cell r="AT131" t="str">
            <v>SD Reservado Mantenimiento Rutinario IDU Circuito Movilidad EJECUCION SITP 2016 -</v>
          </cell>
          <cell r="AU131">
            <v>0</v>
          </cell>
          <cell r="AV131" t="str">
            <v>sc</v>
          </cell>
        </row>
        <row r="132">
          <cell r="AP132">
            <v>139873</v>
          </cell>
          <cell r="AQ132">
            <v>1003474</v>
          </cell>
          <cell r="AR132">
            <v>1</v>
          </cell>
          <cell r="AS132">
            <v>42313</v>
          </cell>
          <cell r="AT132" t="str">
            <v>IDU-49-2012 Terminado Acciones de Movilidad IDU Local  -</v>
          </cell>
          <cell r="AU132">
            <v>0</v>
          </cell>
          <cell r="AV132" t="str">
            <v>sc</v>
          </cell>
        </row>
        <row r="133">
          <cell r="AP133">
            <v>139874</v>
          </cell>
          <cell r="AQ133">
            <v>1003463</v>
          </cell>
          <cell r="AR133">
            <v>1</v>
          </cell>
          <cell r="AS133">
            <v>42313</v>
          </cell>
          <cell r="AT133" t="str">
            <v>IDU-49-2012 Terminado Acciones de Movilidad IDU Local  -</v>
          </cell>
          <cell r="AU133">
            <v>0</v>
          </cell>
          <cell r="AV133" t="str">
            <v>sc</v>
          </cell>
        </row>
        <row r="134">
          <cell r="AP134">
            <v>139895</v>
          </cell>
          <cell r="AQ134">
            <v>1003331</v>
          </cell>
          <cell r="AR134">
            <v>1</v>
          </cell>
          <cell r="AS134">
            <v>41439</v>
          </cell>
          <cell r="AT134" t="str">
            <v>071-2013 Reservado Mantenimiento Periódico FDL USAQUEN Local  -</v>
          </cell>
          <cell r="AU134">
            <v>0</v>
          </cell>
          <cell r="AV134" t="str">
            <v>sc</v>
          </cell>
        </row>
        <row r="135">
          <cell r="AP135">
            <v>139903</v>
          </cell>
          <cell r="AQ135">
            <v>1003678</v>
          </cell>
          <cell r="AR135">
            <v>1</v>
          </cell>
          <cell r="AS135">
            <v>42760</v>
          </cell>
          <cell r="AT135" t="str">
            <v>SD Terminado Parcheo UAERMV Arterial SD Reporte Ejecución diciembre de 2016-</v>
          </cell>
          <cell r="AU135">
            <v>0</v>
          </cell>
          <cell r="AV135" t="str">
            <v>sc</v>
          </cell>
        </row>
        <row r="136">
          <cell r="AP136">
            <v>139904</v>
          </cell>
          <cell r="AQ136">
            <v>1003678</v>
          </cell>
          <cell r="AR136">
            <v>1</v>
          </cell>
          <cell r="AS136">
            <v>42760</v>
          </cell>
          <cell r="AT136" t="str">
            <v>SD Terminado Parcheo UAERMV Arterial SD Reporte Ejecución diciembre de 2016-</v>
          </cell>
          <cell r="AU136">
            <v>0</v>
          </cell>
          <cell r="AV136" t="str">
            <v>sc</v>
          </cell>
        </row>
        <row r="137">
          <cell r="AP137">
            <v>139905</v>
          </cell>
          <cell r="AQ137">
            <v>1003660</v>
          </cell>
          <cell r="AR137">
            <v>1</v>
          </cell>
          <cell r="AS137">
            <v>42760</v>
          </cell>
          <cell r="AT137" t="str">
            <v>SD Terminado Parcheo UAERMV Arterial SD Reporte Ejecución diciembre de 2016-</v>
          </cell>
          <cell r="AU137">
            <v>0</v>
          </cell>
          <cell r="AV137" t="str">
            <v>sc</v>
          </cell>
        </row>
        <row r="138">
          <cell r="AP138">
            <v>139906</v>
          </cell>
          <cell r="AQ138">
            <v>1003660</v>
          </cell>
          <cell r="AR138">
            <v>1</v>
          </cell>
          <cell r="AS138">
            <v>42760</v>
          </cell>
          <cell r="AT138" t="str">
            <v>SD Terminado Parcheo UAERMV Arterial SD Reporte Ejecución diciembre de 2016-</v>
          </cell>
          <cell r="AU138">
            <v>0</v>
          </cell>
          <cell r="AV138" t="str">
            <v>sc</v>
          </cell>
        </row>
        <row r="139">
          <cell r="AP139">
            <v>139913</v>
          </cell>
          <cell r="AQ139">
            <v>1003517</v>
          </cell>
          <cell r="AR139">
            <v>1</v>
          </cell>
          <cell r="AS139">
            <v>42342</v>
          </cell>
          <cell r="AT139" t="str">
            <v>IDU-66-2009 Terminado Construcción IDU Arterial  -</v>
          </cell>
          <cell r="AU139">
            <v>0</v>
          </cell>
          <cell r="AV139" t="str">
            <v>sc</v>
          </cell>
        </row>
        <row r="140">
          <cell r="AP140">
            <v>140021</v>
          </cell>
          <cell r="AQ140">
            <v>1006482</v>
          </cell>
          <cell r="AR140">
            <v>1</v>
          </cell>
          <cell r="AS140">
            <v>42768</v>
          </cell>
          <cell r="AT140" t="str">
            <v>SD Reservado Acciones de Movilidad UAERMV Circuito Movilidad Salvando Vidas -</v>
          </cell>
          <cell r="AU140">
            <v>0</v>
          </cell>
          <cell r="AV140" t="str">
            <v>UMV SALVANDO VIDAS</v>
          </cell>
        </row>
        <row r="141">
          <cell r="AP141">
            <v>140024</v>
          </cell>
          <cell r="AQ141">
            <v>1003313</v>
          </cell>
          <cell r="AR141">
            <v>1</v>
          </cell>
          <cell r="AS141">
            <v>42768</v>
          </cell>
          <cell r="AT141" t="str">
            <v>SD Reservado Acciones de Movilidad UAERMV Circuito Movilidad Salvando Vidas -</v>
          </cell>
          <cell r="AU141">
            <v>0</v>
          </cell>
          <cell r="AV141" t="str">
            <v>UMV SALVANDO VIDAS</v>
          </cell>
        </row>
        <row r="142">
          <cell r="AP142">
            <v>140026</v>
          </cell>
          <cell r="AQ142">
            <v>1003249</v>
          </cell>
          <cell r="AR142">
            <v>1</v>
          </cell>
          <cell r="AS142">
            <v>42768</v>
          </cell>
          <cell r="AT142" t="str">
            <v>SD Reservado Acciones de Movilidad UAERMV Circuito Movilidad Salvando Vidas -</v>
          </cell>
          <cell r="AU142">
            <v>0</v>
          </cell>
          <cell r="AV142" t="str">
            <v>UMV SALVANDO VIDAS</v>
          </cell>
        </row>
        <row r="143">
          <cell r="AP143">
            <v>140028</v>
          </cell>
          <cell r="AQ143">
            <v>1003231</v>
          </cell>
          <cell r="AR143">
            <v>1</v>
          </cell>
          <cell r="AS143">
            <v>42768</v>
          </cell>
          <cell r="AT143" t="str">
            <v>SD Reservado Acciones de Movilidad UAERMV Circuito Movilidad Salvando Vidas -</v>
          </cell>
          <cell r="AU143">
            <v>0</v>
          </cell>
          <cell r="AV143" t="str">
            <v>VIABLE</v>
          </cell>
        </row>
        <row r="144">
          <cell r="AP144">
            <v>140032</v>
          </cell>
          <cell r="AQ144">
            <v>1003153</v>
          </cell>
          <cell r="AR144">
            <v>1</v>
          </cell>
          <cell r="AS144">
            <v>42768</v>
          </cell>
          <cell r="AT144" t="str">
            <v>SD Reservado Acciones de Movilidad UAERMV Circuito Movilidad Salvando Vidas -</v>
          </cell>
          <cell r="AU144">
            <v>0</v>
          </cell>
          <cell r="AV144" t="str">
            <v>UMV SALVANDO VIDAS</v>
          </cell>
        </row>
        <row r="145">
          <cell r="AP145">
            <v>140064</v>
          </cell>
          <cell r="AQ145">
            <v>1003001</v>
          </cell>
          <cell r="AR145">
            <v>1</v>
          </cell>
          <cell r="AS145">
            <v>41439</v>
          </cell>
          <cell r="AT145" t="str">
            <v>SD Reservado Mantenimiento Periódico FDL USAQUEN Circuito Movilidad  -</v>
          </cell>
          <cell r="AU145">
            <v>0</v>
          </cell>
          <cell r="AV145" t="str">
            <v>sc</v>
          </cell>
        </row>
        <row r="146">
          <cell r="AP146">
            <v>140065</v>
          </cell>
          <cell r="AQ146">
            <v>1002996</v>
          </cell>
          <cell r="AR146">
            <v>1</v>
          </cell>
          <cell r="AS146">
            <v>42768</v>
          </cell>
          <cell r="AT146" t="str">
            <v>SD Reservado Acciones de Movilidad UAERMV Circuito Movilidad Salvando Vidas -</v>
          </cell>
          <cell r="AU146">
            <v>0</v>
          </cell>
          <cell r="AV146" t="str">
            <v>sc</v>
          </cell>
        </row>
        <row r="147">
          <cell r="AP147">
            <v>140066</v>
          </cell>
          <cell r="AQ147">
            <v>1002991</v>
          </cell>
          <cell r="AR147">
            <v>1</v>
          </cell>
          <cell r="AS147">
            <v>42768</v>
          </cell>
          <cell r="AT147" t="str">
            <v>SD Reservado Acciones de Movilidad UAERMV Circuito Movilidad Salvando Vidas -</v>
          </cell>
          <cell r="AU147">
            <v>0</v>
          </cell>
          <cell r="AV147" t="str">
            <v>sc</v>
          </cell>
        </row>
        <row r="148">
          <cell r="AP148">
            <v>140067</v>
          </cell>
          <cell r="AQ148">
            <v>1002987</v>
          </cell>
          <cell r="AR148">
            <v>1</v>
          </cell>
          <cell r="AS148">
            <v>42768</v>
          </cell>
          <cell r="AT148" t="str">
            <v>SD Reservado Acciones de Movilidad UAERMV Circuito Movilidad Salvando Vidas -</v>
          </cell>
          <cell r="AU148">
            <v>0</v>
          </cell>
          <cell r="AV148" t="str">
            <v>sc</v>
          </cell>
        </row>
        <row r="149">
          <cell r="AP149">
            <v>140068</v>
          </cell>
          <cell r="AQ149">
            <v>1002983</v>
          </cell>
          <cell r="AR149">
            <v>1</v>
          </cell>
          <cell r="AS149">
            <v>42768</v>
          </cell>
          <cell r="AT149" t="str">
            <v>SD Reservado Acciones de Movilidad UAERMV Circuito Movilidad Salvando Vidas -</v>
          </cell>
          <cell r="AU149">
            <v>0</v>
          </cell>
          <cell r="AV149" t="str">
            <v>sc</v>
          </cell>
        </row>
        <row r="150">
          <cell r="AP150">
            <v>140069</v>
          </cell>
          <cell r="AQ150">
            <v>1002976</v>
          </cell>
          <cell r="AR150">
            <v>1</v>
          </cell>
          <cell r="AS150">
            <v>42768</v>
          </cell>
          <cell r="AT150" t="str">
            <v>SD Reservado Acciones de Movilidad UAERMV Circuito Movilidad Salvando Vidas -</v>
          </cell>
          <cell r="AU150">
            <v>0</v>
          </cell>
          <cell r="AV150" t="str">
            <v>sc</v>
          </cell>
        </row>
        <row r="151">
          <cell r="AP151">
            <v>140071</v>
          </cell>
          <cell r="AQ151">
            <v>1002965</v>
          </cell>
          <cell r="AR151">
            <v>1</v>
          </cell>
          <cell r="AS151">
            <v>42768</v>
          </cell>
          <cell r="AT151" t="str">
            <v>SD Reservado Acciones de Movilidad UAERMV Circuito Movilidad Salvando Vidas -</v>
          </cell>
          <cell r="AU151">
            <v>0</v>
          </cell>
          <cell r="AV151" t="str">
            <v>sc</v>
          </cell>
        </row>
        <row r="152">
          <cell r="AP152">
            <v>140079</v>
          </cell>
          <cell r="AQ152">
            <v>1002952</v>
          </cell>
          <cell r="AR152">
            <v>1</v>
          </cell>
          <cell r="AS152">
            <v>42731</v>
          </cell>
          <cell r="AT152" t="str">
            <v>SD Reservado Mantenimiento Periódico IDU Circuito Movilidad EJECUCION SITP 2016 -</v>
          </cell>
          <cell r="AU152">
            <v>0</v>
          </cell>
          <cell r="AV152" t="str">
            <v>SITP 2016</v>
          </cell>
        </row>
        <row r="153">
          <cell r="AP153">
            <v>140080</v>
          </cell>
          <cell r="AQ153">
            <v>1002933</v>
          </cell>
          <cell r="AR153">
            <v>1</v>
          </cell>
          <cell r="AS153">
            <v>42731</v>
          </cell>
          <cell r="AT153" t="str">
            <v>SD Reservado Mantenimiento Periódico IDU Circuito Movilidad EJECUCION SITP 2016 -</v>
          </cell>
          <cell r="AU153">
            <v>0</v>
          </cell>
          <cell r="AV153" t="str">
            <v>SITP 2016</v>
          </cell>
        </row>
        <row r="154">
          <cell r="AP154">
            <v>140082</v>
          </cell>
          <cell r="AQ154">
            <v>1002883</v>
          </cell>
          <cell r="AR154">
            <v>1</v>
          </cell>
          <cell r="AS154">
            <v>42731</v>
          </cell>
          <cell r="AT154" t="str">
            <v>SD Reservado Mantenimiento Periódico IDU Circuito Movilidad EJECUCION SITP 2016 -</v>
          </cell>
          <cell r="AU154">
            <v>0</v>
          </cell>
          <cell r="AV154" t="str">
            <v>SITP 2016</v>
          </cell>
        </row>
        <row r="155">
          <cell r="AP155">
            <v>140121</v>
          </cell>
          <cell r="AQ155">
            <v>1003391</v>
          </cell>
          <cell r="AR155">
            <v>1</v>
          </cell>
          <cell r="AS155">
            <v>42342</v>
          </cell>
          <cell r="AT155" t="str">
            <v>IDU-1654-2014 Contratado Construcción IDU Arterial  -</v>
          </cell>
          <cell r="AU155">
            <v>0</v>
          </cell>
          <cell r="AV155" t="str">
            <v>sc</v>
          </cell>
        </row>
        <row r="156">
          <cell r="AP156">
            <v>140122</v>
          </cell>
          <cell r="AQ156">
            <v>1003391</v>
          </cell>
          <cell r="AR156">
            <v>1</v>
          </cell>
          <cell r="AS156">
            <v>42101</v>
          </cell>
          <cell r="AT156" t="str">
            <v>UMV-638-2013 Terminado Acciones de Movilidad UAERMV Arterial  -</v>
          </cell>
          <cell r="AU156">
            <v>0</v>
          </cell>
          <cell r="AV156" t="str">
            <v>sc</v>
          </cell>
        </row>
        <row r="157">
          <cell r="AP157">
            <v>140123</v>
          </cell>
          <cell r="AQ157">
            <v>1003369</v>
          </cell>
          <cell r="AR157">
            <v>1</v>
          </cell>
          <cell r="AS157">
            <v>42342</v>
          </cell>
          <cell r="AT157" t="str">
            <v>IDU-1654-2014 Contratado Construcción IDU Arterial  -</v>
          </cell>
          <cell r="AU157">
            <v>0</v>
          </cell>
          <cell r="AV157" t="str">
            <v>sc</v>
          </cell>
        </row>
        <row r="158">
          <cell r="AP158">
            <v>140124</v>
          </cell>
          <cell r="AQ158">
            <v>1003369</v>
          </cell>
          <cell r="AR158">
            <v>1</v>
          </cell>
          <cell r="AS158">
            <v>42101</v>
          </cell>
          <cell r="AT158" t="str">
            <v>UMV-638-2013 Terminado Acciones de Movilidad UAERMV Arterial  -</v>
          </cell>
          <cell r="AU158">
            <v>0</v>
          </cell>
          <cell r="AV158" t="str">
            <v>sc</v>
          </cell>
        </row>
        <row r="159">
          <cell r="AP159">
            <v>140125</v>
          </cell>
          <cell r="AQ159">
            <v>1003341</v>
          </cell>
          <cell r="AR159">
            <v>1</v>
          </cell>
          <cell r="AS159">
            <v>42342</v>
          </cell>
          <cell r="AT159" t="str">
            <v>IDU-1654-2014 En Ejecución Construcción IDU Arterial  -</v>
          </cell>
          <cell r="AU159">
            <v>0</v>
          </cell>
          <cell r="AV159" t="str">
            <v>sc</v>
          </cell>
        </row>
        <row r="160">
          <cell r="AP160">
            <v>140126</v>
          </cell>
          <cell r="AQ160">
            <v>1003341</v>
          </cell>
          <cell r="AR160">
            <v>1</v>
          </cell>
          <cell r="AS160">
            <v>42101</v>
          </cell>
          <cell r="AT160" t="str">
            <v>UMV-638-2013 Terminado Acciones de Movilidad UAERMV Arterial  -</v>
          </cell>
          <cell r="AU160">
            <v>0</v>
          </cell>
          <cell r="AV160" t="str">
            <v>sc</v>
          </cell>
        </row>
        <row r="161">
          <cell r="AP161">
            <v>140129</v>
          </cell>
          <cell r="AQ161">
            <v>1003294</v>
          </cell>
          <cell r="AR161">
            <v>1</v>
          </cell>
          <cell r="AS161">
            <v>42101</v>
          </cell>
          <cell r="AT161" t="str">
            <v>UMV-638-2013 Terminado Acciones de Movilidad UAERMV Arterial  -</v>
          </cell>
          <cell r="AU161">
            <v>0</v>
          </cell>
          <cell r="AV161" t="str">
            <v>sc</v>
          </cell>
        </row>
        <row r="162">
          <cell r="AP162">
            <v>140130</v>
          </cell>
          <cell r="AQ162">
            <v>1003294</v>
          </cell>
          <cell r="AR162">
            <v>1</v>
          </cell>
          <cell r="AS162">
            <v>42101</v>
          </cell>
          <cell r="AT162" t="str">
            <v>UMV-638-2013 Terminado Acciones de Movilidad UAERMV Arterial  -</v>
          </cell>
          <cell r="AU162">
            <v>0</v>
          </cell>
          <cell r="AV162" t="str">
            <v>sc</v>
          </cell>
        </row>
        <row r="163">
          <cell r="AP163">
            <v>140131</v>
          </cell>
          <cell r="AQ163">
            <v>1003273</v>
          </cell>
          <cell r="AR163">
            <v>1</v>
          </cell>
          <cell r="AS163">
            <v>42342</v>
          </cell>
          <cell r="AT163" t="str">
            <v>IDU-1654-2014 Contratado Construcción IDU Arterial  -</v>
          </cell>
          <cell r="AU163">
            <v>0</v>
          </cell>
          <cell r="AV163" t="str">
            <v>sc</v>
          </cell>
        </row>
        <row r="164">
          <cell r="AP164">
            <v>140132</v>
          </cell>
          <cell r="AQ164">
            <v>1003273</v>
          </cell>
          <cell r="AR164">
            <v>1</v>
          </cell>
          <cell r="AS164">
            <v>42101</v>
          </cell>
          <cell r="AT164" t="str">
            <v>UMV-638-2013 Terminado Acciones de Movilidad UAERMV Arterial  -</v>
          </cell>
          <cell r="AU164">
            <v>0</v>
          </cell>
          <cell r="AV164" t="str">
            <v>sc</v>
          </cell>
        </row>
        <row r="165">
          <cell r="AP165">
            <v>140135</v>
          </cell>
          <cell r="AQ165">
            <v>1003239</v>
          </cell>
          <cell r="AR165">
            <v>1</v>
          </cell>
          <cell r="AS165">
            <v>42342</v>
          </cell>
          <cell r="AT165" t="str">
            <v>IDU-1654-2014 En Ejecución Construcción IDU Arterial  -</v>
          </cell>
          <cell r="AU165">
            <v>0</v>
          </cell>
          <cell r="AV165" t="str">
            <v>sc</v>
          </cell>
        </row>
        <row r="166">
          <cell r="AP166">
            <v>140136</v>
          </cell>
          <cell r="AQ166">
            <v>1003239</v>
          </cell>
          <cell r="AR166">
            <v>1</v>
          </cell>
          <cell r="AS166">
            <v>42313</v>
          </cell>
          <cell r="AT166" t="str">
            <v>IDU-69-2008 Terminado Acciones de Movilidad IDU Arterial  -</v>
          </cell>
          <cell r="AU166">
            <v>0</v>
          </cell>
          <cell r="AV166" t="str">
            <v>sc</v>
          </cell>
        </row>
        <row r="167">
          <cell r="AP167">
            <v>140137</v>
          </cell>
          <cell r="AQ167">
            <v>1003178</v>
          </cell>
          <cell r="AR167">
            <v>1</v>
          </cell>
          <cell r="AS167">
            <v>42342</v>
          </cell>
          <cell r="AT167" t="str">
            <v>IDU-1654-2014 En Ejecución Construcción IDU Arterial  -</v>
          </cell>
          <cell r="AU167">
            <v>0</v>
          </cell>
          <cell r="AV167" t="str">
            <v>sc</v>
          </cell>
        </row>
        <row r="168">
          <cell r="AP168">
            <v>140138</v>
          </cell>
          <cell r="AQ168">
            <v>1003178</v>
          </cell>
          <cell r="AR168">
            <v>1</v>
          </cell>
          <cell r="AS168">
            <v>42313</v>
          </cell>
          <cell r="AT168" t="str">
            <v>IDU-69-2008 Terminado Acciones de Movilidad IDU Arterial  -</v>
          </cell>
          <cell r="AU168">
            <v>0</v>
          </cell>
          <cell r="AV168" t="str">
            <v>sc</v>
          </cell>
        </row>
        <row r="169">
          <cell r="AP169">
            <v>140139</v>
          </cell>
          <cell r="AQ169">
            <v>1003142</v>
          </cell>
          <cell r="AR169">
            <v>1</v>
          </cell>
          <cell r="AS169">
            <v>42342</v>
          </cell>
          <cell r="AT169" t="str">
            <v>IDU-1654-2014 Contratado Construcción IDU Arterial  -</v>
          </cell>
          <cell r="AU169">
            <v>0</v>
          </cell>
          <cell r="AV169" t="str">
            <v>sc</v>
          </cell>
        </row>
        <row r="170">
          <cell r="AP170">
            <v>140140</v>
          </cell>
          <cell r="AQ170">
            <v>1003142</v>
          </cell>
          <cell r="AR170">
            <v>1</v>
          </cell>
          <cell r="AS170">
            <v>42101</v>
          </cell>
          <cell r="AT170" t="str">
            <v>UMV-638-2013 Terminado Acciones de Movilidad UAERMV Arterial  -</v>
          </cell>
          <cell r="AU170">
            <v>0</v>
          </cell>
          <cell r="AV170" t="str">
            <v>sc</v>
          </cell>
        </row>
        <row r="171">
          <cell r="AP171">
            <v>140141</v>
          </cell>
          <cell r="AQ171">
            <v>1003115</v>
          </cell>
          <cell r="AR171">
            <v>1</v>
          </cell>
          <cell r="AS171">
            <v>42342</v>
          </cell>
          <cell r="AT171" t="str">
            <v>IDU-1654-2014 Contratado Construcción IDU Arterial  -</v>
          </cell>
          <cell r="AU171">
            <v>0</v>
          </cell>
          <cell r="AV171" t="str">
            <v>sc</v>
          </cell>
        </row>
        <row r="172">
          <cell r="AP172">
            <v>140142</v>
          </cell>
          <cell r="AQ172">
            <v>1003115</v>
          </cell>
          <cell r="AR172">
            <v>1</v>
          </cell>
          <cell r="AS172">
            <v>42313</v>
          </cell>
          <cell r="AT172" t="str">
            <v>IDU-69-2008 Terminado Acciones de Movilidad IDU Arterial  -</v>
          </cell>
          <cell r="AU172">
            <v>0</v>
          </cell>
          <cell r="AV172" t="str">
            <v>sc</v>
          </cell>
        </row>
        <row r="173">
          <cell r="AP173">
            <v>140199</v>
          </cell>
          <cell r="AQ173">
            <v>1002830</v>
          </cell>
          <cell r="AR173">
            <v>1</v>
          </cell>
          <cell r="AS173">
            <v>42313</v>
          </cell>
          <cell r="AT173" t="str">
            <v>IDU-69-2008 Terminado Acciones de Movilidad IDU Circuito Movilidad  -</v>
          </cell>
          <cell r="AU173">
            <v>0</v>
          </cell>
          <cell r="AV173" t="str">
            <v>sc</v>
          </cell>
        </row>
        <row r="174">
          <cell r="AP174">
            <v>140242</v>
          </cell>
          <cell r="AQ174">
            <v>1002852</v>
          </cell>
          <cell r="AR174">
            <v>1</v>
          </cell>
          <cell r="AS174">
            <v>42313</v>
          </cell>
          <cell r="AT174" t="str">
            <v>CONV-009-2011 Terminado Mantenimiento Periódico IDU Circuito Movilidad  -</v>
          </cell>
          <cell r="AU174">
            <v>0</v>
          </cell>
          <cell r="AV174" t="str">
            <v>INTERVENCION IDU CONV-009-2011 Mantenimiento Periódico Fecha Reporte 4/11/2015</v>
          </cell>
        </row>
        <row r="175">
          <cell r="AP175">
            <v>140244</v>
          </cell>
          <cell r="AQ175">
            <v>1002822</v>
          </cell>
          <cell r="AR175">
            <v>1</v>
          </cell>
          <cell r="AS175">
            <v>42313</v>
          </cell>
          <cell r="AT175" t="str">
            <v>CONV-009-2011 Terminado Mantenimiento Periódico IDU Circuito Movilidad  -</v>
          </cell>
          <cell r="AU175">
            <v>0</v>
          </cell>
          <cell r="AV175" t="str">
            <v>INTERVENCION IDU CONV-009-2011 Mantenimiento Periódico Fecha Reporte 4/11/2015</v>
          </cell>
        </row>
        <row r="176">
          <cell r="AP176">
            <v>140256</v>
          </cell>
          <cell r="AQ176">
            <v>1002509</v>
          </cell>
          <cell r="AR176">
            <v>1</v>
          </cell>
          <cell r="AS176">
            <v>42164</v>
          </cell>
          <cell r="AT176" t="str">
            <v>SD Reservado Mantenimiento Periódico FDL USAQUEN Local MEJORAMIENTO INTEGRAL DE LA MALLA VIAL Y EP -</v>
          </cell>
          <cell r="AU176">
            <v>0</v>
          </cell>
          <cell r="AV176" t="str">
            <v>sc</v>
          </cell>
        </row>
        <row r="177">
          <cell r="AP177">
            <v>140257</v>
          </cell>
          <cell r="AQ177">
            <v>1002489</v>
          </cell>
          <cell r="AR177">
            <v>1</v>
          </cell>
          <cell r="AS177">
            <v>42412</v>
          </cell>
          <cell r="AT177" t="str">
            <v>SD Terminado Acciones de Movilidad FDL USAQUEN Local  -</v>
          </cell>
          <cell r="AU177">
            <v>0</v>
          </cell>
          <cell r="AV177" t="str">
            <v>sc</v>
          </cell>
        </row>
        <row r="178">
          <cell r="AP178">
            <v>140258</v>
          </cell>
          <cell r="AQ178">
            <v>1002456</v>
          </cell>
          <cell r="AR178">
            <v>1</v>
          </cell>
          <cell r="AS178">
            <v>42412</v>
          </cell>
          <cell r="AT178" t="str">
            <v>071-2013 Terminado Mantenimiento Periódico FDL USAQUEN Local  Rep agosto 2015 pero ejecucion 2014-</v>
          </cell>
          <cell r="AU178">
            <v>0</v>
          </cell>
          <cell r="AV178" t="str">
            <v>sc</v>
          </cell>
        </row>
        <row r="179">
          <cell r="AP179">
            <v>140259</v>
          </cell>
          <cell r="AQ179">
            <v>1002425</v>
          </cell>
          <cell r="AR179">
            <v>1</v>
          </cell>
          <cell r="AS179">
            <v>42164</v>
          </cell>
          <cell r="AT179" t="str">
            <v>SD Reservado Mantenimiento Periódico FDL USAQUEN Local MEJORAMIENTO INTEGRAL DE LA MALLA VIAL Y EP -</v>
          </cell>
          <cell r="AU179">
            <v>0</v>
          </cell>
          <cell r="AV179" t="str">
            <v>sc</v>
          </cell>
        </row>
        <row r="180">
          <cell r="AP180">
            <v>140260</v>
          </cell>
          <cell r="AQ180">
            <v>1002404</v>
          </cell>
          <cell r="AR180">
            <v>1</v>
          </cell>
          <cell r="AS180">
            <v>42164</v>
          </cell>
          <cell r="AT180" t="str">
            <v>071-2013 Reservado Mantenimiento Periódico FDL USAQUEN Circuito Movilidad MEJORAMIENTO INTEGRAL DE LA MALLA VIAL Y EP -</v>
          </cell>
          <cell r="AU180">
            <v>0</v>
          </cell>
          <cell r="AV180" t="str">
            <v>sc</v>
          </cell>
        </row>
        <row r="181">
          <cell r="AP181">
            <v>140261</v>
          </cell>
          <cell r="AQ181">
            <v>1002388</v>
          </cell>
          <cell r="AR181">
            <v>1</v>
          </cell>
          <cell r="AS181">
            <v>42412</v>
          </cell>
          <cell r="AT181" t="str">
            <v>071-2013 Terminado Mantenimiento Periódico FDL USAQUEN Local  Rep agosto 2015 pero ejecucion 2014-</v>
          </cell>
          <cell r="AU181">
            <v>0</v>
          </cell>
          <cell r="AV181" t="str">
            <v>sc</v>
          </cell>
        </row>
        <row r="182">
          <cell r="AP182">
            <v>140460</v>
          </cell>
          <cell r="AQ182">
            <v>1002095</v>
          </cell>
          <cell r="AR182">
            <v>1</v>
          </cell>
          <cell r="AS182">
            <v>42503</v>
          </cell>
          <cell r="AT182" t="str">
            <v>IDU-1810-2013 Terminado Diagnostico IDU Arterial  -</v>
          </cell>
          <cell r="AU182">
            <v>0</v>
          </cell>
          <cell r="AV182" t="str">
            <v>sc</v>
          </cell>
        </row>
        <row r="183">
          <cell r="AP183">
            <v>140461</v>
          </cell>
          <cell r="AQ183">
            <v>1002057</v>
          </cell>
          <cell r="AR183">
            <v>1</v>
          </cell>
          <cell r="AS183">
            <v>42503</v>
          </cell>
          <cell r="AT183" t="str">
            <v>IDU-1810-2013 Terminado Diagnostico IDU Arterial  -</v>
          </cell>
          <cell r="AU183">
            <v>0</v>
          </cell>
          <cell r="AV183" t="str">
            <v>sc</v>
          </cell>
        </row>
        <row r="184">
          <cell r="AP184">
            <v>140462</v>
          </cell>
          <cell r="AQ184">
            <v>1002029</v>
          </cell>
          <cell r="AR184">
            <v>1</v>
          </cell>
          <cell r="AS184">
            <v>42503</v>
          </cell>
          <cell r="AT184" t="str">
            <v>IDU-1810-2013 Terminado Diagnostico IDU Arterial  -</v>
          </cell>
          <cell r="AU184">
            <v>0</v>
          </cell>
          <cell r="AV184" t="str">
            <v>sc</v>
          </cell>
        </row>
        <row r="185">
          <cell r="AP185">
            <v>140481</v>
          </cell>
          <cell r="AQ185">
            <v>1001907</v>
          </cell>
          <cell r="AR185">
            <v>1</v>
          </cell>
          <cell r="AS185">
            <v>42503</v>
          </cell>
          <cell r="AT185" t="str">
            <v>IDU-1810-2013 Terminado Mantenimiento Periódico IDU Arterial  --POLIZA ESTABILIDAD ACTIVA</v>
          </cell>
          <cell r="AU185">
            <v>44165</v>
          </cell>
          <cell r="AV185" t="str">
            <v>sc</v>
          </cell>
        </row>
        <row r="186">
          <cell r="AP186">
            <v>140482</v>
          </cell>
          <cell r="AQ186">
            <v>1001907</v>
          </cell>
          <cell r="AR186">
            <v>1</v>
          </cell>
          <cell r="AS186">
            <v>42760</v>
          </cell>
          <cell r="AT186" t="str">
            <v>SD Terminado Parcheo UAERMV Arterial SD Reporte Ejecución diciembre de 2016--POLIZA ESTABILIDAD ACTIVA</v>
          </cell>
          <cell r="AU186">
            <v>44165</v>
          </cell>
          <cell r="AV186" t="str">
            <v>sc</v>
          </cell>
        </row>
        <row r="187">
          <cell r="AP187">
            <v>140483</v>
          </cell>
          <cell r="AQ187">
            <v>1001889</v>
          </cell>
          <cell r="AR187">
            <v>1</v>
          </cell>
          <cell r="AS187">
            <v>42503</v>
          </cell>
          <cell r="AT187" t="str">
            <v>IDU-1810-2013 Terminado Mantenimiento Periódico IDU Arterial  --POLIZA ESTABILIDAD ACTIVA</v>
          </cell>
          <cell r="AU187">
            <v>44165</v>
          </cell>
          <cell r="AV187" t="str">
            <v>sc</v>
          </cell>
        </row>
        <row r="188">
          <cell r="AP188">
            <v>140484</v>
          </cell>
          <cell r="AQ188">
            <v>1001889</v>
          </cell>
          <cell r="AR188">
            <v>1</v>
          </cell>
          <cell r="AS188">
            <v>42503</v>
          </cell>
          <cell r="AT188" t="str">
            <v>IDU-1810-2013 Terminado Diagnostico IDU Arterial  --POLIZA ESTABILIDAD ACTIVA</v>
          </cell>
          <cell r="AU188">
            <v>44165</v>
          </cell>
          <cell r="AV188" t="str">
            <v>sc</v>
          </cell>
        </row>
        <row r="189">
          <cell r="AP189">
            <v>140485</v>
          </cell>
          <cell r="AQ189">
            <v>1001862</v>
          </cell>
          <cell r="AR189">
            <v>1</v>
          </cell>
          <cell r="AS189">
            <v>42503</v>
          </cell>
          <cell r="AT189" t="str">
            <v>IDU-1810-2013 Terminado Mantenimiento Periódico IDU Arterial  --POLIZA ESTABILIDAD ACTIVA</v>
          </cell>
          <cell r="AU189">
            <v>44165</v>
          </cell>
          <cell r="AV189" t="str">
            <v>sc</v>
          </cell>
        </row>
        <row r="190">
          <cell r="AP190">
            <v>140486</v>
          </cell>
          <cell r="AQ190">
            <v>1001862</v>
          </cell>
          <cell r="AR190">
            <v>1</v>
          </cell>
          <cell r="AS190">
            <v>42503</v>
          </cell>
          <cell r="AT190" t="str">
            <v>IDU-1810-2013 Terminado Diagnostico IDU Arterial  --POLIZA ESTABILIDAD ACTIVA</v>
          </cell>
          <cell r="AU190">
            <v>44165</v>
          </cell>
          <cell r="AV190" t="str">
            <v>sc</v>
          </cell>
        </row>
        <row r="191">
          <cell r="AP191">
            <v>140544</v>
          </cell>
          <cell r="AQ191">
            <v>1002278</v>
          </cell>
          <cell r="AR191">
            <v>1</v>
          </cell>
          <cell r="AS191">
            <v>42412</v>
          </cell>
          <cell r="AT191" t="str">
            <v>071-2013 Terminado Mantenimiento Periódico FDL USAQUEN Local  Rep agosto 2015 pero ejecucion 2014-</v>
          </cell>
          <cell r="AU191">
            <v>0</v>
          </cell>
          <cell r="AV191" t="str">
            <v>RESERVADO FDL Mantenimiento Periódico Fecha Reporte 11/2/2016</v>
          </cell>
        </row>
        <row r="192">
          <cell r="AP192">
            <v>140545</v>
          </cell>
          <cell r="AQ192">
            <v>1002208</v>
          </cell>
          <cell r="AR192">
            <v>1</v>
          </cell>
          <cell r="AS192">
            <v>41439</v>
          </cell>
          <cell r="AT192" t="str">
            <v>SD Reservado Mantenimiento Periódico FDL USAQUEN Circuito Movilidad  -</v>
          </cell>
          <cell r="AU192">
            <v>0</v>
          </cell>
          <cell r="AV192" t="str">
            <v>RESERVADO FDL</v>
          </cell>
        </row>
        <row r="193">
          <cell r="AP193">
            <v>140546</v>
          </cell>
          <cell r="AQ193">
            <v>1002183</v>
          </cell>
          <cell r="AR193">
            <v>1</v>
          </cell>
          <cell r="AS193">
            <v>41439</v>
          </cell>
          <cell r="AT193" t="str">
            <v>SD Reservado Mantenimiento Periódico FDL USAQUEN Circuito Movilidad  -</v>
          </cell>
          <cell r="AU193">
            <v>0</v>
          </cell>
          <cell r="AV193" t="str">
            <v>RESERVADO FDL</v>
          </cell>
        </row>
        <row r="194">
          <cell r="AP194">
            <v>140547</v>
          </cell>
          <cell r="AQ194">
            <v>1002116</v>
          </cell>
          <cell r="AR194">
            <v>1</v>
          </cell>
          <cell r="AS194">
            <v>41439</v>
          </cell>
          <cell r="AT194" t="str">
            <v>SD Reservado Mantenimiento Periódico FDL USAQUEN Circuito Movilidad  -</v>
          </cell>
          <cell r="AU194">
            <v>0</v>
          </cell>
          <cell r="AV194" t="str">
            <v>RESERVADO FDL</v>
          </cell>
        </row>
        <row r="195">
          <cell r="AP195">
            <v>140574</v>
          </cell>
          <cell r="AQ195">
            <v>1002125</v>
          </cell>
          <cell r="AR195">
            <v>1</v>
          </cell>
          <cell r="AS195">
            <v>42313</v>
          </cell>
          <cell r="AT195" t="str">
            <v>IDU-2053-2015 Terminado Mantenimiento Periódico IDU Circuito Movilidad  -</v>
          </cell>
          <cell r="AU195">
            <v>0</v>
          </cell>
          <cell r="AV195" t="str">
            <v>VIABLE</v>
          </cell>
        </row>
        <row r="196">
          <cell r="AP196">
            <v>140575</v>
          </cell>
          <cell r="AQ196">
            <v>1002105</v>
          </cell>
          <cell r="AR196">
            <v>1</v>
          </cell>
          <cell r="AS196">
            <v>42313</v>
          </cell>
          <cell r="AT196" t="str">
            <v>IDU-2053-2015 Terminado Mantenimiento Periódico IDU Circuito Movilidad  -</v>
          </cell>
          <cell r="AU196">
            <v>0</v>
          </cell>
          <cell r="AV196" t="str">
            <v>VIABLE</v>
          </cell>
        </row>
        <row r="197">
          <cell r="AP197">
            <v>140592</v>
          </cell>
          <cell r="AQ197">
            <v>1001915</v>
          </cell>
          <cell r="AR197">
            <v>1</v>
          </cell>
          <cell r="AS197">
            <v>42731</v>
          </cell>
          <cell r="AT197" t="str">
            <v>SD Reservado Mantenimiento Rutinario IDU Circuito Movilidad EJECUCION SITP 2016 -</v>
          </cell>
          <cell r="AU197">
            <v>0</v>
          </cell>
          <cell r="AV197" t="str">
            <v>RESERVADO IDU 2016</v>
          </cell>
        </row>
        <row r="198">
          <cell r="AP198">
            <v>140593</v>
          </cell>
          <cell r="AQ198">
            <v>1001904</v>
          </cell>
          <cell r="AR198">
            <v>1</v>
          </cell>
          <cell r="AS198">
            <v>42731</v>
          </cell>
          <cell r="AT198" t="str">
            <v>SD Reservado Mantenimiento Rutinario IDU Circuito Movilidad EJECUCION SITP 2016 -</v>
          </cell>
          <cell r="AU198">
            <v>0</v>
          </cell>
          <cell r="AV198" t="str">
            <v>RESERVADO IDU 2016</v>
          </cell>
        </row>
        <row r="199">
          <cell r="AP199">
            <v>140594</v>
          </cell>
          <cell r="AQ199">
            <v>1001897</v>
          </cell>
          <cell r="AR199">
            <v>1</v>
          </cell>
          <cell r="AS199">
            <v>42731</v>
          </cell>
          <cell r="AT199" t="str">
            <v>SD Reservado Mantenimiento Periódico IDU Circuito Movilidad EJECUCION SITP 2016 -</v>
          </cell>
          <cell r="AU199">
            <v>0</v>
          </cell>
          <cell r="AV199" t="str">
            <v>RESERVADO IDU 2016</v>
          </cell>
        </row>
        <row r="200">
          <cell r="AP200">
            <v>140595</v>
          </cell>
          <cell r="AQ200">
            <v>1001887</v>
          </cell>
          <cell r="AR200">
            <v>1</v>
          </cell>
          <cell r="AS200">
            <v>42731</v>
          </cell>
          <cell r="AT200" t="str">
            <v>SD Reservado Mantenimiento Periódico IDU Circuito Movilidad EJECUCION SITP 2016 -</v>
          </cell>
          <cell r="AU200">
            <v>0</v>
          </cell>
          <cell r="AV200" t="str">
            <v>RESERVADO IDU 2016</v>
          </cell>
        </row>
        <row r="201">
          <cell r="AP201">
            <v>140596</v>
          </cell>
          <cell r="AQ201">
            <v>1001881</v>
          </cell>
          <cell r="AR201">
            <v>1</v>
          </cell>
          <cell r="AS201">
            <v>42731</v>
          </cell>
          <cell r="AT201" t="str">
            <v>SD Reservado Mantenimiento Rutinario IDU Circuito Movilidad EJECUCION SITP 2016 -</v>
          </cell>
          <cell r="AU201">
            <v>0</v>
          </cell>
          <cell r="AV201" t="str">
            <v>RESERVADO IDU 2016</v>
          </cell>
        </row>
        <row r="202">
          <cell r="AP202">
            <v>140597</v>
          </cell>
          <cell r="AQ202">
            <v>1001865</v>
          </cell>
          <cell r="AR202">
            <v>1</v>
          </cell>
          <cell r="AS202">
            <v>42731</v>
          </cell>
          <cell r="AT202" t="str">
            <v>SD Reservado Mantenimiento Rutinario IDU Circuito Movilidad EJECUCION SITP 2016 -</v>
          </cell>
          <cell r="AU202">
            <v>0</v>
          </cell>
          <cell r="AV202" t="str">
            <v>RESERVADO IDU 2016</v>
          </cell>
        </row>
        <row r="203">
          <cell r="AP203">
            <v>140598</v>
          </cell>
          <cell r="AQ203">
            <v>1001824</v>
          </cell>
          <cell r="AR203">
            <v>1</v>
          </cell>
          <cell r="AS203">
            <v>42731</v>
          </cell>
          <cell r="AT203" t="str">
            <v>SD Reservado Mantenimiento Periódico IDU Circuito Movilidad EJECUCION SITP 2016 -</v>
          </cell>
          <cell r="AU203">
            <v>0</v>
          </cell>
          <cell r="AV203" t="str">
            <v>RESERVADO IDU 2016</v>
          </cell>
        </row>
        <row r="204">
          <cell r="AP204">
            <v>140599</v>
          </cell>
          <cell r="AQ204">
            <v>1001822</v>
          </cell>
          <cell r="AR204">
            <v>1</v>
          </cell>
          <cell r="AS204">
            <v>42731</v>
          </cell>
          <cell r="AT204" t="str">
            <v>SD Reservado Mantenimiento Periódico IDU Circuito Movilidad EJECUCION SITP 2016 -</v>
          </cell>
          <cell r="AU204">
            <v>0</v>
          </cell>
          <cell r="AV204" t="str">
            <v>RESERVADO IDU 2016</v>
          </cell>
        </row>
        <row r="205">
          <cell r="AP205">
            <v>140600</v>
          </cell>
          <cell r="AQ205">
            <v>1001812</v>
          </cell>
          <cell r="AR205">
            <v>1</v>
          </cell>
          <cell r="AS205">
            <v>42731</v>
          </cell>
          <cell r="AT205" t="str">
            <v>SD Reservado Mantenimiento Periódico IDU Circuito Movilidad EJECUCION SITP 2016 -</v>
          </cell>
          <cell r="AU205">
            <v>0</v>
          </cell>
          <cell r="AV205" t="str">
            <v>RESERVADO IDU 2016</v>
          </cell>
        </row>
        <row r="206">
          <cell r="AP206">
            <v>140601</v>
          </cell>
          <cell r="AQ206">
            <v>1001794</v>
          </cell>
          <cell r="AR206">
            <v>1</v>
          </cell>
          <cell r="AS206">
            <v>42731</v>
          </cell>
          <cell r="AT206" t="str">
            <v>SD Reservado Mantenimiento Periódico IDU Circuito Movilidad EJECUCION SITP 2016 -</v>
          </cell>
          <cell r="AU206">
            <v>0</v>
          </cell>
          <cell r="AV206" t="str">
            <v>RESERVADO IDU 2016</v>
          </cell>
        </row>
        <row r="207">
          <cell r="AP207">
            <v>140602</v>
          </cell>
          <cell r="AQ207">
            <v>1001772</v>
          </cell>
          <cell r="AR207">
            <v>1</v>
          </cell>
          <cell r="AS207">
            <v>42731</v>
          </cell>
          <cell r="AT207" t="str">
            <v>SD Reservado Mantenimiento Periódico IDU Circuito Movilidad EJECUCION SITP 2016 -</v>
          </cell>
          <cell r="AU207">
            <v>0</v>
          </cell>
          <cell r="AV207" t="str">
            <v>RESERVADO IDU 2016</v>
          </cell>
        </row>
        <row r="208">
          <cell r="AP208">
            <v>140603</v>
          </cell>
          <cell r="AQ208">
            <v>1001757</v>
          </cell>
          <cell r="AR208">
            <v>1</v>
          </cell>
          <cell r="AS208">
            <v>42731</v>
          </cell>
          <cell r="AT208" t="str">
            <v>SD Reservado Mantenimiento Rutinario IDU Circuito Movilidad EJECUCION SITP 2016 -</v>
          </cell>
          <cell r="AU208">
            <v>0</v>
          </cell>
          <cell r="AV208" t="str">
            <v>RESERVADO IDU 2016</v>
          </cell>
        </row>
        <row r="209">
          <cell r="AP209">
            <v>140605</v>
          </cell>
          <cell r="AQ209">
            <v>1001724</v>
          </cell>
          <cell r="AR209">
            <v>1</v>
          </cell>
          <cell r="AS209">
            <v>42731</v>
          </cell>
          <cell r="AT209" t="str">
            <v>SD Reservado Mantenimiento Rutinario IDU Circuito Movilidad EJECUCION SITP 2016 -</v>
          </cell>
          <cell r="AU209">
            <v>0</v>
          </cell>
          <cell r="AV209" t="str">
            <v>RESERVADO IDU 2016</v>
          </cell>
        </row>
        <row r="210">
          <cell r="AP210">
            <v>140607</v>
          </cell>
          <cell r="AQ210">
            <v>1001681</v>
          </cell>
          <cell r="AR210">
            <v>1</v>
          </cell>
          <cell r="AS210">
            <v>42731</v>
          </cell>
          <cell r="AT210" t="str">
            <v>SD Reservado Mantenimiento Rutinario IDU Circuito Movilidad EJECUCION SITP 2016 -</v>
          </cell>
          <cell r="AU210">
            <v>0</v>
          </cell>
          <cell r="AV210" t="str">
            <v>RESERVADO IDU 2016</v>
          </cell>
        </row>
        <row r="211">
          <cell r="AP211">
            <v>140608</v>
          </cell>
          <cell r="AQ211">
            <v>1001650</v>
          </cell>
          <cell r="AR211">
            <v>1</v>
          </cell>
          <cell r="AS211">
            <v>42731</v>
          </cell>
          <cell r="AT211" t="str">
            <v>SD Reservado Mantenimiento Periódico IDU Circuito Movilidad EJECUCION SITP 2016 -</v>
          </cell>
          <cell r="AU211">
            <v>0</v>
          </cell>
          <cell r="AV211" t="str">
            <v>RESERVADO IDU 2016</v>
          </cell>
        </row>
        <row r="212">
          <cell r="AP212">
            <v>140610</v>
          </cell>
          <cell r="AQ212">
            <v>1001592</v>
          </cell>
          <cell r="AR212">
            <v>1</v>
          </cell>
          <cell r="AS212">
            <v>42731</v>
          </cell>
          <cell r="AT212" t="str">
            <v>SD Reservado Mantenimiento Rutinario IDU Circuito Movilidad EJECUCION SITP 2016 -</v>
          </cell>
          <cell r="AU212">
            <v>0</v>
          </cell>
          <cell r="AV212" t="str">
            <v>RESERVADO IDU 2016</v>
          </cell>
        </row>
        <row r="213">
          <cell r="AP213">
            <v>140611</v>
          </cell>
          <cell r="AQ213">
            <v>1001570</v>
          </cell>
          <cell r="AR213">
            <v>1</v>
          </cell>
          <cell r="AS213">
            <v>42731</v>
          </cell>
          <cell r="AT213" t="str">
            <v>SD Reservado Mantenimiento Rutinario IDU Circuito Movilidad EJECUCION SITP 2016 -</v>
          </cell>
          <cell r="AU213">
            <v>0</v>
          </cell>
          <cell r="AV213" t="str">
            <v>RESERVADO IDU 2016</v>
          </cell>
        </row>
        <row r="214">
          <cell r="AP214">
            <v>140793</v>
          </cell>
          <cell r="AQ214">
            <v>1001590</v>
          </cell>
          <cell r="AR214">
            <v>1</v>
          </cell>
          <cell r="AS214">
            <v>41439</v>
          </cell>
          <cell r="AT214" t="str">
            <v>SD Reservado Mantenimiento Periódico FDL USAQUEN Circuito Movilidad  -</v>
          </cell>
          <cell r="AU214">
            <v>0</v>
          </cell>
          <cell r="AV214" t="str">
            <v>RESERVADA FDL</v>
          </cell>
        </row>
        <row r="215">
          <cell r="AP215">
            <v>140797</v>
          </cell>
          <cell r="AQ215">
            <v>1001547</v>
          </cell>
          <cell r="AR215">
            <v>1</v>
          </cell>
          <cell r="AS215">
            <v>41439</v>
          </cell>
          <cell r="AT215" t="str">
            <v>SD Reservado Mantenimiento Periódico FDL USAQUEN Circuito Movilidad  -</v>
          </cell>
          <cell r="AU215">
            <v>0</v>
          </cell>
          <cell r="AV215" t="str">
            <v>RESERVADA FDL</v>
          </cell>
        </row>
        <row r="216">
          <cell r="AP216">
            <v>140798</v>
          </cell>
          <cell r="AQ216">
            <v>1001538</v>
          </cell>
          <cell r="AR216">
            <v>1</v>
          </cell>
          <cell r="AS216">
            <v>42313</v>
          </cell>
          <cell r="AT216" t="str">
            <v>IDU-69-2008 Terminado Rehabilitación IDU Circuito Movilidad  -Calzada2-POLIZA ESTABILIDAD ACTIVA</v>
          </cell>
          <cell r="AU216">
            <v>43100</v>
          </cell>
          <cell r="AV216" t="str">
            <v>POLIZA ESTABILIDAD 30/12/2017</v>
          </cell>
        </row>
        <row r="217">
          <cell r="AP217">
            <v>140799</v>
          </cell>
          <cell r="AQ217">
            <v>1001532</v>
          </cell>
          <cell r="AR217">
            <v>1</v>
          </cell>
          <cell r="AS217">
            <v>42313</v>
          </cell>
          <cell r="AT217" t="str">
            <v>IDU-69-2008 Terminado Rehabilitación IDU Circuito Movilidad  -Calzada2-POLIZA ESTABILIDAD ACTIVA</v>
          </cell>
          <cell r="AU217">
            <v>43100</v>
          </cell>
          <cell r="AV217" t="str">
            <v>POLIZA ESTABILIDAD 30/12/2017</v>
          </cell>
        </row>
        <row r="218">
          <cell r="AP218">
            <v>140800</v>
          </cell>
          <cell r="AQ218">
            <v>1001526</v>
          </cell>
          <cell r="AR218">
            <v>1</v>
          </cell>
          <cell r="AS218">
            <v>42313</v>
          </cell>
          <cell r="AT218" t="str">
            <v>IDU-07-2013 Terminado Rehabilitación IDU Circuito Movilidad  -Calzada 2-POLIZA ESTABILIDAD ACTIVA</v>
          </cell>
          <cell r="AU218">
            <v>43605</v>
          </cell>
          <cell r="AV218" t="str">
            <v>POLIZA ESTABILIDAD 19/05/2019</v>
          </cell>
        </row>
        <row r="219">
          <cell r="AP219">
            <v>140832</v>
          </cell>
          <cell r="AQ219">
            <v>1001762</v>
          </cell>
          <cell r="AR219">
            <v>1</v>
          </cell>
          <cell r="AS219">
            <v>42313</v>
          </cell>
          <cell r="AT219" t="str">
            <v>IDU-2053-2015 Terminado Mantenimiento Periódico IDU Circuito Movilidad  -</v>
          </cell>
          <cell r="AU219">
            <v>0</v>
          </cell>
          <cell r="AV219" t="str">
            <v>sc</v>
          </cell>
        </row>
        <row r="220">
          <cell r="AP220">
            <v>140833</v>
          </cell>
          <cell r="AQ220">
            <v>1001746</v>
          </cell>
          <cell r="AR220">
            <v>1</v>
          </cell>
          <cell r="AS220">
            <v>42313</v>
          </cell>
          <cell r="AT220" t="str">
            <v>IDU-2053-2015 Terminado Mantenimiento Periódico IDU Circuito Movilidad  -</v>
          </cell>
          <cell r="AU220">
            <v>0</v>
          </cell>
          <cell r="AV220" t="str">
            <v>sc</v>
          </cell>
        </row>
        <row r="221">
          <cell r="AP221">
            <v>140840</v>
          </cell>
          <cell r="AQ221">
            <v>1001663</v>
          </cell>
          <cell r="AR221">
            <v>1</v>
          </cell>
          <cell r="AS221">
            <v>41439</v>
          </cell>
          <cell r="AT221" t="str">
            <v>SD Reservado Mantenimiento Periódico FDL USAQUEN Circuito Movilidad  -</v>
          </cell>
          <cell r="AU221">
            <v>0</v>
          </cell>
          <cell r="AV221" t="str">
            <v>sc</v>
          </cell>
        </row>
        <row r="222">
          <cell r="AP222">
            <v>140857</v>
          </cell>
          <cell r="AQ222">
            <v>1001506</v>
          </cell>
          <cell r="AR222">
            <v>1</v>
          </cell>
          <cell r="AS222">
            <v>42313</v>
          </cell>
          <cell r="AT222" t="str">
            <v>IDU-69-2008 Terminado Reconstrucción IDU Circuito Movilidad  -Anden1-3 Calzada2-POLIZA ESTABILIDAD ACTIVA</v>
          </cell>
          <cell r="AU222">
            <v>43100</v>
          </cell>
          <cell r="AV222" t="str">
            <v>sc</v>
          </cell>
        </row>
        <row r="223">
          <cell r="AP223">
            <v>140858</v>
          </cell>
          <cell r="AQ223">
            <v>1001501</v>
          </cell>
          <cell r="AR223">
            <v>1</v>
          </cell>
          <cell r="AS223">
            <v>42412</v>
          </cell>
          <cell r="AT223" t="str">
            <v>071-2013 Terminado Mantenimiento Periódico FDL USAQUEN Circuito Movilidad  Rep agosto 2015 pero ejecucion 2014-</v>
          </cell>
          <cell r="AU223">
            <v>0</v>
          </cell>
          <cell r="AV223" t="str">
            <v>sc</v>
          </cell>
        </row>
        <row r="224">
          <cell r="AP224">
            <v>140866</v>
          </cell>
          <cell r="AQ224">
            <v>1001436</v>
          </cell>
          <cell r="AR224">
            <v>1</v>
          </cell>
          <cell r="AS224">
            <v>42412</v>
          </cell>
          <cell r="AT224" t="str">
            <v>SD Terminado Mantenimiento Periódico FDL USAQUEN Circuito Movilidad  Rep agosto 2015 ejecucion 2014, intervenido no consultado en el IDU -</v>
          </cell>
          <cell r="AU224">
            <v>0</v>
          </cell>
          <cell r="AV224" t="str">
            <v>sc</v>
          </cell>
        </row>
        <row r="225">
          <cell r="AP225">
            <v>140965</v>
          </cell>
          <cell r="AQ225">
            <v>1001316</v>
          </cell>
          <cell r="AR225">
            <v>1</v>
          </cell>
          <cell r="AS225">
            <v>41439</v>
          </cell>
          <cell r="AT225" t="str">
            <v>SD Reservado Mantenimiento Periódico FDL USAQUEN Local  -</v>
          </cell>
          <cell r="AU225">
            <v>0</v>
          </cell>
          <cell r="AV225" t="str">
            <v>sc</v>
          </cell>
        </row>
        <row r="226">
          <cell r="AP226">
            <v>141065</v>
          </cell>
          <cell r="AQ226">
            <v>1006135</v>
          </cell>
          <cell r="AR226">
            <v>1</v>
          </cell>
          <cell r="AS226">
            <v>42313</v>
          </cell>
          <cell r="AT226" t="str">
            <v>IDU-69-2008 Terminado Reconstrucción IDU Circuito Movilidad  -</v>
          </cell>
          <cell r="AU226">
            <v>0</v>
          </cell>
          <cell r="AV226" t="str">
            <v>VIABLE</v>
          </cell>
        </row>
        <row r="227">
          <cell r="AP227">
            <v>141066</v>
          </cell>
          <cell r="AQ227">
            <v>1006136</v>
          </cell>
          <cell r="AR227">
            <v>1</v>
          </cell>
          <cell r="AS227">
            <v>42313</v>
          </cell>
          <cell r="AT227" t="str">
            <v>IDU-69-2008 Terminado Reconstrucción IDU Circuito Movilidad  -</v>
          </cell>
          <cell r="AU227">
            <v>0</v>
          </cell>
          <cell r="AV227" t="str">
            <v>VIABLE</v>
          </cell>
        </row>
        <row r="228">
          <cell r="AP228">
            <v>141067</v>
          </cell>
          <cell r="AQ228">
            <v>1006142</v>
          </cell>
          <cell r="AR228">
            <v>1</v>
          </cell>
          <cell r="AS228">
            <v>42313</v>
          </cell>
          <cell r="AT228" t="str">
            <v>IDU-69-2008 Terminado Reconstrucción IDU Circuito Movilidad  -</v>
          </cell>
          <cell r="AU228">
            <v>0</v>
          </cell>
          <cell r="AV228" t="str">
            <v>VIABLE</v>
          </cell>
        </row>
        <row r="229">
          <cell r="AP229">
            <v>141068</v>
          </cell>
          <cell r="AQ229">
            <v>1006138</v>
          </cell>
          <cell r="AR229">
            <v>1</v>
          </cell>
          <cell r="AS229">
            <v>42313</v>
          </cell>
          <cell r="AT229" t="str">
            <v>IDU-69-2008 Terminado Reconstrucción IDU Circuito Movilidad  -</v>
          </cell>
          <cell r="AU229">
            <v>0</v>
          </cell>
          <cell r="AV229" t="str">
            <v>VIABLE</v>
          </cell>
        </row>
        <row r="230">
          <cell r="AP230">
            <v>141236</v>
          </cell>
          <cell r="AQ230">
            <v>1006991</v>
          </cell>
          <cell r="AR230">
            <v>1</v>
          </cell>
          <cell r="AS230">
            <v>42342</v>
          </cell>
          <cell r="AT230" t="str">
            <v>IDU-1300-2014 Contratado Construcción IDU Arterial  -</v>
          </cell>
          <cell r="AU230">
            <v>0</v>
          </cell>
          <cell r="AV230" t="str">
            <v>sc</v>
          </cell>
        </row>
        <row r="231">
          <cell r="AP231">
            <v>141237</v>
          </cell>
          <cell r="AQ231">
            <v>1000950</v>
          </cell>
          <cell r="AR231">
            <v>1</v>
          </cell>
          <cell r="AS231">
            <v>42342</v>
          </cell>
          <cell r="AT231" t="str">
            <v>IDU-1300-2014 Contratado Construcción IDU Arterial  -</v>
          </cell>
          <cell r="AU231">
            <v>0</v>
          </cell>
          <cell r="AV231" t="str">
            <v>sc</v>
          </cell>
        </row>
        <row r="232">
          <cell r="AP232">
            <v>141239</v>
          </cell>
          <cell r="AQ232">
            <v>1000956</v>
          </cell>
          <cell r="AR232">
            <v>1</v>
          </cell>
          <cell r="AS232">
            <v>42342</v>
          </cell>
          <cell r="AT232" t="str">
            <v>IDU-1300-2014 Contratado Construcción IDU Arterial  -</v>
          </cell>
          <cell r="AU232">
            <v>0</v>
          </cell>
          <cell r="AV232" t="str">
            <v>sc</v>
          </cell>
        </row>
        <row r="233">
          <cell r="AP233">
            <v>141240</v>
          </cell>
          <cell r="AQ233">
            <v>1000955</v>
          </cell>
          <cell r="AR233">
            <v>1</v>
          </cell>
          <cell r="AS233">
            <v>42342</v>
          </cell>
          <cell r="AT233" t="str">
            <v>IDU-1300-2014 Contratado Construcción IDU Arterial  -</v>
          </cell>
          <cell r="AU233">
            <v>0</v>
          </cell>
          <cell r="AV233" t="str">
            <v>sc</v>
          </cell>
        </row>
        <row r="234">
          <cell r="AP234">
            <v>141241</v>
          </cell>
          <cell r="AQ234">
            <v>1000953</v>
          </cell>
          <cell r="AR234">
            <v>1</v>
          </cell>
          <cell r="AS234">
            <v>42342</v>
          </cell>
          <cell r="AT234" t="str">
            <v>IDU-1300-2014 Contratado Construcción IDU Arterial  -</v>
          </cell>
          <cell r="AU234">
            <v>0</v>
          </cell>
          <cell r="AV234" t="str">
            <v>sc</v>
          </cell>
        </row>
        <row r="235">
          <cell r="AP235">
            <v>141242</v>
          </cell>
          <cell r="AQ235">
            <v>1000947</v>
          </cell>
          <cell r="AR235">
            <v>1</v>
          </cell>
          <cell r="AS235">
            <v>42342</v>
          </cell>
          <cell r="AT235" t="str">
            <v>IDU-1300-2014 Contratado Construcción IDU Arterial  -</v>
          </cell>
          <cell r="AU235">
            <v>0</v>
          </cell>
          <cell r="AV235" t="str">
            <v>sc</v>
          </cell>
        </row>
        <row r="236">
          <cell r="AP236">
            <v>141243</v>
          </cell>
          <cell r="AQ236">
            <v>1000944</v>
          </cell>
          <cell r="AR236">
            <v>1</v>
          </cell>
          <cell r="AS236">
            <v>42342</v>
          </cell>
          <cell r="AT236" t="str">
            <v>IDU-1300-2014 Contratado Construcción IDU Arterial  -</v>
          </cell>
          <cell r="AU236">
            <v>0</v>
          </cell>
          <cell r="AV236" t="str">
            <v>sc</v>
          </cell>
        </row>
        <row r="237">
          <cell r="AP237">
            <v>141254</v>
          </cell>
          <cell r="AQ237">
            <v>1000650</v>
          </cell>
          <cell r="AR237">
            <v>1</v>
          </cell>
          <cell r="AS237">
            <v>42731</v>
          </cell>
          <cell r="AT237" t="str">
            <v>SD Reservado Mantenimiento Periódico IDU Circuito Movilidad EJECUCION SITP 2016 -</v>
          </cell>
          <cell r="AU237">
            <v>0</v>
          </cell>
          <cell r="AV237" t="str">
            <v>RESERVADO IDU 2016</v>
          </cell>
        </row>
        <row r="238">
          <cell r="AP238">
            <v>141255</v>
          </cell>
          <cell r="AQ238">
            <v>1000647</v>
          </cell>
          <cell r="AR238">
            <v>1</v>
          </cell>
          <cell r="AS238">
            <v>42409</v>
          </cell>
          <cell r="AT238" t="str">
            <v>IDU-1686-2014 Terminado Mantenimiento Periódico IDU Circuito Movilidad  -</v>
          </cell>
          <cell r="AU238">
            <v>0</v>
          </cell>
          <cell r="AV238" t="str">
            <v>VIABLE</v>
          </cell>
        </row>
        <row r="239">
          <cell r="AP239">
            <v>141260</v>
          </cell>
          <cell r="AQ239">
            <v>1000939</v>
          </cell>
          <cell r="AR239">
            <v>1</v>
          </cell>
          <cell r="AS239">
            <v>42342</v>
          </cell>
          <cell r="AT239" t="str">
            <v>IDU-1300-2014 Contratado Construcción IDU Arterial  -</v>
          </cell>
          <cell r="AU239">
            <v>0</v>
          </cell>
          <cell r="AV239" t="str">
            <v>sc</v>
          </cell>
        </row>
        <row r="240">
          <cell r="AP240">
            <v>141263</v>
          </cell>
          <cell r="AQ240">
            <v>1000923</v>
          </cell>
          <cell r="AR240">
            <v>1</v>
          </cell>
          <cell r="AS240">
            <v>42342</v>
          </cell>
          <cell r="AT240" t="str">
            <v>IDU-1300-2014 Contratado Construcción IDU Arterial  -</v>
          </cell>
          <cell r="AU240">
            <v>0</v>
          </cell>
          <cell r="AV240" t="str">
            <v>sc</v>
          </cell>
        </row>
        <row r="241">
          <cell r="AP241">
            <v>141264</v>
          </cell>
          <cell r="AQ241">
            <v>1006715</v>
          </cell>
          <cell r="AR241">
            <v>1</v>
          </cell>
          <cell r="AS241">
            <v>42342</v>
          </cell>
          <cell r="AT241" t="str">
            <v>IDU-1300-2014 Contratado Construcción IDU Arterial  -</v>
          </cell>
          <cell r="AU241">
            <v>0</v>
          </cell>
          <cell r="AV241" t="str">
            <v>sc</v>
          </cell>
        </row>
        <row r="242">
          <cell r="AP242">
            <v>141267</v>
          </cell>
          <cell r="AQ242">
            <v>1000942</v>
          </cell>
          <cell r="AR242">
            <v>1</v>
          </cell>
          <cell r="AS242">
            <v>42342</v>
          </cell>
          <cell r="AT242" t="str">
            <v>IDU-1300-2014 Contratado Construcción IDU Arterial  -</v>
          </cell>
          <cell r="AU242">
            <v>0</v>
          </cell>
          <cell r="AV242" t="str">
            <v>sc</v>
          </cell>
        </row>
        <row r="243">
          <cell r="AP243">
            <v>141269</v>
          </cell>
          <cell r="AQ243">
            <v>1000934</v>
          </cell>
          <cell r="AR243">
            <v>1</v>
          </cell>
          <cell r="AS243">
            <v>42342</v>
          </cell>
          <cell r="AT243" t="str">
            <v>IDU-1300-2014 Contratado Construcción IDU Arterial  -</v>
          </cell>
          <cell r="AU243">
            <v>0</v>
          </cell>
          <cell r="AV243" t="str">
            <v>sc</v>
          </cell>
        </row>
        <row r="244">
          <cell r="AP244">
            <v>141270</v>
          </cell>
          <cell r="AQ244">
            <v>1000922</v>
          </cell>
          <cell r="AR244">
            <v>1</v>
          </cell>
          <cell r="AS244">
            <v>42342</v>
          </cell>
          <cell r="AT244" t="str">
            <v>IDU-1300-2014 Contratado Construcción IDU Arterial  -</v>
          </cell>
          <cell r="AU244">
            <v>0</v>
          </cell>
          <cell r="AV244" t="str">
            <v>sc</v>
          </cell>
        </row>
        <row r="245">
          <cell r="AP245">
            <v>141383</v>
          </cell>
          <cell r="AQ245">
            <v>1000495</v>
          </cell>
          <cell r="AR245">
            <v>1</v>
          </cell>
          <cell r="AS245">
            <v>42313</v>
          </cell>
          <cell r="AT245" t="str">
            <v>IDU-083-2012 Terminado Rehabilitación IDU Circuito Movilidad  -Calzada2-POLIZA ESTABILIDAD ACTIVA</v>
          </cell>
          <cell r="AU245">
            <v>43821</v>
          </cell>
          <cell r="AV245" t="str">
            <v>POLIZA ESTABILIDAD ACTIVA IDU 083/12 VENCE EN 21/12/2019</v>
          </cell>
        </row>
        <row r="246">
          <cell r="AP246">
            <v>141388</v>
          </cell>
          <cell r="AQ246">
            <v>1000456</v>
          </cell>
          <cell r="AR246">
            <v>1</v>
          </cell>
          <cell r="AS246">
            <v>42313</v>
          </cell>
          <cell r="AT246" t="str">
            <v>IDU-083-2012 Terminado Rehabilitación IDU Circuito Movilidad  -Calzada2-POLIZA ESTABILIDAD ACTIVA</v>
          </cell>
          <cell r="AU246">
            <v>43821</v>
          </cell>
          <cell r="AV246" t="str">
            <v>POLIZA ESTABILIDAD ACTIVA IDU 083/12 VENCE EN 21/12/2019</v>
          </cell>
        </row>
        <row r="247">
          <cell r="AP247">
            <v>141389</v>
          </cell>
          <cell r="AQ247">
            <v>1000451</v>
          </cell>
          <cell r="AR247">
            <v>1</v>
          </cell>
          <cell r="AS247">
            <v>42313</v>
          </cell>
          <cell r="AT247" t="str">
            <v>IDU-083-2012 Terminado Rehabilitación IDU Circuito Movilidad  -Calzada2-POLIZA ESTABILIDAD ACTIVA</v>
          </cell>
          <cell r="AU247">
            <v>43821</v>
          </cell>
          <cell r="AV247" t="str">
            <v>POLIZA ESTABILIDAD ACTIVA IDU 083/12 VENCE EN 21/12/2019</v>
          </cell>
        </row>
        <row r="248">
          <cell r="AP248">
            <v>141390</v>
          </cell>
          <cell r="AQ248">
            <v>1000445</v>
          </cell>
          <cell r="AR248">
            <v>1</v>
          </cell>
          <cell r="AS248">
            <v>42313</v>
          </cell>
          <cell r="AT248" t="str">
            <v>IDU-083-2012 Terminado Rehabilitación IDU Circuito Movilidad  -</v>
          </cell>
          <cell r="AU248">
            <v>0</v>
          </cell>
          <cell r="AV248" t="str">
            <v>INTERVENCION IDU IDU-083-2012 Rehabilitación Fecha Reporte 4/11/2015</v>
          </cell>
        </row>
        <row r="249">
          <cell r="AP249">
            <v>141397</v>
          </cell>
          <cell r="AQ249">
            <v>1000427</v>
          </cell>
          <cell r="AR249">
            <v>1</v>
          </cell>
          <cell r="AS249">
            <v>42768</v>
          </cell>
          <cell r="AT249" t="str">
            <v>SD Reservado Acciones de Movilidad UAERMV Circuito Movilidad Salvando Vidas -</v>
          </cell>
          <cell r="AU249">
            <v>0</v>
          </cell>
          <cell r="AV249" t="str">
            <v>VIABLE</v>
          </cell>
        </row>
        <row r="250">
          <cell r="AP250">
            <v>141398</v>
          </cell>
          <cell r="AQ250">
            <v>1000468</v>
          </cell>
          <cell r="AR250">
            <v>1</v>
          </cell>
          <cell r="AS250">
            <v>42313</v>
          </cell>
          <cell r="AT250" t="str">
            <v>IDU-083-2012 Terminado Rehabilitación IDU Circuito Movilidad  -Calzada2-POLIZA ESTABILIDAD ACTIVA</v>
          </cell>
          <cell r="AU250">
            <v>43821</v>
          </cell>
          <cell r="AV250" t="str">
            <v>POLIZA ESTABILIDAD ACTIVA IDU 083/12 VENCE EN 21/12/2019</v>
          </cell>
        </row>
        <row r="251">
          <cell r="AP251">
            <v>141399</v>
          </cell>
          <cell r="AQ251">
            <v>1000483</v>
          </cell>
          <cell r="AR251">
            <v>1</v>
          </cell>
          <cell r="AS251">
            <v>42313</v>
          </cell>
          <cell r="AT251" t="str">
            <v>IDU-083-2012 Terminado Rehabilitación IDU Circuito Movilidad  -Calzada2-POLIZA ESTABILIDAD ACTIVA</v>
          </cell>
          <cell r="AU251">
            <v>43821</v>
          </cell>
          <cell r="AV251" t="str">
            <v>POLIZA ESTABILIDAD ACTIVA IDU 083/12 VENCE EN 21/12/2019</v>
          </cell>
        </row>
        <row r="252">
          <cell r="AP252">
            <v>141410</v>
          </cell>
          <cell r="AQ252">
            <v>1000318</v>
          </cell>
          <cell r="AR252">
            <v>1</v>
          </cell>
          <cell r="AS252">
            <v>42313</v>
          </cell>
          <cell r="AT252" t="str">
            <v>IDU-69-2008 Terminado Rehabilitación IDU Circuito Movilidad  -Calzada2-POLIZA ESTABILIDAD ACTIVA</v>
          </cell>
          <cell r="AU252">
            <v>42735</v>
          </cell>
          <cell r="AV252" t="str">
            <v>POLIZA ESTABILIDAD ACTIVA IDU 069/08_V11 VENCE EN 30/12/2016</v>
          </cell>
        </row>
        <row r="253">
          <cell r="AP253">
            <v>141412</v>
          </cell>
          <cell r="AQ253">
            <v>1000309</v>
          </cell>
          <cell r="AR253">
            <v>1</v>
          </cell>
          <cell r="AS253">
            <v>42313</v>
          </cell>
          <cell r="AT253" t="str">
            <v>IDU-69-2008 Terminado Rehabilitación IDU Circuito Movilidad  -Calzada2-POLIZA ESTABILIDAD ACTIVA</v>
          </cell>
          <cell r="AU253">
            <v>42735</v>
          </cell>
          <cell r="AV253" t="str">
            <v>POLIZA ESTABILIDAD ACTIVA IDU 069/08_V11 VENCE EN 30/12/2016</v>
          </cell>
        </row>
        <row r="254">
          <cell r="AP254">
            <v>141413</v>
          </cell>
          <cell r="AQ254">
            <v>1000308</v>
          </cell>
          <cell r="AR254">
            <v>1</v>
          </cell>
          <cell r="AS254">
            <v>42313</v>
          </cell>
          <cell r="AT254" t="str">
            <v>IDU-69-2008 Terminado Rehabilitación IDU Circuito Movilidad  -</v>
          </cell>
          <cell r="AU254">
            <v>0</v>
          </cell>
          <cell r="AV254" t="str">
            <v>VIABLE</v>
          </cell>
        </row>
        <row r="255">
          <cell r="AP255">
            <v>141414</v>
          </cell>
          <cell r="AQ255">
            <v>1000306</v>
          </cell>
          <cell r="AR255">
            <v>1</v>
          </cell>
          <cell r="AS255">
            <v>42313</v>
          </cell>
          <cell r="AT255" t="str">
            <v>IDU-69-2008 Terminado Mantenimiento Periódico IDU Circuito Movilidad  -anden 1-POLIZA ESTABILIDAD ACTIVA</v>
          </cell>
          <cell r="AU255">
            <v>43753</v>
          </cell>
          <cell r="AV255" t="str">
            <v>POLIZA ESTABILIDAD ACTIVA URB 190/14 Vencimiento 11/10/2019</v>
          </cell>
        </row>
        <row r="256">
          <cell r="AP256">
            <v>141415</v>
          </cell>
          <cell r="AQ256">
            <v>1000305</v>
          </cell>
          <cell r="AR256">
            <v>1</v>
          </cell>
          <cell r="AS256">
            <v>42313</v>
          </cell>
          <cell r="AT256" t="str">
            <v>IDU-69-2008 Terminado Mantenimiento Periódico IDU Circuito Movilidad  -anden 1-POLIZA ESTABILIDAD ACTIVA</v>
          </cell>
          <cell r="AU256">
            <v>43753</v>
          </cell>
          <cell r="AV256" t="str">
            <v>INTERVENCION IDU IDU-069-2008 Mantenimiento Periódico Fecha Reporte 4/11/2015</v>
          </cell>
        </row>
        <row r="257">
          <cell r="AP257">
            <v>141424</v>
          </cell>
          <cell r="AQ257">
            <v>1000419</v>
          </cell>
          <cell r="AR257">
            <v>1</v>
          </cell>
          <cell r="AS257">
            <v>42313</v>
          </cell>
          <cell r="AT257" t="str">
            <v>IDU-083-2012 Terminado Rehabilitación IDU Circuito Movilidad  -Calzada2-POLIZA ESTABILIDAD ACTIVA</v>
          </cell>
          <cell r="AU257">
            <v>43821</v>
          </cell>
          <cell r="AV257" t="str">
            <v>VIABLE</v>
          </cell>
        </row>
        <row r="258">
          <cell r="AP258">
            <v>141467</v>
          </cell>
          <cell r="AQ258">
            <v>1000146</v>
          </cell>
          <cell r="AR258">
            <v>1</v>
          </cell>
          <cell r="AS258">
            <v>42768</v>
          </cell>
          <cell r="AT258" t="str">
            <v>SD Reservado Acciones de Movilidad UAERMV Circuito Movilidad Salvando Vidas -</v>
          </cell>
          <cell r="AU258">
            <v>0</v>
          </cell>
          <cell r="AV258" t="str">
            <v>VIABLE</v>
          </cell>
        </row>
        <row r="259">
          <cell r="AP259">
            <v>141469</v>
          </cell>
          <cell r="AQ259">
            <v>1000142</v>
          </cell>
          <cell r="AR259">
            <v>1</v>
          </cell>
          <cell r="AS259">
            <v>42768</v>
          </cell>
          <cell r="AT259" t="str">
            <v>SD Reservado Acciones de Movilidad UAERMV Circuito Movilidad Salvando Vidas -</v>
          </cell>
          <cell r="AU259">
            <v>0</v>
          </cell>
          <cell r="AV259" t="str">
            <v>VIABLE</v>
          </cell>
        </row>
        <row r="260">
          <cell r="AP260">
            <v>141472</v>
          </cell>
          <cell r="AQ260">
            <v>1000138</v>
          </cell>
          <cell r="AR260">
            <v>1</v>
          </cell>
          <cell r="AS260">
            <v>42768</v>
          </cell>
          <cell r="AT260" t="str">
            <v>SD Reservado Acciones de Movilidad UAERMV Circuito Movilidad Salvando Vidas -</v>
          </cell>
          <cell r="AU260">
            <v>0</v>
          </cell>
          <cell r="AV260" t="str">
            <v>VIABLE</v>
          </cell>
        </row>
        <row r="261">
          <cell r="AP261">
            <v>141475</v>
          </cell>
          <cell r="AQ261">
            <v>1000040</v>
          </cell>
          <cell r="AR261">
            <v>1</v>
          </cell>
          <cell r="AS261">
            <v>42409</v>
          </cell>
          <cell r="AT261" t="str">
            <v>IDU-1686-2014 Terminado Rehabilitación IDU Circuito Movilidad  -</v>
          </cell>
          <cell r="AU261">
            <v>0</v>
          </cell>
          <cell r="AV261" t="str">
            <v>INTERVENCION IDU IDU-1686-2014 Rehabilitación Fecha Reporte 8/2/2016</v>
          </cell>
        </row>
        <row r="262">
          <cell r="AP262">
            <v>141476</v>
          </cell>
          <cell r="AQ262">
            <v>1000038</v>
          </cell>
          <cell r="AR262">
            <v>1</v>
          </cell>
          <cell r="AS262">
            <v>42409</v>
          </cell>
          <cell r="AT262" t="str">
            <v>IDU-1686-2014 Terminado Rehabilitación IDU Circuito Movilidad  -</v>
          </cell>
          <cell r="AU262">
            <v>0</v>
          </cell>
          <cell r="AV262" t="str">
            <v>INTERVENCION IDU IDU-1686-2014 Rehabilitación Fecha Reporte 8/2/2016</v>
          </cell>
        </row>
        <row r="263">
          <cell r="AP263">
            <v>141477</v>
          </cell>
          <cell r="AQ263">
            <v>1000037</v>
          </cell>
          <cell r="AR263">
            <v>1</v>
          </cell>
          <cell r="AS263">
            <v>42409</v>
          </cell>
          <cell r="AT263" t="str">
            <v>IDU-1686-2014 Terminado Reconstrucción IDU Circuito Movilidad  -</v>
          </cell>
          <cell r="AU263">
            <v>0</v>
          </cell>
          <cell r="AV263" t="str">
            <v>INTERVENCION IDU IDU-1686-2014 Reconstrucción Fecha Reporte 8/2/2016</v>
          </cell>
        </row>
        <row r="264">
          <cell r="AP264">
            <v>141478</v>
          </cell>
          <cell r="AQ264">
            <v>1000036</v>
          </cell>
          <cell r="AR264">
            <v>1</v>
          </cell>
          <cell r="AS264">
            <v>42409</v>
          </cell>
          <cell r="AT264" t="str">
            <v>IDU-1686-2014 Terminado Rehabilitación IDU Circuito Movilidad  -</v>
          </cell>
          <cell r="AU264">
            <v>0</v>
          </cell>
          <cell r="AV264" t="str">
            <v>INTERVENCION IDU IDU-1686-2014 Rehabilitación Fecha Reporte 8/2/2016</v>
          </cell>
        </row>
        <row r="265">
          <cell r="AP265">
            <v>141479</v>
          </cell>
          <cell r="AQ265">
            <v>1000035</v>
          </cell>
          <cell r="AR265">
            <v>1</v>
          </cell>
          <cell r="AS265">
            <v>42409</v>
          </cell>
          <cell r="AT265" t="str">
            <v>IDU-1686-2014 Terminado Reconstrucción IDU Circuito Movilidad  -</v>
          </cell>
          <cell r="AU265">
            <v>0</v>
          </cell>
          <cell r="AV265" t="str">
            <v>INTERVENCION IDU IDU-1686-2014 Reconstrucción Fecha Reporte 8/2/2016</v>
          </cell>
        </row>
        <row r="266">
          <cell r="AP266">
            <v>471072</v>
          </cell>
          <cell r="AQ266">
            <v>1006223</v>
          </cell>
          <cell r="AR266">
            <v>1</v>
          </cell>
          <cell r="AS266">
            <v>42760</v>
          </cell>
          <cell r="AT266" t="str">
            <v>SD Terminado Parcheo UAERMV Arterial SD Reporte Ejecución diciembre de 2016-</v>
          </cell>
          <cell r="AU266">
            <v>0</v>
          </cell>
          <cell r="AV266" t="str">
            <v>sc</v>
          </cell>
        </row>
        <row r="267">
          <cell r="AP267">
            <v>471073</v>
          </cell>
          <cell r="AQ267">
            <v>1006223</v>
          </cell>
          <cell r="AR267">
            <v>1</v>
          </cell>
          <cell r="AS267">
            <v>42760</v>
          </cell>
          <cell r="AT267" t="str">
            <v>SD Terminado Parcheo UAERMV Arterial SD Reporte Ejecución diciembre de 2016-</v>
          </cell>
          <cell r="AU267">
            <v>0</v>
          </cell>
          <cell r="AV267" t="str">
            <v>sc</v>
          </cell>
        </row>
        <row r="268">
          <cell r="AP268">
            <v>471076</v>
          </cell>
          <cell r="AQ268">
            <v>1006227</v>
          </cell>
          <cell r="AR268">
            <v>1</v>
          </cell>
          <cell r="AS268">
            <v>42313</v>
          </cell>
          <cell r="AT268" t="str">
            <v>IDU-69-2008 Terminado Acciones de Movilidad IDU Circuito Movilidad  -</v>
          </cell>
          <cell r="AU268">
            <v>0</v>
          </cell>
          <cell r="AV268" t="str">
            <v>BUEN ESTADO</v>
          </cell>
        </row>
        <row r="269">
          <cell r="AP269">
            <v>471083</v>
          </cell>
          <cell r="AQ269">
            <v>1006233</v>
          </cell>
          <cell r="AR269">
            <v>1</v>
          </cell>
          <cell r="AS269">
            <v>42731</v>
          </cell>
          <cell r="AT269" t="str">
            <v>SD Reservado Mantenimiento Rutinario IDU Circuito Movilidad EJECUCION SITP 2016 -</v>
          </cell>
          <cell r="AU269">
            <v>0</v>
          </cell>
          <cell r="AV269" t="str">
            <v>RESERVADO IDU 2016</v>
          </cell>
        </row>
        <row r="270">
          <cell r="AP270">
            <v>471086</v>
          </cell>
          <cell r="AQ270">
            <v>1006236</v>
          </cell>
          <cell r="AR270">
            <v>1</v>
          </cell>
          <cell r="AS270">
            <v>42409</v>
          </cell>
          <cell r="AT270" t="str">
            <v>IDU-1686-2014 Terminado Mantenimiento Rutinario IDU Circuito Movilidad  -</v>
          </cell>
          <cell r="AU270">
            <v>0</v>
          </cell>
          <cell r="AV270" t="str">
            <v>IDU-1686-2014</v>
          </cell>
        </row>
        <row r="271">
          <cell r="AP271">
            <v>473995</v>
          </cell>
          <cell r="AQ271">
            <v>1001075</v>
          </cell>
          <cell r="AR271">
            <v>1</v>
          </cell>
          <cell r="AS271">
            <v>41912</v>
          </cell>
          <cell r="AT271" t="str">
            <v>CONV-IDU-009-2011 Terminado Rehabilitación UAERMV Circuito Movilidad  -</v>
          </cell>
          <cell r="AU271">
            <v>0</v>
          </cell>
          <cell r="AV271" t="str">
            <v>sc</v>
          </cell>
        </row>
        <row r="272">
          <cell r="AP272">
            <v>474177</v>
          </cell>
          <cell r="AQ272">
            <v>1002557</v>
          </cell>
          <cell r="AR272">
            <v>1</v>
          </cell>
          <cell r="AS272">
            <v>42524</v>
          </cell>
          <cell r="AT272" t="str">
            <v>IDU-1806-2015 Contratado Conservacion IDU Arterial BRIGADA DE REACCION VIAL FASE I -</v>
          </cell>
          <cell r="AU272">
            <v>0</v>
          </cell>
          <cell r="AV272" t="str">
            <v>sc</v>
          </cell>
        </row>
        <row r="273">
          <cell r="AP273">
            <v>474188</v>
          </cell>
          <cell r="AQ273">
            <v>1002599</v>
          </cell>
          <cell r="AR273">
            <v>1</v>
          </cell>
          <cell r="AS273">
            <v>42524</v>
          </cell>
          <cell r="AT273" t="str">
            <v>IDU-1806-2015 Contratado Conservacion IDU Arterial BRIGADA DE REACCION VIAL FASE I -</v>
          </cell>
          <cell r="AU273">
            <v>0</v>
          </cell>
          <cell r="AV273" t="str">
            <v>sc</v>
          </cell>
        </row>
        <row r="274">
          <cell r="AP274">
            <v>502356</v>
          </cell>
          <cell r="AQ274">
            <v>1005717</v>
          </cell>
          <cell r="AR274">
            <v>1</v>
          </cell>
          <cell r="AS274">
            <v>42524</v>
          </cell>
          <cell r="AT274" t="str">
            <v>IDU-1806-2015 Contratado Conservacion IDU Arterial BRIGADA DE REACCION VIAL FASE I -</v>
          </cell>
          <cell r="AU274">
            <v>0</v>
          </cell>
          <cell r="AV274" t="str">
            <v>sc</v>
          </cell>
        </row>
        <row r="275">
          <cell r="AP275">
            <v>502358</v>
          </cell>
          <cell r="AQ275">
            <v>1005717</v>
          </cell>
          <cell r="AR275">
            <v>1</v>
          </cell>
          <cell r="AS275">
            <v>42760</v>
          </cell>
          <cell r="AT275" t="str">
            <v>SD Terminado Parcheo UAERMV Arterial SD Reporte Ejecución diciembre de 2016-</v>
          </cell>
          <cell r="AU275">
            <v>0</v>
          </cell>
          <cell r="AV275" t="str">
            <v>sc</v>
          </cell>
        </row>
        <row r="276">
          <cell r="AP276">
            <v>502360</v>
          </cell>
          <cell r="AQ276">
            <v>1005717</v>
          </cell>
          <cell r="AR276">
            <v>1</v>
          </cell>
          <cell r="AS276">
            <v>42524</v>
          </cell>
          <cell r="AT276" t="str">
            <v>IDU-1806-2015 Contratado Conservacion IDU Arterial BRIGADA DE REACCION VIAL FASE I -</v>
          </cell>
          <cell r="AU276">
            <v>0</v>
          </cell>
          <cell r="AV276" t="str">
            <v>sc</v>
          </cell>
        </row>
        <row r="277">
          <cell r="AP277">
            <v>502362</v>
          </cell>
          <cell r="AQ277">
            <v>1005717</v>
          </cell>
          <cell r="AR277">
            <v>1</v>
          </cell>
          <cell r="AS277">
            <v>42760</v>
          </cell>
          <cell r="AT277" t="str">
            <v>SD Terminado Parcheo UAERMV Arterial SD Reporte Ejecución diciembre de 2016-</v>
          </cell>
          <cell r="AU277">
            <v>0</v>
          </cell>
          <cell r="AV277" t="str">
            <v>sc</v>
          </cell>
        </row>
        <row r="278">
          <cell r="AP278">
            <v>502364</v>
          </cell>
          <cell r="AQ278">
            <v>1005717</v>
          </cell>
          <cell r="AR278">
            <v>1</v>
          </cell>
          <cell r="AS278">
            <v>42524</v>
          </cell>
          <cell r="AT278" t="str">
            <v>IDU-1806-2015 Contratado Conservacion IDU Arterial BRIGADA DE REACCION VIAL FASE I -</v>
          </cell>
          <cell r="AU278">
            <v>0</v>
          </cell>
          <cell r="AV278" t="str">
            <v>sc</v>
          </cell>
        </row>
        <row r="279">
          <cell r="AP279">
            <v>502367</v>
          </cell>
          <cell r="AQ279">
            <v>1004705</v>
          </cell>
          <cell r="AR279">
            <v>1</v>
          </cell>
          <cell r="AS279">
            <v>42524</v>
          </cell>
          <cell r="AT279" t="str">
            <v>IDU-1806-2015 Contratado Conservacion IDU Arterial BRIGADA DE REACCION VIAL FASE I -</v>
          </cell>
          <cell r="AU279">
            <v>0</v>
          </cell>
          <cell r="AV279" t="str">
            <v>sc</v>
          </cell>
        </row>
        <row r="280">
          <cell r="AP280">
            <v>502369</v>
          </cell>
          <cell r="AQ280">
            <v>1004705</v>
          </cell>
          <cell r="AR280">
            <v>1</v>
          </cell>
          <cell r="AS280">
            <v>42524</v>
          </cell>
          <cell r="AT280" t="str">
            <v>IDU-1806-2015 Contratado Conservacion IDU Arterial BRIGADA DE REACCION VIAL FASE I -</v>
          </cell>
          <cell r="AU280">
            <v>0</v>
          </cell>
          <cell r="AV280" t="str">
            <v>sc</v>
          </cell>
        </row>
        <row r="281">
          <cell r="AP281">
            <v>502372</v>
          </cell>
          <cell r="AQ281">
            <v>1004856</v>
          </cell>
          <cell r="AR281">
            <v>1</v>
          </cell>
          <cell r="AS281">
            <v>42524</v>
          </cell>
          <cell r="AT281" t="str">
            <v>IDU-1806-2015 Contratado Conservacion IDU Arterial BRIGADA DE REACCION VIAL FASE I -</v>
          </cell>
          <cell r="AU281">
            <v>0</v>
          </cell>
          <cell r="AV281" t="str">
            <v>sc</v>
          </cell>
        </row>
        <row r="282">
          <cell r="AP282">
            <v>502374</v>
          </cell>
          <cell r="AQ282">
            <v>1004856</v>
          </cell>
          <cell r="AR282">
            <v>1</v>
          </cell>
          <cell r="AS282">
            <v>42524</v>
          </cell>
          <cell r="AT282" t="str">
            <v>IDU-1806-2015 Contratado Conservacion IDU Arterial BRIGADA DE REACCION VIAL FASE I -</v>
          </cell>
          <cell r="AU282">
            <v>0</v>
          </cell>
          <cell r="AV282" t="str">
            <v>sc</v>
          </cell>
        </row>
        <row r="283">
          <cell r="AP283">
            <v>502377</v>
          </cell>
          <cell r="AQ283">
            <v>1004742</v>
          </cell>
          <cell r="AR283">
            <v>1</v>
          </cell>
          <cell r="AS283">
            <v>42524</v>
          </cell>
          <cell r="AT283" t="str">
            <v>IDU-1806-2015 Contratado Conservacion IDU Arterial BRIGADA DE REACCION VIAL FASE I -</v>
          </cell>
          <cell r="AU283">
            <v>0</v>
          </cell>
          <cell r="AV283" t="str">
            <v>sc</v>
          </cell>
        </row>
        <row r="284">
          <cell r="AP284">
            <v>502379</v>
          </cell>
          <cell r="AQ284">
            <v>1004742</v>
          </cell>
          <cell r="AR284">
            <v>1</v>
          </cell>
          <cell r="AS284">
            <v>42524</v>
          </cell>
          <cell r="AT284" t="str">
            <v>IDU-1806-2015 Contratado Conservacion IDU Arterial BRIGADA DE REACCION VIAL FASE I -</v>
          </cell>
          <cell r="AU284">
            <v>0</v>
          </cell>
          <cell r="AV284" t="str">
            <v>sc</v>
          </cell>
        </row>
        <row r="285">
          <cell r="AP285">
            <v>502618</v>
          </cell>
          <cell r="AQ285">
            <v>1002840</v>
          </cell>
          <cell r="AR285">
            <v>1</v>
          </cell>
          <cell r="AS285">
            <v>42524</v>
          </cell>
          <cell r="AT285" t="str">
            <v>IDU-1806-2015 Contratado Conservacion IDU Arterial BRIGADA DE REACCION VIAL FASE I -</v>
          </cell>
          <cell r="AU285">
            <v>0</v>
          </cell>
          <cell r="AV285" t="str">
            <v>sc</v>
          </cell>
        </row>
        <row r="286">
          <cell r="AP286">
            <v>502620</v>
          </cell>
          <cell r="AQ286">
            <v>1002840</v>
          </cell>
          <cell r="AR286">
            <v>1</v>
          </cell>
          <cell r="AS286">
            <v>42524</v>
          </cell>
          <cell r="AT286" t="str">
            <v>IDU-1806-2015 Contratado Conservacion IDU Arterial BRIGADA DE REACCION VIAL FASE I -</v>
          </cell>
          <cell r="AU286">
            <v>0</v>
          </cell>
          <cell r="AV286" t="str">
            <v>sc</v>
          </cell>
        </row>
        <row r="287">
          <cell r="AP287">
            <v>502628</v>
          </cell>
          <cell r="AQ287">
            <v>1001518</v>
          </cell>
          <cell r="AR287">
            <v>1</v>
          </cell>
          <cell r="AS287">
            <v>42524</v>
          </cell>
          <cell r="AT287" t="str">
            <v>IDU-1806-2015 Contratado Conservacion IDU Arterial BRIGADA DE REACCION VIAL FASE I -</v>
          </cell>
          <cell r="AU287">
            <v>0</v>
          </cell>
          <cell r="AV287" t="str">
            <v>sc</v>
          </cell>
        </row>
        <row r="288">
          <cell r="AP288">
            <v>502630</v>
          </cell>
          <cell r="AQ288">
            <v>1001518</v>
          </cell>
          <cell r="AR288">
            <v>1</v>
          </cell>
          <cell r="AS288">
            <v>42524</v>
          </cell>
          <cell r="AT288" t="str">
            <v>IDU-1806-2015 Contratado Conservacion IDU Arterial BRIGADA DE REACCION VIAL FASE I -</v>
          </cell>
          <cell r="AU288">
            <v>0</v>
          </cell>
          <cell r="AV288" t="str">
            <v>sc</v>
          </cell>
        </row>
        <row r="289">
          <cell r="AP289">
            <v>502633</v>
          </cell>
          <cell r="AQ289">
            <v>1001643</v>
          </cell>
          <cell r="AR289">
            <v>1</v>
          </cell>
          <cell r="AS289">
            <v>42524</v>
          </cell>
          <cell r="AT289" t="str">
            <v>IDU-1806-2015 Contratado Conservacion IDU Arterial BRIGADA DE REACCION VIAL FASE I -</v>
          </cell>
          <cell r="AU289">
            <v>0</v>
          </cell>
          <cell r="AV289" t="str">
            <v>sc</v>
          </cell>
        </row>
        <row r="290">
          <cell r="AP290">
            <v>502635</v>
          </cell>
          <cell r="AQ290">
            <v>1001643</v>
          </cell>
          <cell r="AR290">
            <v>1</v>
          </cell>
          <cell r="AS290">
            <v>42524</v>
          </cell>
          <cell r="AT290" t="str">
            <v>IDU-1806-2015 Contratado Conservacion IDU Arterial BRIGADA DE REACCION VIAL FASE I -</v>
          </cell>
          <cell r="AU290">
            <v>0</v>
          </cell>
          <cell r="AV290" t="str">
            <v>sc</v>
          </cell>
        </row>
        <row r="291">
          <cell r="AP291">
            <v>502638</v>
          </cell>
          <cell r="AQ291">
            <v>1001872</v>
          </cell>
          <cell r="AR291">
            <v>1</v>
          </cell>
          <cell r="AS291">
            <v>42524</v>
          </cell>
          <cell r="AT291" t="str">
            <v>IDU-1806-2015 Contratado Conservacion IDU Arterial BRIGADA DE REACCION VIAL FASE I -</v>
          </cell>
          <cell r="AU291">
            <v>0</v>
          </cell>
          <cell r="AV291" t="str">
            <v>sc</v>
          </cell>
        </row>
        <row r="292">
          <cell r="AP292">
            <v>502640</v>
          </cell>
          <cell r="AQ292">
            <v>1001872</v>
          </cell>
          <cell r="AR292">
            <v>1</v>
          </cell>
          <cell r="AS292">
            <v>42524</v>
          </cell>
          <cell r="AT292" t="str">
            <v>IDU-1806-2015 Contratado Conservacion IDU Arterial BRIGADA DE REACCION VIAL FASE I -</v>
          </cell>
          <cell r="AU292">
            <v>0</v>
          </cell>
          <cell r="AV292" t="str">
            <v>sc</v>
          </cell>
        </row>
        <row r="293">
          <cell r="AP293">
            <v>502648</v>
          </cell>
          <cell r="AQ293">
            <v>1002171</v>
          </cell>
          <cell r="AR293">
            <v>1</v>
          </cell>
          <cell r="AS293">
            <v>42524</v>
          </cell>
          <cell r="AT293" t="str">
            <v>IDU-1806-2015 Contratado Conservacion IDU Arterial BRIGADA DE REACCION VIAL FASE I -</v>
          </cell>
          <cell r="AU293">
            <v>0</v>
          </cell>
          <cell r="AV293" t="str">
            <v>sc</v>
          </cell>
        </row>
        <row r="294">
          <cell r="AP294">
            <v>502650</v>
          </cell>
          <cell r="AQ294">
            <v>1002171</v>
          </cell>
          <cell r="AR294">
            <v>1</v>
          </cell>
          <cell r="AS294">
            <v>42524</v>
          </cell>
          <cell r="AT294" t="str">
            <v>IDU-1806-2015 Contratado Conservacion IDU Arterial BRIGADA DE REACCION VIAL FASE I -</v>
          </cell>
          <cell r="AU294">
            <v>0</v>
          </cell>
          <cell r="AV294" t="str">
            <v>sc</v>
          </cell>
        </row>
        <row r="295">
          <cell r="AP295">
            <v>502653</v>
          </cell>
          <cell r="AQ295">
            <v>1002207</v>
          </cell>
          <cell r="AR295">
            <v>1</v>
          </cell>
          <cell r="AS295">
            <v>42524</v>
          </cell>
          <cell r="AT295" t="str">
            <v>IDU-1806-2015 Contratado Conservacion IDU Arterial BRIGADA DE REACCION VIAL FASE I -</v>
          </cell>
          <cell r="AU295">
            <v>0</v>
          </cell>
          <cell r="AV295" t="str">
            <v>sc</v>
          </cell>
        </row>
        <row r="296">
          <cell r="AP296">
            <v>502655</v>
          </cell>
          <cell r="AQ296">
            <v>1002207</v>
          </cell>
          <cell r="AR296">
            <v>1</v>
          </cell>
          <cell r="AS296">
            <v>42524</v>
          </cell>
          <cell r="AT296" t="str">
            <v>IDU-1806-2015 Contratado Conservacion IDU Arterial BRIGADA DE REACCION VIAL FASE I -</v>
          </cell>
          <cell r="AU296">
            <v>0</v>
          </cell>
          <cell r="AV296" t="str">
            <v>sc</v>
          </cell>
        </row>
        <row r="297">
          <cell r="AP297">
            <v>502658</v>
          </cell>
          <cell r="AQ297">
            <v>1002246</v>
          </cell>
          <cell r="AR297">
            <v>1</v>
          </cell>
          <cell r="AS297">
            <v>42524</v>
          </cell>
          <cell r="AT297" t="str">
            <v>IDU-1806-2015 Contratado Conservacion IDU Arterial BRIGADA DE REACCION VIAL FASE I -</v>
          </cell>
          <cell r="AU297">
            <v>0</v>
          </cell>
          <cell r="AV297" t="str">
            <v>sc</v>
          </cell>
        </row>
        <row r="298">
          <cell r="AP298">
            <v>502660</v>
          </cell>
          <cell r="AQ298">
            <v>1002246</v>
          </cell>
          <cell r="AR298">
            <v>1</v>
          </cell>
          <cell r="AS298">
            <v>42524</v>
          </cell>
          <cell r="AT298" t="str">
            <v>IDU-1806-2015 Contratado Conservacion IDU Arterial BRIGADA DE REACCION VIAL FASE I -</v>
          </cell>
          <cell r="AU298">
            <v>0</v>
          </cell>
          <cell r="AV298" t="str">
            <v>sc</v>
          </cell>
        </row>
        <row r="299">
          <cell r="AP299">
            <v>502663</v>
          </cell>
          <cell r="AQ299">
            <v>1002347</v>
          </cell>
          <cell r="AR299">
            <v>1</v>
          </cell>
          <cell r="AS299">
            <v>42524</v>
          </cell>
          <cell r="AT299" t="str">
            <v>IDU-1806-2015 Contratado Conservacion IDU Arterial BRIGADA DE REACCION VIAL FASE I -</v>
          </cell>
          <cell r="AU299">
            <v>0</v>
          </cell>
          <cell r="AV299" t="str">
            <v>sc</v>
          </cell>
        </row>
        <row r="300">
          <cell r="AP300">
            <v>502665</v>
          </cell>
          <cell r="AQ300">
            <v>1002347</v>
          </cell>
          <cell r="AR300">
            <v>1</v>
          </cell>
          <cell r="AS300">
            <v>42524</v>
          </cell>
          <cell r="AT300" t="str">
            <v>IDU-1806-2015 Contratado Conservacion IDU Arterial BRIGADA DE REACCION VIAL FASE I -</v>
          </cell>
          <cell r="AU300">
            <v>0</v>
          </cell>
          <cell r="AV300" t="str">
            <v>sc</v>
          </cell>
        </row>
        <row r="301">
          <cell r="AP301">
            <v>502668</v>
          </cell>
          <cell r="AQ301">
            <v>1002277</v>
          </cell>
          <cell r="AR301">
            <v>1</v>
          </cell>
          <cell r="AS301">
            <v>42524</v>
          </cell>
          <cell r="AT301" t="str">
            <v>IDU-1806-2015 Contratado Conservacion IDU Arterial BRIGADA DE REACCION VIAL FASE I -</v>
          </cell>
          <cell r="AU301">
            <v>0</v>
          </cell>
          <cell r="AV301" t="str">
            <v>sc</v>
          </cell>
        </row>
        <row r="302">
          <cell r="AP302">
            <v>502670</v>
          </cell>
          <cell r="AQ302">
            <v>1002277</v>
          </cell>
          <cell r="AR302">
            <v>1</v>
          </cell>
          <cell r="AS302">
            <v>42524</v>
          </cell>
          <cell r="AT302" t="str">
            <v>IDU-1806-2015 Contratado Conservacion IDU Arterial BRIGADA DE REACCION VIAL FASE I -</v>
          </cell>
          <cell r="AU302">
            <v>0</v>
          </cell>
          <cell r="AV302" t="str">
            <v>sc</v>
          </cell>
        </row>
        <row r="303">
          <cell r="AP303">
            <v>502845</v>
          </cell>
          <cell r="AQ303">
            <v>1003466</v>
          </cell>
          <cell r="AR303">
            <v>1</v>
          </cell>
          <cell r="AS303">
            <v>42524</v>
          </cell>
          <cell r="AT303" t="str">
            <v>IDU-1806-2015 Contratado Conservacion IDU Arterial BRIGADA DE REACCION VIAL FASE I -</v>
          </cell>
          <cell r="AU303">
            <v>0</v>
          </cell>
          <cell r="AV303" t="str">
            <v>sc</v>
          </cell>
        </row>
        <row r="304">
          <cell r="AP304">
            <v>502847</v>
          </cell>
          <cell r="AQ304">
            <v>1003466</v>
          </cell>
          <cell r="AR304">
            <v>1</v>
          </cell>
          <cell r="AS304">
            <v>42524</v>
          </cell>
          <cell r="AT304" t="str">
            <v>IDU-1806-2015 Contratado Conservacion IDU Arterial BRIGADA DE REACCION VIAL FASE I -</v>
          </cell>
          <cell r="AU304">
            <v>0</v>
          </cell>
          <cell r="AV304" t="str">
            <v>sc</v>
          </cell>
        </row>
        <row r="305">
          <cell r="AP305">
            <v>502850</v>
          </cell>
          <cell r="AQ305">
            <v>1006338</v>
          </cell>
          <cell r="AR305">
            <v>1</v>
          </cell>
          <cell r="AS305">
            <v>42667</v>
          </cell>
          <cell r="AT305" t="str">
            <v>SD Terminado Rehabilitación UAERMV Arterial SD Intervenida 14/04/2014 Reporte depuración ejecución UMV-</v>
          </cell>
          <cell r="AU305">
            <v>0</v>
          </cell>
          <cell r="AV305" t="str">
            <v>sc</v>
          </cell>
        </row>
        <row r="306">
          <cell r="AP306">
            <v>502852</v>
          </cell>
          <cell r="AQ306">
            <v>1006338</v>
          </cell>
          <cell r="AR306">
            <v>1</v>
          </cell>
          <cell r="AS306">
            <v>42524</v>
          </cell>
          <cell r="AT306" t="str">
            <v>IDU-1806-2015 Contratado Conservacion IDU Arterial BRIGADA DE REACCION VIAL FASE I -</v>
          </cell>
          <cell r="AU306">
            <v>0</v>
          </cell>
          <cell r="AV306" t="str">
            <v>sc</v>
          </cell>
        </row>
        <row r="307">
          <cell r="AP307">
            <v>502855</v>
          </cell>
          <cell r="AQ307">
            <v>1003690</v>
          </cell>
          <cell r="AR307">
            <v>1</v>
          </cell>
          <cell r="AS307">
            <v>42524</v>
          </cell>
          <cell r="AT307" t="str">
            <v>IDU-1806-2015 Contratado Conservacion IDU Arterial BRIGADA DE REACCION VIAL FASE I -</v>
          </cell>
          <cell r="AU307">
            <v>0</v>
          </cell>
          <cell r="AV307" t="str">
            <v>sc</v>
          </cell>
        </row>
        <row r="308">
          <cell r="AP308">
            <v>502857</v>
          </cell>
          <cell r="AQ308">
            <v>1003690</v>
          </cell>
          <cell r="AR308">
            <v>1</v>
          </cell>
          <cell r="AS308">
            <v>42524</v>
          </cell>
          <cell r="AT308" t="str">
            <v>IDU-1806-2015 Contratado Conservacion IDU Arterial BRIGADA DE REACCION VIAL FASE I -</v>
          </cell>
          <cell r="AU308">
            <v>0</v>
          </cell>
          <cell r="AV308" t="str">
            <v>sc</v>
          </cell>
        </row>
        <row r="309">
          <cell r="AP309">
            <v>502860</v>
          </cell>
          <cell r="AQ309">
            <v>1003533</v>
          </cell>
          <cell r="AR309">
            <v>1</v>
          </cell>
          <cell r="AS309">
            <v>42524</v>
          </cell>
          <cell r="AT309" t="str">
            <v>IDU-1806-2015 Contratado Conservacion IDU Arterial BRIGADA DE REACCION VIAL FASE I -</v>
          </cell>
          <cell r="AU309">
            <v>0</v>
          </cell>
          <cell r="AV309" t="str">
            <v>sc</v>
          </cell>
        </row>
        <row r="310">
          <cell r="AP310">
            <v>502862</v>
          </cell>
          <cell r="AQ310">
            <v>1003533</v>
          </cell>
          <cell r="AR310">
            <v>1</v>
          </cell>
          <cell r="AS310">
            <v>42524</v>
          </cell>
          <cell r="AT310" t="str">
            <v>IDU-1806-2015 Contratado Conservacion IDU Arterial BRIGADA DE REACCION VIAL FASE I -</v>
          </cell>
          <cell r="AU310">
            <v>0</v>
          </cell>
          <cell r="AV310" t="str">
            <v>sc</v>
          </cell>
        </row>
        <row r="311">
          <cell r="AP311">
            <v>502865</v>
          </cell>
          <cell r="AQ311">
            <v>1002897</v>
          </cell>
          <cell r="AR311">
            <v>1</v>
          </cell>
          <cell r="AS311">
            <v>42524</v>
          </cell>
          <cell r="AT311" t="str">
            <v>IDU-1806-2015 Contratado Conservacion IDU Arterial BRIGADA DE REACCION VIAL FASE I -</v>
          </cell>
          <cell r="AU311">
            <v>0</v>
          </cell>
          <cell r="AV311" t="str">
            <v>sc</v>
          </cell>
        </row>
        <row r="312">
          <cell r="AP312">
            <v>502867</v>
          </cell>
          <cell r="AQ312">
            <v>1002897</v>
          </cell>
          <cell r="AR312">
            <v>1</v>
          </cell>
          <cell r="AS312">
            <v>42524</v>
          </cell>
          <cell r="AT312" t="str">
            <v>IDU-1806-2015 Contratado Conservacion IDU Arterial BRIGADA DE REACCION VIAL FASE I -</v>
          </cell>
          <cell r="AU312">
            <v>0</v>
          </cell>
          <cell r="AV312" t="str">
            <v>sc</v>
          </cell>
        </row>
        <row r="313">
          <cell r="AP313">
            <v>502870</v>
          </cell>
          <cell r="AQ313">
            <v>1003390</v>
          </cell>
          <cell r="AR313">
            <v>1</v>
          </cell>
          <cell r="AS313">
            <v>42524</v>
          </cell>
          <cell r="AT313" t="str">
            <v>IDU-1806-2015 Contratado Conservacion IDU Arterial BRIGADA DE REACCION VIAL FASE I -</v>
          </cell>
          <cell r="AU313">
            <v>0</v>
          </cell>
          <cell r="AV313" t="str">
            <v>sc</v>
          </cell>
        </row>
        <row r="314">
          <cell r="AP314">
            <v>502872</v>
          </cell>
          <cell r="AQ314">
            <v>1003390</v>
          </cell>
          <cell r="AR314">
            <v>1</v>
          </cell>
          <cell r="AS314">
            <v>42524</v>
          </cell>
          <cell r="AT314" t="str">
            <v>IDU-1806-2015 Contratado Conservacion IDU Arterial BRIGADA DE REACCION VIAL FASE I -</v>
          </cell>
          <cell r="AU314">
            <v>0</v>
          </cell>
          <cell r="AV314" t="str">
            <v>sc</v>
          </cell>
        </row>
        <row r="315">
          <cell r="AP315">
            <v>502875</v>
          </cell>
          <cell r="AQ315">
            <v>1003321</v>
          </cell>
          <cell r="AR315">
            <v>1</v>
          </cell>
          <cell r="AS315">
            <v>42524</v>
          </cell>
          <cell r="AT315" t="str">
            <v>IDU-1806-2015 Contratado Conservacion IDU Arterial BRIGADA DE REACCION VIAL FASE I -</v>
          </cell>
          <cell r="AU315">
            <v>0</v>
          </cell>
          <cell r="AV315" t="str">
            <v>sc</v>
          </cell>
        </row>
        <row r="316">
          <cell r="AP316">
            <v>502877</v>
          </cell>
          <cell r="AQ316">
            <v>1003321</v>
          </cell>
          <cell r="AR316">
            <v>1</v>
          </cell>
          <cell r="AS316">
            <v>42524</v>
          </cell>
          <cell r="AT316" t="str">
            <v>IDU-1806-2015 Contratado Conservacion IDU Arterial BRIGADA DE REACCION VIAL FASE I -</v>
          </cell>
          <cell r="AU316">
            <v>0</v>
          </cell>
          <cell r="AV316" t="str">
            <v>sc</v>
          </cell>
        </row>
        <row r="317">
          <cell r="AP317">
            <v>502880</v>
          </cell>
          <cell r="AQ317">
            <v>1003257</v>
          </cell>
          <cell r="AR317">
            <v>1</v>
          </cell>
          <cell r="AS317">
            <v>42524</v>
          </cell>
          <cell r="AT317" t="str">
            <v>IDU-1806-2015 Contratado Conservacion IDU Arterial BRIGADA DE REACCION VIAL FASE I -</v>
          </cell>
          <cell r="AU317">
            <v>0</v>
          </cell>
          <cell r="AV317" t="str">
            <v>sc</v>
          </cell>
        </row>
        <row r="318">
          <cell r="AP318">
            <v>502882</v>
          </cell>
          <cell r="AQ318">
            <v>1003257</v>
          </cell>
          <cell r="AR318">
            <v>1</v>
          </cell>
          <cell r="AS318">
            <v>42524</v>
          </cell>
          <cell r="AT318" t="str">
            <v>IDU-1806-2015 Contratado Conservacion IDU Arterial BRIGADA DE REACCION VIAL FASE I -</v>
          </cell>
          <cell r="AU318">
            <v>0</v>
          </cell>
          <cell r="AV318" t="str">
            <v>sc</v>
          </cell>
        </row>
        <row r="319">
          <cell r="AP319">
            <v>502885</v>
          </cell>
          <cell r="AQ319">
            <v>1003049</v>
          </cell>
          <cell r="AR319">
            <v>1</v>
          </cell>
          <cell r="AS319">
            <v>42524</v>
          </cell>
          <cell r="AT319" t="str">
            <v>IDU-1806-2015 Contratado Conservacion IDU Arterial BRIGADA DE REACCION VIAL FASE I -</v>
          </cell>
          <cell r="AU319">
            <v>0</v>
          </cell>
          <cell r="AV319" t="str">
            <v>sc</v>
          </cell>
        </row>
        <row r="320">
          <cell r="AP320">
            <v>502887</v>
          </cell>
          <cell r="AQ320">
            <v>1003049</v>
          </cell>
          <cell r="AR320">
            <v>1</v>
          </cell>
          <cell r="AS320">
            <v>42524</v>
          </cell>
          <cell r="AT320" t="str">
            <v>IDU-1806-2015 Contratado Conservacion IDU Arterial BRIGADA DE REACCION VIAL FASE I -</v>
          </cell>
          <cell r="AU320">
            <v>0</v>
          </cell>
          <cell r="AV320" t="str">
            <v>sc</v>
          </cell>
        </row>
        <row r="321">
          <cell r="AP321">
            <v>502890</v>
          </cell>
          <cell r="AQ321">
            <v>1003170</v>
          </cell>
          <cell r="AR321">
            <v>1</v>
          </cell>
          <cell r="AS321">
            <v>42524</v>
          </cell>
          <cell r="AT321" t="str">
            <v>IDU-1806-2015 Contratado Conservacion IDU Arterial BRIGADA DE REACCION VIAL FASE I -</v>
          </cell>
          <cell r="AU321">
            <v>0</v>
          </cell>
          <cell r="AV321" t="str">
            <v>sc</v>
          </cell>
        </row>
        <row r="322">
          <cell r="AP322">
            <v>502892</v>
          </cell>
          <cell r="AQ322">
            <v>1003170</v>
          </cell>
          <cell r="AR322">
            <v>1</v>
          </cell>
          <cell r="AS322">
            <v>42524</v>
          </cell>
          <cell r="AT322" t="str">
            <v>IDU-1806-2015 Contratado Conservacion IDU Arterial BRIGADA DE REACCION VIAL FASE I -</v>
          </cell>
          <cell r="AU322">
            <v>0</v>
          </cell>
          <cell r="AV322" t="str">
            <v>sc</v>
          </cell>
        </row>
        <row r="323">
          <cell r="AP323">
            <v>502895</v>
          </cell>
          <cell r="AQ323">
            <v>1000001</v>
          </cell>
          <cell r="AR323">
            <v>1</v>
          </cell>
          <cell r="AS323">
            <v>42534</v>
          </cell>
          <cell r="AT323" t="str">
            <v>IDU-1806-2015 Terminado Acciones de Movilidad IDU Arterial BRIGADA FASE I - MVA NO TRONCAL Y SITP -</v>
          </cell>
          <cell r="AU323">
            <v>0</v>
          </cell>
          <cell r="AV323" t="str">
            <v>sc</v>
          </cell>
        </row>
        <row r="324">
          <cell r="AP324">
            <v>502898</v>
          </cell>
          <cell r="AQ324">
            <v>1000003</v>
          </cell>
          <cell r="AR324">
            <v>1</v>
          </cell>
          <cell r="AS324">
            <v>42524</v>
          </cell>
          <cell r="AT324" t="str">
            <v>IDU-1806-2015 Contratado Conservacion IDU Arterial BRIGADA DE REACCION VIAL FASE I -</v>
          </cell>
          <cell r="AU324">
            <v>0</v>
          </cell>
          <cell r="AV324" t="str">
            <v>sc</v>
          </cell>
        </row>
        <row r="325">
          <cell r="AP325">
            <v>502901</v>
          </cell>
          <cell r="AQ325">
            <v>1000007</v>
          </cell>
          <cell r="AR325">
            <v>1</v>
          </cell>
          <cell r="AS325">
            <v>42474</v>
          </cell>
          <cell r="AT325" t="str">
            <v>IDU-1806-2015 Terminado Mantenimiento Periódico IDU Arterial BRIGADA FASE I - MVA NO TRONCAL Y SITP -</v>
          </cell>
          <cell r="AU325">
            <v>0</v>
          </cell>
          <cell r="AV325" t="str">
            <v>sc</v>
          </cell>
        </row>
        <row r="326">
          <cell r="AP326">
            <v>503340</v>
          </cell>
          <cell r="AQ326">
            <v>1001874</v>
          </cell>
          <cell r="AR326">
            <v>1</v>
          </cell>
          <cell r="AS326">
            <v>42342</v>
          </cell>
          <cell r="AT326" t="str">
            <v>IDU-66-2009 Terminado Construcción IDU Arterial  -Anden 1-7 Calzada 2-4 Separador 3-5 Cicloruta 6-POLIZA ESTABILIDAD ACTIVA</v>
          </cell>
          <cell r="AU326">
            <v>43412</v>
          </cell>
          <cell r="AV326" t="str">
            <v>sc</v>
          </cell>
        </row>
        <row r="327">
          <cell r="AP327">
            <v>503345</v>
          </cell>
          <cell r="AQ327">
            <v>1001709</v>
          </cell>
          <cell r="AR327">
            <v>1</v>
          </cell>
          <cell r="AS327">
            <v>42342</v>
          </cell>
          <cell r="AT327" t="str">
            <v>IDU-66-2009 Terminado Construcción IDU Arterial  -Anden 1-7 Calzada 2-4 Separador 3-5 Cicloruta 6-POLIZA ESTABILIDAD ACTIVA</v>
          </cell>
          <cell r="AU327">
            <v>43412</v>
          </cell>
          <cell r="AV327" t="str">
            <v>sc</v>
          </cell>
        </row>
        <row r="328">
          <cell r="AP328">
            <v>503350</v>
          </cell>
          <cell r="AQ328">
            <v>1001758</v>
          </cell>
          <cell r="AR328">
            <v>1</v>
          </cell>
          <cell r="AS328">
            <v>42342</v>
          </cell>
          <cell r="AT328" t="str">
            <v>IDU-66-2009 Terminado Construcción IDU Arterial  -Anden 1-7 Calzada 2-4 Separador 3-5 Cicloruta 6-POLIZA ESTABILIDAD ACTIVA</v>
          </cell>
          <cell r="AU328">
            <v>43412</v>
          </cell>
          <cell r="AV328" t="str">
            <v>sc</v>
          </cell>
        </row>
        <row r="329">
          <cell r="AP329">
            <v>503355</v>
          </cell>
          <cell r="AQ329">
            <v>1001817</v>
          </cell>
          <cell r="AR329">
            <v>1</v>
          </cell>
          <cell r="AS329">
            <v>42342</v>
          </cell>
          <cell r="AT329" t="str">
            <v>IDU-66-2009 Terminado Construcción IDU Arterial  -Anden 1-7 Calzada 2-4 Separador 3-5 Cicloruta 6-POLIZA ESTABILIDAD ACTIVA</v>
          </cell>
          <cell r="AU329">
            <v>43412</v>
          </cell>
          <cell r="AV329" t="str">
            <v>sc</v>
          </cell>
        </row>
        <row r="330">
          <cell r="AP330">
            <v>503360</v>
          </cell>
          <cell r="AQ330">
            <v>1003450</v>
          </cell>
          <cell r="AR330">
            <v>1</v>
          </cell>
          <cell r="AS330">
            <v>42342</v>
          </cell>
          <cell r="AT330" t="str">
            <v>IDU-66-2009 Terminado Construcción IDU Arterial  -Anden 1-7 Calzada 2-4 Separador 3-5 Cicloruta 6-POLIZA ESTABILIDAD ACTIVA</v>
          </cell>
          <cell r="AU330">
            <v>43412</v>
          </cell>
          <cell r="AV330" t="str">
            <v>sc</v>
          </cell>
        </row>
        <row r="331">
          <cell r="AP331">
            <v>503362</v>
          </cell>
          <cell r="AQ331">
            <v>1003450</v>
          </cell>
          <cell r="AR331">
            <v>1</v>
          </cell>
          <cell r="AS331">
            <v>42101</v>
          </cell>
          <cell r="AT331" t="str">
            <v>UMV-638-2013 Terminado Acciones de Movilidad UAERMV Arterial  -Anden 1-7 Calzada 2-4 Separador 3-5 Cicloruta 6-POLIZA ESTABILIDAD ACTIVA</v>
          </cell>
          <cell r="AU331">
            <v>43412</v>
          </cell>
          <cell r="AV331" t="str">
            <v>sc</v>
          </cell>
        </row>
        <row r="332">
          <cell r="AP332">
            <v>503384</v>
          </cell>
          <cell r="AQ332">
            <v>1006240</v>
          </cell>
          <cell r="AR332">
            <v>1</v>
          </cell>
          <cell r="AS332">
            <v>42342</v>
          </cell>
          <cell r="AT332" t="str">
            <v>IDU-66-2009 Terminado Construcción IDU Arterial  -Anden 1-7 Calzada 2-4 Separador 3-5 Cicloruta 6-POLIZA ESTABILIDAD ACTIVA</v>
          </cell>
          <cell r="AU332">
            <v>43412</v>
          </cell>
          <cell r="AV332" t="str">
            <v>sc</v>
          </cell>
        </row>
        <row r="333">
          <cell r="AP333">
            <v>503389</v>
          </cell>
          <cell r="AQ333">
            <v>1003516</v>
          </cell>
          <cell r="AR333">
            <v>1</v>
          </cell>
          <cell r="AS333">
            <v>42342</v>
          </cell>
          <cell r="AT333" t="str">
            <v>IDU-66-2009 Terminado Construcción IDU Arterial  -Anden 1-7 Calzada 2-4 Separador 3-5 Cicloruta 6-POLIZA ESTABILIDAD ACTIVA</v>
          </cell>
          <cell r="AU333">
            <v>43412</v>
          </cell>
          <cell r="AV333" t="str">
            <v>sc</v>
          </cell>
        </row>
        <row r="334">
          <cell r="AP334">
            <v>503394</v>
          </cell>
          <cell r="AQ334">
            <v>1003339</v>
          </cell>
          <cell r="AR334">
            <v>1</v>
          </cell>
          <cell r="AS334">
            <v>42342</v>
          </cell>
          <cell r="AT334" t="str">
            <v>IDU-66-2009 Terminado Construcción IDU Arterial  -Anden 1-7 Calzada 2-4 Separador 5 Cicloruta 6-POLIZA ESTABILIDAD ACTIVA</v>
          </cell>
          <cell r="AU334">
            <v>43412</v>
          </cell>
          <cell r="AV334" t="str">
            <v>sc</v>
          </cell>
        </row>
        <row r="335">
          <cell r="AP335">
            <v>503399</v>
          </cell>
          <cell r="AQ335">
            <v>1003241</v>
          </cell>
          <cell r="AR335">
            <v>1</v>
          </cell>
          <cell r="AS335">
            <v>42342</v>
          </cell>
          <cell r="AT335" t="str">
            <v>IDU-66-2009 Terminado Construcción IDU Arterial  -Anden 1-7 Calzada 2-4 Separador 3-5 Cicloruta 6-POLIZA ESTABILIDAD ACTIVA</v>
          </cell>
          <cell r="AU335">
            <v>43412</v>
          </cell>
          <cell r="AV335" t="str">
            <v>sc</v>
          </cell>
        </row>
        <row r="336">
          <cell r="AP336">
            <v>503404</v>
          </cell>
          <cell r="AQ336">
            <v>1003147</v>
          </cell>
          <cell r="AR336">
            <v>1</v>
          </cell>
          <cell r="AS336">
            <v>42342</v>
          </cell>
          <cell r="AT336" t="str">
            <v>IDU-66-2009 Terminado Construcción IDU Arterial  -Anden 1-7 Calzada 2-4 Separador 3-5 Cicloruta 6-POLIZA ESTABILIDAD ACTIVA</v>
          </cell>
          <cell r="AU336">
            <v>43412</v>
          </cell>
          <cell r="AV336" t="str">
            <v>sc</v>
          </cell>
        </row>
        <row r="337">
          <cell r="AP337">
            <v>503409</v>
          </cell>
          <cell r="AQ337">
            <v>1001914</v>
          </cell>
          <cell r="AR337">
            <v>1</v>
          </cell>
          <cell r="AS337">
            <v>42342</v>
          </cell>
          <cell r="AT337" t="str">
            <v>IDU-66-2009 Terminado Construcción IDU Arterial  -Anden 1-7 Calzada 2-4 Separador 3-5 Cicloruta 6-POLIZA ESTABILIDAD ACTIVA</v>
          </cell>
          <cell r="AU337">
            <v>43412</v>
          </cell>
          <cell r="AV337" t="str">
            <v>sc</v>
          </cell>
        </row>
        <row r="338">
          <cell r="AP338">
            <v>503419</v>
          </cell>
          <cell r="AQ338">
            <v>1001955</v>
          </cell>
          <cell r="AR338">
            <v>1</v>
          </cell>
          <cell r="AS338">
            <v>42342</v>
          </cell>
          <cell r="AT338" t="str">
            <v>IDU-66-2009 Terminado Construcción IDU Arterial  -Anden 1-7 Calzada 2-4 Separador 3-5 Cicloruta 6-POLIZA ESTABILIDAD ACTIVA</v>
          </cell>
          <cell r="AU338">
            <v>43412</v>
          </cell>
          <cell r="AV338" t="str">
            <v>sc</v>
          </cell>
        </row>
        <row r="339">
          <cell r="AP339">
            <v>503424</v>
          </cell>
          <cell r="AQ339">
            <v>1006239</v>
          </cell>
          <cell r="AR339">
            <v>1</v>
          </cell>
          <cell r="AS339">
            <v>42342</v>
          </cell>
          <cell r="AT339" t="str">
            <v>IDU-66-2009 Terminado Construcción IDU Arterial  -Anden 1-7 Calzada 2-4 Separador 3-5 Cicloruta 6-POLIZA ESTABILIDAD ACTIVA</v>
          </cell>
          <cell r="AU339">
            <v>43412</v>
          </cell>
          <cell r="AV339" t="str">
            <v>sc</v>
          </cell>
        </row>
        <row r="340">
          <cell r="AP340">
            <v>503436</v>
          </cell>
          <cell r="AQ340">
            <v>1005695</v>
          </cell>
          <cell r="AR340">
            <v>1</v>
          </cell>
          <cell r="AS340">
            <v>42313</v>
          </cell>
          <cell r="AT340" t="str">
            <v>IDU-69-2008 Terminado Acciones de Movilidad IDU Arterial  -</v>
          </cell>
          <cell r="AU340">
            <v>0</v>
          </cell>
          <cell r="AV340" t="str">
            <v>sc</v>
          </cell>
        </row>
        <row r="341">
          <cell r="AP341">
            <v>503446</v>
          </cell>
          <cell r="AQ341">
            <v>1006368</v>
          </cell>
          <cell r="AR341">
            <v>1</v>
          </cell>
          <cell r="AS341">
            <v>42723</v>
          </cell>
          <cell r="AT341" t="str">
            <v>SD Terminado Mantenimiento Periódico UAERMV Arterial SD -</v>
          </cell>
          <cell r="AU341">
            <v>0</v>
          </cell>
          <cell r="AV341" t="str">
            <v>sc</v>
          </cell>
        </row>
        <row r="342">
          <cell r="AP342">
            <v>503448</v>
          </cell>
          <cell r="AQ342">
            <v>1006368</v>
          </cell>
          <cell r="AR342">
            <v>1</v>
          </cell>
          <cell r="AS342">
            <v>42723</v>
          </cell>
          <cell r="AT342" t="str">
            <v>SD Terminado Mantenimiento Periódico UAERMV Arterial SD -</v>
          </cell>
          <cell r="AU342">
            <v>0</v>
          </cell>
          <cell r="AV342" t="str">
            <v>sc</v>
          </cell>
        </row>
        <row r="343">
          <cell r="AP343">
            <v>503456</v>
          </cell>
          <cell r="AQ343">
            <v>1005649</v>
          </cell>
          <cell r="AR343">
            <v>1</v>
          </cell>
          <cell r="AS343">
            <v>42313</v>
          </cell>
          <cell r="AT343" t="str">
            <v>IDU-49-2012 Terminado Acciones de Movilidad IDU Arterial  -</v>
          </cell>
          <cell r="AU343">
            <v>0</v>
          </cell>
          <cell r="AV343" t="str">
            <v>sc</v>
          </cell>
        </row>
        <row r="344">
          <cell r="AP344">
            <v>503463</v>
          </cell>
          <cell r="AQ344">
            <v>1005573</v>
          </cell>
          <cell r="AR344">
            <v>1</v>
          </cell>
          <cell r="AS344">
            <v>42313</v>
          </cell>
          <cell r="AT344" t="str">
            <v>IDU-49-2012 Terminado Mantenimiento Periódico IDU Arterial  -</v>
          </cell>
          <cell r="AU344">
            <v>0</v>
          </cell>
          <cell r="AV344" t="str">
            <v>sc</v>
          </cell>
        </row>
        <row r="345">
          <cell r="AP345">
            <v>503471</v>
          </cell>
          <cell r="AQ345">
            <v>1005662</v>
          </cell>
          <cell r="AR345">
            <v>1</v>
          </cell>
          <cell r="AS345">
            <v>42723</v>
          </cell>
          <cell r="AT345" t="str">
            <v>SD Terminado Mantenimiento Periódico UAERMV Arterial SD -</v>
          </cell>
          <cell r="AU345">
            <v>0</v>
          </cell>
          <cell r="AV345" t="str">
            <v>sc</v>
          </cell>
        </row>
        <row r="346">
          <cell r="AP346">
            <v>503473</v>
          </cell>
          <cell r="AQ346">
            <v>1005662</v>
          </cell>
          <cell r="AR346">
            <v>1</v>
          </cell>
          <cell r="AS346">
            <v>42313</v>
          </cell>
          <cell r="AT346" t="str">
            <v>IDU-49-2012 Terminado Mantenimiento Periódico IDU Arterial  -</v>
          </cell>
          <cell r="AU346">
            <v>0</v>
          </cell>
          <cell r="AV346" t="str">
            <v>sc</v>
          </cell>
        </row>
        <row r="347">
          <cell r="AP347">
            <v>503504</v>
          </cell>
          <cell r="AQ347">
            <v>1004170</v>
          </cell>
          <cell r="AR347">
            <v>1</v>
          </cell>
          <cell r="AS347">
            <v>42723</v>
          </cell>
          <cell r="AT347" t="str">
            <v>SD Terminado Mantenimiento Periódico UAERMV Arterial SD -</v>
          </cell>
          <cell r="AU347">
            <v>0</v>
          </cell>
          <cell r="AV347" t="str">
            <v>sc</v>
          </cell>
        </row>
        <row r="348">
          <cell r="AP348">
            <v>503511</v>
          </cell>
          <cell r="AQ348">
            <v>1004552</v>
          </cell>
          <cell r="AR348">
            <v>1</v>
          </cell>
          <cell r="AS348">
            <v>42313</v>
          </cell>
          <cell r="AT348" t="str">
            <v>IDU-49-2012 Terminado Acciones de Movilidad IDU Arterial  -</v>
          </cell>
          <cell r="AU348">
            <v>0</v>
          </cell>
          <cell r="AV348" t="str">
            <v>sc</v>
          </cell>
        </row>
        <row r="349">
          <cell r="AP349">
            <v>503519</v>
          </cell>
          <cell r="AQ349">
            <v>1004360</v>
          </cell>
          <cell r="AR349">
            <v>1</v>
          </cell>
          <cell r="AS349">
            <v>42313</v>
          </cell>
          <cell r="AT349" t="str">
            <v>IDU-49-2012 Terminado Acciones de Movilidad IDU Arterial  -</v>
          </cell>
          <cell r="AU349">
            <v>0</v>
          </cell>
          <cell r="AV349" t="str">
            <v>sc</v>
          </cell>
        </row>
        <row r="350">
          <cell r="AP350">
            <v>503521</v>
          </cell>
          <cell r="AQ350">
            <v>1004360</v>
          </cell>
          <cell r="AR350">
            <v>1</v>
          </cell>
          <cell r="AS350">
            <v>42760</v>
          </cell>
          <cell r="AT350" t="str">
            <v>SD Terminado Parcheo UAERMV Arterial SD Reporte Ejecución diciembre de 2016-</v>
          </cell>
          <cell r="AU350">
            <v>0</v>
          </cell>
          <cell r="AV350" t="str">
            <v>sc</v>
          </cell>
        </row>
        <row r="351">
          <cell r="AP351">
            <v>503524</v>
          </cell>
          <cell r="AQ351">
            <v>1004338</v>
          </cell>
          <cell r="AR351">
            <v>1</v>
          </cell>
          <cell r="AS351">
            <v>42723</v>
          </cell>
          <cell r="AT351" t="str">
            <v>SD Terminado Mantenimiento Periódico UAERMV Arterial SD -</v>
          </cell>
          <cell r="AU351">
            <v>0</v>
          </cell>
          <cell r="AV351" t="str">
            <v>sc</v>
          </cell>
        </row>
        <row r="352">
          <cell r="AP352">
            <v>503526</v>
          </cell>
          <cell r="AQ352">
            <v>1004338</v>
          </cell>
          <cell r="AR352">
            <v>1</v>
          </cell>
          <cell r="AS352">
            <v>42313</v>
          </cell>
          <cell r="AT352" t="str">
            <v>IDU-49-2012 Terminado Acciones de Movilidad IDU Arterial  -</v>
          </cell>
          <cell r="AU352">
            <v>0</v>
          </cell>
          <cell r="AV352" t="str">
            <v>sc</v>
          </cell>
        </row>
        <row r="353">
          <cell r="AP353">
            <v>503529</v>
          </cell>
          <cell r="AQ353">
            <v>1004254</v>
          </cell>
          <cell r="AR353">
            <v>1</v>
          </cell>
          <cell r="AS353">
            <v>42723</v>
          </cell>
          <cell r="AT353" t="str">
            <v>SD Terminado Mantenimiento Periódico UAERMV Arterial SD -</v>
          </cell>
          <cell r="AU353">
            <v>0</v>
          </cell>
          <cell r="AV353" t="str">
            <v>sc</v>
          </cell>
        </row>
        <row r="354">
          <cell r="AP354">
            <v>503534</v>
          </cell>
          <cell r="AQ354">
            <v>1004806</v>
          </cell>
          <cell r="AR354">
            <v>1</v>
          </cell>
          <cell r="AS354">
            <v>42524</v>
          </cell>
          <cell r="AT354" t="str">
            <v>IDU-1806-2015 Contratado Conservacion IDU Arterial BRIGADA DE REACCION VIAL FASE I -</v>
          </cell>
          <cell r="AU354">
            <v>0</v>
          </cell>
          <cell r="AV354" t="str">
            <v>sc</v>
          </cell>
        </row>
        <row r="355">
          <cell r="AP355">
            <v>503536</v>
          </cell>
          <cell r="AQ355">
            <v>1004806</v>
          </cell>
          <cell r="AR355">
            <v>1</v>
          </cell>
          <cell r="AS355">
            <v>42524</v>
          </cell>
          <cell r="AT355" t="str">
            <v>IDU-1806-2015 Contratado Conservacion IDU Arterial BRIGADA DE REACCION VIAL FASE I -</v>
          </cell>
          <cell r="AU355">
            <v>0</v>
          </cell>
          <cell r="AV355" t="str">
            <v>sc</v>
          </cell>
        </row>
        <row r="356">
          <cell r="AP356">
            <v>503539</v>
          </cell>
          <cell r="AQ356">
            <v>1004231</v>
          </cell>
          <cell r="AR356">
            <v>1</v>
          </cell>
          <cell r="AS356">
            <v>42723</v>
          </cell>
          <cell r="AT356" t="str">
            <v>SD Terminado Mantenimiento Periódico UAERMV Arterial SD -</v>
          </cell>
          <cell r="AU356">
            <v>0</v>
          </cell>
          <cell r="AV356" t="str">
            <v>sc</v>
          </cell>
        </row>
        <row r="357">
          <cell r="AP357">
            <v>503541</v>
          </cell>
          <cell r="AQ357">
            <v>1004231</v>
          </cell>
          <cell r="AR357">
            <v>1</v>
          </cell>
          <cell r="AS357">
            <v>42313</v>
          </cell>
          <cell r="AT357" t="str">
            <v>IDU-49-2012 Terminado Mantenimiento Periódico IDU Arterial  -</v>
          </cell>
          <cell r="AU357">
            <v>0</v>
          </cell>
          <cell r="AV357" t="str">
            <v>sc</v>
          </cell>
        </row>
        <row r="358">
          <cell r="AP358">
            <v>503565</v>
          </cell>
          <cell r="AQ358">
            <v>1004204</v>
          </cell>
          <cell r="AR358">
            <v>1</v>
          </cell>
          <cell r="AS358">
            <v>42723</v>
          </cell>
          <cell r="AT358" t="str">
            <v>SD Terminado Mantenimiento Periódico UAERMV Arterial SD -</v>
          </cell>
          <cell r="AU358">
            <v>0</v>
          </cell>
          <cell r="AV358" t="str">
            <v>sc</v>
          </cell>
        </row>
        <row r="359">
          <cell r="AP359">
            <v>503567</v>
          </cell>
          <cell r="AQ359">
            <v>1004204</v>
          </cell>
          <cell r="AR359">
            <v>1</v>
          </cell>
          <cell r="AS359">
            <v>42723</v>
          </cell>
          <cell r="AT359" t="str">
            <v>SD Terminado Mantenimiento Periódico UAERMV Arterial SD -</v>
          </cell>
          <cell r="AU359">
            <v>0</v>
          </cell>
          <cell r="AV359" t="str">
            <v>sc</v>
          </cell>
        </row>
        <row r="360">
          <cell r="AP360">
            <v>503572</v>
          </cell>
          <cell r="AQ360">
            <v>1003528</v>
          </cell>
          <cell r="AR360">
            <v>1</v>
          </cell>
          <cell r="AS360">
            <v>42313</v>
          </cell>
          <cell r="AT360" t="str">
            <v>IDU-69-2008 Terminado Acciones de Movilidad IDU Arterial  -</v>
          </cell>
          <cell r="AU360">
            <v>0</v>
          </cell>
          <cell r="AV360" t="str">
            <v>sc</v>
          </cell>
        </row>
        <row r="361">
          <cell r="AP361">
            <v>503575</v>
          </cell>
          <cell r="AQ361">
            <v>1004060</v>
          </cell>
          <cell r="AR361">
            <v>1</v>
          </cell>
          <cell r="AS361">
            <v>42313</v>
          </cell>
          <cell r="AT361" t="str">
            <v>IDU-49-2012 Terminado Acciones de Movilidad IDU Arterial  -</v>
          </cell>
          <cell r="AU361">
            <v>0</v>
          </cell>
          <cell r="AV361" t="str">
            <v>sc</v>
          </cell>
        </row>
        <row r="362">
          <cell r="AP362">
            <v>503577</v>
          </cell>
          <cell r="AQ362">
            <v>1004060</v>
          </cell>
          <cell r="AR362">
            <v>1</v>
          </cell>
          <cell r="AS362">
            <v>42313</v>
          </cell>
          <cell r="AT362" t="str">
            <v>IDU-69-2008 Terminado Acciones de Movilidad IDU Arterial  -</v>
          </cell>
          <cell r="AU362">
            <v>0</v>
          </cell>
          <cell r="AV362" t="str">
            <v>sc</v>
          </cell>
        </row>
        <row r="363">
          <cell r="AP363">
            <v>503580</v>
          </cell>
          <cell r="AQ363">
            <v>1003977</v>
          </cell>
          <cell r="AR363">
            <v>1</v>
          </cell>
          <cell r="AS363">
            <v>42313</v>
          </cell>
          <cell r="AT363" t="str">
            <v>IDU-69-2008 Terminado Acciones de Movilidad IDU Arterial  -</v>
          </cell>
          <cell r="AU363">
            <v>0</v>
          </cell>
          <cell r="AV363" t="str">
            <v>sc</v>
          </cell>
        </row>
        <row r="364">
          <cell r="AP364">
            <v>503582</v>
          </cell>
          <cell r="AQ364">
            <v>1003977</v>
          </cell>
          <cell r="AR364">
            <v>1</v>
          </cell>
          <cell r="AS364">
            <v>42313</v>
          </cell>
          <cell r="AT364" t="str">
            <v>IDU-69-2008 Terminado Acciones de Movilidad IDU Arterial  -</v>
          </cell>
          <cell r="AU364">
            <v>0</v>
          </cell>
          <cell r="AV364" t="str">
            <v>sc</v>
          </cell>
        </row>
        <row r="365">
          <cell r="AP365">
            <v>503585</v>
          </cell>
          <cell r="AQ365">
            <v>1003844</v>
          </cell>
          <cell r="AR365">
            <v>1</v>
          </cell>
          <cell r="AS365">
            <v>42313</v>
          </cell>
          <cell r="AT365" t="str">
            <v>IDU-69-2008 Terminado Acciones de Movilidad IDU Arterial  -</v>
          </cell>
          <cell r="AU365">
            <v>0</v>
          </cell>
          <cell r="AV365" t="str">
            <v>sc</v>
          </cell>
        </row>
        <row r="366">
          <cell r="AP366">
            <v>503590</v>
          </cell>
          <cell r="AQ366">
            <v>1003955</v>
          </cell>
          <cell r="AR366">
            <v>1</v>
          </cell>
          <cell r="AS366">
            <v>42313</v>
          </cell>
          <cell r="AT366" t="str">
            <v>IDU-49-2012 Terminado Acciones de Movilidad IDU Arterial  -</v>
          </cell>
          <cell r="AU366">
            <v>0</v>
          </cell>
          <cell r="AV366" t="str">
            <v>sc</v>
          </cell>
        </row>
        <row r="367">
          <cell r="AP367">
            <v>503600</v>
          </cell>
          <cell r="AQ367">
            <v>1003886</v>
          </cell>
          <cell r="AR367">
            <v>1</v>
          </cell>
          <cell r="AS367">
            <v>42313</v>
          </cell>
          <cell r="AT367" t="str">
            <v>IDU-69-2008 Terminado Acciones de Movilidad IDU Arterial  -</v>
          </cell>
          <cell r="AU367">
            <v>0</v>
          </cell>
          <cell r="AV367" t="str">
            <v>sc</v>
          </cell>
        </row>
        <row r="368">
          <cell r="AP368">
            <v>503605</v>
          </cell>
          <cell r="AQ368">
            <v>1003757</v>
          </cell>
          <cell r="AR368">
            <v>1</v>
          </cell>
          <cell r="AS368">
            <v>42313</v>
          </cell>
          <cell r="AT368" t="str">
            <v>IDU-69-2008 Terminado Acciones de Movilidad IDU Arterial  -</v>
          </cell>
          <cell r="AU368">
            <v>0</v>
          </cell>
          <cell r="AV368" t="str">
            <v>sc</v>
          </cell>
        </row>
        <row r="369">
          <cell r="AP369">
            <v>503754</v>
          </cell>
          <cell r="AQ369">
            <v>1004563</v>
          </cell>
          <cell r="AR369">
            <v>1</v>
          </cell>
          <cell r="AS369">
            <v>42313</v>
          </cell>
          <cell r="AT369" t="str">
            <v>IDU-69-2008 Terminado Mantenimiento Periódico IDU Arterial  -</v>
          </cell>
          <cell r="AU369">
            <v>0</v>
          </cell>
          <cell r="AV369" t="str">
            <v>sc</v>
          </cell>
        </row>
        <row r="370">
          <cell r="AP370">
            <v>503762</v>
          </cell>
          <cell r="AQ370">
            <v>1003508</v>
          </cell>
          <cell r="AR370">
            <v>1</v>
          </cell>
          <cell r="AS370">
            <v>42313</v>
          </cell>
          <cell r="AT370" t="str">
            <v>IDU-69-2008 Terminado Acciones de Movilidad IDU Arterial  -</v>
          </cell>
          <cell r="AU370">
            <v>0</v>
          </cell>
          <cell r="AV370" t="str">
            <v>sc</v>
          </cell>
        </row>
        <row r="371">
          <cell r="AP371">
            <v>503764</v>
          </cell>
          <cell r="AQ371">
            <v>1003508</v>
          </cell>
          <cell r="AR371">
            <v>1</v>
          </cell>
          <cell r="AS371">
            <v>42313</v>
          </cell>
          <cell r="AT371" t="str">
            <v>IDU-69-2008 Terminado Acciones de Movilidad IDU Arterial  -</v>
          </cell>
          <cell r="AU371">
            <v>0</v>
          </cell>
          <cell r="AV371" t="str">
            <v>sc</v>
          </cell>
        </row>
        <row r="372">
          <cell r="AP372">
            <v>503770</v>
          </cell>
          <cell r="AQ372">
            <v>1003360</v>
          </cell>
          <cell r="AR372">
            <v>1</v>
          </cell>
          <cell r="AS372">
            <v>42313</v>
          </cell>
          <cell r="AT372" t="str">
            <v>IDU-2053-2015 Terminado Mantenimiento Periódico IDU Arterial  -</v>
          </cell>
          <cell r="AU372">
            <v>0</v>
          </cell>
          <cell r="AV372" t="str">
            <v>sc</v>
          </cell>
        </row>
        <row r="373">
          <cell r="AP373">
            <v>503772</v>
          </cell>
          <cell r="AQ373">
            <v>1003360</v>
          </cell>
          <cell r="AR373">
            <v>1</v>
          </cell>
          <cell r="AS373">
            <v>42313</v>
          </cell>
          <cell r="AT373" t="str">
            <v>IDU-2053-2015 Terminado Acciones de Movilidad IDU Arterial  -</v>
          </cell>
          <cell r="AU373">
            <v>0</v>
          </cell>
          <cell r="AV373" t="str">
            <v>sc</v>
          </cell>
        </row>
        <row r="374">
          <cell r="AP374">
            <v>503781</v>
          </cell>
          <cell r="AQ374">
            <v>1003473</v>
          </cell>
          <cell r="AR374">
            <v>1</v>
          </cell>
          <cell r="AS374">
            <v>42313</v>
          </cell>
          <cell r="AT374" t="str">
            <v>IDU-69-2008 Terminado Acciones de Movilidad IDU Arterial  -</v>
          </cell>
          <cell r="AU374">
            <v>0</v>
          </cell>
          <cell r="AV374" t="str">
            <v>sc</v>
          </cell>
        </row>
        <row r="375">
          <cell r="AP375">
            <v>503793</v>
          </cell>
          <cell r="AQ375">
            <v>1003159</v>
          </cell>
          <cell r="AR375">
            <v>1</v>
          </cell>
          <cell r="AS375">
            <v>42313</v>
          </cell>
          <cell r="AT375" t="str">
            <v>IDU-69-2008 Terminado Mantenimiento Periódico IDU Arterial  -</v>
          </cell>
          <cell r="AU375">
            <v>0</v>
          </cell>
          <cell r="AV375" t="str">
            <v>sc</v>
          </cell>
        </row>
        <row r="376">
          <cell r="AP376">
            <v>503796</v>
          </cell>
          <cell r="AQ376">
            <v>1003031</v>
          </cell>
          <cell r="AR376">
            <v>1</v>
          </cell>
          <cell r="AS376">
            <v>42313</v>
          </cell>
          <cell r="AT376" t="str">
            <v>IDU-69-2008 Terminado Mantenimiento Periódico IDU Arterial  -</v>
          </cell>
          <cell r="AU376">
            <v>0</v>
          </cell>
          <cell r="AV376" t="str">
            <v>sc</v>
          </cell>
        </row>
        <row r="377">
          <cell r="AP377">
            <v>503805</v>
          </cell>
          <cell r="AQ377">
            <v>1002223</v>
          </cell>
          <cell r="AR377">
            <v>1</v>
          </cell>
          <cell r="AS377">
            <v>42313</v>
          </cell>
          <cell r="AT377" t="str">
            <v>IDU-69-2008 Terminado Acciones de Movilidad IDU Arterial  -</v>
          </cell>
          <cell r="AU377">
            <v>0</v>
          </cell>
          <cell r="AV377" t="str">
            <v>sc</v>
          </cell>
        </row>
        <row r="378">
          <cell r="AP378">
            <v>503811</v>
          </cell>
          <cell r="AQ378">
            <v>1002071</v>
          </cell>
          <cell r="AR378">
            <v>1</v>
          </cell>
          <cell r="AS378">
            <v>42313</v>
          </cell>
          <cell r="AT378" t="str">
            <v>IDU-69-2008 Terminado Acciones de Movilidad IDU Arterial  -</v>
          </cell>
          <cell r="AU378">
            <v>0</v>
          </cell>
          <cell r="AV378" t="str">
            <v>sc</v>
          </cell>
        </row>
        <row r="379">
          <cell r="AP379">
            <v>503816</v>
          </cell>
          <cell r="AQ379">
            <v>1003254</v>
          </cell>
          <cell r="AR379">
            <v>1</v>
          </cell>
          <cell r="AS379">
            <v>42313</v>
          </cell>
          <cell r="AT379" t="str">
            <v>IDU-69-2008 Terminado Mantenimiento Periódico IDU Arterial  -</v>
          </cell>
          <cell r="AU379">
            <v>0</v>
          </cell>
          <cell r="AV379" t="str">
            <v>sc</v>
          </cell>
        </row>
        <row r="380">
          <cell r="AP380">
            <v>505072</v>
          </cell>
          <cell r="AQ380">
            <v>1006352</v>
          </cell>
          <cell r="AR380">
            <v>1</v>
          </cell>
          <cell r="AS380">
            <v>42760</v>
          </cell>
          <cell r="AT380" t="str">
            <v>SD Terminado Parcheo UAERMV Arterial SD Reporte Ejecución diciembre de 2016-</v>
          </cell>
          <cell r="AU380">
            <v>0</v>
          </cell>
          <cell r="AV380" t="str">
            <v>sc</v>
          </cell>
        </row>
        <row r="381">
          <cell r="AP381">
            <v>505099</v>
          </cell>
          <cell r="AQ381">
            <v>1003546</v>
          </cell>
          <cell r="AR381">
            <v>1</v>
          </cell>
          <cell r="AS381">
            <v>42313</v>
          </cell>
          <cell r="AT381" t="str">
            <v>IDU-083-2012 Terminado Mantenimiento Periódico IDU Arterial  --POLIZA ESTABILIDAD ACTIVA</v>
          </cell>
          <cell r="AU381">
            <v>44250</v>
          </cell>
          <cell r="AV381" t="str">
            <v>sc</v>
          </cell>
        </row>
        <row r="382">
          <cell r="AP382">
            <v>505150</v>
          </cell>
          <cell r="AQ382">
            <v>1003432</v>
          </cell>
          <cell r="AR382">
            <v>1</v>
          </cell>
          <cell r="AS382">
            <v>42313</v>
          </cell>
          <cell r="AT382" t="str">
            <v>IDU-083-2012 Terminado Mantenimiento Periódico IDU Arterial  --POLIZA ESTABILIDAD ACTIVA</v>
          </cell>
          <cell r="AU382">
            <v>44250</v>
          </cell>
          <cell r="AV382" t="str">
            <v>sc</v>
          </cell>
        </row>
        <row r="383">
          <cell r="AP383">
            <v>505161</v>
          </cell>
          <cell r="AQ383">
            <v>1003525</v>
          </cell>
          <cell r="AR383">
            <v>1</v>
          </cell>
          <cell r="AS383">
            <v>42313</v>
          </cell>
          <cell r="AT383" t="str">
            <v>IDU-083-2012 Terminado Mantenimiento Periódico IDU Arterial  --POLIZA ESTABILIDAD ACTIVA</v>
          </cell>
          <cell r="AU383">
            <v>44250</v>
          </cell>
          <cell r="AV383" t="str">
            <v>sc</v>
          </cell>
        </row>
        <row r="384">
          <cell r="AP384">
            <v>505165</v>
          </cell>
          <cell r="AQ384">
            <v>1003525</v>
          </cell>
          <cell r="AR384">
            <v>1</v>
          </cell>
          <cell r="AS384">
            <v>42313</v>
          </cell>
          <cell r="AT384" t="str">
            <v>IDU-1686-2014 Terminado Rehabilitación IDU Arterial  --POLIZA ESTABILIDAD ACTIVA</v>
          </cell>
          <cell r="AU384">
            <v>44250</v>
          </cell>
          <cell r="AV384" t="str">
            <v>sc</v>
          </cell>
        </row>
        <row r="385">
          <cell r="AP385">
            <v>505167</v>
          </cell>
          <cell r="AQ385">
            <v>1003525</v>
          </cell>
          <cell r="AR385">
            <v>1</v>
          </cell>
          <cell r="AS385">
            <v>42313</v>
          </cell>
          <cell r="AT385" t="str">
            <v>IDU-1686-2014 Terminado Rehabilitación IDU Arterial  --POLIZA ESTABILIDAD ACTIVA</v>
          </cell>
          <cell r="AU385">
            <v>44250</v>
          </cell>
          <cell r="AV385" t="str">
            <v>sc</v>
          </cell>
        </row>
        <row r="386">
          <cell r="AP386">
            <v>505174</v>
          </cell>
          <cell r="AQ386">
            <v>1003479</v>
          </cell>
          <cell r="AR386">
            <v>1</v>
          </cell>
          <cell r="AS386">
            <v>42313</v>
          </cell>
          <cell r="AT386" t="str">
            <v>IDU-083-2012 Terminado Mantenimiento Periódico IDU Arterial  --POLIZA ESTABILIDAD ACTIVA</v>
          </cell>
          <cell r="AU386">
            <v>44250</v>
          </cell>
          <cell r="AV386" t="str">
            <v>sc</v>
          </cell>
        </row>
        <row r="387">
          <cell r="AP387">
            <v>505180</v>
          </cell>
          <cell r="AQ387">
            <v>1003479</v>
          </cell>
          <cell r="AR387">
            <v>1</v>
          </cell>
          <cell r="AS387">
            <v>42313</v>
          </cell>
          <cell r="AT387" t="str">
            <v>IDU-1686-2014 Terminado Rehabilitación IDU Arterial  --POLIZA ESTABILIDAD ACTIVA</v>
          </cell>
          <cell r="AU387">
            <v>44250</v>
          </cell>
          <cell r="AV387" t="str">
            <v>sc</v>
          </cell>
        </row>
        <row r="388">
          <cell r="AP388">
            <v>505418</v>
          </cell>
          <cell r="AQ388">
            <v>1004224</v>
          </cell>
          <cell r="AR388">
            <v>1</v>
          </cell>
          <cell r="AS388">
            <v>42313</v>
          </cell>
          <cell r="AT388" t="str">
            <v>IDU-1686-2014 Terminado Rehabilitación IDU Arterial  -</v>
          </cell>
          <cell r="AU388">
            <v>0</v>
          </cell>
          <cell r="AV388" t="str">
            <v>sc</v>
          </cell>
        </row>
        <row r="389">
          <cell r="AP389">
            <v>505420</v>
          </cell>
          <cell r="AQ389">
            <v>1004224</v>
          </cell>
          <cell r="AR389">
            <v>1</v>
          </cell>
          <cell r="AS389">
            <v>42313</v>
          </cell>
          <cell r="AT389" t="str">
            <v>IDU-1686-2014 Terminado Rehabilitación IDU Arterial  -</v>
          </cell>
          <cell r="AU389">
            <v>0</v>
          </cell>
          <cell r="AV389" t="str">
            <v>sc</v>
          </cell>
        </row>
        <row r="390">
          <cell r="AP390">
            <v>505429</v>
          </cell>
          <cell r="AQ390">
            <v>1004236</v>
          </cell>
          <cell r="AR390">
            <v>1</v>
          </cell>
          <cell r="AS390">
            <v>42313</v>
          </cell>
          <cell r="AT390" t="str">
            <v>IDU-1686-2014 Terminado Mantenimiento Periódico IDU Arterial  -</v>
          </cell>
          <cell r="AU390">
            <v>0</v>
          </cell>
          <cell r="AV390" t="str">
            <v>sc</v>
          </cell>
        </row>
        <row r="391">
          <cell r="AP391">
            <v>505431</v>
          </cell>
          <cell r="AQ391">
            <v>1004236</v>
          </cell>
          <cell r="AR391">
            <v>1</v>
          </cell>
          <cell r="AS391">
            <v>42313</v>
          </cell>
          <cell r="AT391" t="str">
            <v>IDU-1686-2014 Terminado Rehabilitación IDU Arterial  -</v>
          </cell>
          <cell r="AU391">
            <v>0</v>
          </cell>
          <cell r="AV391" t="str">
            <v>sc</v>
          </cell>
        </row>
        <row r="392">
          <cell r="AP392">
            <v>505442</v>
          </cell>
          <cell r="AQ392">
            <v>1004253</v>
          </cell>
          <cell r="AR392">
            <v>1</v>
          </cell>
          <cell r="AS392">
            <v>42313</v>
          </cell>
          <cell r="AT392" t="str">
            <v>IDU-1686-2014 Terminado Mantenimiento Periódico IDU Arterial  -</v>
          </cell>
          <cell r="AU392">
            <v>0</v>
          </cell>
          <cell r="AV392" t="str">
            <v>sc</v>
          </cell>
        </row>
        <row r="393">
          <cell r="AP393">
            <v>505444</v>
          </cell>
          <cell r="AQ393">
            <v>1004253</v>
          </cell>
          <cell r="AR393">
            <v>1</v>
          </cell>
          <cell r="AS393">
            <v>42313</v>
          </cell>
          <cell r="AT393" t="str">
            <v>IDU-1686-2014 Terminado Rehabilitación IDU Arterial  -</v>
          </cell>
          <cell r="AU393">
            <v>0</v>
          </cell>
          <cell r="AV393" t="str">
            <v>sc</v>
          </cell>
        </row>
        <row r="394">
          <cell r="AP394">
            <v>505457</v>
          </cell>
          <cell r="AQ394">
            <v>1004314</v>
          </cell>
          <cell r="AR394">
            <v>1</v>
          </cell>
          <cell r="AS394">
            <v>42313</v>
          </cell>
          <cell r="AT394" t="str">
            <v>IDU-1686-2014 Terminado Rehabilitación IDU Arterial  -</v>
          </cell>
          <cell r="AU394">
            <v>0</v>
          </cell>
          <cell r="AV394" t="str">
            <v>sc</v>
          </cell>
        </row>
        <row r="395">
          <cell r="AP395">
            <v>505459</v>
          </cell>
          <cell r="AQ395">
            <v>1004314</v>
          </cell>
          <cell r="AR395">
            <v>1</v>
          </cell>
          <cell r="AS395">
            <v>42313</v>
          </cell>
          <cell r="AT395" t="str">
            <v>IDU-083-2012 Terminado Mantenimiento Periódico IDU Arterial  -</v>
          </cell>
          <cell r="AU395">
            <v>0</v>
          </cell>
          <cell r="AV395" t="str">
            <v>sc</v>
          </cell>
        </row>
        <row r="396">
          <cell r="AP396">
            <v>505481</v>
          </cell>
          <cell r="AQ396">
            <v>1006215</v>
          </cell>
          <cell r="AR396">
            <v>1</v>
          </cell>
          <cell r="AS396">
            <v>42313</v>
          </cell>
          <cell r="AT396" t="str">
            <v>IDU-1686-2014 Terminado Mantenimiento Periódico IDU Arterial  -</v>
          </cell>
          <cell r="AU396">
            <v>0</v>
          </cell>
          <cell r="AV396" t="str">
            <v>sc</v>
          </cell>
        </row>
        <row r="397">
          <cell r="AP397">
            <v>505483</v>
          </cell>
          <cell r="AQ397">
            <v>1006215</v>
          </cell>
          <cell r="AR397">
            <v>1</v>
          </cell>
          <cell r="AS397">
            <v>42313</v>
          </cell>
          <cell r="AT397" t="str">
            <v>IDU-1686-2014 Terminado Rehabilitación IDU Arterial  -</v>
          </cell>
          <cell r="AU397">
            <v>0</v>
          </cell>
          <cell r="AV397" t="str">
            <v>sc</v>
          </cell>
        </row>
        <row r="398">
          <cell r="AP398">
            <v>505496</v>
          </cell>
          <cell r="AQ398">
            <v>1004347</v>
          </cell>
          <cell r="AR398">
            <v>1</v>
          </cell>
          <cell r="AS398">
            <v>41298</v>
          </cell>
          <cell r="AT398" t="str">
            <v>CONV-009-2011 Terminado Mantenimiento Periódico UAERMV Arterial  -Calzada 6-POLIZA ESTABILIDAD ACTIVA</v>
          </cell>
          <cell r="AU398">
            <v>44053</v>
          </cell>
          <cell r="AV398" t="str">
            <v>sc</v>
          </cell>
        </row>
        <row r="399">
          <cell r="AP399">
            <v>505498</v>
          </cell>
          <cell r="AQ399">
            <v>1004347</v>
          </cell>
          <cell r="AR399">
            <v>1</v>
          </cell>
          <cell r="AS399">
            <v>42313</v>
          </cell>
          <cell r="AT399" t="str">
            <v>IDU-1686-2014 Terminado Rehabilitación IDU Arterial  -Calzada 6-POLIZA ESTABILIDAD ACTIVA</v>
          </cell>
          <cell r="AU399">
            <v>44053</v>
          </cell>
          <cell r="AV399" t="str">
            <v>sc</v>
          </cell>
        </row>
        <row r="400">
          <cell r="AP400">
            <v>505500</v>
          </cell>
          <cell r="AQ400">
            <v>1004347</v>
          </cell>
          <cell r="AR400">
            <v>1</v>
          </cell>
          <cell r="AS400">
            <v>41298</v>
          </cell>
          <cell r="AT400" t="str">
            <v>CONV-009-2011 Terminado Mantenimiento Periódico UAERMV Arterial  -Calzada 6-POLIZA ESTABILIDAD ACTIVA</v>
          </cell>
          <cell r="AU400">
            <v>44053</v>
          </cell>
          <cell r="AV400" t="str">
            <v>sc</v>
          </cell>
        </row>
        <row r="401">
          <cell r="AP401">
            <v>505502</v>
          </cell>
          <cell r="AQ401">
            <v>1004347</v>
          </cell>
          <cell r="AR401">
            <v>1</v>
          </cell>
          <cell r="AS401">
            <v>41298</v>
          </cell>
          <cell r="AT401" t="str">
            <v>CONV-009-2011 Terminado Mantenimiento Periódico UAERMV Arterial  -Calzada 6-POLIZA ESTABILIDAD ACTIVA</v>
          </cell>
          <cell r="AU401">
            <v>44053</v>
          </cell>
          <cell r="AV401" t="str">
            <v>sc</v>
          </cell>
        </row>
        <row r="402">
          <cell r="AP402">
            <v>505504</v>
          </cell>
          <cell r="AQ402">
            <v>1004347</v>
          </cell>
          <cell r="AR402">
            <v>1</v>
          </cell>
          <cell r="AS402">
            <v>41298</v>
          </cell>
          <cell r="AT402" t="str">
            <v>CONV-009-2011 Terminado Mantenimiento Periódico UAERMV Arterial  -Calzada 6-POLIZA ESTABILIDAD ACTIVA</v>
          </cell>
          <cell r="AU402">
            <v>44053</v>
          </cell>
          <cell r="AV402" t="str">
            <v>sc</v>
          </cell>
        </row>
        <row r="403">
          <cell r="AP403">
            <v>505506</v>
          </cell>
          <cell r="AQ403">
            <v>1004347</v>
          </cell>
          <cell r="AR403">
            <v>1</v>
          </cell>
          <cell r="AS403">
            <v>41298</v>
          </cell>
          <cell r="AT403" t="str">
            <v>CONV-009-2011 Terminado Mantenimiento Periódico UAERMV Arterial  -Calzada 6-POLIZA ESTABILIDAD ACTIVA</v>
          </cell>
          <cell r="AU403">
            <v>44053</v>
          </cell>
          <cell r="AV403" t="str">
            <v>sc</v>
          </cell>
        </row>
        <row r="404">
          <cell r="AP404">
            <v>505637</v>
          </cell>
          <cell r="AQ404">
            <v>1003061</v>
          </cell>
          <cell r="AR404">
            <v>1</v>
          </cell>
          <cell r="AS404">
            <v>42313</v>
          </cell>
          <cell r="AT404" t="str">
            <v>IDU-1686-2014 Terminado Rehabilitación IDU Arterial  --POLIZA ESTABILIDAD ACTIVA</v>
          </cell>
          <cell r="AU404">
            <v>44250</v>
          </cell>
          <cell r="AV404" t="str">
            <v>sc</v>
          </cell>
        </row>
        <row r="405">
          <cell r="AP405">
            <v>505639</v>
          </cell>
          <cell r="AQ405">
            <v>1003061</v>
          </cell>
          <cell r="AR405">
            <v>1</v>
          </cell>
          <cell r="AS405">
            <v>42313</v>
          </cell>
          <cell r="AT405" t="str">
            <v>IDU-1686-2014 Terminado Rehabilitación IDU Arterial  --POLIZA ESTABILIDAD ACTIVA</v>
          </cell>
          <cell r="AU405">
            <v>44250</v>
          </cell>
          <cell r="AV405" t="str">
            <v>sc</v>
          </cell>
        </row>
        <row r="406">
          <cell r="AP406">
            <v>505641</v>
          </cell>
          <cell r="AQ406">
            <v>1003061</v>
          </cell>
          <cell r="AR406">
            <v>1</v>
          </cell>
          <cell r="AS406">
            <v>42313</v>
          </cell>
          <cell r="AT406" t="str">
            <v>IDU-083-2012 Terminado Mantenimiento Periódico IDU Arterial  --POLIZA ESTABILIDAD ACTIVA</v>
          </cell>
          <cell r="AU406">
            <v>44250</v>
          </cell>
          <cell r="AV406" t="str">
            <v>sc</v>
          </cell>
        </row>
        <row r="407">
          <cell r="AP407">
            <v>505643</v>
          </cell>
          <cell r="AQ407">
            <v>1003061</v>
          </cell>
          <cell r="AR407">
            <v>1</v>
          </cell>
          <cell r="AS407">
            <v>42313</v>
          </cell>
          <cell r="AT407" t="str">
            <v>IDU-083-2012 Terminado Mantenimiento Periódico IDU Arterial  --POLIZA ESTABILIDAD ACTIVA</v>
          </cell>
          <cell r="AU407">
            <v>44250</v>
          </cell>
          <cell r="AV407" t="str">
            <v>sc</v>
          </cell>
        </row>
        <row r="408">
          <cell r="AP408">
            <v>505661</v>
          </cell>
          <cell r="AQ408">
            <v>1003302</v>
          </cell>
          <cell r="AR408">
            <v>1</v>
          </cell>
          <cell r="AS408">
            <v>42342</v>
          </cell>
          <cell r="AT408" t="str">
            <v>IDU-1636-2013 En Ejecución Construcción IDU Arterial  --POLIZA ESTABILIDAD ACTIVA</v>
          </cell>
          <cell r="AU408">
            <v>44250</v>
          </cell>
          <cell r="AV408" t="str">
            <v>sc</v>
          </cell>
        </row>
        <row r="409">
          <cell r="AP409">
            <v>505680</v>
          </cell>
          <cell r="AQ409">
            <v>1003366</v>
          </cell>
          <cell r="AR409">
            <v>1</v>
          </cell>
          <cell r="AS409">
            <v>42313</v>
          </cell>
          <cell r="AT409" t="str">
            <v>IDU-1686-2014 Terminado Rehabilitación IDU Arterial  -Calzada12-POLIZA ESTABILIDAD ACTIVA</v>
          </cell>
          <cell r="AU409">
            <v>42946</v>
          </cell>
          <cell r="AV409" t="str">
            <v>sc</v>
          </cell>
        </row>
        <row r="410">
          <cell r="AP410">
            <v>505702</v>
          </cell>
          <cell r="AQ410">
            <v>1002607</v>
          </cell>
          <cell r="AR410">
            <v>1</v>
          </cell>
          <cell r="AS410">
            <v>42313</v>
          </cell>
          <cell r="AT410" t="str">
            <v>IDU-1686-2014 Terminado Rehabilitación IDU Arterial  --POLIZA ESTABILIDAD ACTIVA</v>
          </cell>
          <cell r="AU410">
            <v>44250</v>
          </cell>
          <cell r="AV410" t="str">
            <v>sc</v>
          </cell>
        </row>
        <row r="411">
          <cell r="AP411">
            <v>505704</v>
          </cell>
          <cell r="AQ411">
            <v>1002607</v>
          </cell>
          <cell r="AR411">
            <v>1</v>
          </cell>
          <cell r="AS411">
            <v>42313</v>
          </cell>
          <cell r="AT411" t="str">
            <v>IDU-1686-2014 Terminado Rehabilitación IDU Arterial  --POLIZA ESTABILIDAD ACTIVA</v>
          </cell>
          <cell r="AU411">
            <v>44250</v>
          </cell>
          <cell r="AV411" t="str">
            <v>sc</v>
          </cell>
        </row>
        <row r="412">
          <cell r="AP412">
            <v>505706</v>
          </cell>
          <cell r="AQ412">
            <v>1002607</v>
          </cell>
          <cell r="AR412">
            <v>1</v>
          </cell>
          <cell r="AS412">
            <v>42313</v>
          </cell>
          <cell r="AT412" t="str">
            <v>IDU-1686-2014 Terminado Rehabilitación IDU Arterial  --POLIZA ESTABILIDAD ACTIVA</v>
          </cell>
          <cell r="AU412">
            <v>44250</v>
          </cell>
          <cell r="AV412" t="str">
            <v>sc</v>
          </cell>
        </row>
        <row r="413">
          <cell r="AP413">
            <v>505715</v>
          </cell>
          <cell r="AQ413">
            <v>1004205</v>
          </cell>
          <cell r="AR413">
            <v>1</v>
          </cell>
          <cell r="AS413">
            <v>42313</v>
          </cell>
          <cell r="AT413" t="str">
            <v>IDU-1686-2014 Terminado Rehabilitación IDU Arterial  -Calzada12-POLIZA ESTABILIDAD ACTIVA</v>
          </cell>
          <cell r="AU413">
            <v>42946</v>
          </cell>
          <cell r="AV413" t="str">
            <v>sc</v>
          </cell>
        </row>
        <row r="414">
          <cell r="AP414">
            <v>505726</v>
          </cell>
          <cell r="AQ414">
            <v>1002705</v>
          </cell>
          <cell r="AR414">
            <v>1</v>
          </cell>
          <cell r="AS414">
            <v>42342</v>
          </cell>
          <cell r="AT414" t="str">
            <v>IDU-1636-2013 En Ejecución Construcción IDU Arterial  --POLIZA ESTABILIDAD ACTIVA</v>
          </cell>
          <cell r="AU414">
            <v>44250</v>
          </cell>
          <cell r="AV414" t="str">
            <v>sc</v>
          </cell>
        </row>
        <row r="415">
          <cell r="AP415">
            <v>505730</v>
          </cell>
          <cell r="AQ415">
            <v>1002705</v>
          </cell>
          <cell r="AR415">
            <v>1</v>
          </cell>
          <cell r="AS415">
            <v>42313</v>
          </cell>
          <cell r="AT415" t="str">
            <v>IDU-1686-2014 Terminado Rehabilitación IDU Arterial  --POLIZA ESTABILIDAD ACTIVA</v>
          </cell>
          <cell r="AU415">
            <v>44250</v>
          </cell>
          <cell r="AV415" t="str">
            <v>sc</v>
          </cell>
        </row>
        <row r="416">
          <cell r="AP416">
            <v>505734</v>
          </cell>
          <cell r="AQ416">
            <v>1002705</v>
          </cell>
          <cell r="AR416">
            <v>1</v>
          </cell>
          <cell r="AS416">
            <v>42313</v>
          </cell>
          <cell r="AT416" t="str">
            <v>IDU-1686-2014 Terminado Rehabilitación IDU Arterial  --POLIZA ESTABILIDAD ACTIVA</v>
          </cell>
          <cell r="AU416">
            <v>44250</v>
          </cell>
          <cell r="AV416" t="str">
            <v>sc</v>
          </cell>
        </row>
        <row r="417">
          <cell r="AP417">
            <v>505736</v>
          </cell>
          <cell r="AQ417">
            <v>1002705</v>
          </cell>
          <cell r="AR417">
            <v>1</v>
          </cell>
          <cell r="AS417">
            <v>42313</v>
          </cell>
          <cell r="AT417" t="str">
            <v>IDU-083-2012 Terminado Mantenimiento Periódico IDU Arterial  --POLIZA ESTABILIDAD ACTIVA</v>
          </cell>
          <cell r="AU417">
            <v>44250</v>
          </cell>
          <cell r="AV417" t="str">
            <v>sc</v>
          </cell>
        </row>
        <row r="418">
          <cell r="AP418">
            <v>505743</v>
          </cell>
          <cell r="AQ418">
            <v>1002958</v>
          </cell>
          <cell r="AR418">
            <v>1</v>
          </cell>
          <cell r="AS418">
            <v>42313</v>
          </cell>
          <cell r="AT418" t="str">
            <v>IDU-083-2012 Terminado Mantenimiento Periódico IDU Arterial  -</v>
          </cell>
          <cell r="AU418">
            <v>0</v>
          </cell>
          <cell r="AV418" t="str">
            <v>sc</v>
          </cell>
        </row>
        <row r="419">
          <cell r="AP419">
            <v>505813</v>
          </cell>
          <cell r="AQ419">
            <v>1005694</v>
          </cell>
          <cell r="AR419">
            <v>1</v>
          </cell>
          <cell r="AS419">
            <v>42313</v>
          </cell>
          <cell r="AT419" t="str">
            <v>IDU-083-2012 Terminado Mantenimiento Periódico IDU Arterial  -</v>
          </cell>
          <cell r="AU419">
            <v>0</v>
          </cell>
          <cell r="AV419" t="str">
            <v>sc</v>
          </cell>
        </row>
        <row r="420">
          <cell r="AP420">
            <v>505815</v>
          </cell>
          <cell r="AQ420">
            <v>1005694</v>
          </cell>
          <cell r="AR420">
            <v>1</v>
          </cell>
          <cell r="AS420">
            <v>42760</v>
          </cell>
          <cell r="AT420" t="str">
            <v>SD Terminado Parcheo UAERMV Arterial SD Reporte Ejecución diciembre de 2016-</v>
          </cell>
          <cell r="AU420">
            <v>0</v>
          </cell>
          <cell r="AV420" t="str">
            <v>sc</v>
          </cell>
        </row>
        <row r="421">
          <cell r="AP421">
            <v>505817</v>
          </cell>
          <cell r="AQ421">
            <v>1005694</v>
          </cell>
          <cell r="AR421">
            <v>1</v>
          </cell>
          <cell r="AS421">
            <v>42313</v>
          </cell>
          <cell r="AT421" t="str">
            <v>IDU-083-2012 Terminado Mantenimiento Periódico IDU Arterial  -</v>
          </cell>
          <cell r="AU421">
            <v>0</v>
          </cell>
          <cell r="AV421" t="str">
            <v>sc</v>
          </cell>
        </row>
        <row r="422">
          <cell r="AP422">
            <v>505819</v>
          </cell>
          <cell r="AQ422">
            <v>1005694</v>
          </cell>
          <cell r="AR422">
            <v>1</v>
          </cell>
          <cell r="AS422">
            <v>41298</v>
          </cell>
          <cell r="AT422" t="str">
            <v>SD Terminado Mantenimiento Periódico UAERMV Arterial  -</v>
          </cell>
          <cell r="AU422">
            <v>0</v>
          </cell>
          <cell r="AV422" t="str">
            <v>sc</v>
          </cell>
        </row>
        <row r="423">
          <cell r="AP423">
            <v>505821</v>
          </cell>
          <cell r="AQ423">
            <v>1005694</v>
          </cell>
          <cell r="AR423">
            <v>1</v>
          </cell>
          <cell r="AS423">
            <v>41298</v>
          </cell>
          <cell r="AT423" t="str">
            <v>SD Terminado Mantenimiento Periódico UAERMV Arterial  -</v>
          </cell>
          <cell r="AU423">
            <v>0</v>
          </cell>
          <cell r="AV423" t="str">
            <v>sc</v>
          </cell>
        </row>
        <row r="424">
          <cell r="AP424">
            <v>505823</v>
          </cell>
          <cell r="AQ424">
            <v>1005694</v>
          </cell>
          <cell r="AR424">
            <v>1</v>
          </cell>
          <cell r="AS424">
            <v>41298</v>
          </cell>
          <cell r="AT424" t="str">
            <v>SD Terminado Mantenimiento Periódico UAERMV Arterial  -</v>
          </cell>
          <cell r="AU424">
            <v>0</v>
          </cell>
          <cell r="AV424" t="str">
            <v>sc</v>
          </cell>
        </row>
        <row r="425">
          <cell r="AP425">
            <v>505825</v>
          </cell>
          <cell r="AQ425">
            <v>1005694</v>
          </cell>
          <cell r="AR425">
            <v>1</v>
          </cell>
          <cell r="AS425">
            <v>41298</v>
          </cell>
          <cell r="AT425" t="str">
            <v>SD Terminado Mantenimiento Periódico UAERMV Arterial  -</v>
          </cell>
          <cell r="AU425">
            <v>0</v>
          </cell>
          <cell r="AV425" t="str">
            <v>sc</v>
          </cell>
        </row>
        <row r="426">
          <cell r="AP426">
            <v>505830</v>
          </cell>
          <cell r="AQ426">
            <v>1005564</v>
          </cell>
          <cell r="AR426">
            <v>1</v>
          </cell>
          <cell r="AS426">
            <v>42760</v>
          </cell>
          <cell r="AT426" t="str">
            <v>SD Terminado Parcheo UAERMV Arterial SD Reporte Ejecución diciembre de 2016-</v>
          </cell>
          <cell r="AU426">
            <v>0</v>
          </cell>
          <cell r="AV426" t="str">
            <v>sc</v>
          </cell>
        </row>
        <row r="427">
          <cell r="AP427">
            <v>505836</v>
          </cell>
          <cell r="AQ427">
            <v>1005564</v>
          </cell>
          <cell r="AR427">
            <v>1</v>
          </cell>
          <cell r="AS427">
            <v>42409</v>
          </cell>
          <cell r="AT427" t="str">
            <v>IDU-1686-2014 Terminado Acciones de Movilidad IDU Arterial  -</v>
          </cell>
          <cell r="AU427">
            <v>0</v>
          </cell>
          <cell r="AV427" t="str">
            <v>sc</v>
          </cell>
        </row>
        <row r="428">
          <cell r="AP428">
            <v>505842</v>
          </cell>
          <cell r="AQ428">
            <v>1005564</v>
          </cell>
          <cell r="AR428">
            <v>1</v>
          </cell>
          <cell r="AS428">
            <v>42313</v>
          </cell>
          <cell r="AT428" t="str">
            <v>IDU-1686-2014 Terminado Mantenimiento Periódico IDU Arterial  -</v>
          </cell>
          <cell r="AU428">
            <v>0</v>
          </cell>
          <cell r="AV428" t="str">
            <v>sc</v>
          </cell>
        </row>
        <row r="429">
          <cell r="AP429">
            <v>505849</v>
          </cell>
          <cell r="AQ429">
            <v>1004130</v>
          </cell>
          <cell r="AR429">
            <v>1</v>
          </cell>
          <cell r="AS429">
            <v>42313</v>
          </cell>
          <cell r="AT429" t="str">
            <v>IDU-083-2012 Terminado Mantenimiento Periódico IDU Arterial  -</v>
          </cell>
          <cell r="AU429">
            <v>0</v>
          </cell>
          <cell r="AV429" t="str">
            <v>sc</v>
          </cell>
        </row>
        <row r="430">
          <cell r="AP430">
            <v>505879</v>
          </cell>
          <cell r="AQ430">
            <v>1004056</v>
          </cell>
          <cell r="AR430">
            <v>1</v>
          </cell>
          <cell r="AS430">
            <v>42313</v>
          </cell>
          <cell r="AT430" t="str">
            <v>IDU-083-2012 Terminado Mantenimiento Periódico IDU Arterial  -Calzada14-POLIZA ESTABILIDAD ACTIVA</v>
          </cell>
          <cell r="AU430">
            <v>42946</v>
          </cell>
          <cell r="AV430" t="str">
            <v>sc</v>
          </cell>
        </row>
        <row r="431">
          <cell r="AP431">
            <v>505885</v>
          </cell>
          <cell r="AQ431">
            <v>1004056</v>
          </cell>
          <cell r="AR431">
            <v>1</v>
          </cell>
          <cell r="AS431">
            <v>42313</v>
          </cell>
          <cell r="AT431" t="str">
            <v>IDU-1686-2014 Terminado Rehabilitación IDU Arterial  -Calzada14-POLIZA ESTABILIDAD ACTIVA</v>
          </cell>
          <cell r="AU431">
            <v>42946</v>
          </cell>
          <cell r="AV431" t="str">
            <v>sc</v>
          </cell>
        </row>
        <row r="432">
          <cell r="AP432">
            <v>505898</v>
          </cell>
          <cell r="AQ432">
            <v>1004002</v>
          </cell>
          <cell r="AR432">
            <v>1</v>
          </cell>
          <cell r="AS432">
            <v>42313</v>
          </cell>
          <cell r="AT432" t="str">
            <v>IDU-1686-2014 Terminado Rehabilitación IDU Arterial  -Calzada12-POLIZA ESTABILIDAD ACTIVA</v>
          </cell>
          <cell r="AU432">
            <v>42946</v>
          </cell>
          <cell r="AV432" t="str">
            <v>sc</v>
          </cell>
        </row>
        <row r="433">
          <cell r="AP433">
            <v>505907</v>
          </cell>
          <cell r="AQ433">
            <v>1006259</v>
          </cell>
          <cell r="AR433">
            <v>1</v>
          </cell>
          <cell r="AS433">
            <v>42313</v>
          </cell>
          <cell r="AT433" t="str">
            <v>IDU-083-2012 Terminado Mantenimiento Periódico IDU Arterial  -</v>
          </cell>
          <cell r="AU433">
            <v>0</v>
          </cell>
          <cell r="AV433" t="str">
            <v>sc</v>
          </cell>
        </row>
        <row r="434">
          <cell r="AP434">
            <v>505948</v>
          </cell>
          <cell r="AQ434">
            <v>1002070</v>
          </cell>
          <cell r="AR434">
            <v>1</v>
          </cell>
          <cell r="AS434">
            <v>42313</v>
          </cell>
          <cell r="AT434" t="str">
            <v>IDU-083-2012 Terminado Mantenimiento Periódico IDU Arterial  --POLIZA ESTABILIDAD ACTIVA</v>
          </cell>
          <cell r="AU434">
            <v>44250</v>
          </cell>
          <cell r="AV434" t="str">
            <v>sc</v>
          </cell>
        </row>
        <row r="435">
          <cell r="AP435">
            <v>505950</v>
          </cell>
          <cell r="AQ435">
            <v>1002070</v>
          </cell>
          <cell r="AR435">
            <v>1</v>
          </cell>
          <cell r="AS435">
            <v>42313</v>
          </cell>
          <cell r="AT435" t="str">
            <v>IDU-1686-2014 Terminado Rehabilitación IDU Arterial  --POLIZA ESTABILIDAD ACTIVA</v>
          </cell>
          <cell r="AU435">
            <v>44250</v>
          </cell>
          <cell r="AV435" t="str">
            <v>sc</v>
          </cell>
        </row>
        <row r="436">
          <cell r="AP436">
            <v>505952</v>
          </cell>
          <cell r="AQ436">
            <v>1002070</v>
          </cell>
          <cell r="AR436">
            <v>1</v>
          </cell>
          <cell r="AS436">
            <v>42313</v>
          </cell>
          <cell r="AT436" t="str">
            <v>IDU-1686-2014 Terminado Rehabilitación IDU Arterial  --POLIZA ESTABILIDAD ACTIVA</v>
          </cell>
          <cell r="AU436">
            <v>44250</v>
          </cell>
          <cell r="AV436" t="str">
            <v>sc</v>
          </cell>
        </row>
        <row r="437">
          <cell r="AP437">
            <v>505965</v>
          </cell>
          <cell r="AQ437">
            <v>1001998</v>
          </cell>
          <cell r="AR437">
            <v>1</v>
          </cell>
          <cell r="AS437">
            <v>42313</v>
          </cell>
          <cell r="AT437" t="str">
            <v>IDU-1686-2014 Terminado Rehabilitación IDU Arterial  -</v>
          </cell>
          <cell r="AU437">
            <v>0</v>
          </cell>
          <cell r="AV437" t="str">
            <v>sc</v>
          </cell>
        </row>
        <row r="438">
          <cell r="AP438">
            <v>505974</v>
          </cell>
          <cell r="AQ438">
            <v>1001935</v>
          </cell>
          <cell r="AR438">
            <v>1</v>
          </cell>
          <cell r="AS438">
            <v>42313</v>
          </cell>
          <cell r="AT438" t="str">
            <v>IDU-083-2012 Terminado Mantenimiento Periódico IDU Arterial  --POLIZA ESTABILIDAD ACTIVA</v>
          </cell>
          <cell r="AU438">
            <v>44250</v>
          </cell>
          <cell r="AV438" t="str">
            <v>sc</v>
          </cell>
        </row>
        <row r="439">
          <cell r="AP439">
            <v>505976</v>
          </cell>
          <cell r="AQ439">
            <v>1001935</v>
          </cell>
          <cell r="AR439">
            <v>1</v>
          </cell>
          <cell r="AS439">
            <v>42313</v>
          </cell>
          <cell r="AT439" t="str">
            <v>IDU-1686-2014 Terminado Rehabilitación IDU Arterial  --POLIZA ESTABILIDAD ACTIVA</v>
          </cell>
          <cell r="AU439">
            <v>44250</v>
          </cell>
          <cell r="AV439" t="str">
            <v>sc</v>
          </cell>
        </row>
        <row r="440">
          <cell r="AP440">
            <v>505978</v>
          </cell>
          <cell r="AQ440">
            <v>1001935</v>
          </cell>
          <cell r="AR440">
            <v>1</v>
          </cell>
          <cell r="AS440">
            <v>42313</v>
          </cell>
          <cell r="AT440" t="str">
            <v>IDU-1686-2014 Terminado Rehabilitación IDU Arterial  --POLIZA ESTABILIDAD ACTIVA</v>
          </cell>
          <cell r="AU440">
            <v>44250</v>
          </cell>
          <cell r="AV440" t="str">
            <v>sc</v>
          </cell>
        </row>
        <row r="441">
          <cell r="AP441">
            <v>506046</v>
          </cell>
          <cell r="AQ441">
            <v>1006253</v>
          </cell>
          <cell r="AR441">
            <v>1</v>
          </cell>
          <cell r="AS441">
            <v>42313</v>
          </cell>
          <cell r="AT441" t="str">
            <v>IDU-083-2012 Terminado Mantenimiento Periódico IDU Arterial  --POLIZA ESTABILIDAD ACTIVA</v>
          </cell>
          <cell r="AU441">
            <v>44250</v>
          </cell>
          <cell r="AV441" t="str">
            <v>sc</v>
          </cell>
        </row>
        <row r="442">
          <cell r="AP442">
            <v>506124</v>
          </cell>
          <cell r="AQ442">
            <v>1001499</v>
          </cell>
          <cell r="AR442">
            <v>1</v>
          </cell>
          <cell r="AS442">
            <v>42342</v>
          </cell>
          <cell r="AT442" t="str">
            <v>IDU-1636-2013 En Ejecución Construcción IDU Arterial  --POLIZA ESTABILIDAD ACTIVA</v>
          </cell>
          <cell r="AU442">
            <v>44250</v>
          </cell>
          <cell r="AV442" t="str">
            <v>sc</v>
          </cell>
        </row>
        <row r="443">
          <cell r="AP443">
            <v>506189</v>
          </cell>
          <cell r="AQ443">
            <v>1005370</v>
          </cell>
          <cell r="AR443">
            <v>1</v>
          </cell>
          <cell r="AS443">
            <v>42313</v>
          </cell>
          <cell r="AT443" t="str">
            <v>IDU-083-2012 Terminado Mantenimiento Periódico IDU Arterial  -</v>
          </cell>
          <cell r="AU443">
            <v>0</v>
          </cell>
          <cell r="AV443" t="str">
            <v>sc</v>
          </cell>
        </row>
        <row r="444">
          <cell r="AP444">
            <v>506195</v>
          </cell>
          <cell r="AQ444">
            <v>1005370</v>
          </cell>
          <cell r="AR444">
            <v>1</v>
          </cell>
          <cell r="AS444">
            <v>42313</v>
          </cell>
          <cell r="AT444" t="str">
            <v>IDU-1686-2014 Terminado Rehabilitación IDU Arterial  -</v>
          </cell>
          <cell r="AU444">
            <v>0</v>
          </cell>
          <cell r="AV444" t="str">
            <v>sc</v>
          </cell>
        </row>
        <row r="445">
          <cell r="AP445">
            <v>506254</v>
          </cell>
          <cell r="AQ445">
            <v>1005256</v>
          </cell>
          <cell r="AR445">
            <v>1</v>
          </cell>
          <cell r="AS445">
            <v>42313</v>
          </cell>
          <cell r="AT445" t="str">
            <v>IDU-083-2012 Terminado Mantenimiento Periódico IDU Arterial  -Puente16-POLIZA ESTABILIDAD ACTIVA</v>
          </cell>
          <cell r="AU445">
            <v>42946</v>
          </cell>
          <cell r="AV445" t="str">
            <v>sc</v>
          </cell>
        </row>
        <row r="446">
          <cell r="AP446">
            <v>506256</v>
          </cell>
          <cell r="AQ446">
            <v>1005256</v>
          </cell>
          <cell r="AR446">
            <v>1</v>
          </cell>
          <cell r="AS446">
            <v>42313</v>
          </cell>
          <cell r="AT446" t="str">
            <v>IDU-1686-2014 Terminado Rehabilitación IDU Arterial  -Puente16-POLIZA ESTABILIDAD ACTIVA</v>
          </cell>
          <cell r="AU446">
            <v>42946</v>
          </cell>
          <cell r="AV446" t="str">
            <v>sc</v>
          </cell>
        </row>
        <row r="447">
          <cell r="AP447">
            <v>506262</v>
          </cell>
          <cell r="AQ447">
            <v>1005256</v>
          </cell>
          <cell r="AR447">
            <v>1</v>
          </cell>
          <cell r="AS447">
            <v>42313</v>
          </cell>
          <cell r="AT447" t="str">
            <v>IDU-1686-2014 Terminado Rehabilitación IDU Arterial  -Puente16-POLIZA ESTABILIDAD ACTIVA</v>
          </cell>
          <cell r="AU447">
            <v>42946</v>
          </cell>
          <cell r="AV447" t="str">
            <v>sc</v>
          </cell>
        </row>
        <row r="448">
          <cell r="AP448">
            <v>506269</v>
          </cell>
          <cell r="AQ448">
            <v>1001242</v>
          </cell>
          <cell r="AR448">
            <v>1</v>
          </cell>
          <cell r="AS448">
            <v>42313</v>
          </cell>
          <cell r="AT448" t="str">
            <v>IDU-083-2012 Terminado Mantenimiento Periódico IDU Arterial  --POLIZA ESTABILIDAD ACTIVA</v>
          </cell>
          <cell r="AU448">
            <v>44250</v>
          </cell>
          <cell r="AV448" t="str">
            <v>sc</v>
          </cell>
        </row>
        <row r="449">
          <cell r="AP449">
            <v>506278</v>
          </cell>
          <cell r="AQ449">
            <v>1000723</v>
          </cell>
          <cell r="AR449">
            <v>1</v>
          </cell>
          <cell r="AS449">
            <v>42524</v>
          </cell>
          <cell r="AT449" t="str">
            <v>IDU-1806-2015 Contratado Conservacion IDU Arterial BRIGADA DE REACCION VIAL FASE I -</v>
          </cell>
          <cell r="AU449">
            <v>0</v>
          </cell>
          <cell r="AV449" t="str">
            <v>sc</v>
          </cell>
        </row>
        <row r="450">
          <cell r="AP450">
            <v>506280</v>
          </cell>
          <cell r="AQ450">
            <v>1000723</v>
          </cell>
          <cell r="AR450">
            <v>1</v>
          </cell>
          <cell r="AS450">
            <v>42524</v>
          </cell>
          <cell r="AT450" t="str">
            <v>IDU-1806-2015 Contratado Conservacion IDU Arterial BRIGADA DE REACCION VIAL FASE I -</v>
          </cell>
          <cell r="AU450">
            <v>0</v>
          </cell>
          <cell r="AV450" t="str">
            <v>sc</v>
          </cell>
        </row>
        <row r="451">
          <cell r="AP451">
            <v>506287</v>
          </cell>
          <cell r="AQ451">
            <v>1001273</v>
          </cell>
          <cell r="AR451">
            <v>1</v>
          </cell>
          <cell r="AS451">
            <v>42313</v>
          </cell>
          <cell r="AT451" t="str">
            <v>IDU-083-2012 Terminado Mantenimiento Periódico IDU Arterial  --POLIZA ESTABILIDAD ACTIVA</v>
          </cell>
          <cell r="AU451">
            <v>44250</v>
          </cell>
          <cell r="AV451" t="str">
            <v>sc</v>
          </cell>
        </row>
        <row r="452">
          <cell r="AP452">
            <v>506305</v>
          </cell>
          <cell r="AQ452">
            <v>1001021</v>
          </cell>
          <cell r="AR452">
            <v>1</v>
          </cell>
          <cell r="AS452">
            <v>42524</v>
          </cell>
          <cell r="AT452" t="str">
            <v>IDU-1806-2015 Contratado Conservacion IDU Arterial BRIGADA DE REACCION VIAL FASE I --POLIZA ESTABILIDAD ACTIVA</v>
          </cell>
          <cell r="AU452">
            <v>44250</v>
          </cell>
          <cell r="AV452" t="str">
            <v>sc</v>
          </cell>
        </row>
        <row r="453">
          <cell r="AP453">
            <v>506307</v>
          </cell>
          <cell r="AQ453">
            <v>1001021</v>
          </cell>
          <cell r="AR453">
            <v>1</v>
          </cell>
          <cell r="AS453">
            <v>42524</v>
          </cell>
          <cell r="AT453" t="str">
            <v>IDU-1806-2015 Contratado Conservacion IDU Arterial BRIGADA DE REACCION VIAL FASE I --POLIZA ESTABILIDAD ACTIVA</v>
          </cell>
          <cell r="AU453">
            <v>44250</v>
          </cell>
          <cell r="AV453" t="str">
            <v>sc</v>
          </cell>
        </row>
        <row r="454">
          <cell r="AP454">
            <v>506310</v>
          </cell>
          <cell r="AQ454">
            <v>1000972</v>
          </cell>
          <cell r="AR454">
            <v>1</v>
          </cell>
          <cell r="AS454">
            <v>42524</v>
          </cell>
          <cell r="AT454" t="str">
            <v>IDU-1806-2015 Contratado Conservacion IDU Arterial BRIGADA DE REACCION VIAL FASE I -</v>
          </cell>
          <cell r="AU454">
            <v>0</v>
          </cell>
          <cell r="AV454" t="str">
            <v>sc</v>
          </cell>
        </row>
        <row r="455">
          <cell r="AP455">
            <v>506312</v>
          </cell>
          <cell r="AQ455">
            <v>1000972</v>
          </cell>
          <cell r="AR455">
            <v>1</v>
          </cell>
          <cell r="AS455">
            <v>42524</v>
          </cell>
          <cell r="AT455" t="str">
            <v>IDU-1806-2015 Contratado Conservacion IDU Arterial BRIGADA DE REACCION VIAL FASE I -</v>
          </cell>
          <cell r="AU455">
            <v>0</v>
          </cell>
          <cell r="AV455" t="str">
            <v>sc</v>
          </cell>
        </row>
        <row r="456">
          <cell r="AP456">
            <v>506315</v>
          </cell>
          <cell r="AQ456">
            <v>1000586</v>
          </cell>
          <cell r="AR456">
            <v>1</v>
          </cell>
          <cell r="AS456">
            <v>42524</v>
          </cell>
          <cell r="AT456" t="str">
            <v>IDU-1806-2015 Contratado Conservacion IDU Arterial BRIGADA DE REACCION VIAL FASE I -</v>
          </cell>
          <cell r="AU456">
            <v>0</v>
          </cell>
          <cell r="AV456" t="str">
            <v>sc</v>
          </cell>
        </row>
        <row r="457">
          <cell r="AP457">
            <v>506317</v>
          </cell>
          <cell r="AQ457">
            <v>1000586</v>
          </cell>
          <cell r="AR457">
            <v>1</v>
          </cell>
          <cell r="AS457">
            <v>42524</v>
          </cell>
          <cell r="AT457" t="str">
            <v>IDU-1806-2015 Contratado Conservacion IDU Arterial BRIGADA DE REACCION VIAL FASE I -</v>
          </cell>
          <cell r="AU457">
            <v>0</v>
          </cell>
          <cell r="AV457" t="str">
            <v>sc</v>
          </cell>
        </row>
        <row r="458">
          <cell r="AP458">
            <v>506320</v>
          </cell>
          <cell r="AQ458">
            <v>1000191</v>
          </cell>
          <cell r="AR458">
            <v>1</v>
          </cell>
          <cell r="AS458">
            <v>42524</v>
          </cell>
          <cell r="AT458" t="str">
            <v>IDU-1806-2015 Contratado Conservacion IDU Arterial BRIGADA DE REACCION VIAL FASE I -EstaTM 6-POLIZA ESTABILIDAD ACTIVA</v>
          </cell>
          <cell r="AU458">
            <v>43160</v>
          </cell>
          <cell r="AV458" t="str">
            <v>sc</v>
          </cell>
        </row>
        <row r="459">
          <cell r="AP459">
            <v>506322</v>
          </cell>
          <cell r="AQ459">
            <v>1000191</v>
          </cell>
          <cell r="AR459">
            <v>1</v>
          </cell>
          <cell r="AS459">
            <v>42524</v>
          </cell>
          <cell r="AT459" t="str">
            <v>IDU-1806-2015 Contratado Conservacion IDU Arterial BRIGADA DE REACCION VIAL FASE I -EstaTM 6-POLIZA ESTABILIDAD ACTIVA</v>
          </cell>
          <cell r="AU459">
            <v>43160</v>
          </cell>
          <cell r="AV459" t="str">
            <v>sc</v>
          </cell>
        </row>
        <row r="460">
          <cell r="AP460">
            <v>506368</v>
          </cell>
          <cell r="AQ460">
            <v>11012137</v>
          </cell>
          <cell r="AR460">
            <v>1</v>
          </cell>
          <cell r="AS460">
            <v>42313</v>
          </cell>
          <cell r="AT460" t="str">
            <v>IDU-1686-2014 Terminado Rehabilitación IDU Arterial  -Calzada 2-6-POLIZA ESTABILIDAD ACTIVA</v>
          </cell>
          <cell r="AU460">
            <v>43797</v>
          </cell>
          <cell r="AV460" t="str">
            <v>sc</v>
          </cell>
        </row>
        <row r="461">
          <cell r="AP461">
            <v>506390</v>
          </cell>
          <cell r="AQ461">
            <v>1003981</v>
          </cell>
          <cell r="AR461">
            <v>1</v>
          </cell>
          <cell r="AS461">
            <v>42313</v>
          </cell>
          <cell r="AT461" t="str">
            <v>IDU-1686-2014 Terminado Mantenimiento Periódico IDU Arterial  -Calzada 16-POLIZA ESTABILIDAD ACTIVA</v>
          </cell>
          <cell r="AU461">
            <v>43577</v>
          </cell>
          <cell r="AV461" t="str">
            <v>sc</v>
          </cell>
        </row>
        <row r="462">
          <cell r="AP462">
            <v>506392</v>
          </cell>
          <cell r="AQ462">
            <v>1003981</v>
          </cell>
          <cell r="AR462">
            <v>1</v>
          </cell>
          <cell r="AS462">
            <v>42313</v>
          </cell>
          <cell r="AT462" t="str">
            <v>IDU-083-2012 Terminado Mantenimiento Periódico IDU Arterial  -Calzada 16-POLIZA ESTABILIDAD ACTIVA</v>
          </cell>
          <cell r="AU462">
            <v>43577</v>
          </cell>
          <cell r="AV462" t="str">
            <v>sc</v>
          </cell>
        </row>
        <row r="463">
          <cell r="AP463">
            <v>506394</v>
          </cell>
          <cell r="AQ463">
            <v>1003981</v>
          </cell>
          <cell r="AR463">
            <v>1</v>
          </cell>
          <cell r="AS463">
            <v>42313</v>
          </cell>
          <cell r="AT463" t="str">
            <v>IDU-083-2012 Terminado Mantenimiento Periódico IDU Arterial  -Calzada 16-POLIZA ESTABILIDAD ACTIVA</v>
          </cell>
          <cell r="AU463">
            <v>43577</v>
          </cell>
          <cell r="AV463" t="str">
            <v>sc</v>
          </cell>
        </row>
        <row r="464">
          <cell r="AP464">
            <v>506398</v>
          </cell>
          <cell r="AQ464">
            <v>1003981</v>
          </cell>
          <cell r="AR464">
            <v>1</v>
          </cell>
          <cell r="AS464">
            <v>42313</v>
          </cell>
          <cell r="AT464" t="str">
            <v>IDU-1686-2014 Terminado Rehabilitación IDU Arterial  -Calzada 16-POLIZA ESTABILIDAD ACTIVA</v>
          </cell>
          <cell r="AU464">
            <v>43577</v>
          </cell>
          <cell r="AV464" t="str">
            <v>sc</v>
          </cell>
        </row>
        <row r="465">
          <cell r="AP465">
            <v>506465</v>
          </cell>
          <cell r="AQ465">
            <v>11012138</v>
          </cell>
          <cell r="AR465">
            <v>1</v>
          </cell>
          <cell r="AS465">
            <v>42313</v>
          </cell>
          <cell r="AT465" t="str">
            <v>IDU-1686-2014 Terminado Rehabilitación IDU Arterial  -Calzada 4-POLIZA ESTABILIDAD ACTIVA</v>
          </cell>
          <cell r="AU465">
            <v>43797</v>
          </cell>
          <cell r="AV465" t="str">
            <v>sc</v>
          </cell>
        </row>
        <row r="466">
          <cell r="AP466">
            <v>506467</v>
          </cell>
          <cell r="AQ466">
            <v>11012138</v>
          </cell>
          <cell r="AR466">
            <v>1</v>
          </cell>
          <cell r="AS466">
            <v>42313</v>
          </cell>
          <cell r="AT466" t="str">
            <v>IDU-1686-2014 Terminado Rehabilitación IDU Arterial  -Calzada 4-POLIZA ESTABILIDAD ACTIVA</v>
          </cell>
          <cell r="AU466">
            <v>43797</v>
          </cell>
          <cell r="AV466" t="str">
            <v>sc</v>
          </cell>
        </row>
        <row r="467">
          <cell r="AP467">
            <v>506610</v>
          </cell>
          <cell r="AQ467">
            <v>1004398</v>
          </cell>
          <cell r="AR467">
            <v>1</v>
          </cell>
          <cell r="AS467">
            <v>41298</v>
          </cell>
          <cell r="AT467" t="str">
            <v>CONV-009-2011 Terminado Mantenimiento Periódico UAERMV Arterial  -Calzada6-POLIZA ESTABILIDAD ACTIVA</v>
          </cell>
          <cell r="AU467">
            <v>42946</v>
          </cell>
          <cell r="AV467" t="str">
            <v>sc</v>
          </cell>
        </row>
        <row r="468">
          <cell r="AP468">
            <v>506612</v>
          </cell>
          <cell r="AQ468">
            <v>1004398</v>
          </cell>
          <cell r="AR468">
            <v>1</v>
          </cell>
          <cell r="AS468">
            <v>42313</v>
          </cell>
          <cell r="AT468" t="str">
            <v>IDU-1686-2014 Terminado Rehabilitación IDU Arterial  -Calzada6-POLIZA ESTABILIDAD ACTIVA</v>
          </cell>
          <cell r="AU468">
            <v>42946</v>
          </cell>
          <cell r="AV468" t="str">
            <v>sc</v>
          </cell>
        </row>
        <row r="469">
          <cell r="AP469">
            <v>506614</v>
          </cell>
          <cell r="AQ469">
            <v>1004398</v>
          </cell>
          <cell r="AR469">
            <v>1</v>
          </cell>
          <cell r="AS469">
            <v>41298</v>
          </cell>
          <cell r="AT469" t="str">
            <v>CONV-009-2011 Terminado Mantenimiento Periódico UAERMV Arterial  -Calzada6-POLIZA ESTABILIDAD ACTIVA</v>
          </cell>
          <cell r="AU469">
            <v>42946</v>
          </cell>
          <cell r="AV469" t="str">
            <v>sc</v>
          </cell>
        </row>
        <row r="470">
          <cell r="AP470">
            <v>506616</v>
          </cell>
          <cell r="AQ470">
            <v>1004398</v>
          </cell>
          <cell r="AR470">
            <v>1</v>
          </cell>
          <cell r="AS470">
            <v>41298</v>
          </cell>
          <cell r="AT470" t="str">
            <v>CONV-009-2011 Terminado Mantenimiento Periódico UAERMV Arterial  -Calzada6-POLIZA ESTABILIDAD ACTIVA</v>
          </cell>
          <cell r="AU470">
            <v>42946</v>
          </cell>
          <cell r="AV470" t="str">
            <v>sc</v>
          </cell>
        </row>
        <row r="471">
          <cell r="AP471">
            <v>506618</v>
          </cell>
          <cell r="AQ471">
            <v>1004398</v>
          </cell>
          <cell r="AR471">
            <v>1</v>
          </cell>
          <cell r="AS471">
            <v>41298</v>
          </cell>
          <cell r="AT471" t="str">
            <v>CONV-009-2011 Terminado Mantenimiento Periódico UAERMV Arterial  -Calzada6-POLIZA ESTABILIDAD ACTIVA</v>
          </cell>
          <cell r="AU471">
            <v>42946</v>
          </cell>
          <cell r="AV471" t="str">
            <v>sc</v>
          </cell>
        </row>
        <row r="472">
          <cell r="AP472">
            <v>506620</v>
          </cell>
          <cell r="AQ472">
            <v>1004398</v>
          </cell>
          <cell r="AR472">
            <v>1</v>
          </cell>
          <cell r="AS472">
            <v>41298</v>
          </cell>
          <cell r="AT472" t="str">
            <v>CONV-009-2011 Terminado Mantenimiento Periódico UAERMV Arterial  -Calzada6-POLIZA ESTABILIDAD ACTIVA</v>
          </cell>
          <cell r="AU472">
            <v>42946</v>
          </cell>
          <cell r="AV472" t="str">
            <v>sc</v>
          </cell>
        </row>
        <row r="473">
          <cell r="AP473">
            <v>506629</v>
          </cell>
          <cell r="AQ473">
            <v>1004432</v>
          </cell>
          <cell r="AR473">
            <v>1</v>
          </cell>
          <cell r="AS473">
            <v>42313</v>
          </cell>
          <cell r="AT473" t="str">
            <v>IDU-083-2012 Terminado Mantenimiento Periódico IDU Arterial  -Puente16-POLIZA ESTABILIDAD ACTIVA</v>
          </cell>
          <cell r="AU473">
            <v>42946</v>
          </cell>
          <cell r="AV473" t="str">
            <v>sc</v>
          </cell>
        </row>
        <row r="474">
          <cell r="AP474">
            <v>506631</v>
          </cell>
          <cell r="AQ474">
            <v>1004432</v>
          </cell>
          <cell r="AR474">
            <v>1</v>
          </cell>
          <cell r="AS474">
            <v>42313</v>
          </cell>
          <cell r="AT474" t="str">
            <v>IDU-1686-2014 Terminado Rehabilitación IDU Arterial  -Puente16-POLIZA ESTABILIDAD ACTIVA</v>
          </cell>
          <cell r="AU474">
            <v>42946</v>
          </cell>
          <cell r="AV474" t="str">
            <v>sc</v>
          </cell>
        </row>
        <row r="475">
          <cell r="AP475">
            <v>506633</v>
          </cell>
          <cell r="AQ475">
            <v>1004432</v>
          </cell>
          <cell r="AR475">
            <v>1</v>
          </cell>
          <cell r="AS475">
            <v>42313</v>
          </cell>
          <cell r="AT475" t="str">
            <v>IDU-1686-2014 Terminado Rehabilitación IDU Arterial  -Puente16-POLIZA ESTABILIDAD ACTIVA</v>
          </cell>
          <cell r="AU475">
            <v>42946</v>
          </cell>
          <cell r="AV475" t="str">
            <v>sc</v>
          </cell>
        </row>
        <row r="476">
          <cell r="AP476">
            <v>507298</v>
          </cell>
          <cell r="AQ476">
            <v>1004869</v>
          </cell>
          <cell r="AR476">
            <v>1</v>
          </cell>
          <cell r="AS476">
            <v>40774</v>
          </cell>
          <cell r="AT476" t="str">
            <v>CONV-016-2011 Terminado Mantenimiento Periódico UAERMV Arterial  -</v>
          </cell>
          <cell r="AU476">
            <v>0</v>
          </cell>
          <cell r="AV476" t="str">
            <v>sc</v>
          </cell>
        </row>
        <row r="477">
          <cell r="AP477">
            <v>507300</v>
          </cell>
          <cell r="AQ477">
            <v>1004869</v>
          </cell>
          <cell r="AR477">
            <v>1</v>
          </cell>
          <cell r="AS477">
            <v>40774</v>
          </cell>
          <cell r="AT477" t="str">
            <v>CONV-016-2011 Terminado Mantenimiento Periódico UAERMV Arterial  -</v>
          </cell>
          <cell r="AU477">
            <v>0</v>
          </cell>
          <cell r="AV477" t="str">
            <v>sc</v>
          </cell>
        </row>
        <row r="478">
          <cell r="AP478">
            <v>507313</v>
          </cell>
          <cell r="AQ478">
            <v>1004964</v>
          </cell>
          <cell r="AR478">
            <v>1</v>
          </cell>
          <cell r="AS478">
            <v>42313</v>
          </cell>
          <cell r="AT478" t="str">
            <v>IDU-69-2008 Terminado Acciones de Movilidad IDU Arterial  -</v>
          </cell>
          <cell r="AU478">
            <v>0</v>
          </cell>
          <cell r="AV478" t="str">
            <v>sc</v>
          </cell>
        </row>
        <row r="479">
          <cell r="AP479">
            <v>507318</v>
          </cell>
          <cell r="AQ479">
            <v>1004948</v>
          </cell>
          <cell r="AR479">
            <v>1</v>
          </cell>
          <cell r="AS479">
            <v>42313</v>
          </cell>
          <cell r="AT479" t="str">
            <v>IDU-69-2008 Terminado Acciones de Movilidad IDU Arterial  -</v>
          </cell>
          <cell r="AU479">
            <v>0</v>
          </cell>
          <cell r="AV479" t="str">
            <v>sc</v>
          </cell>
        </row>
        <row r="480">
          <cell r="AP480">
            <v>507803</v>
          </cell>
          <cell r="AQ480">
            <v>1006263</v>
          </cell>
          <cell r="AR480">
            <v>1</v>
          </cell>
          <cell r="AS480">
            <v>42313</v>
          </cell>
          <cell r="AT480" t="str">
            <v>IDU-083-2012 Terminado Mantenimiento Periódico IDU Arterial  -</v>
          </cell>
          <cell r="AU480">
            <v>0</v>
          </cell>
          <cell r="AV480" t="str">
            <v>sc</v>
          </cell>
        </row>
        <row r="481">
          <cell r="AP481">
            <v>507858</v>
          </cell>
          <cell r="AQ481">
            <v>1005025</v>
          </cell>
          <cell r="AR481">
            <v>1</v>
          </cell>
          <cell r="AS481">
            <v>42342</v>
          </cell>
          <cell r="AT481" t="str">
            <v>IDU-1638-2013 Excluido Construcción IDU Arterial  -</v>
          </cell>
          <cell r="AU481">
            <v>0</v>
          </cell>
          <cell r="AV481" t="str">
            <v>sc</v>
          </cell>
        </row>
        <row r="482">
          <cell r="AP482">
            <v>507862</v>
          </cell>
          <cell r="AQ482">
            <v>1005025</v>
          </cell>
          <cell r="AR482">
            <v>1</v>
          </cell>
          <cell r="AS482">
            <v>42313</v>
          </cell>
          <cell r="AT482" t="str">
            <v>IDU-083-2012 Terminado Mantenimiento Periódico IDU Arterial  -</v>
          </cell>
          <cell r="AU482">
            <v>0</v>
          </cell>
          <cell r="AV482" t="str">
            <v>sc</v>
          </cell>
        </row>
        <row r="483">
          <cell r="AP483">
            <v>507864</v>
          </cell>
          <cell r="AQ483">
            <v>1005025</v>
          </cell>
          <cell r="AR483">
            <v>1</v>
          </cell>
          <cell r="AS483">
            <v>42313</v>
          </cell>
          <cell r="AT483" t="str">
            <v>IDU-083-2012 Terminado Mantenimiento Periódico IDU Arterial  -</v>
          </cell>
          <cell r="AU483">
            <v>0</v>
          </cell>
          <cell r="AV483" t="str">
            <v>sc</v>
          </cell>
        </row>
        <row r="484">
          <cell r="AP484">
            <v>507921</v>
          </cell>
          <cell r="AQ484">
            <v>1006415</v>
          </cell>
          <cell r="AR484">
            <v>1</v>
          </cell>
          <cell r="AS484">
            <v>42313</v>
          </cell>
          <cell r="AT484" t="str">
            <v>IDU-1686-2014 Terminado Rehabilitación IDU Arterial  -</v>
          </cell>
          <cell r="AU484">
            <v>0</v>
          </cell>
          <cell r="AV484" t="str">
            <v>sc</v>
          </cell>
        </row>
        <row r="485">
          <cell r="AP485">
            <v>507925</v>
          </cell>
          <cell r="AQ485">
            <v>1006415</v>
          </cell>
          <cell r="AR485">
            <v>1</v>
          </cell>
          <cell r="AS485">
            <v>42313</v>
          </cell>
          <cell r="AT485" t="str">
            <v>IDU-1686-2014 Terminado Rehabilitación IDU Arterial  -</v>
          </cell>
          <cell r="AU485">
            <v>0</v>
          </cell>
          <cell r="AV485" t="str">
            <v>sc</v>
          </cell>
        </row>
        <row r="486">
          <cell r="AP486">
            <v>507927</v>
          </cell>
          <cell r="AQ486">
            <v>1006415</v>
          </cell>
          <cell r="AR486">
            <v>1</v>
          </cell>
          <cell r="AS486">
            <v>42313</v>
          </cell>
          <cell r="AT486" t="str">
            <v>IDU-1686-2014 Terminado Rehabilitación IDU Arterial  -</v>
          </cell>
          <cell r="AU486">
            <v>0</v>
          </cell>
          <cell r="AV486" t="str">
            <v>sc</v>
          </cell>
        </row>
        <row r="487">
          <cell r="AP487">
            <v>507947</v>
          </cell>
          <cell r="AQ487">
            <v>1006381</v>
          </cell>
          <cell r="AR487">
            <v>1</v>
          </cell>
          <cell r="AS487">
            <v>42313</v>
          </cell>
          <cell r="AT487" t="str">
            <v>IDU-083-2012 Terminado Mantenimiento Periódico IDU Arterial  --POLIZA ESTABILIDAD ACTIVA</v>
          </cell>
          <cell r="AU487">
            <v>44250</v>
          </cell>
          <cell r="AV487" t="str">
            <v>sc</v>
          </cell>
        </row>
        <row r="488">
          <cell r="AP488">
            <v>507949</v>
          </cell>
          <cell r="AQ488">
            <v>1006381</v>
          </cell>
          <cell r="AR488">
            <v>1</v>
          </cell>
          <cell r="AS488">
            <v>42313</v>
          </cell>
          <cell r="AT488" t="str">
            <v>IDU-083-2012 Terminado Mantenimiento Periódico IDU Arterial  --POLIZA ESTABILIDAD ACTIVA</v>
          </cell>
          <cell r="AU488">
            <v>44250</v>
          </cell>
          <cell r="AV488" t="str">
            <v>sc</v>
          </cell>
        </row>
        <row r="489">
          <cell r="AP489">
            <v>507953</v>
          </cell>
          <cell r="AQ489">
            <v>1006381</v>
          </cell>
          <cell r="AR489">
            <v>1</v>
          </cell>
          <cell r="AS489">
            <v>42313</v>
          </cell>
          <cell r="AT489" t="str">
            <v>IDU-1686-2014 Terminado Rehabilitación IDU Arterial  --POLIZA ESTABILIDAD ACTIVA</v>
          </cell>
          <cell r="AU489">
            <v>44250</v>
          </cell>
          <cell r="AV489" t="str">
            <v>sc</v>
          </cell>
        </row>
        <row r="490">
          <cell r="AP490">
            <v>507977</v>
          </cell>
          <cell r="AQ490">
            <v>1006379</v>
          </cell>
          <cell r="AR490">
            <v>1</v>
          </cell>
          <cell r="AS490">
            <v>42313</v>
          </cell>
          <cell r="AT490" t="str">
            <v>IDU-083-2012 Terminado Mantenimiento Periódico IDU Arterial  -Calzada10-POLIZA ESTABILIDAD ACTIVA</v>
          </cell>
          <cell r="AU490">
            <v>42946</v>
          </cell>
          <cell r="AV490" t="str">
            <v>sc</v>
          </cell>
        </row>
        <row r="491">
          <cell r="AP491">
            <v>507986</v>
          </cell>
          <cell r="AQ491">
            <v>1006380</v>
          </cell>
          <cell r="AR491">
            <v>1</v>
          </cell>
          <cell r="AS491">
            <v>42313</v>
          </cell>
          <cell r="AT491" t="str">
            <v>IDU-1686-2014 Terminado Mantenimiento Periódico IDU Arterial  -Calzada12-POLIZA ESTABILIDAD ACTIVA</v>
          </cell>
          <cell r="AU491">
            <v>42946</v>
          </cell>
          <cell r="AV491" t="str">
            <v>sc</v>
          </cell>
        </row>
        <row r="492">
          <cell r="AP492">
            <v>507988</v>
          </cell>
          <cell r="AQ492">
            <v>1006380</v>
          </cell>
          <cell r="AR492">
            <v>1</v>
          </cell>
          <cell r="AS492">
            <v>42313</v>
          </cell>
          <cell r="AT492" t="str">
            <v>IDU-083-2012 Terminado Mantenimiento Periódico IDU Arterial  -Calzada12-POLIZA ESTABILIDAD ACTIVA</v>
          </cell>
          <cell r="AU492">
            <v>42946</v>
          </cell>
          <cell r="AV492" t="str">
            <v>sc</v>
          </cell>
        </row>
        <row r="493">
          <cell r="AP493">
            <v>507990</v>
          </cell>
          <cell r="AQ493">
            <v>1006380</v>
          </cell>
          <cell r="AR493">
            <v>1</v>
          </cell>
          <cell r="AS493">
            <v>42313</v>
          </cell>
          <cell r="AT493" t="str">
            <v>IDU-083-2012 Terminado Mantenimiento Periódico IDU Arterial  -Calzada12-POLIZA ESTABILIDAD ACTIVA</v>
          </cell>
          <cell r="AU493">
            <v>42946</v>
          </cell>
          <cell r="AV493" t="str">
            <v>sc</v>
          </cell>
        </row>
        <row r="494">
          <cell r="AP494">
            <v>507992</v>
          </cell>
          <cell r="AQ494">
            <v>1006380</v>
          </cell>
          <cell r="AR494">
            <v>1</v>
          </cell>
          <cell r="AS494">
            <v>42313</v>
          </cell>
          <cell r="AT494" t="str">
            <v>IDU-083-2012 Terminado Mantenimiento Periódico IDU Arterial  -Calzada12-POLIZA ESTABILIDAD ACTIVA</v>
          </cell>
          <cell r="AU494">
            <v>42946</v>
          </cell>
          <cell r="AV494" t="str">
            <v>sc</v>
          </cell>
        </row>
        <row r="495">
          <cell r="AP495">
            <v>508140</v>
          </cell>
          <cell r="AQ495">
            <v>1006377</v>
          </cell>
          <cell r="AR495">
            <v>1</v>
          </cell>
          <cell r="AS495">
            <v>42524</v>
          </cell>
          <cell r="AT495" t="str">
            <v>IDU-1806-2015 Contratado Conservacion IDU Arterial BRIGADA DE REACCION VIAL FASE I -</v>
          </cell>
          <cell r="AU495">
            <v>0</v>
          </cell>
          <cell r="AV495" t="str">
            <v>sc</v>
          </cell>
        </row>
        <row r="496">
          <cell r="AP496">
            <v>508142</v>
          </cell>
          <cell r="AQ496">
            <v>1006377</v>
          </cell>
          <cell r="AR496">
            <v>1</v>
          </cell>
          <cell r="AS496">
            <v>42524</v>
          </cell>
          <cell r="AT496" t="str">
            <v>IDU-1806-2015 Contratado Conservacion IDU Arterial BRIGADA DE REACCION VIAL FASE I -</v>
          </cell>
          <cell r="AU496">
            <v>0</v>
          </cell>
          <cell r="AV496" t="str">
            <v>sc</v>
          </cell>
        </row>
        <row r="497">
          <cell r="AP497">
            <v>508147</v>
          </cell>
          <cell r="AQ497">
            <v>1006376</v>
          </cell>
          <cell r="AR497">
            <v>1</v>
          </cell>
          <cell r="AS497">
            <v>42313</v>
          </cell>
          <cell r="AT497" t="str">
            <v>IDU-083-2012 Terminado Mantenimiento Periódico IDU Arterial  --POLIZA ESTABILIDAD ACTIVA</v>
          </cell>
          <cell r="AU497">
            <v>44250</v>
          </cell>
          <cell r="AV497" t="str">
            <v>sc</v>
          </cell>
        </row>
        <row r="498">
          <cell r="AP498">
            <v>508195</v>
          </cell>
          <cell r="AQ498">
            <v>1004497</v>
          </cell>
          <cell r="AR498">
            <v>1</v>
          </cell>
          <cell r="AS498">
            <v>42503</v>
          </cell>
          <cell r="AT498" t="str">
            <v>IDU-1810-2013 Terminado Diagnostico IDU Arterial  -Anden 5-POLIZA ESTABILIDAD ACTIVA</v>
          </cell>
          <cell r="AU498">
            <v>42878</v>
          </cell>
          <cell r="AV498" t="str">
            <v>sc</v>
          </cell>
        </row>
        <row r="499">
          <cell r="AP499">
            <v>508197</v>
          </cell>
          <cell r="AQ499">
            <v>1004497</v>
          </cell>
          <cell r="AR499">
            <v>1</v>
          </cell>
          <cell r="AS499">
            <v>42503</v>
          </cell>
          <cell r="AT499" t="str">
            <v>IDU-1810-2013 Terminado Diagnostico IDU Arterial  -Anden 5-POLIZA ESTABILIDAD ACTIVA</v>
          </cell>
          <cell r="AU499">
            <v>42878</v>
          </cell>
          <cell r="AV499" t="str">
            <v>sc</v>
          </cell>
        </row>
        <row r="500">
          <cell r="AP500">
            <v>508200</v>
          </cell>
          <cell r="AQ500">
            <v>1004514</v>
          </cell>
          <cell r="AR500">
            <v>1</v>
          </cell>
          <cell r="AS500">
            <v>42503</v>
          </cell>
          <cell r="AT500" t="str">
            <v>IDU-1810-2013 Terminado Diagnostico IDU Arterial  -Anden 1-5-POLIZA ESTABILIDAD ACTIVA</v>
          </cell>
          <cell r="AU500">
            <v>42878</v>
          </cell>
          <cell r="AV500" t="str">
            <v>sc</v>
          </cell>
        </row>
        <row r="501">
          <cell r="AP501">
            <v>508202</v>
          </cell>
          <cell r="AQ501">
            <v>1004514</v>
          </cell>
          <cell r="AR501">
            <v>1</v>
          </cell>
          <cell r="AS501">
            <v>42503</v>
          </cell>
          <cell r="AT501" t="str">
            <v>IDU-1810-2013 Terminado Diagnostico IDU Arterial  -Anden 1-5-POLIZA ESTABILIDAD ACTIVA</v>
          </cell>
          <cell r="AU501">
            <v>42878</v>
          </cell>
          <cell r="AV501" t="str">
            <v>sc</v>
          </cell>
        </row>
        <row r="502">
          <cell r="AP502">
            <v>508205</v>
          </cell>
          <cell r="AQ502">
            <v>1004648</v>
          </cell>
          <cell r="AR502">
            <v>1</v>
          </cell>
          <cell r="AS502">
            <v>42503</v>
          </cell>
          <cell r="AT502" t="str">
            <v>IDU-1810-2013 Terminado Diagnostico IDU Arterial  -Anden 1-5-POLIZA ESTABILIDAD ACTIVA</v>
          </cell>
          <cell r="AU502">
            <v>42878</v>
          </cell>
          <cell r="AV502" t="str">
            <v>sc</v>
          </cell>
        </row>
        <row r="503">
          <cell r="AP503">
            <v>508207</v>
          </cell>
          <cell r="AQ503">
            <v>1004648</v>
          </cell>
          <cell r="AR503">
            <v>1</v>
          </cell>
          <cell r="AS503">
            <v>42503</v>
          </cell>
          <cell r="AT503" t="str">
            <v>IDU-1810-2013 Terminado Diagnostico IDU Arterial  -Anden 1-5-POLIZA ESTABILIDAD ACTIVA</v>
          </cell>
          <cell r="AU503">
            <v>42878</v>
          </cell>
          <cell r="AV503" t="str">
            <v>sc</v>
          </cell>
        </row>
        <row r="504">
          <cell r="AP504">
            <v>508215</v>
          </cell>
          <cell r="AQ504">
            <v>1004596</v>
          </cell>
          <cell r="AR504">
            <v>1</v>
          </cell>
          <cell r="AS504">
            <v>42503</v>
          </cell>
          <cell r="AT504" t="str">
            <v>IDU-1810-2013 Terminado Diagnostico IDU Arterial  -Anden 1-5-POLIZA ESTABILIDAD ACTIVA</v>
          </cell>
          <cell r="AU504">
            <v>42878</v>
          </cell>
          <cell r="AV504" t="str">
            <v>sc</v>
          </cell>
        </row>
        <row r="505">
          <cell r="AP505">
            <v>508217</v>
          </cell>
          <cell r="AQ505">
            <v>1004596</v>
          </cell>
          <cell r="AR505">
            <v>1</v>
          </cell>
          <cell r="AS505">
            <v>42503</v>
          </cell>
          <cell r="AT505" t="str">
            <v>IDU-1810-2013 Terminado Diagnostico IDU Arterial  -Anden 1-5-POLIZA ESTABILIDAD ACTIVA</v>
          </cell>
          <cell r="AU505">
            <v>42878</v>
          </cell>
          <cell r="AV505" t="str">
            <v>sc</v>
          </cell>
        </row>
        <row r="506">
          <cell r="AP506">
            <v>508227</v>
          </cell>
          <cell r="AQ506">
            <v>50008617</v>
          </cell>
          <cell r="AR506">
            <v>1</v>
          </cell>
          <cell r="AS506">
            <v>42313</v>
          </cell>
          <cell r="AT506" t="str">
            <v>IDU-69-2008 Terminado Acciones de Movilidad IDU Arterial  -Puente1-POLIZA ESTABILIDAD ACTIVA</v>
          </cell>
          <cell r="AU506">
            <v>42878</v>
          </cell>
          <cell r="AV506" t="str">
            <v>sc</v>
          </cell>
        </row>
        <row r="507">
          <cell r="AP507">
            <v>508235</v>
          </cell>
          <cell r="AQ507">
            <v>1004512</v>
          </cell>
          <cell r="AR507">
            <v>1</v>
          </cell>
          <cell r="AS507">
            <v>42503</v>
          </cell>
          <cell r="AT507" t="str">
            <v>IDU-1810-2013 Terminado Diagnostico IDU Arterial  -Anden 5-POLIZA ESTABILIDAD ACTIVA</v>
          </cell>
          <cell r="AU507">
            <v>42878</v>
          </cell>
          <cell r="AV507" t="str">
            <v>sc</v>
          </cell>
        </row>
        <row r="508">
          <cell r="AP508">
            <v>508237</v>
          </cell>
          <cell r="AQ508">
            <v>1004512</v>
          </cell>
          <cell r="AR508">
            <v>1</v>
          </cell>
          <cell r="AS508">
            <v>42503</v>
          </cell>
          <cell r="AT508" t="str">
            <v>IDU-1810-2013 Terminado Diagnostico IDU Arterial  -Anden 5-POLIZA ESTABILIDAD ACTIVA</v>
          </cell>
          <cell r="AU508">
            <v>42878</v>
          </cell>
          <cell r="AV508" t="str">
            <v>sc</v>
          </cell>
        </row>
        <row r="509">
          <cell r="AP509">
            <v>508240</v>
          </cell>
          <cell r="AQ509">
            <v>1004509</v>
          </cell>
          <cell r="AR509">
            <v>1</v>
          </cell>
          <cell r="AS509">
            <v>42503</v>
          </cell>
          <cell r="AT509" t="str">
            <v>IDU-1810-2013 Terminado Diagnostico IDU Arterial  -Anden 5-POLIZA ESTABILIDAD ACTIVA</v>
          </cell>
          <cell r="AU509">
            <v>42878</v>
          </cell>
          <cell r="AV509" t="str">
            <v>sc</v>
          </cell>
        </row>
        <row r="510">
          <cell r="AP510">
            <v>508242</v>
          </cell>
          <cell r="AQ510">
            <v>1004509</v>
          </cell>
          <cell r="AR510">
            <v>1</v>
          </cell>
          <cell r="AS510">
            <v>42503</v>
          </cell>
          <cell r="AT510" t="str">
            <v>IDU-1810-2013 Terminado Diagnostico IDU Arterial  -Anden 5-POLIZA ESTABILIDAD ACTIVA</v>
          </cell>
          <cell r="AU510">
            <v>42878</v>
          </cell>
          <cell r="AV510" t="str">
            <v>sc</v>
          </cell>
        </row>
        <row r="511">
          <cell r="AP511">
            <v>508250</v>
          </cell>
          <cell r="AQ511">
            <v>1004491</v>
          </cell>
          <cell r="AR511">
            <v>1</v>
          </cell>
          <cell r="AS511">
            <v>42503</v>
          </cell>
          <cell r="AT511" t="str">
            <v>IDU-1810-2013 Terminado Diagnostico IDU Arterial  -Anden 1-POLIZA ESTABILIDAD ACTIVA</v>
          </cell>
          <cell r="AU511">
            <v>42878</v>
          </cell>
          <cell r="AV511" t="str">
            <v>sc</v>
          </cell>
        </row>
        <row r="512">
          <cell r="AP512">
            <v>508252</v>
          </cell>
          <cell r="AQ512">
            <v>1004491</v>
          </cell>
          <cell r="AR512">
            <v>1</v>
          </cell>
          <cell r="AS512">
            <v>42503</v>
          </cell>
          <cell r="AT512" t="str">
            <v>IDU-1810-2013 Terminado Diagnostico IDU Arterial  -Anden 1-POLIZA ESTABILIDAD ACTIVA</v>
          </cell>
          <cell r="AU512">
            <v>42878</v>
          </cell>
          <cell r="AV512" t="str">
            <v>sc</v>
          </cell>
        </row>
        <row r="513">
          <cell r="AP513">
            <v>508255</v>
          </cell>
          <cell r="AQ513">
            <v>1004476</v>
          </cell>
          <cell r="AR513">
            <v>1</v>
          </cell>
          <cell r="AS513">
            <v>42503</v>
          </cell>
          <cell r="AT513" t="str">
            <v>IDU-1810-2013 Terminado Diagnostico IDU Arterial  -Anden 1-POLIZA ESTABILIDAD ACTIVA</v>
          </cell>
          <cell r="AU513">
            <v>42878</v>
          </cell>
          <cell r="AV513" t="str">
            <v>sc</v>
          </cell>
        </row>
        <row r="514">
          <cell r="AP514">
            <v>508257</v>
          </cell>
          <cell r="AQ514">
            <v>1004476</v>
          </cell>
          <cell r="AR514">
            <v>1</v>
          </cell>
          <cell r="AS514">
            <v>42503</v>
          </cell>
          <cell r="AT514" t="str">
            <v>IDU-1810-2013 Terminado Diagnostico IDU Arterial  -Anden 1-POLIZA ESTABILIDAD ACTIVA</v>
          </cell>
          <cell r="AU514">
            <v>42878</v>
          </cell>
          <cell r="AV514" t="str">
            <v>sc</v>
          </cell>
        </row>
        <row r="515">
          <cell r="AP515">
            <v>508260</v>
          </cell>
          <cell r="AQ515">
            <v>1004465</v>
          </cell>
          <cell r="AR515">
            <v>1</v>
          </cell>
          <cell r="AS515">
            <v>42503</v>
          </cell>
          <cell r="AT515" t="str">
            <v>IDU-1810-2013 Terminado Diagnostico IDU Arterial  -Anden 1-5-POLIZA ESTABILIDAD ACTIVA</v>
          </cell>
          <cell r="AU515">
            <v>42878</v>
          </cell>
          <cell r="AV515" t="str">
            <v>sc</v>
          </cell>
        </row>
        <row r="516">
          <cell r="AP516">
            <v>508262</v>
          </cell>
          <cell r="AQ516">
            <v>1004465</v>
          </cell>
          <cell r="AR516">
            <v>1</v>
          </cell>
          <cell r="AS516">
            <v>42503</v>
          </cell>
          <cell r="AT516" t="str">
            <v>IDU-1810-2013 Terminado Diagnostico IDU Arterial  -Anden 1-5-POLIZA ESTABILIDAD ACTIVA</v>
          </cell>
          <cell r="AU516">
            <v>42878</v>
          </cell>
          <cell r="AV516" t="str">
            <v>sc</v>
          </cell>
        </row>
        <row r="517">
          <cell r="AP517">
            <v>508265</v>
          </cell>
          <cell r="AQ517">
            <v>1004463</v>
          </cell>
          <cell r="AR517">
            <v>1</v>
          </cell>
          <cell r="AS517">
            <v>42503</v>
          </cell>
          <cell r="AT517" t="str">
            <v>IDU-1810-2013 Terminado Diagnostico IDU Arterial  -Anden 1-POLIZA ESTABILIDAD ACTIVA</v>
          </cell>
          <cell r="AU517">
            <v>42878</v>
          </cell>
          <cell r="AV517" t="str">
            <v>sc</v>
          </cell>
        </row>
        <row r="518">
          <cell r="AP518">
            <v>508267</v>
          </cell>
          <cell r="AQ518">
            <v>1004463</v>
          </cell>
          <cell r="AR518">
            <v>1</v>
          </cell>
          <cell r="AS518">
            <v>42503</v>
          </cell>
          <cell r="AT518" t="str">
            <v>IDU-1810-2013 Terminado Diagnostico IDU Arterial  -Anden 1-POLIZA ESTABILIDAD ACTIVA</v>
          </cell>
          <cell r="AU518">
            <v>42878</v>
          </cell>
          <cell r="AV518" t="str">
            <v>sc</v>
          </cell>
        </row>
        <row r="519">
          <cell r="AP519">
            <v>508270</v>
          </cell>
          <cell r="AQ519">
            <v>1004502</v>
          </cell>
          <cell r="AR519">
            <v>1</v>
          </cell>
          <cell r="AS519">
            <v>42503</v>
          </cell>
          <cell r="AT519" t="str">
            <v>IDU-1810-2013 Terminado Diagnostico IDU Arterial  -Anden 5-POLIZA ESTABILIDAD ACTIVA</v>
          </cell>
          <cell r="AU519">
            <v>42878</v>
          </cell>
          <cell r="AV519" t="str">
            <v>sc</v>
          </cell>
        </row>
        <row r="520">
          <cell r="AP520">
            <v>508272</v>
          </cell>
          <cell r="AQ520">
            <v>1004502</v>
          </cell>
          <cell r="AR520">
            <v>1</v>
          </cell>
          <cell r="AS520">
            <v>42503</v>
          </cell>
          <cell r="AT520" t="str">
            <v>IDU-1810-2013 Terminado Diagnostico IDU Arterial  -Anden 5-POLIZA ESTABILIDAD ACTIVA</v>
          </cell>
          <cell r="AU520">
            <v>42878</v>
          </cell>
          <cell r="AV520" t="str">
            <v>sc</v>
          </cell>
        </row>
        <row r="521">
          <cell r="AP521">
            <v>508362</v>
          </cell>
          <cell r="AQ521">
            <v>1000062</v>
          </cell>
          <cell r="AR521">
            <v>1</v>
          </cell>
          <cell r="AS521">
            <v>42524</v>
          </cell>
          <cell r="AT521" t="str">
            <v>IDU-1806-2015 Contratado Conservacion IDU Arterial BRIGADA DE REACCION VIAL FASE I -Anden 3-POLIZA ESTABILIDAD ACTIVA</v>
          </cell>
          <cell r="AU521">
            <v>44096</v>
          </cell>
          <cell r="AV521" t="str">
            <v>sc</v>
          </cell>
        </row>
        <row r="522">
          <cell r="AP522">
            <v>508371</v>
          </cell>
          <cell r="AQ522">
            <v>1006418</v>
          </cell>
          <cell r="AR522">
            <v>1</v>
          </cell>
          <cell r="AS522">
            <v>42524</v>
          </cell>
          <cell r="AT522" t="str">
            <v>IDU-1806-2015 Contratado Conservacion IDU Arterial BRIGADA DE REACCION VIAL FASE I -Anden 3-POLIZA ESTABILIDAD ACTIVA</v>
          </cell>
          <cell r="AU522">
            <v>44096</v>
          </cell>
          <cell r="AV522" t="str">
            <v>sc</v>
          </cell>
        </row>
        <row r="523">
          <cell r="AP523">
            <v>508374</v>
          </cell>
          <cell r="AQ523">
            <v>1001419</v>
          </cell>
          <cell r="AR523">
            <v>1</v>
          </cell>
          <cell r="AS523">
            <v>42524</v>
          </cell>
          <cell r="AT523" t="str">
            <v>IDU-1806-2015 Contratado Conservacion IDU Arterial BRIGADA DE REACCION VIAL FASE I -</v>
          </cell>
          <cell r="AU523">
            <v>0</v>
          </cell>
          <cell r="AV523" t="str">
            <v>sc</v>
          </cell>
        </row>
        <row r="524">
          <cell r="AP524">
            <v>508376</v>
          </cell>
          <cell r="AQ524">
            <v>1001419</v>
          </cell>
          <cell r="AR524">
            <v>1</v>
          </cell>
          <cell r="AS524">
            <v>42524</v>
          </cell>
          <cell r="AT524" t="str">
            <v>IDU-1806-2015 Contratado Conservacion IDU Arterial BRIGADA DE REACCION VIAL FASE I -</v>
          </cell>
          <cell r="AU524">
            <v>0</v>
          </cell>
          <cell r="AV524" t="str">
            <v>sc</v>
          </cell>
        </row>
        <row r="525">
          <cell r="AP525">
            <v>508379</v>
          </cell>
          <cell r="AQ525">
            <v>1001403</v>
          </cell>
          <cell r="AR525">
            <v>1</v>
          </cell>
          <cell r="AS525">
            <v>42524</v>
          </cell>
          <cell r="AT525" t="str">
            <v>IDU-1806-2015 Contratado Conservacion IDU Arterial BRIGADA DE REACCION VIAL FASE I -</v>
          </cell>
          <cell r="AU525">
            <v>0</v>
          </cell>
          <cell r="AV525" t="str">
            <v>sc</v>
          </cell>
        </row>
        <row r="526">
          <cell r="AP526">
            <v>508381</v>
          </cell>
          <cell r="AQ526">
            <v>1001403</v>
          </cell>
          <cell r="AR526">
            <v>1</v>
          </cell>
          <cell r="AS526">
            <v>42524</v>
          </cell>
          <cell r="AT526" t="str">
            <v>IDU-1806-2015 Contratado Conservacion IDU Arterial BRIGADA DE REACCION VIAL FASE I -</v>
          </cell>
          <cell r="AU526">
            <v>0</v>
          </cell>
          <cell r="AV526" t="str">
            <v>sc</v>
          </cell>
        </row>
        <row r="527">
          <cell r="AP527">
            <v>508384</v>
          </cell>
          <cell r="AQ527">
            <v>1000044</v>
          </cell>
          <cell r="AR527">
            <v>1</v>
          </cell>
          <cell r="AS527">
            <v>42524</v>
          </cell>
          <cell r="AT527" t="str">
            <v>IDU-1806-2015 Contratado Conservacion IDU Arterial BRIGADA DE REACCION VIAL FASE I -Anden 3-POLIZA ESTABILIDAD ACTIVA</v>
          </cell>
          <cell r="AU527">
            <v>44096</v>
          </cell>
          <cell r="AV527" t="str">
            <v>sc</v>
          </cell>
        </row>
        <row r="528">
          <cell r="AP528">
            <v>508535</v>
          </cell>
          <cell r="AQ528">
            <v>1004485</v>
          </cell>
          <cell r="AR528">
            <v>1</v>
          </cell>
          <cell r="AS528">
            <v>42503</v>
          </cell>
          <cell r="AT528" t="str">
            <v>IDU-1810-2013 Terminado Mantenimiento Periódico IDU Arterial  --POLIZA ESTABILIDAD ACTIVA</v>
          </cell>
          <cell r="AU528">
            <v>44165</v>
          </cell>
          <cell r="AV528" t="str">
            <v>sc</v>
          </cell>
        </row>
        <row r="529">
          <cell r="AP529">
            <v>508537</v>
          </cell>
          <cell r="AQ529">
            <v>1004485</v>
          </cell>
          <cell r="AR529">
            <v>1</v>
          </cell>
          <cell r="AS529">
            <v>42503</v>
          </cell>
          <cell r="AT529" t="str">
            <v>IDU-1810-2013 Terminado Mantenimiento Periódico IDU Arterial  --POLIZA ESTABILIDAD ACTIVA</v>
          </cell>
          <cell r="AU529">
            <v>44165</v>
          </cell>
          <cell r="AV529" t="str">
            <v>sc</v>
          </cell>
        </row>
        <row r="530">
          <cell r="AP530">
            <v>508540</v>
          </cell>
          <cell r="AQ530">
            <v>1004478</v>
          </cell>
          <cell r="AR530">
            <v>1</v>
          </cell>
          <cell r="AS530">
            <v>42503</v>
          </cell>
          <cell r="AT530" t="str">
            <v>IDU-1810-2013 Terminado Mantenimiento Periódico IDU Arterial  --POLIZA ESTABILIDAD ACTIVA</v>
          </cell>
          <cell r="AU530">
            <v>44165</v>
          </cell>
          <cell r="AV530" t="str">
            <v>sc</v>
          </cell>
        </row>
        <row r="531">
          <cell r="AP531">
            <v>508542</v>
          </cell>
          <cell r="AQ531">
            <v>1004478</v>
          </cell>
          <cell r="AR531">
            <v>1</v>
          </cell>
          <cell r="AS531">
            <v>42503</v>
          </cell>
          <cell r="AT531" t="str">
            <v>IDU-1810-2013 Terminado Mantenimiento Periódico IDU Arterial  --POLIZA ESTABILIDAD ACTIVA</v>
          </cell>
          <cell r="AU531">
            <v>44165</v>
          </cell>
          <cell r="AV531" t="str">
            <v>sc</v>
          </cell>
        </row>
        <row r="532">
          <cell r="AP532">
            <v>508545</v>
          </cell>
          <cell r="AQ532">
            <v>1004470</v>
          </cell>
          <cell r="AR532">
            <v>1</v>
          </cell>
          <cell r="AS532">
            <v>42503</v>
          </cell>
          <cell r="AT532" t="str">
            <v>IDU-1810-2013 Terminado Mantenimiento Periódico IDU Arterial  --POLIZA ESTABILIDAD ACTIVA</v>
          </cell>
          <cell r="AU532">
            <v>44165</v>
          </cell>
          <cell r="AV532" t="str">
            <v>sc</v>
          </cell>
        </row>
        <row r="533">
          <cell r="AP533">
            <v>508547</v>
          </cell>
          <cell r="AQ533">
            <v>1004470</v>
          </cell>
          <cell r="AR533">
            <v>1</v>
          </cell>
          <cell r="AS533">
            <v>42503</v>
          </cell>
          <cell r="AT533" t="str">
            <v>IDU-1810-2013 Terminado Mantenimiento Periódico IDU Arterial  --POLIZA ESTABILIDAD ACTIVA</v>
          </cell>
          <cell r="AU533">
            <v>44165</v>
          </cell>
          <cell r="AV533" t="str">
            <v>sc</v>
          </cell>
        </row>
        <row r="534">
          <cell r="AP534">
            <v>508550</v>
          </cell>
          <cell r="AQ534">
            <v>1004404</v>
          </cell>
          <cell r="AR534">
            <v>1</v>
          </cell>
          <cell r="AS534">
            <v>42503</v>
          </cell>
          <cell r="AT534" t="str">
            <v>IDU-1810-2013 Terminado Mantenimiento Periódico IDU Arterial  --POLIZA ESTABILIDAD ACTIVA</v>
          </cell>
          <cell r="AU534">
            <v>44165</v>
          </cell>
          <cell r="AV534" t="str">
            <v>sc</v>
          </cell>
        </row>
        <row r="535">
          <cell r="AP535">
            <v>508552</v>
          </cell>
          <cell r="AQ535">
            <v>1004404</v>
          </cell>
          <cell r="AR535">
            <v>1</v>
          </cell>
          <cell r="AS535">
            <v>42503</v>
          </cell>
          <cell r="AT535" t="str">
            <v>IDU-1810-2013 Terminado Mantenimiento Periódico IDU Arterial  --POLIZA ESTABILIDAD ACTIVA</v>
          </cell>
          <cell r="AU535">
            <v>44165</v>
          </cell>
          <cell r="AV535" t="str">
            <v>sc</v>
          </cell>
        </row>
        <row r="536">
          <cell r="AP536">
            <v>508557</v>
          </cell>
          <cell r="AQ536">
            <v>1004386</v>
          </cell>
          <cell r="AR536">
            <v>1</v>
          </cell>
          <cell r="AS536">
            <v>42503</v>
          </cell>
          <cell r="AT536" t="str">
            <v>IDU-1810-2013 Terminado Mantenimiento Periódico IDU Arterial  --POLIZA ESTABILIDAD ACTIVA</v>
          </cell>
          <cell r="AU536">
            <v>44165</v>
          </cell>
          <cell r="AV536" t="str">
            <v>sc</v>
          </cell>
        </row>
        <row r="537">
          <cell r="AP537">
            <v>508559</v>
          </cell>
          <cell r="AQ537">
            <v>1004386</v>
          </cell>
          <cell r="AR537">
            <v>1</v>
          </cell>
          <cell r="AS537">
            <v>42503</v>
          </cell>
          <cell r="AT537" t="str">
            <v>IDU-1810-2013 Terminado Mantenimiento Periódico IDU Arterial  --POLIZA ESTABILIDAD ACTIVA</v>
          </cell>
          <cell r="AU537">
            <v>44165</v>
          </cell>
          <cell r="AV537" t="str">
            <v>sc</v>
          </cell>
        </row>
        <row r="538">
          <cell r="AP538">
            <v>508564</v>
          </cell>
          <cell r="AQ538">
            <v>1004363</v>
          </cell>
          <cell r="AR538">
            <v>1</v>
          </cell>
          <cell r="AS538">
            <v>42503</v>
          </cell>
          <cell r="AT538" t="str">
            <v>IDU-1810-2013 Terminado Mantenimiento Periódico IDU Arterial  --POLIZA ESTABILIDAD ACTIVA</v>
          </cell>
          <cell r="AU538">
            <v>44165</v>
          </cell>
          <cell r="AV538" t="str">
            <v>sc</v>
          </cell>
        </row>
        <row r="539">
          <cell r="AP539">
            <v>508566</v>
          </cell>
          <cell r="AQ539">
            <v>1004363</v>
          </cell>
          <cell r="AR539">
            <v>1</v>
          </cell>
          <cell r="AS539">
            <v>42503</v>
          </cell>
          <cell r="AT539" t="str">
            <v>IDU-1810-2013 Terminado Mantenimiento Periódico IDU Arterial  --POLIZA ESTABILIDAD ACTIVA</v>
          </cell>
          <cell r="AU539">
            <v>44165</v>
          </cell>
          <cell r="AV539" t="str">
            <v>sc</v>
          </cell>
        </row>
        <row r="540">
          <cell r="AP540">
            <v>509406</v>
          </cell>
          <cell r="AQ540">
            <v>1005302</v>
          </cell>
          <cell r="AR540">
            <v>1</v>
          </cell>
          <cell r="AS540">
            <v>42524</v>
          </cell>
          <cell r="AT540" t="str">
            <v>IDU-1806-2015 Contratado Conservacion IDU Arterial BRIGADA DE REACCION VIAL FASE I -</v>
          </cell>
          <cell r="AV540" t="str">
            <v>sc</v>
          </cell>
        </row>
        <row r="541">
          <cell r="AP541">
            <v>509408</v>
          </cell>
          <cell r="AQ541">
            <v>1005302</v>
          </cell>
          <cell r="AR541">
            <v>1</v>
          </cell>
          <cell r="AS541">
            <v>42524</v>
          </cell>
          <cell r="AT541" t="str">
            <v>IDU-1806-2015 Contratado Conservacion IDU Arterial BRIGADA DE REACCION VIAL FASE I -</v>
          </cell>
          <cell r="AV541" t="str">
            <v>sc</v>
          </cell>
        </row>
        <row r="542">
          <cell r="AP542">
            <v>509410</v>
          </cell>
          <cell r="AQ542">
            <v>1005302</v>
          </cell>
          <cell r="AR542">
            <v>1</v>
          </cell>
          <cell r="AS542">
            <v>42524</v>
          </cell>
          <cell r="AT542" t="str">
            <v>IDU-1806-2015 Contratado Conservacion IDU Arterial BRIGADA DE REACCION VIAL FASE I -</v>
          </cell>
          <cell r="AV542" t="str">
            <v>sc</v>
          </cell>
        </row>
        <row r="543">
          <cell r="AP543">
            <v>509412</v>
          </cell>
          <cell r="AQ543">
            <v>1005302</v>
          </cell>
          <cell r="AR543">
            <v>1</v>
          </cell>
          <cell r="AS543">
            <v>42524</v>
          </cell>
          <cell r="AT543" t="str">
            <v>IDU-1806-2015 Contratado Conservacion IDU Arterial BRIGADA DE REACCION VIAL FASE I -</v>
          </cell>
          <cell r="AV543" t="str">
            <v>sc</v>
          </cell>
        </row>
        <row r="544">
          <cell r="AP544">
            <v>509431</v>
          </cell>
          <cell r="AQ544">
            <v>1003547</v>
          </cell>
          <cell r="AR544">
            <v>1</v>
          </cell>
          <cell r="AS544">
            <v>42524</v>
          </cell>
          <cell r="AT544" t="str">
            <v>IDU-1806-2015 Contratado Conservacion IDU Arterial BRIGADA DE REACCION VIAL FASE I -</v>
          </cell>
          <cell r="AV544" t="str">
            <v>sc</v>
          </cell>
        </row>
        <row r="545">
          <cell r="AP545">
            <v>509433</v>
          </cell>
          <cell r="AQ545">
            <v>1003547</v>
          </cell>
          <cell r="AR545">
            <v>1</v>
          </cell>
          <cell r="AS545">
            <v>42524</v>
          </cell>
          <cell r="AT545" t="str">
            <v>IDU-1806-2015 Contratado Conservacion IDU Arterial BRIGADA DE REACCION VIAL FASE I -</v>
          </cell>
          <cell r="AV545" t="str">
            <v>sc</v>
          </cell>
        </row>
        <row r="546">
          <cell r="AP546">
            <v>509436</v>
          </cell>
          <cell r="AQ546">
            <v>1006342</v>
          </cell>
          <cell r="AR546">
            <v>1</v>
          </cell>
          <cell r="AS546">
            <v>42524</v>
          </cell>
          <cell r="AT546" t="str">
            <v>IDU-1806-2015 Contratado Conservacion IDU Arterial BRIGADA DE REACCION VIAL FASE I -</v>
          </cell>
          <cell r="AV546" t="str">
            <v>sc</v>
          </cell>
        </row>
        <row r="547">
          <cell r="AP547">
            <v>509438</v>
          </cell>
          <cell r="AQ547">
            <v>1006342</v>
          </cell>
          <cell r="AR547">
            <v>1</v>
          </cell>
          <cell r="AS547">
            <v>42524</v>
          </cell>
          <cell r="AT547" t="str">
            <v>IDU-1806-2015 Contratado Conservacion IDU Arterial BRIGADA DE REACCION VIAL FASE I -</v>
          </cell>
          <cell r="AV547" t="str">
            <v>sc</v>
          </cell>
        </row>
        <row r="548">
          <cell r="AP548">
            <v>509464</v>
          </cell>
          <cell r="AQ548">
            <v>1003633</v>
          </cell>
          <cell r="AR548">
            <v>1</v>
          </cell>
          <cell r="AS548">
            <v>42524</v>
          </cell>
          <cell r="AT548" t="str">
            <v>IDU-1806-2015 Contratado Conservacion IDU Arterial BRIGADA DE REACCION VIAL FASE I -</v>
          </cell>
          <cell r="AV548" t="str">
            <v>sc</v>
          </cell>
        </row>
        <row r="549">
          <cell r="AP549">
            <v>509466</v>
          </cell>
          <cell r="AQ549">
            <v>1003633</v>
          </cell>
          <cell r="AR549">
            <v>1</v>
          </cell>
          <cell r="AS549">
            <v>42524</v>
          </cell>
          <cell r="AT549" t="str">
            <v>IDU-1806-2015 Contratado Conservacion IDU Arterial BRIGADA DE REACCION VIAL FASE I -</v>
          </cell>
          <cell r="AV549" t="str">
            <v>sc</v>
          </cell>
        </row>
        <row r="550">
          <cell r="AP550">
            <v>509469</v>
          </cell>
          <cell r="AQ550">
            <v>1006232</v>
          </cell>
          <cell r="AR550">
            <v>1</v>
          </cell>
          <cell r="AS550">
            <v>42524</v>
          </cell>
          <cell r="AT550" t="str">
            <v>IDU-1806-2015 Contratado Conservacion IDU Arterial BRIGADA DE REACCION VIAL FASE I -</v>
          </cell>
          <cell r="AV550" t="str">
            <v>sc</v>
          </cell>
        </row>
        <row r="551">
          <cell r="AP551">
            <v>509471</v>
          </cell>
          <cell r="AQ551">
            <v>1006232</v>
          </cell>
          <cell r="AR551">
            <v>1</v>
          </cell>
          <cell r="AS551">
            <v>42524</v>
          </cell>
          <cell r="AT551" t="str">
            <v>IDU-1806-2015 Contratado Conservacion IDU Arterial BRIGADA DE REACCION VIAL FASE I -</v>
          </cell>
          <cell r="AV551" t="str">
            <v>sc</v>
          </cell>
        </row>
        <row r="552">
          <cell r="AP552">
            <v>509558</v>
          </cell>
          <cell r="AQ552">
            <v>1006316</v>
          </cell>
          <cell r="AR552">
            <v>1</v>
          </cell>
          <cell r="AS552">
            <v>42313</v>
          </cell>
          <cell r="AT552" t="str">
            <v>IDU-69-2008 Terminado Rehabilitación IDU Circuito Movilidad  -Calzada2-POLIZA ESTABILIDAD ACTIVA</v>
          </cell>
          <cell r="AV552" t="str">
            <v>POLIZA ESTABILIDAD ACTIVA IDU 069/08_V11 VENCE EN 30/12/2016</v>
          </cell>
        </row>
        <row r="553">
          <cell r="AP553">
            <v>509561</v>
          </cell>
          <cell r="AQ553">
            <v>1006315</v>
          </cell>
          <cell r="AR553">
            <v>1</v>
          </cell>
          <cell r="AS553">
            <v>42313</v>
          </cell>
          <cell r="AT553" t="str">
            <v>IDU-69-2008 Terminado Rehabilitación IDU Local  -Calzada2-POLIZA ESTABILIDAD ACTIVA</v>
          </cell>
          <cell r="AV553" t="str">
            <v>POLIZA ESTABILIDAD ACTIVA IDU 069/08_V11 VENCE EN 30/12/2016</v>
          </cell>
        </row>
        <row r="554">
          <cell r="AP554">
            <v>509771</v>
          </cell>
          <cell r="AQ554">
            <v>1006341</v>
          </cell>
          <cell r="AR554">
            <v>1</v>
          </cell>
          <cell r="AS554">
            <v>42524</v>
          </cell>
          <cell r="AT554" t="str">
            <v>IDU-1806-2015 Contratado Conservacion IDU Arterial BRIGADA DE REACCION VIAL FASE I -</v>
          </cell>
          <cell r="AV554" t="str">
            <v>sc</v>
          </cell>
        </row>
        <row r="555">
          <cell r="AP555">
            <v>509773</v>
          </cell>
          <cell r="AQ555">
            <v>1006341</v>
          </cell>
          <cell r="AR555">
            <v>1</v>
          </cell>
          <cell r="AS555">
            <v>42524</v>
          </cell>
          <cell r="AT555" t="str">
            <v>IDU-1806-2015 Contratado Conservacion IDU Arterial BRIGADA DE REACCION VIAL FASE I -</v>
          </cell>
          <cell r="AV555" t="str">
            <v>sc</v>
          </cell>
        </row>
        <row r="556">
          <cell r="AP556">
            <v>509776</v>
          </cell>
          <cell r="AQ556">
            <v>1004124</v>
          </cell>
          <cell r="AR556">
            <v>1</v>
          </cell>
          <cell r="AS556">
            <v>42524</v>
          </cell>
          <cell r="AT556" t="str">
            <v>IDU-1806-2015 Contratado Conservacion IDU Arterial BRIGADA DE REACCION VIAL FASE I -</v>
          </cell>
          <cell r="AV556" t="str">
            <v>sc</v>
          </cell>
        </row>
        <row r="557">
          <cell r="AP557">
            <v>509778</v>
          </cell>
          <cell r="AQ557">
            <v>1004124</v>
          </cell>
          <cell r="AR557">
            <v>1</v>
          </cell>
          <cell r="AS557">
            <v>42524</v>
          </cell>
          <cell r="AT557" t="str">
            <v>IDU-1806-2015 Contratado Conservacion IDU Arterial BRIGADA DE REACCION VIAL FASE I -</v>
          </cell>
          <cell r="AV557" t="str">
            <v>sc</v>
          </cell>
        </row>
        <row r="558">
          <cell r="AP558">
            <v>509805</v>
          </cell>
          <cell r="AQ558">
            <v>1006278</v>
          </cell>
          <cell r="AR558">
            <v>1</v>
          </cell>
          <cell r="AS558">
            <v>41439</v>
          </cell>
          <cell r="AT558" t="str">
            <v>110-2015 Reservado Mantenimiento Periódico FDL USAQUEN Arterial  -</v>
          </cell>
          <cell r="AV558" t="str">
            <v>sc</v>
          </cell>
        </row>
        <row r="559">
          <cell r="AP559">
            <v>509807</v>
          </cell>
          <cell r="AQ559">
            <v>1006278</v>
          </cell>
          <cell r="AR559">
            <v>1</v>
          </cell>
          <cell r="AS559">
            <v>41439</v>
          </cell>
          <cell r="AT559" t="str">
            <v>CONV-1292-2012 Reservado Mantenimiento Periódico FDL USAQUEN Arterial  -</v>
          </cell>
          <cell r="AV559" t="str">
            <v>sc</v>
          </cell>
        </row>
        <row r="560">
          <cell r="AP560">
            <v>509831</v>
          </cell>
          <cell r="AQ560">
            <v>1006279</v>
          </cell>
          <cell r="AR560">
            <v>1</v>
          </cell>
          <cell r="AS560">
            <v>42313</v>
          </cell>
          <cell r="AT560" t="str">
            <v>IDU-49-2012 Terminado Acciones de Movilidad IDU Arterial  -</v>
          </cell>
          <cell r="AV560" t="str">
            <v>sc</v>
          </cell>
        </row>
        <row r="561">
          <cell r="AP561">
            <v>509833</v>
          </cell>
          <cell r="AQ561">
            <v>1006279</v>
          </cell>
          <cell r="AR561">
            <v>1</v>
          </cell>
          <cell r="AS561">
            <v>41439</v>
          </cell>
          <cell r="AT561" t="str">
            <v>SD Reservado Mantenimiento Periódico FDL USAQUEN Arterial  -</v>
          </cell>
          <cell r="AV561" t="str">
            <v>sc</v>
          </cell>
        </row>
        <row r="562">
          <cell r="AP562">
            <v>509853</v>
          </cell>
          <cell r="AQ562">
            <v>1001342</v>
          </cell>
          <cell r="AR562">
            <v>1</v>
          </cell>
          <cell r="AS562">
            <v>41029</v>
          </cell>
          <cell r="AT562" t="str">
            <v>CONV-009-2011 Terminado Mantenimiento Periódico UAERMV Arterial  --POLIZA ESTABILIDAD ACTIVA</v>
          </cell>
          <cell r="AV562" t="str">
            <v>sc</v>
          </cell>
        </row>
        <row r="563">
          <cell r="AP563">
            <v>509857</v>
          </cell>
          <cell r="AQ563">
            <v>1001342</v>
          </cell>
          <cell r="AR563">
            <v>1</v>
          </cell>
          <cell r="AS563">
            <v>41029</v>
          </cell>
          <cell r="AT563" t="str">
            <v>CONV-009-2011 Terminado Mantenimiento Periódico UAERMV Arterial  --POLIZA ESTABILIDAD ACTIVA</v>
          </cell>
          <cell r="AV563" t="str">
            <v>sc</v>
          </cell>
        </row>
        <row r="564">
          <cell r="AP564">
            <v>509949</v>
          </cell>
          <cell r="AQ564">
            <v>1004151</v>
          </cell>
          <cell r="AR564">
            <v>1</v>
          </cell>
          <cell r="AS564">
            <v>42313</v>
          </cell>
          <cell r="AT564" t="str">
            <v>IDU-69-2008 Terminado Acciones de Movilidad IDU Arterial  -</v>
          </cell>
          <cell r="AV564" t="str">
            <v>sc</v>
          </cell>
        </row>
        <row r="565">
          <cell r="AP565">
            <v>509951</v>
          </cell>
          <cell r="AQ565">
            <v>1004151</v>
          </cell>
          <cell r="AR565">
            <v>1</v>
          </cell>
          <cell r="AS565">
            <v>42313</v>
          </cell>
          <cell r="AT565" t="str">
            <v>IDU-69-2008 Terminado Acciones de Movilidad IDU Arterial  -</v>
          </cell>
          <cell r="AV565" t="str">
            <v>sc</v>
          </cell>
        </row>
        <row r="566">
          <cell r="AP566">
            <v>509969</v>
          </cell>
          <cell r="AQ566">
            <v>1004155</v>
          </cell>
          <cell r="AR566">
            <v>1</v>
          </cell>
          <cell r="AS566">
            <v>41912</v>
          </cell>
          <cell r="AT566" t="str">
            <v>CONV-IDU-009-2011 Terminado Mantenimiento Periódico UAERMV Arterial  -</v>
          </cell>
          <cell r="AV566" t="str">
            <v>sc</v>
          </cell>
        </row>
        <row r="567">
          <cell r="AP567">
            <v>509971</v>
          </cell>
          <cell r="AQ567">
            <v>1004155</v>
          </cell>
          <cell r="AR567">
            <v>1</v>
          </cell>
          <cell r="AS567">
            <v>42313</v>
          </cell>
          <cell r="AT567" t="str">
            <v>IDU-69-2008 Terminado Acciones de Movilidad IDU Arterial  -</v>
          </cell>
          <cell r="AV567" t="str">
            <v>sc</v>
          </cell>
        </row>
        <row r="568">
          <cell r="AP568">
            <v>509979</v>
          </cell>
          <cell r="AQ568">
            <v>1004083</v>
          </cell>
          <cell r="AR568">
            <v>1</v>
          </cell>
          <cell r="AS568">
            <v>42313</v>
          </cell>
          <cell r="AT568" t="str">
            <v>IDU-69-2008 Terminado Mantenimiento Periódico IDU Arterial  -</v>
          </cell>
          <cell r="AV568" t="str">
            <v>sc</v>
          </cell>
        </row>
        <row r="569">
          <cell r="AP569">
            <v>509981</v>
          </cell>
          <cell r="AQ569">
            <v>1004083</v>
          </cell>
          <cell r="AR569">
            <v>1</v>
          </cell>
          <cell r="AS569">
            <v>41772</v>
          </cell>
          <cell r="AT569" t="str">
            <v>SD Terminado Mantenimiento Periódico UAERMV Arterial  -</v>
          </cell>
          <cell r="AV569" t="str">
            <v>sc</v>
          </cell>
        </row>
        <row r="570">
          <cell r="AP570">
            <v>509991</v>
          </cell>
          <cell r="AQ570">
            <v>1004061</v>
          </cell>
          <cell r="AR570">
            <v>1</v>
          </cell>
          <cell r="AS570">
            <v>42313</v>
          </cell>
          <cell r="AT570" t="str">
            <v>IDU-49-2012 Terminado Acciones de Movilidad IDU Arterial  -</v>
          </cell>
          <cell r="AV570" t="str">
            <v>sc</v>
          </cell>
        </row>
        <row r="571">
          <cell r="AP571">
            <v>509996</v>
          </cell>
          <cell r="AQ571">
            <v>1004136</v>
          </cell>
          <cell r="AR571">
            <v>1</v>
          </cell>
          <cell r="AS571">
            <v>42313</v>
          </cell>
          <cell r="AT571" t="str">
            <v>IDU-69-2008 Terminado Acciones de Movilidad IDU Arterial  -</v>
          </cell>
          <cell r="AV571" t="str">
            <v>sc</v>
          </cell>
        </row>
        <row r="572">
          <cell r="AP572">
            <v>509999</v>
          </cell>
          <cell r="AQ572">
            <v>1003971</v>
          </cell>
          <cell r="AR572">
            <v>1</v>
          </cell>
          <cell r="AS572">
            <v>42313</v>
          </cell>
          <cell r="AT572" t="str">
            <v>IDU-69-2008 Terminado Acciones de Movilidad IDU Arterial  -</v>
          </cell>
          <cell r="AV572" t="str">
            <v>sc</v>
          </cell>
        </row>
        <row r="573">
          <cell r="AP573">
            <v>510003</v>
          </cell>
          <cell r="AQ573">
            <v>1003971</v>
          </cell>
          <cell r="AR573">
            <v>1</v>
          </cell>
          <cell r="AS573">
            <v>42313</v>
          </cell>
          <cell r="AT573" t="str">
            <v>IDU-49-2012 Terminado Acciones de Movilidad IDU Arterial  -</v>
          </cell>
          <cell r="AV573" t="str">
            <v>sc</v>
          </cell>
        </row>
        <row r="574">
          <cell r="AP574">
            <v>510015</v>
          </cell>
          <cell r="AQ574">
            <v>1004183</v>
          </cell>
          <cell r="AR574">
            <v>1</v>
          </cell>
          <cell r="AS574">
            <v>42313</v>
          </cell>
          <cell r="AT574" t="str">
            <v>IDU-49-2012 Terminado Acciones de Movilidad IDU Arterial  -</v>
          </cell>
          <cell r="AV574" t="str">
            <v>sc</v>
          </cell>
        </row>
        <row r="575">
          <cell r="AP575">
            <v>510048</v>
          </cell>
          <cell r="AQ575">
            <v>1003759</v>
          </cell>
          <cell r="AR575">
            <v>1</v>
          </cell>
          <cell r="AS575">
            <v>42313</v>
          </cell>
          <cell r="AT575" t="str">
            <v>IDU-69-2008 Terminado Acciones de Movilidad IDU Arterial  -</v>
          </cell>
          <cell r="AV575" t="str">
            <v>sc</v>
          </cell>
        </row>
        <row r="576">
          <cell r="AP576">
            <v>510052</v>
          </cell>
          <cell r="AQ576">
            <v>1003759</v>
          </cell>
          <cell r="AR576">
            <v>1</v>
          </cell>
          <cell r="AS576">
            <v>42313</v>
          </cell>
          <cell r="AT576" t="str">
            <v>IDU-49-2012 Terminado Mantenimiento Periódico IDU Arterial  -</v>
          </cell>
          <cell r="AV576" t="str">
            <v>sc</v>
          </cell>
        </row>
        <row r="577">
          <cell r="AP577">
            <v>510055</v>
          </cell>
          <cell r="AQ577">
            <v>1003655</v>
          </cell>
          <cell r="AR577">
            <v>1</v>
          </cell>
          <cell r="AS577">
            <v>41817</v>
          </cell>
          <cell r="AT577" t="str">
            <v>SD Terminado Mantenimiento Periódico UAERMV Arterial  -</v>
          </cell>
          <cell r="AV577" t="str">
            <v>sc</v>
          </cell>
        </row>
        <row r="578">
          <cell r="AP578">
            <v>510059</v>
          </cell>
          <cell r="AQ578">
            <v>1003655</v>
          </cell>
          <cell r="AR578">
            <v>1</v>
          </cell>
          <cell r="AS578">
            <v>42313</v>
          </cell>
          <cell r="AT578" t="str">
            <v>IDU-69-2008 Terminado Acciones de Movilidad IDU Arterial  -</v>
          </cell>
          <cell r="AV578" t="str">
            <v>sc</v>
          </cell>
        </row>
        <row r="579">
          <cell r="AP579">
            <v>510071</v>
          </cell>
          <cell r="AQ579">
            <v>1004102</v>
          </cell>
          <cell r="AR579">
            <v>1</v>
          </cell>
          <cell r="AS579">
            <v>42313</v>
          </cell>
          <cell r="AT579" t="str">
            <v>IDU-69-2008 Terminado Acciones de Movilidad IDU Arterial  -</v>
          </cell>
          <cell r="AV579" t="str">
            <v>sc</v>
          </cell>
        </row>
        <row r="580">
          <cell r="AP580">
            <v>510083</v>
          </cell>
          <cell r="AQ580">
            <v>1005023</v>
          </cell>
          <cell r="AR580">
            <v>1</v>
          </cell>
          <cell r="AS580">
            <v>42313</v>
          </cell>
          <cell r="AT580" t="str">
            <v>IDU-49-2012 Terminado Acciones de Movilidad IDU Arterial  -</v>
          </cell>
          <cell r="AV580" t="str">
            <v>sc</v>
          </cell>
        </row>
        <row r="581">
          <cell r="AP581">
            <v>510101</v>
          </cell>
          <cell r="AQ581">
            <v>1005618</v>
          </cell>
          <cell r="AR581">
            <v>1</v>
          </cell>
          <cell r="AS581">
            <v>42313</v>
          </cell>
          <cell r="AT581" t="str">
            <v>IDU-69-2008 Terminado Acciones de Movilidad IDU Arterial  -</v>
          </cell>
          <cell r="AV581" t="str">
            <v>sc</v>
          </cell>
        </row>
        <row r="582">
          <cell r="AP582">
            <v>510172</v>
          </cell>
          <cell r="AQ582">
            <v>1004392</v>
          </cell>
          <cell r="AR582">
            <v>1</v>
          </cell>
          <cell r="AS582">
            <v>42313</v>
          </cell>
          <cell r="AT582" t="str">
            <v>IDU-69-2008 Terminado Acciones de Movilidad IDU Arterial  -</v>
          </cell>
          <cell r="AV582" t="str">
            <v>sc</v>
          </cell>
        </row>
        <row r="583">
          <cell r="AP583">
            <v>510176</v>
          </cell>
          <cell r="AQ583">
            <v>1004392</v>
          </cell>
          <cell r="AR583">
            <v>1</v>
          </cell>
          <cell r="AS583">
            <v>42313</v>
          </cell>
          <cell r="AT583" t="str">
            <v>IDU-69-2008 Terminado Acciones de Movilidad IDU Arterial  -</v>
          </cell>
          <cell r="AV583" t="str">
            <v>sc</v>
          </cell>
        </row>
        <row r="584">
          <cell r="AP584">
            <v>510190</v>
          </cell>
          <cell r="AQ584">
            <v>1004853</v>
          </cell>
          <cell r="AR584">
            <v>1</v>
          </cell>
          <cell r="AS584">
            <v>42313</v>
          </cell>
          <cell r="AT584" t="str">
            <v>IDU-49-2012 Terminado Acciones de Movilidad IDU Arterial  -</v>
          </cell>
          <cell r="AV584" t="str">
            <v>sc</v>
          </cell>
        </row>
        <row r="585">
          <cell r="AP585">
            <v>510193</v>
          </cell>
          <cell r="AQ585">
            <v>1004934</v>
          </cell>
          <cell r="AR585">
            <v>1</v>
          </cell>
          <cell r="AS585">
            <v>42313</v>
          </cell>
          <cell r="AT585" t="str">
            <v>IDU-49-2012 Terminado Acciones de Movilidad IDU Arterial  -</v>
          </cell>
          <cell r="AV585" t="str">
            <v>sc</v>
          </cell>
        </row>
        <row r="586">
          <cell r="AP586">
            <v>510372</v>
          </cell>
          <cell r="AQ586">
            <v>1006275</v>
          </cell>
          <cell r="AR586">
            <v>1</v>
          </cell>
          <cell r="AS586">
            <v>42524</v>
          </cell>
          <cell r="AT586" t="str">
            <v>IDU-1806-2015 Contratado Conservacion IDU Arterial BRIGADA DE REACCION VIAL FASE I -</v>
          </cell>
          <cell r="AV586" t="str">
            <v>sc</v>
          </cell>
        </row>
        <row r="587">
          <cell r="AP587">
            <v>510374</v>
          </cell>
          <cell r="AQ587">
            <v>1006275</v>
          </cell>
          <cell r="AR587">
            <v>1</v>
          </cell>
          <cell r="AS587">
            <v>42524</v>
          </cell>
          <cell r="AT587" t="str">
            <v>IDU-1806-2015 Contratado Conservacion IDU Arterial BRIGADA DE REACCION VIAL FASE I -</v>
          </cell>
          <cell r="AV587" t="str">
            <v>sc</v>
          </cell>
        </row>
        <row r="588">
          <cell r="AP588">
            <v>510377</v>
          </cell>
          <cell r="AQ588">
            <v>1006271</v>
          </cell>
          <cell r="AR588">
            <v>1</v>
          </cell>
          <cell r="AS588">
            <v>42524</v>
          </cell>
          <cell r="AT588" t="str">
            <v>IDU-1806-2015 Contratado Conservacion IDU Arterial BRIGADA DE REACCION VIAL FASE I -</v>
          </cell>
          <cell r="AV588" t="str">
            <v>sc</v>
          </cell>
        </row>
        <row r="589">
          <cell r="AP589">
            <v>510379</v>
          </cell>
          <cell r="AQ589">
            <v>1006271</v>
          </cell>
          <cell r="AR589">
            <v>1</v>
          </cell>
          <cell r="AS589">
            <v>42524</v>
          </cell>
          <cell r="AT589" t="str">
            <v>IDU-1806-2015 Contratado Conservacion IDU Arterial BRIGADA DE REACCION VIAL FASE I -</v>
          </cell>
          <cell r="AV589" t="str">
            <v>sc</v>
          </cell>
        </row>
        <row r="590">
          <cell r="AP590">
            <v>510382</v>
          </cell>
          <cell r="AQ590">
            <v>11012147</v>
          </cell>
          <cell r="AR590">
            <v>1</v>
          </cell>
          <cell r="AS590">
            <v>42524</v>
          </cell>
          <cell r="AT590" t="str">
            <v>IDU-1806-2015 Contratado Conservacion IDU Arterial BRIGADA DE REACCION VIAL FASE I -</v>
          </cell>
          <cell r="AV590" t="str">
            <v>sc</v>
          </cell>
        </row>
        <row r="591">
          <cell r="AP591">
            <v>510384</v>
          </cell>
          <cell r="AQ591">
            <v>11012147</v>
          </cell>
          <cell r="AR591">
            <v>1</v>
          </cell>
          <cell r="AS591">
            <v>42524</v>
          </cell>
          <cell r="AT591" t="str">
            <v>IDU-1806-2015 Contratado Conservacion IDU Arterial BRIGADA DE REACCION VIAL FASE I -</v>
          </cell>
          <cell r="AV591" t="str">
            <v>sc</v>
          </cell>
        </row>
        <row r="592">
          <cell r="AP592">
            <v>510392</v>
          </cell>
          <cell r="AQ592">
            <v>1004207</v>
          </cell>
          <cell r="AR592">
            <v>1</v>
          </cell>
          <cell r="AS592">
            <v>41817</v>
          </cell>
          <cell r="AT592" t="str">
            <v>SD Terminado Mantenimiento Periódico UAERMV Arterial  -</v>
          </cell>
          <cell r="AV592" t="str">
            <v>sc</v>
          </cell>
        </row>
        <row r="593">
          <cell r="AP593">
            <v>510394</v>
          </cell>
          <cell r="AQ593">
            <v>1004207</v>
          </cell>
          <cell r="AR593">
            <v>1</v>
          </cell>
          <cell r="AS593">
            <v>41817</v>
          </cell>
          <cell r="AT593" t="str">
            <v>SD Terminado Mantenimiento Periódico UAERMV Arterial  -</v>
          </cell>
          <cell r="AV593" t="str">
            <v>sc</v>
          </cell>
        </row>
        <row r="594">
          <cell r="AP594">
            <v>510409</v>
          </cell>
          <cell r="AQ594">
            <v>1006274</v>
          </cell>
          <cell r="AR594">
            <v>1</v>
          </cell>
          <cell r="AS594">
            <v>42524</v>
          </cell>
          <cell r="AT594" t="str">
            <v>IDU-1806-2015 Contratado Conservacion IDU Arterial BRIGADA DE REACCION VIAL FASE I -</v>
          </cell>
          <cell r="AV594" t="str">
            <v>sc</v>
          </cell>
        </row>
        <row r="595">
          <cell r="AP595">
            <v>510411</v>
          </cell>
          <cell r="AQ595">
            <v>1006274</v>
          </cell>
          <cell r="AR595">
            <v>1</v>
          </cell>
          <cell r="AS595">
            <v>42524</v>
          </cell>
          <cell r="AT595" t="str">
            <v>IDU-1806-2015 Contratado Conservacion IDU Arterial BRIGADA DE REACCION VIAL FASE I -</v>
          </cell>
          <cell r="AV595" t="str">
            <v>sc</v>
          </cell>
        </row>
        <row r="596">
          <cell r="AP596">
            <v>510414</v>
          </cell>
          <cell r="AQ596">
            <v>1006272</v>
          </cell>
          <cell r="AR596">
            <v>1</v>
          </cell>
          <cell r="AS596">
            <v>42524</v>
          </cell>
          <cell r="AT596" t="str">
            <v>IDU-1806-2015 Contratado Conservacion IDU Arterial BRIGADA DE REACCION VIAL FASE I -</v>
          </cell>
          <cell r="AV596" t="str">
            <v>sc</v>
          </cell>
        </row>
        <row r="597">
          <cell r="AP597">
            <v>510416</v>
          </cell>
          <cell r="AQ597">
            <v>1006272</v>
          </cell>
          <cell r="AR597">
            <v>1</v>
          </cell>
          <cell r="AS597">
            <v>42524</v>
          </cell>
          <cell r="AT597" t="str">
            <v>IDU-1806-2015 Contratado Conservacion IDU Arterial BRIGADA DE REACCION VIAL FASE I -</v>
          </cell>
          <cell r="AV597" t="str">
            <v>sc</v>
          </cell>
        </row>
        <row r="598">
          <cell r="AP598">
            <v>510595</v>
          </cell>
          <cell r="AQ598">
            <v>1001968</v>
          </cell>
          <cell r="AR598">
            <v>1</v>
          </cell>
          <cell r="AS598">
            <v>42313</v>
          </cell>
          <cell r="AT598" t="str">
            <v>IDU-69-2008 Terminado Acciones de Movilidad IDU Arterial  -</v>
          </cell>
          <cell r="AV598" t="str">
            <v>sc</v>
          </cell>
        </row>
        <row r="599">
          <cell r="AP599">
            <v>510598</v>
          </cell>
          <cell r="AQ599">
            <v>1003000</v>
          </cell>
          <cell r="AR599">
            <v>1</v>
          </cell>
          <cell r="AS599">
            <v>42313</v>
          </cell>
          <cell r="AT599" t="str">
            <v>IDU-69-2008 Terminado Acciones de Movilidad IDU Arterial  -</v>
          </cell>
          <cell r="AV599" t="str">
            <v>sc</v>
          </cell>
        </row>
        <row r="600">
          <cell r="AP600">
            <v>510602</v>
          </cell>
          <cell r="AQ600">
            <v>1003000</v>
          </cell>
          <cell r="AR600">
            <v>1</v>
          </cell>
          <cell r="AS600">
            <v>42313</v>
          </cell>
          <cell r="AT600" t="str">
            <v>IDU-49-2012 Terminado Mantenimiento Periódico IDU Arterial  -</v>
          </cell>
          <cell r="AV600" t="str">
            <v>sc</v>
          </cell>
        </row>
        <row r="601">
          <cell r="AP601">
            <v>510605</v>
          </cell>
          <cell r="AQ601">
            <v>1003394</v>
          </cell>
          <cell r="AR601">
            <v>1</v>
          </cell>
          <cell r="AS601">
            <v>42313</v>
          </cell>
          <cell r="AT601" t="str">
            <v>IDU-69-2008 Terminado Acciones de Movilidad IDU Arterial  -</v>
          </cell>
          <cell r="AV601" t="str">
            <v>sc</v>
          </cell>
        </row>
        <row r="602">
          <cell r="AP602">
            <v>510609</v>
          </cell>
          <cell r="AQ602">
            <v>1003394</v>
          </cell>
          <cell r="AR602">
            <v>1</v>
          </cell>
          <cell r="AS602">
            <v>42313</v>
          </cell>
          <cell r="AT602" t="str">
            <v>IDU-49-2012 Terminado Mantenimiento Periódico IDU Arterial  -</v>
          </cell>
          <cell r="AV602" t="str">
            <v>sc</v>
          </cell>
        </row>
        <row r="603">
          <cell r="AP603">
            <v>510612</v>
          </cell>
          <cell r="AQ603">
            <v>1003495</v>
          </cell>
          <cell r="AR603">
            <v>1</v>
          </cell>
          <cell r="AS603">
            <v>42313</v>
          </cell>
          <cell r="AT603" t="str">
            <v>IDU-49-2012 Terminado Mantenimiento Periódico IDU Arterial  -</v>
          </cell>
          <cell r="AV603" t="str">
            <v>sc</v>
          </cell>
        </row>
        <row r="604">
          <cell r="AP604">
            <v>510619</v>
          </cell>
          <cell r="AQ604">
            <v>1003330</v>
          </cell>
          <cell r="AR604">
            <v>1</v>
          </cell>
          <cell r="AS604">
            <v>42313</v>
          </cell>
          <cell r="AT604" t="str">
            <v>IDU-69-2008 Terminado Acciones de Movilidad IDU Arterial  -</v>
          </cell>
          <cell r="AV604" t="str">
            <v>sc</v>
          </cell>
        </row>
        <row r="605">
          <cell r="AP605">
            <v>510623</v>
          </cell>
          <cell r="AQ605">
            <v>1003330</v>
          </cell>
          <cell r="AR605">
            <v>1</v>
          </cell>
          <cell r="AS605">
            <v>42313</v>
          </cell>
          <cell r="AT605" t="str">
            <v>IDU-49-2012 Terminado Mantenimiento Periódico IDU Arterial  -</v>
          </cell>
          <cell r="AV605" t="str">
            <v>sc</v>
          </cell>
        </row>
        <row r="606">
          <cell r="AP606">
            <v>510626</v>
          </cell>
          <cell r="AQ606">
            <v>1003232</v>
          </cell>
          <cell r="AR606">
            <v>1</v>
          </cell>
          <cell r="AS606">
            <v>42313</v>
          </cell>
          <cell r="AT606" t="str">
            <v>IDU-49-2012 Terminado Mantenimiento Periódico IDU Arterial  -</v>
          </cell>
          <cell r="AV606" t="str">
            <v>sc</v>
          </cell>
        </row>
        <row r="607">
          <cell r="AP607">
            <v>510633</v>
          </cell>
          <cell r="AQ607">
            <v>1003116</v>
          </cell>
          <cell r="AR607">
            <v>1</v>
          </cell>
          <cell r="AS607">
            <v>42313</v>
          </cell>
          <cell r="AT607" t="str">
            <v>IDU-49-2012 Terminado Mantenimiento Periódico IDU Arterial  -</v>
          </cell>
          <cell r="AV607" t="str">
            <v>sc</v>
          </cell>
        </row>
        <row r="608">
          <cell r="AP608">
            <v>510640</v>
          </cell>
          <cell r="AQ608">
            <v>1003452</v>
          </cell>
          <cell r="AR608">
            <v>1</v>
          </cell>
          <cell r="AS608">
            <v>42313</v>
          </cell>
          <cell r="AT608" t="str">
            <v>IDU-69-2008 Terminado Acciones de Movilidad IDU Arterial  -</v>
          </cell>
          <cell r="AV608" t="str">
            <v>sc</v>
          </cell>
        </row>
        <row r="609">
          <cell r="AP609">
            <v>510644</v>
          </cell>
          <cell r="AQ609">
            <v>1003452</v>
          </cell>
          <cell r="AR609">
            <v>1</v>
          </cell>
          <cell r="AS609">
            <v>42313</v>
          </cell>
          <cell r="AT609" t="str">
            <v>IDU-49-2012 Terminado Mantenimiento Periódico IDU Arterial  -</v>
          </cell>
          <cell r="AV609" t="str">
            <v>sc</v>
          </cell>
        </row>
        <row r="610">
          <cell r="AP610">
            <v>510647</v>
          </cell>
          <cell r="AQ610">
            <v>1002744</v>
          </cell>
          <cell r="AR610">
            <v>1</v>
          </cell>
          <cell r="AS610">
            <v>42313</v>
          </cell>
          <cell r="AT610" t="str">
            <v>IDU-69-2008 Terminado Acciones de Movilidad IDU Arterial  -</v>
          </cell>
          <cell r="AV610" t="str">
            <v>sc</v>
          </cell>
        </row>
        <row r="611">
          <cell r="AP611">
            <v>510651</v>
          </cell>
          <cell r="AQ611">
            <v>1002744</v>
          </cell>
          <cell r="AR611">
            <v>1</v>
          </cell>
          <cell r="AS611">
            <v>42313</v>
          </cell>
          <cell r="AT611" t="str">
            <v>IDU-69-2008 Terminado Acciones de Movilidad IDU Arterial  -</v>
          </cell>
          <cell r="AV611" t="str">
            <v>sc</v>
          </cell>
        </row>
        <row r="612">
          <cell r="AP612">
            <v>510654</v>
          </cell>
          <cell r="AQ612">
            <v>1002645</v>
          </cell>
          <cell r="AR612">
            <v>1</v>
          </cell>
          <cell r="AS612">
            <v>42313</v>
          </cell>
          <cell r="AT612" t="str">
            <v>IDU-49-2012 Terminado Mantenimiento Periódico IDU Arterial  -</v>
          </cell>
          <cell r="AV612" t="str">
            <v>sc</v>
          </cell>
        </row>
        <row r="613">
          <cell r="AP613">
            <v>510658</v>
          </cell>
          <cell r="AQ613">
            <v>1002645</v>
          </cell>
          <cell r="AR613">
            <v>1</v>
          </cell>
          <cell r="AS613">
            <v>42313</v>
          </cell>
          <cell r="AT613" t="str">
            <v>IDU-69-2008 Terminado Acciones de Movilidad IDU Arterial  -</v>
          </cell>
          <cell r="AV613" t="str">
            <v>sc</v>
          </cell>
        </row>
        <row r="614">
          <cell r="AP614">
            <v>510661</v>
          </cell>
          <cell r="AQ614">
            <v>1002304</v>
          </cell>
          <cell r="AR614">
            <v>1</v>
          </cell>
          <cell r="AS614">
            <v>42313</v>
          </cell>
          <cell r="AT614" t="str">
            <v>IDU-69-2008 Terminado Acciones de Movilidad IDU Arterial  -</v>
          </cell>
          <cell r="AV614" t="str">
            <v>sc</v>
          </cell>
        </row>
        <row r="615">
          <cell r="AP615">
            <v>510668</v>
          </cell>
          <cell r="AQ615">
            <v>1002126</v>
          </cell>
          <cell r="AR615">
            <v>1</v>
          </cell>
          <cell r="AS615">
            <v>42313</v>
          </cell>
          <cell r="AT615" t="str">
            <v>IDU-69-2008 Terminado Acciones de Movilidad IDU Arterial  -</v>
          </cell>
          <cell r="AV615" t="str">
            <v>sc</v>
          </cell>
        </row>
        <row r="616">
          <cell r="AP616">
            <v>510672</v>
          </cell>
          <cell r="AQ616">
            <v>1002126</v>
          </cell>
          <cell r="AR616">
            <v>1</v>
          </cell>
          <cell r="AS616">
            <v>42313</v>
          </cell>
          <cell r="AT616" t="str">
            <v>IDU-69-2008 Terminado Acciones de Movilidad IDU Arterial  -</v>
          </cell>
          <cell r="AV616" t="str">
            <v>sc</v>
          </cell>
        </row>
        <row r="617">
          <cell r="AP617">
            <v>510675</v>
          </cell>
          <cell r="AQ617">
            <v>1001950</v>
          </cell>
          <cell r="AR617">
            <v>1</v>
          </cell>
          <cell r="AS617">
            <v>42313</v>
          </cell>
          <cell r="AT617" t="str">
            <v>IDU-69-2008 Terminado Acciones de Movilidad IDU Arterial  -</v>
          </cell>
          <cell r="AV617" t="str">
            <v>sc</v>
          </cell>
        </row>
        <row r="618">
          <cell r="AP618">
            <v>510679</v>
          </cell>
          <cell r="AQ618">
            <v>1001950</v>
          </cell>
          <cell r="AR618">
            <v>1</v>
          </cell>
          <cell r="AS618">
            <v>42313</v>
          </cell>
          <cell r="AT618" t="str">
            <v>IDU-49-2012 Terminado Acciones de Movilidad IDU Arterial  -</v>
          </cell>
          <cell r="AV618" t="str">
            <v>sc</v>
          </cell>
        </row>
        <row r="619">
          <cell r="AP619">
            <v>510682</v>
          </cell>
          <cell r="AQ619">
            <v>1002231</v>
          </cell>
          <cell r="AR619">
            <v>1</v>
          </cell>
          <cell r="AS619">
            <v>42313</v>
          </cell>
          <cell r="AT619" t="str">
            <v>IDU-69-2008 Terminado Acciones de Movilidad IDU Arterial  -</v>
          </cell>
          <cell r="AV619" t="str">
            <v>sc</v>
          </cell>
        </row>
        <row r="620">
          <cell r="AP620">
            <v>510693</v>
          </cell>
          <cell r="AQ620">
            <v>1002837</v>
          </cell>
          <cell r="AR620">
            <v>1</v>
          </cell>
          <cell r="AS620">
            <v>42313</v>
          </cell>
          <cell r="AT620" t="str">
            <v>IDU-49-2012 Terminado Mantenimiento Periódico IDU Arterial  -</v>
          </cell>
          <cell r="AV620" t="str">
            <v>sc</v>
          </cell>
        </row>
        <row r="621">
          <cell r="AP621">
            <v>510699</v>
          </cell>
          <cell r="AQ621">
            <v>1006310</v>
          </cell>
          <cell r="AR621">
            <v>1</v>
          </cell>
          <cell r="AS621">
            <v>42313</v>
          </cell>
          <cell r="AT621" t="str">
            <v>IDU-69-2008 Terminado Acciones de Movilidad IDU Arterial  -</v>
          </cell>
          <cell r="AV621" t="str">
            <v>sc</v>
          </cell>
        </row>
        <row r="622">
          <cell r="AP622">
            <v>510724</v>
          </cell>
          <cell r="AQ622">
            <v>1003972</v>
          </cell>
          <cell r="AR622">
            <v>1</v>
          </cell>
          <cell r="AS622">
            <v>42667</v>
          </cell>
          <cell r="AT622" t="str">
            <v>SD Terminado Mantenimiento Periódico UAERMV Arterial SD Intervenida 18/06/2014 Reporte depuración ejecución UMV-</v>
          </cell>
          <cell r="AV622" t="str">
            <v>sc</v>
          </cell>
        </row>
        <row r="623">
          <cell r="AP623">
            <v>510726</v>
          </cell>
          <cell r="AQ623">
            <v>1003972</v>
          </cell>
          <cell r="AR623">
            <v>1</v>
          </cell>
          <cell r="AS623">
            <v>42667</v>
          </cell>
          <cell r="AT623" t="str">
            <v>SD Terminado Mantenimiento Periódico UAERMV Arterial SD Intervenida 18/06/2014 Reporte depuración ejecución UMV-</v>
          </cell>
          <cell r="AV623" t="str">
            <v>sc</v>
          </cell>
        </row>
        <row r="624">
          <cell r="AP624">
            <v>510728</v>
          </cell>
          <cell r="AQ624">
            <v>1003972</v>
          </cell>
          <cell r="AR624">
            <v>1</v>
          </cell>
          <cell r="AS624">
            <v>42313</v>
          </cell>
          <cell r="AT624" t="str">
            <v>IDU-69-2008 Terminado Acciones de Movilidad IDU Arterial  -</v>
          </cell>
          <cell r="AV624" t="str">
            <v>sc</v>
          </cell>
        </row>
        <row r="625">
          <cell r="AP625">
            <v>510933</v>
          </cell>
          <cell r="AQ625">
            <v>11012142</v>
          </cell>
          <cell r="AR625">
            <v>1</v>
          </cell>
          <cell r="AS625">
            <v>42524</v>
          </cell>
          <cell r="AT625" t="str">
            <v>IDU-1806-2015 Contratado Conservacion IDU Arterial BRIGADA DE REACCION VIAL FASE I -</v>
          </cell>
          <cell r="AV625" t="str">
            <v>sc</v>
          </cell>
        </row>
        <row r="626">
          <cell r="AP626">
            <v>510935</v>
          </cell>
          <cell r="AQ626">
            <v>11012142</v>
          </cell>
          <cell r="AR626">
            <v>1</v>
          </cell>
          <cell r="AS626">
            <v>42524</v>
          </cell>
          <cell r="AT626" t="str">
            <v>IDU-1806-2015 Contratado Conservacion IDU Arterial BRIGADA DE REACCION VIAL FASE I -</v>
          </cell>
          <cell r="AV626" t="str">
            <v>sc</v>
          </cell>
        </row>
        <row r="627">
          <cell r="AP627">
            <v>510938</v>
          </cell>
          <cell r="AQ627">
            <v>1006267</v>
          </cell>
          <cell r="AR627">
            <v>1</v>
          </cell>
          <cell r="AS627">
            <v>42524</v>
          </cell>
          <cell r="AT627" t="str">
            <v>IDU-1806-2015 Contratado Conservacion IDU Arterial BRIGADA DE REACCION VIAL FASE I -</v>
          </cell>
          <cell r="AV627" t="str">
            <v>sc</v>
          </cell>
        </row>
        <row r="628">
          <cell r="AP628">
            <v>510940</v>
          </cell>
          <cell r="AQ628">
            <v>1006267</v>
          </cell>
          <cell r="AR628">
            <v>1</v>
          </cell>
          <cell r="AS628">
            <v>42524</v>
          </cell>
          <cell r="AT628" t="str">
            <v>IDU-1806-2015 Contratado Conservacion IDU Arterial BRIGADA DE REACCION VIAL FASE I -</v>
          </cell>
          <cell r="AV628" t="str">
            <v>sc</v>
          </cell>
        </row>
        <row r="629">
          <cell r="AP629">
            <v>510943</v>
          </cell>
          <cell r="AQ629">
            <v>1006420</v>
          </cell>
          <cell r="AR629">
            <v>1</v>
          </cell>
          <cell r="AS629">
            <v>42524</v>
          </cell>
          <cell r="AT629" t="str">
            <v>IDU-1806-2015 Contratado Conservacion IDU Arterial BRIGADA DE REACCION VIAL FASE I -</v>
          </cell>
          <cell r="AV629" t="str">
            <v>sc</v>
          </cell>
        </row>
        <row r="630">
          <cell r="AP630">
            <v>510945</v>
          </cell>
          <cell r="AQ630">
            <v>1006420</v>
          </cell>
          <cell r="AR630">
            <v>1</v>
          </cell>
          <cell r="AS630">
            <v>42524</v>
          </cell>
          <cell r="AT630" t="str">
            <v>IDU-1806-2015 Contratado Conservacion IDU Arterial BRIGADA DE REACCION VIAL FASE I -</v>
          </cell>
          <cell r="AV630" t="str">
            <v>sc</v>
          </cell>
        </row>
        <row r="631">
          <cell r="AP631">
            <v>510948</v>
          </cell>
          <cell r="AQ631">
            <v>11012141</v>
          </cell>
          <cell r="AR631">
            <v>1</v>
          </cell>
          <cell r="AS631">
            <v>42524</v>
          </cell>
          <cell r="AT631" t="str">
            <v>IDU-1806-2015 Contratado Conservacion IDU Arterial BRIGADA DE REACCION VIAL FASE I -</v>
          </cell>
          <cell r="AV631" t="str">
            <v>sc</v>
          </cell>
        </row>
        <row r="632">
          <cell r="AP632">
            <v>510950</v>
          </cell>
          <cell r="AQ632">
            <v>11012141</v>
          </cell>
          <cell r="AR632">
            <v>1</v>
          </cell>
          <cell r="AS632">
            <v>42524</v>
          </cell>
          <cell r="AT632" t="str">
            <v>IDU-1806-2015 Contratado Conservacion IDU Arterial BRIGADA DE REACCION VIAL FASE I -</v>
          </cell>
          <cell r="AV632" t="str">
            <v>sc</v>
          </cell>
        </row>
        <row r="633">
          <cell r="AP633">
            <v>511075</v>
          </cell>
          <cell r="AQ633">
            <v>1006277</v>
          </cell>
          <cell r="AR633">
            <v>1</v>
          </cell>
          <cell r="AS633">
            <v>42524</v>
          </cell>
          <cell r="AT633" t="str">
            <v>IDU-1806-2015 Contratado Conservacion IDU Arterial BRIGADA DE REACCION VIAL FASE I -EstaTM 6-POLIZA ESTABILIDAD ACTIVA</v>
          </cell>
          <cell r="AV633" t="str">
            <v>sc</v>
          </cell>
        </row>
        <row r="634">
          <cell r="AP634">
            <v>511077</v>
          </cell>
          <cell r="AQ634">
            <v>1006277</v>
          </cell>
          <cell r="AR634">
            <v>1</v>
          </cell>
          <cell r="AS634">
            <v>42524</v>
          </cell>
          <cell r="AT634" t="str">
            <v>IDU-1806-2015 Contratado Conservacion IDU Arterial BRIGADA DE REACCION VIAL FASE I -EstaTM 6-POLIZA ESTABILIDAD ACTIVA</v>
          </cell>
          <cell r="AV634" t="str">
            <v>sc</v>
          </cell>
        </row>
        <row r="635">
          <cell r="AP635">
            <v>511090</v>
          </cell>
          <cell r="AQ635">
            <v>1006421</v>
          </cell>
          <cell r="AR635">
            <v>1</v>
          </cell>
          <cell r="AS635">
            <v>42524</v>
          </cell>
          <cell r="AT635" t="str">
            <v>IDU-1806-2015 Contratado Conservacion IDU Arterial BRIGADA DE REACCION VIAL FASE I -</v>
          </cell>
          <cell r="AV635" t="str">
            <v>sc</v>
          </cell>
        </row>
        <row r="636">
          <cell r="AP636">
            <v>511092</v>
          </cell>
          <cell r="AQ636">
            <v>1006421</v>
          </cell>
          <cell r="AR636">
            <v>1</v>
          </cell>
          <cell r="AS636">
            <v>42524</v>
          </cell>
          <cell r="AT636" t="str">
            <v>IDU-1806-2015 Contratado Conservacion IDU Arterial BRIGADA DE REACCION VIAL FASE I -</v>
          </cell>
          <cell r="AV636" t="str">
            <v>sc</v>
          </cell>
        </row>
        <row r="637">
          <cell r="AP637">
            <v>512371</v>
          </cell>
          <cell r="AQ637">
            <v>50008617</v>
          </cell>
          <cell r="AR637">
            <v>1</v>
          </cell>
          <cell r="AS637">
            <v>42503</v>
          </cell>
          <cell r="AT637" t="str">
            <v>IDU-1810-2013 Terminado Diagnostico IDU Arterial  -Puente1-POLIZA ESTABILIDAD ACTIVA</v>
          </cell>
          <cell r="AV637" t="str">
            <v>sc</v>
          </cell>
        </row>
        <row r="638">
          <cell r="AP638">
            <v>512377</v>
          </cell>
          <cell r="AQ638">
            <v>1006448</v>
          </cell>
          <cell r="AR638">
            <v>1</v>
          </cell>
          <cell r="AS638">
            <v>42503</v>
          </cell>
          <cell r="AT638" t="str">
            <v>IDU-1810-2013 Terminado Diagnostico IDU Arterial  -Anden1-5-POLIZA ESTABILIDAD ACTIVA</v>
          </cell>
          <cell r="AV638" t="str">
            <v>sc</v>
          </cell>
        </row>
        <row r="639">
          <cell r="AP639">
            <v>512379</v>
          </cell>
          <cell r="AQ639">
            <v>1006448</v>
          </cell>
          <cell r="AR639">
            <v>1</v>
          </cell>
          <cell r="AS639">
            <v>42503</v>
          </cell>
          <cell r="AT639" t="str">
            <v>IDU-1810-2013 Terminado Diagnostico IDU Arterial  -Anden1-5-POLIZA ESTABILIDAD ACTIVA</v>
          </cell>
          <cell r="AV639" t="str">
            <v>sc</v>
          </cell>
        </row>
        <row r="640">
          <cell r="AP640">
            <v>512453</v>
          </cell>
          <cell r="AQ640">
            <v>1006393</v>
          </cell>
          <cell r="AR640">
            <v>1</v>
          </cell>
          <cell r="AS640">
            <v>42760</v>
          </cell>
          <cell r="AT640" t="str">
            <v>SD Terminado Parcheo UAERMV Arterial SD Reporte Ejecución diciembre de 2016-</v>
          </cell>
          <cell r="AV640" t="str">
            <v>sc</v>
          </cell>
        </row>
        <row r="641">
          <cell r="AP641">
            <v>512463</v>
          </cell>
          <cell r="AQ641">
            <v>1006393</v>
          </cell>
          <cell r="AR641">
            <v>1</v>
          </cell>
          <cell r="AS641">
            <v>42313</v>
          </cell>
          <cell r="AT641" t="str">
            <v>IDU-1686-2014 Terminado Mantenimiento Periódico IDU Arterial  -</v>
          </cell>
          <cell r="AV641" t="str">
            <v>sc</v>
          </cell>
        </row>
        <row r="642">
          <cell r="AP642">
            <v>512466</v>
          </cell>
          <cell r="AQ642">
            <v>1006397</v>
          </cell>
          <cell r="AR642">
            <v>1</v>
          </cell>
          <cell r="AS642">
            <v>42313</v>
          </cell>
          <cell r="AT642" t="str">
            <v>IDU-083-2012 Terminado Mantenimiento Periódico IDU Arterial  -Anden 15-POLIZA ESTABILIDAD ACTIVA</v>
          </cell>
          <cell r="AV642" t="str">
            <v>sc</v>
          </cell>
        </row>
        <row r="643">
          <cell r="AP643">
            <v>512472</v>
          </cell>
          <cell r="AQ643">
            <v>1006397</v>
          </cell>
          <cell r="AR643">
            <v>1</v>
          </cell>
          <cell r="AS643">
            <v>42313</v>
          </cell>
          <cell r="AT643" t="str">
            <v>IDU-083-2012 Terminado Mantenimiento Periódico IDU Arterial  -Anden 15-POLIZA ESTABILIDAD ACTIVA</v>
          </cell>
          <cell r="AV643" t="str">
            <v>sc</v>
          </cell>
        </row>
        <row r="644">
          <cell r="AP644">
            <v>512474</v>
          </cell>
          <cell r="AQ644">
            <v>1006397</v>
          </cell>
          <cell r="AR644">
            <v>1</v>
          </cell>
          <cell r="AS644">
            <v>42313</v>
          </cell>
          <cell r="AT644" t="str">
            <v>IDU-1686-2014 Terminado Rehabilitación IDU Arterial  -Anden 15-POLIZA ESTABILIDAD ACTIVA</v>
          </cell>
          <cell r="AV644" t="str">
            <v>sc</v>
          </cell>
        </row>
        <row r="645">
          <cell r="AP645">
            <v>513363</v>
          </cell>
          <cell r="AQ645">
            <v>1005767</v>
          </cell>
          <cell r="AR645">
            <v>1</v>
          </cell>
          <cell r="AS645">
            <v>42412</v>
          </cell>
          <cell r="AT645" t="str">
            <v>IDU-1806-2015 Contratado Mantenimiento Periódico IDU Arterial BRIGADA DE REACCIÓN VIAL -</v>
          </cell>
          <cell r="AV645" t="str">
            <v>sc</v>
          </cell>
        </row>
        <row r="646">
          <cell r="AP646">
            <v>513365</v>
          </cell>
          <cell r="AQ646">
            <v>1005767</v>
          </cell>
          <cell r="AR646">
            <v>1</v>
          </cell>
          <cell r="AS646">
            <v>42412</v>
          </cell>
          <cell r="AT646" t="str">
            <v>IDU-1806-2015 Contratado Mantenimiento Periódico IDU Arterial BRIGADA DE REACCIÓN VIAL -</v>
          </cell>
          <cell r="AV646" t="str">
            <v>sc</v>
          </cell>
        </row>
        <row r="647">
          <cell r="AP647">
            <v>513367</v>
          </cell>
          <cell r="AQ647">
            <v>1005767</v>
          </cell>
          <cell r="AR647">
            <v>1</v>
          </cell>
          <cell r="AS647">
            <v>42412</v>
          </cell>
          <cell r="AT647" t="str">
            <v>IDU-1806-2015 Contratado Mantenimiento Periódico IDU Arterial BRIGADA DE REACCIÓN VIAL -</v>
          </cell>
          <cell r="AV647" t="str">
            <v>sc</v>
          </cell>
        </row>
        <row r="648">
          <cell r="AP648">
            <v>513369</v>
          </cell>
          <cell r="AQ648">
            <v>1005767</v>
          </cell>
          <cell r="AR648">
            <v>1</v>
          </cell>
          <cell r="AS648">
            <v>42412</v>
          </cell>
          <cell r="AT648" t="str">
            <v>IDU-1806-2015 Contratado Mantenimiento Periódico IDU Arterial BRIGADA DE REACCIÓN VIAL -</v>
          </cell>
          <cell r="AV648" t="str">
            <v>sc</v>
          </cell>
        </row>
        <row r="649">
          <cell r="AP649">
            <v>516145</v>
          </cell>
          <cell r="AQ649">
            <v>1006462</v>
          </cell>
          <cell r="AR649">
            <v>1</v>
          </cell>
          <cell r="AS649">
            <v>42313</v>
          </cell>
          <cell r="AT649" t="str">
            <v>IDU-69-2008 Terminado Acciones de Movilidad IDU Arterial  -</v>
          </cell>
          <cell r="AV649" t="str">
            <v>sc</v>
          </cell>
        </row>
        <row r="650">
          <cell r="AP650">
            <v>516148</v>
          </cell>
          <cell r="AQ650">
            <v>1006455</v>
          </cell>
          <cell r="AR650">
            <v>1</v>
          </cell>
          <cell r="AS650">
            <v>42524</v>
          </cell>
          <cell r="AT650" t="str">
            <v>IDU-1806-2015 Contratado Conservacion IDU Arterial BRIGADA DE REACCION VIAL FASE I -</v>
          </cell>
          <cell r="AV650" t="str">
            <v>sc</v>
          </cell>
        </row>
        <row r="651">
          <cell r="AP651">
            <v>516150</v>
          </cell>
          <cell r="AQ651">
            <v>1006455</v>
          </cell>
          <cell r="AR651">
            <v>1</v>
          </cell>
          <cell r="AS651">
            <v>42524</v>
          </cell>
          <cell r="AT651" t="str">
            <v>IDU-1806-2015 Contratado Conservacion IDU Arterial BRIGADA DE REACCION VIAL FASE I -</v>
          </cell>
          <cell r="AV651" t="str">
            <v>sc</v>
          </cell>
        </row>
        <row r="652">
          <cell r="AP652">
            <v>516215</v>
          </cell>
          <cell r="AQ652">
            <v>11008531</v>
          </cell>
          <cell r="AR652">
            <v>1</v>
          </cell>
          <cell r="AS652">
            <v>42313</v>
          </cell>
          <cell r="AT652" t="str">
            <v>IDU-55-2012 Terminado Acciones de Movilidad IDU Arterial  -</v>
          </cell>
          <cell r="AV652" t="str">
            <v>sc</v>
          </cell>
        </row>
        <row r="653">
          <cell r="AP653">
            <v>516912</v>
          </cell>
          <cell r="AQ653">
            <v>1006276</v>
          </cell>
          <cell r="AR653">
            <v>1</v>
          </cell>
          <cell r="AS653">
            <v>41519</v>
          </cell>
          <cell r="AT653" t="str">
            <v>SD Terminado Mantenimiento Periódico UAERMV Circuito Movilidad  -</v>
          </cell>
          <cell r="AV653" t="str">
            <v>INTERVENCION UAERMV Mantenimiento Periódico Fecha Reporte 1/9/2013</v>
          </cell>
        </row>
        <row r="654">
          <cell r="AP654">
            <v>516918</v>
          </cell>
          <cell r="AQ654">
            <v>1000033</v>
          </cell>
          <cell r="AR654">
            <v>1</v>
          </cell>
          <cell r="AS654">
            <v>42313</v>
          </cell>
          <cell r="AT654" t="str">
            <v>CONV-1323-2013 Terminado Acciones de Movilidad IDU Circuito Movilidad  -</v>
          </cell>
          <cell r="AV654" t="str">
            <v>BUEN ESTADO</v>
          </cell>
        </row>
        <row r="655">
          <cell r="AP655">
            <v>517018</v>
          </cell>
          <cell r="AQ655">
            <v>1004139</v>
          </cell>
          <cell r="AR655">
            <v>1</v>
          </cell>
          <cell r="AS655">
            <v>41676</v>
          </cell>
          <cell r="AT655" t="str">
            <v>CONV-009-2011 Terminado Mantenimiento Periódico UAERMV Arterial  -</v>
          </cell>
          <cell r="AV655" t="str">
            <v>sc</v>
          </cell>
        </row>
        <row r="656">
          <cell r="AP656">
            <v>517020</v>
          </cell>
          <cell r="AQ656">
            <v>1004139</v>
          </cell>
          <cell r="AR656">
            <v>1</v>
          </cell>
          <cell r="AS656">
            <v>42313</v>
          </cell>
          <cell r="AT656" t="str">
            <v>IDU-69-2008 Terminado Acciones de Movilidad IDU Arterial  -</v>
          </cell>
          <cell r="AV656" t="str">
            <v>sc</v>
          </cell>
        </row>
        <row r="657">
          <cell r="AP657">
            <v>517850</v>
          </cell>
          <cell r="AQ657">
            <v>1005753</v>
          </cell>
          <cell r="AR657">
            <v>1</v>
          </cell>
          <cell r="AS657">
            <v>42412</v>
          </cell>
          <cell r="AT657" t="str">
            <v>IDU-1806-2015 Contratado Mantenimiento Periódico IDU Arterial BRIGADA DE REACCIÓN VIAL -</v>
          </cell>
          <cell r="AV657" t="str">
            <v>sc</v>
          </cell>
        </row>
        <row r="658">
          <cell r="AP658">
            <v>517852</v>
          </cell>
          <cell r="AQ658">
            <v>1005753</v>
          </cell>
          <cell r="AR658">
            <v>1</v>
          </cell>
          <cell r="AS658">
            <v>42412</v>
          </cell>
          <cell r="AT658" t="str">
            <v>IDU-1806-2015 Contratado Mantenimiento Periódico IDU Arterial BRIGADA DE REACCIÓN VIAL -</v>
          </cell>
          <cell r="AV658" t="str">
            <v>sc</v>
          </cell>
        </row>
        <row r="659">
          <cell r="AP659">
            <v>517854</v>
          </cell>
          <cell r="AQ659">
            <v>1005753</v>
          </cell>
          <cell r="AR659">
            <v>1</v>
          </cell>
          <cell r="AS659">
            <v>42412</v>
          </cell>
          <cell r="AT659" t="str">
            <v>IDU-1806-2015 Contratado Mantenimiento Periódico IDU Arterial BRIGADA DE REACCIÓN VIAL -</v>
          </cell>
          <cell r="AV659" t="str">
            <v>sc</v>
          </cell>
        </row>
        <row r="660">
          <cell r="AP660">
            <v>517856</v>
          </cell>
          <cell r="AQ660">
            <v>1005753</v>
          </cell>
          <cell r="AR660">
            <v>1</v>
          </cell>
          <cell r="AS660">
            <v>42412</v>
          </cell>
          <cell r="AT660" t="str">
            <v>IDU-1806-2015 Contratado Mantenimiento Periódico IDU Arterial BRIGADA DE REACCIÓN VIAL -</v>
          </cell>
          <cell r="AV660" t="str">
            <v>sc</v>
          </cell>
        </row>
        <row r="661">
          <cell r="AP661">
            <v>517859</v>
          </cell>
          <cell r="AQ661">
            <v>1006464</v>
          </cell>
          <cell r="AR661">
            <v>1</v>
          </cell>
          <cell r="AS661">
            <v>42412</v>
          </cell>
          <cell r="AT661" t="str">
            <v>IDU-1806-2015 Contratado Mantenimiento Periódico IDU Arterial BRIGADA DE REACCIÓN VIAL -</v>
          </cell>
          <cell r="AV661" t="str">
            <v>sc</v>
          </cell>
        </row>
        <row r="662">
          <cell r="AP662">
            <v>517861</v>
          </cell>
          <cell r="AQ662">
            <v>1006464</v>
          </cell>
          <cell r="AR662">
            <v>1</v>
          </cell>
          <cell r="AS662">
            <v>42412</v>
          </cell>
          <cell r="AT662" t="str">
            <v>IDU-1806-2015 Contratado Mantenimiento Periódico IDU Arterial BRIGADA DE REACCIÓN VIAL -</v>
          </cell>
          <cell r="AV662" t="str">
            <v>sc</v>
          </cell>
        </row>
        <row r="663">
          <cell r="AP663">
            <v>517863</v>
          </cell>
          <cell r="AQ663">
            <v>1006464</v>
          </cell>
          <cell r="AR663">
            <v>1</v>
          </cell>
          <cell r="AS663">
            <v>42412</v>
          </cell>
          <cell r="AT663" t="str">
            <v>IDU-1806-2015 Contratado Mantenimiento Periódico IDU Arterial BRIGADA DE REACCIÓN VIAL -</v>
          </cell>
          <cell r="AV663" t="str">
            <v>sc</v>
          </cell>
        </row>
        <row r="664">
          <cell r="AP664">
            <v>517865</v>
          </cell>
          <cell r="AQ664">
            <v>1006464</v>
          </cell>
          <cell r="AR664">
            <v>1</v>
          </cell>
          <cell r="AS664">
            <v>42412</v>
          </cell>
          <cell r="AT664" t="str">
            <v>IDU-1806-2015 Contratado Mantenimiento Periódico IDU Arterial BRIGADA DE REACCIÓN VIAL -</v>
          </cell>
          <cell r="AV664" t="str">
            <v>sc</v>
          </cell>
        </row>
        <row r="665">
          <cell r="AP665">
            <v>517871</v>
          </cell>
          <cell r="AQ665">
            <v>1006461</v>
          </cell>
          <cell r="AR665">
            <v>1</v>
          </cell>
          <cell r="AS665">
            <v>42313</v>
          </cell>
          <cell r="AT665" t="str">
            <v>IDU-69-2008 Terminado Acciones de Movilidad IDU Arterial  -</v>
          </cell>
          <cell r="AV665" t="str">
            <v>sc</v>
          </cell>
        </row>
        <row r="666">
          <cell r="AP666">
            <v>517881</v>
          </cell>
          <cell r="AQ666">
            <v>1006459</v>
          </cell>
          <cell r="AR666">
            <v>1</v>
          </cell>
          <cell r="AS666">
            <v>42313</v>
          </cell>
          <cell r="AT666" t="str">
            <v>IDU-69-2008 Terminado Acciones de Movilidad IDU Arterial  -</v>
          </cell>
          <cell r="AV666" t="str">
            <v>sc</v>
          </cell>
        </row>
        <row r="667">
          <cell r="AP667">
            <v>519037</v>
          </cell>
          <cell r="AQ667">
            <v>1000592</v>
          </cell>
          <cell r="AR667">
            <v>1</v>
          </cell>
          <cell r="AS667">
            <v>42667</v>
          </cell>
          <cell r="AT667" t="str">
            <v>SD Terminado Mantenimiento Periódico UAERMV Rural SD Intervenida 30/04/2014 Reporte depuración ejecución UMV-</v>
          </cell>
          <cell r="AV667" t="str">
            <v>sc</v>
          </cell>
        </row>
        <row r="668">
          <cell r="AP668">
            <v>519697</v>
          </cell>
          <cell r="AQ668">
            <v>1006476</v>
          </cell>
          <cell r="AR668">
            <v>1</v>
          </cell>
          <cell r="AS668">
            <v>42313</v>
          </cell>
          <cell r="AT668" t="str">
            <v>IDU-49-2012 Terminado Acciones de Movilidad IDU Arterial  -</v>
          </cell>
          <cell r="AV668" t="str">
            <v>sc</v>
          </cell>
        </row>
        <row r="669">
          <cell r="AP669">
            <v>519699</v>
          </cell>
          <cell r="AQ669">
            <v>1006476</v>
          </cell>
          <cell r="AR669">
            <v>1</v>
          </cell>
          <cell r="AS669">
            <v>42723</v>
          </cell>
          <cell r="AT669" t="str">
            <v>SD Terminado Mantenimiento Periódico UAERMV Arterial SD -</v>
          </cell>
          <cell r="AV669" t="str">
            <v>sc</v>
          </cell>
        </row>
        <row r="670">
          <cell r="AP670">
            <v>520708</v>
          </cell>
          <cell r="AQ670">
            <v>1004354</v>
          </cell>
          <cell r="AR670">
            <v>1</v>
          </cell>
          <cell r="AS670">
            <v>42503</v>
          </cell>
          <cell r="AT670" t="str">
            <v>IDU-1810-2013 Terminado Mantenimiento Periódico IDU Arterial  --POLIZA ESTABILIDAD ACTIVA</v>
          </cell>
          <cell r="AV670" t="str">
            <v>sc</v>
          </cell>
        </row>
        <row r="671">
          <cell r="AP671">
            <v>520771</v>
          </cell>
          <cell r="AQ671">
            <v>1000442</v>
          </cell>
          <cell r="AR671">
            <v>1</v>
          </cell>
          <cell r="AS671">
            <v>42313</v>
          </cell>
          <cell r="AT671" t="str">
            <v>IDU-083-2012 Terminado Mantenimiento Periódico IDU Local  -Calzada2-POLIZA ESTABILIDAD ACTIVA</v>
          </cell>
          <cell r="AV671" t="str">
            <v>POLIZA ESTABILIDAD ACTIVA IDU 083/12 VENCE EN 21/12/2019</v>
          </cell>
        </row>
        <row r="672">
          <cell r="AP672">
            <v>520807</v>
          </cell>
          <cell r="AQ672">
            <v>1000413</v>
          </cell>
          <cell r="AR672">
            <v>1</v>
          </cell>
          <cell r="AS672">
            <v>42313</v>
          </cell>
          <cell r="AT672" t="str">
            <v>IDU-083-2012 Terminado Mantenimiento Periódico IDU Local  -Calzada2-POLIZA ESTABILIDAD ACTIVA</v>
          </cell>
          <cell r="AV672" t="str">
            <v>POLIZA ESTABILIDAD ACTIVA IDU 083/12 VENCE EN 21/12/2019</v>
          </cell>
        </row>
        <row r="673">
          <cell r="AP673">
            <v>521100</v>
          </cell>
          <cell r="AQ673">
            <v>1000164</v>
          </cell>
          <cell r="AR673">
            <v>1</v>
          </cell>
          <cell r="AS673">
            <v>42313</v>
          </cell>
          <cell r="AT673" t="str">
            <v>IDU-083-2012 Terminado Mantenimiento Periódico IDU Local  -Calzada3-POLIZA ESTABILIDAD ACTIVA</v>
          </cell>
          <cell r="AV673" t="str">
            <v>POLIZA ESTABILIDAD ACTIVA IDU 083/12 VENCE EN 21/12/2019</v>
          </cell>
        </row>
        <row r="674">
          <cell r="AP674">
            <v>521113</v>
          </cell>
          <cell r="AQ674">
            <v>1000294</v>
          </cell>
          <cell r="AR674">
            <v>1</v>
          </cell>
          <cell r="AS674">
            <v>42313</v>
          </cell>
          <cell r="AT674" t="str">
            <v>IDU-083-2012 Terminado Mantenimiento Periódico IDU Local  -Calzada2-POLIZA ESTABILIDAD ACTIVA</v>
          </cell>
          <cell r="AV674" t="str">
            <v>POLIZA ESTABILIDAD ACTIVA IDU 083/12 VENCE EN 21/12/2019</v>
          </cell>
        </row>
        <row r="675">
          <cell r="AP675">
            <v>521116</v>
          </cell>
          <cell r="AQ675">
            <v>1000266</v>
          </cell>
          <cell r="AR675">
            <v>1</v>
          </cell>
          <cell r="AS675">
            <v>42313</v>
          </cell>
          <cell r="AT675" t="str">
            <v>IDU-083-2012 Terminado Mantenimiento Periódico IDU Local  -Calzada2-POLIZA ESTABILIDAD ACTIVA</v>
          </cell>
          <cell r="AV675" t="str">
            <v>POLIZA ESTABILIDAD ACTIVA IDU 083/12 VENCE EN 21/12/2019</v>
          </cell>
        </row>
        <row r="676">
          <cell r="AP676">
            <v>521119</v>
          </cell>
          <cell r="AQ676">
            <v>1000239</v>
          </cell>
          <cell r="AR676">
            <v>1</v>
          </cell>
          <cell r="AS676">
            <v>42313</v>
          </cell>
          <cell r="AT676" t="str">
            <v>IDU-083-2012 Terminado Mantenimiento Periódico IDU Local  -Calzada2-POLIZA ESTABILIDAD ACTIVA</v>
          </cell>
          <cell r="AV676" t="str">
            <v>POLIZA ESTABILIDAD ACTIVA IDU 083/12 VENCE EN 21/12/2019</v>
          </cell>
        </row>
        <row r="677">
          <cell r="AP677">
            <v>521122</v>
          </cell>
          <cell r="AQ677">
            <v>1000211</v>
          </cell>
          <cell r="AR677">
            <v>1</v>
          </cell>
          <cell r="AS677">
            <v>42313</v>
          </cell>
          <cell r="AT677" t="str">
            <v>IDU-083-2012 Terminado Mantenimiento Periódico IDU Local  -Calzada2-POLIZA ESTABILIDAD ACTIVA</v>
          </cell>
          <cell r="AV677" t="str">
            <v>POLIZA ESTABILIDAD ACTIVA IDU 083/12 VENCE EN 21/12/2019</v>
          </cell>
        </row>
        <row r="678">
          <cell r="AP678">
            <v>521125</v>
          </cell>
          <cell r="AQ678">
            <v>1000185</v>
          </cell>
          <cell r="AR678">
            <v>1</v>
          </cell>
          <cell r="AS678">
            <v>42313</v>
          </cell>
          <cell r="AT678" t="str">
            <v>IDU-083-2012 Terminado Mantenimiento Periódico IDU Local  -Calzada2-POLIZA ESTABILIDAD ACTIVA</v>
          </cell>
          <cell r="AV678" t="str">
            <v>POLIZA ESTABILIDAD ACTIVA IDU 083/12 VENCE EN 21/12/2019</v>
          </cell>
        </row>
        <row r="679">
          <cell r="AP679">
            <v>521143</v>
          </cell>
          <cell r="AQ679">
            <v>1004909</v>
          </cell>
          <cell r="AR679">
            <v>1</v>
          </cell>
          <cell r="AS679">
            <v>42524</v>
          </cell>
          <cell r="AT679" t="str">
            <v>IDU-1806-2015 Contratado Conservacion IDU Arterial BRIGADA DE REACCION VIAL FASE I -</v>
          </cell>
          <cell r="AV679" t="str">
            <v>sc</v>
          </cell>
        </row>
        <row r="680">
          <cell r="AP680">
            <v>521145</v>
          </cell>
          <cell r="AQ680">
            <v>1004909</v>
          </cell>
          <cell r="AR680">
            <v>1</v>
          </cell>
          <cell r="AS680">
            <v>42524</v>
          </cell>
          <cell r="AT680" t="str">
            <v>IDU-1806-2015 Contratado Conservacion IDU Arterial BRIGADA DE REACCION VIAL FASE I -</v>
          </cell>
          <cell r="AV680" t="str">
            <v>sc</v>
          </cell>
        </row>
        <row r="681">
          <cell r="AP681">
            <v>521148</v>
          </cell>
          <cell r="AQ681">
            <v>1004942</v>
          </cell>
          <cell r="AR681">
            <v>1</v>
          </cell>
          <cell r="AS681">
            <v>42524</v>
          </cell>
          <cell r="AT681" t="str">
            <v>IDU-1806-2015 Contratado Conservacion IDU Arterial BRIGADA DE REACCION VIAL FASE I -</v>
          </cell>
          <cell r="AV681" t="str">
            <v>sc</v>
          </cell>
        </row>
        <row r="682">
          <cell r="AP682">
            <v>521150</v>
          </cell>
          <cell r="AQ682">
            <v>1004942</v>
          </cell>
          <cell r="AR682">
            <v>1</v>
          </cell>
          <cell r="AS682">
            <v>42524</v>
          </cell>
          <cell r="AT682" t="str">
            <v>IDU-1806-2015 Contratado Conservacion IDU Arterial BRIGADA DE REACCION VIAL FASE I -</v>
          </cell>
          <cell r="AV682" t="str">
            <v>sc</v>
          </cell>
        </row>
        <row r="683">
          <cell r="AP683">
            <v>521153</v>
          </cell>
          <cell r="AQ683">
            <v>1004970</v>
          </cell>
          <cell r="AR683">
            <v>1</v>
          </cell>
          <cell r="AS683">
            <v>42524</v>
          </cell>
          <cell r="AT683" t="str">
            <v>IDU-1806-2015 Contratado Conservacion IDU Arterial BRIGADA DE REACCION VIAL FASE I -</v>
          </cell>
          <cell r="AV683" t="str">
            <v>sc</v>
          </cell>
        </row>
        <row r="684">
          <cell r="AP684">
            <v>521155</v>
          </cell>
          <cell r="AQ684">
            <v>1004970</v>
          </cell>
          <cell r="AR684">
            <v>1</v>
          </cell>
          <cell r="AS684">
            <v>42524</v>
          </cell>
          <cell r="AT684" t="str">
            <v>IDU-1806-2015 Contratado Conservacion IDU Arterial BRIGADA DE REACCION VIAL FASE I -</v>
          </cell>
          <cell r="AV684" t="str">
            <v>sc</v>
          </cell>
        </row>
        <row r="685">
          <cell r="AP685">
            <v>521158</v>
          </cell>
          <cell r="AQ685">
            <v>1005003</v>
          </cell>
          <cell r="AR685">
            <v>1</v>
          </cell>
          <cell r="AS685">
            <v>42524</v>
          </cell>
          <cell r="AT685" t="str">
            <v>IDU-1806-2015 Contratado Conservacion IDU Arterial BRIGADA DE REACCION VIAL FASE I -</v>
          </cell>
          <cell r="AV685" t="str">
            <v>sc</v>
          </cell>
        </row>
        <row r="686">
          <cell r="AP686">
            <v>521160</v>
          </cell>
          <cell r="AQ686">
            <v>1005003</v>
          </cell>
          <cell r="AR686">
            <v>1</v>
          </cell>
          <cell r="AS686">
            <v>42524</v>
          </cell>
          <cell r="AT686" t="str">
            <v>IDU-1806-2015 Contratado Conservacion IDU Arterial BRIGADA DE REACCION VIAL FASE I -</v>
          </cell>
          <cell r="AV686" t="str">
            <v>sc</v>
          </cell>
        </row>
        <row r="687">
          <cell r="AP687">
            <v>521163</v>
          </cell>
          <cell r="AQ687">
            <v>1005022</v>
          </cell>
          <cell r="AR687">
            <v>1</v>
          </cell>
          <cell r="AS687">
            <v>42524</v>
          </cell>
          <cell r="AT687" t="str">
            <v>IDU-1806-2015 Contratado Conservacion IDU Arterial BRIGADA DE REACCION VIAL FASE I -</v>
          </cell>
          <cell r="AV687" t="str">
            <v>sc</v>
          </cell>
        </row>
        <row r="688">
          <cell r="AP688">
            <v>521165</v>
          </cell>
          <cell r="AQ688">
            <v>1005022</v>
          </cell>
          <cell r="AR688">
            <v>1</v>
          </cell>
          <cell r="AS688">
            <v>42524</v>
          </cell>
          <cell r="AT688" t="str">
            <v>IDU-1806-2015 Contratado Conservacion IDU Arterial BRIGADA DE REACCION VIAL FASE I -</v>
          </cell>
          <cell r="AV688" t="str">
            <v>sc</v>
          </cell>
        </row>
        <row r="689">
          <cell r="AP689">
            <v>521168</v>
          </cell>
          <cell r="AQ689">
            <v>1005029</v>
          </cell>
          <cell r="AR689">
            <v>1</v>
          </cell>
          <cell r="AS689">
            <v>42524</v>
          </cell>
          <cell r="AT689" t="str">
            <v>IDU-1806-2015 Contratado Conservacion IDU Arterial BRIGADA DE REACCION VIAL FASE I -</v>
          </cell>
          <cell r="AV689" t="str">
            <v>sc</v>
          </cell>
        </row>
        <row r="690">
          <cell r="AP690">
            <v>521170</v>
          </cell>
          <cell r="AQ690">
            <v>1005029</v>
          </cell>
          <cell r="AR690">
            <v>1</v>
          </cell>
          <cell r="AS690">
            <v>42524</v>
          </cell>
          <cell r="AT690" t="str">
            <v>IDU-1806-2015 Contratado Conservacion IDU Arterial BRIGADA DE REACCION VIAL FASE I -</v>
          </cell>
          <cell r="AV690" t="str">
            <v>sc</v>
          </cell>
        </row>
        <row r="691">
          <cell r="AP691">
            <v>521173</v>
          </cell>
          <cell r="AQ691">
            <v>1005060</v>
          </cell>
          <cell r="AR691">
            <v>1</v>
          </cell>
          <cell r="AS691">
            <v>42524</v>
          </cell>
          <cell r="AT691" t="str">
            <v>IDU-1806-2015 Contratado Conservacion IDU Arterial BRIGADA DE REACCION VIAL FASE I -</v>
          </cell>
          <cell r="AV691" t="str">
            <v>sc</v>
          </cell>
        </row>
        <row r="692">
          <cell r="AP692">
            <v>521175</v>
          </cell>
          <cell r="AQ692">
            <v>1005060</v>
          </cell>
          <cell r="AR692">
            <v>1</v>
          </cell>
          <cell r="AS692">
            <v>42524</v>
          </cell>
          <cell r="AT692" t="str">
            <v>IDU-1806-2015 Contratado Conservacion IDU Arterial BRIGADA DE REACCION VIAL FASE I -</v>
          </cell>
          <cell r="AV692" t="str">
            <v>sc</v>
          </cell>
        </row>
        <row r="693">
          <cell r="AP693">
            <v>521178</v>
          </cell>
          <cell r="AQ693">
            <v>1005107</v>
          </cell>
          <cell r="AR693">
            <v>1</v>
          </cell>
          <cell r="AS693">
            <v>42524</v>
          </cell>
          <cell r="AT693" t="str">
            <v>IDU-1806-2015 Contratado Conservacion IDU Arterial BRIGADA DE REACCION VIAL FASE I -</v>
          </cell>
          <cell r="AV693" t="str">
            <v>sc</v>
          </cell>
        </row>
        <row r="694">
          <cell r="AP694">
            <v>521180</v>
          </cell>
          <cell r="AQ694">
            <v>1005107</v>
          </cell>
          <cell r="AR694">
            <v>1</v>
          </cell>
          <cell r="AS694">
            <v>42524</v>
          </cell>
          <cell r="AT694" t="str">
            <v>IDU-1806-2015 Contratado Conservacion IDU Arterial BRIGADA DE REACCION VIAL FASE I -</v>
          </cell>
          <cell r="AV694" t="str">
            <v>sc</v>
          </cell>
        </row>
        <row r="695">
          <cell r="AP695">
            <v>521183</v>
          </cell>
          <cell r="AQ695">
            <v>1005149</v>
          </cell>
          <cell r="AR695">
            <v>1</v>
          </cell>
          <cell r="AS695">
            <v>42474</v>
          </cell>
          <cell r="AT695" t="str">
            <v>IDU-1806-2015 Terminado Acciones de Movilidad IDU Arterial BRIGADA FASE I - MVA NO TRONCAL Y SITP -</v>
          </cell>
          <cell r="AV695" t="str">
            <v>sc</v>
          </cell>
        </row>
        <row r="696">
          <cell r="AP696">
            <v>521188</v>
          </cell>
          <cell r="AQ696">
            <v>1005214</v>
          </cell>
          <cell r="AR696">
            <v>1</v>
          </cell>
          <cell r="AS696">
            <v>42524</v>
          </cell>
          <cell r="AT696" t="str">
            <v>IDU-1806-2015 Contratado Conservacion IDU Arterial BRIGADA DE REACCION VIAL FASE I -</v>
          </cell>
          <cell r="AV696" t="str">
            <v>sc</v>
          </cell>
        </row>
        <row r="697">
          <cell r="AP697">
            <v>521190</v>
          </cell>
          <cell r="AQ697">
            <v>1005214</v>
          </cell>
          <cell r="AR697">
            <v>1</v>
          </cell>
          <cell r="AS697">
            <v>42760</v>
          </cell>
          <cell r="AT697" t="str">
            <v>SD Terminado Parcheo UAERMV Arterial SD Reporte Ejecución diciembre de 2016-</v>
          </cell>
          <cell r="AV697" t="str">
            <v>sc</v>
          </cell>
        </row>
        <row r="698">
          <cell r="AP698">
            <v>521192</v>
          </cell>
          <cell r="AQ698">
            <v>1005214</v>
          </cell>
          <cell r="AR698">
            <v>1</v>
          </cell>
          <cell r="AS698">
            <v>42524</v>
          </cell>
          <cell r="AT698" t="str">
            <v>IDU-1806-2015 Contratado Conservacion IDU Arterial BRIGADA DE REACCION VIAL FASE I -</v>
          </cell>
          <cell r="AV698" t="str">
            <v>sc</v>
          </cell>
        </row>
        <row r="699">
          <cell r="AP699">
            <v>521215</v>
          </cell>
          <cell r="AQ699">
            <v>1005672</v>
          </cell>
          <cell r="AR699">
            <v>1</v>
          </cell>
          <cell r="AS699">
            <v>42524</v>
          </cell>
          <cell r="AT699" t="str">
            <v>IDU-1806-2015 Contratado Conservacion IDU Arterial BRIGADA DE REACCION VIAL FASE I -</v>
          </cell>
          <cell r="AV699" t="str">
            <v>sc</v>
          </cell>
        </row>
        <row r="700">
          <cell r="AP700">
            <v>521217</v>
          </cell>
          <cell r="AQ700">
            <v>1005672</v>
          </cell>
          <cell r="AR700">
            <v>1</v>
          </cell>
          <cell r="AS700">
            <v>42524</v>
          </cell>
          <cell r="AT700" t="str">
            <v>IDU-1806-2015 Contratado Conservacion IDU Arterial BRIGADA DE REACCION VIAL FASE I -</v>
          </cell>
          <cell r="AV700" t="str">
            <v>sc</v>
          </cell>
        </row>
        <row r="701">
          <cell r="AP701">
            <v>521219</v>
          </cell>
          <cell r="AQ701">
            <v>1005672</v>
          </cell>
          <cell r="AR701">
            <v>1</v>
          </cell>
          <cell r="AS701">
            <v>42524</v>
          </cell>
          <cell r="AT701" t="str">
            <v>IDU-1806-2015 Contratado Conservacion IDU Arterial BRIGADA DE REACCION VIAL FASE I -</v>
          </cell>
          <cell r="AV701" t="str">
            <v>sc</v>
          </cell>
        </row>
        <row r="702">
          <cell r="AP702">
            <v>521221</v>
          </cell>
          <cell r="AQ702">
            <v>1005672</v>
          </cell>
          <cell r="AR702">
            <v>1</v>
          </cell>
          <cell r="AS702">
            <v>42524</v>
          </cell>
          <cell r="AT702" t="str">
            <v>IDU-1806-2015 Contratado Conservacion IDU Arterial BRIGADA DE REACCION VIAL FASE I -</v>
          </cell>
          <cell r="AV702" t="str">
            <v>sc</v>
          </cell>
        </row>
        <row r="703">
          <cell r="AP703">
            <v>521226</v>
          </cell>
          <cell r="AQ703">
            <v>1005684</v>
          </cell>
          <cell r="AR703">
            <v>1</v>
          </cell>
          <cell r="AS703">
            <v>42524</v>
          </cell>
          <cell r="AT703" t="str">
            <v>IDU-1806-2015 Contratado Conservacion IDU Arterial BRIGADA DE REACCION VIAL FASE I -</v>
          </cell>
          <cell r="AV703" t="str">
            <v>sc</v>
          </cell>
        </row>
        <row r="704">
          <cell r="AP704">
            <v>521228</v>
          </cell>
          <cell r="AQ704">
            <v>1005684</v>
          </cell>
          <cell r="AR704">
            <v>1</v>
          </cell>
          <cell r="AS704">
            <v>42524</v>
          </cell>
          <cell r="AT704" t="str">
            <v>IDU-1806-2015 Contratado Conservacion IDU Arterial BRIGADA DE REACCION VIAL FASE I -</v>
          </cell>
          <cell r="AV704" t="str">
            <v>sc</v>
          </cell>
        </row>
        <row r="705">
          <cell r="AP705">
            <v>521230</v>
          </cell>
          <cell r="AQ705">
            <v>1005684</v>
          </cell>
          <cell r="AR705">
            <v>1</v>
          </cell>
          <cell r="AS705">
            <v>42524</v>
          </cell>
          <cell r="AT705" t="str">
            <v>IDU-1806-2015 Contratado Conservacion IDU Arterial BRIGADA DE REACCION VIAL FASE I -</v>
          </cell>
          <cell r="AV705" t="str">
            <v>sc</v>
          </cell>
        </row>
        <row r="706">
          <cell r="AP706">
            <v>521232</v>
          </cell>
          <cell r="AQ706">
            <v>1005684</v>
          </cell>
          <cell r="AR706">
            <v>1</v>
          </cell>
          <cell r="AS706">
            <v>42524</v>
          </cell>
          <cell r="AT706" t="str">
            <v>IDU-1806-2015 Contratado Conservacion IDU Arterial BRIGADA DE REACCION VIAL FASE I -</v>
          </cell>
          <cell r="AV706" t="str">
            <v>sc</v>
          </cell>
        </row>
        <row r="707">
          <cell r="AP707">
            <v>521235</v>
          </cell>
          <cell r="AQ707">
            <v>1005826</v>
          </cell>
          <cell r="AR707">
            <v>1</v>
          </cell>
          <cell r="AS707">
            <v>42524</v>
          </cell>
          <cell r="AT707" t="str">
            <v>IDU-1806-2015 Contratado Conservacion IDU Arterial BRIGADA DE REACCION VIAL FASE I -</v>
          </cell>
          <cell r="AV707" t="str">
            <v>sc</v>
          </cell>
        </row>
        <row r="708">
          <cell r="AP708">
            <v>521237</v>
          </cell>
          <cell r="AQ708">
            <v>1005826</v>
          </cell>
          <cell r="AR708">
            <v>1</v>
          </cell>
          <cell r="AS708">
            <v>42524</v>
          </cell>
          <cell r="AT708" t="str">
            <v>IDU-1806-2015 Contratado Conservacion IDU Arterial BRIGADA DE REACCION VIAL FASE I -</v>
          </cell>
          <cell r="AV708" t="str">
            <v>sc</v>
          </cell>
        </row>
        <row r="709">
          <cell r="AP709">
            <v>521239</v>
          </cell>
          <cell r="AQ709">
            <v>1005826</v>
          </cell>
          <cell r="AR709">
            <v>1</v>
          </cell>
          <cell r="AS709">
            <v>42524</v>
          </cell>
          <cell r="AT709" t="str">
            <v>IDU-1806-2015 Contratado Conservacion IDU Arterial BRIGADA DE REACCION VIAL FASE I -</v>
          </cell>
          <cell r="AV709" t="str">
            <v>sc</v>
          </cell>
        </row>
        <row r="710">
          <cell r="AP710">
            <v>521241</v>
          </cell>
          <cell r="AQ710">
            <v>1005826</v>
          </cell>
          <cell r="AR710">
            <v>1</v>
          </cell>
          <cell r="AS710">
            <v>42524</v>
          </cell>
          <cell r="AT710" t="str">
            <v>IDU-1806-2015 Contratado Conservacion IDU Arterial BRIGADA DE REACCION VIAL FASE I -</v>
          </cell>
          <cell r="AV710" t="str">
            <v>sc</v>
          </cell>
        </row>
        <row r="711">
          <cell r="AP711">
            <v>521244</v>
          </cell>
          <cell r="AQ711">
            <v>1005837</v>
          </cell>
          <cell r="AR711">
            <v>1</v>
          </cell>
          <cell r="AS711">
            <v>42524</v>
          </cell>
          <cell r="AT711" t="str">
            <v>IDU-1806-2015 Contratado Conservacion IDU Arterial BRIGADA DE REACCION VIAL FASE I -</v>
          </cell>
          <cell r="AV711" t="str">
            <v>sc</v>
          </cell>
        </row>
        <row r="712">
          <cell r="AP712">
            <v>521246</v>
          </cell>
          <cell r="AQ712">
            <v>1005837</v>
          </cell>
          <cell r="AR712">
            <v>1</v>
          </cell>
          <cell r="AS712">
            <v>42524</v>
          </cell>
          <cell r="AT712" t="str">
            <v>IDU-1806-2015 Contratado Conservacion IDU Arterial BRIGADA DE REACCION VIAL FASE I -</v>
          </cell>
          <cell r="AV712" t="str">
            <v>sc</v>
          </cell>
        </row>
        <row r="713">
          <cell r="AP713">
            <v>521248</v>
          </cell>
          <cell r="AQ713">
            <v>1005837</v>
          </cell>
          <cell r="AR713">
            <v>1</v>
          </cell>
          <cell r="AS713">
            <v>42524</v>
          </cell>
          <cell r="AT713" t="str">
            <v>IDU-1806-2015 Contratado Conservacion IDU Arterial BRIGADA DE REACCION VIAL FASE I -</v>
          </cell>
          <cell r="AV713" t="str">
            <v>sc</v>
          </cell>
        </row>
        <row r="714">
          <cell r="AP714">
            <v>521250</v>
          </cell>
          <cell r="AQ714">
            <v>1005837</v>
          </cell>
          <cell r="AR714">
            <v>1</v>
          </cell>
          <cell r="AS714">
            <v>42524</v>
          </cell>
          <cell r="AT714" t="str">
            <v>IDU-1806-2015 Contratado Conservacion IDU Arterial BRIGADA DE REACCION VIAL FASE I -</v>
          </cell>
          <cell r="AV714" t="str">
            <v>sc</v>
          </cell>
        </row>
        <row r="715">
          <cell r="AP715">
            <v>521253</v>
          </cell>
          <cell r="AQ715">
            <v>1005849</v>
          </cell>
          <cell r="AR715">
            <v>1</v>
          </cell>
          <cell r="AS715">
            <v>42524</v>
          </cell>
          <cell r="AT715" t="str">
            <v>IDU-1806-2015 Contratado Conservacion IDU Arterial BRIGADA DE REACCION VIAL FASE I -</v>
          </cell>
          <cell r="AV715" t="str">
            <v>sc</v>
          </cell>
        </row>
        <row r="716">
          <cell r="AP716">
            <v>521255</v>
          </cell>
          <cell r="AQ716">
            <v>1005849</v>
          </cell>
          <cell r="AR716">
            <v>1</v>
          </cell>
          <cell r="AS716">
            <v>42524</v>
          </cell>
          <cell r="AT716" t="str">
            <v>IDU-1806-2015 Contratado Conservacion IDU Arterial BRIGADA DE REACCION VIAL FASE I -</v>
          </cell>
          <cell r="AV716" t="str">
            <v>sc</v>
          </cell>
        </row>
        <row r="717">
          <cell r="AP717">
            <v>521257</v>
          </cell>
          <cell r="AQ717">
            <v>1005849</v>
          </cell>
          <cell r="AR717">
            <v>1</v>
          </cell>
          <cell r="AS717">
            <v>42524</v>
          </cell>
          <cell r="AT717" t="str">
            <v>IDU-1806-2015 Contratado Conservacion IDU Arterial BRIGADA DE REACCION VIAL FASE I -</v>
          </cell>
          <cell r="AV717" t="str">
            <v>sc</v>
          </cell>
        </row>
        <row r="718">
          <cell r="AP718">
            <v>521259</v>
          </cell>
          <cell r="AQ718">
            <v>1005849</v>
          </cell>
          <cell r="AR718">
            <v>1</v>
          </cell>
          <cell r="AS718">
            <v>42524</v>
          </cell>
          <cell r="AT718" t="str">
            <v>IDU-1806-2015 Contratado Conservacion IDU Arterial BRIGADA DE REACCION VIAL FASE I -</v>
          </cell>
          <cell r="AV718" t="str">
            <v>sc</v>
          </cell>
        </row>
        <row r="719">
          <cell r="AP719">
            <v>521262</v>
          </cell>
          <cell r="AQ719">
            <v>1006344</v>
          </cell>
          <cell r="AR719">
            <v>1</v>
          </cell>
          <cell r="AS719">
            <v>42524</v>
          </cell>
          <cell r="AT719" t="str">
            <v>IDU-1806-2015 Contratado Conservacion IDU Arterial BRIGADA DE REACCION VIAL FASE I -</v>
          </cell>
          <cell r="AV719" t="str">
            <v>sc</v>
          </cell>
        </row>
        <row r="720">
          <cell r="AP720">
            <v>521264</v>
          </cell>
          <cell r="AQ720">
            <v>1006344</v>
          </cell>
          <cell r="AR720">
            <v>1</v>
          </cell>
          <cell r="AS720">
            <v>42524</v>
          </cell>
          <cell r="AT720" t="str">
            <v>IDU-1806-2015 Contratado Conservacion IDU Arterial BRIGADA DE REACCION VIAL FASE I -</v>
          </cell>
          <cell r="AV720" t="str">
            <v>sc</v>
          </cell>
        </row>
        <row r="721">
          <cell r="AP721">
            <v>524602</v>
          </cell>
          <cell r="AQ721">
            <v>1006265</v>
          </cell>
          <cell r="AR721">
            <v>1</v>
          </cell>
          <cell r="AS721">
            <v>42667</v>
          </cell>
          <cell r="AT721" t="str">
            <v>SD Terminado Mantenimiento Periódico UAERMV Arterial SD Intervenida 27/11/2012 Reporte depuración ejecución UMV-Calzada 20-POLIZA ESTABILIDAD ACTIVA</v>
          </cell>
          <cell r="AV721" t="str">
            <v>sc</v>
          </cell>
        </row>
        <row r="722">
          <cell r="AP722">
            <v>524604</v>
          </cell>
          <cell r="AQ722">
            <v>1006265</v>
          </cell>
          <cell r="AR722">
            <v>1</v>
          </cell>
          <cell r="AS722">
            <v>42760</v>
          </cell>
          <cell r="AT722" t="str">
            <v>SD Terminado Parcheo UAERMV Arterial SD Reporte Ejecución diciembre de 2016-Calzada 20-POLIZA ESTABILIDAD ACTIVA</v>
          </cell>
          <cell r="AV722" t="str">
            <v>sc</v>
          </cell>
        </row>
        <row r="723">
          <cell r="AP723">
            <v>524606</v>
          </cell>
          <cell r="AQ723">
            <v>1006265</v>
          </cell>
          <cell r="AR723">
            <v>1</v>
          </cell>
          <cell r="AS723">
            <v>42667</v>
          </cell>
          <cell r="AT723" t="str">
            <v>SD Terminado Mantenimiento Periódico UAERMV Arterial SD Intervenida 27/11/2012 Reporte depuración ejecución UMV-Calzada 20-POLIZA ESTABILIDAD ACTIVA</v>
          </cell>
          <cell r="AV723" t="str">
            <v>sc</v>
          </cell>
        </row>
        <row r="724">
          <cell r="AP724">
            <v>524608</v>
          </cell>
          <cell r="AQ724">
            <v>1006265</v>
          </cell>
          <cell r="AR724">
            <v>1</v>
          </cell>
          <cell r="AS724">
            <v>42313</v>
          </cell>
          <cell r="AT724" t="str">
            <v>IDU-083-2012 Terminado Mantenimiento Periódico IDU Arterial  -Calzada 20-POLIZA ESTABILIDAD ACTIVA</v>
          </cell>
          <cell r="AV724" t="str">
            <v>sc</v>
          </cell>
        </row>
        <row r="725">
          <cell r="AP725">
            <v>524614</v>
          </cell>
          <cell r="AQ725">
            <v>1006265</v>
          </cell>
          <cell r="AR725">
            <v>1</v>
          </cell>
          <cell r="AS725">
            <v>42667</v>
          </cell>
          <cell r="AT725" t="str">
            <v>SD Terminado Mantenimiento Periódico UAERMV Arterial SD Intervenida 27/11/2012 Reporte depuración ejecución UMV-Calzada 20-POLIZA ESTABILIDAD ACTIVA</v>
          </cell>
          <cell r="AV725" t="str">
            <v>sc</v>
          </cell>
        </row>
        <row r="726">
          <cell r="AP726">
            <v>524616</v>
          </cell>
          <cell r="AQ726">
            <v>1006265</v>
          </cell>
          <cell r="AR726">
            <v>1</v>
          </cell>
          <cell r="AS726">
            <v>42667</v>
          </cell>
          <cell r="AT726" t="str">
            <v>SD Terminado Mantenimiento Periódico UAERMV Arterial SD Intervenida 27/11/2012 Reporte depuración ejecución UMV-Calzada 20-POLIZA ESTABILIDAD ACTIVA</v>
          </cell>
          <cell r="AV726" t="str">
            <v>sc</v>
          </cell>
        </row>
        <row r="727">
          <cell r="AP727">
            <v>524618</v>
          </cell>
          <cell r="AQ727">
            <v>1006265</v>
          </cell>
          <cell r="AR727">
            <v>1</v>
          </cell>
          <cell r="AS727">
            <v>42667</v>
          </cell>
          <cell r="AT727" t="str">
            <v>SD Terminado Mantenimiento Periódico UAERMV Arterial SD Intervenida 27/11/2012 Reporte depuración ejecución UMV-Calzada 20-POLIZA ESTABILIDAD ACTIVA</v>
          </cell>
          <cell r="AV727" t="str">
            <v>sc</v>
          </cell>
        </row>
        <row r="728">
          <cell r="AP728">
            <v>524620</v>
          </cell>
          <cell r="AQ728">
            <v>1006265</v>
          </cell>
          <cell r="AR728">
            <v>1</v>
          </cell>
          <cell r="AS728">
            <v>42667</v>
          </cell>
          <cell r="AT728" t="str">
            <v>SD Terminado Mantenimiento Periódico UAERMV Arterial SD Intervenida 27/11/2012 Reporte depuración ejecución UMV-Calzada 20-POLIZA ESTABILIDAD ACTIVA</v>
          </cell>
          <cell r="AV728" t="str">
            <v>sc</v>
          </cell>
        </row>
        <row r="729">
          <cell r="AP729">
            <v>524818</v>
          </cell>
          <cell r="AQ729">
            <v>1001328</v>
          </cell>
          <cell r="AR729">
            <v>1</v>
          </cell>
          <cell r="AS729">
            <v>42524</v>
          </cell>
          <cell r="AT729" t="str">
            <v>IDU-1806-2015 Contratado Conservacion IDU Arterial BRIGADA DE REACCION VIAL FASE I -</v>
          </cell>
          <cell r="AV729" t="str">
            <v>sc</v>
          </cell>
        </row>
        <row r="730">
          <cell r="AP730">
            <v>524820</v>
          </cell>
          <cell r="AQ730">
            <v>1001328</v>
          </cell>
          <cell r="AR730">
            <v>1</v>
          </cell>
          <cell r="AS730">
            <v>42524</v>
          </cell>
          <cell r="AT730" t="str">
            <v>IDU-1806-2015 Contratado Conservacion IDU Arterial BRIGADA DE REACCION VIAL FASE I -</v>
          </cell>
          <cell r="AV730" t="str">
            <v>sc</v>
          </cell>
        </row>
        <row r="731">
          <cell r="AP731">
            <v>524823</v>
          </cell>
          <cell r="AQ731">
            <v>1001366</v>
          </cell>
          <cell r="AR731">
            <v>1</v>
          </cell>
          <cell r="AS731">
            <v>42524</v>
          </cell>
          <cell r="AT731" t="str">
            <v>IDU-1806-2015 Contratado Conservacion IDU Arterial BRIGADA DE REACCION VIAL FASE I -</v>
          </cell>
          <cell r="AV731" t="str">
            <v>sc</v>
          </cell>
        </row>
        <row r="732">
          <cell r="AP732">
            <v>524825</v>
          </cell>
          <cell r="AQ732">
            <v>1001366</v>
          </cell>
          <cell r="AR732">
            <v>1</v>
          </cell>
          <cell r="AS732">
            <v>42524</v>
          </cell>
          <cell r="AT732" t="str">
            <v>IDU-1806-2015 Contratado Conservacion IDU Arterial BRIGADA DE REACCION VIAL FASE I -</v>
          </cell>
          <cell r="AV732" t="str">
            <v>sc</v>
          </cell>
        </row>
        <row r="733">
          <cell r="AP733">
            <v>524828</v>
          </cell>
          <cell r="AQ733">
            <v>1004435</v>
          </cell>
          <cell r="AR733">
            <v>1</v>
          </cell>
          <cell r="AS733">
            <v>42524</v>
          </cell>
          <cell r="AT733" t="str">
            <v>IDU-1806-2015 Contratado Conservacion IDU Arterial BRIGADA DE REACCION VIAL FASE I -</v>
          </cell>
          <cell r="AV733" t="str">
            <v>sc</v>
          </cell>
        </row>
        <row r="734">
          <cell r="AP734">
            <v>524830</v>
          </cell>
          <cell r="AQ734">
            <v>1004435</v>
          </cell>
          <cell r="AR734">
            <v>1</v>
          </cell>
          <cell r="AS734">
            <v>42524</v>
          </cell>
          <cell r="AT734" t="str">
            <v>IDU-1806-2015 Contratado Conservacion IDU Arterial BRIGADA DE REACCION VIAL FASE I -</v>
          </cell>
          <cell r="AV734" t="str">
            <v>sc</v>
          </cell>
        </row>
        <row r="735">
          <cell r="AP735">
            <v>524838</v>
          </cell>
          <cell r="AQ735">
            <v>1004334</v>
          </cell>
          <cell r="AR735">
            <v>1</v>
          </cell>
          <cell r="AS735">
            <v>42524</v>
          </cell>
          <cell r="AT735" t="str">
            <v>IDU-1806-2015 Contratado Conservacion IDU Arterial BRIGADA DE REACCION VIAL FASE I -</v>
          </cell>
          <cell r="AV735" t="str">
            <v>sc</v>
          </cell>
        </row>
        <row r="736">
          <cell r="AP736">
            <v>524840</v>
          </cell>
          <cell r="AQ736">
            <v>1004334</v>
          </cell>
          <cell r="AR736">
            <v>1</v>
          </cell>
          <cell r="AS736">
            <v>42524</v>
          </cell>
          <cell r="AT736" t="str">
            <v>IDU-1806-2015 Contratado Conservacion IDU Arterial BRIGADA DE REACCION VIAL FASE I -</v>
          </cell>
          <cell r="AV736" t="str">
            <v>sc</v>
          </cell>
        </row>
        <row r="737">
          <cell r="AP737">
            <v>524843</v>
          </cell>
          <cell r="AQ737">
            <v>1004302</v>
          </cell>
          <cell r="AR737">
            <v>1</v>
          </cell>
          <cell r="AS737">
            <v>42524</v>
          </cell>
          <cell r="AT737" t="str">
            <v>IDU-1806-2015 Contratado Conservacion IDU Arterial BRIGADA DE REACCION VIAL FASE I -</v>
          </cell>
          <cell r="AV737" t="str">
            <v>sc</v>
          </cell>
        </row>
        <row r="738">
          <cell r="AP738">
            <v>524845</v>
          </cell>
          <cell r="AQ738">
            <v>1004302</v>
          </cell>
          <cell r="AR738">
            <v>1</v>
          </cell>
          <cell r="AS738">
            <v>42524</v>
          </cell>
          <cell r="AT738" t="str">
            <v>IDU-1806-2015 Contratado Conservacion IDU Arterial BRIGADA DE REACCION VIAL FASE I -</v>
          </cell>
          <cell r="AV738" t="str">
            <v>sc</v>
          </cell>
        </row>
        <row r="739">
          <cell r="AP739">
            <v>524853</v>
          </cell>
          <cell r="AQ739">
            <v>1004234</v>
          </cell>
          <cell r="AR739">
            <v>1</v>
          </cell>
          <cell r="AS739">
            <v>42524</v>
          </cell>
          <cell r="AT739" t="str">
            <v>IDU-1806-2015 Contratado Conservacion IDU Arterial BRIGADA DE REACCION VIAL FASE I -</v>
          </cell>
          <cell r="AV739" t="str">
            <v>sc</v>
          </cell>
        </row>
        <row r="740">
          <cell r="AP740">
            <v>524855</v>
          </cell>
          <cell r="AQ740">
            <v>1004234</v>
          </cell>
          <cell r="AR740">
            <v>1</v>
          </cell>
          <cell r="AS740">
            <v>42524</v>
          </cell>
          <cell r="AT740" t="str">
            <v>IDU-1806-2015 Contratado Conservacion IDU Arterial BRIGADA DE REACCION VIAL FASE I -</v>
          </cell>
          <cell r="AV740" t="str">
            <v>sc</v>
          </cell>
        </row>
        <row r="741">
          <cell r="AP741">
            <v>524903</v>
          </cell>
          <cell r="AQ741">
            <v>1006123</v>
          </cell>
          <cell r="AR741">
            <v>1</v>
          </cell>
          <cell r="AS741">
            <v>42524</v>
          </cell>
          <cell r="AT741" t="str">
            <v>IDU-1806-2015 Contratado Conservacion IDU Arterial BRIGADA DE REACCION VIAL FASE I -Anden 1-POLIZA ESTABILIDAD ACTIVA</v>
          </cell>
          <cell r="AV741" t="str">
            <v>sc</v>
          </cell>
        </row>
        <row r="742">
          <cell r="AP742">
            <v>524906</v>
          </cell>
          <cell r="AQ742">
            <v>1001288</v>
          </cell>
          <cell r="AR742">
            <v>1</v>
          </cell>
          <cell r="AS742">
            <v>42524</v>
          </cell>
          <cell r="AT742" t="str">
            <v>IDU-1806-2015 Contratado Conservacion IDU Arterial BRIGADA DE REACCION VIAL FASE I -</v>
          </cell>
          <cell r="AV742" t="str">
            <v>sc</v>
          </cell>
        </row>
        <row r="743">
          <cell r="AP743">
            <v>524908</v>
          </cell>
          <cell r="AQ743">
            <v>1001288</v>
          </cell>
          <cell r="AR743">
            <v>1</v>
          </cell>
          <cell r="AS743">
            <v>42524</v>
          </cell>
          <cell r="AT743" t="str">
            <v>IDU-1806-2015 Contratado Conservacion IDU Arterial BRIGADA DE REACCION VIAL FASE I -</v>
          </cell>
          <cell r="AV743" t="str">
            <v>sc</v>
          </cell>
        </row>
        <row r="744">
          <cell r="AP744">
            <v>524911</v>
          </cell>
          <cell r="AQ744">
            <v>1001161</v>
          </cell>
          <cell r="AR744">
            <v>1</v>
          </cell>
          <cell r="AS744">
            <v>42524</v>
          </cell>
          <cell r="AT744" t="str">
            <v>IDU-1806-2015 Contratado Conservacion IDU Arterial BRIGADA DE REACCION VIAL FASE I -</v>
          </cell>
          <cell r="AV744" t="str">
            <v>sc</v>
          </cell>
        </row>
        <row r="745">
          <cell r="AP745">
            <v>524913</v>
          </cell>
          <cell r="AQ745">
            <v>1001161</v>
          </cell>
          <cell r="AR745">
            <v>1</v>
          </cell>
          <cell r="AS745">
            <v>42524</v>
          </cell>
          <cell r="AT745" t="str">
            <v>IDU-1806-2015 Contratado Conservacion IDU Arterial BRIGADA DE REACCION VIAL FASE I -</v>
          </cell>
          <cell r="AV745" t="str">
            <v>sc</v>
          </cell>
        </row>
        <row r="746">
          <cell r="AP746">
            <v>524916</v>
          </cell>
          <cell r="AQ746">
            <v>1001124</v>
          </cell>
          <cell r="AR746">
            <v>1</v>
          </cell>
          <cell r="AS746">
            <v>42524</v>
          </cell>
          <cell r="AT746" t="str">
            <v>IDU-1806-2015 Contratado Conservacion IDU Arterial BRIGADA DE REACCION VIAL FASE I -</v>
          </cell>
          <cell r="AV746" t="str">
            <v>sc</v>
          </cell>
        </row>
        <row r="747">
          <cell r="AP747">
            <v>524918</v>
          </cell>
          <cell r="AQ747">
            <v>1001124</v>
          </cell>
          <cell r="AR747">
            <v>1</v>
          </cell>
          <cell r="AS747">
            <v>42524</v>
          </cell>
          <cell r="AT747" t="str">
            <v>IDU-1806-2015 Contratado Conservacion IDU Arterial BRIGADA DE REACCION VIAL FASE I -</v>
          </cell>
          <cell r="AV747" t="str">
            <v>sc</v>
          </cell>
        </row>
        <row r="748">
          <cell r="AP748">
            <v>524921</v>
          </cell>
          <cell r="AQ748">
            <v>1006081</v>
          </cell>
          <cell r="AR748">
            <v>1</v>
          </cell>
          <cell r="AS748">
            <v>42524</v>
          </cell>
          <cell r="AT748" t="str">
            <v>IDU-1806-2015 Contratado Conservacion IDU Arterial BRIGADA DE REACCION VIAL FASE I -</v>
          </cell>
          <cell r="AV748" t="str">
            <v>sc</v>
          </cell>
        </row>
        <row r="749">
          <cell r="AP749">
            <v>524924</v>
          </cell>
          <cell r="AQ749">
            <v>1006334</v>
          </cell>
          <cell r="AR749">
            <v>1</v>
          </cell>
          <cell r="AS749">
            <v>42524</v>
          </cell>
          <cell r="AT749" t="str">
            <v>IDU-1806-2015 Contratado Conservacion IDU Arterial BRIGADA DE REACCION VIAL FASE I -Anden 3-POLIZA ESTABILIDAD ACTIVA</v>
          </cell>
          <cell r="AV749" t="str">
            <v>sc</v>
          </cell>
        </row>
        <row r="750">
          <cell r="AP750">
            <v>524927</v>
          </cell>
          <cell r="AQ750">
            <v>1001050</v>
          </cell>
          <cell r="AR750">
            <v>1</v>
          </cell>
          <cell r="AS750">
            <v>42524</v>
          </cell>
          <cell r="AT750" t="str">
            <v>IDU-1806-2015 Contratado Conservacion IDU Arterial BRIGADA DE REACCION VIAL FASE I -</v>
          </cell>
          <cell r="AV750" t="str">
            <v>sc</v>
          </cell>
        </row>
        <row r="751">
          <cell r="AP751">
            <v>524929</v>
          </cell>
          <cell r="AQ751">
            <v>1001050</v>
          </cell>
          <cell r="AR751">
            <v>1</v>
          </cell>
          <cell r="AS751">
            <v>42524</v>
          </cell>
          <cell r="AT751" t="str">
            <v>IDU-1806-2015 Contratado Conservacion IDU Arterial BRIGADA DE REACCION VIAL FASE I -</v>
          </cell>
          <cell r="AV751" t="str">
            <v>sc</v>
          </cell>
        </row>
        <row r="752">
          <cell r="AP752">
            <v>524932</v>
          </cell>
          <cell r="AQ752">
            <v>1000039</v>
          </cell>
          <cell r="AR752">
            <v>1</v>
          </cell>
          <cell r="AS752">
            <v>42524</v>
          </cell>
          <cell r="AT752" t="str">
            <v>IDU-1806-2015 Contratado Conservacion IDU Arterial BRIGADA DE REACCION VIAL FASE I -Anden 3-POLIZA ESTABILIDAD ACTIVA</v>
          </cell>
          <cell r="AV752" t="str">
            <v>sc</v>
          </cell>
        </row>
        <row r="753">
          <cell r="AP753">
            <v>524935</v>
          </cell>
          <cell r="AQ753">
            <v>1001304</v>
          </cell>
          <cell r="AR753">
            <v>1</v>
          </cell>
          <cell r="AS753">
            <v>42524</v>
          </cell>
          <cell r="AT753" t="str">
            <v>IDU-1806-2015 Contratado Conservacion IDU Arterial BRIGADA DE REACCION VIAL FASE I -</v>
          </cell>
          <cell r="AV753" t="str">
            <v>sc</v>
          </cell>
        </row>
        <row r="754">
          <cell r="AP754">
            <v>524937</v>
          </cell>
          <cell r="AQ754">
            <v>1001304</v>
          </cell>
          <cell r="AR754">
            <v>1</v>
          </cell>
          <cell r="AS754">
            <v>42524</v>
          </cell>
          <cell r="AT754" t="str">
            <v>IDU-1806-2015 Contratado Conservacion IDU Arterial BRIGADA DE REACCION VIAL FASE I -</v>
          </cell>
          <cell r="AV754" t="str">
            <v>sc</v>
          </cell>
        </row>
        <row r="755">
          <cell r="AP755">
            <v>524940</v>
          </cell>
          <cell r="AQ755">
            <v>1000649</v>
          </cell>
          <cell r="AR755">
            <v>1</v>
          </cell>
          <cell r="AS755">
            <v>42524</v>
          </cell>
          <cell r="AT755" t="str">
            <v>IDU-1806-2015 Contratado Conservacion IDU Arterial BRIGADA DE REACCION VIAL FASE I -</v>
          </cell>
          <cell r="AV755" t="str">
            <v>sc</v>
          </cell>
        </row>
        <row r="756">
          <cell r="AP756">
            <v>524943</v>
          </cell>
          <cell r="AQ756">
            <v>1000515</v>
          </cell>
          <cell r="AR756">
            <v>1</v>
          </cell>
          <cell r="AS756">
            <v>42524</v>
          </cell>
          <cell r="AT756" t="str">
            <v>IDU-1806-2015 Contratado Conservacion IDU Arterial BRIGADA DE REACCION VIAL FASE I -</v>
          </cell>
          <cell r="AV756" t="str">
            <v>sc</v>
          </cell>
        </row>
        <row r="757">
          <cell r="AP757">
            <v>524946</v>
          </cell>
          <cell r="AQ757">
            <v>1000430</v>
          </cell>
          <cell r="AR757">
            <v>1</v>
          </cell>
          <cell r="AS757">
            <v>42524</v>
          </cell>
          <cell r="AT757" t="str">
            <v>IDU-1806-2015 Contratado Conservacion IDU Arterial BRIGADA DE REACCION VIAL FASE I -Anden 3-POLIZA ESTABILIDAD ACTIVA</v>
          </cell>
          <cell r="AV757" t="str">
            <v>sc</v>
          </cell>
        </row>
        <row r="758">
          <cell r="AP758">
            <v>524949</v>
          </cell>
          <cell r="AQ758">
            <v>1000371</v>
          </cell>
          <cell r="AR758">
            <v>1</v>
          </cell>
          <cell r="AS758">
            <v>42524</v>
          </cell>
          <cell r="AT758" t="str">
            <v>IDU-1806-2015 Contratado Conservacion IDU Arterial BRIGADA DE REACCION VIAL FASE I -Anden 3-POLIZA ESTABILIDAD ACTIVA</v>
          </cell>
          <cell r="AV758" t="str">
            <v>sc</v>
          </cell>
        </row>
        <row r="759">
          <cell r="AP759">
            <v>524952</v>
          </cell>
          <cell r="AQ759">
            <v>1000220</v>
          </cell>
          <cell r="AR759">
            <v>1</v>
          </cell>
          <cell r="AS759">
            <v>42524</v>
          </cell>
          <cell r="AT759" t="str">
            <v>IDU-1806-2015 Contratado Conservacion IDU Arterial BRIGADA DE REACCION VIAL FASE I -Anden 3-POLIZA ESTABILIDAD ACTIVA</v>
          </cell>
          <cell r="AV759" t="str">
            <v>sc</v>
          </cell>
        </row>
        <row r="760">
          <cell r="AP760">
            <v>524955</v>
          </cell>
          <cell r="AQ760">
            <v>1000187</v>
          </cell>
          <cell r="AR760">
            <v>1</v>
          </cell>
          <cell r="AS760">
            <v>42524</v>
          </cell>
          <cell r="AT760" t="str">
            <v>IDU-1806-2015 Contratado Conservacion IDU Arterial BRIGADA DE REACCION VIAL FASE I -Anden 3-POLIZA ESTABILIDAD ACTIVA</v>
          </cell>
          <cell r="AV760" t="str">
            <v>sc</v>
          </cell>
        </row>
        <row r="761">
          <cell r="AP761">
            <v>524958</v>
          </cell>
          <cell r="AQ761">
            <v>1000999</v>
          </cell>
          <cell r="AR761">
            <v>1</v>
          </cell>
          <cell r="AS761">
            <v>42524</v>
          </cell>
          <cell r="AT761" t="str">
            <v>IDU-1806-2015 Contratado Conservacion IDU Arterial BRIGADA DE REACCION VIAL FASE I -</v>
          </cell>
          <cell r="AV761" t="str">
            <v>sc</v>
          </cell>
        </row>
        <row r="762">
          <cell r="AP762">
            <v>524961</v>
          </cell>
          <cell r="AQ762">
            <v>1000087</v>
          </cell>
          <cell r="AR762">
            <v>1</v>
          </cell>
          <cell r="AS762">
            <v>42524</v>
          </cell>
          <cell r="AT762" t="str">
            <v>IDU-1806-2015 Contratado Conservacion IDU Arterial BRIGADA DE REACCION VIAL FASE I -Anden 3-POLIZA ESTABILIDAD ACTIVA</v>
          </cell>
          <cell r="AV762" t="str">
            <v>sc</v>
          </cell>
        </row>
        <row r="763">
          <cell r="AP763">
            <v>524979</v>
          </cell>
          <cell r="AQ763">
            <v>1003997</v>
          </cell>
          <cell r="AR763">
            <v>1</v>
          </cell>
          <cell r="AS763">
            <v>42524</v>
          </cell>
          <cell r="AT763" t="str">
            <v>IDU-1806-2015 Contratado Conservacion IDU Arterial BRIGADA DE REACCION VIAL FASE I -</v>
          </cell>
          <cell r="AV763" t="str">
            <v>sc</v>
          </cell>
        </row>
        <row r="764">
          <cell r="AP764">
            <v>524981</v>
          </cell>
          <cell r="AQ764">
            <v>1003997</v>
          </cell>
          <cell r="AR764">
            <v>1</v>
          </cell>
          <cell r="AS764">
            <v>42760</v>
          </cell>
          <cell r="AT764" t="str">
            <v>SD Terminado Parcheo UAERMV Arterial SD Reporte Ejecución diciembre de 2016-</v>
          </cell>
          <cell r="AV764" t="str">
            <v>sc</v>
          </cell>
        </row>
        <row r="765">
          <cell r="AP765">
            <v>524984</v>
          </cell>
          <cell r="AQ765">
            <v>1003873</v>
          </cell>
          <cell r="AR765">
            <v>1</v>
          </cell>
          <cell r="AS765">
            <v>42524</v>
          </cell>
          <cell r="AT765" t="str">
            <v>IDU-1806-2015 Contratado Conservacion IDU Arterial BRIGADA DE REACCION VIAL FASE I -</v>
          </cell>
          <cell r="AV765" t="str">
            <v>sc</v>
          </cell>
        </row>
        <row r="766">
          <cell r="AP766">
            <v>524986</v>
          </cell>
          <cell r="AQ766">
            <v>1003873</v>
          </cell>
          <cell r="AR766">
            <v>1</v>
          </cell>
          <cell r="AS766">
            <v>42760</v>
          </cell>
          <cell r="AT766" t="str">
            <v>SD Terminado Parcheo UAERMV Arterial SD Reporte Ejecución diciembre de 2016-</v>
          </cell>
          <cell r="AV766" t="str">
            <v>sc</v>
          </cell>
        </row>
        <row r="767">
          <cell r="AP767">
            <v>524989</v>
          </cell>
          <cell r="AQ767">
            <v>1003733</v>
          </cell>
          <cell r="AR767">
            <v>1</v>
          </cell>
          <cell r="AS767">
            <v>42524</v>
          </cell>
          <cell r="AT767" t="str">
            <v>IDU-1806-2015 Contratado Conservacion IDU Arterial BRIGADA DE REACCION VIAL FASE I -</v>
          </cell>
          <cell r="AV767" t="str">
            <v>sc</v>
          </cell>
        </row>
        <row r="768">
          <cell r="AP768">
            <v>524991</v>
          </cell>
          <cell r="AQ768">
            <v>1003733</v>
          </cell>
          <cell r="AR768">
            <v>1</v>
          </cell>
          <cell r="AS768">
            <v>42524</v>
          </cell>
          <cell r="AT768" t="str">
            <v>IDU-1806-2015 Contratado Conservacion IDU Arterial BRIGADA DE REACCION VIAL FASE I -</v>
          </cell>
          <cell r="AV768" t="str">
            <v>sc</v>
          </cell>
        </row>
        <row r="769">
          <cell r="AP769">
            <v>524994</v>
          </cell>
          <cell r="AQ769">
            <v>1003965</v>
          </cell>
          <cell r="AR769">
            <v>1</v>
          </cell>
          <cell r="AS769">
            <v>42524</v>
          </cell>
          <cell r="AT769" t="str">
            <v>IDU-1806-2015 Contratado Conservacion IDU Arterial BRIGADA DE REACCION VIAL FASE I -</v>
          </cell>
          <cell r="AV769" t="str">
            <v>sc</v>
          </cell>
        </row>
        <row r="770">
          <cell r="AP770">
            <v>524996</v>
          </cell>
          <cell r="AQ770">
            <v>1003965</v>
          </cell>
          <cell r="AR770">
            <v>1</v>
          </cell>
          <cell r="AS770">
            <v>42524</v>
          </cell>
          <cell r="AT770" t="str">
            <v>IDU-1806-2015 Contratado Conservacion IDU Arterial BRIGADA DE REACCION VIAL FASE I -</v>
          </cell>
          <cell r="AV770" t="str">
            <v>sc</v>
          </cell>
        </row>
        <row r="771">
          <cell r="AP771">
            <v>525048</v>
          </cell>
          <cell r="AQ771">
            <v>1003788</v>
          </cell>
          <cell r="AR771">
            <v>1</v>
          </cell>
          <cell r="AS771">
            <v>42313</v>
          </cell>
          <cell r="AT771" t="str">
            <v>IDU-69-2008 Terminado Acciones de Movilidad IDU Arterial  -</v>
          </cell>
          <cell r="AV771" t="str">
            <v>sc</v>
          </cell>
        </row>
        <row r="772">
          <cell r="AP772">
            <v>525055</v>
          </cell>
          <cell r="AQ772">
            <v>1003718</v>
          </cell>
          <cell r="AR772">
            <v>1</v>
          </cell>
          <cell r="AS772">
            <v>42313</v>
          </cell>
          <cell r="AT772" t="str">
            <v>IDU-69-2008 Terminado Acciones de Movilidad IDU Arterial  -</v>
          </cell>
          <cell r="AV772" t="str">
            <v>sc</v>
          </cell>
        </row>
        <row r="773">
          <cell r="AP773">
            <v>525058</v>
          </cell>
          <cell r="AQ773">
            <v>1003689</v>
          </cell>
          <cell r="AR773">
            <v>1</v>
          </cell>
          <cell r="AS773">
            <v>42313</v>
          </cell>
          <cell r="AT773" t="str">
            <v>IDU-69-2008 Terminado Acciones de Movilidad IDU Arterial  -</v>
          </cell>
          <cell r="AV773" t="str">
            <v>sc</v>
          </cell>
        </row>
        <row r="774">
          <cell r="AP774">
            <v>525060</v>
          </cell>
          <cell r="AQ774">
            <v>1003689</v>
          </cell>
          <cell r="AR774">
            <v>1</v>
          </cell>
          <cell r="AS774">
            <v>42313</v>
          </cell>
          <cell r="AT774" t="str">
            <v>IDU-69-2008 Terminado Acciones de Movilidad IDU Arterial  -</v>
          </cell>
          <cell r="AV774" t="str">
            <v>sc</v>
          </cell>
        </row>
        <row r="775">
          <cell r="AP775">
            <v>525063</v>
          </cell>
          <cell r="AQ775">
            <v>1003645</v>
          </cell>
          <cell r="AR775">
            <v>1</v>
          </cell>
          <cell r="AS775">
            <v>42313</v>
          </cell>
          <cell r="AT775" t="str">
            <v>IDU-69-2008 Terminado Acciones de Movilidad IDU Arterial  -</v>
          </cell>
          <cell r="AV775" t="str">
            <v>sc</v>
          </cell>
        </row>
        <row r="776">
          <cell r="AP776">
            <v>525065</v>
          </cell>
          <cell r="AQ776">
            <v>1003645</v>
          </cell>
          <cell r="AR776">
            <v>1</v>
          </cell>
          <cell r="AS776">
            <v>42313</v>
          </cell>
          <cell r="AT776" t="str">
            <v>IDU-69-2008 Terminado Acciones de Movilidad IDU Arterial  -</v>
          </cell>
          <cell r="AV776" t="str">
            <v>sc</v>
          </cell>
        </row>
        <row r="777">
          <cell r="AP777">
            <v>525070</v>
          </cell>
          <cell r="AQ777">
            <v>1003583</v>
          </cell>
          <cell r="AR777">
            <v>1</v>
          </cell>
          <cell r="AS777">
            <v>42313</v>
          </cell>
          <cell r="AT777" t="str">
            <v>IDU-69-2008 Terminado Acciones de Movilidad IDU Arterial  -</v>
          </cell>
          <cell r="AV777" t="str">
            <v>sc</v>
          </cell>
        </row>
        <row r="778">
          <cell r="AP778">
            <v>525124</v>
          </cell>
          <cell r="AQ778">
            <v>1001636</v>
          </cell>
          <cell r="AR778">
            <v>1</v>
          </cell>
          <cell r="AS778">
            <v>42342</v>
          </cell>
          <cell r="AT778" t="str">
            <v>IDU-66-2009 Terminado Construcción IDU Arterial  -Anden 1-7 Calzada 2-4 Separador 3-5 Cicloruta 6-POLIZA ESTABILIDAD ACTIVA</v>
          </cell>
          <cell r="AV778" t="str">
            <v>sc</v>
          </cell>
        </row>
        <row r="779">
          <cell r="AP779">
            <v>525127</v>
          </cell>
          <cell r="AQ779">
            <v>1001564</v>
          </cell>
          <cell r="AR779">
            <v>1</v>
          </cell>
          <cell r="AS779">
            <v>42342</v>
          </cell>
          <cell r="AT779" t="str">
            <v>IDU-66-2009 Terminado Construcción IDU Arterial  -Anden 1-7 Calzada 2-4 Separador 3-5 Cicloruta 6-POLIZA ESTABILIDAD ACTIVA</v>
          </cell>
          <cell r="AV779" t="str">
            <v>sc</v>
          </cell>
        </row>
        <row r="780">
          <cell r="AP780">
            <v>525130</v>
          </cell>
          <cell r="AQ780">
            <v>1001502</v>
          </cell>
          <cell r="AR780">
            <v>1</v>
          </cell>
          <cell r="AS780">
            <v>42342</v>
          </cell>
          <cell r="AT780" t="str">
            <v>IDU-66-2009 Terminado Construcción IDU Arterial  -Anden 1-7 Calzada 2-4 Separador 3-5 Cicloruta 6-POLIZA ESTABILIDAD ACTIVA</v>
          </cell>
          <cell r="AV780" t="str">
            <v>sc</v>
          </cell>
        </row>
        <row r="781">
          <cell r="AP781">
            <v>525133</v>
          </cell>
          <cell r="AQ781">
            <v>1001460</v>
          </cell>
          <cell r="AR781">
            <v>1</v>
          </cell>
          <cell r="AS781">
            <v>42342</v>
          </cell>
          <cell r="AT781" t="str">
            <v>IDU-66-2009 Terminado Construcción IDU Arterial  -Anden 1-7 Calzada 2-4 Separador 3-5 Cicloruta 6-POLIZA ESTABILIDAD ACTIVA</v>
          </cell>
          <cell r="AV781" t="str">
            <v>sc</v>
          </cell>
        </row>
        <row r="782">
          <cell r="AP782">
            <v>525144</v>
          </cell>
          <cell r="AQ782">
            <v>1003902</v>
          </cell>
          <cell r="AR782">
            <v>1</v>
          </cell>
          <cell r="AS782">
            <v>42313</v>
          </cell>
          <cell r="AT782" t="str">
            <v>IDU-49-2012 Terminado Acciones de Movilidad IDU Arterial  -</v>
          </cell>
          <cell r="AV782" t="str">
            <v>sc</v>
          </cell>
        </row>
        <row r="783">
          <cell r="AP783">
            <v>525152</v>
          </cell>
          <cell r="AQ783">
            <v>1003969</v>
          </cell>
          <cell r="AR783">
            <v>1</v>
          </cell>
          <cell r="AS783">
            <v>42760</v>
          </cell>
          <cell r="AT783" t="str">
            <v>SD Terminado Parcheo UAERMV Arterial SD Reporte Ejecución diciembre de 2016-</v>
          </cell>
          <cell r="AV783" t="str">
            <v>sc</v>
          </cell>
        </row>
        <row r="784">
          <cell r="AP784">
            <v>525154</v>
          </cell>
          <cell r="AQ784">
            <v>1003969</v>
          </cell>
          <cell r="AR784">
            <v>1</v>
          </cell>
          <cell r="AS784">
            <v>42760</v>
          </cell>
          <cell r="AT784" t="str">
            <v>SD Terminado Parcheo UAERMV Arterial SD Reporte Ejecución diciembre de 2016-</v>
          </cell>
          <cell r="AV784" t="str">
            <v>sc</v>
          </cell>
        </row>
        <row r="785">
          <cell r="AP785">
            <v>525159</v>
          </cell>
          <cell r="AQ785">
            <v>1003850</v>
          </cell>
          <cell r="AR785">
            <v>1</v>
          </cell>
          <cell r="AS785">
            <v>42760</v>
          </cell>
          <cell r="AT785" t="str">
            <v>SD Terminado Parcheo UAERMV Arterial SD Reporte Ejecución diciembre de 2016-</v>
          </cell>
          <cell r="AV785" t="str">
            <v>sc</v>
          </cell>
        </row>
        <row r="786">
          <cell r="AP786">
            <v>525164</v>
          </cell>
          <cell r="AQ786">
            <v>1003803</v>
          </cell>
          <cell r="AR786">
            <v>1</v>
          </cell>
          <cell r="AS786">
            <v>42313</v>
          </cell>
          <cell r="AT786" t="str">
            <v>IDU-49-2012 Terminado Acciones de Movilidad IDU Arterial  -</v>
          </cell>
          <cell r="AV786" t="str">
            <v>sc</v>
          </cell>
        </row>
        <row r="787">
          <cell r="AP787">
            <v>525169</v>
          </cell>
          <cell r="AQ787">
            <v>1003870</v>
          </cell>
          <cell r="AR787">
            <v>1</v>
          </cell>
          <cell r="AS787">
            <v>42313</v>
          </cell>
          <cell r="AT787" t="str">
            <v>IDU-49-2012 Terminado Acciones de Movilidad IDU Arterial  -</v>
          </cell>
          <cell r="AV787" t="str">
            <v>sc</v>
          </cell>
        </row>
        <row r="788">
          <cell r="AP788">
            <v>525172</v>
          </cell>
          <cell r="AQ788">
            <v>1004035</v>
          </cell>
          <cell r="AR788">
            <v>1</v>
          </cell>
          <cell r="AS788">
            <v>42723</v>
          </cell>
          <cell r="AT788" t="str">
            <v>SD Terminado Mantenimiento Periódico UAERMV Arterial SD -</v>
          </cell>
          <cell r="AV788" t="str">
            <v>sc</v>
          </cell>
        </row>
        <row r="789">
          <cell r="AP789">
            <v>525174</v>
          </cell>
          <cell r="AQ789">
            <v>1004035</v>
          </cell>
          <cell r="AR789">
            <v>1</v>
          </cell>
          <cell r="AS789">
            <v>42723</v>
          </cell>
          <cell r="AT789" t="str">
            <v>SD Terminado Mantenimiento Periódico UAERMV Arterial SD -</v>
          </cell>
          <cell r="AV789" t="str">
            <v>sc</v>
          </cell>
        </row>
        <row r="790">
          <cell r="AP790">
            <v>525177</v>
          </cell>
          <cell r="AQ790">
            <v>1006245</v>
          </cell>
          <cell r="AR790">
            <v>1</v>
          </cell>
          <cell r="AS790">
            <v>42313</v>
          </cell>
          <cell r="AT790" t="str">
            <v>IDU-69-2008 Terminado Mantenimiento Periódico IDU Arterial  -</v>
          </cell>
          <cell r="AV790" t="str">
            <v>sc</v>
          </cell>
        </row>
        <row r="791">
          <cell r="AP791">
            <v>525182</v>
          </cell>
          <cell r="AQ791">
            <v>1005482</v>
          </cell>
          <cell r="AR791">
            <v>1</v>
          </cell>
          <cell r="AS791">
            <v>42313</v>
          </cell>
          <cell r="AT791" t="str">
            <v>IDU-69-2008 Terminado Mantenimiento Periódico IDU Arterial  -</v>
          </cell>
          <cell r="AV791" t="str">
            <v>sc</v>
          </cell>
        </row>
        <row r="792">
          <cell r="AP792">
            <v>525184</v>
          </cell>
          <cell r="AQ792">
            <v>1005482</v>
          </cell>
          <cell r="AR792">
            <v>1</v>
          </cell>
          <cell r="AS792">
            <v>42313</v>
          </cell>
          <cell r="AT792" t="str">
            <v>IDU-69-2008 Terminado Mantenimiento Periódico IDU Arterial  -</v>
          </cell>
          <cell r="AV792" t="str">
            <v>sc</v>
          </cell>
        </row>
        <row r="793">
          <cell r="AP793">
            <v>525190</v>
          </cell>
          <cell r="AQ793">
            <v>1005503</v>
          </cell>
          <cell r="AR793">
            <v>1</v>
          </cell>
          <cell r="AS793">
            <v>42313</v>
          </cell>
          <cell r="AT793" t="str">
            <v>IDU-69-2008 Terminado Mantenimiento Periódico IDU Arterial  -</v>
          </cell>
          <cell r="AV793" t="str">
            <v>sc</v>
          </cell>
        </row>
        <row r="794">
          <cell r="AP794">
            <v>525192</v>
          </cell>
          <cell r="AQ794">
            <v>1005503</v>
          </cell>
          <cell r="AR794">
            <v>1</v>
          </cell>
          <cell r="AS794">
            <v>42313</v>
          </cell>
          <cell r="AT794" t="str">
            <v>IDU-69-2008 Terminado Mantenimiento Periódico IDU Arterial  -</v>
          </cell>
          <cell r="AV794" t="str">
            <v>sc</v>
          </cell>
        </row>
        <row r="795">
          <cell r="AP795">
            <v>525195</v>
          </cell>
          <cell r="AQ795">
            <v>1004968</v>
          </cell>
          <cell r="AR795">
            <v>1</v>
          </cell>
          <cell r="AS795">
            <v>42313</v>
          </cell>
          <cell r="AT795" t="str">
            <v>IDU-69-2008 Terminado Mantenimiento Rutinario IDU Arterial  -</v>
          </cell>
          <cell r="AV795" t="str">
            <v>sc</v>
          </cell>
        </row>
        <row r="796">
          <cell r="AP796">
            <v>525200</v>
          </cell>
          <cell r="AQ796">
            <v>1005544</v>
          </cell>
          <cell r="AR796">
            <v>1</v>
          </cell>
          <cell r="AS796">
            <v>42313</v>
          </cell>
          <cell r="AT796" t="str">
            <v>IDU-69-2008 Terminado Mantenimiento Periódico IDU Arterial  -</v>
          </cell>
          <cell r="AV796" t="str">
            <v>sc</v>
          </cell>
        </row>
        <row r="797">
          <cell r="AP797">
            <v>525202</v>
          </cell>
          <cell r="AQ797">
            <v>1005544</v>
          </cell>
          <cell r="AR797">
            <v>1</v>
          </cell>
          <cell r="AS797">
            <v>42313</v>
          </cell>
          <cell r="AT797" t="str">
            <v>IDU-69-2008 Terminado Mantenimiento Periódico IDU Arterial  -</v>
          </cell>
          <cell r="AV797" t="str">
            <v>sc</v>
          </cell>
        </row>
        <row r="798">
          <cell r="AP798">
            <v>525205</v>
          </cell>
          <cell r="AQ798">
            <v>1005608</v>
          </cell>
          <cell r="AR798">
            <v>1</v>
          </cell>
          <cell r="AS798">
            <v>42313</v>
          </cell>
          <cell r="AT798" t="str">
            <v>IDU-69-2008 Terminado Mantenimiento Periódico IDU Arterial  -</v>
          </cell>
          <cell r="AV798" t="str">
            <v>sc</v>
          </cell>
        </row>
        <row r="799">
          <cell r="AP799">
            <v>525207</v>
          </cell>
          <cell r="AQ799">
            <v>1005608</v>
          </cell>
          <cell r="AR799">
            <v>1</v>
          </cell>
          <cell r="AS799">
            <v>42313</v>
          </cell>
          <cell r="AT799" t="str">
            <v>IDU-69-2008 Terminado Mantenimiento Periódico IDU Arterial  -</v>
          </cell>
          <cell r="AV799" t="str">
            <v>sc</v>
          </cell>
        </row>
        <row r="800">
          <cell r="AP800">
            <v>525210</v>
          </cell>
          <cell r="AQ800">
            <v>1005725</v>
          </cell>
          <cell r="AR800">
            <v>1</v>
          </cell>
          <cell r="AS800">
            <v>42313</v>
          </cell>
          <cell r="AT800" t="str">
            <v>IDU-69-2008 Terminado Mantenimiento Periódico IDU Arterial  -</v>
          </cell>
          <cell r="AV800" t="str">
            <v>sc</v>
          </cell>
        </row>
        <row r="801">
          <cell r="AP801">
            <v>525212</v>
          </cell>
          <cell r="AQ801">
            <v>1005725</v>
          </cell>
          <cell r="AR801">
            <v>1</v>
          </cell>
          <cell r="AS801">
            <v>42313</v>
          </cell>
          <cell r="AT801" t="str">
            <v>IDU-69-2008 Terminado Mantenimiento Rutinario IDU Arterial  -</v>
          </cell>
          <cell r="AV801" t="str">
            <v>sc</v>
          </cell>
        </row>
        <row r="802">
          <cell r="AP802">
            <v>525227</v>
          </cell>
          <cell r="AQ802">
            <v>1005358</v>
          </cell>
          <cell r="AR802">
            <v>1</v>
          </cell>
          <cell r="AS802">
            <v>42313</v>
          </cell>
          <cell r="AT802" t="str">
            <v>IDU-69-2008 Terminado Mantenimiento Periódico IDU Arterial  -</v>
          </cell>
          <cell r="AV802" t="str">
            <v>sc</v>
          </cell>
        </row>
        <row r="803">
          <cell r="AP803">
            <v>525229</v>
          </cell>
          <cell r="AQ803">
            <v>1005358</v>
          </cell>
          <cell r="AR803">
            <v>1</v>
          </cell>
          <cell r="AS803">
            <v>42313</v>
          </cell>
          <cell r="AT803" t="str">
            <v>IDU-69-2008 Terminado Mantenimiento Periódico IDU Arterial  -</v>
          </cell>
          <cell r="AV803" t="str">
            <v>sc</v>
          </cell>
        </row>
        <row r="804">
          <cell r="AP804">
            <v>525232</v>
          </cell>
          <cell r="AQ804">
            <v>1005679</v>
          </cell>
          <cell r="AR804">
            <v>1</v>
          </cell>
          <cell r="AS804">
            <v>42313</v>
          </cell>
          <cell r="AT804" t="str">
            <v>IDU-69-2008 Terminado Mantenimiento Periódico IDU Arterial  -</v>
          </cell>
          <cell r="AV804" t="str">
            <v>sc</v>
          </cell>
        </row>
        <row r="805">
          <cell r="AP805">
            <v>525234</v>
          </cell>
          <cell r="AQ805">
            <v>1005679</v>
          </cell>
          <cell r="AR805">
            <v>1</v>
          </cell>
          <cell r="AS805">
            <v>42313</v>
          </cell>
          <cell r="AT805" t="str">
            <v>IDU-69-2008 Terminado Mantenimiento Periódico IDU Arterial  -</v>
          </cell>
          <cell r="AV805" t="str">
            <v>sc</v>
          </cell>
        </row>
        <row r="806">
          <cell r="AP806">
            <v>525240</v>
          </cell>
          <cell r="AQ806">
            <v>1005098</v>
          </cell>
          <cell r="AR806">
            <v>1</v>
          </cell>
          <cell r="AS806">
            <v>42313</v>
          </cell>
          <cell r="AT806" t="str">
            <v>IDU-69-2008 Terminado Mantenimiento Periódico IDU Arterial  -</v>
          </cell>
          <cell r="AV806" t="str">
            <v>sc</v>
          </cell>
        </row>
        <row r="807">
          <cell r="AP807">
            <v>525245</v>
          </cell>
          <cell r="AQ807">
            <v>1005321</v>
          </cell>
          <cell r="AR807">
            <v>1</v>
          </cell>
          <cell r="AS807">
            <v>42313</v>
          </cell>
          <cell r="AT807" t="str">
            <v>IDU-69-2008 Terminado Mantenimiento Periódico IDU Arterial  -</v>
          </cell>
          <cell r="AV807" t="str">
            <v>sc</v>
          </cell>
        </row>
        <row r="808">
          <cell r="AP808">
            <v>525247</v>
          </cell>
          <cell r="AQ808">
            <v>1005321</v>
          </cell>
          <cell r="AR808">
            <v>1</v>
          </cell>
          <cell r="AS808">
            <v>42313</v>
          </cell>
          <cell r="AT808" t="str">
            <v>IDU-69-2008 Terminado Mantenimiento Periódico IDU Arterial  -</v>
          </cell>
          <cell r="AV808" t="str">
            <v>sc</v>
          </cell>
        </row>
        <row r="809">
          <cell r="AP809">
            <v>525250</v>
          </cell>
          <cell r="AQ809">
            <v>1000041</v>
          </cell>
          <cell r="AR809">
            <v>1</v>
          </cell>
          <cell r="AS809">
            <v>42409</v>
          </cell>
          <cell r="AT809" t="str">
            <v>IDU-1686-2014 Terminado Acciones de Movilidad IDU Arterial  -</v>
          </cell>
          <cell r="AV809" t="str">
            <v>sc</v>
          </cell>
        </row>
        <row r="810">
          <cell r="AP810">
            <v>525253</v>
          </cell>
          <cell r="AQ810">
            <v>1000259</v>
          </cell>
          <cell r="AR810">
            <v>1</v>
          </cell>
          <cell r="AS810">
            <v>42409</v>
          </cell>
          <cell r="AT810" t="str">
            <v>IDU-1686-2014 Terminado Acciones de Movilidad IDU Arterial  -</v>
          </cell>
          <cell r="AV810" t="str">
            <v>sc</v>
          </cell>
        </row>
        <row r="811">
          <cell r="AP811">
            <v>525262</v>
          </cell>
          <cell r="AQ811">
            <v>1000131</v>
          </cell>
          <cell r="AR811">
            <v>1</v>
          </cell>
          <cell r="AS811">
            <v>42409</v>
          </cell>
          <cell r="AT811" t="str">
            <v>IDU-1686-2014 Terminado Acciones de Movilidad IDU Arterial  -</v>
          </cell>
          <cell r="AV811" t="str">
            <v>sc</v>
          </cell>
        </row>
        <row r="812">
          <cell r="AP812">
            <v>525271</v>
          </cell>
          <cell r="AQ812">
            <v>1005031</v>
          </cell>
          <cell r="AR812">
            <v>1</v>
          </cell>
          <cell r="AS812">
            <v>42313</v>
          </cell>
          <cell r="AT812" t="str">
            <v>IDU-69-2008 Terminado Mantenimiento Periódico IDU Arterial  -</v>
          </cell>
          <cell r="AV812" t="str">
            <v>sc</v>
          </cell>
        </row>
        <row r="813">
          <cell r="AP813">
            <v>525276</v>
          </cell>
          <cell r="AQ813">
            <v>1005152</v>
          </cell>
          <cell r="AR813">
            <v>1</v>
          </cell>
          <cell r="AS813">
            <v>42313</v>
          </cell>
          <cell r="AT813" t="str">
            <v>IDU-69-2008 Terminado Mantenimiento Periódico IDU Arterial  -</v>
          </cell>
          <cell r="AV813" t="str">
            <v>sc</v>
          </cell>
        </row>
        <row r="814">
          <cell r="AP814">
            <v>525281</v>
          </cell>
          <cell r="AQ814">
            <v>1005231</v>
          </cell>
          <cell r="AR814">
            <v>1</v>
          </cell>
          <cell r="AS814">
            <v>42313</v>
          </cell>
          <cell r="AT814" t="str">
            <v>IDU-69-2008 Terminado Mantenimiento Periódico IDU Arterial  -</v>
          </cell>
          <cell r="AV814" t="str">
            <v>sc</v>
          </cell>
        </row>
        <row r="815">
          <cell r="AP815">
            <v>525326</v>
          </cell>
          <cell r="AQ815">
            <v>1005314</v>
          </cell>
          <cell r="AR815">
            <v>1</v>
          </cell>
          <cell r="AS815">
            <v>42723</v>
          </cell>
          <cell r="AT815" t="str">
            <v>SD Terminado Mantenimiento Periódico UAERMV Arterial SD -</v>
          </cell>
          <cell r="AV815" t="str">
            <v>sc</v>
          </cell>
        </row>
        <row r="816">
          <cell r="AP816">
            <v>525328</v>
          </cell>
          <cell r="AQ816">
            <v>1005314</v>
          </cell>
          <cell r="AR816">
            <v>1</v>
          </cell>
          <cell r="AS816">
            <v>42723</v>
          </cell>
          <cell r="AT816" t="str">
            <v>SD Terminado Mantenimiento Periódico UAERMV Arterial SD -</v>
          </cell>
          <cell r="AV816" t="str">
            <v>sc</v>
          </cell>
        </row>
        <row r="817">
          <cell r="AP817">
            <v>525346</v>
          </cell>
          <cell r="AQ817">
            <v>1005401</v>
          </cell>
          <cell r="AR817">
            <v>1</v>
          </cell>
          <cell r="AS817">
            <v>42723</v>
          </cell>
          <cell r="AT817" t="str">
            <v>SD Terminado Mantenimiento Periódico UAERMV Arterial SD -</v>
          </cell>
          <cell r="AV817" t="str">
            <v>sc</v>
          </cell>
        </row>
        <row r="818">
          <cell r="AP818">
            <v>525348</v>
          </cell>
          <cell r="AQ818">
            <v>1005401</v>
          </cell>
          <cell r="AR818">
            <v>1</v>
          </cell>
          <cell r="AS818">
            <v>42313</v>
          </cell>
          <cell r="AT818" t="str">
            <v>IDU-49-2012 Terminado Acciones de Movilidad IDU Arterial  -</v>
          </cell>
          <cell r="AV818" t="str">
            <v>sc</v>
          </cell>
        </row>
        <row r="819">
          <cell r="AP819">
            <v>525363</v>
          </cell>
          <cell r="AQ819">
            <v>1005139</v>
          </cell>
          <cell r="AR819">
            <v>1</v>
          </cell>
          <cell r="AS819">
            <v>42760</v>
          </cell>
          <cell r="AT819" t="str">
            <v>SD Terminado Parcheo UAERMV Arterial SD Reporte Ejecución diciembre de 2016-</v>
          </cell>
          <cell r="AV819" t="str">
            <v>sc</v>
          </cell>
        </row>
        <row r="820">
          <cell r="AP820">
            <v>525368</v>
          </cell>
          <cell r="AQ820">
            <v>1005069</v>
          </cell>
          <cell r="AR820">
            <v>1</v>
          </cell>
          <cell r="AS820">
            <v>42313</v>
          </cell>
          <cell r="AT820" t="str">
            <v>IDU-49-2012 Terminado Mantenimiento Periódico IDU Arterial  -</v>
          </cell>
          <cell r="AV820" t="str">
            <v>sc</v>
          </cell>
        </row>
        <row r="821">
          <cell r="AP821">
            <v>525381</v>
          </cell>
          <cell r="AQ821">
            <v>1005478</v>
          </cell>
          <cell r="AR821">
            <v>1</v>
          </cell>
          <cell r="AS821">
            <v>42313</v>
          </cell>
          <cell r="AT821" t="str">
            <v>IDU-49-2012 Terminado Acciones de Movilidad IDU Arterial  -</v>
          </cell>
          <cell r="AV821" t="str">
            <v>sc</v>
          </cell>
        </row>
        <row r="822">
          <cell r="AP822">
            <v>525383</v>
          </cell>
          <cell r="AQ822">
            <v>1005478</v>
          </cell>
          <cell r="AR822">
            <v>1</v>
          </cell>
          <cell r="AS822">
            <v>42723</v>
          </cell>
          <cell r="AT822" t="str">
            <v>SD Terminado Mantenimiento Periódico UAERMV Arterial SD -</v>
          </cell>
          <cell r="AV822" t="str">
            <v>sc</v>
          </cell>
        </row>
        <row r="823">
          <cell r="AP823">
            <v>525414</v>
          </cell>
          <cell r="AQ823">
            <v>1003701</v>
          </cell>
          <cell r="AR823">
            <v>1</v>
          </cell>
          <cell r="AS823">
            <v>42313</v>
          </cell>
          <cell r="AT823" t="str">
            <v>IDU-49-2012 Terminado Acciones de Movilidad IDU Arterial  -</v>
          </cell>
          <cell r="AV823" t="str">
            <v>sc</v>
          </cell>
        </row>
        <row r="824">
          <cell r="AP824">
            <v>525454</v>
          </cell>
          <cell r="AQ824">
            <v>1003631</v>
          </cell>
          <cell r="AR824">
            <v>1</v>
          </cell>
          <cell r="AS824">
            <v>42313</v>
          </cell>
          <cell r="AT824" t="str">
            <v>IDU-49-2012 Terminado Acciones de Movilidad IDU Arterial  -</v>
          </cell>
          <cell r="AV824" t="str">
            <v>sc</v>
          </cell>
        </row>
        <row r="825">
          <cell r="AP825">
            <v>525457</v>
          </cell>
          <cell r="AQ825">
            <v>1003594</v>
          </cell>
          <cell r="AR825">
            <v>1</v>
          </cell>
          <cell r="AS825">
            <v>42723</v>
          </cell>
          <cell r="AT825" t="str">
            <v>SD Terminado Mantenimiento Periódico UAERMV Arterial SD -</v>
          </cell>
          <cell r="AV825" t="str">
            <v>sc</v>
          </cell>
        </row>
        <row r="826">
          <cell r="AP826">
            <v>525516</v>
          </cell>
          <cell r="AQ826">
            <v>1004815</v>
          </cell>
          <cell r="AR826">
            <v>1</v>
          </cell>
          <cell r="AS826">
            <v>42723</v>
          </cell>
          <cell r="AT826" t="str">
            <v>SD Terminado Mantenimiento Periódico UAERMV Arterial SD -</v>
          </cell>
          <cell r="AV826" t="str">
            <v>sc</v>
          </cell>
        </row>
        <row r="827">
          <cell r="AP827">
            <v>525538</v>
          </cell>
          <cell r="AQ827">
            <v>1004208</v>
          </cell>
          <cell r="AR827">
            <v>1</v>
          </cell>
          <cell r="AS827">
            <v>42313</v>
          </cell>
          <cell r="AT827" t="str">
            <v>IDU-1686-2014 Terminado Rehabilitación IDU Arterial  -Calzada12-POLIZA ESTABILIDAD ACTIVA</v>
          </cell>
          <cell r="AV827" t="str">
            <v>sc</v>
          </cell>
        </row>
        <row r="828">
          <cell r="AP828">
            <v>525549</v>
          </cell>
          <cell r="AQ828">
            <v>1004194</v>
          </cell>
          <cell r="AR828">
            <v>1</v>
          </cell>
          <cell r="AS828">
            <v>42313</v>
          </cell>
          <cell r="AT828" t="str">
            <v>IDU-1686-2014 Terminado Rehabilitación IDU Arterial  -Calzada12-POLIZA ESTABILIDAD ACTIVA</v>
          </cell>
          <cell r="AV828" t="str">
            <v>sc</v>
          </cell>
        </row>
        <row r="829">
          <cell r="AP829">
            <v>525551</v>
          </cell>
          <cell r="AQ829">
            <v>1004194</v>
          </cell>
          <cell r="AR829">
            <v>1</v>
          </cell>
          <cell r="AS829">
            <v>42313</v>
          </cell>
          <cell r="AT829" t="str">
            <v>IDU-083-2012 Terminado Mantenimiento Periódico IDU Arterial  -Calzada12-POLIZA ESTABILIDAD ACTIVA</v>
          </cell>
          <cell r="AV829" t="str">
            <v>sc</v>
          </cell>
        </row>
        <row r="830">
          <cell r="AP830">
            <v>525555</v>
          </cell>
          <cell r="AQ830">
            <v>1004194</v>
          </cell>
          <cell r="AR830">
            <v>1</v>
          </cell>
          <cell r="AS830">
            <v>42313</v>
          </cell>
          <cell r="AT830" t="str">
            <v>IDU-1686-2014 Terminado Rehabilitación IDU Arterial  -Calzada12-POLIZA ESTABILIDAD ACTIVA</v>
          </cell>
          <cell r="AV830" t="str">
            <v>sc</v>
          </cell>
        </row>
        <row r="831">
          <cell r="AP831">
            <v>525568</v>
          </cell>
          <cell r="AQ831">
            <v>1004178</v>
          </cell>
          <cell r="AR831">
            <v>1</v>
          </cell>
          <cell r="AS831">
            <v>42313</v>
          </cell>
          <cell r="AT831" t="str">
            <v>IDU-083-2012 Terminado Mantenimiento Periódico IDU Arterial  -Calzada12-POLIZA ESTABILIDAD ACTIVA</v>
          </cell>
          <cell r="AV831" t="str">
            <v>sc</v>
          </cell>
        </row>
        <row r="832">
          <cell r="AP832">
            <v>525778</v>
          </cell>
          <cell r="AQ832">
            <v>1004669</v>
          </cell>
          <cell r="AR832">
            <v>1</v>
          </cell>
          <cell r="AS832">
            <v>41096</v>
          </cell>
          <cell r="AT832" t="str">
            <v>CONV-009-2011 Terminado Mantenimiento Periódico UAERMV Arterial  -</v>
          </cell>
          <cell r="AV832" t="str">
            <v>sc</v>
          </cell>
        </row>
        <row r="833">
          <cell r="AP833">
            <v>525780</v>
          </cell>
          <cell r="AQ833">
            <v>1004669</v>
          </cell>
          <cell r="AR833">
            <v>1</v>
          </cell>
          <cell r="AS833">
            <v>41096</v>
          </cell>
          <cell r="AT833" t="str">
            <v>CONV-009-2011 Terminado Mantenimiento Periódico UAERMV Arterial  -</v>
          </cell>
          <cell r="AV833" t="str">
            <v>sc</v>
          </cell>
        </row>
        <row r="834">
          <cell r="AP834">
            <v>525782</v>
          </cell>
          <cell r="AQ834">
            <v>1004669</v>
          </cell>
          <cell r="AR834">
            <v>1</v>
          </cell>
          <cell r="AS834">
            <v>42313</v>
          </cell>
          <cell r="AT834" t="str">
            <v>IDU-1686-2014 Terminado Rehabilitación IDU Arterial  -</v>
          </cell>
          <cell r="AV834" t="str">
            <v>sc</v>
          </cell>
        </row>
        <row r="835">
          <cell r="AP835">
            <v>525784</v>
          </cell>
          <cell r="AQ835">
            <v>1004669</v>
          </cell>
          <cell r="AR835">
            <v>1</v>
          </cell>
          <cell r="AS835">
            <v>41096</v>
          </cell>
          <cell r="AT835" t="str">
            <v>CONV-009-2011 Terminado Mantenimiento Periódico UAERMV Arterial  -</v>
          </cell>
          <cell r="AV835" t="str">
            <v>sc</v>
          </cell>
        </row>
        <row r="836">
          <cell r="AP836">
            <v>525786</v>
          </cell>
          <cell r="AQ836">
            <v>1004669</v>
          </cell>
          <cell r="AR836">
            <v>1</v>
          </cell>
          <cell r="AS836">
            <v>41096</v>
          </cell>
          <cell r="AT836" t="str">
            <v>CONV-009-2011 Terminado Mantenimiento Periódico UAERMV Arterial  -</v>
          </cell>
          <cell r="AV836" t="str">
            <v>sc</v>
          </cell>
        </row>
        <row r="837">
          <cell r="AP837">
            <v>525788</v>
          </cell>
          <cell r="AQ837">
            <v>1004669</v>
          </cell>
          <cell r="AR837">
            <v>1</v>
          </cell>
          <cell r="AS837">
            <v>42313</v>
          </cell>
          <cell r="AT837" t="str">
            <v>IDU-1686-2014 Terminado Mantenimiento Periódico IDU Arterial  -</v>
          </cell>
          <cell r="AV837" t="str">
            <v>sc</v>
          </cell>
        </row>
        <row r="838">
          <cell r="AP838">
            <v>525948</v>
          </cell>
          <cell r="AQ838">
            <v>1004014</v>
          </cell>
          <cell r="AR838">
            <v>1</v>
          </cell>
          <cell r="AS838">
            <v>42313</v>
          </cell>
          <cell r="AT838" t="str">
            <v>IDU-69-2008 Terminado Acciones de Movilidad IDU Arterial  -</v>
          </cell>
          <cell r="AV838" t="str">
            <v>sc</v>
          </cell>
        </row>
        <row r="839">
          <cell r="AP839">
            <v>526966</v>
          </cell>
          <cell r="AQ839">
            <v>1004359</v>
          </cell>
          <cell r="AR839">
            <v>1</v>
          </cell>
          <cell r="AS839">
            <v>42503</v>
          </cell>
          <cell r="AT839" t="str">
            <v>IDU-1810-2013 Terminado Mantenimiento Periódico IDU Arterial  --POLIZA ESTABILIDAD ACTIVA</v>
          </cell>
          <cell r="AV839" t="str">
            <v>sc</v>
          </cell>
        </row>
        <row r="840">
          <cell r="AP840">
            <v>526968</v>
          </cell>
          <cell r="AQ840">
            <v>1004359</v>
          </cell>
          <cell r="AR840">
            <v>1</v>
          </cell>
          <cell r="AS840">
            <v>42503</v>
          </cell>
          <cell r="AT840" t="str">
            <v>IDU-1810-2013 Terminado Mantenimiento Periódico IDU Arterial  --POLIZA ESTABILIDAD ACTIVA</v>
          </cell>
          <cell r="AV840" t="str">
            <v>sc</v>
          </cell>
        </row>
        <row r="841">
          <cell r="AP841">
            <v>527368</v>
          </cell>
          <cell r="AQ841">
            <v>1006469</v>
          </cell>
          <cell r="AR841">
            <v>1</v>
          </cell>
          <cell r="AS841">
            <v>42412</v>
          </cell>
          <cell r="AT841" t="str">
            <v>IDU-1806-2015 Contratado Mantenimiento Periódico IDU Arterial BRIGADA DE REACCIÓN VIAL -Puente 8-POLIZA ESTABILIDAD ACTIVA</v>
          </cell>
          <cell r="AV841" t="str">
            <v>sc</v>
          </cell>
        </row>
        <row r="842">
          <cell r="AP842">
            <v>527376</v>
          </cell>
          <cell r="AQ842">
            <v>1006465</v>
          </cell>
          <cell r="AR842">
            <v>1</v>
          </cell>
          <cell r="AS842">
            <v>42412</v>
          </cell>
          <cell r="AT842" t="str">
            <v>IDU-1806-2015 Contratado Mantenimiento Periódico IDU Arterial BRIGADA DE REACCIÓN VIAL -Puente 4-POLIZA ESTABILIDAD ACTIVA</v>
          </cell>
          <cell r="AV842" t="str">
            <v>sc</v>
          </cell>
        </row>
        <row r="843">
          <cell r="AP843">
            <v>528193</v>
          </cell>
          <cell r="AQ843">
            <v>1006493</v>
          </cell>
          <cell r="AR843">
            <v>1</v>
          </cell>
          <cell r="AS843">
            <v>42342</v>
          </cell>
          <cell r="AT843" t="str">
            <v>IDU-66-2009 Terminado Construcción IDU Arterial  -Anden 1-7 Calzada 2-4 Separador 3-5 Cicloruta 6-POLIZA ESTABILIDAD ACTIVA</v>
          </cell>
          <cell r="AV843" t="str">
            <v>sc</v>
          </cell>
        </row>
        <row r="844">
          <cell r="AP844">
            <v>528195</v>
          </cell>
          <cell r="AQ844">
            <v>1006493</v>
          </cell>
          <cell r="AR844">
            <v>1</v>
          </cell>
          <cell r="AS844">
            <v>42313</v>
          </cell>
          <cell r="AT844" t="str">
            <v>IDU-49-2012 Terminado Acciones de Movilidad IDU Arterial  -Anden 1-7 Calzada 2-4 Separador 3-5 Cicloruta 6-POLIZA ESTABILIDAD ACTIVA</v>
          </cell>
          <cell r="AV844" t="str">
            <v>sc</v>
          </cell>
        </row>
        <row r="845">
          <cell r="AP845">
            <v>529171</v>
          </cell>
          <cell r="AQ845">
            <v>1003609</v>
          </cell>
          <cell r="AR845">
            <v>1</v>
          </cell>
          <cell r="AS845">
            <v>42313</v>
          </cell>
          <cell r="AT845" t="str">
            <v>IDU-49-2012 Terminado Mantenimiento Periódico IDU Arterial  -</v>
          </cell>
          <cell r="AV845" t="str">
            <v>sc</v>
          </cell>
        </row>
        <row r="846">
          <cell r="AP846">
            <v>529307</v>
          </cell>
          <cell r="AQ846">
            <v>1006495</v>
          </cell>
          <cell r="AR846">
            <v>1</v>
          </cell>
          <cell r="AS846">
            <v>41563</v>
          </cell>
          <cell r="AT846" t="str">
            <v>SD Terminado Mantenimiento Periódico UAERMV Circuito Movilidad  -</v>
          </cell>
          <cell r="AV846" t="str">
            <v>INTERVENCION UAERMV Mantenimiento Periódico Fecha Reporte 15/10/2013</v>
          </cell>
        </row>
        <row r="847">
          <cell r="AP847">
            <v>529761</v>
          </cell>
          <cell r="AQ847">
            <v>1004376</v>
          </cell>
          <cell r="AR847">
            <v>1</v>
          </cell>
          <cell r="AS847">
            <v>42503</v>
          </cell>
          <cell r="AT847" t="str">
            <v>IDU-1810-2013 Terminado Mantenimiento Periódico IDU Arterial  --POLIZA ESTABILIDAD ACTIVA</v>
          </cell>
          <cell r="AV847" t="str">
            <v>sc</v>
          </cell>
        </row>
        <row r="848">
          <cell r="AP848">
            <v>529763</v>
          </cell>
          <cell r="AQ848">
            <v>1004376</v>
          </cell>
          <cell r="AR848">
            <v>1</v>
          </cell>
          <cell r="AS848">
            <v>42503</v>
          </cell>
          <cell r="AT848" t="str">
            <v>IDU-1810-2013 Terminado Mantenimiento Periódico IDU Arterial  --POLIZA ESTABILIDAD ACTIVA</v>
          </cell>
          <cell r="AV848" t="str">
            <v>sc</v>
          </cell>
        </row>
        <row r="849">
          <cell r="AP849">
            <v>529919</v>
          </cell>
          <cell r="AQ849">
            <v>1006336</v>
          </cell>
          <cell r="AR849">
            <v>1</v>
          </cell>
          <cell r="AS849">
            <v>42313</v>
          </cell>
          <cell r="AT849" t="str">
            <v>IDU-69-2008 Terminado Reconstrucción IDU Circuito Movilidad  -</v>
          </cell>
          <cell r="AV849" t="str">
            <v>INTERVENCION IDU IDU-069-2008 Reconstruccion Fecha Reporte 4/11/2015</v>
          </cell>
        </row>
        <row r="850">
          <cell r="AP850">
            <v>530018</v>
          </cell>
          <cell r="AQ850">
            <v>1005818</v>
          </cell>
          <cell r="AR850">
            <v>1</v>
          </cell>
          <cell r="AS850">
            <v>42412</v>
          </cell>
          <cell r="AT850" t="str">
            <v>IDU-1806-2015 Contratado Mantenimiento Periódico IDU Arterial BRIGADA DE REACCIÓN VIAL -</v>
          </cell>
          <cell r="AV850" t="str">
            <v>sc</v>
          </cell>
        </row>
        <row r="851">
          <cell r="AP851">
            <v>530020</v>
          </cell>
          <cell r="AQ851">
            <v>1005818</v>
          </cell>
          <cell r="AR851">
            <v>1</v>
          </cell>
          <cell r="AS851">
            <v>42412</v>
          </cell>
          <cell r="AT851" t="str">
            <v>IDU-1806-2015 Contratado Mantenimiento Periódico IDU Arterial BRIGADA DE REACCIÓN VIAL -</v>
          </cell>
          <cell r="AV851" t="str">
            <v>sc</v>
          </cell>
        </row>
        <row r="852">
          <cell r="AP852">
            <v>530022</v>
          </cell>
          <cell r="AQ852">
            <v>1005818</v>
          </cell>
          <cell r="AR852">
            <v>1</v>
          </cell>
          <cell r="AS852">
            <v>42412</v>
          </cell>
          <cell r="AT852" t="str">
            <v>IDU-1806-2015 Contratado Mantenimiento Periódico IDU Arterial BRIGADA DE REACCIÓN VIAL -</v>
          </cell>
          <cell r="AV852" t="str">
            <v>sc</v>
          </cell>
        </row>
        <row r="853">
          <cell r="AP853">
            <v>530024</v>
          </cell>
          <cell r="AQ853">
            <v>1005818</v>
          </cell>
          <cell r="AR853">
            <v>1</v>
          </cell>
          <cell r="AS853">
            <v>42412</v>
          </cell>
          <cell r="AT853" t="str">
            <v>IDU-1806-2015 Contratado Mantenimiento Periódico IDU Arterial BRIGADA DE REACCIÓN VIAL -</v>
          </cell>
          <cell r="AV853" t="str">
            <v>sc</v>
          </cell>
        </row>
        <row r="854">
          <cell r="AP854">
            <v>530113</v>
          </cell>
          <cell r="AQ854">
            <v>1006357</v>
          </cell>
          <cell r="AR854">
            <v>1</v>
          </cell>
          <cell r="AS854">
            <v>42313</v>
          </cell>
          <cell r="AT854" t="str">
            <v>IDU-69-2008 Terminado Acciones de Movilidad IDU Arterial  -Anden 1 Puente 6-POLIZA ESTABILIDAD ACTIVA</v>
          </cell>
          <cell r="AV854" t="str">
            <v>sc</v>
          </cell>
        </row>
        <row r="855">
          <cell r="AP855">
            <v>530411</v>
          </cell>
          <cell r="AQ855">
            <v>1006512</v>
          </cell>
          <cell r="AR855">
            <v>1</v>
          </cell>
          <cell r="AS855">
            <v>42661</v>
          </cell>
          <cell r="AT855" t="str">
            <v>SD Terminado Mantenimiento Periódico UAERMV Arterial SD Aclaración reporte ejecución mayo 2016-</v>
          </cell>
          <cell r="AV855" t="str">
            <v>sc</v>
          </cell>
        </row>
        <row r="856">
          <cell r="AP856">
            <v>530448</v>
          </cell>
          <cell r="AQ856">
            <v>1006511</v>
          </cell>
          <cell r="AR856">
            <v>1</v>
          </cell>
          <cell r="AS856">
            <v>42474</v>
          </cell>
          <cell r="AT856" t="str">
            <v>IDU-1806-2015 Terminado Acciones de Movilidad IDU Arterial BRIGADA FASE I - MVA NO TRONCAL Y SITP -</v>
          </cell>
          <cell r="AV856" t="str">
            <v>sc</v>
          </cell>
        </row>
        <row r="857">
          <cell r="AP857">
            <v>530839</v>
          </cell>
          <cell r="AQ857">
            <v>1006513</v>
          </cell>
          <cell r="AR857">
            <v>1</v>
          </cell>
          <cell r="AS857">
            <v>42524</v>
          </cell>
          <cell r="AT857" t="str">
            <v>IDU-1806-2015 Contratado Conservacion IDU Arterial BRIGADA DE REACCION VIAL FASE I -</v>
          </cell>
          <cell r="AV857" t="str">
            <v>sc</v>
          </cell>
        </row>
        <row r="858">
          <cell r="AP858">
            <v>530841</v>
          </cell>
          <cell r="AQ858">
            <v>1006513</v>
          </cell>
          <cell r="AR858">
            <v>1</v>
          </cell>
          <cell r="AS858">
            <v>42524</v>
          </cell>
          <cell r="AT858" t="str">
            <v>IDU-1806-2015 Contratado Conservacion IDU Arterial BRIGADA DE REACCION VIAL FASE I -</v>
          </cell>
          <cell r="AV858" t="str">
            <v>sc</v>
          </cell>
        </row>
        <row r="859">
          <cell r="AP859">
            <v>530843</v>
          </cell>
          <cell r="AQ859">
            <v>1006513</v>
          </cell>
          <cell r="AR859">
            <v>1</v>
          </cell>
          <cell r="AS859">
            <v>42524</v>
          </cell>
          <cell r="AT859" t="str">
            <v>IDU-1806-2015 Contratado Conservacion IDU Arterial BRIGADA DE REACCION VIAL FASE I -</v>
          </cell>
          <cell r="AV859" t="str">
            <v>sc</v>
          </cell>
        </row>
        <row r="860">
          <cell r="AP860">
            <v>530845</v>
          </cell>
          <cell r="AQ860">
            <v>1006513</v>
          </cell>
          <cell r="AR860">
            <v>1</v>
          </cell>
          <cell r="AS860">
            <v>42524</v>
          </cell>
          <cell r="AT860" t="str">
            <v>IDU-1806-2015 Contratado Conservacion IDU Arterial BRIGADA DE REACCION VIAL FASE I -</v>
          </cell>
          <cell r="AV860" t="str">
            <v>sc</v>
          </cell>
        </row>
        <row r="861">
          <cell r="AP861">
            <v>531258</v>
          </cell>
          <cell r="AQ861">
            <v>1006249</v>
          </cell>
          <cell r="AR861">
            <v>1</v>
          </cell>
          <cell r="AS861">
            <v>42412</v>
          </cell>
          <cell r="AT861" t="str">
            <v>IDU-1806-2015 Contratado Mantenimiento Periódico IDU Arterial BRIGADA DE REACCIÓN VIAL -Puente 12-POLIZA ESTABILIDAD ACTIVA</v>
          </cell>
          <cell r="AV861" t="str">
            <v>sc</v>
          </cell>
        </row>
        <row r="862">
          <cell r="AP862">
            <v>531261</v>
          </cell>
          <cell r="AQ862">
            <v>1005803</v>
          </cell>
          <cell r="AR862">
            <v>1</v>
          </cell>
          <cell r="AS862">
            <v>42412</v>
          </cell>
          <cell r="AT862" t="str">
            <v>IDU-1806-2015 Contratado Mantenimiento Periódico IDU Arterial BRIGADA DE REACCIÓN VIAL -Puente 12-POLIZA ESTABILIDAD ACTIVA</v>
          </cell>
          <cell r="AV862" t="str">
            <v>sc</v>
          </cell>
        </row>
        <row r="863">
          <cell r="AP863">
            <v>531264</v>
          </cell>
          <cell r="AQ863">
            <v>1001776</v>
          </cell>
          <cell r="AR863">
            <v>1</v>
          </cell>
          <cell r="AS863">
            <v>42342</v>
          </cell>
          <cell r="AT863" t="str">
            <v>IDU-66-2009 Terminado Construcción IDU Arterial  -Anden 1-7 Calzada 2-4 Separador 3-5 Cicloruta 6-POLIZA ESTABILIDAD ACTIVA</v>
          </cell>
          <cell r="AV863" t="str">
            <v>sc</v>
          </cell>
        </row>
        <row r="864">
          <cell r="AP864">
            <v>531407</v>
          </cell>
          <cell r="AQ864">
            <v>1006679</v>
          </cell>
          <cell r="AR864">
            <v>1</v>
          </cell>
          <cell r="AS864">
            <v>42534</v>
          </cell>
          <cell r="AT864" t="str">
            <v>IDU-1806-2015 Terminado Acciones de Movilidad IDU Arterial BRIGADA FASE I - MVA NO TRONCAL Y SITP -</v>
          </cell>
          <cell r="AV864" t="str">
            <v>sc</v>
          </cell>
        </row>
        <row r="865">
          <cell r="AP865">
            <v>531442</v>
          </cell>
          <cell r="AQ865">
            <v>1006694</v>
          </cell>
          <cell r="AR865">
            <v>1</v>
          </cell>
          <cell r="AS865">
            <v>42731</v>
          </cell>
          <cell r="AT865" t="str">
            <v>SD Reservado Mantenimiento Periódico IDU Circuito Movilidad EJECUCION SITP 2016 -</v>
          </cell>
          <cell r="AV865" t="str">
            <v>RESERVADO IDU 2016</v>
          </cell>
        </row>
        <row r="866">
          <cell r="AP866">
            <v>533955</v>
          </cell>
          <cell r="AQ866">
            <v>1006770</v>
          </cell>
          <cell r="AR866">
            <v>1</v>
          </cell>
          <cell r="AS866">
            <v>42313</v>
          </cell>
          <cell r="AT866" t="str">
            <v>IDU-083-2012 Terminado Mantenimiento Periódico IDU Local  -Calzada2-POLIZA ESTABILIDAD ACTIVA</v>
          </cell>
          <cell r="AV866" t="str">
            <v>POLIZA ESTABILIDAD ACTIVA IDU 083/12 VENCE EN 21/12/2019</v>
          </cell>
        </row>
        <row r="867">
          <cell r="AP867">
            <v>601046</v>
          </cell>
          <cell r="AQ867">
            <v>1002314</v>
          </cell>
          <cell r="AR867">
            <v>1</v>
          </cell>
          <cell r="AS867">
            <v>42342</v>
          </cell>
          <cell r="AT867" t="str">
            <v>IDU-66-2009 Terminado Construcción IDU Arterial  -Anden 1-5 Calzada 2-4-POLIZA ESTABILIDAD ACTIVA</v>
          </cell>
          <cell r="AV867" t="str">
            <v>sc</v>
          </cell>
        </row>
        <row r="868">
          <cell r="AP868">
            <v>601540</v>
          </cell>
          <cell r="AQ868">
            <v>1005452</v>
          </cell>
          <cell r="AR868">
            <v>1</v>
          </cell>
          <cell r="AS868">
            <v>42342</v>
          </cell>
          <cell r="AT868" t="str">
            <v>IDU-71-2009  Terminado Construcción IDU Arterial  -Anden 1 Puente 6-POLIZA ESTABILIDAD ACTIVA</v>
          </cell>
          <cell r="AV868" t="str">
            <v>sc</v>
          </cell>
        </row>
        <row r="869">
          <cell r="AP869">
            <v>601542</v>
          </cell>
          <cell r="AQ869">
            <v>1005452</v>
          </cell>
          <cell r="AR869">
            <v>1</v>
          </cell>
          <cell r="AS869">
            <v>41464</v>
          </cell>
          <cell r="AT869" t="str">
            <v>SD Terminado Acciones de Movilidad UAERMV Arterial  -Anden 1 Puente 6-POLIZA ESTABILIDAD ACTIVA</v>
          </cell>
          <cell r="AV869" t="str">
            <v>sc</v>
          </cell>
        </row>
        <row r="870">
          <cell r="AP870">
            <v>601684</v>
          </cell>
          <cell r="AQ870">
            <v>1001917</v>
          </cell>
          <cell r="AR870">
            <v>1</v>
          </cell>
          <cell r="AS870">
            <v>42503</v>
          </cell>
          <cell r="AT870" t="str">
            <v>IDU-1810-2013 Terminado Diagnostico IDU Arterial  -</v>
          </cell>
          <cell r="AV870" t="str">
            <v>sc</v>
          </cell>
        </row>
        <row r="871">
          <cell r="AP871">
            <v>601688</v>
          </cell>
          <cell r="AQ871">
            <v>1001917</v>
          </cell>
          <cell r="AR871">
            <v>1</v>
          </cell>
          <cell r="AS871">
            <v>42503</v>
          </cell>
          <cell r="AT871" t="str">
            <v>IDU-1810-2013 Terminado Diagnostico IDU Arterial  -</v>
          </cell>
          <cell r="AV871" t="str">
            <v>sc</v>
          </cell>
        </row>
        <row r="872">
          <cell r="AP872">
            <v>601691</v>
          </cell>
          <cell r="AQ872">
            <v>1001929</v>
          </cell>
          <cell r="AR872">
            <v>1</v>
          </cell>
          <cell r="AS872">
            <v>42503</v>
          </cell>
          <cell r="AT872" t="str">
            <v>IDU-1810-2013 Terminado Diagnostico IDU Arterial  -</v>
          </cell>
          <cell r="AV872" t="str">
            <v>sc</v>
          </cell>
        </row>
        <row r="873">
          <cell r="AP873">
            <v>601695</v>
          </cell>
          <cell r="AQ873">
            <v>1001929</v>
          </cell>
          <cell r="AR873">
            <v>1</v>
          </cell>
          <cell r="AS873">
            <v>42503</v>
          </cell>
          <cell r="AT873" t="str">
            <v>IDU-1810-2013 Terminado Diagnostico IDU Arterial  -</v>
          </cell>
          <cell r="AV873" t="str">
            <v>sc</v>
          </cell>
        </row>
        <row r="874">
          <cell r="AP874">
            <v>601698</v>
          </cell>
          <cell r="AQ874">
            <v>1001942</v>
          </cell>
          <cell r="AR874">
            <v>1</v>
          </cell>
          <cell r="AS874">
            <v>42503</v>
          </cell>
          <cell r="AT874" t="str">
            <v>IDU-1810-2013 Terminado Diagnostico IDU Arterial  -</v>
          </cell>
          <cell r="AV874" t="str">
            <v>sc</v>
          </cell>
        </row>
        <row r="875">
          <cell r="AP875">
            <v>601702</v>
          </cell>
          <cell r="AQ875">
            <v>1001942</v>
          </cell>
          <cell r="AR875">
            <v>1</v>
          </cell>
          <cell r="AS875">
            <v>42503</v>
          </cell>
          <cell r="AT875" t="str">
            <v>IDU-1810-2013 Terminado Diagnostico IDU Arterial  -</v>
          </cell>
          <cell r="AV875" t="str">
            <v>sc</v>
          </cell>
        </row>
        <row r="876">
          <cell r="AP876">
            <v>601705</v>
          </cell>
          <cell r="AQ876">
            <v>1001952</v>
          </cell>
          <cell r="AR876">
            <v>1</v>
          </cell>
          <cell r="AS876">
            <v>42503</v>
          </cell>
          <cell r="AT876" t="str">
            <v>IDU-1810-2013 Terminado Diagnostico IDU Arterial  -</v>
          </cell>
          <cell r="AV876" t="str">
            <v>sc</v>
          </cell>
        </row>
        <row r="877">
          <cell r="AP877">
            <v>601709</v>
          </cell>
          <cell r="AQ877">
            <v>1001952</v>
          </cell>
          <cell r="AR877">
            <v>1</v>
          </cell>
          <cell r="AS877">
            <v>42503</v>
          </cell>
          <cell r="AT877" t="str">
            <v>IDU-1810-2013 Terminado Diagnostico IDU Arterial  -</v>
          </cell>
          <cell r="AV877" t="str">
            <v>sc</v>
          </cell>
        </row>
        <row r="878">
          <cell r="AP878">
            <v>601712</v>
          </cell>
          <cell r="AQ878">
            <v>1001967</v>
          </cell>
          <cell r="AR878">
            <v>1</v>
          </cell>
          <cell r="AS878">
            <v>42503</v>
          </cell>
          <cell r="AT878" t="str">
            <v>IDU-1810-2013 Terminado Diagnostico IDU Arterial  -</v>
          </cell>
          <cell r="AV878" t="str">
            <v>sc</v>
          </cell>
        </row>
        <row r="879">
          <cell r="AP879">
            <v>601716</v>
          </cell>
          <cell r="AQ879">
            <v>1001967</v>
          </cell>
          <cell r="AR879">
            <v>1</v>
          </cell>
          <cell r="AS879">
            <v>42503</v>
          </cell>
          <cell r="AT879" t="str">
            <v>IDU-1810-2013 Terminado Diagnostico IDU Arterial  -</v>
          </cell>
          <cell r="AV879" t="str">
            <v>sc</v>
          </cell>
        </row>
        <row r="880">
          <cell r="AP880">
            <v>601719</v>
          </cell>
          <cell r="AQ880">
            <v>1001978</v>
          </cell>
          <cell r="AR880">
            <v>1</v>
          </cell>
          <cell r="AS880">
            <v>42503</v>
          </cell>
          <cell r="AT880" t="str">
            <v>IDU-1810-2013 Terminado Diagnostico IDU Arterial  -</v>
          </cell>
          <cell r="AV880" t="str">
            <v>sc</v>
          </cell>
        </row>
        <row r="881">
          <cell r="AP881">
            <v>601723</v>
          </cell>
          <cell r="AQ881">
            <v>1001978</v>
          </cell>
          <cell r="AR881">
            <v>1</v>
          </cell>
          <cell r="AS881">
            <v>42503</v>
          </cell>
          <cell r="AT881" t="str">
            <v>IDU-1810-2013 Terminado Diagnostico IDU Arterial  -</v>
          </cell>
          <cell r="AV881" t="str">
            <v>sc</v>
          </cell>
        </row>
        <row r="882">
          <cell r="AP882">
            <v>601726</v>
          </cell>
          <cell r="AQ882">
            <v>1001995</v>
          </cell>
          <cell r="AR882">
            <v>1</v>
          </cell>
          <cell r="AS882">
            <v>42503</v>
          </cell>
          <cell r="AT882" t="str">
            <v>IDU-1810-2013 Terminado Diagnostico IDU Arterial  -</v>
          </cell>
          <cell r="AV882" t="str">
            <v>sc</v>
          </cell>
        </row>
        <row r="883">
          <cell r="AP883">
            <v>601730</v>
          </cell>
          <cell r="AQ883">
            <v>1001995</v>
          </cell>
          <cell r="AR883">
            <v>1</v>
          </cell>
          <cell r="AS883">
            <v>42503</v>
          </cell>
          <cell r="AT883" t="str">
            <v>IDU-1810-2013 Terminado Diagnostico IDU Arterial  -</v>
          </cell>
          <cell r="AV883" t="str">
            <v>sc</v>
          </cell>
        </row>
        <row r="884">
          <cell r="AP884">
            <v>601733</v>
          </cell>
          <cell r="AQ884">
            <v>1002007</v>
          </cell>
          <cell r="AR884">
            <v>1</v>
          </cell>
          <cell r="AS884">
            <v>42503</v>
          </cell>
          <cell r="AT884" t="str">
            <v>IDU-1810-2013 Terminado Diagnostico IDU Arterial  -</v>
          </cell>
          <cell r="AV884" t="str">
            <v>sc</v>
          </cell>
        </row>
        <row r="885">
          <cell r="AP885">
            <v>601737</v>
          </cell>
          <cell r="AQ885">
            <v>1002007</v>
          </cell>
          <cell r="AR885">
            <v>1</v>
          </cell>
          <cell r="AS885">
            <v>42503</v>
          </cell>
          <cell r="AT885" t="str">
            <v>IDU-1810-2013 Terminado Diagnostico IDU Arterial  -</v>
          </cell>
          <cell r="AV885" t="str">
            <v>sc</v>
          </cell>
        </row>
        <row r="886">
          <cell r="AP886">
            <v>601740</v>
          </cell>
          <cell r="AQ886">
            <v>1002024</v>
          </cell>
          <cell r="AR886">
            <v>1</v>
          </cell>
          <cell r="AS886">
            <v>42503</v>
          </cell>
          <cell r="AT886" t="str">
            <v>IDU-1810-2013 Terminado Diagnostico IDU Arterial  -</v>
          </cell>
          <cell r="AV886" t="str">
            <v>sc</v>
          </cell>
        </row>
        <row r="887">
          <cell r="AP887">
            <v>601744</v>
          </cell>
          <cell r="AQ887">
            <v>1002024</v>
          </cell>
          <cell r="AR887">
            <v>1</v>
          </cell>
          <cell r="AS887">
            <v>42503</v>
          </cell>
          <cell r="AT887" t="str">
            <v>IDU-1810-2013 Terminado Diagnostico IDU Arterial  -</v>
          </cell>
          <cell r="AV887" t="str">
            <v>sc</v>
          </cell>
        </row>
        <row r="888">
          <cell r="AP888">
            <v>604882</v>
          </cell>
          <cell r="AQ888">
            <v>1004415</v>
          </cell>
          <cell r="AR888">
            <v>1</v>
          </cell>
          <cell r="AS888">
            <v>42313</v>
          </cell>
          <cell r="AT888" t="str">
            <v>IDU-69-2008 Terminado Acciones de Movilidad IDU Arterial  -</v>
          </cell>
          <cell r="AV888" t="str">
            <v>sc</v>
          </cell>
        </row>
        <row r="889">
          <cell r="AP889">
            <v>604884</v>
          </cell>
          <cell r="AQ889">
            <v>1004415</v>
          </cell>
          <cell r="AR889">
            <v>1</v>
          </cell>
          <cell r="AS889">
            <v>42313</v>
          </cell>
          <cell r="AT889" t="str">
            <v>IDU-49-2012 Terminado Acciones de Movilidad IDU Arterial  -</v>
          </cell>
          <cell r="AV889" t="str">
            <v>sc</v>
          </cell>
        </row>
        <row r="890">
          <cell r="AP890">
            <v>605819</v>
          </cell>
          <cell r="AQ890">
            <v>1003057</v>
          </cell>
          <cell r="AR890">
            <v>1</v>
          </cell>
          <cell r="AS890">
            <v>42342</v>
          </cell>
          <cell r="AT890" t="str">
            <v>IDU-66-2009 Terminado Construcción IDU Arterial  -Anden 1-7 Calzada 2-4 Separador 3-5 Cicloruta 6-POLIZA ESTABILIDAD ACTIVA</v>
          </cell>
          <cell r="AV890" t="str">
            <v>sc</v>
          </cell>
        </row>
        <row r="891">
          <cell r="AP891">
            <v>606308</v>
          </cell>
          <cell r="AQ891">
            <v>1006436</v>
          </cell>
          <cell r="AR891">
            <v>1</v>
          </cell>
          <cell r="AS891">
            <v>40737</v>
          </cell>
          <cell r="AT891" t="str">
            <v>SD Terminado Mantenimiento Periódico UAERMV Arterial  -</v>
          </cell>
          <cell r="AV891" t="str">
            <v>sc</v>
          </cell>
        </row>
        <row r="892">
          <cell r="AP892">
            <v>606397</v>
          </cell>
          <cell r="AQ892">
            <v>1006489</v>
          </cell>
          <cell r="AR892">
            <v>1</v>
          </cell>
          <cell r="AS892">
            <v>42342</v>
          </cell>
          <cell r="AT892" t="str">
            <v>IDU-66-2009 Terminado Construcción IDU Arterial  -Anden 1-7 Calzada 2-4 Separador 3-5 Cicloruta 6-POLIZA ESTABILIDAD ACTIVA</v>
          </cell>
          <cell r="AV892" t="str">
            <v>sc</v>
          </cell>
        </row>
        <row r="893">
          <cell r="AP893">
            <v>606400</v>
          </cell>
          <cell r="AQ893">
            <v>1006490</v>
          </cell>
          <cell r="AR893">
            <v>1</v>
          </cell>
          <cell r="AS893">
            <v>42342</v>
          </cell>
          <cell r="AT893" t="str">
            <v>IDU-66-2009 Terminado Construcción IDU Arterial  -Anden 1-7 Calzada 2-4 Separador 3-5 Cicloruta 6-POLIZA ESTABILIDAD ACTIVA</v>
          </cell>
          <cell r="AV893" t="str">
            <v>sc</v>
          </cell>
        </row>
        <row r="894">
          <cell r="AP894">
            <v>606885</v>
          </cell>
          <cell r="AQ894">
            <v>1006813</v>
          </cell>
          <cell r="AR894">
            <v>1</v>
          </cell>
          <cell r="AS894">
            <v>42313</v>
          </cell>
          <cell r="AT894" t="str">
            <v>IDU-083-2012 Terminado Mantenimiento Periódico IDU Circuito Movilidad  -Calzada2-POLIZA ESTABILIDAD ACTIVA</v>
          </cell>
          <cell r="AV894" t="str">
            <v>POLIZA ESTABILIDAD ACTIVA IDU 083/12 VENCE EN 21/12/2019</v>
          </cell>
        </row>
        <row r="895">
          <cell r="AP895">
            <v>606925</v>
          </cell>
          <cell r="AQ895">
            <v>1006826</v>
          </cell>
          <cell r="AR895">
            <v>1</v>
          </cell>
          <cell r="AS895">
            <v>42313</v>
          </cell>
          <cell r="AT895" t="str">
            <v>IDU-69-2008 Terminado Reconstrucción IDU Circuito Movilidad  -Anden3 Calzada2-POLIZA ESTABILIDAD ACTIVA</v>
          </cell>
          <cell r="AV895" t="str">
            <v>POLIZA ESTABILIDAD ACTIVA IDU 069/08_V12 VENCE EN 30/12/2017</v>
          </cell>
        </row>
        <row r="896">
          <cell r="AP896">
            <v>606932</v>
          </cell>
          <cell r="AQ896">
            <v>1006828</v>
          </cell>
          <cell r="AR896">
            <v>1</v>
          </cell>
          <cell r="AS896">
            <v>42313</v>
          </cell>
          <cell r="AT896" t="str">
            <v>IDU-69-2008 Terminado Reconstrucción IDU Circuito Movilidad  -Anden1-3 Calzada2-POLIZA ESTABILIDAD ACTIVA</v>
          </cell>
          <cell r="AV896" t="str">
            <v>POLIZA ESTABILIDAD ACTIVA IDU 069/08_V11 VENCE EN 30/12/2016</v>
          </cell>
        </row>
        <row r="897">
          <cell r="AP897">
            <v>903440</v>
          </cell>
          <cell r="AQ897">
            <v>1006725</v>
          </cell>
          <cell r="AR897">
            <v>1</v>
          </cell>
          <cell r="AS897">
            <v>42342</v>
          </cell>
          <cell r="AT897" t="str">
            <v>IDU-1300-2014 Contratado Construcción IDU Arterial  -</v>
          </cell>
          <cell r="AV897" t="str">
            <v>sc</v>
          </cell>
        </row>
        <row r="898">
          <cell r="AP898">
            <v>2506284</v>
          </cell>
          <cell r="AQ898">
            <v>1006842</v>
          </cell>
          <cell r="AR898">
            <v>1</v>
          </cell>
          <cell r="AS898">
            <v>42524</v>
          </cell>
          <cell r="AT898" t="str">
            <v>IDU-1806-2015 Contratado Conservacion IDU Arterial BRIGADA DE REACCION VIAL FASE I -</v>
          </cell>
          <cell r="AV898" t="str">
            <v>sc</v>
          </cell>
        </row>
        <row r="899">
          <cell r="AP899">
            <v>2506339</v>
          </cell>
          <cell r="AQ899">
            <v>1006816</v>
          </cell>
          <cell r="AR899">
            <v>1</v>
          </cell>
          <cell r="AS899">
            <v>42524</v>
          </cell>
          <cell r="AT899" t="str">
            <v>IDU-1806-2015 Contratado Conservacion IDU Arterial BRIGADA DE REACCION VIAL FASE I -</v>
          </cell>
          <cell r="AV899" t="str">
            <v>sc</v>
          </cell>
        </row>
        <row r="900">
          <cell r="AP900">
            <v>2507330</v>
          </cell>
          <cell r="AQ900">
            <v>1006513</v>
          </cell>
          <cell r="AR900">
            <v>1</v>
          </cell>
          <cell r="AS900">
            <v>42101</v>
          </cell>
          <cell r="AT900" t="str">
            <v>UMV-638-2013 Terminado Acciones de Movilidad UAERMV Arterial  -</v>
          </cell>
          <cell r="AV900" t="str">
            <v>sc</v>
          </cell>
        </row>
        <row r="901">
          <cell r="AP901">
            <v>2507336</v>
          </cell>
          <cell r="AQ901">
            <v>1006579</v>
          </cell>
          <cell r="AR901">
            <v>1</v>
          </cell>
          <cell r="AS901">
            <v>42534</v>
          </cell>
          <cell r="AT901" t="str">
            <v>IDU-1806-2015 Terminado Acciones de Movilidad IDU Arterial BRIGADA FASE I - MVA NO TRONCAL Y SITP -</v>
          </cell>
          <cell r="AV901" t="str">
            <v>sc</v>
          </cell>
        </row>
        <row r="902">
          <cell r="AP902">
            <v>2507337</v>
          </cell>
          <cell r="AQ902">
            <v>1006706</v>
          </cell>
          <cell r="AR902">
            <v>1</v>
          </cell>
          <cell r="AS902">
            <v>42534</v>
          </cell>
          <cell r="AT902" t="str">
            <v>IDU-1806-2015 Terminado Acciones de Movilidad IDU Arterial BRIGADA FASE I - MVA NO TRONCAL Y SITP -</v>
          </cell>
          <cell r="AV902" t="str">
            <v>sc</v>
          </cell>
        </row>
        <row r="903">
          <cell r="AP903">
            <v>2507339</v>
          </cell>
          <cell r="AQ903">
            <v>1006580</v>
          </cell>
          <cell r="AR903">
            <v>1</v>
          </cell>
          <cell r="AS903">
            <v>42534</v>
          </cell>
          <cell r="AT903" t="str">
            <v>IDU-1806-2015 Terminado Acciones de Movilidad IDU Arterial BRIGADA FASE I - MVA NO TRONCAL Y SITP -</v>
          </cell>
          <cell r="AV903" t="str">
            <v>sc</v>
          </cell>
        </row>
        <row r="904">
          <cell r="AP904">
            <v>2507340</v>
          </cell>
          <cell r="AQ904">
            <v>1006547</v>
          </cell>
          <cell r="AR904">
            <v>1</v>
          </cell>
          <cell r="AS904">
            <v>42524</v>
          </cell>
          <cell r="AT904" t="str">
            <v>IDU-1806-2015 Contratado Conservacion IDU Arterial BRIGADA DE REACCION VIAL FASE I -</v>
          </cell>
          <cell r="AV904" t="str">
            <v>sc</v>
          </cell>
        </row>
        <row r="905">
          <cell r="AP905">
            <v>24119616</v>
          </cell>
          <cell r="AQ905">
            <v>1000191</v>
          </cell>
          <cell r="AR905">
            <v>1</v>
          </cell>
          <cell r="AS905">
            <v>42524</v>
          </cell>
          <cell r="AT905" t="str">
            <v>IDU-1806-2015 Contratado Conservacion IDU Arterial BRIGADA DE REACCION VIAL FASE I -EstaTM 6-POLIZA ESTABILIDAD ACTIVA</v>
          </cell>
          <cell r="AV905" t="str">
            <v>sc</v>
          </cell>
        </row>
        <row r="906">
          <cell r="AP906">
            <v>24119620</v>
          </cell>
          <cell r="AQ906">
            <v>1001021</v>
          </cell>
          <cell r="AR906">
            <v>1</v>
          </cell>
          <cell r="AS906">
            <v>42524</v>
          </cell>
          <cell r="AT906" t="str">
            <v>IDU-1806-2015 Contratado Conservacion IDU Arterial BRIGADA DE REACCION VIAL FASE I --POLIZA ESTABILIDAD ACTIVA</v>
          </cell>
          <cell r="AV906" t="str">
            <v>sc</v>
          </cell>
        </row>
        <row r="907">
          <cell r="AP907">
            <v>24119621</v>
          </cell>
          <cell r="AQ907">
            <v>1001021</v>
          </cell>
          <cell r="AR907">
            <v>1</v>
          </cell>
          <cell r="AS907">
            <v>42524</v>
          </cell>
          <cell r="AT907" t="str">
            <v>IDU-1806-2015 Contratado Conservacion IDU Arterial BRIGADA DE REACCION VIAL FASE I --POLIZA ESTABILIDAD ACTIVA</v>
          </cell>
          <cell r="AV907" t="str">
            <v>sc</v>
          </cell>
        </row>
        <row r="908">
          <cell r="AP908">
            <v>24119622</v>
          </cell>
          <cell r="AQ908">
            <v>1001161</v>
          </cell>
          <cell r="AR908">
            <v>1</v>
          </cell>
          <cell r="AS908">
            <v>42524</v>
          </cell>
          <cell r="AT908" t="str">
            <v>IDU-1806-2015 Contratado Conservacion IDU Arterial BRIGADA DE REACCION VIAL FASE I -</v>
          </cell>
          <cell r="AV908" t="str">
            <v>sc</v>
          </cell>
        </row>
        <row r="909">
          <cell r="AP909">
            <v>24119631</v>
          </cell>
          <cell r="AQ909">
            <v>1001319</v>
          </cell>
          <cell r="AR909">
            <v>1</v>
          </cell>
          <cell r="AS909">
            <v>42313</v>
          </cell>
          <cell r="AT909" t="str">
            <v>IDU-083-2012 Terminado Mantenimiento Periódico IDU Arterial  --POLIZA ESTABILIDAD ACTIVA</v>
          </cell>
          <cell r="AV909" t="str">
            <v>sc</v>
          </cell>
        </row>
        <row r="910">
          <cell r="AP910">
            <v>24119634</v>
          </cell>
          <cell r="AQ910">
            <v>1001366</v>
          </cell>
          <cell r="AR910">
            <v>1</v>
          </cell>
          <cell r="AS910">
            <v>42667</v>
          </cell>
          <cell r="AT910" t="str">
            <v>SD Terminado Rehabilitación UAERMV Arterial SD Intervenida 12/05/2014 Reporte depuración ejecución UMV-</v>
          </cell>
          <cell r="AV910" t="str">
            <v>sc</v>
          </cell>
        </row>
        <row r="911">
          <cell r="AP911">
            <v>24119635</v>
          </cell>
          <cell r="AQ911">
            <v>1001366</v>
          </cell>
          <cell r="AR911">
            <v>1</v>
          </cell>
          <cell r="AS911">
            <v>42667</v>
          </cell>
          <cell r="AT911" t="str">
            <v>SD Terminado Rehabilitación UAERMV Arterial SD Intervenida 12/05/2014 Reporte depuración ejecución UMV-</v>
          </cell>
          <cell r="AV911" t="str">
            <v>sc</v>
          </cell>
        </row>
        <row r="912">
          <cell r="AP912">
            <v>24119639</v>
          </cell>
          <cell r="AQ912">
            <v>1001643</v>
          </cell>
          <cell r="AR912">
            <v>1</v>
          </cell>
          <cell r="AS912">
            <v>42524</v>
          </cell>
          <cell r="AT912" t="str">
            <v>IDU-1806-2015 Contratado Conservacion IDU Arterial BRIGADA DE REACCION VIAL FASE I -</v>
          </cell>
          <cell r="AV912" t="str">
            <v>sc</v>
          </cell>
        </row>
        <row r="913">
          <cell r="AP913">
            <v>24119641</v>
          </cell>
          <cell r="AQ913">
            <v>1001872</v>
          </cell>
          <cell r="AR913">
            <v>1</v>
          </cell>
          <cell r="AS913">
            <v>42524</v>
          </cell>
          <cell r="AT913" t="str">
            <v>IDU-1806-2015 Contratado Conservacion IDU Arterial BRIGADA DE REACCION VIAL FASE I -</v>
          </cell>
          <cell r="AV913" t="str">
            <v>sc</v>
          </cell>
        </row>
        <row r="914">
          <cell r="AP914">
            <v>24119649</v>
          </cell>
          <cell r="AQ914">
            <v>1002207</v>
          </cell>
          <cell r="AR914">
            <v>1</v>
          </cell>
          <cell r="AS914">
            <v>42524</v>
          </cell>
          <cell r="AT914" t="str">
            <v>IDU-1806-2015 Contratado Conservacion IDU Arterial BRIGADA DE REACCION VIAL FASE I -</v>
          </cell>
          <cell r="AV914" t="str">
            <v>sc</v>
          </cell>
        </row>
        <row r="915">
          <cell r="AP915">
            <v>24119651</v>
          </cell>
          <cell r="AQ915">
            <v>1002277</v>
          </cell>
          <cell r="AR915">
            <v>1</v>
          </cell>
          <cell r="AS915">
            <v>42524</v>
          </cell>
          <cell r="AT915" t="str">
            <v>IDU-1806-2015 Contratado Conservacion IDU Arterial BRIGADA DE REACCION VIAL FASE I -</v>
          </cell>
          <cell r="AV915" t="str">
            <v>sc</v>
          </cell>
        </row>
        <row r="916">
          <cell r="AP916">
            <v>24119652</v>
          </cell>
          <cell r="AQ916">
            <v>1002347</v>
          </cell>
          <cell r="AR916">
            <v>1</v>
          </cell>
          <cell r="AS916">
            <v>41817</v>
          </cell>
          <cell r="AT916" t="str">
            <v>SD Terminado Rehabilitación UAERMV Arterial  -</v>
          </cell>
          <cell r="AV916" t="str">
            <v>sc</v>
          </cell>
        </row>
        <row r="917">
          <cell r="AP917">
            <v>24119660</v>
          </cell>
          <cell r="AQ917">
            <v>1003049</v>
          </cell>
          <cell r="AR917">
            <v>1</v>
          </cell>
          <cell r="AS917">
            <v>42524</v>
          </cell>
          <cell r="AT917" t="str">
            <v>IDU-1806-2015 Contratado Conservacion IDU Arterial BRIGADA DE REACCION VIAL FASE I -</v>
          </cell>
          <cell r="AV917" t="str">
            <v>sc</v>
          </cell>
        </row>
        <row r="918">
          <cell r="AP918">
            <v>24119662</v>
          </cell>
          <cell r="AQ918">
            <v>1003115</v>
          </cell>
          <cell r="AR918">
            <v>1</v>
          </cell>
          <cell r="AS918">
            <v>42101</v>
          </cell>
          <cell r="AT918" t="str">
            <v>UMV-638-2013 Terminado Acciones de Movilidad UAERMV Arterial  -</v>
          </cell>
          <cell r="AV918" t="str">
            <v>sc</v>
          </cell>
        </row>
        <row r="919">
          <cell r="AP919">
            <v>24119676</v>
          </cell>
          <cell r="AQ919">
            <v>1003366</v>
          </cell>
          <cell r="AR919">
            <v>1</v>
          </cell>
          <cell r="AS919">
            <v>42313</v>
          </cell>
          <cell r="AT919" t="str">
            <v>IDU-1686-2014 Terminado Rehabilitación IDU Arterial  -Calzada12-POLIZA ESTABILIDAD ACTIVA</v>
          </cell>
          <cell r="AV919" t="str">
            <v>sc</v>
          </cell>
        </row>
        <row r="920">
          <cell r="AP920">
            <v>24119687</v>
          </cell>
          <cell r="AQ920">
            <v>1003655</v>
          </cell>
          <cell r="AR920">
            <v>1</v>
          </cell>
          <cell r="AS920">
            <v>41817</v>
          </cell>
          <cell r="AT920" t="str">
            <v>SD Terminado Mantenimiento Periódico UAERMV Arterial  -</v>
          </cell>
          <cell r="AV920" t="str">
            <v>sc</v>
          </cell>
        </row>
        <row r="921">
          <cell r="AP921">
            <v>24119689</v>
          </cell>
          <cell r="AQ921">
            <v>1003690</v>
          </cell>
          <cell r="AR921">
            <v>1</v>
          </cell>
          <cell r="AS921">
            <v>42524</v>
          </cell>
          <cell r="AT921" t="str">
            <v>IDU-1806-2015 Contratado Conservacion IDU Arterial BRIGADA DE REACCION VIAL FASE I -</v>
          </cell>
          <cell r="AV921" t="str">
            <v>sc</v>
          </cell>
        </row>
        <row r="922">
          <cell r="AP922">
            <v>24119691</v>
          </cell>
          <cell r="AQ922">
            <v>1003733</v>
          </cell>
          <cell r="AR922">
            <v>1</v>
          </cell>
          <cell r="AS922">
            <v>42524</v>
          </cell>
          <cell r="AT922" t="str">
            <v>IDU-1806-2015 Contratado Conservacion IDU Arterial BRIGADA DE REACCION VIAL FASE I -</v>
          </cell>
          <cell r="AV922" t="str">
            <v>sc</v>
          </cell>
        </row>
        <row r="923">
          <cell r="AP923">
            <v>24119692</v>
          </cell>
          <cell r="AQ923">
            <v>1003733</v>
          </cell>
          <cell r="AR923">
            <v>1</v>
          </cell>
          <cell r="AS923">
            <v>42524</v>
          </cell>
          <cell r="AT923" t="str">
            <v>IDU-1806-2015 Contratado Conservacion IDU Arterial BRIGADA DE REACCION VIAL FASE I -</v>
          </cell>
          <cell r="AV923" t="str">
            <v>sc</v>
          </cell>
        </row>
        <row r="924">
          <cell r="AP924">
            <v>24119700</v>
          </cell>
          <cell r="AQ924">
            <v>1004083</v>
          </cell>
          <cell r="AR924">
            <v>1</v>
          </cell>
          <cell r="AS924">
            <v>41772</v>
          </cell>
          <cell r="AT924" t="str">
            <v>SD Terminado Mantenimiento Periódico UAERMV Arterial  -</v>
          </cell>
          <cell r="AV924" t="str">
            <v>sc</v>
          </cell>
        </row>
        <row r="925">
          <cell r="AP925">
            <v>24119701</v>
          </cell>
          <cell r="AQ925">
            <v>1004083</v>
          </cell>
          <cell r="AR925">
            <v>1</v>
          </cell>
          <cell r="AS925">
            <v>41772</v>
          </cell>
          <cell r="AT925" t="str">
            <v>SD Terminado Mantenimiento Periódico UAERMV Arterial  -</v>
          </cell>
          <cell r="AV925" t="str">
            <v>sc</v>
          </cell>
        </row>
        <row r="926">
          <cell r="AP926">
            <v>24119703</v>
          </cell>
          <cell r="AQ926">
            <v>1004124</v>
          </cell>
          <cell r="AR926">
            <v>1</v>
          </cell>
          <cell r="AS926">
            <v>42524</v>
          </cell>
          <cell r="AT926" t="str">
            <v>IDU-1806-2015 Contratado Conservacion IDU Arterial BRIGADA DE REACCION VIAL FASE I -</v>
          </cell>
          <cell r="AV926" t="str">
            <v>sc</v>
          </cell>
        </row>
        <row r="927">
          <cell r="AP927">
            <v>24119705</v>
          </cell>
          <cell r="AQ927">
            <v>1004139</v>
          </cell>
          <cell r="AR927">
            <v>1</v>
          </cell>
          <cell r="AS927">
            <v>41676</v>
          </cell>
          <cell r="AT927" t="str">
            <v>CONV-009-2011 Terminado Mantenimiento Periódico UAERMV Arterial  -</v>
          </cell>
          <cell r="AV927" t="str">
            <v>sc</v>
          </cell>
        </row>
        <row r="928">
          <cell r="AP928">
            <v>24119707</v>
          </cell>
          <cell r="AQ928">
            <v>1004155</v>
          </cell>
          <cell r="AR928">
            <v>1</v>
          </cell>
          <cell r="AS928">
            <v>41912</v>
          </cell>
          <cell r="AT928" t="str">
            <v>CONV-IDU-009-2011 Terminado Mantenimiento Periódico UAERMV Arterial  -</v>
          </cell>
          <cell r="AV928" t="str">
            <v>sc</v>
          </cell>
        </row>
        <row r="929">
          <cell r="AP929">
            <v>24119708</v>
          </cell>
          <cell r="AQ929">
            <v>1004155</v>
          </cell>
          <cell r="AR929">
            <v>1</v>
          </cell>
          <cell r="AS929">
            <v>41912</v>
          </cell>
          <cell r="AT929" t="str">
            <v>CONV-IDU-009-2011 Terminado Mantenimiento Periódico UAERMV Arterial  -</v>
          </cell>
          <cell r="AV929" t="str">
            <v>sc</v>
          </cell>
        </row>
        <row r="930">
          <cell r="AP930">
            <v>24119710</v>
          </cell>
          <cell r="AQ930">
            <v>1004178</v>
          </cell>
          <cell r="AR930">
            <v>1</v>
          </cell>
          <cell r="AS930">
            <v>42313</v>
          </cell>
          <cell r="AT930" t="str">
            <v>IDU-083-2012 Terminado Mantenimiento Periódico IDU Arterial  -Calzada12-POLIZA ESTABILIDAD ACTIVA</v>
          </cell>
          <cell r="AV930" t="str">
            <v>sc</v>
          </cell>
        </row>
        <row r="931">
          <cell r="AP931">
            <v>24119713</v>
          </cell>
          <cell r="AQ931">
            <v>1004354</v>
          </cell>
          <cell r="AR931">
            <v>1</v>
          </cell>
          <cell r="AS931">
            <v>42503</v>
          </cell>
          <cell r="AT931" t="str">
            <v>IDU-1810-2013 Terminado Diagnostico IDU Arterial  --POLIZA ESTABILIDAD ACTIVA</v>
          </cell>
          <cell r="AV931" t="str">
            <v>sc</v>
          </cell>
        </row>
        <row r="932">
          <cell r="AP932">
            <v>24119715</v>
          </cell>
          <cell r="AQ932">
            <v>1004509</v>
          </cell>
          <cell r="AR932">
            <v>1</v>
          </cell>
          <cell r="AS932">
            <v>42503</v>
          </cell>
          <cell r="AT932" t="str">
            <v>IDU-1810-2013 Terminado Diagnostico IDU Arterial  -Anden 5-POLIZA ESTABILIDAD ACTIVA</v>
          </cell>
          <cell r="AV932" t="str">
            <v>sc</v>
          </cell>
        </row>
        <row r="933">
          <cell r="AP933">
            <v>24119716</v>
          </cell>
          <cell r="AQ933">
            <v>1004509</v>
          </cell>
          <cell r="AR933">
            <v>1</v>
          </cell>
          <cell r="AS933">
            <v>42503</v>
          </cell>
          <cell r="AT933" t="str">
            <v>IDU-1810-2013 Terminado Diagnostico IDU Arterial  -Anden 5-POLIZA ESTABILIDAD ACTIVA</v>
          </cell>
          <cell r="AV933" t="str">
            <v>sc</v>
          </cell>
        </row>
        <row r="934">
          <cell r="AP934">
            <v>24119717</v>
          </cell>
          <cell r="AQ934">
            <v>1004514</v>
          </cell>
          <cell r="AR934">
            <v>1</v>
          </cell>
          <cell r="AS934">
            <v>42503</v>
          </cell>
          <cell r="AT934" t="str">
            <v>IDU-1810-2013 Terminado Diagnostico IDU Arterial  -Anden 1-5-POLIZA ESTABILIDAD ACTIVA</v>
          </cell>
          <cell r="AV934" t="str">
            <v>sc</v>
          </cell>
        </row>
        <row r="935">
          <cell r="AP935">
            <v>24119720</v>
          </cell>
          <cell r="AQ935">
            <v>1004596</v>
          </cell>
          <cell r="AR935">
            <v>1</v>
          </cell>
          <cell r="AS935">
            <v>42503</v>
          </cell>
          <cell r="AT935" t="str">
            <v>IDU-1810-2013 Terminado Diagnostico IDU Arterial  -Anden 1-5-POLIZA ESTABILIDAD ACTIVA</v>
          </cell>
          <cell r="AV935" t="str">
            <v>sc</v>
          </cell>
        </row>
        <row r="936">
          <cell r="AP936">
            <v>24119721</v>
          </cell>
          <cell r="AQ936">
            <v>1004596</v>
          </cell>
          <cell r="AR936">
            <v>1</v>
          </cell>
          <cell r="AS936">
            <v>42503</v>
          </cell>
          <cell r="AT936" t="str">
            <v>IDU-1810-2013 Terminado Diagnostico IDU Arterial  -Anden 1-5-POLIZA ESTABILIDAD ACTIVA</v>
          </cell>
          <cell r="AV936" t="str">
            <v>sc</v>
          </cell>
        </row>
        <row r="937">
          <cell r="AP937">
            <v>24119723</v>
          </cell>
          <cell r="AQ937">
            <v>1004648</v>
          </cell>
          <cell r="AR937">
            <v>1</v>
          </cell>
          <cell r="AS937">
            <v>42503</v>
          </cell>
          <cell r="AT937" t="str">
            <v>IDU-1810-2013 Terminado Diagnostico IDU Arterial  -Anden 1-5-POLIZA ESTABILIDAD ACTIVA</v>
          </cell>
          <cell r="AV937" t="str">
            <v>sc</v>
          </cell>
        </row>
        <row r="938">
          <cell r="AP938">
            <v>24119724</v>
          </cell>
          <cell r="AQ938">
            <v>1004648</v>
          </cell>
          <cell r="AR938">
            <v>1</v>
          </cell>
          <cell r="AS938">
            <v>42503</v>
          </cell>
          <cell r="AT938" t="str">
            <v>IDU-1810-2013 Terminado Diagnostico IDU Arterial  -Anden 1-5-POLIZA ESTABILIDAD ACTIVA</v>
          </cell>
          <cell r="AV938" t="str">
            <v>sc</v>
          </cell>
        </row>
        <row r="939">
          <cell r="AP939">
            <v>24119727</v>
          </cell>
          <cell r="AQ939">
            <v>1004940</v>
          </cell>
          <cell r="AR939">
            <v>1</v>
          </cell>
          <cell r="AS939">
            <v>40737</v>
          </cell>
          <cell r="AT939" t="str">
            <v>SD Terminado Mantenimiento Periódico UAERMV Arterial  -</v>
          </cell>
          <cell r="AV939" t="str">
            <v>sc</v>
          </cell>
        </row>
        <row r="940">
          <cell r="AP940">
            <v>24119728</v>
          </cell>
          <cell r="AQ940">
            <v>1004942</v>
          </cell>
          <cell r="AR940">
            <v>1</v>
          </cell>
          <cell r="AS940">
            <v>42524</v>
          </cell>
          <cell r="AT940" t="str">
            <v>IDU-1806-2015 Contratado Conservacion IDU Arterial BRIGADA DE REACCION VIAL FASE I -</v>
          </cell>
          <cell r="AV940" t="str">
            <v>sc</v>
          </cell>
        </row>
        <row r="941">
          <cell r="AP941">
            <v>24119732</v>
          </cell>
          <cell r="AQ941">
            <v>1005452</v>
          </cell>
          <cell r="AR941">
            <v>1</v>
          </cell>
          <cell r="AS941">
            <v>41464</v>
          </cell>
          <cell r="AT941" t="str">
            <v>SD Terminado Acciones de Movilidad UAERMV Arterial  -Anden 1 Puente 6-POLIZA ESTABILIDAD ACTIVA</v>
          </cell>
          <cell r="AV941" t="str">
            <v>sc</v>
          </cell>
        </row>
        <row r="942">
          <cell r="AP942">
            <v>24119735</v>
          </cell>
          <cell r="AQ942">
            <v>1005694</v>
          </cell>
          <cell r="AR942">
            <v>1</v>
          </cell>
          <cell r="AS942">
            <v>41298</v>
          </cell>
          <cell r="AT942" t="str">
            <v>SD Terminado Mantenimiento Periódico UAERMV Arterial  -</v>
          </cell>
          <cell r="AV942" t="str">
            <v>sc</v>
          </cell>
        </row>
        <row r="943">
          <cell r="AP943">
            <v>24119736</v>
          </cell>
          <cell r="AQ943">
            <v>1005695</v>
          </cell>
          <cell r="AR943">
            <v>1</v>
          </cell>
          <cell r="AS943">
            <v>42313</v>
          </cell>
          <cell r="AT943" t="str">
            <v>IDU-49-2012 Terminado Acciones de Movilidad IDU Arterial  -</v>
          </cell>
          <cell r="AV943" t="str">
            <v>sc</v>
          </cell>
        </row>
        <row r="944">
          <cell r="AP944">
            <v>24119739</v>
          </cell>
          <cell r="AQ944">
            <v>1005818</v>
          </cell>
          <cell r="AR944">
            <v>1</v>
          </cell>
          <cell r="AS944">
            <v>42412</v>
          </cell>
          <cell r="AT944" t="str">
            <v>IDU-1806-2015 Contratado Mantenimiento Periódico IDU Arterial BRIGADA DE REACCIÓN VIAL -</v>
          </cell>
          <cell r="AV944" t="str">
            <v>sc</v>
          </cell>
        </row>
        <row r="945">
          <cell r="AP945">
            <v>24119741</v>
          </cell>
          <cell r="AQ945">
            <v>1006253</v>
          </cell>
          <cell r="AR945">
            <v>1</v>
          </cell>
          <cell r="AS945">
            <v>42313</v>
          </cell>
          <cell r="AT945" t="str">
            <v>IDU-083-2012 Terminado Mantenimiento Periódico IDU Arterial  --POLIZA ESTABILIDAD ACTIVA</v>
          </cell>
          <cell r="AV945" t="str">
            <v>sc</v>
          </cell>
        </row>
        <row r="946">
          <cell r="AP946">
            <v>24119744</v>
          </cell>
          <cell r="AQ946">
            <v>1006271</v>
          </cell>
          <cell r="AR946">
            <v>1</v>
          </cell>
          <cell r="AS946">
            <v>42524</v>
          </cell>
          <cell r="AT946" t="str">
            <v>IDU-1806-2015 Contratado Conservacion IDU Arterial BRIGADA DE REACCION VIAL FASE I -</v>
          </cell>
          <cell r="AV946" t="str">
            <v>sc</v>
          </cell>
        </row>
        <row r="947">
          <cell r="AP947">
            <v>24119746</v>
          </cell>
          <cell r="AQ947">
            <v>1006277</v>
          </cell>
          <cell r="AR947">
            <v>1</v>
          </cell>
          <cell r="AS947">
            <v>42524</v>
          </cell>
          <cell r="AT947" t="str">
            <v>IDU-1806-2015 Contratado Conservacion IDU Arterial BRIGADA DE REACCION VIAL FASE I -EstaTM 6-POLIZA ESTABILIDAD ACTIVA</v>
          </cell>
          <cell r="AV947" t="str">
            <v>sc</v>
          </cell>
        </row>
        <row r="948">
          <cell r="AP948">
            <v>24119747</v>
          </cell>
          <cell r="AQ948">
            <v>1006338</v>
          </cell>
          <cell r="AR948">
            <v>1</v>
          </cell>
          <cell r="AS948">
            <v>42667</v>
          </cell>
          <cell r="AT948" t="str">
            <v>SD Terminado Rehabilitación UAERMV Arterial SD Intervenida 14/04/2014 Reporte depuración ejecución UMV-</v>
          </cell>
          <cell r="AV948" t="str">
            <v>sc</v>
          </cell>
        </row>
        <row r="949">
          <cell r="AP949">
            <v>24119749</v>
          </cell>
          <cell r="AQ949">
            <v>1006368</v>
          </cell>
          <cell r="AR949">
            <v>1</v>
          </cell>
          <cell r="AS949">
            <v>41464</v>
          </cell>
          <cell r="AT949" t="str">
            <v>SD Terminado Acciones de Movilidad UAERMV Arterial  -</v>
          </cell>
          <cell r="AV949" t="str">
            <v>sc</v>
          </cell>
        </row>
        <row r="950">
          <cell r="AP950">
            <v>24119754</v>
          </cell>
          <cell r="AQ950">
            <v>1006376</v>
          </cell>
          <cell r="AR950">
            <v>1</v>
          </cell>
          <cell r="AS950">
            <v>42313</v>
          </cell>
          <cell r="AT950" t="str">
            <v>IDU-083-2012 Terminado Mantenimiento Periódico IDU Arterial  --POLIZA ESTABILIDAD ACTIVA</v>
          </cell>
          <cell r="AV950" t="str">
            <v>sc</v>
          </cell>
        </row>
        <row r="951">
          <cell r="AP951">
            <v>24119755</v>
          </cell>
          <cell r="AQ951">
            <v>1006420</v>
          </cell>
          <cell r="AR951">
            <v>1</v>
          </cell>
          <cell r="AS951">
            <v>42524</v>
          </cell>
          <cell r="AT951" t="str">
            <v>IDU-1806-2015 Contratado Conservacion IDU Arterial BRIGADA DE REACCION VIAL FASE I -</v>
          </cell>
          <cell r="AV951" t="str">
            <v>sc</v>
          </cell>
        </row>
        <row r="952">
          <cell r="AP952">
            <v>24119756</v>
          </cell>
          <cell r="AQ952">
            <v>1006421</v>
          </cell>
          <cell r="AR952">
            <v>1</v>
          </cell>
          <cell r="AS952">
            <v>42524</v>
          </cell>
          <cell r="AT952" t="str">
            <v>IDU-1806-2015 Contratado Conservacion IDU Arterial BRIGADA DE REACCION VIAL FASE I -</v>
          </cell>
          <cell r="AV952" t="str">
            <v>sc</v>
          </cell>
        </row>
        <row r="953">
          <cell r="AP953">
            <v>24119757</v>
          </cell>
          <cell r="AQ953">
            <v>1006421</v>
          </cell>
          <cell r="AR953">
            <v>1</v>
          </cell>
          <cell r="AS953">
            <v>42524</v>
          </cell>
          <cell r="AT953" t="str">
            <v>IDU-1806-2015 Contratado Conservacion IDU Arterial BRIGADA DE REACCION VIAL FASE I -</v>
          </cell>
          <cell r="AV953" t="str">
            <v>sc</v>
          </cell>
        </row>
        <row r="954">
          <cell r="AP954">
            <v>24119763</v>
          </cell>
          <cell r="AQ954">
            <v>1006448</v>
          </cell>
          <cell r="AR954">
            <v>1</v>
          </cell>
          <cell r="AS954">
            <v>42503</v>
          </cell>
          <cell r="AT954" t="str">
            <v>IDU-1810-2013 Terminado Diagnostico IDU Arterial  -Anden1-5-POLIZA ESTABILIDAD ACTIVA</v>
          </cell>
          <cell r="AV954" t="str">
            <v>sc</v>
          </cell>
        </row>
        <row r="955">
          <cell r="AP955">
            <v>24120613</v>
          </cell>
          <cell r="AQ955">
            <v>11012142</v>
          </cell>
          <cell r="AR955">
            <v>1</v>
          </cell>
          <cell r="AS955">
            <v>42524</v>
          </cell>
          <cell r="AT955" t="str">
            <v>IDU-1806-2015 Contratado Conservacion IDU Arterial BRIGADA DE REACCION VIAL FASE I -</v>
          </cell>
          <cell r="AV955" t="str">
            <v>sc</v>
          </cell>
        </row>
        <row r="956">
          <cell r="AP956">
            <v>24120649</v>
          </cell>
          <cell r="AQ956">
            <v>11012283</v>
          </cell>
          <cell r="AR956">
            <v>1</v>
          </cell>
          <cell r="AS956">
            <v>42524</v>
          </cell>
          <cell r="AT956" t="str">
            <v>IDU-1806-2015 Contratado Conservacion IDU Arterial BRIGADA DE REACCION VIAL FASE I -</v>
          </cell>
          <cell r="AV956" t="str">
            <v>sc</v>
          </cell>
        </row>
        <row r="957">
          <cell r="AP957">
            <v>24121590</v>
          </cell>
          <cell r="AQ957">
            <v>30001075</v>
          </cell>
          <cell r="AR957">
            <v>1</v>
          </cell>
          <cell r="AS957">
            <v>41817</v>
          </cell>
          <cell r="AT957" t="str">
            <v>SD Terminado Mantenimiento Periódico UAERMV Arterial  -</v>
          </cell>
          <cell r="AV957" t="str">
            <v>sc</v>
          </cell>
        </row>
        <row r="958">
          <cell r="AP958">
            <v>24121591</v>
          </cell>
          <cell r="AQ958">
            <v>30001075</v>
          </cell>
          <cell r="AR958">
            <v>1</v>
          </cell>
          <cell r="AS958">
            <v>41817</v>
          </cell>
          <cell r="AT958" t="str">
            <v>SD Terminado Mantenimiento Periódico UAERMV Arterial  -</v>
          </cell>
          <cell r="AV958" t="str">
            <v>sc</v>
          </cell>
        </row>
        <row r="959">
          <cell r="AP959">
            <v>24121592</v>
          </cell>
          <cell r="AQ959">
            <v>30001075</v>
          </cell>
          <cell r="AR959">
            <v>1</v>
          </cell>
          <cell r="AS959">
            <v>41817</v>
          </cell>
          <cell r="AT959" t="str">
            <v>SD Terminado Mantenimiento Periódico UAERMV Arterial  -</v>
          </cell>
          <cell r="AV959" t="str">
            <v>sc</v>
          </cell>
        </row>
        <row r="960">
          <cell r="AP960">
            <v>24121595</v>
          </cell>
          <cell r="AQ960">
            <v>30001077</v>
          </cell>
          <cell r="AR960">
            <v>1</v>
          </cell>
          <cell r="AS960">
            <v>42313</v>
          </cell>
          <cell r="AT960" t="str">
            <v>IDU-49-2012 Terminado Acciones de Movilidad IDU Arterial  -</v>
          </cell>
          <cell r="AV960" t="str">
            <v>sc</v>
          </cell>
        </row>
        <row r="961">
          <cell r="AP961">
            <v>24121597</v>
          </cell>
          <cell r="AQ961">
            <v>30001078</v>
          </cell>
          <cell r="AR961">
            <v>1</v>
          </cell>
          <cell r="AS961">
            <v>42313</v>
          </cell>
          <cell r="AT961" t="str">
            <v>IDU-69-2008 Terminado Acciones de Movilidad IDU Arterial  -</v>
          </cell>
          <cell r="AV961" t="str">
            <v>sc</v>
          </cell>
        </row>
        <row r="962">
          <cell r="AP962">
            <v>24121598</v>
          </cell>
          <cell r="AQ962">
            <v>30001078</v>
          </cell>
          <cell r="AR962">
            <v>1</v>
          </cell>
          <cell r="AS962">
            <v>42313</v>
          </cell>
          <cell r="AT962" t="str">
            <v>IDU-69-2008 Terminado Acciones de Movilidad IDU Arterial  -</v>
          </cell>
          <cell r="AV962" t="str">
            <v>sc</v>
          </cell>
        </row>
        <row r="963">
          <cell r="AP963">
            <v>24121605</v>
          </cell>
          <cell r="AQ963">
            <v>30001107</v>
          </cell>
          <cell r="AR963">
            <v>1</v>
          </cell>
          <cell r="AS963">
            <v>42313</v>
          </cell>
          <cell r="AT963" t="str">
            <v>IDU-69-2008 Terminado Acciones de Movilidad IDU Arterial  -</v>
          </cell>
          <cell r="AV963" t="str">
            <v>sc</v>
          </cell>
        </row>
        <row r="964">
          <cell r="AP964">
            <v>24121606</v>
          </cell>
          <cell r="AQ964">
            <v>30001107</v>
          </cell>
          <cell r="AR964">
            <v>1</v>
          </cell>
          <cell r="AS964">
            <v>42313</v>
          </cell>
          <cell r="AT964" t="str">
            <v>IDU-69-2008 Terminado Acciones de Movilidad IDU Arterial  -</v>
          </cell>
          <cell r="AV964" t="str">
            <v>sc</v>
          </cell>
        </row>
        <row r="965">
          <cell r="AP965">
            <v>24121608</v>
          </cell>
          <cell r="AQ965">
            <v>30001107</v>
          </cell>
          <cell r="AR965">
            <v>1</v>
          </cell>
          <cell r="AS965">
            <v>42313</v>
          </cell>
          <cell r="AT965" t="str">
            <v>IDU-69-2008 Terminado Acciones de Movilidad IDU Arterial  -</v>
          </cell>
          <cell r="AV965" t="str">
            <v>sc</v>
          </cell>
        </row>
        <row r="966">
          <cell r="AP966">
            <v>24121610</v>
          </cell>
          <cell r="AQ966">
            <v>30001110</v>
          </cell>
          <cell r="AR966">
            <v>1</v>
          </cell>
          <cell r="AS966">
            <v>42412</v>
          </cell>
          <cell r="AT966" t="str">
            <v>IDU-1806-2015 Contratado Mantenimiento Periódico IDU Arterial BRIGADA DE REACCIÓN VIAL -</v>
          </cell>
          <cell r="AV966" t="str">
            <v>sc</v>
          </cell>
        </row>
        <row r="967">
          <cell r="AP967">
            <v>24121612</v>
          </cell>
          <cell r="AQ967">
            <v>30001110</v>
          </cell>
          <cell r="AR967">
            <v>1</v>
          </cell>
          <cell r="AS967">
            <v>42412</v>
          </cell>
          <cell r="AT967" t="str">
            <v>IDU-1806-2015 Contratado Mantenimiento Periódico IDU Arterial BRIGADA DE REACCIÓN VIAL -</v>
          </cell>
          <cell r="AV967" t="str">
            <v>sc</v>
          </cell>
        </row>
        <row r="968">
          <cell r="AP968">
            <v>24121614</v>
          </cell>
          <cell r="AQ968">
            <v>30001113</v>
          </cell>
          <cell r="AR968">
            <v>1</v>
          </cell>
          <cell r="AS968">
            <v>42412</v>
          </cell>
          <cell r="AT968" t="str">
            <v>IDU-1806-2015 Contratado Mantenimiento Periódico IDU Arterial BRIGADA DE REACCIÓN VIAL -</v>
          </cell>
          <cell r="AV968" t="str">
            <v>sc</v>
          </cell>
        </row>
        <row r="969">
          <cell r="AP969">
            <v>24121615</v>
          </cell>
          <cell r="AQ969">
            <v>30001113</v>
          </cell>
          <cell r="AR969">
            <v>1</v>
          </cell>
          <cell r="AS969">
            <v>42412</v>
          </cell>
          <cell r="AT969" t="str">
            <v>IDU-1806-2015 Contratado Mantenimiento Periódico IDU Arterial BRIGADA DE REACCIÓN VIAL -</v>
          </cell>
          <cell r="AV969" t="str">
            <v>sc</v>
          </cell>
        </row>
        <row r="970">
          <cell r="AP970">
            <v>24121616</v>
          </cell>
          <cell r="AQ970">
            <v>30001113</v>
          </cell>
          <cell r="AR970">
            <v>1</v>
          </cell>
          <cell r="AS970">
            <v>42412</v>
          </cell>
          <cell r="AT970" t="str">
            <v>IDU-1806-2015 Contratado Mantenimiento Periódico IDU Arterial BRIGADA DE REACCIÓN VIAL -</v>
          </cell>
          <cell r="AV970" t="str">
            <v>sc</v>
          </cell>
        </row>
        <row r="971">
          <cell r="AP971">
            <v>24121617</v>
          </cell>
          <cell r="AQ971">
            <v>30001113</v>
          </cell>
          <cell r="AR971">
            <v>1</v>
          </cell>
          <cell r="AS971">
            <v>42412</v>
          </cell>
          <cell r="AT971" t="str">
            <v>IDU-1806-2015 Contratado Mantenimiento Periódico IDU Arterial BRIGADA DE REACCIÓN VIAL -</v>
          </cell>
          <cell r="AV971" t="str">
            <v>sc</v>
          </cell>
        </row>
        <row r="972">
          <cell r="AP972">
            <v>24121620</v>
          </cell>
          <cell r="AQ972">
            <v>30001189</v>
          </cell>
          <cell r="AR972">
            <v>1</v>
          </cell>
          <cell r="AS972">
            <v>42313</v>
          </cell>
          <cell r="AT972" t="str">
            <v>IDU-49-2012 Terminado Acciones de Movilidad IDU Arterial  -</v>
          </cell>
          <cell r="AV972" t="str">
            <v>sc</v>
          </cell>
        </row>
        <row r="973">
          <cell r="AP973">
            <v>24121622</v>
          </cell>
          <cell r="AQ973">
            <v>30001190</v>
          </cell>
          <cell r="AR973">
            <v>1</v>
          </cell>
          <cell r="AS973">
            <v>42313</v>
          </cell>
          <cell r="AT973" t="str">
            <v>IDU-49-2012 Terminado Acciones de Movilidad IDU Arterial  -</v>
          </cell>
          <cell r="AV973" t="str">
            <v>sc</v>
          </cell>
        </row>
        <row r="974">
          <cell r="AP974">
            <v>24121629</v>
          </cell>
          <cell r="AQ974">
            <v>30001197</v>
          </cell>
          <cell r="AR974">
            <v>1</v>
          </cell>
          <cell r="AS974">
            <v>42313</v>
          </cell>
          <cell r="AT974" t="str">
            <v>IDU-69-2008 Terminado Acciones de Movilidad IDU Arterial  -</v>
          </cell>
          <cell r="AV974" t="str">
            <v>sc</v>
          </cell>
        </row>
        <row r="975">
          <cell r="AP975">
            <v>24121736</v>
          </cell>
          <cell r="AQ975">
            <v>50003462</v>
          </cell>
          <cell r="AR975">
            <v>1</v>
          </cell>
          <cell r="AS975">
            <v>42313</v>
          </cell>
          <cell r="AT975" t="str">
            <v>IDU-1686-2014 Terminado Mantenimiento Periódico IDU Arterial  -Calzada12-POLIZA ESTABILIDAD ACTIVA</v>
          </cell>
          <cell r="AV975" t="str">
            <v>sc</v>
          </cell>
        </row>
        <row r="976">
          <cell r="AP976">
            <v>24121737</v>
          </cell>
          <cell r="AQ976">
            <v>50003462</v>
          </cell>
          <cell r="AR976">
            <v>1</v>
          </cell>
          <cell r="AS976">
            <v>42313</v>
          </cell>
          <cell r="AT976" t="str">
            <v>IDU-1686-2014 Terminado Rehabilitación IDU Arterial  -Calzada12-POLIZA ESTABILIDAD ACTIVA</v>
          </cell>
          <cell r="AV976" t="str">
            <v>sc</v>
          </cell>
        </row>
        <row r="977">
          <cell r="AP977">
            <v>24121738</v>
          </cell>
          <cell r="AQ977">
            <v>50003462</v>
          </cell>
          <cell r="AR977">
            <v>1</v>
          </cell>
          <cell r="AS977">
            <v>42313</v>
          </cell>
          <cell r="AT977" t="str">
            <v>IDU-083-2012 Terminado Mantenimiento Periódico IDU Arterial  -Calzada12-POLIZA ESTABILIDAD ACTIVA</v>
          </cell>
          <cell r="AV977" t="str">
            <v>sc</v>
          </cell>
        </row>
        <row r="978">
          <cell r="AP978">
            <v>24122949</v>
          </cell>
          <cell r="AQ978">
            <v>50007121</v>
          </cell>
          <cell r="AR978">
            <v>1</v>
          </cell>
          <cell r="AS978">
            <v>42313</v>
          </cell>
          <cell r="AT978" t="str">
            <v>IDU-1686-2014 Terminado Rehabilitación IDU Arterial  -</v>
          </cell>
          <cell r="AV978" t="str">
            <v>sc</v>
          </cell>
        </row>
        <row r="979">
          <cell r="AP979">
            <v>24122951</v>
          </cell>
          <cell r="AQ979">
            <v>50007121</v>
          </cell>
          <cell r="AR979">
            <v>1</v>
          </cell>
          <cell r="AS979">
            <v>42313</v>
          </cell>
          <cell r="AT979" t="str">
            <v>IDU-1686-2014 Terminado Mantenimiento Periódico IDU Arterial  -</v>
          </cell>
          <cell r="AV979" t="str">
            <v>sc</v>
          </cell>
        </row>
        <row r="980">
          <cell r="AP980">
            <v>24122965</v>
          </cell>
          <cell r="AQ980">
            <v>50007123</v>
          </cell>
          <cell r="AR980">
            <v>1</v>
          </cell>
          <cell r="AS980">
            <v>42667</v>
          </cell>
          <cell r="AT980" t="str">
            <v>SD Terminado Mantenimiento Periódico UAERMV Arterial SD Intervenida 29/10/2012 Reporte depuración ejecución UMV-Calzada 4-POLIZA ESTABILIDAD ACTIVA</v>
          </cell>
          <cell r="AV980" t="str">
            <v>sc</v>
          </cell>
        </row>
        <row r="981">
          <cell r="AP981">
            <v>24122966</v>
          </cell>
          <cell r="AQ981">
            <v>50007123</v>
          </cell>
          <cell r="AR981">
            <v>1</v>
          </cell>
          <cell r="AS981">
            <v>42667</v>
          </cell>
          <cell r="AT981" t="str">
            <v>SD Terminado Mantenimiento Periódico UAERMV Arterial SD Intervenida 29/10/2012 Reporte depuración ejecución UMV-Calzada 4-POLIZA ESTABILIDAD ACTIVA</v>
          </cell>
          <cell r="AV981" t="str">
            <v>sc</v>
          </cell>
        </row>
        <row r="982">
          <cell r="AP982">
            <v>24122967</v>
          </cell>
          <cell r="AQ982">
            <v>50007123</v>
          </cell>
          <cell r="AR982">
            <v>1</v>
          </cell>
          <cell r="AS982">
            <v>42313</v>
          </cell>
          <cell r="AT982" t="str">
            <v>IDU-083-2012 Terminado Mantenimiento Periódico IDU Arterial  -Calzada 4-POLIZA ESTABILIDAD ACTIVA</v>
          </cell>
          <cell r="AV982" t="str">
            <v>sc</v>
          </cell>
        </row>
        <row r="983">
          <cell r="AP983">
            <v>24122968</v>
          </cell>
          <cell r="AQ983">
            <v>50007123</v>
          </cell>
          <cell r="AR983">
            <v>1</v>
          </cell>
          <cell r="AS983">
            <v>42313</v>
          </cell>
          <cell r="AT983" t="str">
            <v>IDU-083-2012 Terminado Mantenimiento Periódico IDU Arterial  -Calzada 4-POLIZA ESTABILIDAD ACTIVA</v>
          </cell>
          <cell r="AV983" t="str">
            <v>sc</v>
          </cell>
        </row>
        <row r="984">
          <cell r="AP984">
            <v>24122969</v>
          </cell>
          <cell r="AQ984">
            <v>50007123</v>
          </cell>
          <cell r="AR984">
            <v>1</v>
          </cell>
          <cell r="AS984">
            <v>42313</v>
          </cell>
          <cell r="AT984" t="str">
            <v>IDU-1686-2014 Terminado Rehabilitación IDU Arterial  -Calzada 4-POLIZA ESTABILIDAD ACTIVA</v>
          </cell>
          <cell r="AV984" t="str">
            <v>sc</v>
          </cell>
        </row>
        <row r="985">
          <cell r="AP985">
            <v>24122970</v>
          </cell>
          <cell r="AQ985">
            <v>50007123</v>
          </cell>
          <cell r="AR985">
            <v>1</v>
          </cell>
          <cell r="AS985">
            <v>42667</v>
          </cell>
          <cell r="AT985" t="str">
            <v>SD Terminado Mantenimiento Periódico UAERMV Arterial SD Intervenida 29/10/2012 Reporte depuración ejecución UMV-Calzada 4-POLIZA ESTABILIDAD ACTIVA</v>
          </cell>
          <cell r="AV985" t="str">
            <v>sc</v>
          </cell>
        </row>
        <row r="986">
          <cell r="AP986">
            <v>24122979</v>
          </cell>
          <cell r="AQ986">
            <v>50007125</v>
          </cell>
          <cell r="AR986">
            <v>1</v>
          </cell>
          <cell r="AS986">
            <v>42313</v>
          </cell>
          <cell r="AT986" t="str">
            <v>IDU-1686-2014 Terminado Rehabilitación IDU Arterial  -</v>
          </cell>
          <cell r="AV986" t="str">
            <v>sc</v>
          </cell>
        </row>
        <row r="987">
          <cell r="AP987">
            <v>24122983</v>
          </cell>
          <cell r="AQ987">
            <v>50007126</v>
          </cell>
          <cell r="AR987">
            <v>1</v>
          </cell>
          <cell r="AS987">
            <v>41029</v>
          </cell>
          <cell r="AT987" t="str">
            <v>CONV-008-2011 Terminado Mantenimiento Periódico UAERMV Arterial  -</v>
          </cell>
          <cell r="AV987" t="str">
            <v>sc</v>
          </cell>
        </row>
        <row r="988">
          <cell r="AP988">
            <v>24122984</v>
          </cell>
          <cell r="AQ988">
            <v>50007126</v>
          </cell>
          <cell r="AR988">
            <v>1</v>
          </cell>
          <cell r="AS988">
            <v>42313</v>
          </cell>
          <cell r="AT988" t="str">
            <v>IDU-1686-2014 Terminado Rehabilitación IDU Arterial  -</v>
          </cell>
          <cell r="AV988" t="str">
            <v>sc</v>
          </cell>
        </row>
        <row r="989">
          <cell r="AP989">
            <v>24122985</v>
          </cell>
          <cell r="AQ989">
            <v>50007126</v>
          </cell>
          <cell r="AR989">
            <v>1</v>
          </cell>
          <cell r="AS989">
            <v>41029</v>
          </cell>
          <cell r="AT989" t="str">
            <v>CONV-008-2011 Terminado Mantenimiento Periódico UAERMV Arterial  -</v>
          </cell>
          <cell r="AV989" t="str">
            <v>sc</v>
          </cell>
        </row>
        <row r="990">
          <cell r="AP990">
            <v>24122986</v>
          </cell>
          <cell r="AQ990">
            <v>50007126</v>
          </cell>
          <cell r="AR990">
            <v>1</v>
          </cell>
          <cell r="AS990">
            <v>42313</v>
          </cell>
          <cell r="AT990" t="str">
            <v>IDU-1686-2014 Terminado Rehabilitación IDU Arterial  -</v>
          </cell>
          <cell r="AV990" t="str">
            <v>sc</v>
          </cell>
        </row>
        <row r="991">
          <cell r="AP991">
            <v>24122987</v>
          </cell>
          <cell r="AQ991">
            <v>50007126</v>
          </cell>
          <cell r="AR991">
            <v>1</v>
          </cell>
          <cell r="AS991">
            <v>41029</v>
          </cell>
          <cell r="AT991" t="str">
            <v>CONV-008-2011 Terminado Mantenimiento Periódico UAERMV Arterial  -</v>
          </cell>
          <cell r="AV991" t="str">
            <v>sc</v>
          </cell>
        </row>
        <row r="992">
          <cell r="AP992">
            <v>24122988</v>
          </cell>
          <cell r="AQ992">
            <v>50007126</v>
          </cell>
          <cell r="AR992">
            <v>1</v>
          </cell>
          <cell r="AS992">
            <v>42313</v>
          </cell>
          <cell r="AT992" t="str">
            <v>IDU-1686-2014 Terminado Rehabilitación IDU Arterial  -</v>
          </cell>
          <cell r="AV992" t="str">
            <v>sc</v>
          </cell>
        </row>
        <row r="993">
          <cell r="AP993">
            <v>24122990</v>
          </cell>
          <cell r="AQ993">
            <v>50007130</v>
          </cell>
          <cell r="AR993">
            <v>1</v>
          </cell>
          <cell r="AS993">
            <v>42313</v>
          </cell>
          <cell r="AT993" t="str">
            <v>IDU-49-2012 Terminado Acciones de Movilidad IDU Arterial  -</v>
          </cell>
          <cell r="AV993" t="str">
            <v>sc</v>
          </cell>
        </row>
        <row r="994">
          <cell r="AP994">
            <v>24122992</v>
          </cell>
          <cell r="AQ994">
            <v>50007131</v>
          </cell>
          <cell r="AR994">
            <v>1</v>
          </cell>
          <cell r="AS994">
            <v>42313</v>
          </cell>
          <cell r="AT994" t="str">
            <v>IDU-69-2008 Terminado Acciones de Movilidad IDU Arterial  -</v>
          </cell>
          <cell r="AV994" t="str">
            <v>sc</v>
          </cell>
        </row>
        <row r="995">
          <cell r="AP995">
            <v>24123069</v>
          </cell>
          <cell r="AQ995">
            <v>50007197</v>
          </cell>
          <cell r="AR995">
            <v>1</v>
          </cell>
          <cell r="AS995">
            <v>42313</v>
          </cell>
          <cell r="AT995" t="str">
            <v>IDU-083-2012 Terminado Mantenimiento Periódico IDU Arterial  -</v>
          </cell>
          <cell r="AV995" t="str">
            <v>sc</v>
          </cell>
        </row>
        <row r="996">
          <cell r="AP996">
            <v>24123071</v>
          </cell>
          <cell r="AQ996">
            <v>50007197</v>
          </cell>
          <cell r="AR996">
            <v>1</v>
          </cell>
          <cell r="AS996">
            <v>42313</v>
          </cell>
          <cell r="AT996" t="str">
            <v>IDU-083-2012 Terminado Mantenimiento Periódico IDU Arterial  -</v>
          </cell>
          <cell r="AV996" t="str">
            <v>sc</v>
          </cell>
        </row>
        <row r="997">
          <cell r="AP997">
            <v>24123076</v>
          </cell>
          <cell r="AQ997">
            <v>50007198</v>
          </cell>
          <cell r="AR997">
            <v>1</v>
          </cell>
          <cell r="AS997">
            <v>42313</v>
          </cell>
          <cell r="AT997" t="str">
            <v>IDU-083-2012 Terminado Mantenimiento Periódico IDU Arterial  -</v>
          </cell>
          <cell r="AV997" t="str">
            <v>sc</v>
          </cell>
        </row>
        <row r="998">
          <cell r="AP998">
            <v>24123079</v>
          </cell>
          <cell r="AQ998">
            <v>50007198</v>
          </cell>
          <cell r="AR998">
            <v>1</v>
          </cell>
          <cell r="AS998">
            <v>42760</v>
          </cell>
          <cell r="AT998" t="str">
            <v>SD Terminado Parcheo UAERMV Arterial SD Reporte Ejecución diciembre de 2016-</v>
          </cell>
          <cell r="AV998" t="str">
            <v>sc</v>
          </cell>
        </row>
        <row r="999">
          <cell r="AP999">
            <v>24123080</v>
          </cell>
          <cell r="AQ999">
            <v>50007198</v>
          </cell>
          <cell r="AR999">
            <v>1</v>
          </cell>
          <cell r="AS999">
            <v>42313</v>
          </cell>
          <cell r="AT999" t="str">
            <v>IDU-1686-2014 Terminado Mantenimiento Periódico IDU Arterial  -</v>
          </cell>
          <cell r="AV999" t="str">
            <v>sc</v>
          </cell>
        </row>
        <row r="1000">
          <cell r="AP1000">
            <v>24123083</v>
          </cell>
          <cell r="AQ1000">
            <v>50007201</v>
          </cell>
          <cell r="AR1000">
            <v>1</v>
          </cell>
          <cell r="AS1000">
            <v>42313</v>
          </cell>
          <cell r="AT1000" t="str">
            <v>IDU-083-2012 Terminado Mantenimiento Periódico IDU Arterial  -</v>
          </cell>
          <cell r="AV1000" t="str">
            <v>sc</v>
          </cell>
        </row>
        <row r="1001">
          <cell r="AP1001">
            <v>24123084</v>
          </cell>
          <cell r="AQ1001">
            <v>50007201</v>
          </cell>
          <cell r="AR1001">
            <v>1</v>
          </cell>
          <cell r="AS1001">
            <v>42409</v>
          </cell>
          <cell r="AT1001" t="str">
            <v>IDU-1686-2014 Terminado Acciones de Movilidad IDU Arterial  -</v>
          </cell>
          <cell r="AV1001" t="str">
            <v>sc</v>
          </cell>
        </row>
        <row r="1002">
          <cell r="AP1002">
            <v>24123089</v>
          </cell>
          <cell r="AQ1002">
            <v>50007202</v>
          </cell>
          <cell r="AR1002">
            <v>1</v>
          </cell>
          <cell r="AS1002">
            <v>42313</v>
          </cell>
          <cell r="AT1002" t="str">
            <v>IDU-1686-2014 Terminado Rehabilitación IDU Arterial  -</v>
          </cell>
          <cell r="AV1002" t="str">
            <v>sc</v>
          </cell>
        </row>
        <row r="1003">
          <cell r="AP1003">
            <v>24123101</v>
          </cell>
          <cell r="AQ1003">
            <v>50007205</v>
          </cell>
          <cell r="AR1003">
            <v>1</v>
          </cell>
          <cell r="AS1003">
            <v>42313</v>
          </cell>
          <cell r="AT1003" t="str">
            <v>IDU-1686-2014 Terminado Mantenimiento Periódico IDU Arterial  -</v>
          </cell>
          <cell r="AV1003" t="str">
            <v>sc</v>
          </cell>
        </row>
        <row r="1004">
          <cell r="AP1004">
            <v>24123147</v>
          </cell>
          <cell r="AQ1004">
            <v>50007290</v>
          </cell>
          <cell r="AR1004">
            <v>1</v>
          </cell>
          <cell r="AS1004">
            <v>42313</v>
          </cell>
          <cell r="AT1004" t="str">
            <v>IDU-69-2008 Terminado Acciones de Movilidad IDU Arterial  -</v>
          </cell>
          <cell r="AV1004" t="str">
            <v>sc</v>
          </cell>
        </row>
        <row r="1005">
          <cell r="AP1005">
            <v>24123163</v>
          </cell>
          <cell r="AQ1005">
            <v>50007310</v>
          </cell>
          <cell r="AR1005">
            <v>1</v>
          </cell>
          <cell r="AS1005">
            <v>42313</v>
          </cell>
          <cell r="AT1005" t="str">
            <v>IDU-69-2008 Terminado Acciones de Movilidad IDU Arterial  -</v>
          </cell>
          <cell r="AV1005" t="str">
            <v>sc</v>
          </cell>
        </row>
        <row r="1006">
          <cell r="AP1006">
            <v>24123164</v>
          </cell>
          <cell r="AQ1006">
            <v>50007310</v>
          </cell>
          <cell r="AR1006">
            <v>1</v>
          </cell>
          <cell r="AS1006">
            <v>42313</v>
          </cell>
          <cell r="AT1006" t="str">
            <v>IDU-69-2008 Terminado Acciones de Movilidad IDU Arterial  -</v>
          </cell>
          <cell r="AV1006" t="str">
            <v>sc</v>
          </cell>
        </row>
        <row r="1007">
          <cell r="AP1007">
            <v>24123165</v>
          </cell>
          <cell r="AQ1007">
            <v>50007311</v>
          </cell>
          <cell r="AR1007">
            <v>1</v>
          </cell>
          <cell r="AS1007">
            <v>42101</v>
          </cell>
          <cell r="AT1007" t="str">
            <v>UMV-638-2013 Terminado Acciones de Movilidad UAERMV Arterial  -</v>
          </cell>
          <cell r="AV1007" t="str">
            <v>sc</v>
          </cell>
        </row>
        <row r="1008">
          <cell r="AP1008">
            <v>24123166</v>
          </cell>
          <cell r="AQ1008">
            <v>50007311</v>
          </cell>
          <cell r="AR1008">
            <v>1</v>
          </cell>
          <cell r="AS1008">
            <v>42101</v>
          </cell>
          <cell r="AT1008" t="str">
            <v>UMV-638-2013 Terminado Acciones de Movilidad UAERMV Arterial  -</v>
          </cell>
          <cell r="AV1008" t="str">
            <v>sc</v>
          </cell>
        </row>
        <row r="1009">
          <cell r="AP1009">
            <v>24123172</v>
          </cell>
          <cell r="AQ1009">
            <v>50007318</v>
          </cell>
          <cell r="AR1009">
            <v>1</v>
          </cell>
          <cell r="AS1009">
            <v>42313</v>
          </cell>
          <cell r="AT1009" t="str">
            <v>IDU-49-2012 Terminado Acciones de Movilidad IDU Arterial  -</v>
          </cell>
          <cell r="AV1009" t="str">
            <v>sc</v>
          </cell>
        </row>
        <row r="1010">
          <cell r="AP1010">
            <v>24123242</v>
          </cell>
          <cell r="AQ1010">
            <v>50007402</v>
          </cell>
          <cell r="AR1010">
            <v>1</v>
          </cell>
          <cell r="AS1010">
            <v>42524</v>
          </cell>
          <cell r="AT1010" t="str">
            <v>IDU-1806-2015 Contratado Conservacion IDU Arterial BRIGADA DE REACCION VIAL FASE I -</v>
          </cell>
          <cell r="AV1010" t="str">
            <v>sc</v>
          </cell>
        </row>
        <row r="1011">
          <cell r="AP1011">
            <v>24123243</v>
          </cell>
          <cell r="AQ1011">
            <v>50007402</v>
          </cell>
          <cell r="AR1011">
            <v>1</v>
          </cell>
          <cell r="AS1011">
            <v>42524</v>
          </cell>
          <cell r="AT1011" t="str">
            <v>IDU-1806-2015 Contratado Conservacion IDU Arterial BRIGADA DE REACCION VIAL FASE I -</v>
          </cell>
          <cell r="AV1011" t="str">
            <v>sc</v>
          </cell>
        </row>
        <row r="1012">
          <cell r="AP1012">
            <v>24123244</v>
          </cell>
          <cell r="AQ1012">
            <v>50007403</v>
          </cell>
          <cell r="AR1012">
            <v>1</v>
          </cell>
          <cell r="AS1012">
            <v>42524</v>
          </cell>
          <cell r="AT1012" t="str">
            <v>IDU-1806-2015 Contratado Conservacion IDU Arterial BRIGADA DE REACCION VIAL FASE I -</v>
          </cell>
          <cell r="AV1012" t="str">
            <v>sc</v>
          </cell>
        </row>
        <row r="1013">
          <cell r="AP1013">
            <v>24123245</v>
          </cell>
          <cell r="AQ1013">
            <v>50007403</v>
          </cell>
          <cell r="AR1013">
            <v>1</v>
          </cell>
          <cell r="AS1013">
            <v>42524</v>
          </cell>
          <cell r="AT1013" t="str">
            <v>IDU-1806-2015 Contratado Conservacion IDU Arterial BRIGADA DE REACCION VIAL FASE I -</v>
          </cell>
          <cell r="AV1013" t="str">
            <v>sc</v>
          </cell>
        </row>
        <row r="1014">
          <cell r="AP1014">
            <v>24123246</v>
          </cell>
          <cell r="AQ1014">
            <v>50007404</v>
          </cell>
          <cell r="AR1014">
            <v>1</v>
          </cell>
          <cell r="AS1014">
            <v>42313</v>
          </cell>
          <cell r="AT1014" t="str">
            <v>IDU-69-2008 Terminado Acciones de Movilidad IDU Arterial  -</v>
          </cell>
          <cell r="AV1014" t="str">
            <v>sc</v>
          </cell>
        </row>
        <row r="1015">
          <cell r="AP1015">
            <v>24123247</v>
          </cell>
          <cell r="AQ1015">
            <v>50007404</v>
          </cell>
          <cell r="AR1015">
            <v>1</v>
          </cell>
          <cell r="AS1015">
            <v>42313</v>
          </cell>
          <cell r="AT1015" t="str">
            <v>IDU-69-2008 Terminado Acciones de Movilidad IDU Arterial  -</v>
          </cell>
          <cell r="AV1015" t="str">
            <v>sc</v>
          </cell>
        </row>
        <row r="1016">
          <cell r="AP1016">
            <v>24123250</v>
          </cell>
          <cell r="AQ1016">
            <v>50007406</v>
          </cell>
          <cell r="AR1016">
            <v>1</v>
          </cell>
          <cell r="AS1016">
            <v>42524</v>
          </cell>
          <cell r="AT1016" t="str">
            <v>IDU-1806-2015 Contratado Conservacion IDU Arterial BRIGADA DE REACCION VIAL FASE I -</v>
          </cell>
          <cell r="AV1016" t="str">
            <v>sc</v>
          </cell>
        </row>
        <row r="1017">
          <cell r="AP1017">
            <v>24123251</v>
          </cell>
          <cell r="AQ1017">
            <v>50007406</v>
          </cell>
          <cell r="AR1017">
            <v>1</v>
          </cell>
          <cell r="AS1017">
            <v>42524</v>
          </cell>
          <cell r="AT1017" t="str">
            <v>IDU-1806-2015 Contratado Conservacion IDU Arterial BRIGADA DE REACCION VIAL FASE I -</v>
          </cell>
          <cell r="AV1017" t="str">
            <v>sc</v>
          </cell>
        </row>
        <row r="1018">
          <cell r="AP1018">
            <v>24123252</v>
          </cell>
          <cell r="AQ1018">
            <v>50007407</v>
          </cell>
          <cell r="AR1018">
            <v>1</v>
          </cell>
          <cell r="AS1018">
            <v>42524</v>
          </cell>
          <cell r="AT1018" t="str">
            <v>IDU-1806-2015 Contratado Conservacion IDU Arterial BRIGADA DE REACCION VIAL FASE I -</v>
          </cell>
          <cell r="AV1018" t="str">
            <v>sc</v>
          </cell>
        </row>
        <row r="1019">
          <cell r="AP1019">
            <v>24123253</v>
          </cell>
          <cell r="AQ1019">
            <v>50007407</v>
          </cell>
          <cell r="AR1019">
            <v>1</v>
          </cell>
          <cell r="AS1019">
            <v>42524</v>
          </cell>
          <cell r="AT1019" t="str">
            <v>IDU-1806-2015 Contratado Conservacion IDU Arterial BRIGADA DE REACCION VIAL FASE I -</v>
          </cell>
          <cell r="AV1019" t="str">
            <v>sc</v>
          </cell>
        </row>
        <row r="1020">
          <cell r="AP1020">
            <v>24123255</v>
          </cell>
          <cell r="AQ1020">
            <v>50007410</v>
          </cell>
          <cell r="AR1020">
            <v>1</v>
          </cell>
          <cell r="AS1020">
            <v>42313</v>
          </cell>
          <cell r="AT1020" t="str">
            <v>IDU-69-2008 Terminado Mantenimiento Periódico IDU Arterial  -</v>
          </cell>
          <cell r="AV1020" t="str">
            <v>sc</v>
          </cell>
        </row>
        <row r="1021">
          <cell r="AP1021">
            <v>24123257</v>
          </cell>
          <cell r="AQ1021">
            <v>50007417</v>
          </cell>
          <cell r="AR1021">
            <v>1</v>
          </cell>
          <cell r="AS1021">
            <v>42503</v>
          </cell>
          <cell r="AT1021" t="str">
            <v>IDU-1810-2013 Terminado Mantenimiento Periódico IDU Arterial  -Anden5-POLIZA ESTABILIDAD ACTIVA</v>
          </cell>
          <cell r="AV1021" t="str">
            <v>sc</v>
          </cell>
        </row>
        <row r="1022">
          <cell r="AP1022">
            <v>24123258</v>
          </cell>
          <cell r="AQ1022">
            <v>50007417</v>
          </cell>
          <cell r="AR1022">
            <v>1</v>
          </cell>
          <cell r="AS1022">
            <v>42503</v>
          </cell>
          <cell r="AT1022" t="str">
            <v>IDU-1810-2013 Terminado Mantenimiento Periódico IDU Arterial  -Anden5-POLIZA ESTABILIDAD ACTIVA</v>
          </cell>
          <cell r="AV1022" t="str">
            <v>sc</v>
          </cell>
        </row>
        <row r="1023">
          <cell r="AP1023">
            <v>24123259</v>
          </cell>
          <cell r="AQ1023">
            <v>50007418</v>
          </cell>
          <cell r="AR1023">
            <v>1</v>
          </cell>
          <cell r="AS1023">
            <v>42503</v>
          </cell>
          <cell r="AT1023" t="str">
            <v>IDU-1810-2013 Terminado Mantenimiento Periódico IDU Arterial  -Anden1-5-POLIZA ESTABILIDAD ACTIVA</v>
          </cell>
          <cell r="AV1023" t="str">
            <v>sc</v>
          </cell>
        </row>
        <row r="1024">
          <cell r="AP1024">
            <v>24123260</v>
          </cell>
          <cell r="AQ1024">
            <v>50007418</v>
          </cell>
          <cell r="AR1024">
            <v>1</v>
          </cell>
          <cell r="AS1024">
            <v>42503</v>
          </cell>
          <cell r="AT1024" t="str">
            <v>IDU-1810-2013 Terminado Mantenimiento Periódico IDU Arterial  -Anden1-5-POLIZA ESTABILIDAD ACTIVA</v>
          </cell>
          <cell r="AV1024" t="str">
            <v>sc</v>
          </cell>
        </row>
        <row r="1025">
          <cell r="AP1025">
            <v>24123262</v>
          </cell>
          <cell r="AQ1025">
            <v>50007419</v>
          </cell>
          <cell r="AR1025">
            <v>1</v>
          </cell>
          <cell r="AS1025">
            <v>42503</v>
          </cell>
          <cell r="AT1025" t="str">
            <v>IDU-1810-2013 Terminado Mantenimiento Periódico IDU Arterial  -Anden1-5-POLIZA ESTABILIDAD ACTIVA</v>
          </cell>
          <cell r="AV1025" t="str">
            <v>sc</v>
          </cell>
        </row>
        <row r="1026">
          <cell r="AP1026">
            <v>24123263</v>
          </cell>
          <cell r="AQ1026">
            <v>50007419</v>
          </cell>
          <cell r="AR1026">
            <v>1</v>
          </cell>
          <cell r="AS1026">
            <v>42503</v>
          </cell>
          <cell r="AT1026" t="str">
            <v>IDU-1810-2013 Terminado Mantenimiento Periódico IDU Arterial  -Anden1-5-POLIZA ESTABILIDAD ACTIVA</v>
          </cell>
          <cell r="AV1026" t="str">
            <v>sc</v>
          </cell>
        </row>
        <row r="1027">
          <cell r="AP1027">
            <v>24123264</v>
          </cell>
          <cell r="AQ1027">
            <v>50007420</v>
          </cell>
          <cell r="AR1027">
            <v>1</v>
          </cell>
          <cell r="AS1027">
            <v>42503</v>
          </cell>
          <cell r="AT1027" t="str">
            <v>IDU-1810-2013 Terminado Diagnostico IDU Arterial  -Anden1-5-POLIZA ESTABILIDAD ACTIVA</v>
          </cell>
          <cell r="AV1027" t="str">
            <v>sc</v>
          </cell>
        </row>
        <row r="1028">
          <cell r="AP1028">
            <v>24123265</v>
          </cell>
          <cell r="AQ1028">
            <v>50007420</v>
          </cell>
          <cell r="AR1028">
            <v>1</v>
          </cell>
          <cell r="AS1028">
            <v>42503</v>
          </cell>
          <cell r="AT1028" t="str">
            <v>IDU-1810-2013 Terminado Diagnostico IDU Arterial  -Anden1-5-POLIZA ESTABILIDAD ACTIVA</v>
          </cell>
          <cell r="AV1028" t="str">
            <v>sc</v>
          </cell>
        </row>
        <row r="1029">
          <cell r="AP1029">
            <v>24123266</v>
          </cell>
          <cell r="AQ1029">
            <v>50007421</v>
          </cell>
          <cell r="AR1029">
            <v>1</v>
          </cell>
          <cell r="AS1029">
            <v>42503</v>
          </cell>
          <cell r="AT1029" t="str">
            <v>IDU-1810-2013 Terminado Diagnostico IDU Arterial  -Calzada 2-4-POLIZA ESTABILIDAD ACTIVA</v>
          </cell>
          <cell r="AV1029" t="str">
            <v>sc</v>
          </cell>
        </row>
        <row r="1030">
          <cell r="AP1030">
            <v>24123267</v>
          </cell>
          <cell r="AQ1030">
            <v>50007421</v>
          </cell>
          <cell r="AR1030">
            <v>1</v>
          </cell>
          <cell r="AS1030">
            <v>42503</v>
          </cell>
          <cell r="AT1030" t="str">
            <v>IDU-1810-2013 Terminado Diagnostico IDU Arterial  -Calzada 2-4-POLIZA ESTABILIDAD ACTIVA</v>
          </cell>
          <cell r="AV1030" t="str">
            <v>sc</v>
          </cell>
        </row>
        <row r="1031">
          <cell r="AP1031">
            <v>24123268</v>
          </cell>
          <cell r="AQ1031">
            <v>50007422</v>
          </cell>
          <cell r="AR1031">
            <v>1</v>
          </cell>
          <cell r="AS1031">
            <v>42503</v>
          </cell>
          <cell r="AT1031" t="str">
            <v>IDU-1810-2013 Terminado Diagnostico IDU Arterial  -Calzada 2-4-POLIZA ESTABILIDAD ACTIVA</v>
          </cell>
          <cell r="AV1031" t="str">
            <v>sc</v>
          </cell>
        </row>
        <row r="1032">
          <cell r="AP1032">
            <v>24123269</v>
          </cell>
          <cell r="AQ1032">
            <v>50007422</v>
          </cell>
          <cell r="AR1032">
            <v>1</v>
          </cell>
          <cell r="AS1032">
            <v>42503</v>
          </cell>
          <cell r="AT1032" t="str">
            <v>IDU-1810-2013 Terminado Diagnostico IDU Arterial  -Calzada 2-4-POLIZA ESTABILIDAD ACTIVA</v>
          </cell>
          <cell r="AV1032" t="str">
            <v>sc</v>
          </cell>
        </row>
        <row r="1033">
          <cell r="AP1033">
            <v>24123270</v>
          </cell>
          <cell r="AQ1033">
            <v>50007427</v>
          </cell>
          <cell r="AR1033">
            <v>1</v>
          </cell>
          <cell r="AS1033">
            <v>42524</v>
          </cell>
          <cell r="AT1033" t="str">
            <v>IDU-1806-2015 Contratado Conservacion IDU Arterial BRIGADA DE REACCION VIAL FASE I -</v>
          </cell>
          <cell r="AV1033" t="str">
            <v>sc</v>
          </cell>
        </row>
        <row r="1034">
          <cell r="AP1034">
            <v>24123271</v>
          </cell>
          <cell r="AQ1034">
            <v>50007427</v>
          </cell>
          <cell r="AR1034">
            <v>1</v>
          </cell>
          <cell r="AS1034">
            <v>42524</v>
          </cell>
          <cell r="AT1034" t="str">
            <v>IDU-1806-2015 Contratado Conservacion IDU Arterial BRIGADA DE REACCION VIAL FASE I -</v>
          </cell>
          <cell r="AV1034" t="str">
            <v>sc</v>
          </cell>
        </row>
        <row r="1035">
          <cell r="AP1035">
            <v>24123272</v>
          </cell>
          <cell r="AQ1035">
            <v>50007427</v>
          </cell>
          <cell r="AR1035">
            <v>1</v>
          </cell>
          <cell r="AS1035">
            <v>42524</v>
          </cell>
          <cell r="AT1035" t="str">
            <v>IDU-1806-2015 Contratado Conservacion IDU Arterial BRIGADA DE REACCION VIAL FASE I -</v>
          </cell>
          <cell r="AV1035" t="str">
            <v>sc</v>
          </cell>
        </row>
        <row r="1036">
          <cell r="AP1036">
            <v>24123273</v>
          </cell>
          <cell r="AQ1036">
            <v>50007427</v>
          </cell>
          <cell r="AR1036">
            <v>1</v>
          </cell>
          <cell r="AS1036">
            <v>42524</v>
          </cell>
          <cell r="AT1036" t="str">
            <v>IDU-1806-2015 Contratado Conservacion IDU Arterial BRIGADA DE REACCION VIAL FASE I -</v>
          </cell>
          <cell r="AV1036" t="str">
            <v>sc</v>
          </cell>
        </row>
        <row r="1037">
          <cell r="AP1037">
            <v>24123274</v>
          </cell>
          <cell r="AQ1037">
            <v>50007427</v>
          </cell>
          <cell r="AR1037">
            <v>1</v>
          </cell>
          <cell r="AS1037">
            <v>42524</v>
          </cell>
          <cell r="AT1037" t="str">
            <v>IDU-1806-2015 Contratado Conservacion IDU Arterial BRIGADA DE REACCION VIAL FASE I -</v>
          </cell>
          <cell r="AV1037" t="str">
            <v>sc</v>
          </cell>
        </row>
        <row r="1038">
          <cell r="AP1038">
            <v>24123275</v>
          </cell>
          <cell r="AQ1038">
            <v>50007428</v>
          </cell>
          <cell r="AR1038">
            <v>1</v>
          </cell>
          <cell r="AS1038">
            <v>42524</v>
          </cell>
          <cell r="AT1038" t="str">
            <v>IDU-1806-2015 Contratado Conservacion IDU Arterial BRIGADA DE REACCION VIAL FASE I -</v>
          </cell>
          <cell r="AV1038" t="str">
            <v>sc</v>
          </cell>
        </row>
        <row r="1039">
          <cell r="AP1039">
            <v>24123276</v>
          </cell>
          <cell r="AQ1039">
            <v>50007428</v>
          </cell>
          <cell r="AR1039">
            <v>1</v>
          </cell>
          <cell r="AS1039">
            <v>42524</v>
          </cell>
          <cell r="AT1039" t="str">
            <v>IDU-1806-2015 Contratado Conservacion IDU Arterial BRIGADA DE REACCION VIAL FASE I -</v>
          </cell>
          <cell r="AV1039" t="str">
            <v>sc</v>
          </cell>
        </row>
        <row r="1040">
          <cell r="AP1040">
            <v>24123277</v>
          </cell>
          <cell r="AQ1040">
            <v>50007428</v>
          </cell>
          <cell r="AR1040">
            <v>1</v>
          </cell>
          <cell r="AS1040">
            <v>42524</v>
          </cell>
          <cell r="AT1040" t="str">
            <v>IDU-1806-2015 Contratado Conservacion IDU Arterial BRIGADA DE REACCION VIAL FASE I -</v>
          </cell>
          <cell r="AV1040" t="str">
            <v>sc</v>
          </cell>
        </row>
        <row r="1041">
          <cell r="AP1041">
            <v>24123278</v>
          </cell>
          <cell r="AQ1041">
            <v>50007428</v>
          </cell>
          <cell r="AR1041">
            <v>1</v>
          </cell>
          <cell r="AS1041">
            <v>42524</v>
          </cell>
          <cell r="AT1041" t="str">
            <v>IDU-1806-2015 Contratado Conservacion IDU Arterial BRIGADA DE REACCION VIAL FASE I -</v>
          </cell>
          <cell r="AV1041" t="str">
            <v>sc</v>
          </cell>
        </row>
        <row r="1042">
          <cell r="AP1042">
            <v>24123280</v>
          </cell>
          <cell r="AQ1042">
            <v>50007429</v>
          </cell>
          <cell r="AR1042">
            <v>1</v>
          </cell>
          <cell r="AS1042">
            <v>42524</v>
          </cell>
          <cell r="AT1042" t="str">
            <v>IDU-1806-2015 Contratado Conservacion IDU Arterial BRIGADA DE REACCION VIAL FASE I -</v>
          </cell>
          <cell r="AV1042" t="str">
            <v>sc</v>
          </cell>
        </row>
        <row r="1043">
          <cell r="AP1043">
            <v>24123281</v>
          </cell>
          <cell r="AQ1043">
            <v>50007429</v>
          </cell>
          <cell r="AR1043">
            <v>1</v>
          </cell>
          <cell r="AS1043">
            <v>42524</v>
          </cell>
          <cell r="AT1043" t="str">
            <v>IDU-1806-2015 Contratado Conservacion IDU Arterial BRIGADA DE REACCION VIAL FASE I -</v>
          </cell>
          <cell r="AV1043" t="str">
            <v>sc</v>
          </cell>
        </row>
        <row r="1044">
          <cell r="AP1044">
            <v>24123282</v>
          </cell>
          <cell r="AQ1044">
            <v>50007429</v>
          </cell>
          <cell r="AR1044">
            <v>1</v>
          </cell>
          <cell r="AS1044">
            <v>42524</v>
          </cell>
          <cell r="AT1044" t="str">
            <v>IDU-1806-2015 Contratado Conservacion IDU Arterial BRIGADA DE REACCION VIAL FASE I -</v>
          </cell>
          <cell r="AV1044" t="str">
            <v>sc</v>
          </cell>
        </row>
        <row r="1045">
          <cell r="AP1045">
            <v>24123283</v>
          </cell>
          <cell r="AQ1045">
            <v>50007429</v>
          </cell>
          <cell r="AR1045">
            <v>1</v>
          </cell>
          <cell r="AS1045">
            <v>42524</v>
          </cell>
          <cell r="AT1045" t="str">
            <v>IDU-1806-2015 Contratado Conservacion IDU Arterial BRIGADA DE REACCION VIAL FASE I -</v>
          </cell>
          <cell r="AV1045" t="str">
            <v>sc</v>
          </cell>
        </row>
        <row r="1046">
          <cell r="AP1046">
            <v>24123284</v>
          </cell>
          <cell r="AQ1046">
            <v>50007430</v>
          </cell>
          <cell r="AR1046">
            <v>1</v>
          </cell>
          <cell r="AS1046">
            <v>42524</v>
          </cell>
          <cell r="AT1046" t="str">
            <v>IDU-1806-2015 Contratado Conservacion IDU Arterial BRIGADA DE REACCION VIAL FASE I -</v>
          </cell>
          <cell r="AV1046" t="str">
            <v>sc</v>
          </cell>
        </row>
        <row r="1047">
          <cell r="AP1047">
            <v>24123285</v>
          </cell>
          <cell r="AQ1047">
            <v>50007430</v>
          </cell>
          <cell r="AR1047">
            <v>1</v>
          </cell>
          <cell r="AS1047">
            <v>42524</v>
          </cell>
          <cell r="AT1047" t="str">
            <v>IDU-1806-2015 Contratado Conservacion IDU Arterial BRIGADA DE REACCION VIAL FASE I -</v>
          </cell>
          <cell r="AV1047" t="str">
            <v>sc</v>
          </cell>
        </row>
        <row r="1048">
          <cell r="AP1048">
            <v>24123286</v>
          </cell>
          <cell r="AQ1048">
            <v>50007430</v>
          </cell>
          <cell r="AR1048">
            <v>1</v>
          </cell>
          <cell r="AS1048">
            <v>42524</v>
          </cell>
          <cell r="AT1048" t="str">
            <v>IDU-1806-2015 Contratado Conservacion IDU Arterial BRIGADA DE REACCION VIAL FASE I -</v>
          </cell>
          <cell r="AV1048" t="str">
            <v>sc</v>
          </cell>
        </row>
        <row r="1049">
          <cell r="AP1049">
            <v>24123287</v>
          </cell>
          <cell r="AQ1049">
            <v>50007430</v>
          </cell>
          <cell r="AR1049">
            <v>1</v>
          </cell>
          <cell r="AS1049">
            <v>42524</v>
          </cell>
          <cell r="AT1049" t="str">
            <v>IDU-1806-2015 Contratado Conservacion IDU Arterial BRIGADA DE REACCION VIAL FASE I -</v>
          </cell>
          <cell r="AV1049" t="str">
            <v>sc</v>
          </cell>
        </row>
        <row r="1050">
          <cell r="AP1050">
            <v>24123288</v>
          </cell>
          <cell r="AQ1050">
            <v>50007430</v>
          </cell>
          <cell r="AR1050">
            <v>1</v>
          </cell>
          <cell r="AS1050">
            <v>42524</v>
          </cell>
          <cell r="AT1050" t="str">
            <v>IDU-1806-2015 Contratado Conservacion IDU Arterial BRIGADA DE REACCION VIAL FASE I -</v>
          </cell>
          <cell r="AV1050" t="str">
            <v>sc</v>
          </cell>
        </row>
        <row r="1051">
          <cell r="AP1051">
            <v>24123289</v>
          </cell>
          <cell r="AQ1051">
            <v>50007431</v>
          </cell>
          <cell r="AR1051">
            <v>1</v>
          </cell>
          <cell r="AS1051">
            <v>42524</v>
          </cell>
          <cell r="AT1051" t="str">
            <v>IDU-1806-2015 Contratado Conservacion IDU Arterial BRIGADA DE REACCION VIAL FASE I -</v>
          </cell>
          <cell r="AV1051" t="str">
            <v>sc</v>
          </cell>
        </row>
        <row r="1052">
          <cell r="AP1052">
            <v>24123290</v>
          </cell>
          <cell r="AQ1052">
            <v>50007431</v>
          </cell>
          <cell r="AR1052">
            <v>1</v>
          </cell>
          <cell r="AS1052">
            <v>42524</v>
          </cell>
          <cell r="AT1052" t="str">
            <v>IDU-1806-2015 Contratado Conservacion IDU Arterial BRIGADA DE REACCION VIAL FASE I -</v>
          </cell>
          <cell r="AV1052" t="str">
            <v>sc</v>
          </cell>
        </row>
        <row r="1053">
          <cell r="AP1053">
            <v>24123291</v>
          </cell>
          <cell r="AQ1053">
            <v>50007431</v>
          </cell>
          <cell r="AR1053">
            <v>1</v>
          </cell>
          <cell r="AS1053">
            <v>42524</v>
          </cell>
          <cell r="AT1053" t="str">
            <v>IDU-1806-2015 Contratado Conservacion IDU Arterial BRIGADA DE REACCION VIAL FASE I -</v>
          </cell>
          <cell r="AV1053" t="str">
            <v>sc</v>
          </cell>
        </row>
        <row r="1054">
          <cell r="AP1054">
            <v>24123292</v>
          </cell>
          <cell r="AQ1054">
            <v>50007431</v>
          </cell>
          <cell r="AR1054">
            <v>1</v>
          </cell>
          <cell r="AS1054">
            <v>42760</v>
          </cell>
          <cell r="AT1054" t="str">
            <v>SD Terminado Parcheo UAERMV Arterial SD Reporte Ejecución diciembre de 2016-</v>
          </cell>
          <cell r="AV1054" t="str">
            <v>sc</v>
          </cell>
        </row>
        <row r="1055">
          <cell r="AP1055">
            <v>24123293</v>
          </cell>
          <cell r="AQ1055">
            <v>50007431</v>
          </cell>
          <cell r="AR1055">
            <v>1</v>
          </cell>
          <cell r="AS1055">
            <v>42524</v>
          </cell>
          <cell r="AT1055" t="str">
            <v>IDU-1806-2015 Contratado Conservacion IDU Arterial BRIGADA DE REACCION VIAL FASE I -</v>
          </cell>
          <cell r="AV1055" t="str">
            <v>sc</v>
          </cell>
        </row>
        <row r="1056">
          <cell r="AP1056">
            <v>24123294</v>
          </cell>
          <cell r="AQ1056">
            <v>50007432</v>
          </cell>
          <cell r="AR1056">
            <v>1</v>
          </cell>
          <cell r="AS1056">
            <v>42524</v>
          </cell>
          <cell r="AT1056" t="str">
            <v>IDU-1806-2015 Contratado Conservacion IDU Arterial BRIGADA DE REACCION VIAL FASE I -</v>
          </cell>
          <cell r="AV1056" t="str">
            <v>sc</v>
          </cell>
        </row>
        <row r="1057">
          <cell r="AP1057">
            <v>24123295</v>
          </cell>
          <cell r="AQ1057">
            <v>50007432</v>
          </cell>
          <cell r="AR1057">
            <v>1</v>
          </cell>
          <cell r="AS1057">
            <v>42524</v>
          </cell>
          <cell r="AT1057" t="str">
            <v>IDU-1806-2015 Contratado Conservacion IDU Arterial BRIGADA DE REACCION VIAL FASE I -</v>
          </cell>
          <cell r="AV1057" t="str">
            <v>sc</v>
          </cell>
        </row>
        <row r="1058">
          <cell r="AP1058">
            <v>24123296</v>
          </cell>
          <cell r="AQ1058">
            <v>50007432</v>
          </cell>
          <cell r="AR1058">
            <v>1</v>
          </cell>
          <cell r="AS1058">
            <v>42524</v>
          </cell>
          <cell r="AT1058" t="str">
            <v>IDU-1806-2015 Contratado Conservacion IDU Arterial BRIGADA DE REACCION VIAL FASE I -</v>
          </cell>
          <cell r="AV1058" t="str">
            <v>sc</v>
          </cell>
        </row>
        <row r="1059">
          <cell r="AP1059">
            <v>24123298</v>
          </cell>
          <cell r="AQ1059">
            <v>50007432</v>
          </cell>
          <cell r="AR1059">
            <v>1</v>
          </cell>
          <cell r="AS1059">
            <v>42524</v>
          </cell>
          <cell r="AT1059" t="str">
            <v>IDU-1806-2015 Contratado Conservacion IDU Arterial BRIGADA DE REACCION VIAL FASE I -</v>
          </cell>
          <cell r="AV1059" t="str">
            <v>sc</v>
          </cell>
        </row>
        <row r="1060">
          <cell r="AP1060">
            <v>24123299</v>
          </cell>
          <cell r="AQ1060">
            <v>50007432</v>
          </cell>
          <cell r="AR1060">
            <v>1</v>
          </cell>
          <cell r="AS1060">
            <v>42524</v>
          </cell>
          <cell r="AT1060" t="str">
            <v>IDU-1806-2015 Contratado Conservacion IDU Arterial BRIGADA DE REACCION VIAL FASE I -</v>
          </cell>
          <cell r="AV1060" t="str">
            <v>sc</v>
          </cell>
        </row>
        <row r="1061">
          <cell r="AP1061">
            <v>24123302</v>
          </cell>
          <cell r="AQ1061">
            <v>50007442</v>
          </cell>
          <cell r="AR1061">
            <v>1</v>
          </cell>
          <cell r="AS1061">
            <v>42313</v>
          </cell>
          <cell r="AT1061" t="str">
            <v>IDU-49-2012 Terminado Acciones de Movilidad IDU Arterial  -</v>
          </cell>
          <cell r="AV1061" t="str">
            <v>sc</v>
          </cell>
        </row>
        <row r="1062">
          <cell r="AP1062">
            <v>24123304</v>
          </cell>
          <cell r="AQ1062">
            <v>50007443</v>
          </cell>
          <cell r="AR1062">
            <v>1</v>
          </cell>
          <cell r="AS1062">
            <v>42313</v>
          </cell>
          <cell r="AT1062" t="str">
            <v>IDU-1810-2013 Terminado Mantenimiento Periódico IDU Arterial  -</v>
          </cell>
          <cell r="AV1062" t="str">
            <v>sc</v>
          </cell>
        </row>
        <row r="1063">
          <cell r="AP1063">
            <v>24123311</v>
          </cell>
          <cell r="AQ1063">
            <v>50007447</v>
          </cell>
          <cell r="AR1063">
            <v>1</v>
          </cell>
          <cell r="AS1063">
            <v>42313</v>
          </cell>
          <cell r="AT1063" t="str">
            <v>IDU-69-2008 Terminado Acciones de Movilidad IDU Arterial  -</v>
          </cell>
          <cell r="AV1063" t="str">
            <v>sc</v>
          </cell>
        </row>
        <row r="1064">
          <cell r="AP1064">
            <v>24123315</v>
          </cell>
          <cell r="AQ1064">
            <v>50007448</v>
          </cell>
          <cell r="AR1064">
            <v>1</v>
          </cell>
          <cell r="AS1064">
            <v>42313</v>
          </cell>
          <cell r="AT1064" t="str">
            <v>IDU-69-2008 Terminado Acciones de Movilidad IDU Arterial  -</v>
          </cell>
          <cell r="AV1064" t="str">
            <v>sc</v>
          </cell>
        </row>
        <row r="1065">
          <cell r="AP1065">
            <v>24123322</v>
          </cell>
          <cell r="AQ1065">
            <v>50007451</v>
          </cell>
          <cell r="AR1065">
            <v>1</v>
          </cell>
          <cell r="AS1065">
            <v>42313</v>
          </cell>
          <cell r="AT1065" t="str">
            <v>IDU-69-2008 Terminado Acciones de Movilidad IDU Arterial  -</v>
          </cell>
          <cell r="AV1065" t="str">
            <v>sc</v>
          </cell>
        </row>
        <row r="1066">
          <cell r="AP1066">
            <v>24123323</v>
          </cell>
          <cell r="AQ1066">
            <v>50007452</v>
          </cell>
          <cell r="AR1066">
            <v>1</v>
          </cell>
          <cell r="AS1066">
            <v>42313</v>
          </cell>
          <cell r="AT1066" t="str">
            <v>IDU-69-2008 Terminado Acciones de Movilidad IDU Arterial  -</v>
          </cell>
          <cell r="AV1066" t="str">
            <v>sc</v>
          </cell>
        </row>
        <row r="1067">
          <cell r="AP1067">
            <v>24123324</v>
          </cell>
          <cell r="AQ1067">
            <v>50007452</v>
          </cell>
          <cell r="AR1067">
            <v>1</v>
          </cell>
          <cell r="AS1067">
            <v>40774</v>
          </cell>
          <cell r="AT1067" t="str">
            <v>CONV-016-2011 Terminado Mantenimiento Periódico UAERMV Arterial  -</v>
          </cell>
          <cell r="AV1067" t="str">
            <v>sc</v>
          </cell>
        </row>
        <row r="1068">
          <cell r="AP1068">
            <v>24123326</v>
          </cell>
          <cell r="AQ1068">
            <v>50007453</v>
          </cell>
          <cell r="AR1068">
            <v>1</v>
          </cell>
          <cell r="AS1068">
            <v>42313</v>
          </cell>
          <cell r="AT1068" t="str">
            <v>IDU-69-2008 Terminado Acciones de Movilidad IDU Arterial  -</v>
          </cell>
          <cell r="AV1068" t="str">
            <v>sc</v>
          </cell>
        </row>
        <row r="1069">
          <cell r="AP1069">
            <v>24123328</v>
          </cell>
          <cell r="AQ1069">
            <v>50007455</v>
          </cell>
          <cell r="AR1069">
            <v>1</v>
          </cell>
          <cell r="AS1069">
            <v>42313</v>
          </cell>
          <cell r="AT1069" t="str">
            <v>IDU-69-2008 Terminado Mantenimiento Periódico IDU Arterial  -</v>
          </cell>
          <cell r="AV1069" t="str">
            <v>sc</v>
          </cell>
        </row>
        <row r="1070">
          <cell r="AP1070">
            <v>24123333</v>
          </cell>
          <cell r="AQ1070">
            <v>50007457</v>
          </cell>
          <cell r="AR1070">
            <v>1</v>
          </cell>
          <cell r="AS1070">
            <v>42313</v>
          </cell>
          <cell r="AT1070" t="str">
            <v>IDU-49-2012 Terminado Acciones de Movilidad IDU Arterial  -Anden 7-POLIZA ESTABILIDAD ACTIVA</v>
          </cell>
          <cell r="AV1070" t="str">
            <v>sc</v>
          </cell>
        </row>
        <row r="1071">
          <cell r="AP1071">
            <v>24123334</v>
          </cell>
          <cell r="AQ1071">
            <v>50007459</v>
          </cell>
          <cell r="AR1071">
            <v>1</v>
          </cell>
          <cell r="AS1071">
            <v>42313</v>
          </cell>
          <cell r="AT1071" t="str">
            <v>IDU-69-2008 Terminado Acciones de Movilidad IDU Arterial  -</v>
          </cell>
          <cell r="AV1071" t="str">
            <v>sc</v>
          </cell>
        </row>
        <row r="1072">
          <cell r="AP1072">
            <v>24123335</v>
          </cell>
          <cell r="AQ1072">
            <v>50007468</v>
          </cell>
          <cell r="AR1072">
            <v>1</v>
          </cell>
          <cell r="AS1072">
            <v>42524</v>
          </cell>
          <cell r="AT1072" t="str">
            <v>IDU-1806-2015 Contratado Conservacion IDU Arterial BRIGADA DE REACCION VIAL FASE I -</v>
          </cell>
          <cell r="AV1072" t="str">
            <v>sc</v>
          </cell>
        </row>
        <row r="1073">
          <cell r="AP1073">
            <v>24123336</v>
          </cell>
          <cell r="AQ1073">
            <v>50007468</v>
          </cell>
          <cell r="AR1073">
            <v>1</v>
          </cell>
          <cell r="AS1073">
            <v>42524</v>
          </cell>
          <cell r="AT1073" t="str">
            <v>IDU-1806-2015 Contratado Conservacion IDU Arterial BRIGADA DE REACCION VIAL FASE I -</v>
          </cell>
          <cell r="AV1073" t="str">
            <v>sc</v>
          </cell>
        </row>
        <row r="1074">
          <cell r="AP1074">
            <v>24123337</v>
          </cell>
          <cell r="AQ1074">
            <v>50007469</v>
          </cell>
          <cell r="AR1074">
            <v>1</v>
          </cell>
          <cell r="AS1074">
            <v>42524</v>
          </cell>
          <cell r="AT1074" t="str">
            <v>IDU-1806-2015 Contratado Conservacion IDU Arterial BRIGADA DE REACCION VIAL FASE I -</v>
          </cell>
          <cell r="AV1074" t="str">
            <v>sc</v>
          </cell>
        </row>
        <row r="1075">
          <cell r="AP1075">
            <v>24123338</v>
          </cell>
          <cell r="AQ1075">
            <v>50007469</v>
          </cell>
          <cell r="AR1075">
            <v>1</v>
          </cell>
          <cell r="AS1075">
            <v>42524</v>
          </cell>
          <cell r="AT1075" t="str">
            <v>IDU-1806-2015 Contratado Conservacion IDU Arterial BRIGADA DE REACCION VIAL FASE I -</v>
          </cell>
          <cell r="AV1075" t="str">
            <v>sc</v>
          </cell>
        </row>
        <row r="1076">
          <cell r="AP1076">
            <v>24123339</v>
          </cell>
          <cell r="AQ1076">
            <v>50007470</v>
          </cell>
          <cell r="AR1076">
            <v>1</v>
          </cell>
          <cell r="AS1076">
            <v>42524</v>
          </cell>
          <cell r="AT1076" t="str">
            <v>IDU-1806-2015 Contratado Conservacion IDU Arterial BRIGADA DE REACCION VIAL FASE I -</v>
          </cell>
          <cell r="AV1076" t="str">
            <v>sc</v>
          </cell>
        </row>
        <row r="1077">
          <cell r="AP1077">
            <v>24123340</v>
          </cell>
          <cell r="AQ1077">
            <v>50007470</v>
          </cell>
          <cell r="AR1077">
            <v>1</v>
          </cell>
          <cell r="AS1077">
            <v>42524</v>
          </cell>
          <cell r="AT1077" t="str">
            <v>IDU-1806-2015 Contratado Conservacion IDU Arterial BRIGADA DE REACCION VIAL FASE I -</v>
          </cell>
          <cell r="AV1077" t="str">
            <v>sc</v>
          </cell>
        </row>
        <row r="1078">
          <cell r="AP1078">
            <v>24123345</v>
          </cell>
          <cell r="AQ1078">
            <v>50007473</v>
          </cell>
          <cell r="AR1078">
            <v>1</v>
          </cell>
          <cell r="AS1078">
            <v>42503</v>
          </cell>
          <cell r="AT1078" t="str">
            <v>IDU-1810-2013 Terminado Diagnostico IDU Arterial  -Puente1-POLIZA ESTABILIDAD ACTIVA</v>
          </cell>
          <cell r="AV1078" t="str">
            <v>sc</v>
          </cell>
        </row>
        <row r="1079">
          <cell r="AP1079">
            <v>24123346</v>
          </cell>
          <cell r="AQ1079">
            <v>50007474</v>
          </cell>
          <cell r="AR1079">
            <v>1</v>
          </cell>
          <cell r="AS1079">
            <v>42503</v>
          </cell>
          <cell r="AT1079" t="str">
            <v>IDU-1810-2013 Terminado Diagnostico IDU Arterial  -Puente1-POLIZA ESTABILIDAD ACTIVA</v>
          </cell>
          <cell r="AV1079" t="str">
            <v>sc</v>
          </cell>
        </row>
        <row r="1080">
          <cell r="AP1080">
            <v>24123347</v>
          </cell>
          <cell r="AQ1080">
            <v>50007474</v>
          </cell>
          <cell r="AR1080">
            <v>1</v>
          </cell>
          <cell r="AS1080">
            <v>42503</v>
          </cell>
          <cell r="AT1080" t="str">
            <v>IDU-1810-2013 Terminado Diagnostico IDU Arterial  -Puente1-POLIZA ESTABILIDAD ACTIVA</v>
          </cell>
          <cell r="AV1080" t="str">
            <v>sc</v>
          </cell>
        </row>
        <row r="1081">
          <cell r="AP1081">
            <v>24123351</v>
          </cell>
          <cell r="AQ1081">
            <v>50007475</v>
          </cell>
          <cell r="AR1081">
            <v>1</v>
          </cell>
          <cell r="AS1081">
            <v>42503</v>
          </cell>
          <cell r="AT1081" t="str">
            <v>IDU-1810-2013 Terminado Diagnostico IDU Arterial  -Anden1-POLIZA ESTABILIDAD ACTIVA</v>
          </cell>
          <cell r="AV1081" t="str">
            <v>sc</v>
          </cell>
        </row>
        <row r="1082">
          <cell r="AP1082">
            <v>24123353</v>
          </cell>
          <cell r="AQ1082">
            <v>50007475</v>
          </cell>
          <cell r="AR1082">
            <v>1</v>
          </cell>
          <cell r="AS1082">
            <v>42503</v>
          </cell>
          <cell r="AT1082" t="str">
            <v>IDU-1810-2013 Terminado Diagnostico IDU Arterial  -Anden1-POLIZA ESTABILIDAD ACTIVA</v>
          </cell>
          <cell r="AV1082" t="str">
            <v>sc</v>
          </cell>
        </row>
        <row r="1083">
          <cell r="AP1083">
            <v>24123354</v>
          </cell>
          <cell r="AQ1083">
            <v>50007475</v>
          </cell>
          <cell r="AR1083">
            <v>1</v>
          </cell>
          <cell r="AS1083">
            <v>42503</v>
          </cell>
          <cell r="AT1083" t="str">
            <v>IDU-1810-2013 Terminado Diagnostico IDU Arterial  -Anden1-POLIZA ESTABILIDAD ACTIVA</v>
          </cell>
          <cell r="AV1083" t="str">
            <v>sc</v>
          </cell>
        </row>
        <row r="1084">
          <cell r="AP1084">
            <v>24123355</v>
          </cell>
          <cell r="AQ1084">
            <v>50007476</v>
          </cell>
          <cell r="AR1084">
            <v>1</v>
          </cell>
          <cell r="AS1084">
            <v>42503</v>
          </cell>
          <cell r="AT1084" t="str">
            <v>IDU-1810-2013 Terminado Diagnostico IDU Arterial  -Anden1-5-POLIZA ESTABILIDAD ACTIVA</v>
          </cell>
          <cell r="AV1084" t="str">
            <v>sc</v>
          </cell>
        </row>
        <row r="1085">
          <cell r="AP1085">
            <v>24123356</v>
          </cell>
          <cell r="AQ1085">
            <v>50007476</v>
          </cell>
          <cell r="AR1085">
            <v>1</v>
          </cell>
          <cell r="AS1085">
            <v>42503</v>
          </cell>
          <cell r="AT1085" t="str">
            <v>IDU-1810-2013 Terminado Diagnostico IDU Arterial  -Anden1-5-POLIZA ESTABILIDAD ACTIVA</v>
          </cell>
          <cell r="AV1085" t="str">
            <v>sc</v>
          </cell>
        </row>
        <row r="1086">
          <cell r="AP1086">
            <v>24123363</v>
          </cell>
          <cell r="AQ1086">
            <v>50007480</v>
          </cell>
          <cell r="AR1086">
            <v>1</v>
          </cell>
          <cell r="AS1086">
            <v>42524</v>
          </cell>
          <cell r="AT1086" t="str">
            <v>IDU-1806-2015 Contratado Conservacion IDU Arterial BRIGADA DE REACCION VIAL FASE I -</v>
          </cell>
          <cell r="AV1086" t="str">
            <v>sc</v>
          </cell>
        </row>
        <row r="1087">
          <cell r="AP1087">
            <v>24123364</v>
          </cell>
          <cell r="AQ1087">
            <v>50007480</v>
          </cell>
          <cell r="AR1087">
            <v>1</v>
          </cell>
          <cell r="AS1087">
            <v>42524</v>
          </cell>
          <cell r="AT1087" t="str">
            <v>IDU-1806-2015 Contratado Conservacion IDU Arterial BRIGADA DE REACCION VIAL FASE I -</v>
          </cell>
          <cell r="AV1087" t="str">
            <v>sc</v>
          </cell>
        </row>
        <row r="1088">
          <cell r="AP1088">
            <v>24123365</v>
          </cell>
          <cell r="AQ1088">
            <v>50007481</v>
          </cell>
          <cell r="AR1088">
            <v>1</v>
          </cell>
          <cell r="AS1088">
            <v>42524</v>
          </cell>
          <cell r="AT1088" t="str">
            <v>IDU-1806-2015 Contratado Conservacion IDU Arterial BRIGADA DE REACCION VIAL FASE I -</v>
          </cell>
          <cell r="AV1088" t="str">
            <v>sc</v>
          </cell>
        </row>
        <row r="1089">
          <cell r="AP1089">
            <v>24123366</v>
          </cell>
          <cell r="AQ1089">
            <v>50007481</v>
          </cell>
          <cell r="AR1089">
            <v>1</v>
          </cell>
          <cell r="AS1089">
            <v>42524</v>
          </cell>
          <cell r="AT1089" t="str">
            <v>IDU-1806-2015 Contratado Conservacion IDU Arterial BRIGADA DE REACCION VIAL FASE I -</v>
          </cell>
          <cell r="AV1089" t="str">
            <v>sc</v>
          </cell>
        </row>
        <row r="1090">
          <cell r="AP1090">
            <v>24123371</v>
          </cell>
          <cell r="AQ1090">
            <v>50007484</v>
          </cell>
          <cell r="AR1090">
            <v>1</v>
          </cell>
          <cell r="AS1090">
            <v>42524</v>
          </cell>
          <cell r="AT1090" t="str">
            <v>IDU-1806-2015 Contratado Conservacion IDU Arterial BRIGADA DE REACCION VIAL FASE I -</v>
          </cell>
          <cell r="AV1090" t="str">
            <v>sc</v>
          </cell>
        </row>
        <row r="1091">
          <cell r="AP1091">
            <v>24123372</v>
          </cell>
          <cell r="AQ1091">
            <v>50007484</v>
          </cell>
          <cell r="AR1091">
            <v>1</v>
          </cell>
          <cell r="AS1091">
            <v>42524</v>
          </cell>
          <cell r="AT1091" t="str">
            <v>IDU-1806-2015 Contratado Conservacion IDU Arterial BRIGADA DE REACCION VIAL FASE I -</v>
          </cell>
          <cell r="AV1091" t="str">
            <v>sc</v>
          </cell>
        </row>
        <row r="1092">
          <cell r="AP1092">
            <v>24123373</v>
          </cell>
          <cell r="AQ1092">
            <v>50007485</v>
          </cell>
          <cell r="AR1092">
            <v>1</v>
          </cell>
          <cell r="AS1092">
            <v>42524</v>
          </cell>
          <cell r="AT1092" t="str">
            <v>IDU-1806-2015 Contratado Conservacion IDU Arterial BRIGADA DE REACCION VIAL FASE I -</v>
          </cell>
          <cell r="AV1092" t="str">
            <v>sc</v>
          </cell>
        </row>
        <row r="1093">
          <cell r="AP1093">
            <v>24123374</v>
          </cell>
          <cell r="AQ1093">
            <v>50007485</v>
          </cell>
          <cell r="AR1093">
            <v>1</v>
          </cell>
          <cell r="AS1093">
            <v>42524</v>
          </cell>
          <cell r="AT1093" t="str">
            <v>IDU-1806-2015 Contratado Conservacion IDU Arterial BRIGADA DE REACCION VIAL FASE I -</v>
          </cell>
          <cell r="AV1093" t="str">
            <v>sc</v>
          </cell>
        </row>
        <row r="1094">
          <cell r="AP1094">
            <v>24123375</v>
          </cell>
          <cell r="AQ1094">
            <v>50007486</v>
          </cell>
          <cell r="AR1094">
            <v>1</v>
          </cell>
          <cell r="AS1094">
            <v>42313</v>
          </cell>
          <cell r="AT1094" t="str">
            <v>IDU-69-2008 Terminado Acciones de Movilidad IDU Arterial  -</v>
          </cell>
          <cell r="AV1094" t="str">
            <v>sc</v>
          </cell>
        </row>
        <row r="1095">
          <cell r="AP1095">
            <v>24123379</v>
          </cell>
          <cell r="AQ1095">
            <v>50007489</v>
          </cell>
          <cell r="AR1095">
            <v>1</v>
          </cell>
          <cell r="AS1095">
            <v>42667</v>
          </cell>
          <cell r="AT1095" t="str">
            <v>SD Terminado Rehabilitación UAERMV Arterial SD Intervenida 28/04/2014 Reporte depuración ejecución UMV-</v>
          </cell>
          <cell r="AV1095" t="str">
            <v>sc</v>
          </cell>
        </row>
        <row r="1096">
          <cell r="AP1096">
            <v>24123380</v>
          </cell>
          <cell r="AQ1096">
            <v>50007489</v>
          </cell>
          <cell r="AR1096">
            <v>1</v>
          </cell>
          <cell r="AS1096">
            <v>42667</v>
          </cell>
          <cell r="AT1096" t="str">
            <v>SD Terminado Rehabilitación UAERMV Arterial SD Intervenida 28/04/2014 Reporte depuración ejecución UMV-</v>
          </cell>
          <cell r="AV1096" t="str">
            <v>sc</v>
          </cell>
        </row>
        <row r="1097">
          <cell r="AP1097">
            <v>24123381</v>
          </cell>
          <cell r="AQ1097">
            <v>50007490</v>
          </cell>
          <cell r="AR1097">
            <v>1</v>
          </cell>
          <cell r="AS1097">
            <v>42524</v>
          </cell>
          <cell r="AT1097" t="str">
            <v>IDU-1806-2015 Contratado Conservacion IDU Arterial BRIGADA DE REACCION VIAL FASE I -</v>
          </cell>
          <cell r="AV1097" t="str">
            <v>sc</v>
          </cell>
        </row>
        <row r="1098">
          <cell r="AP1098">
            <v>24123382</v>
          </cell>
          <cell r="AQ1098">
            <v>50007490</v>
          </cell>
          <cell r="AR1098">
            <v>1</v>
          </cell>
          <cell r="AS1098">
            <v>42524</v>
          </cell>
          <cell r="AT1098" t="str">
            <v>IDU-1806-2015 Contratado Conservacion IDU Arterial BRIGADA DE REACCION VIAL FASE I -</v>
          </cell>
          <cell r="AV1098" t="str">
            <v>sc</v>
          </cell>
        </row>
        <row r="1099">
          <cell r="AP1099">
            <v>24123383</v>
          </cell>
          <cell r="AQ1099">
            <v>50007491</v>
          </cell>
          <cell r="AR1099">
            <v>1</v>
          </cell>
          <cell r="AS1099">
            <v>41912</v>
          </cell>
          <cell r="AT1099" t="str">
            <v>CONV-IDU-009-2011 Terminado Mantenimiento Periódico UAERMV Arterial  -</v>
          </cell>
          <cell r="AV1099" t="str">
            <v>sc</v>
          </cell>
        </row>
        <row r="1100">
          <cell r="AP1100">
            <v>24123384</v>
          </cell>
          <cell r="AQ1100">
            <v>50007491</v>
          </cell>
          <cell r="AR1100">
            <v>1</v>
          </cell>
          <cell r="AS1100">
            <v>41912</v>
          </cell>
          <cell r="AT1100" t="str">
            <v>CONV-IDU-009-2011 Terminado Mantenimiento Periódico UAERMV Arterial  -</v>
          </cell>
          <cell r="AV1100" t="str">
            <v>sc</v>
          </cell>
        </row>
        <row r="1101">
          <cell r="AP1101">
            <v>24123385</v>
          </cell>
          <cell r="AQ1101">
            <v>50007491</v>
          </cell>
          <cell r="AR1101">
            <v>1</v>
          </cell>
          <cell r="AS1101">
            <v>41912</v>
          </cell>
          <cell r="AT1101" t="str">
            <v>CONV-IDU-009-2011 Terminado Mantenimiento Periódico UAERMV Arterial  -</v>
          </cell>
          <cell r="AV1101" t="str">
            <v>sc</v>
          </cell>
        </row>
        <row r="1102">
          <cell r="AP1102">
            <v>24123386</v>
          </cell>
          <cell r="AQ1102">
            <v>50007491</v>
          </cell>
          <cell r="AR1102">
            <v>1</v>
          </cell>
          <cell r="AS1102">
            <v>41912</v>
          </cell>
          <cell r="AT1102" t="str">
            <v>CONV-IDU-009-2011 Terminado Mantenimiento Periódico UAERMV Arterial  -</v>
          </cell>
          <cell r="AV1102" t="str">
            <v>sc</v>
          </cell>
        </row>
        <row r="1103">
          <cell r="AP1103">
            <v>24123387</v>
          </cell>
          <cell r="AQ1103">
            <v>50007491</v>
          </cell>
          <cell r="AR1103">
            <v>1</v>
          </cell>
          <cell r="AS1103">
            <v>42313</v>
          </cell>
          <cell r="AT1103" t="str">
            <v>IDU-69-2008 Terminado Acciones de Movilidad IDU Arterial  -</v>
          </cell>
          <cell r="AV1103" t="str">
            <v>sc</v>
          </cell>
        </row>
        <row r="1104">
          <cell r="AP1104">
            <v>24123388</v>
          </cell>
          <cell r="AQ1104">
            <v>50007492</v>
          </cell>
          <cell r="AR1104">
            <v>1</v>
          </cell>
          <cell r="AS1104">
            <v>42667</v>
          </cell>
          <cell r="AT1104" t="str">
            <v>SD Terminado Mantenimiento Periódico UAERMV Arterial SD Intervenida 13/06/2014 Reporte depuración ejecución UMV-</v>
          </cell>
          <cell r="AV1104" t="str">
            <v>sc</v>
          </cell>
        </row>
        <row r="1105">
          <cell r="AP1105">
            <v>24123389</v>
          </cell>
          <cell r="AQ1105">
            <v>50007492</v>
          </cell>
          <cell r="AR1105">
            <v>1</v>
          </cell>
          <cell r="AS1105">
            <v>42667</v>
          </cell>
          <cell r="AT1105" t="str">
            <v>SD Terminado Mantenimiento Periódico UAERMV Arterial SD Intervenida 13/06/2014 Reporte depuración ejecución UMV-</v>
          </cell>
          <cell r="AV1105" t="str">
            <v>sc</v>
          </cell>
        </row>
        <row r="1106">
          <cell r="AP1106">
            <v>24123390</v>
          </cell>
          <cell r="AQ1106">
            <v>50007492</v>
          </cell>
          <cell r="AR1106">
            <v>1</v>
          </cell>
          <cell r="AS1106">
            <v>42667</v>
          </cell>
          <cell r="AT1106" t="str">
            <v>SD Terminado Mantenimiento Periódico UAERMV Arterial SD Intervenida 13/06/2014 Reporte depuración ejecución UMV-</v>
          </cell>
          <cell r="AV1106" t="str">
            <v>sc</v>
          </cell>
        </row>
        <row r="1107">
          <cell r="AP1107">
            <v>24123391</v>
          </cell>
          <cell r="AQ1107">
            <v>50007492</v>
          </cell>
          <cell r="AR1107">
            <v>1</v>
          </cell>
          <cell r="AS1107">
            <v>42667</v>
          </cell>
          <cell r="AT1107" t="str">
            <v>SD Terminado Mantenimiento Periódico UAERMV Arterial SD Intervenida 13/06/2014 Reporte depuración ejecución UMV-</v>
          </cell>
          <cell r="AV1107" t="str">
            <v>sc</v>
          </cell>
        </row>
        <row r="1108">
          <cell r="AP1108">
            <v>24123404</v>
          </cell>
          <cell r="AQ1108">
            <v>50007510</v>
          </cell>
          <cell r="AR1108">
            <v>1</v>
          </cell>
          <cell r="AS1108">
            <v>41912</v>
          </cell>
          <cell r="AT1108" t="str">
            <v>CONV-IDU-009-2011 Terminado Mantenimiento Periódico UAERMV Arterial  -</v>
          </cell>
          <cell r="AV1108" t="str">
            <v>sc</v>
          </cell>
        </row>
        <row r="1109">
          <cell r="AP1109">
            <v>24123405</v>
          </cell>
          <cell r="AQ1109">
            <v>50007510</v>
          </cell>
          <cell r="AR1109">
            <v>1</v>
          </cell>
          <cell r="AS1109">
            <v>41912</v>
          </cell>
          <cell r="AT1109" t="str">
            <v>CONV-IDU-009-2011 Terminado Mantenimiento Periódico UAERMV Arterial  -</v>
          </cell>
          <cell r="AV1109" t="str">
            <v>sc</v>
          </cell>
        </row>
        <row r="1110">
          <cell r="AP1110">
            <v>24123406</v>
          </cell>
          <cell r="AQ1110">
            <v>50007510</v>
          </cell>
          <cell r="AR1110">
            <v>1</v>
          </cell>
          <cell r="AS1110">
            <v>42313</v>
          </cell>
          <cell r="AT1110" t="str">
            <v>IDU-69-2008 Terminado Acciones de Movilidad IDU Arterial  -</v>
          </cell>
          <cell r="AV1110" t="str">
            <v>sc</v>
          </cell>
        </row>
        <row r="1111">
          <cell r="AP1111">
            <v>24123407</v>
          </cell>
          <cell r="AQ1111">
            <v>50007510</v>
          </cell>
          <cell r="AR1111">
            <v>1</v>
          </cell>
          <cell r="AS1111">
            <v>41912</v>
          </cell>
          <cell r="AT1111" t="str">
            <v>CONV-IDU-009-2011 Terminado Mantenimiento Periódico UAERMV Arterial  -</v>
          </cell>
          <cell r="AV1111" t="str">
            <v>sc</v>
          </cell>
        </row>
        <row r="1112">
          <cell r="AP1112">
            <v>24123408</v>
          </cell>
          <cell r="AQ1112">
            <v>50007511</v>
          </cell>
          <cell r="AR1112">
            <v>1</v>
          </cell>
          <cell r="AS1112">
            <v>41912</v>
          </cell>
          <cell r="AT1112" t="str">
            <v>CONV-IDU-009-2011 Terminado Mantenimiento Periódico UAERMV Arterial  -</v>
          </cell>
          <cell r="AV1112" t="str">
            <v>sc</v>
          </cell>
        </row>
        <row r="1113">
          <cell r="AP1113">
            <v>24123409</v>
          </cell>
          <cell r="AQ1113">
            <v>50007511</v>
          </cell>
          <cell r="AR1113">
            <v>1</v>
          </cell>
          <cell r="AS1113">
            <v>42313</v>
          </cell>
          <cell r="AT1113" t="str">
            <v>IDU-69-2008 Terminado Acciones de Movilidad IDU Arterial  -</v>
          </cell>
          <cell r="AV1113" t="str">
            <v>sc</v>
          </cell>
        </row>
        <row r="1114">
          <cell r="AP1114">
            <v>24123410</v>
          </cell>
          <cell r="AQ1114">
            <v>50007511</v>
          </cell>
          <cell r="AR1114">
            <v>1</v>
          </cell>
          <cell r="AS1114">
            <v>41912</v>
          </cell>
          <cell r="AT1114" t="str">
            <v>CONV-IDU-009-2011 Terminado Mantenimiento Periódico UAERMV Arterial  -</v>
          </cell>
          <cell r="AV1114" t="str">
            <v>sc</v>
          </cell>
        </row>
        <row r="1115">
          <cell r="AP1115">
            <v>24123411</v>
          </cell>
          <cell r="AQ1115">
            <v>50007512</v>
          </cell>
          <cell r="AR1115">
            <v>1</v>
          </cell>
          <cell r="AS1115">
            <v>42667</v>
          </cell>
          <cell r="AT1115" t="str">
            <v>SD Terminado Mantenimiento Periódico UAERMV Arterial SD Intervenida 18/06/2014 Reporte depuración ejecución UMV-</v>
          </cell>
          <cell r="AV1115" t="str">
            <v>sc</v>
          </cell>
        </row>
        <row r="1116">
          <cell r="AP1116">
            <v>24123412</v>
          </cell>
          <cell r="AQ1116">
            <v>50007512</v>
          </cell>
          <cell r="AR1116">
            <v>1</v>
          </cell>
          <cell r="AS1116">
            <v>42313</v>
          </cell>
          <cell r="AT1116" t="str">
            <v>IDU-69-2008 Terminado Acciones de Movilidad IDU Arterial  -</v>
          </cell>
          <cell r="AV1116" t="str">
            <v>sc</v>
          </cell>
        </row>
        <row r="1117">
          <cell r="AP1117">
            <v>24123413</v>
          </cell>
          <cell r="AQ1117">
            <v>50007512</v>
          </cell>
          <cell r="AR1117">
            <v>1</v>
          </cell>
          <cell r="AS1117">
            <v>42667</v>
          </cell>
          <cell r="AT1117" t="str">
            <v>SD Terminado Mantenimiento Periódico UAERMV Arterial SD Intervenida 18/06/2014 Reporte depuración ejecución UMV-</v>
          </cell>
          <cell r="AV1117" t="str">
            <v>sc</v>
          </cell>
        </row>
        <row r="1118">
          <cell r="AP1118">
            <v>24123414</v>
          </cell>
          <cell r="AQ1118">
            <v>50007512</v>
          </cell>
          <cell r="AR1118">
            <v>1</v>
          </cell>
          <cell r="AS1118">
            <v>42667</v>
          </cell>
          <cell r="AT1118" t="str">
            <v>SD Terminado Mantenimiento Periódico UAERMV Arterial SD Intervenida 18/06/2014 Reporte depuración ejecución UMV-</v>
          </cell>
          <cell r="AV1118" t="str">
            <v>sc</v>
          </cell>
        </row>
        <row r="1119">
          <cell r="AP1119">
            <v>24123425</v>
          </cell>
          <cell r="AQ1119">
            <v>50007524</v>
          </cell>
          <cell r="AR1119">
            <v>1</v>
          </cell>
          <cell r="AS1119">
            <v>42667</v>
          </cell>
          <cell r="AT1119" t="str">
            <v>SD Terminado Rehabilitación UAERMV Arterial SD Intervenida 15/04/2014 Reporte depuración ejecución UMV-</v>
          </cell>
          <cell r="AV1119" t="str">
            <v>sc</v>
          </cell>
        </row>
        <row r="1120">
          <cell r="AP1120">
            <v>24123426</v>
          </cell>
          <cell r="AQ1120">
            <v>50007524</v>
          </cell>
          <cell r="AR1120">
            <v>1</v>
          </cell>
          <cell r="AS1120">
            <v>42667</v>
          </cell>
          <cell r="AT1120" t="str">
            <v>SD Terminado Rehabilitación UAERMV Arterial SD Intervenida 15/04/2014 Reporte depuración ejecución UMV-</v>
          </cell>
          <cell r="AV1120" t="str">
            <v>sc</v>
          </cell>
        </row>
        <row r="1121">
          <cell r="AP1121">
            <v>24123427</v>
          </cell>
          <cell r="AQ1121">
            <v>50007524</v>
          </cell>
          <cell r="AR1121">
            <v>1</v>
          </cell>
          <cell r="AS1121">
            <v>42667</v>
          </cell>
          <cell r="AT1121" t="str">
            <v>SD Terminado Rehabilitación UAERMV Arterial SD Intervenida 15/04/2014 Reporte depuración ejecución UMV-</v>
          </cell>
          <cell r="AV1121" t="str">
            <v>sc</v>
          </cell>
        </row>
        <row r="1122">
          <cell r="AP1122">
            <v>24123428</v>
          </cell>
          <cell r="AQ1122">
            <v>50007525</v>
          </cell>
          <cell r="AR1122">
            <v>1</v>
          </cell>
          <cell r="AS1122">
            <v>42524</v>
          </cell>
          <cell r="AT1122" t="str">
            <v>IDU-1806-2015 Contratado Conservacion IDU Arterial BRIGADA DE REACCION VIAL FASE I -</v>
          </cell>
          <cell r="AV1122" t="str">
            <v>sc</v>
          </cell>
        </row>
        <row r="1123">
          <cell r="AP1123">
            <v>24123429</v>
          </cell>
          <cell r="AQ1123">
            <v>50007525</v>
          </cell>
          <cell r="AR1123">
            <v>1</v>
          </cell>
          <cell r="AS1123">
            <v>42524</v>
          </cell>
          <cell r="AT1123" t="str">
            <v>IDU-1806-2015 Contratado Conservacion IDU Arterial BRIGADA DE REACCION VIAL FASE I -</v>
          </cell>
          <cell r="AV1123" t="str">
            <v>sc</v>
          </cell>
        </row>
        <row r="1124">
          <cell r="AP1124">
            <v>24123430</v>
          </cell>
          <cell r="AQ1124">
            <v>50007526</v>
          </cell>
          <cell r="AR1124">
            <v>1</v>
          </cell>
          <cell r="AS1124">
            <v>42524</v>
          </cell>
          <cell r="AT1124" t="str">
            <v>IDU-1806-2015 Contratado Conservacion IDU Arterial BRIGADA DE REACCION VIAL FASE I -</v>
          </cell>
          <cell r="AV1124" t="str">
            <v>sc</v>
          </cell>
        </row>
        <row r="1125">
          <cell r="AP1125">
            <v>24123431</v>
          </cell>
          <cell r="AQ1125">
            <v>50007526</v>
          </cell>
          <cell r="AR1125">
            <v>1</v>
          </cell>
          <cell r="AS1125">
            <v>42524</v>
          </cell>
          <cell r="AT1125" t="str">
            <v>IDU-1806-2015 Contratado Conservacion IDU Arterial BRIGADA DE REACCION VIAL FASE I -</v>
          </cell>
          <cell r="AV1125" t="str">
            <v>sc</v>
          </cell>
        </row>
        <row r="1126">
          <cell r="AP1126">
            <v>24123432</v>
          </cell>
          <cell r="AQ1126">
            <v>50007526</v>
          </cell>
          <cell r="AR1126">
            <v>1</v>
          </cell>
          <cell r="AS1126">
            <v>42524</v>
          </cell>
          <cell r="AT1126" t="str">
            <v>IDU-1806-2015 Contratado Conservacion IDU Arterial BRIGADA DE REACCION VIAL FASE I -</v>
          </cell>
          <cell r="AV1126" t="str">
            <v>sc</v>
          </cell>
        </row>
        <row r="1127">
          <cell r="AP1127">
            <v>24123435</v>
          </cell>
          <cell r="AQ1127">
            <v>50007528</v>
          </cell>
          <cell r="AR1127">
            <v>1</v>
          </cell>
          <cell r="AS1127">
            <v>42524</v>
          </cell>
          <cell r="AT1127" t="str">
            <v>IDU-1806-2015 Contratado Conservacion IDU Arterial BRIGADA DE REACCION VIAL FASE I -</v>
          </cell>
          <cell r="AV1127" t="str">
            <v>sc</v>
          </cell>
        </row>
        <row r="1128">
          <cell r="AP1128">
            <v>24123436</v>
          </cell>
          <cell r="AQ1128">
            <v>50007528</v>
          </cell>
          <cell r="AR1128">
            <v>1</v>
          </cell>
          <cell r="AS1128">
            <v>42524</v>
          </cell>
          <cell r="AT1128" t="str">
            <v>IDU-1806-2015 Contratado Conservacion IDU Arterial BRIGADA DE REACCION VIAL FASE I -</v>
          </cell>
          <cell r="AV1128" t="str">
            <v>sc</v>
          </cell>
        </row>
        <row r="1129">
          <cell r="AP1129">
            <v>24123437</v>
          </cell>
          <cell r="AQ1129">
            <v>50007528</v>
          </cell>
          <cell r="AR1129">
            <v>1</v>
          </cell>
          <cell r="AS1129">
            <v>42524</v>
          </cell>
          <cell r="AT1129" t="str">
            <v>IDU-1806-2015 Contratado Conservacion IDU Arterial BRIGADA DE REACCION VIAL FASE I -</v>
          </cell>
          <cell r="AV1129" t="str">
            <v>sc</v>
          </cell>
        </row>
        <row r="1130">
          <cell r="AP1130">
            <v>24123621</v>
          </cell>
          <cell r="AQ1130">
            <v>1004904</v>
          </cell>
          <cell r="AR1130">
            <v>1</v>
          </cell>
          <cell r="AS1130">
            <v>42723</v>
          </cell>
          <cell r="AT1130" t="str">
            <v>SD Terminado Mantenimiento Periódico UAERMV Arterial SD -</v>
          </cell>
          <cell r="AV1130" t="str">
            <v>sc</v>
          </cell>
        </row>
        <row r="1131">
          <cell r="AP1131">
            <v>24123627</v>
          </cell>
          <cell r="AQ1131">
            <v>1005785</v>
          </cell>
          <cell r="AR1131">
            <v>1</v>
          </cell>
          <cell r="AS1131">
            <v>42723</v>
          </cell>
          <cell r="AT1131" t="str">
            <v>SD Terminado Mantenimiento Periódico UAERMV Arterial SD -</v>
          </cell>
          <cell r="AV1131" t="str">
            <v>sc</v>
          </cell>
        </row>
        <row r="1132">
          <cell r="AP1132">
            <v>24123628</v>
          </cell>
          <cell r="AQ1132">
            <v>1005785</v>
          </cell>
          <cell r="AR1132">
            <v>1</v>
          </cell>
          <cell r="AS1132">
            <v>42723</v>
          </cell>
          <cell r="AT1132" t="str">
            <v>SD Terminado Mantenimiento Periódico UAERMV Arterial SD -</v>
          </cell>
          <cell r="AV1132" t="str">
            <v>sc</v>
          </cell>
        </row>
        <row r="1133">
          <cell r="AP1133">
            <v>91010604</v>
          </cell>
          <cell r="AQ1133">
            <v>1006459</v>
          </cell>
          <cell r="AR1133">
            <v>1</v>
          </cell>
          <cell r="AS1133">
            <v>42313</v>
          </cell>
          <cell r="AT1133" t="str">
            <v>IDU-69-2008 Terminado Acciones de Movilidad IDU Arterial  -</v>
          </cell>
          <cell r="AV1133" t="str">
            <v>sc</v>
          </cell>
        </row>
        <row r="1134">
          <cell r="AP1134">
            <v>91010622</v>
          </cell>
          <cell r="AQ1134">
            <v>1006473</v>
          </cell>
          <cell r="AR1134">
            <v>1</v>
          </cell>
          <cell r="AS1134">
            <v>42723</v>
          </cell>
          <cell r="AT1134" t="str">
            <v>SD Terminado Mantenimiento Periódico UAERMV Local SD -</v>
          </cell>
          <cell r="AV1134" t="str">
            <v>sc</v>
          </cell>
        </row>
        <row r="1135">
          <cell r="AP1135">
            <v>91010623</v>
          </cell>
          <cell r="AQ1135">
            <v>1007029</v>
          </cell>
          <cell r="AR1135">
            <v>1</v>
          </cell>
          <cell r="AS1135">
            <v>42412</v>
          </cell>
          <cell r="AT1135" t="str">
            <v>IDU-1806-2015 Contratado Mantenimiento Periódico IDU Arterial BRIGADA DE REACCIÓN VIAL -</v>
          </cell>
          <cell r="AV1135" t="str">
            <v>sc</v>
          </cell>
        </row>
        <row r="1136">
          <cell r="AP1136">
            <v>91010624</v>
          </cell>
          <cell r="AQ1136">
            <v>11012142</v>
          </cell>
          <cell r="AR1136">
            <v>1</v>
          </cell>
          <cell r="AS1136">
            <v>42524</v>
          </cell>
          <cell r="AT1136" t="str">
            <v>IDU-1806-2015 Contratado Conservacion IDU Arterial BRIGADA DE REACCION VIAL FASE I -</v>
          </cell>
          <cell r="AV1136" t="str">
            <v>sc</v>
          </cell>
        </row>
        <row r="1137">
          <cell r="AP1137">
            <v>91010763</v>
          </cell>
          <cell r="AQ1137">
            <v>1006476</v>
          </cell>
          <cell r="AR1137">
            <v>1</v>
          </cell>
          <cell r="AS1137">
            <v>42313</v>
          </cell>
          <cell r="AT1137" t="str">
            <v>IDU-69-2008 Terminado Acciones de Movilidad IDU Arterial  -</v>
          </cell>
          <cell r="AV1137" t="str">
            <v>sc</v>
          </cell>
        </row>
        <row r="1138">
          <cell r="AP1138">
            <v>91010778</v>
          </cell>
          <cell r="AQ1138">
            <v>1006377</v>
          </cell>
          <cell r="AR1138">
            <v>1</v>
          </cell>
          <cell r="AS1138">
            <v>42524</v>
          </cell>
          <cell r="AT1138" t="str">
            <v>IDU-1806-2015 Contratado Conservacion IDU Arterial BRIGADA DE REACCION VIAL FASE I -</v>
          </cell>
          <cell r="AV1138" t="str">
            <v>sc</v>
          </cell>
        </row>
        <row r="1139">
          <cell r="AP1139">
            <v>91010785</v>
          </cell>
          <cell r="AQ1139">
            <v>1000586</v>
          </cell>
          <cell r="AR1139">
            <v>1</v>
          </cell>
          <cell r="AS1139">
            <v>42524</v>
          </cell>
          <cell r="AT1139" t="str">
            <v>IDU-1806-2015 Contratado Conservacion IDU Arterial BRIGADA DE REACCION VIAL FASE I -</v>
          </cell>
          <cell r="AV1139" t="str">
            <v>sc</v>
          </cell>
        </row>
        <row r="1140">
          <cell r="AP1140">
            <v>91010787</v>
          </cell>
          <cell r="AQ1140">
            <v>1000723</v>
          </cell>
          <cell r="AR1140">
            <v>1</v>
          </cell>
          <cell r="AS1140">
            <v>42524</v>
          </cell>
          <cell r="AT1140" t="str">
            <v>IDU-1806-2015 Contratado Conservacion IDU Arterial BRIGADA DE REACCION VIAL FASE I -</v>
          </cell>
          <cell r="AV1140" t="str">
            <v>sc</v>
          </cell>
        </row>
        <row r="1141">
          <cell r="AP1141">
            <v>91010788</v>
          </cell>
          <cell r="AQ1141">
            <v>1000972</v>
          </cell>
          <cell r="AR1141">
            <v>1</v>
          </cell>
          <cell r="AS1141">
            <v>42524</v>
          </cell>
          <cell r="AT1141" t="str">
            <v>IDU-1806-2015 Contratado Conservacion IDU Arterial BRIGADA DE REACCION VIAL FASE I -</v>
          </cell>
          <cell r="AV1141" t="str">
            <v>sc</v>
          </cell>
        </row>
        <row r="1142">
          <cell r="AP1142">
            <v>91010802</v>
          </cell>
          <cell r="AQ1142">
            <v>1006197</v>
          </cell>
          <cell r="AR1142">
            <v>1</v>
          </cell>
          <cell r="AS1142">
            <v>41912</v>
          </cell>
          <cell r="AT1142" t="str">
            <v>CONV-IDU-009-2011 Terminado Rehabilitación UAERMV Circuito Movilidad  -</v>
          </cell>
          <cell r="AV1142" t="str">
            <v>sc</v>
          </cell>
        </row>
        <row r="1143">
          <cell r="AP1143">
            <v>91010804</v>
          </cell>
          <cell r="AQ1143">
            <v>1001075</v>
          </cell>
          <cell r="AR1143">
            <v>1</v>
          </cell>
          <cell r="AS1143">
            <v>41912</v>
          </cell>
          <cell r="AT1143" t="str">
            <v>CONV-IDU-009-2011 Terminado Rehabilitación UAERMV Circuito Movilidad  -</v>
          </cell>
          <cell r="AV1143" t="str">
            <v>sc</v>
          </cell>
        </row>
        <row r="1144">
          <cell r="AP1144">
            <v>91010805</v>
          </cell>
          <cell r="AQ1144">
            <v>1001027</v>
          </cell>
          <cell r="AR1144">
            <v>1</v>
          </cell>
          <cell r="AS1144">
            <v>41912</v>
          </cell>
          <cell r="AT1144" t="str">
            <v>CONV-1292-2012 Terminado Rehabilitación UAERMV Circuito Movilidad  -</v>
          </cell>
          <cell r="AV1144" t="str">
            <v>sc</v>
          </cell>
        </row>
        <row r="1145">
          <cell r="AP1145">
            <v>91010813</v>
          </cell>
          <cell r="AQ1145">
            <v>50008627</v>
          </cell>
          <cell r="AR1145">
            <v>1</v>
          </cell>
          <cell r="AS1145">
            <v>41519</v>
          </cell>
          <cell r="AT1145" t="str">
            <v>SD Terminado Mantenimiento Periódico UAERMV Circuito Movilidad  -</v>
          </cell>
          <cell r="AV1145" t="str">
            <v>BUEN ESTADO</v>
          </cell>
        </row>
        <row r="1146">
          <cell r="AP1146">
            <v>91010858</v>
          </cell>
          <cell r="AQ1146">
            <v>1004341</v>
          </cell>
          <cell r="AR1146">
            <v>1</v>
          </cell>
          <cell r="AS1146">
            <v>42313</v>
          </cell>
          <cell r="AT1146" t="str">
            <v>IDU-69-2008 Terminado Acciones de Movilidad IDU Arterial  -</v>
          </cell>
          <cell r="AV1146" t="str">
            <v>sc</v>
          </cell>
        </row>
        <row r="1147">
          <cell r="AP1147">
            <v>91010929</v>
          </cell>
          <cell r="AQ1147">
            <v>1006599</v>
          </cell>
          <cell r="AR1147">
            <v>1</v>
          </cell>
          <cell r="AS1147">
            <v>42313</v>
          </cell>
          <cell r="AT1147" t="str">
            <v>IDU-083-2012 Terminado Mantenimiento Periódico IDU Local  -</v>
          </cell>
          <cell r="AV1147" t="str">
            <v>POLIZA ESTABILIDAD ACTIVA IDU 083/12 VENCE EN 21/12/2019</v>
          </cell>
        </row>
        <row r="1148">
          <cell r="AP1148">
            <v>91010944</v>
          </cell>
          <cell r="AQ1148">
            <v>1006421</v>
          </cell>
          <cell r="AR1148">
            <v>1</v>
          </cell>
          <cell r="AS1148">
            <v>42524</v>
          </cell>
          <cell r="AT1148" t="str">
            <v>IDU-1806-2015 Contratado Conservacion IDU Arterial BRIGADA DE REACCION VIAL FASE I -</v>
          </cell>
          <cell r="AV1148" t="str">
            <v>sc</v>
          </cell>
        </row>
        <row r="1149">
          <cell r="AP1149">
            <v>91010961</v>
          </cell>
          <cell r="AQ1149">
            <v>1001021</v>
          </cell>
          <cell r="AR1149">
            <v>1</v>
          </cell>
          <cell r="AS1149">
            <v>42524</v>
          </cell>
          <cell r="AT1149" t="str">
            <v>IDU-1806-2015 Contratado Conservacion IDU Arterial BRIGADA DE REACCION VIAL FASE I --POLIZA ESTABILIDAD ACTIVA</v>
          </cell>
          <cell r="AV1149" t="str">
            <v>sc</v>
          </cell>
        </row>
        <row r="1150">
          <cell r="AP1150">
            <v>91010965</v>
          </cell>
          <cell r="AQ1150">
            <v>50009169</v>
          </cell>
          <cell r="AR1150">
            <v>1</v>
          </cell>
          <cell r="AS1150">
            <v>42667</v>
          </cell>
          <cell r="AT1150" t="str">
            <v>SD Terminado Mantenimiento Periódico UAERMV Arterial SD Intervenida 27/12/2013 Reporte depuración ejecución UMV-</v>
          </cell>
          <cell r="AV1150" t="str">
            <v>sc</v>
          </cell>
        </row>
        <row r="1151">
          <cell r="AP1151">
            <v>91010988</v>
          </cell>
          <cell r="AQ1151">
            <v>1006818</v>
          </cell>
          <cell r="AR1151">
            <v>1</v>
          </cell>
          <cell r="AS1151">
            <v>42313</v>
          </cell>
          <cell r="AT1151" t="str">
            <v>IDU-083-2012 Terminado Mantenimiento Periódico IDU Circuito Movilidad  -</v>
          </cell>
          <cell r="AV1151" t="str">
            <v>INTERVENCION IDU 083/12 PERIODICO Fecha Reporte 4/11/2015</v>
          </cell>
        </row>
        <row r="1152">
          <cell r="AP1152">
            <v>91011012</v>
          </cell>
          <cell r="AQ1152">
            <v>1002557</v>
          </cell>
          <cell r="AR1152">
            <v>1</v>
          </cell>
          <cell r="AS1152">
            <v>42524</v>
          </cell>
          <cell r="AT1152" t="str">
            <v>IDU-1806-2015 Contratado Conservacion IDU Arterial BRIGADA DE REACCION VIAL FASE I -</v>
          </cell>
          <cell r="AV1152" t="str">
            <v>sc</v>
          </cell>
        </row>
        <row r="1153">
          <cell r="AP1153">
            <v>91011013</v>
          </cell>
          <cell r="AQ1153">
            <v>1002599</v>
          </cell>
          <cell r="AR1153">
            <v>1</v>
          </cell>
          <cell r="AS1153">
            <v>42524</v>
          </cell>
          <cell r="AT1153" t="str">
            <v>IDU-1806-2015 Contratado Conservacion IDU Arterial BRIGADA DE REACCION VIAL FASE I -</v>
          </cell>
          <cell r="AV1153" t="str">
            <v>sc</v>
          </cell>
        </row>
        <row r="1154">
          <cell r="AP1154">
            <v>91011014</v>
          </cell>
          <cell r="AQ1154">
            <v>1003466</v>
          </cell>
          <cell r="AR1154">
            <v>1</v>
          </cell>
          <cell r="AS1154">
            <v>42524</v>
          </cell>
          <cell r="AT1154" t="str">
            <v>IDU-1806-2015 Contratado Conservacion IDU Arterial BRIGADA DE REACCION VIAL FASE I -</v>
          </cell>
          <cell r="AV1154" t="str">
            <v>sc</v>
          </cell>
        </row>
        <row r="1155">
          <cell r="AP1155">
            <v>91011015</v>
          </cell>
          <cell r="AQ1155">
            <v>1003390</v>
          </cell>
          <cell r="AR1155">
            <v>1</v>
          </cell>
          <cell r="AS1155">
            <v>42524</v>
          </cell>
          <cell r="AT1155" t="str">
            <v>IDU-1806-2015 Contratado Conservacion IDU Arterial BRIGADA DE REACCION VIAL FASE I -</v>
          </cell>
          <cell r="AV1155" t="str">
            <v>sc</v>
          </cell>
        </row>
        <row r="1156">
          <cell r="AP1156">
            <v>91011020</v>
          </cell>
          <cell r="AQ1156">
            <v>1003115</v>
          </cell>
          <cell r="AR1156">
            <v>1</v>
          </cell>
          <cell r="AS1156">
            <v>42101</v>
          </cell>
          <cell r="AT1156" t="str">
            <v>UMV-638-2013 Terminado Acciones de Movilidad UAERMV Arterial  -</v>
          </cell>
          <cell r="AV1156" t="str">
            <v>sc</v>
          </cell>
        </row>
        <row r="1157">
          <cell r="AP1157">
            <v>91011031</v>
          </cell>
          <cell r="AQ1157">
            <v>50007490</v>
          </cell>
          <cell r="AR1157">
            <v>1</v>
          </cell>
          <cell r="AS1157">
            <v>42524</v>
          </cell>
          <cell r="AT1157" t="str">
            <v>IDU-1806-2015 Contratado Conservacion IDU Arterial BRIGADA DE REACCION VIAL FASE I -</v>
          </cell>
          <cell r="AV1157" t="str">
            <v>sc</v>
          </cell>
        </row>
        <row r="1158">
          <cell r="AP1158">
            <v>91011032</v>
          </cell>
          <cell r="AQ1158">
            <v>1006342</v>
          </cell>
          <cell r="AR1158">
            <v>1</v>
          </cell>
          <cell r="AS1158">
            <v>42524</v>
          </cell>
          <cell r="AT1158" t="str">
            <v>IDU-1806-2015 Contratado Conservacion IDU Arterial BRIGADA DE REACCION VIAL FASE I -</v>
          </cell>
          <cell r="AV1158" t="str">
            <v>sc</v>
          </cell>
        </row>
        <row r="1159">
          <cell r="AP1159">
            <v>91011040</v>
          </cell>
          <cell r="AQ1159">
            <v>1003655</v>
          </cell>
          <cell r="AR1159">
            <v>1</v>
          </cell>
          <cell r="AS1159">
            <v>41817</v>
          </cell>
          <cell r="AT1159" t="str">
            <v>SD Terminado Mantenimiento Periódico UAERMV Arterial  -</v>
          </cell>
          <cell r="AV1159" t="str">
            <v>sc</v>
          </cell>
        </row>
        <row r="1160">
          <cell r="AP1160">
            <v>91011057</v>
          </cell>
          <cell r="AQ1160">
            <v>1004415</v>
          </cell>
          <cell r="AR1160">
            <v>1</v>
          </cell>
          <cell r="AS1160">
            <v>42101</v>
          </cell>
          <cell r="AT1160" t="str">
            <v>UMV-638-2013 Terminado Acciones de Movilidad UAERMV Arterial  -</v>
          </cell>
          <cell r="AV1160" t="str">
            <v>sc</v>
          </cell>
        </row>
        <row r="1161">
          <cell r="AP1161">
            <v>91011058</v>
          </cell>
          <cell r="AQ1161">
            <v>1004415</v>
          </cell>
          <cell r="AR1161">
            <v>1</v>
          </cell>
          <cell r="AS1161">
            <v>42101</v>
          </cell>
          <cell r="AT1161" t="str">
            <v>UMV-638-2013 Terminado Acciones de Movilidad UAERMV Arterial  -</v>
          </cell>
          <cell r="AV1161" t="str">
            <v>sc</v>
          </cell>
        </row>
        <row r="1162">
          <cell r="AP1162">
            <v>91011062</v>
          </cell>
          <cell r="AQ1162">
            <v>1004234</v>
          </cell>
          <cell r="AR1162">
            <v>1</v>
          </cell>
          <cell r="AS1162">
            <v>42524</v>
          </cell>
          <cell r="AT1162" t="str">
            <v>IDU-1806-2015 Contratado Conservacion IDU Arterial BRIGADA DE REACCION VIAL FASE I -</v>
          </cell>
          <cell r="AV1162" t="str">
            <v>sc</v>
          </cell>
        </row>
        <row r="1163">
          <cell r="AP1163">
            <v>91011090</v>
          </cell>
          <cell r="AQ1163">
            <v>50007430</v>
          </cell>
          <cell r="AR1163">
            <v>1</v>
          </cell>
          <cell r="AS1163">
            <v>42524</v>
          </cell>
          <cell r="AT1163" t="str">
            <v>IDU-1806-2015 Contratado Conservacion IDU Arterial BRIGADA DE REACCION VIAL FASE I -</v>
          </cell>
          <cell r="AV1163" t="str">
            <v>sc</v>
          </cell>
        </row>
        <row r="1164">
          <cell r="AP1164">
            <v>91011091</v>
          </cell>
          <cell r="AQ1164">
            <v>50007430</v>
          </cell>
          <cell r="AR1164">
            <v>1</v>
          </cell>
          <cell r="AS1164">
            <v>42524</v>
          </cell>
          <cell r="AT1164" t="str">
            <v>IDU-1806-2015 Contratado Conservacion IDU Arterial BRIGADA DE REACCION VIAL FASE I -</v>
          </cell>
          <cell r="AV1164" t="str">
            <v>sc</v>
          </cell>
        </row>
        <row r="1165">
          <cell r="AP1165">
            <v>91011094</v>
          </cell>
          <cell r="AQ1165">
            <v>1006545</v>
          </cell>
          <cell r="AR1165">
            <v>1</v>
          </cell>
          <cell r="AS1165">
            <v>42377</v>
          </cell>
          <cell r="AT1165" t="str">
            <v>IDU-74-2012 Terminado Construcción IDU Arterial  Reporte Final-Alameda 1 Clicloruta 2 Anden 3-7 Calzada 4-6 Sep 5-POLIZA ESTABILIDAD ACTIVA</v>
          </cell>
          <cell r="AV1165" t="str">
            <v>sc</v>
          </cell>
        </row>
        <row r="1166">
          <cell r="AP1166">
            <v>91011095</v>
          </cell>
          <cell r="AQ1166">
            <v>1006545</v>
          </cell>
          <cell r="AR1166">
            <v>1</v>
          </cell>
          <cell r="AS1166">
            <v>42377</v>
          </cell>
          <cell r="AT1166" t="str">
            <v>IDU-74-2012 Terminado Construcción IDU Arterial  Reporte Final-Alameda 1 Clicloruta 2 Anden 3-7 Calzada 4-6 Sep 5-POLIZA ESTABILIDAD ACTIVA</v>
          </cell>
          <cell r="AV1166" t="str">
            <v>sc</v>
          </cell>
        </row>
        <row r="1167">
          <cell r="AP1167">
            <v>91011169</v>
          </cell>
          <cell r="AQ1167">
            <v>1006469</v>
          </cell>
          <cell r="AR1167">
            <v>1</v>
          </cell>
          <cell r="AS1167">
            <v>42412</v>
          </cell>
          <cell r="AT1167" t="str">
            <v>IDU-1806-2015 Contratado Mantenimiento Periódico IDU Arterial BRIGADA DE REACCIÓN VIAL -Puente 8-POLIZA ESTABILIDAD ACTIVA</v>
          </cell>
          <cell r="AV1167" t="str">
            <v>sc</v>
          </cell>
        </row>
        <row r="1168">
          <cell r="AP1168">
            <v>91011170</v>
          </cell>
          <cell r="AQ1168">
            <v>1006249</v>
          </cell>
          <cell r="AR1168">
            <v>1</v>
          </cell>
          <cell r="AS1168">
            <v>42412</v>
          </cell>
          <cell r="AT1168" t="str">
            <v>IDU-1806-2015 Contratado Mantenimiento Periódico IDU Arterial BRIGADA DE REACCIÓN VIAL -Puente 12-POLIZA ESTABILIDAD ACTIVA</v>
          </cell>
          <cell r="AV1168" t="str">
            <v>sc</v>
          </cell>
        </row>
        <row r="1169">
          <cell r="AP1169">
            <v>91011193</v>
          </cell>
          <cell r="AQ1169">
            <v>1005753</v>
          </cell>
          <cell r="AR1169">
            <v>1</v>
          </cell>
          <cell r="AS1169">
            <v>42412</v>
          </cell>
          <cell r="AT1169" t="str">
            <v>IDU-1806-2015 Contratado Mantenimiento Periódico IDU Arterial BRIGADA DE REACCIÓN VIAL -</v>
          </cell>
          <cell r="AV1169" t="str">
            <v>sc</v>
          </cell>
        </row>
        <row r="1170">
          <cell r="AP1170">
            <v>91011194</v>
          </cell>
          <cell r="AQ1170">
            <v>1006465</v>
          </cell>
          <cell r="AR1170">
            <v>1</v>
          </cell>
          <cell r="AS1170">
            <v>42412</v>
          </cell>
          <cell r="AT1170" t="str">
            <v>IDU-1806-2015 Contratado Mantenimiento Periódico IDU Arterial BRIGADA DE REACCIÓN VIAL -Puente 4-POLIZA ESTABILIDAD ACTIVA</v>
          </cell>
          <cell r="AV1170" t="str">
            <v>sc</v>
          </cell>
        </row>
        <row r="1171">
          <cell r="AP1171">
            <v>91011195</v>
          </cell>
          <cell r="AQ1171">
            <v>1006249</v>
          </cell>
          <cell r="AR1171">
            <v>1</v>
          </cell>
          <cell r="AS1171">
            <v>42412</v>
          </cell>
          <cell r="AT1171" t="str">
            <v>IDU-1806-2015 Contratado Mantenimiento Periódico IDU Arterial BRIGADA DE REACCIÓN VIAL -Puente 12-POLIZA ESTABILIDAD ACTIVA</v>
          </cell>
          <cell r="AV1171" t="str">
            <v>sc</v>
          </cell>
        </row>
        <row r="1172">
          <cell r="AP1172">
            <v>91011196</v>
          </cell>
          <cell r="AQ1172">
            <v>1006465</v>
          </cell>
          <cell r="AR1172">
            <v>1</v>
          </cell>
          <cell r="AS1172">
            <v>42412</v>
          </cell>
          <cell r="AT1172" t="str">
            <v>IDU-1806-2015 Contratado Mantenimiento Periódico IDU Arterial BRIGADA DE REACCIÓN VIAL -Puente 4-POLIZA ESTABILIDAD ACTIVA</v>
          </cell>
          <cell r="AV1172" t="str">
            <v>sc</v>
          </cell>
        </row>
        <row r="1173">
          <cell r="AP1173">
            <v>91011197</v>
          </cell>
          <cell r="AQ1173">
            <v>1005803</v>
          </cell>
          <cell r="AR1173">
            <v>1</v>
          </cell>
          <cell r="AS1173">
            <v>42412</v>
          </cell>
          <cell r="AT1173" t="str">
            <v>IDU-1806-2015 Contratado Mantenimiento Periódico IDU Arterial BRIGADA DE REACCIÓN VIAL -Puente 12-POLIZA ESTABILIDAD ACTIVA</v>
          </cell>
          <cell r="AV1173" t="str">
            <v>sc</v>
          </cell>
        </row>
        <row r="1174">
          <cell r="AP1174">
            <v>91011198</v>
          </cell>
          <cell r="AQ1174">
            <v>1005803</v>
          </cell>
          <cell r="AR1174">
            <v>1</v>
          </cell>
          <cell r="AS1174">
            <v>42412</v>
          </cell>
          <cell r="AT1174" t="str">
            <v>IDU-1806-2015 Contratado Mantenimiento Periódico IDU Arterial BRIGADA DE REACCIÓN VIAL -Puente 12-POLIZA ESTABILIDAD ACTIVA</v>
          </cell>
          <cell r="AV1174" t="str">
            <v>sc</v>
          </cell>
        </row>
        <row r="1175">
          <cell r="AP1175">
            <v>91011617</v>
          </cell>
          <cell r="AQ1175">
            <v>1006277</v>
          </cell>
          <cell r="AR1175">
            <v>1</v>
          </cell>
          <cell r="AS1175">
            <v>42524</v>
          </cell>
          <cell r="AT1175" t="str">
            <v>IDU-1806-2015 Contratado Conservacion IDU Arterial BRIGADA DE REACCION VIAL FASE I -EstaTM 6-POLIZA ESTABILIDAD ACTIVA</v>
          </cell>
          <cell r="AV1175" t="str">
            <v>sc</v>
          </cell>
        </row>
        <row r="1176">
          <cell r="AP1176">
            <v>91011776</v>
          </cell>
          <cell r="AQ1176">
            <v>1006277</v>
          </cell>
          <cell r="AR1176">
            <v>1</v>
          </cell>
          <cell r="AS1176">
            <v>42524</v>
          </cell>
          <cell r="AT1176" t="str">
            <v>IDU-1806-2015 Contratado Conservacion IDU Arterial BRIGADA DE REACCION VIAL FASE I -EstaTM 6-POLIZA ESTABILIDAD ACTIVA</v>
          </cell>
          <cell r="AV1176" t="str">
            <v>sc</v>
          </cell>
        </row>
        <row r="1177">
          <cell r="AP1177">
            <v>91011777</v>
          </cell>
          <cell r="AQ1177">
            <v>1006277</v>
          </cell>
          <cell r="AR1177">
            <v>1</v>
          </cell>
          <cell r="AS1177">
            <v>42524</v>
          </cell>
          <cell r="AT1177" t="str">
            <v>IDU-1806-2015 Contratado Conservacion IDU Arterial BRIGADA DE REACCION VIAL FASE I -EstaTM 6-POLIZA ESTABILIDAD ACTIVA</v>
          </cell>
          <cell r="AV1177" t="str">
            <v>sc</v>
          </cell>
        </row>
        <row r="1178">
          <cell r="AP1178">
            <v>91011778</v>
          </cell>
          <cell r="AQ1178">
            <v>1006377</v>
          </cell>
          <cell r="AR1178">
            <v>1</v>
          </cell>
          <cell r="AS1178">
            <v>42524</v>
          </cell>
          <cell r="AT1178" t="str">
            <v>IDU-1806-2015 Contratado Conservacion IDU Arterial BRIGADA DE REACCION VIAL FASE I -</v>
          </cell>
          <cell r="AV1178" t="str">
            <v>sc</v>
          </cell>
        </row>
        <row r="1179">
          <cell r="AP1179">
            <v>91011779</v>
          </cell>
          <cell r="AQ1179">
            <v>1000191</v>
          </cell>
          <cell r="AR1179">
            <v>1</v>
          </cell>
          <cell r="AS1179">
            <v>42524</v>
          </cell>
          <cell r="AT1179" t="str">
            <v>IDU-1806-2015 Contratado Conservacion IDU Arterial BRIGADA DE REACCION VIAL FASE I -EstaTM 6-POLIZA ESTABILIDAD ACTIVA</v>
          </cell>
          <cell r="AV1179" t="str">
            <v>sc</v>
          </cell>
        </row>
        <row r="1180">
          <cell r="AP1180">
            <v>91011780</v>
          </cell>
          <cell r="AQ1180">
            <v>1000586</v>
          </cell>
          <cell r="AR1180">
            <v>1</v>
          </cell>
          <cell r="AS1180">
            <v>42524</v>
          </cell>
          <cell r="AT1180" t="str">
            <v>IDU-1806-2015 Contratado Conservacion IDU Arterial BRIGADA DE REACCION VIAL FASE I -</v>
          </cell>
          <cell r="AV1180" t="str">
            <v>sc</v>
          </cell>
        </row>
        <row r="1181">
          <cell r="AP1181">
            <v>91011781</v>
          </cell>
          <cell r="AQ1181">
            <v>1000723</v>
          </cell>
          <cell r="AR1181">
            <v>1</v>
          </cell>
          <cell r="AS1181">
            <v>42524</v>
          </cell>
          <cell r="AT1181" t="str">
            <v>IDU-1806-2015 Contratado Conservacion IDU Arterial BRIGADA DE REACCION VIAL FASE I -</v>
          </cell>
          <cell r="AV1181" t="str">
            <v>sc</v>
          </cell>
        </row>
        <row r="1182">
          <cell r="AP1182">
            <v>91012017</v>
          </cell>
          <cell r="AQ1182">
            <v>1000972</v>
          </cell>
          <cell r="AR1182">
            <v>1</v>
          </cell>
          <cell r="AS1182">
            <v>42524</v>
          </cell>
          <cell r="AT1182" t="str">
            <v>IDU-1806-2015 Contratado Conservacion IDU Arterial BRIGADA DE REACCION VIAL FASE I -</v>
          </cell>
          <cell r="AV1182" t="str">
            <v>sc</v>
          </cell>
        </row>
        <row r="1183">
          <cell r="AP1183">
            <v>91012933</v>
          </cell>
          <cell r="AQ1183">
            <v>1000453</v>
          </cell>
          <cell r="AR1183">
            <v>1</v>
          </cell>
          <cell r="AS1183">
            <v>42313</v>
          </cell>
          <cell r="AT1183" t="str">
            <v>IDU-083-2012 Terminado Mantenimiento Periódico IDU Local  -Calzada2-POLIZA ESTABILIDAD ACTIVA</v>
          </cell>
          <cell r="AV1183" t="str">
            <v>sc</v>
          </cell>
        </row>
        <row r="1184">
          <cell r="AP1184">
            <v>91016769</v>
          </cell>
          <cell r="AQ1184">
            <v>1006469</v>
          </cell>
          <cell r="AR1184">
            <v>1</v>
          </cell>
          <cell r="AS1184">
            <v>42412</v>
          </cell>
          <cell r="AT1184" t="str">
            <v>IDU-1806-2015 Contratado Mantenimiento Periódico IDU Arterial BRIGADA DE REACCIÓN VIAL -Puente 8-POLIZA ESTABILIDAD ACTIVA</v>
          </cell>
          <cell r="AV1184" t="str">
            <v>sc</v>
          </cell>
        </row>
        <row r="1185">
          <cell r="AP1185">
            <v>91019174</v>
          </cell>
          <cell r="AQ1185">
            <v>1006849</v>
          </cell>
          <cell r="AR1185">
            <v>1</v>
          </cell>
          <cell r="AS1185">
            <v>42723</v>
          </cell>
          <cell r="AT1185" t="str">
            <v>SD Terminado Mantenimiento Periódico UAERMV Arterial SD -</v>
          </cell>
          <cell r="AV1185" t="str">
            <v>sc</v>
          </cell>
        </row>
        <row r="1186">
          <cell r="AP1186">
            <v>91019179</v>
          </cell>
          <cell r="AQ1186">
            <v>1006851</v>
          </cell>
          <cell r="AR1186">
            <v>1</v>
          </cell>
          <cell r="AS1186">
            <v>42760</v>
          </cell>
          <cell r="AT1186" t="str">
            <v>SD Terminado Parcheo UAERMV Arterial SD Reporte Ejecución diciembre de 2016-</v>
          </cell>
          <cell r="AV1186" t="str">
            <v>sc</v>
          </cell>
        </row>
        <row r="1187">
          <cell r="AP1187">
            <v>91019184</v>
          </cell>
          <cell r="AQ1187">
            <v>1006420</v>
          </cell>
          <cell r="AR1187">
            <v>1</v>
          </cell>
          <cell r="AS1187">
            <v>42524</v>
          </cell>
          <cell r="AT1187" t="str">
            <v>IDU-1806-2015 Contratado Conservacion IDU Arterial BRIGADA DE REACCION VIAL FASE I -</v>
          </cell>
          <cell r="AV1187" t="str">
            <v>sc</v>
          </cell>
        </row>
        <row r="1188">
          <cell r="AP1188">
            <v>91019188</v>
          </cell>
          <cell r="AQ1188">
            <v>1007643</v>
          </cell>
          <cell r="AR1188">
            <v>1</v>
          </cell>
          <cell r="AS1188">
            <v>42524</v>
          </cell>
          <cell r="AT1188" t="str">
            <v>IDU-1806-2015 Contratado Conservacion IDU Arterial BRIGADA DE REACCION VIAL FASE I -</v>
          </cell>
          <cell r="AV1188" t="str">
            <v>sc</v>
          </cell>
        </row>
        <row r="1189">
          <cell r="AP1189">
            <v>91019195</v>
          </cell>
          <cell r="AQ1189">
            <v>1006860</v>
          </cell>
          <cell r="AR1189">
            <v>1</v>
          </cell>
          <cell r="AS1189">
            <v>42342</v>
          </cell>
          <cell r="AT1189" t="str">
            <v>IDU-1300-2014 Contratado Construcción IDU Arterial  -</v>
          </cell>
          <cell r="AV1189" t="str">
            <v>sc</v>
          </cell>
        </row>
        <row r="1190">
          <cell r="AP1190">
            <v>91019235</v>
          </cell>
          <cell r="AQ1190">
            <v>1007325</v>
          </cell>
          <cell r="AR1190">
            <v>1</v>
          </cell>
          <cell r="AS1190">
            <v>42524</v>
          </cell>
          <cell r="AT1190" t="str">
            <v>IDU-1806-2015 Contratado Conservacion IDU Arterial BRIGADA DE REACCION VIAL FASE I -</v>
          </cell>
          <cell r="AV1190" t="str">
            <v>sc</v>
          </cell>
        </row>
        <row r="1191">
          <cell r="AP1191">
            <v>91019236</v>
          </cell>
          <cell r="AQ1191">
            <v>1007325</v>
          </cell>
          <cell r="AR1191">
            <v>1</v>
          </cell>
          <cell r="AS1191">
            <v>42524</v>
          </cell>
          <cell r="AT1191" t="str">
            <v>IDU-1806-2015 Contratado Conservacion IDU Arterial BRIGADA DE REACCION VIAL FASE I -</v>
          </cell>
          <cell r="AV1191" t="str">
            <v>sc</v>
          </cell>
        </row>
        <row r="1192">
          <cell r="AP1192">
            <v>91019259</v>
          </cell>
          <cell r="AQ1192">
            <v>1007122</v>
          </cell>
          <cell r="AR1192">
            <v>1</v>
          </cell>
          <cell r="AS1192">
            <v>42766</v>
          </cell>
          <cell r="AT1192" t="str">
            <v>SD Reservado Mantenimiento Periódico IDU Circuito Movilidad EJECUCION SITP 2016 -</v>
          </cell>
          <cell r="AV1192" t="str">
            <v>VIABLE</v>
          </cell>
        </row>
        <row r="1193">
          <cell r="AP1193">
            <v>91019379</v>
          </cell>
          <cell r="AQ1193">
            <v>1007409</v>
          </cell>
          <cell r="AR1193">
            <v>1</v>
          </cell>
          <cell r="AS1193">
            <v>42524</v>
          </cell>
          <cell r="AT1193" t="str">
            <v>IDU-1806-2015 Contratado Conservacion IDU Arterial BRIGADA DE REACCION VIAL FASE I -</v>
          </cell>
          <cell r="AV1193" t="str">
            <v>sc</v>
          </cell>
        </row>
        <row r="1194">
          <cell r="AP1194">
            <v>91019381</v>
          </cell>
          <cell r="AQ1194">
            <v>1007125</v>
          </cell>
          <cell r="AR1194">
            <v>1</v>
          </cell>
          <cell r="AS1194">
            <v>42342</v>
          </cell>
          <cell r="AT1194" t="str">
            <v>IDU-1300-2014 Contratado Construcción IDU Arterial  -</v>
          </cell>
          <cell r="AV1194" t="str">
            <v>sc</v>
          </cell>
        </row>
        <row r="1195">
          <cell r="AP1195">
            <v>91019455</v>
          </cell>
          <cell r="AQ1195">
            <v>1007165</v>
          </cell>
          <cell r="AR1195">
            <v>1</v>
          </cell>
          <cell r="AS1195">
            <v>42723</v>
          </cell>
          <cell r="AT1195" t="str">
            <v>SD Terminado Mantenimiento Periódico UAERMV Arterial SD -</v>
          </cell>
          <cell r="AV1195" t="str">
            <v>sc</v>
          </cell>
        </row>
        <row r="1196">
          <cell r="AP1196">
            <v>91019522</v>
          </cell>
          <cell r="AQ1196">
            <v>1007765</v>
          </cell>
          <cell r="AR1196">
            <v>1</v>
          </cell>
          <cell r="AS1196">
            <v>42524</v>
          </cell>
          <cell r="AT1196" t="str">
            <v>IDU-1806-2015 Contratado Conservacion IDU Arterial BRIGADA DE REACCION VIAL FASE I -</v>
          </cell>
          <cell r="AV1196" t="str">
            <v>sc</v>
          </cell>
        </row>
        <row r="1197">
          <cell r="AP1197">
            <v>91019523</v>
          </cell>
          <cell r="AQ1197">
            <v>1007765</v>
          </cell>
          <cell r="AR1197">
            <v>1</v>
          </cell>
          <cell r="AS1197">
            <v>42524</v>
          </cell>
          <cell r="AT1197" t="str">
            <v>IDU-1806-2015 Contratado Conservacion IDU Arterial BRIGADA DE REACCION VIAL FASE I -</v>
          </cell>
          <cell r="AV1197" t="str">
            <v>sc</v>
          </cell>
        </row>
        <row r="1198">
          <cell r="AP1198">
            <v>91019524</v>
          </cell>
          <cell r="AQ1198">
            <v>1007765</v>
          </cell>
          <cell r="AR1198">
            <v>1</v>
          </cell>
          <cell r="AS1198">
            <v>42524</v>
          </cell>
          <cell r="AT1198" t="str">
            <v>IDU-1806-2015 Contratado Conservacion IDU Arterial BRIGADA DE REACCION VIAL FASE I -</v>
          </cell>
          <cell r="AV1198" t="str">
            <v>sc</v>
          </cell>
        </row>
        <row r="1199">
          <cell r="AP1199">
            <v>91019525</v>
          </cell>
          <cell r="AQ1199">
            <v>1007765</v>
          </cell>
          <cell r="AR1199">
            <v>1</v>
          </cell>
          <cell r="AS1199">
            <v>42524</v>
          </cell>
          <cell r="AT1199" t="str">
            <v>IDU-1806-2015 Contratado Conservacion IDU Arterial BRIGADA DE REACCION VIAL FASE I -</v>
          </cell>
          <cell r="AV1199" t="str">
            <v>sc</v>
          </cell>
        </row>
        <row r="1200">
          <cell r="AP1200">
            <v>91019526</v>
          </cell>
          <cell r="AQ1200">
            <v>1007765</v>
          </cell>
          <cell r="AR1200">
            <v>1</v>
          </cell>
          <cell r="AS1200">
            <v>42524</v>
          </cell>
          <cell r="AT1200" t="str">
            <v>IDU-1806-2015 Contratado Conservacion IDU Arterial BRIGADA DE REACCION VIAL FASE I -</v>
          </cell>
          <cell r="AV1200" t="str">
            <v>sc</v>
          </cell>
        </row>
        <row r="1201">
          <cell r="AP1201">
            <v>91019527</v>
          </cell>
          <cell r="AQ1201">
            <v>1007224</v>
          </cell>
          <cell r="AR1201">
            <v>1</v>
          </cell>
          <cell r="AS1201">
            <v>42524</v>
          </cell>
          <cell r="AT1201" t="str">
            <v>IDU-1806-2015 Contratado Conservacion IDU Arterial BRIGADA DE REACCION VIAL FASE I -</v>
          </cell>
          <cell r="AV1201" t="str">
            <v>sc</v>
          </cell>
        </row>
        <row r="1202">
          <cell r="AP1202">
            <v>91019528</v>
          </cell>
          <cell r="AQ1202">
            <v>1007224</v>
          </cell>
          <cell r="AR1202">
            <v>1</v>
          </cell>
          <cell r="AS1202">
            <v>42524</v>
          </cell>
          <cell r="AT1202" t="str">
            <v>IDU-1806-2015 Contratado Conservacion IDU Arterial BRIGADA DE REACCION VIAL FASE I -</v>
          </cell>
          <cell r="AV1202" t="str">
            <v>sc</v>
          </cell>
        </row>
        <row r="1203">
          <cell r="AP1203">
            <v>91019529</v>
          </cell>
          <cell r="AQ1203">
            <v>1007224</v>
          </cell>
          <cell r="AR1203">
            <v>1</v>
          </cell>
          <cell r="AS1203">
            <v>42524</v>
          </cell>
          <cell r="AT1203" t="str">
            <v>IDU-1806-2015 Contratado Conservacion IDU Arterial BRIGADA DE REACCION VIAL FASE I -</v>
          </cell>
          <cell r="AV1203" t="str">
            <v>sc</v>
          </cell>
        </row>
        <row r="1204">
          <cell r="AP1204">
            <v>91019530</v>
          </cell>
          <cell r="AQ1204">
            <v>1007224</v>
          </cell>
          <cell r="AR1204">
            <v>1</v>
          </cell>
          <cell r="AS1204">
            <v>42524</v>
          </cell>
          <cell r="AT1204" t="str">
            <v>IDU-1806-2015 Contratado Conservacion IDU Arterial BRIGADA DE REACCION VIAL FASE I -</v>
          </cell>
          <cell r="AV1204" t="str">
            <v>sc</v>
          </cell>
        </row>
        <row r="1205">
          <cell r="AP1205">
            <v>91019678</v>
          </cell>
          <cell r="AQ1205">
            <v>1007364</v>
          </cell>
          <cell r="AR1205">
            <v>1</v>
          </cell>
          <cell r="AS1205">
            <v>42524</v>
          </cell>
          <cell r="AT1205" t="str">
            <v>IDU-1806-2015 Contratado Conservacion IDU Arterial BRIGADA DE REACCION VIAL FASE I -</v>
          </cell>
          <cell r="AV1205" t="str">
            <v>sc</v>
          </cell>
        </row>
        <row r="1206">
          <cell r="AP1206">
            <v>91019789</v>
          </cell>
          <cell r="AQ1206">
            <v>1007325</v>
          </cell>
          <cell r="AR1206">
            <v>1</v>
          </cell>
          <cell r="AS1206">
            <v>42524</v>
          </cell>
          <cell r="AT1206" t="str">
            <v>IDU-1806-2015 Contratado Conservacion IDU Arterial BRIGADA DE REACCION VIAL FASE I -</v>
          </cell>
          <cell r="AV1206" t="str">
            <v>sc</v>
          </cell>
        </row>
        <row r="1207">
          <cell r="AP1207">
            <v>91019790</v>
          </cell>
          <cell r="AQ1207">
            <v>1007325</v>
          </cell>
          <cell r="AR1207">
            <v>1</v>
          </cell>
          <cell r="AS1207">
            <v>42524</v>
          </cell>
          <cell r="AT1207" t="str">
            <v>IDU-1806-2015 Contratado Conservacion IDU Arterial BRIGADA DE REACCION VIAL FASE I -</v>
          </cell>
          <cell r="AV1207" t="str">
            <v>sc</v>
          </cell>
        </row>
        <row r="1208">
          <cell r="AP1208">
            <v>91020480</v>
          </cell>
          <cell r="AQ1208">
            <v>1007441</v>
          </cell>
          <cell r="AR1208">
            <v>1</v>
          </cell>
          <cell r="AS1208">
            <v>42524</v>
          </cell>
          <cell r="AT1208" t="str">
            <v>IDU-1806-2015 Contratado Conservacion IDU Arterial BRIGADA DE REACCION VIAL FASE I -</v>
          </cell>
          <cell r="AV1208" t="str">
            <v>sc</v>
          </cell>
        </row>
        <row r="1209">
          <cell r="AP1209">
            <v>91020481</v>
          </cell>
          <cell r="AQ1209">
            <v>1007441</v>
          </cell>
          <cell r="AR1209">
            <v>1</v>
          </cell>
          <cell r="AS1209">
            <v>42524</v>
          </cell>
          <cell r="AT1209" t="str">
            <v>IDU-1806-2015 Contratado Conservacion IDU Arterial BRIGADA DE REACCION VIAL FASE I -</v>
          </cell>
          <cell r="AV1209" t="str">
            <v>sc</v>
          </cell>
        </row>
        <row r="1210">
          <cell r="AP1210">
            <v>91020482</v>
          </cell>
          <cell r="AQ1210">
            <v>1007456</v>
          </cell>
          <cell r="AR1210">
            <v>1</v>
          </cell>
          <cell r="AS1210">
            <v>42524</v>
          </cell>
          <cell r="AT1210" t="str">
            <v>IDU-1806-2015 Contratado Conservacion IDU Arterial BRIGADA DE REACCION VIAL FASE I -</v>
          </cell>
          <cell r="AV1210" t="str">
            <v>sc</v>
          </cell>
        </row>
        <row r="1211">
          <cell r="AP1211">
            <v>91020483</v>
          </cell>
          <cell r="AQ1211">
            <v>1007456</v>
          </cell>
          <cell r="AR1211">
            <v>1</v>
          </cell>
          <cell r="AS1211">
            <v>42524</v>
          </cell>
          <cell r="AT1211" t="str">
            <v>IDU-1806-2015 Contratado Conservacion IDU Arterial BRIGADA DE REACCION VIAL FASE I -</v>
          </cell>
          <cell r="AV1211" t="str">
            <v>sc</v>
          </cell>
        </row>
        <row r="1212">
          <cell r="AP1212">
            <v>91024746</v>
          </cell>
          <cell r="AQ1212">
            <v>1006545</v>
          </cell>
          <cell r="AR1212">
            <v>1</v>
          </cell>
          <cell r="AS1212">
            <v>42377</v>
          </cell>
          <cell r="AT1212" t="str">
            <v>IDU-74-2012 Terminado Construcción IDU Arterial  Reporte Final-Alameda 1 Clicloruta 2 Anden 3-7 Calzada 4-6 Sep 5-POLIZA ESTABILIDAD ACTIVA</v>
          </cell>
          <cell r="AV1212" t="str">
            <v>sc</v>
          </cell>
        </row>
        <row r="1213">
          <cell r="AP1213">
            <v>91024747</v>
          </cell>
          <cell r="AQ1213">
            <v>1006545</v>
          </cell>
          <cell r="AR1213">
            <v>1</v>
          </cell>
          <cell r="AS1213">
            <v>42377</v>
          </cell>
          <cell r="AT1213" t="str">
            <v>IDU-74-2012 Terminado Construcción IDU Arterial  Reporte Final-Alameda 1 Clicloruta 2 Anden 3-7 Calzada 4-6 Sep 5-POLIZA ESTABILIDAD ACTIVA</v>
          </cell>
          <cell r="AV1213" t="str">
            <v>sc</v>
          </cell>
        </row>
        <row r="1214">
          <cell r="AP1214">
            <v>91024748</v>
          </cell>
          <cell r="AQ1214">
            <v>1006545</v>
          </cell>
          <cell r="AR1214">
            <v>1</v>
          </cell>
          <cell r="AS1214">
            <v>42377</v>
          </cell>
          <cell r="AT1214" t="str">
            <v>IDU-74-2012 Terminado Construcción IDU Arterial  Reporte Final-Alameda 1 Clicloruta 2 Anden 3-7 Calzada 4-6 Sep 5-POLIZA ESTABILIDAD ACTIVA</v>
          </cell>
          <cell r="AV1214" t="str">
            <v>sc</v>
          </cell>
        </row>
        <row r="1215">
          <cell r="AP1215">
            <v>91024749</v>
          </cell>
          <cell r="AQ1215">
            <v>1006545</v>
          </cell>
          <cell r="AR1215">
            <v>1</v>
          </cell>
          <cell r="AS1215">
            <v>42377</v>
          </cell>
          <cell r="AT1215" t="str">
            <v>IDU-74-2012 Terminado Construcción IDU Arterial  Reporte Final-Alameda 1 Clicloruta 2 Anden 3-7 Calzada 4-6 Sep 5-POLIZA ESTABILIDAD ACTIVA</v>
          </cell>
          <cell r="AV1215" t="str">
            <v>sc</v>
          </cell>
        </row>
        <row r="1216">
          <cell r="AP1216">
            <v>141762</v>
          </cell>
          <cell r="AQ1216">
            <v>2001789</v>
          </cell>
          <cell r="AR1216">
            <v>2</v>
          </cell>
          <cell r="AS1216">
            <v>42313</v>
          </cell>
          <cell r="AT1216" t="str">
            <v>CONV-009-2011 Terminado Acciones de Movilidad IDU Circuito Movilidad  -</v>
          </cell>
          <cell r="AU1216">
            <v>0</v>
          </cell>
          <cell r="AV1216" t="str">
            <v>sc</v>
          </cell>
        </row>
        <row r="1217">
          <cell r="AP1217">
            <v>141765</v>
          </cell>
          <cell r="AQ1217">
            <v>2001752</v>
          </cell>
          <cell r="AR1217">
            <v>2</v>
          </cell>
          <cell r="AS1217">
            <v>42338</v>
          </cell>
          <cell r="AT1217" t="str">
            <v>SD Terminado Mantenimiento Periódico UAERMV Circuito Movilidad  -</v>
          </cell>
          <cell r="AU1217">
            <v>0</v>
          </cell>
          <cell r="AV1217" t="str">
            <v>sc</v>
          </cell>
        </row>
        <row r="1218">
          <cell r="AP1218">
            <v>141766</v>
          </cell>
          <cell r="AQ1218">
            <v>2001742</v>
          </cell>
          <cell r="AR1218">
            <v>2</v>
          </cell>
          <cell r="AS1218">
            <v>42338</v>
          </cell>
          <cell r="AT1218" t="str">
            <v>SD Terminado Mantenimiento Periódico UAERMV Circuito Movilidad  -</v>
          </cell>
          <cell r="AU1218">
            <v>0</v>
          </cell>
          <cell r="AV1218" t="str">
            <v>sc</v>
          </cell>
        </row>
        <row r="1219">
          <cell r="AP1219">
            <v>141784</v>
          </cell>
          <cell r="AQ1219">
            <v>2001583</v>
          </cell>
          <cell r="AR1219">
            <v>2</v>
          </cell>
          <cell r="AS1219">
            <v>42661</v>
          </cell>
          <cell r="AT1219" t="str">
            <v>SD Terminado Mantenimiento Periódico UAERMV Circuito Movilidad SD Aclaración reporte ejecución mayo 2016-</v>
          </cell>
          <cell r="AU1219">
            <v>0</v>
          </cell>
          <cell r="AV1219" t="str">
            <v>sc</v>
          </cell>
        </row>
        <row r="1220">
          <cell r="AP1220">
            <v>141820</v>
          </cell>
          <cell r="AQ1220">
            <v>2001494</v>
          </cell>
          <cell r="AR1220">
            <v>2</v>
          </cell>
          <cell r="AS1220">
            <v>42723</v>
          </cell>
          <cell r="AT1220" t="str">
            <v>SD Terminado Mantenimiento Periódico UAERMV Circuito Movilidad SD -</v>
          </cell>
          <cell r="AU1220">
            <v>0</v>
          </cell>
          <cell r="AV1220" t="str">
            <v>sc</v>
          </cell>
        </row>
        <row r="1221">
          <cell r="AP1221">
            <v>141821</v>
          </cell>
          <cell r="AQ1221">
            <v>2001480</v>
          </cell>
          <cell r="AR1221">
            <v>2</v>
          </cell>
          <cell r="AS1221">
            <v>42760</v>
          </cell>
          <cell r="AT1221" t="str">
            <v>SD Terminado Mantenimiento Periódico UAERMV Circuito Movilidad SD Reporte Ejecución diciembre de 2016-</v>
          </cell>
          <cell r="AU1221">
            <v>0</v>
          </cell>
          <cell r="AV1221" t="str">
            <v>sc</v>
          </cell>
        </row>
        <row r="1222">
          <cell r="AP1222">
            <v>141822</v>
          </cell>
          <cell r="AQ1222">
            <v>2001452</v>
          </cell>
          <cell r="AR1222">
            <v>2</v>
          </cell>
          <cell r="AS1222">
            <v>42760</v>
          </cell>
          <cell r="AT1222" t="str">
            <v>SD Terminado Mantenimiento Periódico UAERMV Circuito Movilidad SD Reporte Ejecución diciembre de 2016-</v>
          </cell>
          <cell r="AU1222">
            <v>0</v>
          </cell>
          <cell r="AV1222" t="str">
            <v>sc</v>
          </cell>
        </row>
        <row r="1223">
          <cell r="AP1223">
            <v>141823</v>
          </cell>
          <cell r="AQ1223">
            <v>2001437</v>
          </cell>
          <cell r="AR1223">
            <v>2</v>
          </cell>
          <cell r="AS1223">
            <v>42633</v>
          </cell>
          <cell r="AT1223" t="str">
            <v>SD Reservado Mantenimiento Periódico UAERMV Circuito Movilidad SD -</v>
          </cell>
          <cell r="AU1223">
            <v>0</v>
          </cell>
          <cell r="AV1223" t="str">
            <v>sc</v>
          </cell>
        </row>
        <row r="1224">
          <cell r="AP1224">
            <v>141827</v>
          </cell>
          <cell r="AQ1224">
            <v>2001337</v>
          </cell>
          <cell r="AR1224">
            <v>2</v>
          </cell>
          <cell r="AS1224">
            <v>42313</v>
          </cell>
          <cell r="AT1224" t="str">
            <v>CONV-009-2011 Terminado Mantenimiento Periódico IDU Local  -</v>
          </cell>
          <cell r="AU1224">
            <v>0</v>
          </cell>
          <cell r="AV1224" t="str">
            <v>sc</v>
          </cell>
        </row>
        <row r="1225">
          <cell r="AP1225">
            <v>141852</v>
          </cell>
          <cell r="AQ1225">
            <v>2001897</v>
          </cell>
          <cell r="AR1225">
            <v>2</v>
          </cell>
          <cell r="AS1225">
            <v>42313</v>
          </cell>
          <cell r="AT1225" t="str">
            <v>IDU-2053-2015 Terminado Mantenimiento Periódico IDU Circuito Movilidad  -</v>
          </cell>
          <cell r="AU1225">
            <v>0</v>
          </cell>
          <cell r="AV1225" t="str">
            <v>sc</v>
          </cell>
        </row>
        <row r="1226">
          <cell r="AP1226">
            <v>141853</v>
          </cell>
          <cell r="AQ1226">
            <v>2001850</v>
          </cell>
          <cell r="AR1226">
            <v>2</v>
          </cell>
          <cell r="AS1226">
            <v>42313</v>
          </cell>
          <cell r="AT1226" t="str">
            <v>IDU-2053-2015 Terminado Mantenimiento Periódico IDU Circuito Movilidad  -</v>
          </cell>
          <cell r="AU1226">
            <v>0</v>
          </cell>
          <cell r="AV1226" t="str">
            <v>sc</v>
          </cell>
        </row>
        <row r="1227">
          <cell r="AP1227">
            <v>141854</v>
          </cell>
          <cell r="AQ1227">
            <v>2001822</v>
          </cell>
          <cell r="AR1227">
            <v>2</v>
          </cell>
          <cell r="AS1227">
            <v>42313</v>
          </cell>
          <cell r="AT1227" t="str">
            <v>IDU-2053-2015 Terminado Mantenimiento Periódico IDU Circuito Movilidad  -</v>
          </cell>
          <cell r="AU1227">
            <v>0</v>
          </cell>
          <cell r="AV1227" t="str">
            <v>sc</v>
          </cell>
        </row>
        <row r="1228">
          <cell r="AP1228">
            <v>141882</v>
          </cell>
          <cell r="AQ1228">
            <v>2001409</v>
          </cell>
          <cell r="AR1228">
            <v>2</v>
          </cell>
          <cell r="AS1228">
            <v>42101</v>
          </cell>
          <cell r="AT1228" t="str">
            <v>UMV-638-2013 Terminado Acciones de Movilidad UAERMV Arterial  -</v>
          </cell>
          <cell r="AU1228">
            <v>0</v>
          </cell>
          <cell r="AV1228" t="str">
            <v>sc</v>
          </cell>
        </row>
        <row r="1229">
          <cell r="AP1229">
            <v>141902</v>
          </cell>
          <cell r="AQ1229">
            <v>2001255</v>
          </cell>
          <cell r="AR1229">
            <v>2</v>
          </cell>
          <cell r="AS1229">
            <v>42768</v>
          </cell>
          <cell r="AT1229" t="str">
            <v>SD Reservado Acciones de Movilidad UAERMV Circuito Movilidad Salvando Vidas -</v>
          </cell>
          <cell r="AU1229">
            <v>0</v>
          </cell>
          <cell r="AV1229" t="str">
            <v>sc</v>
          </cell>
        </row>
        <row r="1230">
          <cell r="AP1230">
            <v>141907</v>
          </cell>
          <cell r="AQ1230">
            <v>2001151</v>
          </cell>
          <cell r="AR1230">
            <v>2</v>
          </cell>
          <cell r="AS1230">
            <v>42313</v>
          </cell>
          <cell r="AT1230" t="str">
            <v>IDU-70-2008 Terminado Acciones de Movilidad IDU Circuito Movilidad  -</v>
          </cell>
          <cell r="AU1230">
            <v>0</v>
          </cell>
          <cell r="AV1230" t="str">
            <v>sc</v>
          </cell>
        </row>
        <row r="1231">
          <cell r="AP1231">
            <v>141908</v>
          </cell>
          <cell r="AQ1231">
            <v>2001130</v>
          </cell>
          <cell r="AR1231">
            <v>2</v>
          </cell>
          <cell r="AS1231">
            <v>42760</v>
          </cell>
          <cell r="AT1231" t="str">
            <v>SD Terminado Parcheo UAERMV Circuito Movilidad SD Reporte Ejecución diciembre de 2016-</v>
          </cell>
          <cell r="AU1231">
            <v>0</v>
          </cell>
          <cell r="AV1231" t="str">
            <v>sc</v>
          </cell>
        </row>
        <row r="1232">
          <cell r="AP1232">
            <v>141912</v>
          </cell>
          <cell r="AQ1232">
            <v>2001023</v>
          </cell>
          <cell r="AR1232">
            <v>2</v>
          </cell>
          <cell r="AS1232">
            <v>42521</v>
          </cell>
          <cell r="AT1232" t="str">
            <v>SD Terminado Parcheo UAERMV Circuito Movilidad  DECRETO 064/2015-</v>
          </cell>
          <cell r="AU1232">
            <v>0</v>
          </cell>
          <cell r="AV1232" t="str">
            <v>sc</v>
          </cell>
        </row>
        <row r="1233">
          <cell r="AP1233">
            <v>141922</v>
          </cell>
          <cell r="AQ1233">
            <v>2000829</v>
          </cell>
          <cell r="AR1233">
            <v>2</v>
          </cell>
          <cell r="AS1233">
            <v>42101</v>
          </cell>
          <cell r="AT1233" t="str">
            <v>UMV-638-2013 Terminado Acciones de Movilidad UAERMV Circuito Movilidad  -</v>
          </cell>
          <cell r="AU1233">
            <v>0</v>
          </cell>
          <cell r="AV1233" t="str">
            <v>sc</v>
          </cell>
        </row>
        <row r="1234">
          <cell r="AP1234">
            <v>142102</v>
          </cell>
          <cell r="AQ1234">
            <v>2001024</v>
          </cell>
          <cell r="AR1234">
            <v>2</v>
          </cell>
          <cell r="AS1234">
            <v>40956</v>
          </cell>
          <cell r="AT1234" t="str">
            <v>UMV-189-2009 Terminado Mantenimiento Periódico UAERMV Local  -</v>
          </cell>
          <cell r="AU1234">
            <v>0</v>
          </cell>
          <cell r="AV1234" t="str">
            <v>sc</v>
          </cell>
        </row>
        <row r="1235">
          <cell r="AP1235">
            <v>142134</v>
          </cell>
          <cell r="AQ1235">
            <v>2000703</v>
          </cell>
          <cell r="AR1235">
            <v>2</v>
          </cell>
          <cell r="AS1235">
            <v>42409</v>
          </cell>
          <cell r="AT1235" t="str">
            <v>IDU-1686-2014 Terminado Rehabilitación IDU Circuito Movilidad  -</v>
          </cell>
          <cell r="AU1235">
            <v>0</v>
          </cell>
          <cell r="AV1235" t="str">
            <v>sc</v>
          </cell>
        </row>
        <row r="1236">
          <cell r="AP1236">
            <v>142663</v>
          </cell>
          <cell r="AQ1236">
            <v>2001917</v>
          </cell>
          <cell r="AR1236">
            <v>2</v>
          </cell>
          <cell r="AS1236">
            <v>42779</v>
          </cell>
          <cell r="AT1236" t="str">
            <v>SD Terminado Acciones de Movilidad UAERMV Circuito Movilidad Salvando Vidas -</v>
          </cell>
          <cell r="AU1236">
            <v>0</v>
          </cell>
          <cell r="AV1236" t="str">
            <v>sc</v>
          </cell>
        </row>
        <row r="1237">
          <cell r="AP1237">
            <v>142665</v>
          </cell>
          <cell r="AQ1237">
            <v>2001892</v>
          </cell>
          <cell r="AR1237">
            <v>2</v>
          </cell>
          <cell r="AS1237">
            <v>42101</v>
          </cell>
          <cell r="AT1237" t="str">
            <v>UMV-638-2013 Terminado Acciones de Movilidad UAERMV Circuito Movilidad  -</v>
          </cell>
          <cell r="AU1237">
            <v>0</v>
          </cell>
          <cell r="AV1237" t="str">
            <v>sc</v>
          </cell>
        </row>
        <row r="1238">
          <cell r="AP1238">
            <v>142685</v>
          </cell>
          <cell r="AQ1238">
            <v>2001809</v>
          </cell>
          <cell r="AR1238">
            <v>2</v>
          </cell>
          <cell r="AS1238">
            <v>42101</v>
          </cell>
          <cell r="AT1238" t="str">
            <v>UMV-638-2013 Terminado Acciones de Movilidad UAERMV Circuito Movilidad  -</v>
          </cell>
          <cell r="AU1238">
            <v>0</v>
          </cell>
          <cell r="AV1238" t="str">
            <v>sc</v>
          </cell>
        </row>
        <row r="1239">
          <cell r="AP1239">
            <v>142693</v>
          </cell>
          <cell r="AQ1239">
            <v>2001816</v>
          </cell>
          <cell r="AR1239">
            <v>2</v>
          </cell>
          <cell r="AS1239">
            <v>42101</v>
          </cell>
          <cell r="AT1239" t="str">
            <v>UMV-638-2013 Terminado Acciones de Movilidad UAERMV Circuito Movilidad  -</v>
          </cell>
          <cell r="AU1239">
            <v>0</v>
          </cell>
          <cell r="AV1239" t="str">
            <v>sc</v>
          </cell>
        </row>
        <row r="1240">
          <cell r="AP1240">
            <v>142728</v>
          </cell>
          <cell r="AQ1240">
            <v>2001716</v>
          </cell>
          <cell r="AR1240">
            <v>2</v>
          </cell>
          <cell r="AS1240">
            <v>42313</v>
          </cell>
          <cell r="AT1240" t="str">
            <v>IDU-70-2008 Terminado Acciones de Movilidad IDU Circuito Movilidad  -</v>
          </cell>
          <cell r="AU1240">
            <v>0</v>
          </cell>
          <cell r="AV1240" t="str">
            <v>sc</v>
          </cell>
        </row>
        <row r="1241">
          <cell r="AP1241">
            <v>142801</v>
          </cell>
          <cell r="AQ1241">
            <v>2001482</v>
          </cell>
          <cell r="AR1241">
            <v>2</v>
          </cell>
          <cell r="AS1241">
            <v>42101</v>
          </cell>
          <cell r="AT1241" t="str">
            <v>UMV-638-2013 Terminado Acciones de Movilidad UAERMV Circuito Movilidad  -</v>
          </cell>
          <cell r="AU1241">
            <v>0</v>
          </cell>
          <cell r="AV1241" t="str">
            <v>sc</v>
          </cell>
        </row>
        <row r="1242">
          <cell r="AP1242">
            <v>142803</v>
          </cell>
          <cell r="AQ1242">
            <v>2001451</v>
          </cell>
          <cell r="AR1242">
            <v>2</v>
          </cell>
          <cell r="AS1242">
            <v>42409</v>
          </cell>
          <cell r="AT1242" t="str">
            <v>IDU-1686-2014 Terminado Mantenimiento Rutinario IDU Circuito Movilidad  -</v>
          </cell>
          <cell r="AU1242">
            <v>0</v>
          </cell>
          <cell r="AV1242" t="str">
            <v>sc</v>
          </cell>
        </row>
        <row r="1243">
          <cell r="AP1243">
            <v>142805</v>
          </cell>
          <cell r="AQ1243">
            <v>2001442</v>
          </cell>
          <cell r="AR1243">
            <v>2</v>
          </cell>
          <cell r="AS1243">
            <v>42409</v>
          </cell>
          <cell r="AT1243" t="str">
            <v>IDU-1686-2014 Terminado Mantenimiento Rutinario IDU Circuito Movilidad  -</v>
          </cell>
          <cell r="AU1243">
            <v>0</v>
          </cell>
          <cell r="AV1243" t="str">
            <v>sc</v>
          </cell>
        </row>
        <row r="1244">
          <cell r="AP1244">
            <v>142841</v>
          </cell>
          <cell r="AQ1244">
            <v>2001414</v>
          </cell>
          <cell r="AR1244">
            <v>2</v>
          </cell>
          <cell r="AS1244">
            <v>40956</v>
          </cell>
          <cell r="AT1244" t="str">
            <v>UMV-189-2009 Terminado Mantenimiento Periódico UAERMV Circuito Movilidad  -</v>
          </cell>
          <cell r="AU1244">
            <v>0</v>
          </cell>
          <cell r="AV1244" t="str">
            <v>sc</v>
          </cell>
        </row>
        <row r="1245">
          <cell r="AP1245">
            <v>142843</v>
          </cell>
          <cell r="AQ1245">
            <v>2001395</v>
          </cell>
          <cell r="AR1245">
            <v>2</v>
          </cell>
          <cell r="AS1245">
            <v>40956</v>
          </cell>
          <cell r="AT1245" t="str">
            <v>UMV-189-2009 Terminado Mantenimiento Periódico UAERMV Circuito Movilidad  -</v>
          </cell>
          <cell r="AU1245">
            <v>0</v>
          </cell>
          <cell r="AV1245" t="str">
            <v>sc</v>
          </cell>
        </row>
        <row r="1246">
          <cell r="AP1246">
            <v>142846</v>
          </cell>
          <cell r="AQ1246">
            <v>2001382</v>
          </cell>
          <cell r="AR1246">
            <v>2</v>
          </cell>
          <cell r="AS1246">
            <v>42313</v>
          </cell>
          <cell r="AT1246" t="str">
            <v>IDU-70-2008 Terminado Acciones de Movilidad IDU Arterial  -</v>
          </cell>
          <cell r="AU1246">
            <v>0</v>
          </cell>
          <cell r="AV1246" t="str">
            <v>sc</v>
          </cell>
        </row>
        <row r="1247">
          <cell r="AP1247">
            <v>142848</v>
          </cell>
          <cell r="AQ1247">
            <v>2001355</v>
          </cell>
          <cell r="AR1247">
            <v>2</v>
          </cell>
          <cell r="AS1247">
            <v>42313</v>
          </cell>
          <cell r="AT1247" t="str">
            <v>IDU-70-2008 Terminado Acciones de Movilidad IDU Arterial  -</v>
          </cell>
          <cell r="AU1247">
            <v>0</v>
          </cell>
          <cell r="AV1247" t="str">
            <v>sc</v>
          </cell>
        </row>
        <row r="1248">
          <cell r="AP1248">
            <v>142849</v>
          </cell>
          <cell r="AQ1248">
            <v>2001349</v>
          </cell>
          <cell r="AR1248">
            <v>2</v>
          </cell>
          <cell r="AS1248">
            <v>42313</v>
          </cell>
          <cell r="AT1248" t="str">
            <v>IDU-70-2008 Terminado Acciones de Movilidad IDU Arterial  -</v>
          </cell>
          <cell r="AU1248">
            <v>0</v>
          </cell>
          <cell r="AV1248" t="str">
            <v>sc</v>
          </cell>
        </row>
        <row r="1249">
          <cell r="AP1249">
            <v>142876</v>
          </cell>
          <cell r="AQ1249">
            <v>2001307</v>
          </cell>
          <cell r="AR1249">
            <v>2</v>
          </cell>
          <cell r="AS1249">
            <v>42313</v>
          </cell>
          <cell r="AT1249" t="str">
            <v>CONV-009-2011 Terminado Acciones de Movilidad IDU Circuito Movilidad  -</v>
          </cell>
          <cell r="AU1249">
            <v>0</v>
          </cell>
          <cell r="AV1249" t="str">
            <v>sc</v>
          </cell>
        </row>
        <row r="1250">
          <cell r="AP1250">
            <v>142877</v>
          </cell>
          <cell r="AQ1250">
            <v>2001295</v>
          </cell>
          <cell r="AR1250">
            <v>2</v>
          </cell>
          <cell r="AS1250">
            <v>42775</v>
          </cell>
          <cell r="AT1250" t="str">
            <v>SD Terminado Acciones de Movilidad UAERMV Circuito Movilidad Salvando Vidas -</v>
          </cell>
          <cell r="AU1250">
            <v>0</v>
          </cell>
          <cell r="AV1250" t="str">
            <v>sc</v>
          </cell>
        </row>
        <row r="1251">
          <cell r="AP1251">
            <v>142884</v>
          </cell>
          <cell r="AQ1251">
            <v>2001408</v>
          </cell>
          <cell r="AR1251">
            <v>2</v>
          </cell>
          <cell r="AS1251">
            <v>42313</v>
          </cell>
          <cell r="AT1251" t="str">
            <v>CONV-009-2011 Terminado Acciones de Movilidad IDU Local  -</v>
          </cell>
          <cell r="AU1251">
            <v>0</v>
          </cell>
          <cell r="AV1251" t="str">
            <v>sc</v>
          </cell>
        </row>
        <row r="1252">
          <cell r="AP1252">
            <v>142885</v>
          </cell>
          <cell r="AQ1252">
            <v>2001384</v>
          </cell>
          <cell r="AR1252">
            <v>2</v>
          </cell>
          <cell r="AS1252">
            <v>42313</v>
          </cell>
          <cell r="AT1252" t="str">
            <v>CONV-009-2011 Terminado Acciones de Movilidad IDU Local  -</v>
          </cell>
          <cell r="AU1252">
            <v>0</v>
          </cell>
          <cell r="AV1252" t="str">
            <v>sc</v>
          </cell>
        </row>
        <row r="1253">
          <cell r="AP1253">
            <v>142904</v>
          </cell>
          <cell r="AQ1253">
            <v>2001303</v>
          </cell>
          <cell r="AR1253">
            <v>2</v>
          </cell>
          <cell r="AS1253">
            <v>42313</v>
          </cell>
          <cell r="AT1253" t="str">
            <v>IDU-2053-2015 Terminado Mantenimiento Periódico IDU Local  -</v>
          </cell>
          <cell r="AU1253">
            <v>0</v>
          </cell>
          <cell r="AV1253" t="str">
            <v>sc</v>
          </cell>
        </row>
        <row r="1254">
          <cell r="AP1254">
            <v>142905</v>
          </cell>
          <cell r="AQ1254">
            <v>2001284</v>
          </cell>
          <cell r="AR1254">
            <v>2</v>
          </cell>
          <cell r="AS1254">
            <v>42313</v>
          </cell>
          <cell r="AT1254" t="str">
            <v>IDU-2053-2015 Terminado Mantenimiento Periódico IDU Circuito Movilidad  -</v>
          </cell>
          <cell r="AU1254">
            <v>0</v>
          </cell>
          <cell r="AV1254" t="str">
            <v>sc</v>
          </cell>
        </row>
        <row r="1255">
          <cell r="AP1255">
            <v>142906</v>
          </cell>
          <cell r="AQ1255">
            <v>2001275</v>
          </cell>
          <cell r="AR1255">
            <v>2</v>
          </cell>
          <cell r="AS1255">
            <v>42313</v>
          </cell>
          <cell r="AT1255" t="str">
            <v>IDU-2053-2015 Terminado Mantenimiento Periódico IDU Circuito Movilidad  -</v>
          </cell>
          <cell r="AU1255">
            <v>0</v>
          </cell>
          <cell r="AV1255" t="str">
            <v>sc</v>
          </cell>
        </row>
        <row r="1256">
          <cell r="AP1256">
            <v>142907</v>
          </cell>
          <cell r="AQ1256">
            <v>2001260</v>
          </cell>
          <cell r="AR1256">
            <v>2</v>
          </cell>
          <cell r="AS1256">
            <v>42313</v>
          </cell>
          <cell r="AT1256" t="str">
            <v>IDU-2053-2015 Terminado Mantenimiento Periódico IDU Circuito Movilidad  -</v>
          </cell>
          <cell r="AU1256">
            <v>0</v>
          </cell>
          <cell r="AV1256" t="str">
            <v>sc</v>
          </cell>
        </row>
        <row r="1257">
          <cell r="AP1257">
            <v>142909</v>
          </cell>
          <cell r="AQ1257">
            <v>2001215</v>
          </cell>
          <cell r="AR1257">
            <v>2</v>
          </cell>
          <cell r="AS1257">
            <v>42101</v>
          </cell>
          <cell r="AT1257" t="str">
            <v>UMV-638-2013 Terminado Acciones de Movilidad UAERMV Circuito Movilidad  -</v>
          </cell>
          <cell r="AU1257">
            <v>0</v>
          </cell>
          <cell r="AV1257" t="str">
            <v>sc</v>
          </cell>
        </row>
        <row r="1258">
          <cell r="AP1258">
            <v>142915</v>
          </cell>
          <cell r="AQ1258">
            <v>2001299</v>
          </cell>
          <cell r="AR1258">
            <v>2</v>
          </cell>
          <cell r="AS1258">
            <v>42731</v>
          </cell>
          <cell r="AT1258" t="str">
            <v>SD Reservado Mantenimiento Periódico IDU Circuito Movilidad EJECUCION SITP 2016 -</v>
          </cell>
          <cell r="AU1258">
            <v>0</v>
          </cell>
          <cell r="AV1258" t="str">
            <v>sc</v>
          </cell>
        </row>
        <row r="1259">
          <cell r="AP1259">
            <v>142916</v>
          </cell>
          <cell r="AQ1259">
            <v>2001273</v>
          </cell>
          <cell r="AR1259">
            <v>2</v>
          </cell>
          <cell r="AS1259">
            <v>42731</v>
          </cell>
          <cell r="AT1259" t="str">
            <v>SD Reservado Mantenimiento Periódico IDU Circuito Movilidad EJECUCION SITP 2016 -</v>
          </cell>
          <cell r="AU1259">
            <v>0</v>
          </cell>
          <cell r="AV1259" t="str">
            <v>sc</v>
          </cell>
        </row>
        <row r="1260">
          <cell r="AP1260">
            <v>143019</v>
          </cell>
          <cell r="AQ1260">
            <v>2001063</v>
          </cell>
          <cell r="AR1260">
            <v>2</v>
          </cell>
          <cell r="AS1260">
            <v>42731</v>
          </cell>
          <cell r="AT1260" t="str">
            <v>SD Reservado Mantenimiento Rutinario IDU Circuito Movilidad EJECUCION SITP 2016 -</v>
          </cell>
          <cell r="AU1260">
            <v>0</v>
          </cell>
          <cell r="AV1260" t="str">
            <v>sc</v>
          </cell>
        </row>
        <row r="1261">
          <cell r="AP1261">
            <v>143020</v>
          </cell>
          <cell r="AQ1261">
            <v>2001044</v>
          </cell>
          <cell r="AR1261">
            <v>2</v>
          </cell>
          <cell r="AS1261">
            <v>42731</v>
          </cell>
          <cell r="AT1261" t="str">
            <v>SD Reservado Mantenimiento Periódico IDU Circuito Movilidad EJECUCION SITP 2016 -</v>
          </cell>
          <cell r="AU1261">
            <v>0</v>
          </cell>
          <cell r="AV1261" t="str">
            <v>sc</v>
          </cell>
        </row>
        <row r="1262">
          <cell r="AP1262">
            <v>143026</v>
          </cell>
          <cell r="AQ1262">
            <v>2001016</v>
          </cell>
          <cell r="AR1262">
            <v>2</v>
          </cell>
          <cell r="AS1262">
            <v>42667</v>
          </cell>
          <cell r="AT1262" t="str">
            <v>SD Terminado Mantenimiento Periódico UAERMV Local SD -</v>
          </cell>
          <cell r="AU1262">
            <v>0</v>
          </cell>
          <cell r="AV1262" t="str">
            <v>sc</v>
          </cell>
        </row>
        <row r="1263">
          <cell r="AP1263">
            <v>143027</v>
          </cell>
          <cell r="AQ1263">
            <v>2000991</v>
          </cell>
          <cell r="AR1263">
            <v>2</v>
          </cell>
          <cell r="AS1263">
            <v>42768</v>
          </cell>
          <cell r="AT1263" t="str">
            <v>SD Reservado Acciones de Movilidad UAERMV Local Salvando Vidas -</v>
          </cell>
          <cell r="AU1263">
            <v>0</v>
          </cell>
          <cell r="AV1263" t="str">
            <v>sc</v>
          </cell>
        </row>
        <row r="1264">
          <cell r="AP1264">
            <v>143066</v>
          </cell>
          <cell r="AQ1264">
            <v>2001009</v>
          </cell>
          <cell r="AR1264">
            <v>2</v>
          </cell>
          <cell r="AS1264">
            <v>42521</v>
          </cell>
          <cell r="AT1264" t="str">
            <v>SD Terminado Parcheo UAERMV Circuito Movilidad  DECRETO 064/2015-</v>
          </cell>
          <cell r="AU1264">
            <v>0</v>
          </cell>
          <cell r="AV1264" t="str">
            <v>sc</v>
          </cell>
        </row>
        <row r="1265">
          <cell r="AP1265">
            <v>143067</v>
          </cell>
          <cell r="AQ1265">
            <v>2000999</v>
          </cell>
          <cell r="AR1265">
            <v>2</v>
          </cell>
          <cell r="AS1265">
            <v>42521</v>
          </cell>
          <cell r="AT1265" t="str">
            <v>SD Terminado Parcheo UAERMV Circuito Movilidad  DECRETO 064/2015-</v>
          </cell>
          <cell r="AU1265">
            <v>0</v>
          </cell>
          <cell r="AV1265" t="str">
            <v>sc</v>
          </cell>
        </row>
        <row r="1266">
          <cell r="AP1266">
            <v>143142</v>
          </cell>
          <cell r="AQ1266">
            <v>2000831</v>
          </cell>
          <cell r="AR1266">
            <v>2</v>
          </cell>
          <cell r="AS1266">
            <v>42313</v>
          </cell>
          <cell r="AT1266" t="str">
            <v>IDU-70-2008 Terminado Rehabilitación IDU Local  -</v>
          </cell>
          <cell r="AU1266">
            <v>0</v>
          </cell>
          <cell r="AV1266" t="str">
            <v>sc</v>
          </cell>
        </row>
        <row r="1267">
          <cell r="AP1267">
            <v>143150</v>
          </cell>
          <cell r="AQ1267">
            <v>2000756</v>
          </cell>
          <cell r="AR1267">
            <v>2</v>
          </cell>
          <cell r="AS1267">
            <v>42313</v>
          </cell>
          <cell r="AT1267" t="str">
            <v>IDU-70-2008 Terminado Acciones de Movilidad IDU Circuito Movilidad  -</v>
          </cell>
          <cell r="AU1267">
            <v>0</v>
          </cell>
          <cell r="AV1267" t="str">
            <v>sc</v>
          </cell>
        </row>
        <row r="1268">
          <cell r="AP1268">
            <v>143151</v>
          </cell>
          <cell r="AQ1268">
            <v>2000740</v>
          </cell>
          <cell r="AR1268">
            <v>2</v>
          </cell>
          <cell r="AS1268">
            <v>41411</v>
          </cell>
          <cell r="AT1268" t="str">
            <v>SD Terminado Mantenimiento Periódico UAERMV Circuito Movilidad  -</v>
          </cell>
          <cell r="AU1268">
            <v>0</v>
          </cell>
          <cell r="AV1268" t="str">
            <v>sc</v>
          </cell>
        </row>
        <row r="1269">
          <cell r="AP1269">
            <v>143153</v>
          </cell>
          <cell r="AQ1269">
            <v>2000713</v>
          </cell>
          <cell r="AR1269">
            <v>2</v>
          </cell>
          <cell r="AS1269">
            <v>42313</v>
          </cell>
          <cell r="AT1269" t="str">
            <v>IDU-70-2008 Terminado Acciones de Movilidad IDU Circuito Movilidad  -Anden1-3-POLIZA ESTABILIDAD ACTIVA</v>
          </cell>
          <cell r="AU1269">
            <v>42947</v>
          </cell>
          <cell r="AV1269" t="str">
            <v>sc</v>
          </cell>
        </row>
        <row r="1270">
          <cell r="AP1270">
            <v>143173</v>
          </cell>
          <cell r="AQ1270">
            <v>2000810</v>
          </cell>
          <cell r="AR1270">
            <v>2</v>
          </cell>
          <cell r="AS1270">
            <v>42101</v>
          </cell>
          <cell r="AT1270" t="str">
            <v>UMV-638-2013 Terminado Acciones de Movilidad UAERMV Circuito Movilidad  -</v>
          </cell>
          <cell r="AU1270">
            <v>0</v>
          </cell>
          <cell r="AV1270" t="str">
            <v>sc</v>
          </cell>
        </row>
        <row r="1271">
          <cell r="AP1271">
            <v>143174</v>
          </cell>
          <cell r="AQ1271">
            <v>2000810</v>
          </cell>
          <cell r="AR1271">
            <v>2</v>
          </cell>
          <cell r="AS1271">
            <v>42101</v>
          </cell>
          <cell r="AT1271" t="str">
            <v>UMV-638-2013 Terminado Acciones de Movilidad UAERMV Circuito Movilidad  -</v>
          </cell>
          <cell r="AU1271">
            <v>0</v>
          </cell>
          <cell r="AV1271" t="str">
            <v>sc</v>
          </cell>
        </row>
        <row r="1272">
          <cell r="AP1272">
            <v>143183</v>
          </cell>
          <cell r="AQ1272">
            <v>2000668</v>
          </cell>
          <cell r="AR1272">
            <v>2</v>
          </cell>
          <cell r="AS1272">
            <v>42409</v>
          </cell>
          <cell r="AT1272" t="str">
            <v>IDU-1686-2014 Terminado Mantenimiento Rutinario IDU Circuito Movilidad  -Anden1-3-POLIZA ESTABILIDAD ACTIVA</v>
          </cell>
          <cell r="AU1272">
            <v>42947</v>
          </cell>
          <cell r="AV1272" t="str">
            <v>sc</v>
          </cell>
        </row>
        <row r="1273">
          <cell r="AP1273">
            <v>143184</v>
          </cell>
          <cell r="AQ1273">
            <v>2000655</v>
          </cell>
          <cell r="AR1273">
            <v>2</v>
          </cell>
          <cell r="AS1273">
            <v>42313</v>
          </cell>
          <cell r="AT1273" t="str">
            <v>IDU-1686-2014 En Ejecución Mantenimiento Periódico IDU Circuito Movilidad  -Anden1-3-POLIZA ESTABILIDAD ACTIVA</v>
          </cell>
          <cell r="AU1273">
            <v>42947</v>
          </cell>
          <cell r="AV1273" t="str">
            <v>sc</v>
          </cell>
        </row>
        <row r="1274">
          <cell r="AP1274">
            <v>143185</v>
          </cell>
          <cell r="AQ1274">
            <v>2000645</v>
          </cell>
          <cell r="AR1274">
            <v>2</v>
          </cell>
          <cell r="AS1274">
            <v>42409</v>
          </cell>
          <cell r="AT1274" t="str">
            <v>IDU-1686-2014 Terminado Mantenimiento Rutinario IDU Circuito Movilidad  -Anden1-3-POLIZA ESTABILIDAD ACTIVA</v>
          </cell>
          <cell r="AU1274">
            <v>42947</v>
          </cell>
          <cell r="AV1274" t="str">
            <v>sc</v>
          </cell>
        </row>
        <row r="1275">
          <cell r="AP1275">
            <v>143331</v>
          </cell>
          <cell r="AQ1275">
            <v>2000487</v>
          </cell>
          <cell r="AR1275">
            <v>2</v>
          </cell>
          <cell r="AS1275">
            <v>42313</v>
          </cell>
          <cell r="AT1275" t="str">
            <v>IDU-70-2008 Terminado Acciones de Movilidad IDU Circuito Movilidad  -</v>
          </cell>
          <cell r="AU1275">
            <v>0</v>
          </cell>
          <cell r="AV1275" t="str">
            <v>sc</v>
          </cell>
        </row>
        <row r="1276">
          <cell r="AP1276">
            <v>143332</v>
          </cell>
          <cell r="AQ1276">
            <v>2000468</v>
          </cell>
          <cell r="AR1276">
            <v>2</v>
          </cell>
          <cell r="AS1276">
            <v>42474</v>
          </cell>
          <cell r="AT1276" t="str">
            <v>IDU-1794-2015 Terminado Mantenimiento Periódico IDU Circuito Movilidad BRIGADA FASE II - SITP Y TRONCALES -</v>
          </cell>
          <cell r="AU1276">
            <v>0</v>
          </cell>
          <cell r="AV1276" t="str">
            <v>sc</v>
          </cell>
        </row>
        <row r="1277">
          <cell r="AP1277">
            <v>143333</v>
          </cell>
          <cell r="AQ1277">
            <v>2000453</v>
          </cell>
          <cell r="AR1277">
            <v>2</v>
          </cell>
          <cell r="AS1277">
            <v>42723</v>
          </cell>
          <cell r="AT1277" t="str">
            <v>SD Terminado Mantenimiento Periódico UAERMV Circuito Movilidad SD -</v>
          </cell>
          <cell r="AU1277">
            <v>0</v>
          </cell>
          <cell r="AV1277" t="str">
            <v>sc</v>
          </cell>
        </row>
        <row r="1278">
          <cell r="AP1278">
            <v>143419</v>
          </cell>
          <cell r="AQ1278">
            <v>2000308</v>
          </cell>
          <cell r="AR1278">
            <v>2</v>
          </cell>
          <cell r="AS1278">
            <v>42101</v>
          </cell>
          <cell r="AT1278" t="str">
            <v>UMV-638-2013 Terminado Acciones de Movilidad UAERMV Circuito Movilidad  -</v>
          </cell>
          <cell r="AU1278">
            <v>0</v>
          </cell>
          <cell r="AV1278" t="str">
            <v>sc</v>
          </cell>
        </row>
        <row r="1279">
          <cell r="AP1279">
            <v>143420</v>
          </cell>
          <cell r="AQ1279">
            <v>2000308</v>
          </cell>
          <cell r="AR1279">
            <v>2</v>
          </cell>
          <cell r="AS1279">
            <v>42101</v>
          </cell>
          <cell r="AT1279" t="str">
            <v>UMV-638-2013 Terminado Acciones de Movilidad UAERMV Circuito Movilidad  -</v>
          </cell>
          <cell r="AU1279">
            <v>0</v>
          </cell>
          <cell r="AV1279" t="str">
            <v>sc</v>
          </cell>
        </row>
        <row r="1280">
          <cell r="AP1280">
            <v>143421</v>
          </cell>
          <cell r="AQ1280">
            <v>2000289</v>
          </cell>
          <cell r="AR1280">
            <v>2</v>
          </cell>
          <cell r="AS1280">
            <v>42101</v>
          </cell>
          <cell r="AT1280" t="str">
            <v>UMV-638-2013 Terminado Acciones de Movilidad UAERMV Circuito Movilidad  -</v>
          </cell>
          <cell r="AU1280">
            <v>0</v>
          </cell>
          <cell r="AV1280" t="str">
            <v>sc</v>
          </cell>
        </row>
        <row r="1281">
          <cell r="AP1281">
            <v>143422</v>
          </cell>
          <cell r="AQ1281">
            <v>2000289</v>
          </cell>
          <cell r="AR1281">
            <v>2</v>
          </cell>
          <cell r="AS1281">
            <v>42313</v>
          </cell>
          <cell r="AT1281" t="str">
            <v>IDU-2053-2015 Terminado Mantenimiento Periódico IDU Circuito Movilidad  -</v>
          </cell>
          <cell r="AU1281">
            <v>0</v>
          </cell>
          <cell r="AV1281" t="str">
            <v>sc</v>
          </cell>
        </row>
        <row r="1282">
          <cell r="AP1282">
            <v>143423</v>
          </cell>
          <cell r="AQ1282">
            <v>2000259</v>
          </cell>
          <cell r="AR1282">
            <v>2</v>
          </cell>
          <cell r="AS1282">
            <v>42313</v>
          </cell>
          <cell r="AT1282" t="str">
            <v>IDU-2053-2015 Terminado Mantenimiento Periódico IDU Circuito Movilidad  -</v>
          </cell>
          <cell r="AU1282">
            <v>0</v>
          </cell>
          <cell r="AV1282" t="str">
            <v>sc</v>
          </cell>
        </row>
        <row r="1283">
          <cell r="AP1283">
            <v>143424</v>
          </cell>
          <cell r="AQ1283">
            <v>2000259</v>
          </cell>
          <cell r="AR1283">
            <v>2</v>
          </cell>
          <cell r="AS1283">
            <v>42101</v>
          </cell>
          <cell r="AT1283" t="str">
            <v>UMV-638-2013 Terminado Acciones de Movilidad UAERMV Circuito Movilidad  -</v>
          </cell>
          <cell r="AU1283">
            <v>0</v>
          </cell>
          <cell r="AV1283" t="str">
            <v>sc</v>
          </cell>
        </row>
        <row r="1284">
          <cell r="AP1284">
            <v>143425</v>
          </cell>
          <cell r="AQ1284">
            <v>2000235</v>
          </cell>
          <cell r="AR1284">
            <v>2</v>
          </cell>
          <cell r="AS1284">
            <v>42101</v>
          </cell>
          <cell r="AT1284" t="str">
            <v>UMV-638-2013 Terminado Acciones de Movilidad UAERMV Circuito Movilidad  -</v>
          </cell>
          <cell r="AU1284">
            <v>0</v>
          </cell>
          <cell r="AV1284" t="str">
            <v>sc</v>
          </cell>
        </row>
        <row r="1285">
          <cell r="AP1285">
            <v>143426</v>
          </cell>
          <cell r="AQ1285">
            <v>2000235</v>
          </cell>
          <cell r="AR1285">
            <v>2</v>
          </cell>
          <cell r="AS1285">
            <v>42313</v>
          </cell>
          <cell r="AT1285" t="str">
            <v>IDU-2053-2015 Terminado Mantenimiento Periódico IDU Circuito Movilidad  -</v>
          </cell>
          <cell r="AU1285">
            <v>0</v>
          </cell>
          <cell r="AV1285" t="str">
            <v>sc</v>
          </cell>
        </row>
        <row r="1286">
          <cell r="AP1286">
            <v>181391</v>
          </cell>
          <cell r="AQ1286">
            <v>13000527</v>
          </cell>
          <cell r="AR1286">
            <v>2</v>
          </cell>
          <cell r="AS1286">
            <v>42313</v>
          </cell>
          <cell r="AT1286" t="str">
            <v>IDU-2053-2015 Terminado Mantenimiento Periódico IDU Circuito Movilidad  -</v>
          </cell>
          <cell r="AU1286">
            <v>0</v>
          </cell>
          <cell r="AV1286" t="str">
            <v>sc</v>
          </cell>
        </row>
        <row r="1287">
          <cell r="AP1287">
            <v>471127</v>
          </cell>
          <cell r="AQ1287">
            <v>2002222</v>
          </cell>
          <cell r="AR1287">
            <v>2</v>
          </cell>
          <cell r="AS1287">
            <v>42760</v>
          </cell>
          <cell r="AT1287" t="str">
            <v>SD Terminado Mantenimiento Periódico UAERMV Circuito Movilidad SD Reporte Ejecución diciembre de 2016-</v>
          </cell>
          <cell r="AU1287">
            <v>0</v>
          </cell>
          <cell r="AV1287" t="str">
            <v>sc</v>
          </cell>
        </row>
        <row r="1288">
          <cell r="AP1288">
            <v>473492</v>
          </cell>
          <cell r="AQ1288">
            <v>2002195</v>
          </cell>
          <cell r="AR1288">
            <v>2</v>
          </cell>
          <cell r="AS1288">
            <v>42313</v>
          </cell>
          <cell r="AT1288" t="str">
            <v>IDU-70-2008 Terminado Acciones de Movilidad IDU Circuito Movilidad  -Anden1-3-POLIZA ESTABILIDAD ACTIVA</v>
          </cell>
          <cell r="AU1288">
            <v>42947</v>
          </cell>
          <cell r="AV1288" t="str">
            <v>sc</v>
          </cell>
        </row>
        <row r="1289">
          <cell r="AP1289">
            <v>503699</v>
          </cell>
          <cell r="AQ1289">
            <v>2002048</v>
          </cell>
          <cell r="AR1289">
            <v>2</v>
          </cell>
          <cell r="AS1289">
            <v>42768</v>
          </cell>
          <cell r="AT1289" t="str">
            <v>SD Reservado Acciones de Movilidad UAERMV Circuito Movilidad Salvando Vidas -</v>
          </cell>
          <cell r="AU1289">
            <v>0</v>
          </cell>
          <cell r="AV1289" t="str">
            <v>sc</v>
          </cell>
        </row>
        <row r="1290">
          <cell r="AP1290">
            <v>503719</v>
          </cell>
          <cell r="AQ1290">
            <v>2002086</v>
          </cell>
          <cell r="AR1290">
            <v>2</v>
          </cell>
          <cell r="AS1290">
            <v>42768</v>
          </cell>
          <cell r="AT1290" t="str">
            <v>SD Reservado Acciones de Movilidad UAERMV Circuito Movilidad Salvando Vidas -</v>
          </cell>
          <cell r="AU1290">
            <v>0</v>
          </cell>
          <cell r="AV1290" t="str">
            <v>sc</v>
          </cell>
        </row>
        <row r="1291">
          <cell r="AP1291">
            <v>503724</v>
          </cell>
          <cell r="AQ1291">
            <v>2002093</v>
          </cell>
          <cell r="AR1291">
            <v>2</v>
          </cell>
          <cell r="AS1291">
            <v>42768</v>
          </cell>
          <cell r="AT1291" t="str">
            <v>SD Reservado Acciones de Movilidad UAERMV Circuito Movilidad Salvando Vidas -</v>
          </cell>
          <cell r="AU1291">
            <v>0</v>
          </cell>
          <cell r="AV1291" t="str">
            <v>sc</v>
          </cell>
        </row>
        <row r="1292">
          <cell r="AP1292">
            <v>503729</v>
          </cell>
          <cell r="AQ1292">
            <v>2002102</v>
          </cell>
          <cell r="AR1292">
            <v>2</v>
          </cell>
          <cell r="AS1292">
            <v>42768</v>
          </cell>
          <cell r="AT1292" t="str">
            <v>SD Reservado Acciones de Movilidad UAERMV Circuito Movilidad Salvando Vidas -</v>
          </cell>
          <cell r="AU1292">
            <v>0</v>
          </cell>
          <cell r="AV1292" t="str">
            <v>sc</v>
          </cell>
        </row>
        <row r="1293">
          <cell r="AP1293">
            <v>503734</v>
          </cell>
          <cell r="AQ1293">
            <v>2002116</v>
          </cell>
          <cell r="AR1293">
            <v>2</v>
          </cell>
          <cell r="AS1293">
            <v>42768</v>
          </cell>
          <cell r="AT1293" t="str">
            <v>SD Reservado Acciones de Movilidad UAERMV Circuito Movilidad Salvando Vidas -</v>
          </cell>
          <cell r="AU1293">
            <v>0</v>
          </cell>
          <cell r="AV1293" t="str">
            <v>sc</v>
          </cell>
        </row>
        <row r="1294">
          <cell r="AP1294">
            <v>503822</v>
          </cell>
          <cell r="AQ1294">
            <v>2002211</v>
          </cell>
          <cell r="AR1294">
            <v>2</v>
          </cell>
          <cell r="AS1294">
            <v>42779</v>
          </cell>
          <cell r="AT1294" t="str">
            <v>SD Terminado Acciones de Movilidad UAERMV Circuito Movilidad Salvando Vidas -</v>
          </cell>
          <cell r="AU1294">
            <v>0</v>
          </cell>
          <cell r="AV1294" t="str">
            <v>sc</v>
          </cell>
        </row>
        <row r="1295">
          <cell r="AP1295">
            <v>503827</v>
          </cell>
          <cell r="AQ1295">
            <v>2001784</v>
          </cell>
          <cell r="AR1295">
            <v>2</v>
          </cell>
          <cell r="AS1295">
            <v>42768</v>
          </cell>
          <cell r="AT1295" t="str">
            <v>SD Reservado Acciones de Movilidad UAERMV Circuito Movilidad Salvando Vidas -</v>
          </cell>
          <cell r="AU1295">
            <v>0</v>
          </cell>
          <cell r="AV1295" t="str">
            <v>sc</v>
          </cell>
        </row>
        <row r="1296">
          <cell r="AP1296">
            <v>503832</v>
          </cell>
          <cell r="AQ1296">
            <v>2001800</v>
          </cell>
          <cell r="AR1296">
            <v>2</v>
          </cell>
          <cell r="AS1296">
            <v>42768</v>
          </cell>
          <cell r="AT1296" t="str">
            <v>SD Reservado Acciones de Movilidad UAERMV Circuito Movilidad Salvando Vidas -</v>
          </cell>
          <cell r="AU1296">
            <v>0</v>
          </cell>
          <cell r="AV1296" t="str">
            <v>sc</v>
          </cell>
        </row>
        <row r="1297">
          <cell r="AP1297">
            <v>503847</v>
          </cell>
          <cell r="AQ1297">
            <v>2001875</v>
          </cell>
          <cell r="AR1297">
            <v>2</v>
          </cell>
          <cell r="AS1297">
            <v>42768</v>
          </cell>
          <cell r="AT1297" t="str">
            <v>SD Reservado Acciones de Movilidad UAERMV Circuito Movilidad Salvando Vidas -</v>
          </cell>
          <cell r="AU1297">
            <v>0</v>
          </cell>
          <cell r="AV1297" t="str">
            <v>sc</v>
          </cell>
        </row>
        <row r="1298">
          <cell r="AP1298">
            <v>503852</v>
          </cell>
          <cell r="AQ1298">
            <v>2001915</v>
          </cell>
          <cell r="AR1298">
            <v>2</v>
          </cell>
          <cell r="AS1298">
            <v>42768</v>
          </cell>
          <cell r="AT1298" t="str">
            <v>SD Reservado Acciones de Movilidad UAERMV Circuito Movilidad Salvando Vidas -</v>
          </cell>
          <cell r="AU1298">
            <v>0</v>
          </cell>
          <cell r="AV1298" t="str">
            <v>sc</v>
          </cell>
        </row>
        <row r="1299">
          <cell r="AP1299">
            <v>503857</v>
          </cell>
          <cell r="AQ1299">
            <v>2001943</v>
          </cell>
          <cell r="AR1299">
            <v>2</v>
          </cell>
          <cell r="AS1299">
            <v>42768</v>
          </cell>
          <cell r="AT1299" t="str">
            <v>SD Reservado Acciones de Movilidad UAERMV Circuito Movilidad Salvando Vidas -</v>
          </cell>
          <cell r="AU1299">
            <v>0</v>
          </cell>
          <cell r="AV1299" t="str">
            <v>sc</v>
          </cell>
        </row>
        <row r="1300">
          <cell r="AP1300">
            <v>503862</v>
          </cell>
          <cell r="AQ1300">
            <v>2001975</v>
          </cell>
          <cell r="AR1300">
            <v>2</v>
          </cell>
          <cell r="AS1300">
            <v>42768</v>
          </cell>
          <cell r="AT1300" t="str">
            <v>SD Reservado Acciones de Movilidad UAERMV Circuito Movilidad Salvando Vidas -</v>
          </cell>
          <cell r="AU1300">
            <v>0</v>
          </cell>
          <cell r="AV1300" t="str">
            <v>sc</v>
          </cell>
        </row>
        <row r="1301">
          <cell r="AP1301">
            <v>503872</v>
          </cell>
          <cell r="AQ1301">
            <v>2001739</v>
          </cell>
          <cell r="AR1301">
            <v>2</v>
          </cell>
          <cell r="AS1301">
            <v>42768</v>
          </cell>
          <cell r="AT1301" t="str">
            <v>SD Reservado Acciones de Movilidad UAERMV Circuito Movilidad Salvando Vidas -</v>
          </cell>
          <cell r="AU1301">
            <v>0</v>
          </cell>
          <cell r="AV1301" t="str">
            <v>sc</v>
          </cell>
        </row>
        <row r="1302">
          <cell r="AP1302">
            <v>503902</v>
          </cell>
          <cell r="AQ1302">
            <v>2001524</v>
          </cell>
          <cell r="AR1302">
            <v>2</v>
          </cell>
          <cell r="AS1302">
            <v>42779</v>
          </cell>
          <cell r="AT1302" t="str">
            <v>SD Terminado Acciones de Movilidad UAERMV Circuito Movilidad Salvando Vidas -</v>
          </cell>
          <cell r="AU1302">
            <v>0</v>
          </cell>
          <cell r="AV1302" t="str">
            <v>sc</v>
          </cell>
        </row>
        <row r="1303">
          <cell r="AP1303">
            <v>503907</v>
          </cell>
          <cell r="AQ1303">
            <v>2001767</v>
          </cell>
          <cell r="AR1303">
            <v>2</v>
          </cell>
          <cell r="AS1303">
            <v>42768</v>
          </cell>
          <cell r="AT1303" t="str">
            <v>SD Reservado Acciones de Movilidad UAERMV Circuito Movilidad Salvando Vidas -</v>
          </cell>
          <cell r="AU1303">
            <v>0</v>
          </cell>
          <cell r="AV1303" t="str">
            <v>sc</v>
          </cell>
        </row>
        <row r="1304">
          <cell r="AP1304">
            <v>503912</v>
          </cell>
          <cell r="AQ1304">
            <v>2001561</v>
          </cell>
          <cell r="AR1304">
            <v>2</v>
          </cell>
          <cell r="AS1304">
            <v>42779</v>
          </cell>
          <cell r="AT1304" t="str">
            <v>SD Terminado Acciones de Movilidad UAERMV Circuito Movilidad Salvando Vidas -</v>
          </cell>
          <cell r="AU1304">
            <v>0</v>
          </cell>
          <cell r="AV1304" t="str">
            <v>sc</v>
          </cell>
        </row>
        <row r="1305">
          <cell r="AP1305">
            <v>503927</v>
          </cell>
          <cell r="AQ1305">
            <v>2001661</v>
          </cell>
          <cell r="AR1305">
            <v>2</v>
          </cell>
          <cell r="AS1305">
            <v>42768</v>
          </cell>
          <cell r="AT1305" t="str">
            <v>SD Reservado Acciones de Movilidad UAERMV Circuito Movilidad Salvando Vidas -</v>
          </cell>
          <cell r="AU1305">
            <v>0</v>
          </cell>
          <cell r="AV1305" t="str">
            <v>sc</v>
          </cell>
        </row>
        <row r="1306">
          <cell r="AP1306">
            <v>503932</v>
          </cell>
          <cell r="AQ1306">
            <v>2001680</v>
          </cell>
          <cell r="AR1306">
            <v>2</v>
          </cell>
          <cell r="AS1306">
            <v>42768</v>
          </cell>
          <cell r="AT1306" t="str">
            <v>SD Reservado Acciones de Movilidad UAERMV Circuito Movilidad Salvando Vidas -</v>
          </cell>
          <cell r="AU1306">
            <v>0</v>
          </cell>
          <cell r="AV1306" t="str">
            <v>sc</v>
          </cell>
        </row>
        <row r="1307">
          <cell r="AP1307">
            <v>504207</v>
          </cell>
          <cell r="AQ1307">
            <v>2001294</v>
          </cell>
          <cell r="AR1307">
            <v>2</v>
          </cell>
          <cell r="AS1307">
            <v>42731</v>
          </cell>
          <cell r="AT1307" t="str">
            <v>SD Reservado Mantenimiento Rutinario IDU Circuito Movilidad EJECUCION SITP 2016 -</v>
          </cell>
          <cell r="AU1307">
            <v>0</v>
          </cell>
          <cell r="AV1307" t="str">
            <v>sc</v>
          </cell>
        </row>
        <row r="1308">
          <cell r="AP1308">
            <v>504224</v>
          </cell>
          <cell r="AQ1308">
            <v>2002206</v>
          </cell>
          <cell r="AR1308">
            <v>2</v>
          </cell>
          <cell r="AS1308">
            <v>42731</v>
          </cell>
          <cell r="AT1308" t="str">
            <v>SD Reservado Mantenimiento Periódico IDU Circuito Movilidad EJECUCION SITP 2016 -</v>
          </cell>
          <cell r="AU1308">
            <v>0</v>
          </cell>
          <cell r="AV1308" t="str">
            <v>sc</v>
          </cell>
        </row>
        <row r="1309">
          <cell r="AP1309">
            <v>504276</v>
          </cell>
          <cell r="AQ1309">
            <v>2001243</v>
          </cell>
          <cell r="AR1309">
            <v>2</v>
          </cell>
          <cell r="AS1309">
            <v>42731</v>
          </cell>
          <cell r="AT1309" t="str">
            <v>SD Reservado Mantenimiento Periódico IDU Circuito Movilidad EJECUCION SITP 2016 -</v>
          </cell>
          <cell r="AU1309">
            <v>0</v>
          </cell>
          <cell r="AV1309" t="str">
            <v>sc</v>
          </cell>
        </row>
        <row r="1310">
          <cell r="AP1310">
            <v>504279</v>
          </cell>
          <cell r="AQ1310">
            <v>2001224</v>
          </cell>
          <cell r="AR1310">
            <v>2</v>
          </cell>
          <cell r="AS1310">
            <v>42731</v>
          </cell>
          <cell r="AT1310" t="str">
            <v>SD Reservado Mantenimiento Rutinario IDU Circuito Movilidad EJECUCION SITP 2016 -</v>
          </cell>
          <cell r="AU1310">
            <v>0</v>
          </cell>
          <cell r="AV1310" t="str">
            <v>sc</v>
          </cell>
        </row>
        <row r="1311">
          <cell r="AP1311">
            <v>504943</v>
          </cell>
          <cell r="AQ1311">
            <v>2000706</v>
          </cell>
          <cell r="AR1311">
            <v>2</v>
          </cell>
          <cell r="AS1311">
            <v>42313</v>
          </cell>
          <cell r="AT1311" t="str">
            <v>IDU-083-2012 Terminado Mantenimiento Periódico IDU Arterial  -</v>
          </cell>
          <cell r="AU1311">
            <v>0</v>
          </cell>
          <cell r="AV1311" t="str">
            <v>sc</v>
          </cell>
        </row>
        <row r="1312">
          <cell r="AP1312">
            <v>504954</v>
          </cell>
          <cell r="AQ1312">
            <v>2000409</v>
          </cell>
          <cell r="AR1312">
            <v>2</v>
          </cell>
          <cell r="AS1312">
            <v>42313</v>
          </cell>
          <cell r="AT1312" t="str">
            <v>IDU-1686-2014 Terminado Rehabilitación IDU Arterial  -Calzada6-8-POLIZA ESTABILIDAD ACTIVA</v>
          </cell>
          <cell r="AU1312">
            <v>42946</v>
          </cell>
          <cell r="AV1312" t="str">
            <v>sc</v>
          </cell>
        </row>
        <row r="1313">
          <cell r="AP1313">
            <v>504967</v>
          </cell>
          <cell r="AQ1313">
            <v>2000503</v>
          </cell>
          <cell r="AR1313">
            <v>2</v>
          </cell>
          <cell r="AS1313">
            <v>42409</v>
          </cell>
          <cell r="AT1313" t="str">
            <v>IDU-1686-2014 Terminado Acciones de Movilidad IDU Arterial  -Calzada8-POLIZA ESTABILIDAD ACTIVA</v>
          </cell>
          <cell r="AU1313">
            <v>42946</v>
          </cell>
          <cell r="AV1313" t="str">
            <v>sc</v>
          </cell>
        </row>
        <row r="1314">
          <cell r="AP1314">
            <v>504978</v>
          </cell>
          <cell r="AQ1314">
            <v>2000672</v>
          </cell>
          <cell r="AR1314">
            <v>2</v>
          </cell>
          <cell r="AS1314">
            <v>42313</v>
          </cell>
          <cell r="AT1314" t="str">
            <v>IDU-1686-2014 Terminado Rehabilitación IDU Arterial  -</v>
          </cell>
          <cell r="AU1314">
            <v>0</v>
          </cell>
          <cell r="AV1314" t="str">
            <v>sc</v>
          </cell>
        </row>
        <row r="1315">
          <cell r="AP1315">
            <v>504980</v>
          </cell>
          <cell r="AQ1315">
            <v>2000672</v>
          </cell>
          <cell r="AR1315">
            <v>2</v>
          </cell>
          <cell r="AS1315">
            <v>42313</v>
          </cell>
          <cell r="AT1315" t="str">
            <v>IDU-1686-2014 Terminado Rehabilitación IDU Arterial  -</v>
          </cell>
          <cell r="AU1315">
            <v>0</v>
          </cell>
          <cell r="AV1315" t="str">
            <v>sc</v>
          </cell>
        </row>
        <row r="1316">
          <cell r="AP1316">
            <v>505008</v>
          </cell>
          <cell r="AQ1316">
            <v>2000535</v>
          </cell>
          <cell r="AR1316">
            <v>2</v>
          </cell>
          <cell r="AS1316">
            <v>42409</v>
          </cell>
          <cell r="AT1316" t="str">
            <v>IDU-1686-2014 Terminado Acciones de Movilidad IDU Arterial  -</v>
          </cell>
          <cell r="AU1316">
            <v>0</v>
          </cell>
          <cell r="AV1316" t="str">
            <v>sc</v>
          </cell>
        </row>
        <row r="1317">
          <cell r="AP1317">
            <v>505010</v>
          </cell>
          <cell r="AQ1317">
            <v>2000535</v>
          </cell>
          <cell r="AR1317">
            <v>2</v>
          </cell>
          <cell r="AS1317">
            <v>42313</v>
          </cell>
          <cell r="AT1317" t="str">
            <v>IDU-1686-2014 Terminado Rehabilitación IDU Arterial  -</v>
          </cell>
          <cell r="AU1317">
            <v>0</v>
          </cell>
          <cell r="AV1317" t="str">
            <v>sc</v>
          </cell>
        </row>
        <row r="1318">
          <cell r="AP1318">
            <v>505783</v>
          </cell>
          <cell r="AQ1318">
            <v>2000056</v>
          </cell>
          <cell r="AR1318">
            <v>2</v>
          </cell>
          <cell r="AS1318">
            <v>42760</v>
          </cell>
          <cell r="AT1318" t="str">
            <v>SD Terminado Parcheo UAERMV Arterial SD Reporte Ejecución diciembre de 2016-Calzada 4-POLIZA ESTABILIDAD ACTIVA</v>
          </cell>
          <cell r="AU1318">
            <v>44053</v>
          </cell>
          <cell r="AV1318" t="str">
            <v>sc</v>
          </cell>
        </row>
        <row r="1319">
          <cell r="AP1319">
            <v>505785</v>
          </cell>
          <cell r="AQ1319">
            <v>2000056</v>
          </cell>
          <cell r="AR1319">
            <v>2</v>
          </cell>
          <cell r="AS1319">
            <v>42667</v>
          </cell>
          <cell r="AT1319" t="str">
            <v>SD Terminado Mantenimiento Periódico UAERMV Arterial SD Intervenida 29/10/2012 Reporte depuración ejecución UMV-Calzada 4-POLIZA ESTABILIDAD ACTIVA</v>
          </cell>
          <cell r="AU1319">
            <v>44053</v>
          </cell>
          <cell r="AV1319" t="str">
            <v>sc</v>
          </cell>
        </row>
        <row r="1320">
          <cell r="AP1320">
            <v>505787</v>
          </cell>
          <cell r="AQ1320">
            <v>2000056</v>
          </cell>
          <cell r="AR1320">
            <v>2</v>
          </cell>
          <cell r="AS1320">
            <v>42667</v>
          </cell>
          <cell r="AT1320" t="str">
            <v>SD Terminado Mantenimiento Periódico UAERMV Arterial SD Intervenida 29/10/2012 Reporte depuración ejecución UMV-Calzada 4-POLIZA ESTABILIDAD ACTIVA</v>
          </cell>
          <cell r="AU1320">
            <v>44053</v>
          </cell>
          <cell r="AV1320" t="str">
            <v>sc</v>
          </cell>
        </row>
        <row r="1321">
          <cell r="AP1321">
            <v>505789</v>
          </cell>
          <cell r="AQ1321">
            <v>2000056</v>
          </cell>
          <cell r="AR1321">
            <v>2</v>
          </cell>
          <cell r="AS1321">
            <v>42313</v>
          </cell>
          <cell r="AT1321" t="str">
            <v>IDU-1686-2014 Terminado Rehabilitación IDU Arterial  -Calzada 4-POLIZA ESTABILIDAD ACTIVA</v>
          </cell>
          <cell r="AU1321">
            <v>44053</v>
          </cell>
          <cell r="AV1321" t="str">
            <v>sc</v>
          </cell>
        </row>
        <row r="1322">
          <cell r="AP1322">
            <v>505791</v>
          </cell>
          <cell r="AQ1322">
            <v>2000056</v>
          </cell>
          <cell r="AR1322">
            <v>2</v>
          </cell>
          <cell r="AS1322">
            <v>42313</v>
          </cell>
          <cell r="AT1322" t="str">
            <v>IDU-1686-2014 Terminado Rehabilitación IDU Arterial  -Calzada 4-POLIZA ESTABILIDAD ACTIVA</v>
          </cell>
          <cell r="AU1322">
            <v>44053</v>
          </cell>
          <cell r="AV1322" t="str">
            <v>sc</v>
          </cell>
        </row>
        <row r="1323">
          <cell r="AP1323">
            <v>505793</v>
          </cell>
          <cell r="AQ1323">
            <v>2000056</v>
          </cell>
          <cell r="AR1323">
            <v>2</v>
          </cell>
          <cell r="AS1323">
            <v>42313</v>
          </cell>
          <cell r="AT1323" t="str">
            <v>IDU-1686-2014 Terminado Mantenimiento Periódico IDU Arterial  -Calzada 4-POLIZA ESTABILIDAD ACTIVA</v>
          </cell>
          <cell r="AU1323">
            <v>44053</v>
          </cell>
          <cell r="AV1323" t="str">
            <v>sc</v>
          </cell>
        </row>
        <row r="1324">
          <cell r="AP1324">
            <v>505796</v>
          </cell>
          <cell r="AQ1324">
            <v>2000018</v>
          </cell>
          <cell r="AR1324">
            <v>2</v>
          </cell>
          <cell r="AS1324">
            <v>42760</v>
          </cell>
          <cell r="AT1324" t="str">
            <v>SD Terminado Parcheo UAERMV Arterial SD Reporte Ejecución diciembre de 2016-Puente 18-POLIZA ESTABILIDAD ACTIVA</v>
          </cell>
          <cell r="AU1324">
            <v>44053</v>
          </cell>
          <cell r="AV1324" t="str">
            <v>sc</v>
          </cell>
        </row>
        <row r="1325">
          <cell r="AP1325">
            <v>505802</v>
          </cell>
          <cell r="AQ1325">
            <v>2000018</v>
          </cell>
          <cell r="AR1325">
            <v>2</v>
          </cell>
          <cell r="AS1325">
            <v>42313</v>
          </cell>
          <cell r="AT1325" t="str">
            <v>IDU-083-2012 Terminado Mantenimiento Periódico IDU Arterial  -Puente 18-POLIZA ESTABILIDAD ACTIVA</v>
          </cell>
          <cell r="AU1325">
            <v>44053</v>
          </cell>
          <cell r="AV1325" t="str">
            <v>sc</v>
          </cell>
        </row>
        <row r="1326">
          <cell r="AP1326">
            <v>506072</v>
          </cell>
          <cell r="AQ1326">
            <v>2000849</v>
          </cell>
          <cell r="AR1326">
            <v>2</v>
          </cell>
          <cell r="AS1326">
            <v>41029</v>
          </cell>
          <cell r="AT1326" t="str">
            <v>CONV-008-2011 Terminado Mantenimiento Periódico UAERMV Arterial  -</v>
          </cell>
          <cell r="AU1326">
            <v>0</v>
          </cell>
          <cell r="AV1326" t="str">
            <v>sc</v>
          </cell>
        </row>
        <row r="1327">
          <cell r="AP1327">
            <v>506074</v>
          </cell>
          <cell r="AQ1327">
            <v>2000849</v>
          </cell>
          <cell r="AR1327">
            <v>2</v>
          </cell>
          <cell r="AS1327">
            <v>41029</v>
          </cell>
          <cell r="AT1327" t="str">
            <v>CONV-008-2011 Terminado Mantenimiento Periódico UAERMV Arterial  -</v>
          </cell>
          <cell r="AU1327">
            <v>0</v>
          </cell>
          <cell r="AV1327" t="str">
            <v>sc</v>
          </cell>
        </row>
        <row r="1328">
          <cell r="AP1328">
            <v>506076</v>
          </cell>
          <cell r="AQ1328">
            <v>2000849</v>
          </cell>
          <cell r="AR1328">
            <v>2</v>
          </cell>
          <cell r="AS1328">
            <v>42313</v>
          </cell>
          <cell r="AT1328" t="str">
            <v>CONV-008-2011 Terminado Acciones de Movilidad IDU Arterial  -</v>
          </cell>
          <cell r="AU1328">
            <v>0</v>
          </cell>
          <cell r="AV1328" t="str">
            <v>sc</v>
          </cell>
        </row>
        <row r="1329">
          <cell r="AP1329">
            <v>506078</v>
          </cell>
          <cell r="AQ1329">
            <v>2000849</v>
          </cell>
          <cell r="AR1329">
            <v>2</v>
          </cell>
          <cell r="AS1329">
            <v>41029</v>
          </cell>
          <cell r="AT1329" t="str">
            <v>CONV-008-2011 Terminado Mantenimiento Periódico UAERMV Arterial  -</v>
          </cell>
          <cell r="AU1329">
            <v>0</v>
          </cell>
          <cell r="AV1329" t="str">
            <v>sc</v>
          </cell>
        </row>
        <row r="1330">
          <cell r="AP1330">
            <v>506080</v>
          </cell>
          <cell r="AQ1330">
            <v>2000849</v>
          </cell>
          <cell r="AR1330">
            <v>2</v>
          </cell>
          <cell r="AS1330">
            <v>41029</v>
          </cell>
          <cell r="AT1330" t="str">
            <v>CONV-008-2011 Terminado Mantenimiento Periódico UAERMV Arterial  -</v>
          </cell>
          <cell r="AU1330">
            <v>0</v>
          </cell>
          <cell r="AV1330" t="str">
            <v>sc</v>
          </cell>
        </row>
        <row r="1331">
          <cell r="AP1331">
            <v>506082</v>
          </cell>
          <cell r="AQ1331">
            <v>2000849</v>
          </cell>
          <cell r="AR1331">
            <v>2</v>
          </cell>
          <cell r="AS1331">
            <v>41029</v>
          </cell>
          <cell r="AT1331" t="str">
            <v>CONV-008-2011 Terminado Mantenimiento Periódico UAERMV Arterial  -</v>
          </cell>
          <cell r="AU1331">
            <v>0</v>
          </cell>
          <cell r="AV1331" t="str">
            <v>sc</v>
          </cell>
        </row>
        <row r="1332">
          <cell r="AP1332">
            <v>507278</v>
          </cell>
          <cell r="AQ1332">
            <v>2001567</v>
          </cell>
          <cell r="AR1332">
            <v>2</v>
          </cell>
          <cell r="AS1332">
            <v>42781</v>
          </cell>
          <cell r="AT1332" t="str">
            <v>SD Reservado Acciones de Movilidad UAERMV Circuito Movilidad SD -</v>
          </cell>
          <cell r="AU1332">
            <v>0</v>
          </cell>
          <cell r="AV1332" t="str">
            <v>sc</v>
          </cell>
        </row>
        <row r="1333">
          <cell r="AP1333">
            <v>507280</v>
          </cell>
          <cell r="AQ1333">
            <v>2001567</v>
          </cell>
          <cell r="AR1333">
            <v>2</v>
          </cell>
          <cell r="AS1333">
            <v>42781</v>
          </cell>
          <cell r="AT1333" t="str">
            <v>SD Reservado Acciones de Movilidad UAERMV Circuito Movilidad SD -</v>
          </cell>
          <cell r="AU1333">
            <v>0</v>
          </cell>
          <cell r="AV1333" t="str">
            <v>sc</v>
          </cell>
        </row>
        <row r="1334">
          <cell r="AP1334">
            <v>509477</v>
          </cell>
          <cell r="AQ1334">
            <v>2001071</v>
          </cell>
          <cell r="AR1334">
            <v>2</v>
          </cell>
          <cell r="AS1334">
            <v>42570</v>
          </cell>
          <cell r="AT1334" t="str">
            <v>FDLCH-088-2015 Terminado Mantenimiento Periódico FDL CHAPINERO Arterial SD -</v>
          </cell>
          <cell r="AV1334" t="str">
            <v>sc</v>
          </cell>
        </row>
        <row r="1335">
          <cell r="AP1335">
            <v>509479</v>
          </cell>
          <cell r="AQ1335">
            <v>2001071</v>
          </cell>
          <cell r="AR1335">
            <v>2</v>
          </cell>
          <cell r="AS1335">
            <v>42760</v>
          </cell>
          <cell r="AT1335" t="str">
            <v>SD Terminado Parcheo UAERMV Arterial SD Reporte Ejecución diciembre de 2016-</v>
          </cell>
          <cell r="AV1335" t="str">
            <v>sc</v>
          </cell>
        </row>
        <row r="1336">
          <cell r="AP1336">
            <v>509488</v>
          </cell>
          <cell r="AQ1336">
            <v>2001096</v>
          </cell>
          <cell r="AR1336">
            <v>2</v>
          </cell>
          <cell r="AS1336">
            <v>42570</v>
          </cell>
          <cell r="AT1336" t="str">
            <v>FDLCH-088-2015 Terminado Mantenimiento Periódico FDL CHAPINERO Arterial SD -</v>
          </cell>
          <cell r="AV1336" t="str">
            <v>sc</v>
          </cell>
        </row>
        <row r="1337">
          <cell r="AP1337">
            <v>509490</v>
          </cell>
          <cell r="AQ1337">
            <v>2001096</v>
          </cell>
          <cell r="AR1337">
            <v>2</v>
          </cell>
          <cell r="AS1337">
            <v>42760</v>
          </cell>
          <cell r="AT1337" t="str">
            <v>SD Terminado Parcheo UAERMV Arterial SD Reporte Ejecución diciembre de 2016-</v>
          </cell>
          <cell r="AV1337" t="str">
            <v>sc</v>
          </cell>
        </row>
        <row r="1338">
          <cell r="AP1338">
            <v>509493</v>
          </cell>
          <cell r="AQ1338">
            <v>2002267</v>
          </cell>
          <cell r="AR1338">
            <v>2</v>
          </cell>
          <cell r="AS1338">
            <v>42570</v>
          </cell>
          <cell r="AT1338" t="str">
            <v>FDLCH-088-2015 Terminado Mantenimiento Periódico FDL CHAPINERO Arterial SD -</v>
          </cell>
          <cell r="AV1338" t="str">
            <v>sc</v>
          </cell>
        </row>
        <row r="1339">
          <cell r="AP1339">
            <v>509495</v>
          </cell>
          <cell r="AQ1339">
            <v>2002267</v>
          </cell>
          <cell r="AR1339">
            <v>2</v>
          </cell>
          <cell r="AS1339">
            <v>42313</v>
          </cell>
          <cell r="AT1339" t="str">
            <v>IDU-70-2008 Terminado Acciones de Movilidad IDU Arterial  -</v>
          </cell>
          <cell r="AV1339" t="str">
            <v>sc</v>
          </cell>
        </row>
        <row r="1340">
          <cell r="AP1340">
            <v>509498</v>
          </cell>
          <cell r="AQ1340">
            <v>2001048</v>
          </cell>
          <cell r="AR1340">
            <v>2</v>
          </cell>
          <cell r="AS1340">
            <v>42570</v>
          </cell>
          <cell r="AT1340" t="str">
            <v>FDLCH-088-2015 Terminado Mantenimiento Periódico FDL CHAPINERO Arterial SD -</v>
          </cell>
          <cell r="AV1340" t="str">
            <v>sc</v>
          </cell>
        </row>
        <row r="1341">
          <cell r="AP1341">
            <v>509500</v>
          </cell>
          <cell r="AQ1341">
            <v>2001048</v>
          </cell>
          <cell r="AR1341">
            <v>2</v>
          </cell>
          <cell r="AS1341">
            <v>42313</v>
          </cell>
          <cell r="AT1341" t="str">
            <v>IDU-70-2008 Terminado Acciones de Movilidad IDU Arterial  -</v>
          </cell>
          <cell r="AV1341" t="str">
            <v>sc</v>
          </cell>
        </row>
        <row r="1342">
          <cell r="AP1342">
            <v>509503</v>
          </cell>
          <cell r="AQ1342">
            <v>2000931</v>
          </cell>
          <cell r="AR1342">
            <v>2</v>
          </cell>
          <cell r="AS1342">
            <v>42570</v>
          </cell>
          <cell r="AT1342" t="str">
            <v>FDLCH-088-2015 Terminado Mantenimiento Periódico FDL CHAPINERO Arterial SD -</v>
          </cell>
          <cell r="AV1342" t="str">
            <v>sc</v>
          </cell>
        </row>
        <row r="1343">
          <cell r="AP1343">
            <v>509505</v>
          </cell>
          <cell r="AQ1343">
            <v>2000931</v>
          </cell>
          <cell r="AR1343">
            <v>2</v>
          </cell>
          <cell r="AS1343">
            <v>42313</v>
          </cell>
          <cell r="AT1343" t="str">
            <v>IDU-70-2008 Terminado Acciones de Movilidad IDU Arterial  -</v>
          </cell>
          <cell r="AV1343" t="str">
            <v>sc</v>
          </cell>
        </row>
        <row r="1344">
          <cell r="AP1344">
            <v>509513</v>
          </cell>
          <cell r="AQ1344">
            <v>2001129</v>
          </cell>
          <cell r="AR1344">
            <v>2</v>
          </cell>
          <cell r="AS1344">
            <v>42570</v>
          </cell>
          <cell r="AT1344" t="str">
            <v>FDLCH-088-2015 Terminado Mantenimiento Periódico FDL CHAPINERO Arterial SD -</v>
          </cell>
          <cell r="AV1344" t="str">
            <v>sc</v>
          </cell>
        </row>
        <row r="1345">
          <cell r="AP1345">
            <v>509515</v>
          </cell>
          <cell r="AQ1345">
            <v>2001129</v>
          </cell>
          <cell r="AR1345">
            <v>2</v>
          </cell>
          <cell r="AS1345">
            <v>42760</v>
          </cell>
          <cell r="AT1345" t="str">
            <v>SD Terminado Parcheo UAERMV Arterial SD Reporte Ejecución diciembre de 2016-</v>
          </cell>
          <cell r="AV1345" t="str">
            <v>sc</v>
          </cell>
        </row>
        <row r="1346">
          <cell r="AP1346">
            <v>513023</v>
          </cell>
          <cell r="AQ1346">
            <v>2002244</v>
          </cell>
          <cell r="AR1346">
            <v>2</v>
          </cell>
          <cell r="AS1346">
            <v>42313</v>
          </cell>
          <cell r="AT1346" t="str">
            <v>IDU-70-2008 Terminado Acciones de Movilidad IDU Arterial  -</v>
          </cell>
          <cell r="AV1346" t="str">
            <v>sc</v>
          </cell>
        </row>
        <row r="1347">
          <cell r="AP1347">
            <v>513351</v>
          </cell>
          <cell r="AQ1347">
            <v>1005723</v>
          </cell>
          <cell r="AR1347">
            <v>2</v>
          </cell>
          <cell r="AS1347">
            <v>42313</v>
          </cell>
          <cell r="AT1347" t="str">
            <v>IDU-49-2012 Terminado Acciones de Movilidad IDU Arterial  -</v>
          </cell>
          <cell r="AV1347" t="str">
            <v>sc</v>
          </cell>
        </row>
        <row r="1348">
          <cell r="AP1348">
            <v>513354</v>
          </cell>
          <cell r="AQ1348">
            <v>1005740</v>
          </cell>
          <cell r="AR1348">
            <v>2</v>
          </cell>
          <cell r="AS1348">
            <v>42313</v>
          </cell>
          <cell r="AT1348" t="str">
            <v>IDU-69-2008 Terminado Acciones de Movilidad IDU Arterial  -</v>
          </cell>
          <cell r="AV1348" t="str">
            <v>sc</v>
          </cell>
        </row>
        <row r="1349">
          <cell r="AP1349">
            <v>513360</v>
          </cell>
          <cell r="AQ1349">
            <v>1005740</v>
          </cell>
          <cell r="AR1349">
            <v>2</v>
          </cell>
          <cell r="AS1349">
            <v>42313</v>
          </cell>
          <cell r="AT1349" t="str">
            <v>IDU-49-2012 Terminado Acciones de Movilidad IDU Arterial  -</v>
          </cell>
          <cell r="AV1349" t="str">
            <v>sc</v>
          </cell>
        </row>
        <row r="1350">
          <cell r="AP1350">
            <v>513467</v>
          </cell>
          <cell r="AQ1350">
            <v>2001122</v>
          </cell>
          <cell r="AR1350">
            <v>2</v>
          </cell>
          <cell r="AS1350">
            <v>42412</v>
          </cell>
          <cell r="AT1350" t="str">
            <v>IDU-1806-2015 Contratado Mantenimiento Periódico IDU Arterial BRIGADA DE REACCIÓN VIAL -</v>
          </cell>
          <cell r="AV1350" t="str">
            <v>sc</v>
          </cell>
        </row>
        <row r="1351">
          <cell r="AP1351">
            <v>513469</v>
          </cell>
          <cell r="AQ1351">
            <v>2001122</v>
          </cell>
          <cell r="AR1351">
            <v>2</v>
          </cell>
          <cell r="AS1351">
            <v>42412</v>
          </cell>
          <cell r="AT1351" t="str">
            <v>IDU-1806-2015 Contratado Mantenimiento Periódico IDU Arterial BRIGADA DE REACCIÓN VIAL -</v>
          </cell>
          <cell r="AV1351" t="str">
            <v>sc</v>
          </cell>
        </row>
        <row r="1352">
          <cell r="AP1352">
            <v>513507</v>
          </cell>
          <cell r="AQ1352">
            <v>2001134</v>
          </cell>
          <cell r="AR1352">
            <v>2</v>
          </cell>
          <cell r="AS1352">
            <v>42412</v>
          </cell>
          <cell r="AT1352" t="str">
            <v>IDU-1806-2015 Contratado Mantenimiento Periódico IDU Arterial BRIGADA DE REACCIÓN VIAL -</v>
          </cell>
          <cell r="AV1352" t="str">
            <v>sc</v>
          </cell>
        </row>
        <row r="1353">
          <cell r="AP1353">
            <v>513509</v>
          </cell>
          <cell r="AQ1353">
            <v>2001134</v>
          </cell>
          <cell r="AR1353">
            <v>2</v>
          </cell>
          <cell r="AS1353">
            <v>42412</v>
          </cell>
          <cell r="AT1353" t="str">
            <v>IDU-1806-2015 Contratado Mantenimiento Periódico IDU Arterial BRIGADA DE REACCIÓN VIAL -</v>
          </cell>
          <cell r="AV1353" t="str">
            <v>sc</v>
          </cell>
        </row>
        <row r="1354">
          <cell r="AP1354">
            <v>513512</v>
          </cell>
          <cell r="AQ1354">
            <v>2001099</v>
          </cell>
          <cell r="AR1354">
            <v>2</v>
          </cell>
          <cell r="AS1354">
            <v>42412</v>
          </cell>
          <cell r="AT1354" t="str">
            <v>IDU-1806-2015 Contratado Mantenimiento Periódico IDU Arterial BRIGADA DE REACCIÓN VIAL -</v>
          </cell>
          <cell r="AV1354" t="str">
            <v>sc</v>
          </cell>
        </row>
        <row r="1355">
          <cell r="AP1355">
            <v>513514</v>
          </cell>
          <cell r="AQ1355">
            <v>2001099</v>
          </cell>
          <cell r="AR1355">
            <v>2</v>
          </cell>
          <cell r="AS1355">
            <v>42412</v>
          </cell>
          <cell r="AT1355" t="str">
            <v>IDU-1806-2015 Contratado Mantenimiento Periódico IDU Arterial BRIGADA DE REACCIÓN VIAL -</v>
          </cell>
          <cell r="AV1355" t="str">
            <v>sc</v>
          </cell>
        </row>
        <row r="1356">
          <cell r="AP1356">
            <v>513517</v>
          </cell>
          <cell r="AQ1356">
            <v>2001060</v>
          </cell>
          <cell r="AR1356">
            <v>2</v>
          </cell>
          <cell r="AS1356">
            <v>42412</v>
          </cell>
          <cell r="AT1356" t="str">
            <v>IDU-1806-2015 Contratado Mantenimiento Periódico IDU Arterial BRIGADA DE REACCIÓN VIAL -</v>
          </cell>
          <cell r="AV1356" t="str">
            <v>sc</v>
          </cell>
        </row>
        <row r="1357">
          <cell r="AP1357">
            <v>513519</v>
          </cell>
          <cell r="AQ1357">
            <v>2001060</v>
          </cell>
          <cell r="AR1357">
            <v>2</v>
          </cell>
          <cell r="AS1357">
            <v>42412</v>
          </cell>
          <cell r="AT1357" t="str">
            <v>IDU-1806-2015 Contratado Mantenimiento Periódico IDU Arterial BRIGADA DE REACCIÓN VIAL -</v>
          </cell>
          <cell r="AV1357" t="str">
            <v>sc</v>
          </cell>
        </row>
        <row r="1358">
          <cell r="AP1358">
            <v>513522</v>
          </cell>
          <cell r="AQ1358">
            <v>2001037</v>
          </cell>
          <cell r="AR1358">
            <v>2</v>
          </cell>
          <cell r="AS1358">
            <v>42412</v>
          </cell>
          <cell r="AT1358" t="str">
            <v>IDU-1806-2015 Contratado Mantenimiento Periódico IDU Arterial BRIGADA DE REACCIÓN VIAL -</v>
          </cell>
          <cell r="AV1358" t="str">
            <v>sc</v>
          </cell>
        </row>
        <row r="1359">
          <cell r="AP1359">
            <v>513524</v>
          </cell>
          <cell r="AQ1359">
            <v>2001037</v>
          </cell>
          <cell r="AR1359">
            <v>2</v>
          </cell>
          <cell r="AS1359">
            <v>42412</v>
          </cell>
          <cell r="AT1359" t="str">
            <v>IDU-1806-2015 Contratado Mantenimiento Periódico IDU Arterial BRIGADA DE REACCIÓN VIAL -</v>
          </cell>
          <cell r="AV1359" t="str">
            <v>sc</v>
          </cell>
        </row>
        <row r="1360">
          <cell r="AP1360">
            <v>513527</v>
          </cell>
          <cell r="AQ1360">
            <v>2001025</v>
          </cell>
          <cell r="AR1360">
            <v>2</v>
          </cell>
          <cell r="AS1360">
            <v>42412</v>
          </cell>
          <cell r="AT1360" t="str">
            <v>IDU-1806-2015 Contratado Mantenimiento Periódico IDU Arterial BRIGADA DE REACCIÓN VIAL -</v>
          </cell>
          <cell r="AV1360" t="str">
            <v>sc</v>
          </cell>
        </row>
        <row r="1361">
          <cell r="AP1361">
            <v>513529</v>
          </cell>
          <cell r="AQ1361">
            <v>2001025</v>
          </cell>
          <cell r="AR1361">
            <v>2</v>
          </cell>
          <cell r="AS1361">
            <v>42412</v>
          </cell>
          <cell r="AT1361" t="str">
            <v>IDU-1806-2015 Contratado Mantenimiento Periódico IDU Arterial BRIGADA DE REACCIÓN VIAL -</v>
          </cell>
          <cell r="AV1361" t="str">
            <v>sc</v>
          </cell>
        </row>
        <row r="1362">
          <cell r="AP1362">
            <v>513532</v>
          </cell>
          <cell r="AQ1362">
            <v>2001014</v>
          </cell>
          <cell r="AR1362">
            <v>2</v>
          </cell>
          <cell r="AS1362">
            <v>42412</v>
          </cell>
          <cell r="AT1362" t="str">
            <v>IDU-1806-2015 Contratado Mantenimiento Periódico IDU Arterial BRIGADA DE REACCIÓN VIAL -</v>
          </cell>
          <cell r="AV1362" t="str">
            <v>sc</v>
          </cell>
        </row>
        <row r="1363">
          <cell r="AP1363">
            <v>513534</v>
          </cell>
          <cell r="AQ1363">
            <v>2001014</v>
          </cell>
          <cell r="AR1363">
            <v>2</v>
          </cell>
          <cell r="AS1363">
            <v>42412</v>
          </cell>
          <cell r="AT1363" t="str">
            <v>IDU-1806-2015 Contratado Mantenimiento Periódico IDU Arterial BRIGADA DE REACCIÓN VIAL -</v>
          </cell>
          <cell r="AV1363" t="str">
            <v>sc</v>
          </cell>
        </row>
        <row r="1364">
          <cell r="AP1364">
            <v>515633</v>
          </cell>
          <cell r="AQ1364">
            <v>13001581</v>
          </cell>
          <cell r="AR1364">
            <v>2</v>
          </cell>
          <cell r="AS1364">
            <v>42313</v>
          </cell>
          <cell r="AT1364" t="str">
            <v>IDU-70-2008 Terminado Acciones de Movilidad IDU Arterial  -</v>
          </cell>
          <cell r="AV1364" t="str">
            <v>sc</v>
          </cell>
        </row>
        <row r="1365">
          <cell r="AP1365">
            <v>515635</v>
          </cell>
          <cell r="AQ1365">
            <v>13001581</v>
          </cell>
          <cell r="AR1365">
            <v>2</v>
          </cell>
          <cell r="AS1365">
            <v>42313</v>
          </cell>
          <cell r="AT1365" t="str">
            <v>IDU-70-2008 Terminado Acciones de Movilidad IDU Arterial  -</v>
          </cell>
          <cell r="AV1365" t="str">
            <v>sc</v>
          </cell>
        </row>
        <row r="1366">
          <cell r="AP1366">
            <v>515705</v>
          </cell>
          <cell r="AQ1366">
            <v>2001974</v>
          </cell>
          <cell r="AR1366">
            <v>2</v>
          </cell>
          <cell r="AS1366">
            <v>42342</v>
          </cell>
          <cell r="AT1366" t="str">
            <v>IDU-1885-2013 Terminado Construcción IDU Arterial  -</v>
          </cell>
          <cell r="AV1366" t="str">
            <v>sc</v>
          </cell>
        </row>
        <row r="1367">
          <cell r="AP1367">
            <v>515708</v>
          </cell>
          <cell r="AQ1367">
            <v>2001963</v>
          </cell>
          <cell r="AR1367">
            <v>2</v>
          </cell>
          <cell r="AS1367">
            <v>42342</v>
          </cell>
          <cell r="AT1367" t="str">
            <v>IDU-1885-2013 Terminado Construcción IDU Arterial  -</v>
          </cell>
          <cell r="AV1367" t="str">
            <v>sc</v>
          </cell>
        </row>
        <row r="1368">
          <cell r="AP1368">
            <v>516139</v>
          </cell>
          <cell r="AQ1368">
            <v>2002312</v>
          </cell>
          <cell r="AR1368">
            <v>2</v>
          </cell>
          <cell r="AS1368">
            <v>42313</v>
          </cell>
          <cell r="AT1368" t="str">
            <v>IDU-70-2008 Terminado Acciones de Movilidad IDU Arterial  -</v>
          </cell>
          <cell r="AV1368" t="str">
            <v>sc</v>
          </cell>
        </row>
        <row r="1369">
          <cell r="AP1369">
            <v>517517</v>
          </cell>
          <cell r="AQ1369">
            <v>2000783</v>
          </cell>
          <cell r="AR1369">
            <v>2</v>
          </cell>
          <cell r="AS1369">
            <v>42667</v>
          </cell>
          <cell r="AT1369" t="str">
            <v>SD Terminado Mantenimiento Periódico UAERMV Arterial SD -</v>
          </cell>
          <cell r="AV1369" t="str">
            <v>sc</v>
          </cell>
        </row>
        <row r="1370">
          <cell r="AP1370">
            <v>517519</v>
          </cell>
          <cell r="AQ1370">
            <v>2000783</v>
          </cell>
          <cell r="AR1370">
            <v>2</v>
          </cell>
          <cell r="AS1370">
            <v>42488</v>
          </cell>
          <cell r="AT1370" t="str">
            <v>SD Terminado Parcheo UAERMV Arterial  -</v>
          </cell>
          <cell r="AV1370" t="str">
            <v>sc</v>
          </cell>
        </row>
        <row r="1371">
          <cell r="AP1371">
            <v>521276</v>
          </cell>
          <cell r="AQ1371">
            <v>2000230</v>
          </cell>
          <cell r="AR1371">
            <v>2</v>
          </cell>
          <cell r="AS1371">
            <v>42570</v>
          </cell>
          <cell r="AT1371" t="str">
            <v>FDLCH-088-2015 Terminado Mantenimiento Periódico FDL CHAPINERO Arterial SD -</v>
          </cell>
          <cell r="AV1371" t="str">
            <v>sc</v>
          </cell>
        </row>
        <row r="1372">
          <cell r="AP1372">
            <v>521278</v>
          </cell>
          <cell r="AQ1372">
            <v>2000230</v>
          </cell>
          <cell r="AR1372">
            <v>2</v>
          </cell>
          <cell r="AS1372">
            <v>42313</v>
          </cell>
          <cell r="AT1372" t="str">
            <v>IDU-70-2008 Terminado Acciones de Movilidad IDU Arterial  -</v>
          </cell>
          <cell r="AV1372" t="str">
            <v>sc</v>
          </cell>
        </row>
        <row r="1373">
          <cell r="AP1373">
            <v>521281</v>
          </cell>
          <cell r="AQ1373">
            <v>2000268</v>
          </cell>
          <cell r="AR1373">
            <v>2</v>
          </cell>
          <cell r="AS1373">
            <v>42570</v>
          </cell>
          <cell r="AT1373" t="str">
            <v>FDLCH-088-2015 Terminado Mantenimiento Periódico FDL CHAPINERO Arterial SD -</v>
          </cell>
          <cell r="AV1373" t="str">
            <v>sc</v>
          </cell>
        </row>
        <row r="1374">
          <cell r="AP1374">
            <v>521283</v>
          </cell>
          <cell r="AQ1374">
            <v>2000268</v>
          </cell>
          <cell r="AR1374">
            <v>2</v>
          </cell>
          <cell r="AS1374">
            <v>42570</v>
          </cell>
          <cell r="AT1374" t="str">
            <v>FDLCH-088-2015 Terminado Mantenimiento Periódico FDL CHAPINERO Arterial SD -</v>
          </cell>
          <cell r="AV1374" t="str">
            <v>sc</v>
          </cell>
        </row>
        <row r="1375">
          <cell r="AP1375">
            <v>521286</v>
          </cell>
          <cell r="AQ1375">
            <v>2000437</v>
          </cell>
          <cell r="AR1375">
            <v>2</v>
          </cell>
          <cell r="AS1375">
            <v>42570</v>
          </cell>
          <cell r="AT1375" t="str">
            <v>FDLCH-088-2015 Terminado Mantenimiento Periódico FDL CHAPINERO Arterial SD -</v>
          </cell>
          <cell r="AV1375" t="str">
            <v>sc</v>
          </cell>
        </row>
        <row r="1376">
          <cell r="AP1376">
            <v>521291</v>
          </cell>
          <cell r="AQ1376">
            <v>2000524</v>
          </cell>
          <cell r="AR1376">
            <v>2</v>
          </cell>
          <cell r="AS1376">
            <v>42570</v>
          </cell>
          <cell r="AT1376" t="str">
            <v>FDLCH-088-2015 Terminado Mantenimiento Periódico FDL CHAPINERO Arterial SD -</v>
          </cell>
          <cell r="AV1376" t="str">
            <v>sc</v>
          </cell>
        </row>
        <row r="1377">
          <cell r="AP1377">
            <v>521293</v>
          </cell>
          <cell r="AQ1377">
            <v>2000524</v>
          </cell>
          <cell r="AR1377">
            <v>2</v>
          </cell>
          <cell r="AS1377">
            <v>42313</v>
          </cell>
          <cell r="AT1377" t="str">
            <v>IDU-70-2008 Terminado Acciones de Movilidad IDU Arterial  -</v>
          </cell>
          <cell r="AV1377" t="str">
            <v>sc</v>
          </cell>
        </row>
        <row r="1378">
          <cell r="AP1378">
            <v>521296</v>
          </cell>
          <cell r="AQ1378">
            <v>2000540</v>
          </cell>
          <cell r="AR1378">
            <v>2</v>
          </cell>
          <cell r="AS1378">
            <v>42570</v>
          </cell>
          <cell r="AT1378" t="str">
            <v>FDLCH-088-2015 Terminado Mantenimiento Periódico FDL CHAPINERO Arterial SD -</v>
          </cell>
          <cell r="AV1378" t="str">
            <v>sc</v>
          </cell>
        </row>
        <row r="1379">
          <cell r="AP1379">
            <v>521298</v>
          </cell>
          <cell r="AQ1379">
            <v>2000540</v>
          </cell>
          <cell r="AR1379">
            <v>2</v>
          </cell>
          <cell r="AS1379">
            <v>42313</v>
          </cell>
          <cell r="AT1379" t="str">
            <v>IDU-70-2008 Terminado Acciones de Movilidad IDU Arterial  -</v>
          </cell>
          <cell r="AV1379" t="str">
            <v>sc</v>
          </cell>
        </row>
        <row r="1380">
          <cell r="AP1380">
            <v>521301</v>
          </cell>
          <cell r="AQ1380">
            <v>2001138</v>
          </cell>
          <cell r="AR1380">
            <v>2</v>
          </cell>
          <cell r="AS1380">
            <v>42570</v>
          </cell>
          <cell r="AT1380" t="str">
            <v>FDLCH-088-2015 Terminado Mantenimiento Periódico FDL CHAPINERO Arterial SD -</v>
          </cell>
          <cell r="AV1380" t="str">
            <v>sc</v>
          </cell>
        </row>
        <row r="1381">
          <cell r="AP1381">
            <v>521303</v>
          </cell>
          <cell r="AQ1381">
            <v>2001138</v>
          </cell>
          <cell r="AR1381">
            <v>2</v>
          </cell>
          <cell r="AS1381">
            <v>42760</v>
          </cell>
          <cell r="AT1381" t="str">
            <v>SD Terminado Parcheo UAERMV Arterial SD Reporte Ejecución diciembre de 2016-</v>
          </cell>
          <cell r="AV1381" t="str">
            <v>sc</v>
          </cell>
        </row>
        <row r="1382">
          <cell r="AP1382">
            <v>521308</v>
          </cell>
          <cell r="AQ1382">
            <v>2001518</v>
          </cell>
          <cell r="AR1382">
            <v>2</v>
          </cell>
          <cell r="AS1382">
            <v>42760</v>
          </cell>
          <cell r="AT1382" t="str">
            <v>SD Terminado Parcheo UAERMV Arterial SD Reporte Ejecución diciembre de 2016-</v>
          </cell>
          <cell r="AV1382" t="str">
            <v>sc</v>
          </cell>
        </row>
        <row r="1383">
          <cell r="AP1383">
            <v>521313</v>
          </cell>
          <cell r="AQ1383">
            <v>2001544</v>
          </cell>
          <cell r="AR1383">
            <v>2</v>
          </cell>
          <cell r="AS1383">
            <v>42570</v>
          </cell>
          <cell r="AT1383" t="str">
            <v>FDLCH-088-2015 Terminado Mantenimiento Periódico FDL CHAPINERO Arterial SD -</v>
          </cell>
          <cell r="AV1383" t="str">
            <v>sc</v>
          </cell>
        </row>
        <row r="1384">
          <cell r="AP1384">
            <v>521315</v>
          </cell>
          <cell r="AQ1384">
            <v>2001544</v>
          </cell>
          <cell r="AR1384">
            <v>2</v>
          </cell>
          <cell r="AS1384">
            <v>42760</v>
          </cell>
          <cell r="AT1384" t="str">
            <v>SD Terminado Parcheo UAERMV Arterial SD Reporte Ejecución diciembre de 2016-</v>
          </cell>
          <cell r="AV1384" t="str">
            <v>sc</v>
          </cell>
        </row>
        <row r="1385">
          <cell r="AP1385">
            <v>521318</v>
          </cell>
          <cell r="AQ1385">
            <v>2001575</v>
          </cell>
          <cell r="AR1385">
            <v>2</v>
          </cell>
          <cell r="AS1385">
            <v>42570</v>
          </cell>
          <cell r="AT1385" t="str">
            <v>FDLCH-088-2015 Terminado Mantenimiento Periódico FDL CHAPINERO Arterial SD -</v>
          </cell>
          <cell r="AV1385" t="str">
            <v>sc</v>
          </cell>
        </row>
        <row r="1386">
          <cell r="AP1386">
            <v>521320</v>
          </cell>
          <cell r="AQ1386">
            <v>2001575</v>
          </cell>
          <cell r="AR1386">
            <v>2</v>
          </cell>
          <cell r="AS1386">
            <v>42760</v>
          </cell>
          <cell r="AT1386" t="str">
            <v>SD Terminado Parcheo UAERMV Arterial SD Reporte Ejecución diciembre de 2016-</v>
          </cell>
          <cell r="AV1386" t="str">
            <v>sc</v>
          </cell>
        </row>
        <row r="1387">
          <cell r="AP1387">
            <v>521323</v>
          </cell>
          <cell r="AQ1387">
            <v>2001593</v>
          </cell>
          <cell r="AR1387">
            <v>2</v>
          </cell>
          <cell r="AS1387">
            <v>42570</v>
          </cell>
          <cell r="AT1387" t="str">
            <v>FDLCH-088-2015 Terminado Mantenimiento Periódico FDL CHAPINERO Arterial SD -</v>
          </cell>
          <cell r="AV1387" t="str">
            <v>sc</v>
          </cell>
        </row>
        <row r="1388">
          <cell r="AP1388">
            <v>521325</v>
          </cell>
          <cell r="AQ1388">
            <v>2001593</v>
          </cell>
          <cell r="AR1388">
            <v>2</v>
          </cell>
          <cell r="AS1388">
            <v>40774</v>
          </cell>
          <cell r="AT1388" t="str">
            <v>CONV-016-2011 Terminado Mantenimiento Periódico UAERMV Arterial  -</v>
          </cell>
          <cell r="AV1388" t="str">
            <v>sc</v>
          </cell>
        </row>
        <row r="1389">
          <cell r="AP1389">
            <v>521328</v>
          </cell>
          <cell r="AQ1389">
            <v>2001611</v>
          </cell>
          <cell r="AR1389">
            <v>2</v>
          </cell>
          <cell r="AS1389">
            <v>42570</v>
          </cell>
          <cell r="AT1389" t="str">
            <v>FDLCH-088-2015 Terminado Mantenimiento Periódico FDL CHAPINERO Arterial SD -</v>
          </cell>
          <cell r="AV1389" t="str">
            <v>sc</v>
          </cell>
        </row>
        <row r="1390">
          <cell r="AP1390">
            <v>521333</v>
          </cell>
          <cell r="AQ1390">
            <v>2001637</v>
          </cell>
          <cell r="AR1390">
            <v>2</v>
          </cell>
          <cell r="AS1390">
            <v>42760</v>
          </cell>
          <cell r="AT1390" t="str">
            <v>SD Terminado Parcheo UAERMV Arterial SD Reporte Ejecución diciembre de 2016-</v>
          </cell>
          <cell r="AV1390" t="str">
            <v>sc</v>
          </cell>
        </row>
        <row r="1391">
          <cell r="AP1391">
            <v>521335</v>
          </cell>
          <cell r="AQ1391">
            <v>2001637</v>
          </cell>
          <cell r="AR1391">
            <v>2</v>
          </cell>
          <cell r="AS1391">
            <v>40988</v>
          </cell>
          <cell r="AT1391" t="str">
            <v>CONV-009-2011 Terminado Mantenimiento Periódico UAERMV Arterial  -</v>
          </cell>
          <cell r="AV1391" t="str">
            <v>sc</v>
          </cell>
        </row>
        <row r="1392">
          <cell r="AP1392">
            <v>521343</v>
          </cell>
          <cell r="AQ1392">
            <v>2001685</v>
          </cell>
          <cell r="AR1392">
            <v>2</v>
          </cell>
          <cell r="AS1392">
            <v>42570</v>
          </cell>
          <cell r="AT1392" t="str">
            <v>FDLCH-088-2015 Terminado Mantenimiento Periódico FDL CHAPINERO Arterial SD -</v>
          </cell>
          <cell r="AV1392" t="str">
            <v>sc</v>
          </cell>
        </row>
        <row r="1393">
          <cell r="AP1393">
            <v>521345</v>
          </cell>
          <cell r="AQ1393">
            <v>2001685</v>
          </cell>
          <cell r="AR1393">
            <v>2</v>
          </cell>
          <cell r="AS1393">
            <v>40988</v>
          </cell>
          <cell r="AT1393" t="str">
            <v>CONV-009-2011 Terminado Mantenimiento Periódico UAERMV Arterial  -</v>
          </cell>
          <cell r="AV1393" t="str">
            <v>sc</v>
          </cell>
        </row>
        <row r="1394">
          <cell r="AP1394">
            <v>521348</v>
          </cell>
          <cell r="AQ1394">
            <v>2001698</v>
          </cell>
          <cell r="AR1394">
            <v>2</v>
          </cell>
          <cell r="AS1394">
            <v>42570</v>
          </cell>
          <cell r="AT1394" t="str">
            <v>FDLCH-088-2015 Terminado Mantenimiento Periódico FDL CHAPINERO Arterial SD -</v>
          </cell>
          <cell r="AV1394" t="str">
            <v>sc</v>
          </cell>
        </row>
        <row r="1395">
          <cell r="AP1395">
            <v>521353</v>
          </cell>
          <cell r="AQ1395">
            <v>2001728</v>
          </cell>
          <cell r="AR1395">
            <v>2</v>
          </cell>
          <cell r="AS1395">
            <v>42760</v>
          </cell>
          <cell r="AT1395" t="str">
            <v>SD Terminado Parcheo UAERMV Arterial SD Reporte Ejecución diciembre de 2016-</v>
          </cell>
          <cell r="AV1395" t="str">
            <v>sc</v>
          </cell>
        </row>
        <row r="1396">
          <cell r="AP1396">
            <v>521355</v>
          </cell>
          <cell r="AQ1396">
            <v>2001728</v>
          </cell>
          <cell r="AR1396">
            <v>2</v>
          </cell>
          <cell r="AS1396">
            <v>40988</v>
          </cell>
          <cell r="AT1396" t="str">
            <v>CONV-009-2011 Terminado Mantenimiento Periódico UAERMV Arterial  -</v>
          </cell>
          <cell r="AV1396" t="str">
            <v>sc</v>
          </cell>
        </row>
        <row r="1397">
          <cell r="AP1397">
            <v>521358</v>
          </cell>
          <cell r="AQ1397">
            <v>2001765</v>
          </cell>
          <cell r="AR1397">
            <v>2</v>
          </cell>
          <cell r="AS1397">
            <v>42760</v>
          </cell>
          <cell r="AT1397" t="str">
            <v>SD Terminado Parcheo UAERMV Arterial SD Reporte Ejecución diciembre de 2016-</v>
          </cell>
          <cell r="AV1397" t="str">
            <v>sc</v>
          </cell>
        </row>
        <row r="1398">
          <cell r="AP1398">
            <v>521360</v>
          </cell>
          <cell r="AQ1398">
            <v>2001765</v>
          </cell>
          <cell r="AR1398">
            <v>2</v>
          </cell>
          <cell r="AS1398">
            <v>40988</v>
          </cell>
          <cell r="AT1398" t="str">
            <v>CONV-009-2011 Terminado Mantenimiento Periódico UAERMV Arterial  -</v>
          </cell>
          <cell r="AV1398" t="str">
            <v>sc</v>
          </cell>
        </row>
        <row r="1399">
          <cell r="AP1399">
            <v>521363</v>
          </cell>
          <cell r="AQ1399">
            <v>2001769</v>
          </cell>
          <cell r="AR1399">
            <v>2</v>
          </cell>
          <cell r="AS1399">
            <v>42570</v>
          </cell>
          <cell r="AT1399" t="str">
            <v>FDLCH-088-2015 Terminado Mantenimiento Periódico FDL CHAPINERO Arterial SD -</v>
          </cell>
          <cell r="AV1399" t="str">
            <v>sc</v>
          </cell>
        </row>
        <row r="1400">
          <cell r="AP1400">
            <v>521365</v>
          </cell>
          <cell r="AQ1400">
            <v>2001769</v>
          </cell>
          <cell r="AR1400">
            <v>2</v>
          </cell>
          <cell r="AS1400">
            <v>41411</v>
          </cell>
          <cell r="AT1400" t="str">
            <v>SD Terminado Mantenimiento Periódico UAERMV Arterial  -</v>
          </cell>
          <cell r="AV1400" t="str">
            <v>sc</v>
          </cell>
        </row>
        <row r="1401">
          <cell r="AP1401">
            <v>521368</v>
          </cell>
          <cell r="AQ1401">
            <v>2001781</v>
          </cell>
          <cell r="AR1401">
            <v>2</v>
          </cell>
          <cell r="AS1401">
            <v>42570</v>
          </cell>
          <cell r="AT1401" t="str">
            <v>FDLCH-088-2015 Terminado Mantenimiento Periódico FDL CHAPINERO Arterial SD -</v>
          </cell>
          <cell r="AV1401" t="str">
            <v>sc</v>
          </cell>
        </row>
        <row r="1402">
          <cell r="AP1402">
            <v>521373</v>
          </cell>
          <cell r="AQ1402">
            <v>2001794</v>
          </cell>
          <cell r="AR1402">
            <v>2</v>
          </cell>
          <cell r="AS1402">
            <v>42760</v>
          </cell>
          <cell r="AT1402" t="str">
            <v>SD Terminado Parcheo UAERMV Arterial SD Reporte Ejecución diciembre de 2016-</v>
          </cell>
          <cell r="AV1402" t="str">
            <v>sc</v>
          </cell>
        </row>
        <row r="1403">
          <cell r="AP1403">
            <v>521378</v>
          </cell>
          <cell r="AQ1403">
            <v>2001806</v>
          </cell>
          <cell r="AR1403">
            <v>2</v>
          </cell>
          <cell r="AS1403">
            <v>42570</v>
          </cell>
          <cell r="AT1403" t="str">
            <v>FDLCH-088-2015 Terminado Mantenimiento Periódico FDL CHAPINERO Arterial SD -</v>
          </cell>
          <cell r="AV1403" t="str">
            <v>sc</v>
          </cell>
        </row>
        <row r="1404">
          <cell r="AP1404">
            <v>521383</v>
          </cell>
          <cell r="AQ1404">
            <v>2001819</v>
          </cell>
          <cell r="AR1404">
            <v>2</v>
          </cell>
          <cell r="AS1404">
            <v>42570</v>
          </cell>
          <cell r="AT1404" t="str">
            <v>FDLCH-088-2015 Terminado Mantenimiento Periódico FDL CHAPINERO Arterial SD -</v>
          </cell>
          <cell r="AV1404" t="str">
            <v>sc</v>
          </cell>
        </row>
        <row r="1405">
          <cell r="AP1405">
            <v>521388</v>
          </cell>
          <cell r="AQ1405">
            <v>2001828</v>
          </cell>
          <cell r="AR1405">
            <v>2</v>
          </cell>
          <cell r="AS1405">
            <v>42570</v>
          </cell>
          <cell r="AT1405" t="str">
            <v>FDLCH-088-2015 Terminado Mantenimiento Periódico FDL CHAPINERO Arterial SD -</v>
          </cell>
          <cell r="AV1405" t="str">
            <v>sc</v>
          </cell>
        </row>
        <row r="1406">
          <cell r="AP1406">
            <v>521393</v>
          </cell>
          <cell r="AQ1406">
            <v>2001857</v>
          </cell>
          <cell r="AR1406">
            <v>2</v>
          </cell>
          <cell r="AS1406">
            <v>42570</v>
          </cell>
          <cell r="AT1406" t="str">
            <v>FDLCH-088-2015 Terminado Mantenimiento Periódico FDL CHAPINERO Arterial SD -</v>
          </cell>
          <cell r="AV1406" t="str">
            <v>sc</v>
          </cell>
        </row>
        <row r="1407">
          <cell r="AP1407">
            <v>521398</v>
          </cell>
          <cell r="AQ1407">
            <v>2001916</v>
          </cell>
          <cell r="AR1407">
            <v>2</v>
          </cell>
          <cell r="AS1407">
            <v>42570</v>
          </cell>
          <cell r="AT1407" t="str">
            <v>FDLCH-088-2015 Terminado Mantenimiento Periódico FDL CHAPINERO Arterial SD -</v>
          </cell>
          <cell r="AV1407" t="str">
            <v>sc</v>
          </cell>
        </row>
        <row r="1408">
          <cell r="AP1408">
            <v>521403</v>
          </cell>
          <cell r="AQ1408">
            <v>2001973</v>
          </cell>
          <cell r="AR1408">
            <v>2</v>
          </cell>
          <cell r="AS1408">
            <v>42760</v>
          </cell>
          <cell r="AT1408" t="str">
            <v>SD Terminado Parcheo UAERMV Arterial SD Reporte Ejecución diciembre de 2016-</v>
          </cell>
          <cell r="AV1408" t="str">
            <v>sc</v>
          </cell>
        </row>
        <row r="1409">
          <cell r="AP1409">
            <v>521408</v>
          </cell>
          <cell r="AQ1409">
            <v>2001992</v>
          </cell>
          <cell r="AR1409">
            <v>2</v>
          </cell>
          <cell r="AS1409">
            <v>42313</v>
          </cell>
          <cell r="AT1409" t="str">
            <v>IDU-49-2012 Terminado Acciones de Movilidad IDU Arterial  -</v>
          </cell>
          <cell r="AV1409" t="str">
            <v>sc</v>
          </cell>
        </row>
        <row r="1410">
          <cell r="AP1410">
            <v>521410</v>
          </cell>
          <cell r="AQ1410">
            <v>2001992</v>
          </cell>
          <cell r="AR1410">
            <v>2</v>
          </cell>
          <cell r="AS1410">
            <v>42570</v>
          </cell>
          <cell r="AT1410" t="str">
            <v>FDLCH-088-2015 Terminado Mantenimiento Periódico FDL CHAPINERO Arterial SD -</v>
          </cell>
          <cell r="AV1410" t="str">
            <v>sc</v>
          </cell>
        </row>
        <row r="1411">
          <cell r="AP1411">
            <v>521415</v>
          </cell>
          <cell r="AQ1411">
            <v>2002024</v>
          </cell>
          <cell r="AR1411">
            <v>2</v>
          </cell>
          <cell r="AS1411">
            <v>42570</v>
          </cell>
          <cell r="AT1411" t="str">
            <v>FDLCH-088-2015 Terminado Mantenimiento Periódico FDL CHAPINERO Arterial SD -</v>
          </cell>
          <cell r="AV1411" t="str">
            <v>sc</v>
          </cell>
        </row>
        <row r="1412">
          <cell r="AP1412">
            <v>521418</v>
          </cell>
          <cell r="AQ1412">
            <v>2002058</v>
          </cell>
          <cell r="AR1412">
            <v>2</v>
          </cell>
          <cell r="AS1412">
            <v>42570</v>
          </cell>
          <cell r="AT1412" t="str">
            <v>FDLCH-088-2015 Terminado Mantenimiento Periódico FDL CHAPINERO Arterial SD -</v>
          </cell>
          <cell r="AV1412" t="str">
            <v>sc</v>
          </cell>
        </row>
        <row r="1413">
          <cell r="AP1413">
            <v>521420</v>
          </cell>
          <cell r="AQ1413">
            <v>2002058</v>
          </cell>
          <cell r="AR1413">
            <v>2</v>
          </cell>
          <cell r="AS1413">
            <v>42570</v>
          </cell>
          <cell r="AT1413" t="str">
            <v>FDLCH-088-2015 Terminado Mantenimiento Periódico FDL CHAPINERO Arterial SD -</v>
          </cell>
          <cell r="AV1413" t="str">
            <v>sc</v>
          </cell>
        </row>
        <row r="1414">
          <cell r="AP1414">
            <v>521430</v>
          </cell>
          <cell r="AQ1414">
            <v>2002164</v>
          </cell>
          <cell r="AR1414">
            <v>2</v>
          </cell>
          <cell r="AS1414">
            <v>42760</v>
          </cell>
          <cell r="AT1414" t="str">
            <v>SD Terminado Parcheo UAERMV Arterial SD Reporte Ejecución diciembre de 2016-</v>
          </cell>
          <cell r="AV1414" t="str">
            <v>sc</v>
          </cell>
        </row>
        <row r="1415">
          <cell r="AP1415">
            <v>521443</v>
          </cell>
          <cell r="AQ1415">
            <v>2002216</v>
          </cell>
          <cell r="AR1415">
            <v>2</v>
          </cell>
          <cell r="AS1415">
            <v>42570</v>
          </cell>
          <cell r="AT1415" t="str">
            <v>FDLCH-088-2015 Terminado Mantenimiento Periódico FDL CHAPINERO Arterial SD -</v>
          </cell>
          <cell r="AV1415" t="str">
            <v>sc</v>
          </cell>
        </row>
        <row r="1416">
          <cell r="AP1416">
            <v>521445</v>
          </cell>
          <cell r="AQ1416">
            <v>2002216</v>
          </cell>
          <cell r="AR1416">
            <v>2</v>
          </cell>
          <cell r="AS1416">
            <v>42570</v>
          </cell>
          <cell r="AT1416" t="str">
            <v>FDLCH-088-2015 Terminado Mantenimiento Periódico FDL CHAPINERO Arterial SD -</v>
          </cell>
          <cell r="AV1416" t="str">
            <v>sc</v>
          </cell>
        </row>
        <row r="1417">
          <cell r="AP1417">
            <v>521455</v>
          </cell>
          <cell r="AQ1417">
            <v>3000025</v>
          </cell>
          <cell r="AR1417">
            <v>2</v>
          </cell>
          <cell r="AS1417">
            <v>41519</v>
          </cell>
          <cell r="AT1417" t="str">
            <v>CONV-009-2011 Terminado Mantenimiento Periódico UAERMV Arterial  -</v>
          </cell>
          <cell r="AV1417" t="str">
            <v>sc</v>
          </cell>
        </row>
        <row r="1418">
          <cell r="AP1418">
            <v>524738</v>
          </cell>
          <cell r="AQ1418">
            <v>2001360</v>
          </cell>
          <cell r="AR1418">
            <v>2</v>
          </cell>
          <cell r="AS1418">
            <v>42570</v>
          </cell>
          <cell r="AT1418" t="str">
            <v>FDLCH-088-2015 Terminado Mantenimiento Periódico FDL CHAPINERO Arterial SD -</v>
          </cell>
          <cell r="AV1418" t="str">
            <v>sc</v>
          </cell>
        </row>
        <row r="1419">
          <cell r="AP1419">
            <v>524740</v>
          </cell>
          <cell r="AQ1419">
            <v>2001360</v>
          </cell>
          <cell r="AR1419">
            <v>2</v>
          </cell>
          <cell r="AS1419">
            <v>40988</v>
          </cell>
          <cell r="AT1419" t="str">
            <v>CONV-009-2011 Terminado Mantenimiento Periódico UAERMV Arterial  -</v>
          </cell>
          <cell r="AV1419" t="str">
            <v>sc</v>
          </cell>
        </row>
        <row r="1420">
          <cell r="AP1420">
            <v>524743</v>
          </cell>
          <cell r="AQ1420">
            <v>2001413</v>
          </cell>
          <cell r="AR1420">
            <v>2</v>
          </cell>
          <cell r="AS1420">
            <v>42570</v>
          </cell>
          <cell r="AT1420" t="str">
            <v>FDLCH-088-2015 Terminado Mantenimiento Periódico FDL CHAPINERO Arterial SD -</v>
          </cell>
          <cell r="AV1420" t="str">
            <v>sc</v>
          </cell>
        </row>
        <row r="1421">
          <cell r="AP1421">
            <v>524745</v>
          </cell>
          <cell r="AQ1421">
            <v>2001413</v>
          </cell>
          <cell r="AR1421">
            <v>2</v>
          </cell>
          <cell r="AS1421">
            <v>40988</v>
          </cell>
          <cell r="AT1421" t="str">
            <v>CONV-009-2011 Terminado Mantenimiento Periódico UAERMV Arterial  -</v>
          </cell>
          <cell r="AV1421" t="str">
            <v>sc</v>
          </cell>
        </row>
        <row r="1422">
          <cell r="AP1422">
            <v>524748</v>
          </cell>
          <cell r="AQ1422">
            <v>2002204</v>
          </cell>
          <cell r="AR1422">
            <v>2</v>
          </cell>
          <cell r="AS1422">
            <v>42760</v>
          </cell>
          <cell r="AT1422" t="str">
            <v>SD Terminado Parcheo UAERMV Arterial SD Reporte Ejecución diciembre de 2016-</v>
          </cell>
          <cell r="AV1422" t="str">
            <v>sc</v>
          </cell>
        </row>
        <row r="1423">
          <cell r="AP1423">
            <v>524753</v>
          </cell>
          <cell r="AQ1423">
            <v>2001504</v>
          </cell>
          <cell r="AR1423">
            <v>2</v>
          </cell>
          <cell r="AS1423">
            <v>42570</v>
          </cell>
          <cell r="AT1423" t="str">
            <v>FDLCH-088-2015 Terminado Mantenimiento Periódico FDL CHAPINERO Arterial SD -</v>
          </cell>
          <cell r="AV1423" t="str">
            <v>sc</v>
          </cell>
        </row>
        <row r="1424">
          <cell r="AP1424">
            <v>524758</v>
          </cell>
          <cell r="AQ1424">
            <v>2001491</v>
          </cell>
          <cell r="AR1424">
            <v>2</v>
          </cell>
          <cell r="AS1424">
            <v>42570</v>
          </cell>
          <cell r="AT1424" t="str">
            <v>FDLCH-088-2015 Terminado Mantenimiento Periódico FDL CHAPINERO Arterial SD -</v>
          </cell>
          <cell r="AV1424" t="str">
            <v>sc</v>
          </cell>
        </row>
        <row r="1425">
          <cell r="AP1425">
            <v>524760</v>
          </cell>
          <cell r="AQ1425">
            <v>2001491</v>
          </cell>
          <cell r="AR1425">
            <v>2</v>
          </cell>
          <cell r="AS1425">
            <v>40988</v>
          </cell>
          <cell r="AT1425" t="str">
            <v>CONV-009-2011 Terminado Mantenimiento Periódico UAERMV Arterial  -</v>
          </cell>
          <cell r="AV1425" t="str">
            <v>sc</v>
          </cell>
        </row>
        <row r="1426">
          <cell r="AP1426">
            <v>524763</v>
          </cell>
          <cell r="AQ1426">
            <v>2001446</v>
          </cell>
          <cell r="AR1426">
            <v>2</v>
          </cell>
          <cell r="AS1426">
            <v>42760</v>
          </cell>
          <cell r="AT1426" t="str">
            <v>SD Terminado Parcheo UAERMV Arterial SD Reporte Ejecución diciembre de 2016-</v>
          </cell>
          <cell r="AV1426" t="str">
            <v>sc</v>
          </cell>
        </row>
        <row r="1427">
          <cell r="AP1427">
            <v>524768</v>
          </cell>
          <cell r="AQ1427">
            <v>2001391</v>
          </cell>
          <cell r="AR1427">
            <v>2</v>
          </cell>
          <cell r="AS1427">
            <v>42570</v>
          </cell>
          <cell r="AT1427" t="str">
            <v>FDLCH-088-2015 Terminado Mantenimiento Periódico FDL CHAPINERO Arterial SD -</v>
          </cell>
          <cell r="AV1427" t="str">
            <v>sc</v>
          </cell>
        </row>
        <row r="1428">
          <cell r="AP1428">
            <v>524770</v>
          </cell>
          <cell r="AQ1428">
            <v>2001391</v>
          </cell>
          <cell r="AR1428">
            <v>2</v>
          </cell>
          <cell r="AS1428">
            <v>40988</v>
          </cell>
          <cell r="AT1428" t="str">
            <v>CONV-009-2011 Terminado Mantenimiento Periódico UAERMV Arterial  -</v>
          </cell>
          <cell r="AV1428" t="str">
            <v>sc</v>
          </cell>
        </row>
        <row r="1429">
          <cell r="AP1429">
            <v>524773</v>
          </cell>
          <cell r="AQ1429">
            <v>2001162</v>
          </cell>
          <cell r="AR1429">
            <v>2</v>
          </cell>
          <cell r="AS1429">
            <v>42570</v>
          </cell>
          <cell r="AT1429" t="str">
            <v>FDLCH-088-2015 Terminado Mantenimiento Periódico FDL CHAPINERO Arterial SD -</v>
          </cell>
          <cell r="AV1429" t="str">
            <v>sc</v>
          </cell>
        </row>
        <row r="1430">
          <cell r="AP1430">
            <v>524775</v>
          </cell>
          <cell r="AQ1430">
            <v>2001162</v>
          </cell>
          <cell r="AR1430">
            <v>2</v>
          </cell>
          <cell r="AS1430">
            <v>40988</v>
          </cell>
          <cell r="AT1430" t="str">
            <v>CONV-009-2011 Terminado Mantenimiento Periódico UAERMV Arterial  -</v>
          </cell>
          <cell r="AV1430" t="str">
            <v>sc</v>
          </cell>
        </row>
        <row r="1431">
          <cell r="AP1431">
            <v>524778</v>
          </cell>
          <cell r="AQ1431">
            <v>2001472</v>
          </cell>
          <cell r="AR1431">
            <v>2</v>
          </cell>
          <cell r="AS1431">
            <v>42760</v>
          </cell>
          <cell r="AT1431" t="str">
            <v>SD Terminado Parcheo UAERMV Arterial SD Reporte Ejecución diciembre de 2016-</v>
          </cell>
          <cell r="AV1431" t="str">
            <v>sc</v>
          </cell>
        </row>
        <row r="1432">
          <cell r="AP1432">
            <v>524783</v>
          </cell>
          <cell r="AQ1432">
            <v>2001298</v>
          </cell>
          <cell r="AR1432">
            <v>2</v>
          </cell>
          <cell r="AS1432">
            <v>42570</v>
          </cell>
          <cell r="AT1432" t="str">
            <v>FDLCH-088-2015 Terminado Mantenimiento Periódico FDL CHAPINERO Arterial SD -</v>
          </cell>
          <cell r="AV1432" t="str">
            <v>sc</v>
          </cell>
        </row>
        <row r="1433">
          <cell r="AP1433">
            <v>524785</v>
          </cell>
          <cell r="AQ1433">
            <v>2001298</v>
          </cell>
          <cell r="AR1433">
            <v>2</v>
          </cell>
          <cell r="AS1433">
            <v>42760</v>
          </cell>
          <cell r="AT1433" t="str">
            <v>SD Terminado Parcheo UAERMV Arterial SD Reporte Ejecución diciembre de 2016-</v>
          </cell>
          <cell r="AV1433" t="str">
            <v>sc</v>
          </cell>
        </row>
        <row r="1434">
          <cell r="AP1434">
            <v>524788</v>
          </cell>
          <cell r="AQ1434">
            <v>2001186</v>
          </cell>
          <cell r="AR1434">
            <v>2</v>
          </cell>
          <cell r="AS1434">
            <v>42760</v>
          </cell>
          <cell r="AT1434" t="str">
            <v>SD Terminado Parcheo UAERMV Arterial SD Reporte Ejecución diciembre de 2016-</v>
          </cell>
          <cell r="AV1434" t="str">
            <v>sc</v>
          </cell>
        </row>
        <row r="1435">
          <cell r="AP1435">
            <v>524793</v>
          </cell>
          <cell r="AQ1435">
            <v>2001205</v>
          </cell>
          <cell r="AR1435">
            <v>2</v>
          </cell>
          <cell r="AS1435">
            <v>42760</v>
          </cell>
          <cell r="AT1435" t="str">
            <v>SD Terminado Parcheo UAERMV Arterial SD Reporte Ejecución diciembre de 2016-</v>
          </cell>
          <cell r="AV1435" t="str">
            <v>sc</v>
          </cell>
        </row>
        <row r="1436">
          <cell r="AP1436">
            <v>524798</v>
          </cell>
          <cell r="AQ1436">
            <v>2001229</v>
          </cell>
          <cell r="AR1436">
            <v>2</v>
          </cell>
          <cell r="AS1436">
            <v>42760</v>
          </cell>
          <cell r="AT1436" t="str">
            <v>SD Terminado Parcheo UAERMV Arterial SD Reporte Ejecución diciembre de 2016-</v>
          </cell>
          <cell r="AV1436" t="str">
            <v>sc</v>
          </cell>
        </row>
        <row r="1437">
          <cell r="AP1437">
            <v>524800</v>
          </cell>
          <cell r="AQ1437">
            <v>2001229</v>
          </cell>
          <cell r="AR1437">
            <v>2</v>
          </cell>
          <cell r="AS1437">
            <v>42760</v>
          </cell>
          <cell r="AT1437" t="str">
            <v>SD Terminado Parcheo UAERMV Arterial SD Reporte Ejecución diciembre de 2016-</v>
          </cell>
          <cell r="AV1437" t="str">
            <v>sc</v>
          </cell>
        </row>
        <row r="1438">
          <cell r="AP1438">
            <v>524803</v>
          </cell>
          <cell r="AQ1438">
            <v>2001280</v>
          </cell>
          <cell r="AR1438">
            <v>2</v>
          </cell>
          <cell r="AS1438">
            <v>42313</v>
          </cell>
          <cell r="AT1438" t="str">
            <v>IDU-49-2012 Terminado Acciones de Movilidad IDU Arterial  -</v>
          </cell>
          <cell r="AV1438" t="str">
            <v>sc</v>
          </cell>
        </row>
        <row r="1439">
          <cell r="AP1439">
            <v>524805</v>
          </cell>
          <cell r="AQ1439">
            <v>2001280</v>
          </cell>
          <cell r="AR1439">
            <v>2</v>
          </cell>
          <cell r="AS1439">
            <v>40774</v>
          </cell>
          <cell r="AT1439" t="str">
            <v>CONV-016-2011 Terminado Mantenimiento Periódico UAERMV Arterial  -</v>
          </cell>
          <cell r="AV1439" t="str">
            <v>sc</v>
          </cell>
        </row>
        <row r="1440">
          <cell r="AP1440">
            <v>524813</v>
          </cell>
          <cell r="AQ1440">
            <v>2001271</v>
          </cell>
          <cell r="AR1440">
            <v>2</v>
          </cell>
          <cell r="AS1440">
            <v>42570</v>
          </cell>
          <cell r="AT1440" t="str">
            <v>FDLCH-088-2015 Terminado Mantenimiento Periódico FDL CHAPINERO Arterial SD -</v>
          </cell>
          <cell r="AV1440" t="str">
            <v>sc</v>
          </cell>
        </row>
        <row r="1441">
          <cell r="AP1441">
            <v>524858</v>
          </cell>
          <cell r="AQ1441">
            <v>2001020</v>
          </cell>
          <cell r="AR1441">
            <v>2</v>
          </cell>
          <cell r="AS1441">
            <v>42570</v>
          </cell>
          <cell r="AT1441" t="str">
            <v>FDLCH-088-2015 Terminado Mantenimiento Periódico FDL CHAPINERO Arterial SD -</v>
          </cell>
          <cell r="AV1441" t="str">
            <v>sc</v>
          </cell>
        </row>
        <row r="1442">
          <cell r="AP1442">
            <v>524860</v>
          </cell>
          <cell r="AQ1442">
            <v>2001020</v>
          </cell>
          <cell r="AR1442">
            <v>2</v>
          </cell>
          <cell r="AS1442">
            <v>42313</v>
          </cell>
          <cell r="AT1442" t="str">
            <v>IDU-70-2008 Terminado Acciones de Movilidad IDU Arterial  -</v>
          </cell>
          <cell r="AV1442" t="str">
            <v>sc</v>
          </cell>
        </row>
        <row r="1443">
          <cell r="AP1443">
            <v>524863</v>
          </cell>
          <cell r="AQ1443">
            <v>2001006</v>
          </cell>
          <cell r="AR1443">
            <v>2</v>
          </cell>
          <cell r="AS1443">
            <v>42570</v>
          </cell>
          <cell r="AT1443" t="str">
            <v>FDLCH-088-2015 Terminado Mantenimiento Periódico FDL CHAPINERO Arterial SD -</v>
          </cell>
          <cell r="AV1443" t="str">
            <v>sc</v>
          </cell>
        </row>
        <row r="1444">
          <cell r="AP1444">
            <v>524865</v>
          </cell>
          <cell r="AQ1444">
            <v>2001006</v>
          </cell>
          <cell r="AR1444">
            <v>2</v>
          </cell>
          <cell r="AS1444">
            <v>42760</v>
          </cell>
          <cell r="AT1444" t="str">
            <v>SD Terminado Parcheo UAERMV Arterial SD Reporte Ejecución diciembre de 2016-</v>
          </cell>
          <cell r="AV1444" t="str">
            <v>sc</v>
          </cell>
        </row>
        <row r="1445">
          <cell r="AP1445">
            <v>524868</v>
          </cell>
          <cell r="AQ1445">
            <v>2000993</v>
          </cell>
          <cell r="AR1445">
            <v>2</v>
          </cell>
          <cell r="AS1445">
            <v>42570</v>
          </cell>
          <cell r="AT1445" t="str">
            <v>FDLCH-088-2015 Terminado Mantenimiento Periódico FDL CHAPINERO Arterial SD -</v>
          </cell>
          <cell r="AV1445" t="str">
            <v>sc</v>
          </cell>
        </row>
        <row r="1446">
          <cell r="AP1446">
            <v>524870</v>
          </cell>
          <cell r="AQ1446">
            <v>2000993</v>
          </cell>
          <cell r="AR1446">
            <v>2</v>
          </cell>
          <cell r="AS1446">
            <v>42313</v>
          </cell>
          <cell r="AT1446" t="str">
            <v>IDU-70-2008 Terminado Acciones de Movilidad IDU Arterial  -</v>
          </cell>
          <cell r="AV1446" t="str">
            <v>sc</v>
          </cell>
        </row>
        <row r="1447">
          <cell r="AP1447">
            <v>524873</v>
          </cell>
          <cell r="AQ1447">
            <v>2000981</v>
          </cell>
          <cell r="AR1447">
            <v>2</v>
          </cell>
          <cell r="AS1447">
            <v>42570</v>
          </cell>
          <cell r="AT1447" t="str">
            <v>FDLCH-088-2015 Terminado Mantenimiento Periódico FDL CHAPINERO Arterial SD -</v>
          </cell>
          <cell r="AV1447" t="str">
            <v>sc</v>
          </cell>
        </row>
        <row r="1448">
          <cell r="AP1448">
            <v>524875</v>
          </cell>
          <cell r="AQ1448">
            <v>2000981</v>
          </cell>
          <cell r="AR1448">
            <v>2</v>
          </cell>
          <cell r="AS1448">
            <v>42313</v>
          </cell>
          <cell r="AT1448" t="str">
            <v>IDU-70-2008 Terminado Acciones de Movilidad IDU Arterial  -</v>
          </cell>
          <cell r="AV1448" t="str">
            <v>sc</v>
          </cell>
        </row>
        <row r="1449">
          <cell r="AP1449">
            <v>524878</v>
          </cell>
          <cell r="AQ1449">
            <v>2000964</v>
          </cell>
          <cell r="AR1449">
            <v>2</v>
          </cell>
          <cell r="AS1449">
            <v>42570</v>
          </cell>
          <cell r="AT1449" t="str">
            <v>FDLCH-088-2015 Terminado Mantenimiento Periódico FDL CHAPINERO Arterial SD -</v>
          </cell>
          <cell r="AV1449" t="str">
            <v>sc</v>
          </cell>
        </row>
        <row r="1450">
          <cell r="AP1450">
            <v>524880</v>
          </cell>
          <cell r="AQ1450">
            <v>2000964</v>
          </cell>
          <cell r="AR1450">
            <v>2</v>
          </cell>
          <cell r="AS1450">
            <v>42313</v>
          </cell>
          <cell r="AT1450" t="str">
            <v>IDU-70-2008 Terminado Acciones de Movilidad IDU Arterial  -</v>
          </cell>
          <cell r="AV1450" t="str">
            <v>sc</v>
          </cell>
        </row>
        <row r="1451">
          <cell r="AP1451">
            <v>524883</v>
          </cell>
          <cell r="AQ1451">
            <v>2000943</v>
          </cell>
          <cell r="AR1451">
            <v>2</v>
          </cell>
          <cell r="AS1451">
            <v>42570</v>
          </cell>
          <cell r="AT1451" t="str">
            <v>FDLCH-088-2015 Terminado Mantenimiento Periódico FDL CHAPINERO Arterial SD -</v>
          </cell>
          <cell r="AV1451" t="str">
            <v>sc</v>
          </cell>
        </row>
        <row r="1452">
          <cell r="AP1452">
            <v>524885</v>
          </cell>
          <cell r="AQ1452">
            <v>2000943</v>
          </cell>
          <cell r="AR1452">
            <v>2</v>
          </cell>
          <cell r="AS1452">
            <v>42313</v>
          </cell>
          <cell r="AT1452" t="str">
            <v>IDU-70-2008 Terminado Acciones de Movilidad IDU Arterial  -</v>
          </cell>
          <cell r="AV1452" t="str">
            <v>sc</v>
          </cell>
        </row>
        <row r="1453">
          <cell r="AP1453">
            <v>524888</v>
          </cell>
          <cell r="AQ1453">
            <v>2001064</v>
          </cell>
          <cell r="AR1453">
            <v>2</v>
          </cell>
          <cell r="AS1453">
            <v>42570</v>
          </cell>
          <cell r="AT1453" t="str">
            <v>FDLCH-088-2015 Terminado Mantenimiento Periódico FDL CHAPINERO Arterial SD -</v>
          </cell>
          <cell r="AV1453" t="str">
            <v>sc</v>
          </cell>
        </row>
        <row r="1454">
          <cell r="AP1454">
            <v>524890</v>
          </cell>
          <cell r="AQ1454">
            <v>2001064</v>
          </cell>
          <cell r="AR1454">
            <v>2</v>
          </cell>
          <cell r="AS1454">
            <v>42760</v>
          </cell>
          <cell r="AT1454" t="str">
            <v>SD Terminado Parcheo UAERMV Arterial SD Reporte Ejecución diciembre de 2016-</v>
          </cell>
          <cell r="AV1454" t="str">
            <v>sc</v>
          </cell>
        </row>
        <row r="1455">
          <cell r="AP1455">
            <v>524893</v>
          </cell>
          <cell r="AQ1455">
            <v>2000922</v>
          </cell>
          <cell r="AR1455">
            <v>2</v>
          </cell>
          <cell r="AS1455">
            <v>42570</v>
          </cell>
          <cell r="AT1455" t="str">
            <v>FDLCH-088-2015 Terminado Mantenimiento Periódico FDL CHAPINERO Arterial SD -</v>
          </cell>
          <cell r="AV1455" t="str">
            <v>sc</v>
          </cell>
        </row>
        <row r="1456">
          <cell r="AP1456">
            <v>524895</v>
          </cell>
          <cell r="AQ1456">
            <v>2000922</v>
          </cell>
          <cell r="AR1456">
            <v>2</v>
          </cell>
          <cell r="AS1456">
            <v>42313</v>
          </cell>
          <cell r="AT1456" t="str">
            <v>IDU-70-2008 Terminado Acciones de Movilidad IDU Arterial  -</v>
          </cell>
          <cell r="AV1456" t="str">
            <v>sc</v>
          </cell>
        </row>
        <row r="1457">
          <cell r="AP1457">
            <v>524898</v>
          </cell>
          <cell r="AQ1457">
            <v>2001031</v>
          </cell>
          <cell r="AR1457">
            <v>2</v>
          </cell>
          <cell r="AS1457">
            <v>42570</v>
          </cell>
          <cell r="AT1457" t="str">
            <v>FDLCH-088-2015 Terminado Mantenimiento Periódico FDL CHAPINERO Arterial SD -</v>
          </cell>
          <cell r="AV1457" t="str">
            <v>sc</v>
          </cell>
        </row>
        <row r="1458">
          <cell r="AP1458">
            <v>524900</v>
          </cell>
          <cell r="AQ1458">
            <v>2001031</v>
          </cell>
          <cell r="AR1458">
            <v>2</v>
          </cell>
          <cell r="AS1458">
            <v>42313</v>
          </cell>
          <cell r="AT1458" t="str">
            <v>IDU-70-2008 Terminado Acciones de Movilidad IDU Arterial  -</v>
          </cell>
          <cell r="AV1458" t="str">
            <v>sc</v>
          </cell>
        </row>
        <row r="1459">
          <cell r="AP1459">
            <v>524999</v>
          </cell>
          <cell r="AQ1459">
            <v>2000869</v>
          </cell>
          <cell r="AR1459">
            <v>2</v>
          </cell>
          <cell r="AS1459">
            <v>42570</v>
          </cell>
          <cell r="AT1459" t="str">
            <v>FDLCH-088-2015 Terminado Mantenimiento Periódico FDL CHAPINERO Arterial SD -</v>
          </cell>
          <cell r="AV1459" t="str">
            <v>sc</v>
          </cell>
        </row>
        <row r="1460">
          <cell r="AP1460">
            <v>525001</v>
          </cell>
          <cell r="AQ1460">
            <v>2000869</v>
          </cell>
          <cell r="AR1460">
            <v>2</v>
          </cell>
          <cell r="AS1460">
            <v>42313</v>
          </cell>
          <cell r="AT1460" t="str">
            <v>IDU-70-2008 Terminado Acciones de Movilidad IDU Arterial  -</v>
          </cell>
          <cell r="AV1460" t="str">
            <v>sc</v>
          </cell>
        </row>
        <row r="1461">
          <cell r="AP1461">
            <v>525004</v>
          </cell>
          <cell r="AQ1461">
            <v>2000759</v>
          </cell>
          <cell r="AR1461">
            <v>2</v>
          </cell>
          <cell r="AS1461">
            <v>42570</v>
          </cell>
          <cell r="AT1461" t="str">
            <v>FDLCH-088-2015 Terminado Mantenimiento Periódico FDL CHAPINERO Arterial SD -</v>
          </cell>
          <cell r="AV1461" t="str">
            <v>sc</v>
          </cell>
        </row>
        <row r="1462">
          <cell r="AP1462">
            <v>525006</v>
          </cell>
          <cell r="AQ1462">
            <v>2000759</v>
          </cell>
          <cell r="AR1462">
            <v>2</v>
          </cell>
          <cell r="AS1462">
            <v>42313</v>
          </cell>
          <cell r="AT1462" t="str">
            <v>IDU-70-2008 Terminado Acciones de Movilidad IDU Arterial  -</v>
          </cell>
          <cell r="AV1462" t="str">
            <v>sc</v>
          </cell>
        </row>
        <row r="1463">
          <cell r="AP1463">
            <v>525023</v>
          </cell>
          <cell r="AQ1463">
            <v>2002266</v>
          </cell>
          <cell r="AR1463">
            <v>2</v>
          </cell>
          <cell r="AS1463">
            <v>42570</v>
          </cell>
          <cell r="AT1463" t="str">
            <v>FDLCH-088-2015 Terminado Mantenimiento Periódico FDL CHAPINERO Arterial SD -</v>
          </cell>
          <cell r="AV1463" t="str">
            <v>sc</v>
          </cell>
        </row>
        <row r="1464">
          <cell r="AP1464">
            <v>525025</v>
          </cell>
          <cell r="AQ1464">
            <v>2002266</v>
          </cell>
          <cell r="AR1464">
            <v>2</v>
          </cell>
          <cell r="AS1464">
            <v>42313</v>
          </cell>
          <cell r="AT1464" t="str">
            <v>IDU-70-2008 Terminado Acciones de Movilidad IDU Arterial  -</v>
          </cell>
          <cell r="AV1464" t="str">
            <v>sc</v>
          </cell>
        </row>
        <row r="1465">
          <cell r="AP1465">
            <v>525028</v>
          </cell>
          <cell r="AQ1465">
            <v>2000854</v>
          </cell>
          <cell r="AR1465">
            <v>2</v>
          </cell>
          <cell r="AS1465">
            <v>42570</v>
          </cell>
          <cell r="AT1465" t="str">
            <v>FDLCH-088-2015 Terminado Mantenimiento Periódico FDL CHAPINERO Arterial SD -</v>
          </cell>
          <cell r="AV1465" t="str">
            <v>sc</v>
          </cell>
        </row>
        <row r="1466">
          <cell r="AP1466">
            <v>525030</v>
          </cell>
          <cell r="AQ1466">
            <v>2000854</v>
          </cell>
          <cell r="AR1466">
            <v>2</v>
          </cell>
          <cell r="AS1466">
            <v>42313</v>
          </cell>
          <cell r="AT1466" t="str">
            <v>IDU-70-2008 Terminado Acciones de Movilidad IDU Arterial  -</v>
          </cell>
          <cell r="AV1466" t="str">
            <v>sc</v>
          </cell>
        </row>
        <row r="1467">
          <cell r="AP1467">
            <v>525033</v>
          </cell>
          <cell r="AQ1467">
            <v>2000806</v>
          </cell>
          <cell r="AR1467">
            <v>2</v>
          </cell>
          <cell r="AS1467">
            <v>42570</v>
          </cell>
          <cell r="AT1467" t="str">
            <v>FDLCH-088-2015 Terminado Mantenimiento Periódico FDL CHAPINERO Arterial SD -</v>
          </cell>
          <cell r="AV1467" t="str">
            <v>sc</v>
          </cell>
        </row>
        <row r="1468">
          <cell r="AP1468">
            <v>525035</v>
          </cell>
          <cell r="AQ1468">
            <v>2000806</v>
          </cell>
          <cell r="AR1468">
            <v>2</v>
          </cell>
          <cell r="AS1468">
            <v>42313</v>
          </cell>
          <cell r="AT1468" t="str">
            <v>IDU-70-2008 Terminado Acciones de Movilidad IDU Arterial  -</v>
          </cell>
          <cell r="AV1468" t="str">
            <v>sc</v>
          </cell>
        </row>
        <row r="1469">
          <cell r="AP1469">
            <v>525038</v>
          </cell>
          <cell r="AQ1469">
            <v>2000836</v>
          </cell>
          <cell r="AR1469">
            <v>2</v>
          </cell>
          <cell r="AS1469">
            <v>42570</v>
          </cell>
          <cell r="AT1469" t="str">
            <v>FDLCH-088-2015 Terminado Mantenimiento Periódico FDL CHAPINERO Arterial SD -</v>
          </cell>
          <cell r="AV1469" t="str">
            <v>sc</v>
          </cell>
        </row>
        <row r="1470">
          <cell r="AP1470">
            <v>525040</v>
          </cell>
          <cell r="AQ1470">
            <v>2000836</v>
          </cell>
          <cell r="AR1470">
            <v>2</v>
          </cell>
          <cell r="AS1470">
            <v>42313</v>
          </cell>
          <cell r="AT1470" t="str">
            <v>IDU-70-2008 Terminado Acciones de Movilidad IDU Arterial  -</v>
          </cell>
          <cell r="AV1470" t="str">
            <v>sc</v>
          </cell>
        </row>
        <row r="1471">
          <cell r="AP1471">
            <v>525043</v>
          </cell>
          <cell r="AQ1471">
            <v>2000612</v>
          </cell>
          <cell r="AR1471">
            <v>2</v>
          </cell>
          <cell r="AS1471">
            <v>42570</v>
          </cell>
          <cell r="AT1471" t="str">
            <v>FDLCH-088-2015 Terminado Mantenimiento Periódico FDL CHAPINERO Arterial SD -</v>
          </cell>
          <cell r="AV1471" t="str">
            <v>sc</v>
          </cell>
        </row>
        <row r="1472">
          <cell r="AP1472">
            <v>525045</v>
          </cell>
          <cell r="AQ1472">
            <v>2000612</v>
          </cell>
          <cell r="AR1472">
            <v>2</v>
          </cell>
          <cell r="AS1472">
            <v>42313</v>
          </cell>
          <cell r="AT1472" t="str">
            <v>IDU-70-2008 Terminado Acciones de Movilidad IDU Arterial  -</v>
          </cell>
          <cell r="AV1472" t="str">
            <v>sc</v>
          </cell>
        </row>
        <row r="1473">
          <cell r="AP1473">
            <v>525221</v>
          </cell>
          <cell r="AQ1473">
            <v>2000041</v>
          </cell>
          <cell r="AR1473">
            <v>2</v>
          </cell>
          <cell r="AS1473">
            <v>42313</v>
          </cell>
          <cell r="AT1473" t="str">
            <v>IDU-1810-2013 Terminado Mantenimiento Periódico IDU Arterial  -</v>
          </cell>
          <cell r="AV1473" t="str">
            <v>sc</v>
          </cell>
        </row>
        <row r="1474">
          <cell r="AP1474">
            <v>525319</v>
          </cell>
          <cell r="AQ1474">
            <v>2000085</v>
          </cell>
          <cell r="AR1474">
            <v>2</v>
          </cell>
          <cell r="AS1474">
            <v>42342</v>
          </cell>
          <cell r="AT1474" t="str">
            <v>IDU-005-2012 En Ejecución Construcción IDU Arterial  -</v>
          </cell>
          <cell r="AV1474" t="str">
            <v>sc</v>
          </cell>
        </row>
        <row r="1475">
          <cell r="AP1475">
            <v>525396</v>
          </cell>
          <cell r="AQ1475">
            <v>2001705</v>
          </cell>
          <cell r="AR1475">
            <v>2</v>
          </cell>
          <cell r="AT1475" t="str">
            <v>SD Reservado Acciones de Movilidad UAERMV Circuito Movilidad Salvando Vidas -</v>
          </cell>
          <cell r="AV1475" t="str">
            <v>sc</v>
          </cell>
        </row>
        <row r="1476">
          <cell r="AP1476">
            <v>525401</v>
          </cell>
          <cell r="AQ1476">
            <v>2001720</v>
          </cell>
          <cell r="AR1476">
            <v>2</v>
          </cell>
          <cell r="AT1476" t="str">
            <v>SD Reservado Acciones de Movilidad UAERMV Circuito Movilidad Salvando Vidas -</v>
          </cell>
          <cell r="AV1476" t="str">
            <v>sc</v>
          </cell>
        </row>
        <row r="1477">
          <cell r="AP1477">
            <v>525590</v>
          </cell>
          <cell r="AQ1477">
            <v>2000112</v>
          </cell>
          <cell r="AR1477">
            <v>2</v>
          </cell>
          <cell r="AS1477">
            <v>42313</v>
          </cell>
          <cell r="AT1477" t="str">
            <v>IDU-083-2012 Terminado Mantenimiento Periódico IDU Arterial  -Puente16-POLIZA ESTABILIDAD ACTIVA</v>
          </cell>
          <cell r="AV1477" t="str">
            <v>sc</v>
          </cell>
        </row>
        <row r="1478">
          <cell r="AP1478">
            <v>525620</v>
          </cell>
          <cell r="AQ1478">
            <v>2002231</v>
          </cell>
          <cell r="AR1478">
            <v>2</v>
          </cell>
          <cell r="AS1478">
            <v>42313</v>
          </cell>
          <cell r="AT1478" t="str">
            <v>IDU-1686-2014 Terminado Mantenimiento Periódico IDU Arterial  -Calzada4-8-POLIZA ESTABILIDAD ACTIVA</v>
          </cell>
          <cell r="AV1478" t="str">
            <v>sc</v>
          </cell>
        </row>
        <row r="1479">
          <cell r="AP1479">
            <v>525636</v>
          </cell>
          <cell r="AQ1479">
            <v>2000873</v>
          </cell>
          <cell r="AR1479">
            <v>2</v>
          </cell>
          <cell r="AS1479">
            <v>42313</v>
          </cell>
          <cell r="AT1479" t="str">
            <v>IDU-1663-2014 Terminado Mantenimiento Periódico IDU Arterial  -</v>
          </cell>
          <cell r="AV1479" t="str">
            <v>sc</v>
          </cell>
        </row>
        <row r="1480">
          <cell r="AP1480">
            <v>525645</v>
          </cell>
          <cell r="AQ1480">
            <v>2000896</v>
          </cell>
          <cell r="AR1480">
            <v>2</v>
          </cell>
          <cell r="AS1480">
            <v>42313</v>
          </cell>
          <cell r="AT1480" t="str">
            <v>IDU-071-2012 Terminado Mantenimiento Periódico IDU Arterial  -</v>
          </cell>
          <cell r="AV1480" t="str">
            <v>sc</v>
          </cell>
        </row>
        <row r="1481">
          <cell r="AP1481">
            <v>525647</v>
          </cell>
          <cell r="AQ1481">
            <v>2000896</v>
          </cell>
          <cell r="AR1481">
            <v>2</v>
          </cell>
          <cell r="AS1481">
            <v>42313</v>
          </cell>
          <cell r="AT1481" t="str">
            <v>IDU-1663-2014 Terminado Mantenimiento Periódico IDU Arterial  -</v>
          </cell>
          <cell r="AV1481" t="str">
            <v>sc</v>
          </cell>
        </row>
        <row r="1482">
          <cell r="AP1482">
            <v>525652</v>
          </cell>
          <cell r="AQ1482">
            <v>2000942</v>
          </cell>
          <cell r="AR1482">
            <v>2</v>
          </cell>
          <cell r="AS1482">
            <v>42313</v>
          </cell>
          <cell r="AT1482" t="str">
            <v>IDU-1663-2014 Terminado Mantenimiento Periódico IDU Arterial  -</v>
          </cell>
          <cell r="AV1482" t="str">
            <v>sc</v>
          </cell>
        </row>
        <row r="1483">
          <cell r="AP1483">
            <v>525654</v>
          </cell>
          <cell r="AQ1483">
            <v>2000942</v>
          </cell>
          <cell r="AR1483">
            <v>2</v>
          </cell>
          <cell r="AS1483">
            <v>42667</v>
          </cell>
          <cell r="AT1483" t="str">
            <v>SD Terminado Mantenimiento Periódico UAERMV Arterial SD Intervenida 28/02/2012 Reporte depuración ejecución UMV-</v>
          </cell>
          <cell r="AV1483" t="str">
            <v>sc</v>
          </cell>
        </row>
        <row r="1484">
          <cell r="AP1484">
            <v>525656</v>
          </cell>
          <cell r="AQ1484">
            <v>2000942</v>
          </cell>
          <cell r="AR1484">
            <v>2</v>
          </cell>
          <cell r="AS1484">
            <v>42667</v>
          </cell>
          <cell r="AT1484" t="str">
            <v>SD Terminado Mantenimiento Periódico UAERMV Arterial SD Intervenida 28/02/2012 Reporte depuración ejecución UMV-</v>
          </cell>
          <cell r="AV1484" t="str">
            <v>sc</v>
          </cell>
        </row>
        <row r="1485">
          <cell r="AP1485">
            <v>525658</v>
          </cell>
          <cell r="AQ1485">
            <v>2000942</v>
          </cell>
          <cell r="AR1485">
            <v>2</v>
          </cell>
          <cell r="AS1485">
            <v>42313</v>
          </cell>
          <cell r="AT1485" t="str">
            <v>IDU-1663-2014 Terminado Mantenimiento Periódico IDU Arterial  -</v>
          </cell>
          <cell r="AV1485" t="str">
            <v>sc</v>
          </cell>
        </row>
        <row r="1486">
          <cell r="AP1486">
            <v>525661</v>
          </cell>
          <cell r="AQ1486">
            <v>2000979</v>
          </cell>
          <cell r="AR1486">
            <v>2</v>
          </cell>
          <cell r="AS1486">
            <v>42667</v>
          </cell>
          <cell r="AT1486" t="str">
            <v>SD Terminado Rehabilitación UAERMV Arterial SD Intervenida 05/01/2012 Reporte depuración ejecución UMV-</v>
          </cell>
          <cell r="AV1486" t="str">
            <v>sc</v>
          </cell>
        </row>
        <row r="1487">
          <cell r="AP1487">
            <v>525663</v>
          </cell>
          <cell r="AQ1487">
            <v>2000979</v>
          </cell>
          <cell r="AR1487">
            <v>2</v>
          </cell>
          <cell r="AS1487">
            <v>42313</v>
          </cell>
          <cell r="AT1487" t="str">
            <v>IDU-1663-2014 Terminado Mantenimiento Periódico IDU Arterial  -</v>
          </cell>
          <cell r="AV1487" t="str">
            <v>sc</v>
          </cell>
        </row>
        <row r="1488">
          <cell r="AP1488">
            <v>525665</v>
          </cell>
          <cell r="AQ1488">
            <v>2000979</v>
          </cell>
          <cell r="AR1488">
            <v>2</v>
          </cell>
          <cell r="AS1488">
            <v>42313</v>
          </cell>
          <cell r="AT1488" t="str">
            <v>IDU-1663-2014 Terminado Mantenimiento Periódico IDU Arterial  -</v>
          </cell>
          <cell r="AV1488" t="str">
            <v>sc</v>
          </cell>
        </row>
        <row r="1489">
          <cell r="AP1489">
            <v>525667</v>
          </cell>
          <cell r="AQ1489">
            <v>2000979</v>
          </cell>
          <cell r="AR1489">
            <v>2</v>
          </cell>
          <cell r="AS1489">
            <v>42313</v>
          </cell>
          <cell r="AT1489" t="str">
            <v>CONV-008-2011 Terminado Acciones de Movilidad IDU Arterial  -</v>
          </cell>
          <cell r="AV1489" t="str">
            <v>sc</v>
          </cell>
        </row>
        <row r="1490">
          <cell r="AP1490">
            <v>531287</v>
          </cell>
          <cell r="AQ1490">
            <v>2002251</v>
          </cell>
          <cell r="AR1490">
            <v>2</v>
          </cell>
          <cell r="AS1490">
            <v>42768</v>
          </cell>
          <cell r="AT1490" t="str">
            <v>SD Reservado Acciones de Movilidad UAERMV Circuito Movilidad Salvando Vidas -</v>
          </cell>
          <cell r="AV1490" t="str">
            <v>RESERVADO UMV</v>
          </cell>
        </row>
        <row r="1491">
          <cell r="AP1491">
            <v>531289</v>
          </cell>
          <cell r="AQ1491">
            <v>2002251</v>
          </cell>
          <cell r="AR1491">
            <v>2</v>
          </cell>
          <cell r="AS1491">
            <v>42768</v>
          </cell>
          <cell r="AT1491" t="str">
            <v>SD Reservado Acciones de Movilidad UAERMV Circuito Movilidad Salvando Vidas -</v>
          </cell>
          <cell r="AV1491" t="str">
            <v>sc</v>
          </cell>
        </row>
        <row r="1492">
          <cell r="AP1492">
            <v>601268</v>
          </cell>
          <cell r="AQ1492">
            <v>2000228</v>
          </cell>
          <cell r="AR1492">
            <v>2</v>
          </cell>
          <cell r="AS1492">
            <v>42488</v>
          </cell>
          <cell r="AT1492" t="str">
            <v>SD Terminado Parcheo UAERMV Arterial  -Anden 1-5-POLIZA ESTABILIDAD ACTIVA</v>
          </cell>
          <cell r="AV1492" t="str">
            <v>sc</v>
          </cell>
        </row>
        <row r="1493">
          <cell r="AP1493">
            <v>601270</v>
          </cell>
          <cell r="AQ1493">
            <v>2000228</v>
          </cell>
          <cell r="AR1493">
            <v>2</v>
          </cell>
          <cell r="AS1493">
            <v>42488</v>
          </cell>
          <cell r="AT1493" t="str">
            <v>SD Terminado Parcheo UAERMV Arterial  -Anden 1-5-POLIZA ESTABILIDAD ACTIVA</v>
          </cell>
          <cell r="AV1493" t="str">
            <v>sc</v>
          </cell>
        </row>
        <row r="1494">
          <cell r="AP1494">
            <v>601275</v>
          </cell>
          <cell r="AQ1494">
            <v>2000251</v>
          </cell>
          <cell r="AR1494">
            <v>2</v>
          </cell>
          <cell r="AS1494">
            <v>42488</v>
          </cell>
          <cell r="AT1494" t="str">
            <v>SD Terminado Parcheo UAERMV Arterial  -Anden 1-5-POLIZA ESTABILIDAD ACTIVA</v>
          </cell>
          <cell r="AV1494" t="str">
            <v>sc</v>
          </cell>
        </row>
        <row r="1495">
          <cell r="AP1495">
            <v>601277</v>
          </cell>
          <cell r="AQ1495">
            <v>2000251</v>
          </cell>
          <cell r="AR1495">
            <v>2</v>
          </cell>
          <cell r="AS1495">
            <v>42488</v>
          </cell>
          <cell r="AT1495" t="str">
            <v>SD Terminado Parcheo UAERMV Arterial  -Anden 1-5-POLIZA ESTABILIDAD ACTIVA</v>
          </cell>
          <cell r="AV1495" t="str">
            <v>sc</v>
          </cell>
        </row>
        <row r="1496">
          <cell r="AP1496">
            <v>601282</v>
          </cell>
          <cell r="AQ1496">
            <v>2000307</v>
          </cell>
          <cell r="AR1496">
            <v>2</v>
          </cell>
          <cell r="AS1496">
            <v>42488</v>
          </cell>
          <cell r="AT1496" t="str">
            <v>SD Terminado Parcheo UAERMV Arterial  -Anden 1-5-POLIZA ESTABILIDAD ACTIVA</v>
          </cell>
          <cell r="AV1496" t="str">
            <v>sc</v>
          </cell>
        </row>
        <row r="1497">
          <cell r="AP1497">
            <v>601284</v>
          </cell>
          <cell r="AQ1497">
            <v>2000307</v>
          </cell>
          <cell r="AR1497">
            <v>2</v>
          </cell>
          <cell r="AS1497">
            <v>42488</v>
          </cell>
          <cell r="AT1497" t="str">
            <v>SD Terminado Parcheo UAERMV Arterial  -Anden 1-5-POLIZA ESTABILIDAD ACTIVA</v>
          </cell>
          <cell r="AV1497" t="str">
            <v>sc</v>
          </cell>
        </row>
        <row r="1498">
          <cell r="AP1498">
            <v>601303</v>
          </cell>
          <cell r="AQ1498">
            <v>2000443</v>
          </cell>
          <cell r="AR1498">
            <v>2</v>
          </cell>
          <cell r="AS1498">
            <v>42488</v>
          </cell>
          <cell r="AT1498" t="str">
            <v>SD Terminado Parcheo UAERMV Arterial  -</v>
          </cell>
          <cell r="AV1498" t="str">
            <v>sc</v>
          </cell>
        </row>
        <row r="1499">
          <cell r="AP1499">
            <v>601305</v>
          </cell>
          <cell r="AQ1499">
            <v>2000443</v>
          </cell>
          <cell r="AR1499">
            <v>2</v>
          </cell>
          <cell r="AS1499">
            <v>42488</v>
          </cell>
          <cell r="AT1499" t="str">
            <v>SD Terminado Parcheo UAERMV Arterial  -</v>
          </cell>
          <cell r="AV1499" t="str">
            <v>sc</v>
          </cell>
        </row>
        <row r="1500">
          <cell r="AP1500">
            <v>601310</v>
          </cell>
          <cell r="AQ1500">
            <v>2000474</v>
          </cell>
          <cell r="AR1500">
            <v>2</v>
          </cell>
          <cell r="AS1500">
            <v>42488</v>
          </cell>
          <cell r="AT1500" t="str">
            <v>SD Terminado Parcheo UAERMV Arterial  -Anden 1-POLIZA ESTABILIDAD ACTIVA</v>
          </cell>
          <cell r="AV1500" t="str">
            <v>sc</v>
          </cell>
        </row>
        <row r="1501">
          <cell r="AP1501">
            <v>601312</v>
          </cell>
          <cell r="AQ1501">
            <v>2000474</v>
          </cell>
          <cell r="AR1501">
            <v>2</v>
          </cell>
          <cell r="AS1501">
            <v>42488</v>
          </cell>
          <cell r="AT1501" t="str">
            <v>SD Terminado Parcheo UAERMV Arterial  -Anden 1-POLIZA ESTABILIDAD ACTIVA</v>
          </cell>
          <cell r="AV1501" t="str">
            <v>sc</v>
          </cell>
        </row>
        <row r="1502">
          <cell r="AP1502">
            <v>601317</v>
          </cell>
          <cell r="AQ1502">
            <v>2000501</v>
          </cell>
          <cell r="AR1502">
            <v>2</v>
          </cell>
          <cell r="AS1502">
            <v>42488</v>
          </cell>
          <cell r="AT1502" t="str">
            <v>SD Terminado Parcheo UAERMV Arterial  -Anden 1-POLIZA ESTABILIDAD ACTIVA</v>
          </cell>
          <cell r="AV1502" t="str">
            <v>sc</v>
          </cell>
        </row>
        <row r="1503">
          <cell r="AP1503">
            <v>601319</v>
          </cell>
          <cell r="AQ1503">
            <v>2000501</v>
          </cell>
          <cell r="AR1503">
            <v>2</v>
          </cell>
          <cell r="AS1503">
            <v>42488</v>
          </cell>
          <cell r="AT1503" t="str">
            <v>SD Terminado Parcheo UAERMV Arterial  -Anden 1-POLIZA ESTABILIDAD ACTIVA</v>
          </cell>
          <cell r="AV1503" t="str">
            <v>sc</v>
          </cell>
        </row>
        <row r="1504">
          <cell r="AP1504">
            <v>601324</v>
          </cell>
          <cell r="AQ1504">
            <v>2000528</v>
          </cell>
          <cell r="AR1504">
            <v>2</v>
          </cell>
          <cell r="AS1504">
            <v>42488</v>
          </cell>
          <cell r="AT1504" t="str">
            <v>SD Terminado Parcheo UAERMV Arterial  -Anden 1-POLIZA ESTABILIDAD ACTIVA</v>
          </cell>
          <cell r="AV1504" t="str">
            <v>sc</v>
          </cell>
        </row>
        <row r="1505">
          <cell r="AP1505">
            <v>601326</v>
          </cell>
          <cell r="AQ1505">
            <v>2000528</v>
          </cell>
          <cell r="AR1505">
            <v>2</v>
          </cell>
          <cell r="AS1505">
            <v>42488</v>
          </cell>
          <cell r="AT1505" t="str">
            <v>SD Terminado Parcheo UAERMV Arterial  -Anden 1-POLIZA ESTABILIDAD ACTIVA</v>
          </cell>
          <cell r="AV1505" t="str">
            <v>sc</v>
          </cell>
        </row>
        <row r="1506">
          <cell r="AP1506">
            <v>601338</v>
          </cell>
          <cell r="AQ1506">
            <v>2000599</v>
          </cell>
          <cell r="AR1506">
            <v>2</v>
          </cell>
          <cell r="AS1506">
            <v>42488</v>
          </cell>
          <cell r="AT1506" t="str">
            <v>SD Terminado Parcheo UAERMV Arterial  -Anden 1-POLIZA ESTABILIDAD ACTIVA</v>
          </cell>
          <cell r="AV1506" t="str">
            <v>sc</v>
          </cell>
        </row>
        <row r="1507">
          <cell r="AP1507">
            <v>601340</v>
          </cell>
          <cell r="AQ1507">
            <v>2000599</v>
          </cell>
          <cell r="AR1507">
            <v>2</v>
          </cell>
          <cell r="AS1507">
            <v>42488</v>
          </cell>
          <cell r="AT1507" t="str">
            <v>SD Terminado Parcheo UAERMV Arterial  -Anden 1-POLIZA ESTABILIDAD ACTIVA</v>
          </cell>
          <cell r="AV1507" t="str">
            <v>sc</v>
          </cell>
        </row>
        <row r="1508">
          <cell r="AP1508">
            <v>601345</v>
          </cell>
          <cell r="AQ1508">
            <v>2000618</v>
          </cell>
          <cell r="AR1508">
            <v>2</v>
          </cell>
          <cell r="AS1508">
            <v>42488</v>
          </cell>
          <cell r="AT1508" t="str">
            <v>SD Terminado Acciones de Movilidad UAERMV Arterial  -Anden 1-POLIZA ESTABILIDAD ACTIVA</v>
          </cell>
          <cell r="AV1508" t="str">
            <v>sc</v>
          </cell>
        </row>
        <row r="1509">
          <cell r="AP1509">
            <v>601347</v>
          </cell>
          <cell r="AQ1509">
            <v>2000618</v>
          </cell>
          <cell r="AR1509">
            <v>2</v>
          </cell>
          <cell r="AS1509">
            <v>42488</v>
          </cell>
          <cell r="AT1509" t="str">
            <v>SD Terminado Acciones de Movilidad UAERMV Arterial  -Anden 1-POLIZA ESTABILIDAD ACTIVA</v>
          </cell>
          <cell r="AV1509" t="str">
            <v>sc</v>
          </cell>
        </row>
        <row r="1510">
          <cell r="AP1510">
            <v>601359</v>
          </cell>
          <cell r="AQ1510">
            <v>2002191</v>
          </cell>
          <cell r="AR1510">
            <v>2</v>
          </cell>
          <cell r="AS1510">
            <v>42760</v>
          </cell>
          <cell r="AT1510" t="str">
            <v>SD Terminado Parcheo UAERMV Arterial SD Reporte Ejecución diciembre de 2016-Anden 1-POLIZA ESTABILIDAD ACTIVA</v>
          </cell>
          <cell r="AV1510" t="str">
            <v>sc</v>
          </cell>
        </row>
        <row r="1511">
          <cell r="AP1511">
            <v>601366</v>
          </cell>
          <cell r="AQ1511">
            <v>2002192</v>
          </cell>
          <cell r="AR1511">
            <v>2</v>
          </cell>
          <cell r="AS1511">
            <v>42488</v>
          </cell>
          <cell r="AT1511" t="str">
            <v>SD Terminado Parcheo UAERMV Arterial  -Anden 1-POLIZA ESTABILIDAD ACTIVA</v>
          </cell>
          <cell r="AV1511" t="str">
            <v>sc</v>
          </cell>
        </row>
        <row r="1512">
          <cell r="AP1512">
            <v>601368</v>
          </cell>
          <cell r="AQ1512">
            <v>2002192</v>
          </cell>
          <cell r="AR1512">
            <v>2</v>
          </cell>
          <cell r="AS1512">
            <v>42488</v>
          </cell>
          <cell r="AT1512" t="str">
            <v>SD Terminado Parcheo UAERMV Arterial  -Anden 1-POLIZA ESTABILIDAD ACTIVA</v>
          </cell>
          <cell r="AV1512" t="str">
            <v>sc</v>
          </cell>
        </row>
        <row r="1513">
          <cell r="AP1513">
            <v>601473</v>
          </cell>
          <cell r="AQ1513">
            <v>2000662</v>
          </cell>
          <cell r="AR1513">
            <v>2</v>
          </cell>
          <cell r="AS1513">
            <v>42488</v>
          </cell>
          <cell r="AT1513" t="str">
            <v>SD Terminado Parcheo UAERMV Arterial  -Anden 1-POLIZA ESTABILIDAD ACTIVA</v>
          </cell>
          <cell r="AV1513" t="str">
            <v>sc</v>
          </cell>
        </row>
        <row r="1514">
          <cell r="AP1514">
            <v>601475</v>
          </cell>
          <cell r="AQ1514">
            <v>2000662</v>
          </cell>
          <cell r="AR1514">
            <v>2</v>
          </cell>
          <cell r="AS1514">
            <v>42488</v>
          </cell>
          <cell r="AT1514" t="str">
            <v>SD Terminado Parcheo UAERMV Arterial  -Anden 1-POLIZA ESTABILIDAD ACTIVA</v>
          </cell>
          <cell r="AV1514" t="str">
            <v>sc</v>
          </cell>
        </row>
        <row r="1515">
          <cell r="AP1515">
            <v>601480</v>
          </cell>
          <cell r="AQ1515">
            <v>2000699</v>
          </cell>
          <cell r="AR1515">
            <v>2</v>
          </cell>
          <cell r="AS1515">
            <v>42488</v>
          </cell>
          <cell r="AT1515" t="str">
            <v>SD Terminado Parcheo UAERMV Arterial  -Anden 1-POLIZA ESTABILIDAD ACTIVA</v>
          </cell>
          <cell r="AV1515" t="str">
            <v>sc</v>
          </cell>
        </row>
        <row r="1516">
          <cell r="AP1516">
            <v>601482</v>
          </cell>
          <cell r="AQ1516">
            <v>2000699</v>
          </cell>
          <cell r="AR1516">
            <v>2</v>
          </cell>
          <cell r="AS1516">
            <v>42488</v>
          </cell>
          <cell r="AT1516" t="str">
            <v>SD Terminado Parcheo UAERMV Arterial  -Anden 1-POLIZA ESTABILIDAD ACTIVA</v>
          </cell>
          <cell r="AV1516" t="str">
            <v>sc</v>
          </cell>
        </row>
        <row r="1517">
          <cell r="AP1517">
            <v>601825</v>
          </cell>
          <cell r="AQ1517">
            <v>2000141</v>
          </cell>
          <cell r="AR1517">
            <v>2</v>
          </cell>
          <cell r="AS1517">
            <v>42313</v>
          </cell>
          <cell r="AT1517" t="str">
            <v>IDU-70-2008 Terminado Acciones de Movilidad IDU Arterial  -</v>
          </cell>
          <cell r="AV1517" t="str">
            <v>sc</v>
          </cell>
        </row>
        <row r="1518">
          <cell r="AP1518">
            <v>601832</v>
          </cell>
          <cell r="AQ1518">
            <v>2000743</v>
          </cell>
          <cell r="AR1518">
            <v>2</v>
          </cell>
          <cell r="AS1518">
            <v>42488</v>
          </cell>
          <cell r="AT1518" t="str">
            <v>SD Terminado Parcheo UAERMV Arterial  -</v>
          </cell>
          <cell r="AV1518" t="str">
            <v>sc</v>
          </cell>
        </row>
        <row r="1519">
          <cell r="AP1519">
            <v>601834</v>
          </cell>
          <cell r="AQ1519">
            <v>2000743</v>
          </cell>
          <cell r="AR1519">
            <v>2</v>
          </cell>
          <cell r="AS1519">
            <v>42488</v>
          </cell>
          <cell r="AT1519" t="str">
            <v>SD Terminado Parcheo UAERMV Arterial  -</v>
          </cell>
          <cell r="AV1519" t="str">
            <v>sc</v>
          </cell>
        </row>
        <row r="1520">
          <cell r="AP1520">
            <v>605824</v>
          </cell>
          <cell r="AQ1520">
            <v>2000016</v>
          </cell>
          <cell r="AR1520">
            <v>2</v>
          </cell>
          <cell r="AS1520">
            <v>42342</v>
          </cell>
          <cell r="AT1520" t="str">
            <v>IDU-005-2012 En Ejecución Construcción IDU Arterial  -</v>
          </cell>
          <cell r="AV1520" t="str">
            <v>sc</v>
          </cell>
        </row>
        <row r="1521">
          <cell r="AP1521">
            <v>605831</v>
          </cell>
          <cell r="AQ1521">
            <v>2000034</v>
          </cell>
          <cell r="AR1521">
            <v>2</v>
          </cell>
          <cell r="AS1521">
            <v>42342</v>
          </cell>
          <cell r="AT1521" t="str">
            <v>IDU-005-2012 En Ejecución Construcción IDU Arterial  -</v>
          </cell>
          <cell r="AV1521" t="str">
            <v>sc</v>
          </cell>
        </row>
        <row r="1522">
          <cell r="AP1522">
            <v>605835</v>
          </cell>
          <cell r="AQ1522">
            <v>2000034</v>
          </cell>
          <cell r="AR1522">
            <v>2</v>
          </cell>
          <cell r="AS1522">
            <v>41772</v>
          </cell>
          <cell r="AT1522" t="str">
            <v>SD Terminado Mantenimiento Periódico UAERMV Arterial  -</v>
          </cell>
          <cell r="AV1522" t="str">
            <v>sc</v>
          </cell>
        </row>
        <row r="1523">
          <cell r="AP1523">
            <v>605838</v>
          </cell>
          <cell r="AQ1523">
            <v>2000086</v>
          </cell>
          <cell r="AR1523">
            <v>2</v>
          </cell>
          <cell r="AS1523">
            <v>42342</v>
          </cell>
          <cell r="AT1523" t="str">
            <v>IDU-005-2012 En Ejecución Construcción IDU Arterial  -</v>
          </cell>
          <cell r="AV1523" t="str">
            <v>sc</v>
          </cell>
        </row>
        <row r="1524">
          <cell r="AP1524">
            <v>903463</v>
          </cell>
          <cell r="AQ1524">
            <v>2002445</v>
          </cell>
          <cell r="AR1524">
            <v>2</v>
          </cell>
          <cell r="AS1524">
            <v>42760</v>
          </cell>
          <cell r="AT1524" t="str">
            <v>SD Terminado Parcheo UAERMV Arterial SD Reporte Ejecución diciembre de 2016-</v>
          </cell>
          <cell r="AV1524" t="str">
            <v>sc</v>
          </cell>
        </row>
        <row r="1525">
          <cell r="AP1525">
            <v>2501719</v>
          </cell>
          <cell r="AQ1525">
            <v>2000030</v>
          </cell>
          <cell r="AR1525">
            <v>2</v>
          </cell>
          <cell r="AS1525">
            <v>42723</v>
          </cell>
          <cell r="AT1525" t="str">
            <v>SD Terminado Mantenimiento Periódico UAERMV Arterial SD -</v>
          </cell>
          <cell r="AV1525" t="str">
            <v>sc</v>
          </cell>
        </row>
        <row r="1526">
          <cell r="AP1526">
            <v>24119773</v>
          </cell>
          <cell r="AQ1526">
            <v>2000112</v>
          </cell>
          <cell r="AR1526">
            <v>2</v>
          </cell>
          <cell r="AS1526">
            <v>42313</v>
          </cell>
          <cell r="AT1526" t="str">
            <v>IDU-083-2012 Terminado Construcción IDU Arterial  -Puente16-POLIZA ESTABILIDAD ACTIVA</v>
          </cell>
          <cell r="AV1526" t="str">
            <v>sc</v>
          </cell>
        </row>
        <row r="1527">
          <cell r="AP1527">
            <v>24119797</v>
          </cell>
          <cell r="AQ1527">
            <v>2000942</v>
          </cell>
          <cell r="AR1527">
            <v>2</v>
          </cell>
          <cell r="AS1527">
            <v>42667</v>
          </cell>
          <cell r="AT1527" t="str">
            <v>SD Terminado Mantenimiento Periódico UAERMV Arterial SD Intervenida 28/02/2012 Reporte depuración ejecución UMV-</v>
          </cell>
          <cell r="AV1527" t="str">
            <v>sc</v>
          </cell>
        </row>
        <row r="1528">
          <cell r="AP1528">
            <v>24119804</v>
          </cell>
          <cell r="AQ1528">
            <v>2001162</v>
          </cell>
          <cell r="AR1528">
            <v>2</v>
          </cell>
          <cell r="AS1528">
            <v>40988</v>
          </cell>
          <cell r="AT1528" t="str">
            <v>CONV-009-2011 Terminado Mantenimiento Periódico UAERMV Arterial  -</v>
          </cell>
          <cell r="AV1528" t="str">
            <v>sc</v>
          </cell>
        </row>
        <row r="1529">
          <cell r="AP1529">
            <v>24119820</v>
          </cell>
          <cell r="AQ1529">
            <v>2001665</v>
          </cell>
          <cell r="AR1529">
            <v>2</v>
          </cell>
          <cell r="AS1529">
            <v>40988</v>
          </cell>
          <cell r="AT1529" t="str">
            <v>CONV-009-2011 Terminado Mantenimiento Periódico UAERMV Arterial  -</v>
          </cell>
          <cell r="AV1529" t="str">
            <v>sc</v>
          </cell>
        </row>
        <row r="1530">
          <cell r="AP1530">
            <v>24119821</v>
          </cell>
          <cell r="AQ1530">
            <v>2001665</v>
          </cell>
          <cell r="AR1530">
            <v>2</v>
          </cell>
          <cell r="AS1530">
            <v>42570</v>
          </cell>
          <cell r="AT1530" t="str">
            <v>FDLCH-088-2015 Terminado Mantenimiento Periódico FDL CHAPINERO Arterial SD -</v>
          </cell>
          <cell r="AV1530" t="str">
            <v>sc</v>
          </cell>
        </row>
        <row r="1531">
          <cell r="AP1531">
            <v>24119831</v>
          </cell>
          <cell r="AQ1531">
            <v>2002214</v>
          </cell>
          <cell r="AR1531">
            <v>2</v>
          </cell>
          <cell r="AS1531">
            <v>42570</v>
          </cell>
          <cell r="AT1531" t="str">
            <v>FDLCH-088-2015 Terminado Mantenimiento Periódico FDL CHAPINERO Arterial SD -</v>
          </cell>
          <cell r="AV1531" t="str">
            <v>sc</v>
          </cell>
        </row>
        <row r="1532">
          <cell r="AP1532">
            <v>24119832</v>
          </cell>
          <cell r="AQ1532">
            <v>2002214</v>
          </cell>
          <cell r="AR1532">
            <v>2</v>
          </cell>
          <cell r="AS1532">
            <v>42570</v>
          </cell>
          <cell r="AT1532" t="str">
            <v>FDLCH-088-2015 Terminado Mantenimiento Periódico FDL CHAPINERO Arterial SD -</v>
          </cell>
          <cell r="AV1532" t="str">
            <v>sc</v>
          </cell>
        </row>
        <row r="1533">
          <cell r="AP1533">
            <v>24121599</v>
          </cell>
          <cell r="AQ1533">
            <v>30001079</v>
          </cell>
          <cell r="AR1533">
            <v>2</v>
          </cell>
          <cell r="AS1533">
            <v>42313</v>
          </cell>
          <cell r="AT1533" t="str">
            <v>IDU-69-2008 Terminado Acciones de Movilidad IDU Arterial  -</v>
          </cell>
          <cell r="AV1533" t="str">
            <v>sc</v>
          </cell>
        </row>
        <row r="1534">
          <cell r="AP1534">
            <v>24122153</v>
          </cell>
          <cell r="AQ1534">
            <v>50006363</v>
          </cell>
          <cell r="AR1534">
            <v>2</v>
          </cell>
          <cell r="AS1534">
            <v>42570</v>
          </cell>
          <cell r="AT1534" t="str">
            <v>FDLCH-088-2015 Terminado Mantenimiento Periódico FDL CHAPINERO Arterial SD -</v>
          </cell>
          <cell r="AV1534" t="str">
            <v>sc</v>
          </cell>
        </row>
        <row r="1535">
          <cell r="AP1535">
            <v>24122154</v>
          </cell>
          <cell r="AQ1535">
            <v>50006364</v>
          </cell>
          <cell r="AR1535">
            <v>2</v>
          </cell>
          <cell r="AS1535">
            <v>42313</v>
          </cell>
          <cell r="AT1535" t="str">
            <v>IDU-1810-2013 Terminado Mantenimiento Periódico IDU Arterial  -</v>
          </cell>
          <cell r="AV1535" t="str">
            <v>sc</v>
          </cell>
        </row>
        <row r="1536">
          <cell r="AP1536">
            <v>24122155</v>
          </cell>
          <cell r="AQ1536">
            <v>50006364</v>
          </cell>
          <cell r="AR1536">
            <v>2</v>
          </cell>
          <cell r="AS1536">
            <v>42570</v>
          </cell>
          <cell r="AT1536" t="str">
            <v>FDLCH-088-2015 Terminado Mantenimiento Periódico FDL CHAPINERO Arterial SD -</v>
          </cell>
          <cell r="AV1536" t="str">
            <v>sc</v>
          </cell>
        </row>
        <row r="1537">
          <cell r="AP1537">
            <v>24122156</v>
          </cell>
          <cell r="AQ1537">
            <v>50006367</v>
          </cell>
          <cell r="AR1537">
            <v>2</v>
          </cell>
          <cell r="AS1537">
            <v>42760</v>
          </cell>
          <cell r="AT1537" t="str">
            <v>SD Terminado Parcheo UAERMV Arterial SD Reporte Ejecución diciembre de 2016-</v>
          </cell>
          <cell r="AV1537" t="str">
            <v>sc</v>
          </cell>
        </row>
        <row r="1538">
          <cell r="AP1538">
            <v>24122163</v>
          </cell>
          <cell r="AQ1538">
            <v>50006371</v>
          </cell>
          <cell r="AR1538">
            <v>2</v>
          </cell>
          <cell r="AS1538">
            <v>42608</v>
          </cell>
          <cell r="AT1538" t="str">
            <v>SD Terminado Mantenimiento Periódico UAERMV Arterial SD Reporte Ejecución Julio 2016-</v>
          </cell>
          <cell r="AV1538" t="str">
            <v>sc</v>
          </cell>
        </row>
        <row r="1539">
          <cell r="AP1539">
            <v>24122562</v>
          </cell>
          <cell r="AQ1539">
            <v>50006883</v>
          </cell>
          <cell r="AR1539">
            <v>2</v>
          </cell>
          <cell r="AS1539">
            <v>42313</v>
          </cell>
          <cell r="AT1539" t="str">
            <v>IDU-1686-2014 Terminado Mantenimiento Periódico IDU Arterial  -</v>
          </cell>
          <cell r="AV1539" t="str">
            <v>sc</v>
          </cell>
        </row>
        <row r="1540">
          <cell r="AP1540">
            <v>24122631</v>
          </cell>
          <cell r="AQ1540">
            <v>50006912</v>
          </cell>
          <cell r="AR1540">
            <v>2</v>
          </cell>
          <cell r="AS1540">
            <v>41047</v>
          </cell>
          <cell r="AT1540" t="str">
            <v>CONV-011-2011 Terminado Mantenimiento Periódico UAERMV Arterial  -</v>
          </cell>
          <cell r="AV1540" t="str">
            <v>sc</v>
          </cell>
        </row>
        <row r="1541">
          <cell r="AP1541">
            <v>24122632</v>
          </cell>
          <cell r="AQ1541">
            <v>50006912</v>
          </cell>
          <cell r="AR1541">
            <v>2</v>
          </cell>
          <cell r="AS1541">
            <v>41047</v>
          </cell>
          <cell r="AT1541" t="str">
            <v>CONV-011-2011 Terminado Mantenimiento Periódico UAERMV Arterial  -</v>
          </cell>
          <cell r="AV1541" t="str">
            <v>sc</v>
          </cell>
        </row>
        <row r="1542">
          <cell r="AP1542">
            <v>24122635</v>
          </cell>
          <cell r="AQ1542">
            <v>50006912</v>
          </cell>
          <cell r="AR1542">
            <v>2</v>
          </cell>
          <cell r="AS1542">
            <v>41047</v>
          </cell>
          <cell r="AT1542" t="str">
            <v>CONV-011-2011 Terminado Mantenimiento Periódico UAERMV Arterial  -</v>
          </cell>
          <cell r="AV1542" t="str">
            <v>sc</v>
          </cell>
        </row>
        <row r="1543">
          <cell r="AP1543">
            <v>24122639</v>
          </cell>
          <cell r="AQ1543">
            <v>50006912</v>
          </cell>
          <cell r="AR1543">
            <v>2</v>
          </cell>
          <cell r="AS1543">
            <v>41047</v>
          </cell>
          <cell r="AT1543" t="str">
            <v>CONV-011-2011 Terminado Mantenimiento Periódico UAERMV Arterial  -</v>
          </cell>
          <cell r="AV1543" t="str">
            <v>sc</v>
          </cell>
        </row>
        <row r="1544">
          <cell r="AP1544">
            <v>24122640</v>
          </cell>
          <cell r="AQ1544">
            <v>50006912</v>
          </cell>
          <cell r="AR1544">
            <v>2</v>
          </cell>
          <cell r="AS1544">
            <v>42313</v>
          </cell>
          <cell r="AT1544" t="str">
            <v>IDU-1663-2014 Terminado Mantenimiento Periódico IDU Arterial  -</v>
          </cell>
          <cell r="AV1544" t="str">
            <v>sc</v>
          </cell>
        </row>
        <row r="1545">
          <cell r="AP1545">
            <v>24122642</v>
          </cell>
          <cell r="AQ1545">
            <v>50006912</v>
          </cell>
          <cell r="AR1545">
            <v>2</v>
          </cell>
          <cell r="AS1545">
            <v>41047</v>
          </cell>
          <cell r="AT1545" t="str">
            <v>CONV-011-2011 Terminado Mantenimiento Periódico UAERMV Arterial  -</v>
          </cell>
          <cell r="AV1545" t="str">
            <v>sc</v>
          </cell>
        </row>
        <row r="1546">
          <cell r="AP1546">
            <v>24122643</v>
          </cell>
          <cell r="AQ1546">
            <v>50006912</v>
          </cell>
          <cell r="AR1546">
            <v>2</v>
          </cell>
          <cell r="AS1546">
            <v>41047</v>
          </cell>
          <cell r="AT1546" t="str">
            <v>CONV-011-2011 Terminado Mantenimiento Periódico UAERMV Arterial  -</v>
          </cell>
          <cell r="AV1546" t="str">
            <v>sc</v>
          </cell>
        </row>
        <row r="1547">
          <cell r="AP1547">
            <v>24122645</v>
          </cell>
          <cell r="AQ1547">
            <v>50006912</v>
          </cell>
          <cell r="AR1547">
            <v>2</v>
          </cell>
          <cell r="AS1547">
            <v>41047</v>
          </cell>
          <cell r="AT1547" t="str">
            <v>CONV-011-2011 Terminado Mantenimiento Periódico UAERMV Arterial  -</v>
          </cell>
          <cell r="AV1547" t="str">
            <v>sc</v>
          </cell>
        </row>
        <row r="1548">
          <cell r="AP1548">
            <v>24122652</v>
          </cell>
          <cell r="AQ1548">
            <v>50006914</v>
          </cell>
          <cell r="AR1548">
            <v>2</v>
          </cell>
          <cell r="AS1548">
            <v>41029</v>
          </cell>
          <cell r="AT1548" t="str">
            <v>CONV-008-2011 Terminado Mantenimiento Periódico UAERMV Arterial  -Calzada6-8-POLIZA ESTABILIDAD ACTIVA</v>
          </cell>
          <cell r="AV1548" t="str">
            <v>sc</v>
          </cell>
        </row>
        <row r="1549">
          <cell r="AP1549">
            <v>24122653</v>
          </cell>
          <cell r="AQ1549">
            <v>50006914</v>
          </cell>
          <cell r="AR1549">
            <v>2</v>
          </cell>
          <cell r="AS1549">
            <v>42313</v>
          </cell>
          <cell r="AT1549" t="str">
            <v>IDU-1686-2014 Terminado Rehabilitación IDU Arterial  -Calzada6-8-POLIZA ESTABILIDAD ACTIVA</v>
          </cell>
          <cell r="AV1549" t="str">
            <v>sc</v>
          </cell>
        </row>
        <row r="1550">
          <cell r="AP1550">
            <v>24122654</v>
          </cell>
          <cell r="AQ1550">
            <v>50006914</v>
          </cell>
          <cell r="AR1550">
            <v>2</v>
          </cell>
          <cell r="AS1550">
            <v>41029</v>
          </cell>
          <cell r="AT1550" t="str">
            <v>CONV-008-2011 Terminado Mantenimiento Periódico UAERMV Arterial  -Calzada6-8-POLIZA ESTABILIDAD ACTIVA</v>
          </cell>
          <cell r="AV1550" t="str">
            <v>sc</v>
          </cell>
        </row>
        <row r="1551">
          <cell r="AP1551">
            <v>24122655</v>
          </cell>
          <cell r="AQ1551">
            <v>50006914</v>
          </cell>
          <cell r="AR1551">
            <v>2</v>
          </cell>
          <cell r="AS1551">
            <v>41029</v>
          </cell>
          <cell r="AT1551" t="str">
            <v>CONV-008-2011 Terminado Mantenimiento Periódico UAERMV Arterial  -Calzada6-8-POLIZA ESTABILIDAD ACTIVA</v>
          </cell>
          <cell r="AV1551" t="str">
            <v>sc</v>
          </cell>
        </row>
        <row r="1552">
          <cell r="AP1552">
            <v>24122656</v>
          </cell>
          <cell r="AQ1552">
            <v>50006914</v>
          </cell>
          <cell r="AR1552">
            <v>2</v>
          </cell>
          <cell r="AS1552">
            <v>41029</v>
          </cell>
          <cell r="AT1552" t="str">
            <v>CONV-008-2011 Terminado Mantenimiento Periódico UAERMV Arterial  -Calzada6-8-POLIZA ESTABILIDAD ACTIVA</v>
          </cell>
          <cell r="AV1552" t="str">
            <v>sc</v>
          </cell>
        </row>
        <row r="1553">
          <cell r="AP1553">
            <v>24122657</v>
          </cell>
          <cell r="AQ1553">
            <v>50006914</v>
          </cell>
          <cell r="AR1553">
            <v>2</v>
          </cell>
          <cell r="AS1553">
            <v>41029</v>
          </cell>
          <cell r="AT1553" t="str">
            <v>CONV-008-2011 Terminado Mantenimiento Periódico UAERMV Arterial  -Calzada6-8-POLIZA ESTABILIDAD ACTIVA</v>
          </cell>
          <cell r="AV1553" t="str">
            <v>sc</v>
          </cell>
        </row>
        <row r="1554">
          <cell r="AP1554">
            <v>24122658</v>
          </cell>
          <cell r="AQ1554">
            <v>50006914</v>
          </cell>
          <cell r="AR1554">
            <v>2</v>
          </cell>
          <cell r="AS1554">
            <v>41029</v>
          </cell>
          <cell r="AT1554" t="str">
            <v>CONV-008-2011 Terminado Mantenimiento Periódico UAERMV Arterial  -Calzada6-8-POLIZA ESTABILIDAD ACTIVA</v>
          </cell>
          <cell r="AV1554" t="str">
            <v>sc</v>
          </cell>
        </row>
        <row r="1555">
          <cell r="AP1555">
            <v>24122680</v>
          </cell>
          <cell r="AQ1555">
            <v>50006929</v>
          </cell>
          <cell r="AR1555">
            <v>2</v>
          </cell>
          <cell r="AS1555">
            <v>42313</v>
          </cell>
          <cell r="AT1555" t="str">
            <v>CONV-008-2011 Terminado Acciones de Movilidad IDU Arterial  -</v>
          </cell>
          <cell r="AV1555" t="str">
            <v>sc</v>
          </cell>
        </row>
        <row r="1556">
          <cell r="AP1556">
            <v>91011621</v>
          </cell>
          <cell r="AQ1556">
            <v>2001817</v>
          </cell>
          <cell r="AR1556">
            <v>2</v>
          </cell>
          <cell r="AS1556">
            <v>42768</v>
          </cell>
          <cell r="AT1556" t="str">
            <v>SD Reservado Acciones de Movilidad UAERMV Circuito Movilidad Salvando Vidas -</v>
          </cell>
          <cell r="AV1556" t="str">
            <v>sc</v>
          </cell>
        </row>
        <row r="1557">
          <cell r="AP1557">
            <v>91011622</v>
          </cell>
          <cell r="AQ1557">
            <v>50006382</v>
          </cell>
          <cell r="AR1557">
            <v>2</v>
          </cell>
          <cell r="AS1557">
            <v>42779</v>
          </cell>
          <cell r="AT1557" t="str">
            <v>SD Terminado Acciones de Movilidad UAERMV Circuito Movilidad Salvando Vidas -</v>
          </cell>
          <cell r="AV1557" t="str">
            <v>sc</v>
          </cell>
        </row>
        <row r="1558">
          <cell r="AP1558">
            <v>91012020</v>
          </cell>
          <cell r="AQ1558">
            <v>50006377</v>
          </cell>
          <cell r="AR1558">
            <v>2</v>
          </cell>
          <cell r="AS1558">
            <v>42101</v>
          </cell>
          <cell r="AT1558" t="str">
            <v>UMV-638-2013 Terminado Acciones de Movilidad UAERMV Circuito Movilidad  -</v>
          </cell>
          <cell r="AV1558" t="str">
            <v>sc</v>
          </cell>
        </row>
        <row r="1559">
          <cell r="AP1559">
            <v>91012114</v>
          </cell>
          <cell r="AQ1559">
            <v>2002163</v>
          </cell>
          <cell r="AR1559">
            <v>2</v>
          </cell>
          <cell r="AS1559">
            <v>42570</v>
          </cell>
          <cell r="AT1559" t="str">
            <v>FDLCH-088-2015 Terminado Mantenimiento Periódico FDL CHAPINERO Arterial SD -</v>
          </cell>
          <cell r="AV1559" t="str">
            <v>sc</v>
          </cell>
        </row>
        <row r="1560">
          <cell r="AP1560">
            <v>91012115</v>
          </cell>
          <cell r="AQ1560">
            <v>2002163</v>
          </cell>
          <cell r="AR1560">
            <v>2</v>
          </cell>
          <cell r="AS1560">
            <v>42313</v>
          </cell>
          <cell r="AT1560" t="str">
            <v>IDU-1810-2013 Terminado Mantenimiento Periódico IDU Arterial  -</v>
          </cell>
          <cell r="AV1560" t="str">
            <v>sc</v>
          </cell>
        </row>
        <row r="1561">
          <cell r="AP1561">
            <v>91012140</v>
          </cell>
          <cell r="AQ1561">
            <v>50008252</v>
          </cell>
          <cell r="AR1561">
            <v>2</v>
          </cell>
          <cell r="AS1561">
            <v>41481</v>
          </cell>
          <cell r="AT1561" t="str">
            <v>SD Terminado Mantenimiento Periódico UAERMV Local  -</v>
          </cell>
          <cell r="AV1561" t="str">
            <v>sc</v>
          </cell>
        </row>
        <row r="1562">
          <cell r="AP1562">
            <v>91012148</v>
          </cell>
          <cell r="AQ1562">
            <v>2000268</v>
          </cell>
          <cell r="AR1562">
            <v>2</v>
          </cell>
          <cell r="AS1562">
            <v>42570</v>
          </cell>
          <cell r="AT1562" t="str">
            <v>FDLCH-088-2015 Terminado Mantenimiento Periódico FDL CHAPINERO Arterial SD -</v>
          </cell>
          <cell r="AV1562" t="str">
            <v>sc</v>
          </cell>
        </row>
        <row r="1563">
          <cell r="AP1563">
            <v>91012332</v>
          </cell>
          <cell r="AQ1563">
            <v>50006912</v>
          </cell>
          <cell r="AR1563">
            <v>2</v>
          </cell>
          <cell r="AS1563">
            <v>41047</v>
          </cell>
          <cell r="AT1563" t="str">
            <v>CONV-011-2011 Terminado Mantenimiento Periódico UAERMV Arterial  -</v>
          </cell>
          <cell r="AV1563" t="str">
            <v>sc</v>
          </cell>
        </row>
        <row r="1564">
          <cell r="AP1564">
            <v>91012336</v>
          </cell>
          <cell r="AQ1564">
            <v>50006377</v>
          </cell>
          <cell r="AR1564">
            <v>2</v>
          </cell>
          <cell r="AS1564">
            <v>42101</v>
          </cell>
          <cell r="AT1564" t="str">
            <v>UMV-638-2013 Terminado Acciones de Movilidad UAERMV Circuito Movilidad  -</v>
          </cell>
          <cell r="AV1564" t="str">
            <v>sc</v>
          </cell>
        </row>
        <row r="1565">
          <cell r="AP1565">
            <v>91012341</v>
          </cell>
          <cell r="AQ1565">
            <v>2000259</v>
          </cell>
          <cell r="AR1565">
            <v>2</v>
          </cell>
          <cell r="AS1565">
            <v>42101</v>
          </cell>
          <cell r="AT1565" t="str">
            <v>UMV-638-2013 Terminado Acciones de Movilidad UAERMV Circuito Movilidad  -</v>
          </cell>
          <cell r="AV1565" t="str">
            <v>sc</v>
          </cell>
        </row>
        <row r="1566">
          <cell r="AP1566">
            <v>91012356</v>
          </cell>
          <cell r="AQ1566">
            <v>2000056</v>
          </cell>
          <cell r="AR1566">
            <v>2</v>
          </cell>
          <cell r="AS1566">
            <v>42667</v>
          </cell>
          <cell r="AT1566" t="str">
            <v>SD Terminado Mantenimiento Periódico UAERMV Arterial SD Intervenida 29/10/2012 Reporte depuración ejecución UMV-Calzada 4-POLIZA ESTABILIDAD ACTIVA</v>
          </cell>
          <cell r="AV1566" t="str">
            <v>sc</v>
          </cell>
        </row>
        <row r="1567">
          <cell r="AP1567">
            <v>91012359</v>
          </cell>
          <cell r="AQ1567">
            <v>2000810</v>
          </cell>
          <cell r="AR1567">
            <v>2</v>
          </cell>
          <cell r="AS1567">
            <v>42101</v>
          </cell>
          <cell r="AT1567" t="str">
            <v>UMV-638-2013 Terminado Acciones de Movilidad UAERMV Circuito Movilidad  -</v>
          </cell>
          <cell r="AV1567" t="str">
            <v>sc</v>
          </cell>
        </row>
        <row r="1568">
          <cell r="AP1568">
            <v>91012396</v>
          </cell>
          <cell r="AQ1568">
            <v>2000849</v>
          </cell>
          <cell r="AR1568">
            <v>2</v>
          </cell>
          <cell r="AS1568">
            <v>41029</v>
          </cell>
          <cell r="AT1568" t="str">
            <v>CONV-008-2011 Terminado Mantenimiento Periódico UAERMV Arterial  -</v>
          </cell>
          <cell r="AV1568" t="str">
            <v>sc</v>
          </cell>
        </row>
        <row r="1569">
          <cell r="AP1569">
            <v>91024272</v>
          </cell>
          <cell r="AQ1569">
            <v>2001927</v>
          </cell>
          <cell r="AR1569">
            <v>2</v>
          </cell>
          <cell r="AS1569">
            <v>42779</v>
          </cell>
          <cell r="AT1569" t="str">
            <v>SD Terminado Acciones de Movilidad UAERMV Local Salvando Vidas -</v>
          </cell>
          <cell r="AV1569" t="str">
            <v>sc</v>
          </cell>
        </row>
        <row r="1570">
          <cell r="AP1570">
            <v>143603</v>
          </cell>
          <cell r="AQ1570">
            <v>3001452</v>
          </cell>
          <cell r="AR1570">
            <v>3</v>
          </cell>
          <cell r="AS1570">
            <v>42313</v>
          </cell>
          <cell r="AT1570" t="str">
            <v>CONV-011-2011 Terminado Acciones de Movilidad IDU Arterial  -</v>
          </cell>
          <cell r="AU1570">
            <v>0</v>
          </cell>
          <cell r="AV1570" t="str">
            <v>sc</v>
          </cell>
        </row>
        <row r="1571">
          <cell r="AP1571">
            <v>143612</v>
          </cell>
          <cell r="AQ1571">
            <v>3001311</v>
          </cell>
          <cell r="AR1571">
            <v>3</v>
          </cell>
          <cell r="AS1571">
            <v>42731</v>
          </cell>
          <cell r="AT1571" t="str">
            <v>SD Reservado Mantenimiento Rutinario IDU Circuito Movilidad EJECUCION SITP 2016 -</v>
          </cell>
          <cell r="AU1571">
            <v>0</v>
          </cell>
          <cell r="AV1571" t="str">
            <v>RESERVADO IDU</v>
          </cell>
        </row>
        <row r="1572">
          <cell r="AP1572">
            <v>143614</v>
          </cell>
          <cell r="AQ1572">
            <v>3001146</v>
          </cell>
          <cell r="AR1572">
            <v>3</v>
          </cell>
          <cell r="AS1572">
            <v>42731</v>
          </cell>
          <cell r="AT1572" t="str">
            <v>SD Reservado Mantenimiento Periódico IDU Circuito Movilidad EJECUCION SITP 2016 -</v>
          </cell>
          <cell r="AU1572">
            <v>0</v>
          </cell>
          <cell r="AV1572" t="str">
            <v>RESERVADO IDU</v>
          </cell>
        </row>
        <row r="1573">
          <cell r="AP1573">
            <v>143633</v>
          </cell>
          <cell r="AQ1573">
            <v>3001719</v>
          </cell>
          <cell r="AR1573">
            <v>3</v>
          </cell>
          <cell r="AS1573">
            <v>42731</v>
          </cell>
          <cell r="AT1573" t="str">
            <v>SD Reservado Mantenimiento Rutinario IDU Circuito Movilidad EJECUCION SITP 2016 -</v>
          </cell>
          <cell r="AU1573">
            <v>0</v>
          </cell>
          <cell r="AV1573" t="str">
            <v>sc</v>
          </cell>
        </row>
        <row r="1574">
          <cell r="AP1574">
            <v>143634</v>
          </cell>
          <cell r="AQ1574">
            <v>3001687</v>
          </cell>
          <cell r="AR1574">
            <v>3</v>
          </cell>
          <cell r="AS1574">
            <v>42731</v>
          </cell>
          <cell r="AT1574" t="str">
            <v>SD Reservado Mantenimiento Periódico IDU Circuito Movilidad EJECUCION SITP 2016 -</v>
          </cell>
          <cell r="AU1574">
            <v>0</v>
          </cell>
          <cell r="AV1574" t="str">
            <v>RESERVADO IDU</v>
          </cell>
        </row>
        <row r="1575">
          <cell r="AP1575">
            <v>143635</v>
          </cell>
          <cell r="AQ1575">
            <v>3001639</v>
          </cell>
          <cell r="AR1575">
            <v>3</v>
          </cell>
          <cell r="AS1575">
            <v>42731</v>
          </cell>
          <cell r="AT1575" t="str">
            <v>SD Reservado Mantenimiento Periódico IDU Circuito Movilidad EJECUCION SITP 2016 -</v>
          </cell>
          <cell r="AU1575">
            <v>0</v>
          </cell>
          <cell r="AV1575" t="str">
            <v>RESERVADO IDU</v>
          </cell>
        </row>
        <row r="1576">
          <cell r="AP1576">
            <v>143636</v>
          </cell>
          <cell r="AQ1576">
            <v>3001603</v>
          </cell>
          <cell r="AR1576">
            <v>3</v>
          </cell>
          <cell r="AS1576">
            <v>42731</v>
          </cell>
          <cell r="AT1576" t="str">
            <v>SD Reservado Mantenimiento Periódico IDU Circuito Movilidad EJECUCION SITP 2016 -</v>
          </cell>
          <cell r="AU1576">
            <v>0</v>
          </cell>
          <cell r="AV1576" t="str">
            <v>RESERVADO IDU</v>
          </cell>
        </row>
        <row r="1577">
          <cell r="AP1577">
            <v>143637</v>
          </cell>
          <cell r="AQ1577">
            <v>3001526</v>
          </cell>
          <cell r="AR1577">
            <v>3</v>
          </cell>
          <cell r="AS1577">
            <v>42731</v>
          </cell>
          <cell r="AT1577" t="str">
            <v>SD Reservado Mantenimiento Periódico IDU Circuito Movilidad EJECUCION SITP 2016 -</v>
          </cell>
          <cell r="AU1577">
            <v>0</v>
          </cell>
          <cell r="AV1577" t="str">
            <v>RESERVADO IDU</v>
          </cell>
        </row>
        <row r="1578">
          <cell r="AP1578">
            <v>143638</v>
          </cell>
          <cell r="AQ1578">
            <v>3002247</v>
          </cell>
          <cell r="AR1578">
            <v>3</v>
          </cell>
          <cell r="AS1578">
            <v>42731</v>
          </cell>
          <cell r="AT1578" t="str">
            <v>SD Reservado Mantenimiento Periódico IDU Circuito Movilidad EJECUCION SITP 2016 -</v>
          </cell>
          <cell r="AU1578">
            <v>0</v>
          </cell>
          <cell r="AV1578" t="str">
            <v>RESERVADO IDU</v>
          </cell>
        </row>
        <row r="1579">
          <cell r="AP1579">
            <v>143639</v>
          </cell>
          <cell r="AQ1579">
            <v>3001448</v>
          </cell>
          <cell r="AR1579">
            <v>3</v>
          </cell>
          <cell r="AS1579">
            <v>42731</v>
          </cell>
          <cell r="AT1579" t="str">
            <v>SD Reservado Mantenimiento Rutinario IDU Circuito Movilidad EJECUCION SITP 2016 -</v>
          </cell>
          <cell r="AU1579">
            <v>0</v>
          </cell>
          <cell r="AV1579" t="str">
            <v>RESERVADO IDU</v>
          </cell>
        </row>
        <row r="1580">
          <cell r="AP1580">
            <v>143640</v>
          </cell>
          <cell r="AQ1580">
            <v>3001412</v>
          </cell>
          <cell r="AR1580">
            <v>3</v>
          </cell>
          <cell r="AS1580">
            <v>42731</v>
          </cell>
          <cell r="AT1580" t="str">
            <v>SD Reservado Mantenimiento Rutinario IDU Circuito Movilidad EJECUCION SITP 2016 -</v>
          </cell>
          <cell r="AU1580">
            <v>0</v>
          </cell>
          <cell r="AV1580" t="str">
            <v>RESERVADO IDU</v>
          </cell>
        </row>
        <row r="1581">
          <cell r="AP1581">
            <v>143641</v>
          </cell>
          <cell r="AQ1581">
            <v>3001379</v>
          </cell>
          <cell r="AR1581">
            <v>3</v>
          </cell>
          <cell r="AS1581">
            <v>42731</v>
          </cell>
          <cell r="AT1581" t="str">
            <v>SD Reservado Mantenimiento Rutinario IDU Circuito Movilidad EJECUCION SITP 2016 -</v>
          </cell>
          <cell r="AU1581">
            <v>0</v>
          </cell>
          <cell r="AV1581" t="str">
            <v>RESERVADO IDU</v>
          </cell>
        </row>
        <row r="1582">
          <cell r="AP1582">
            <v>143647</v>
          </cell>
          <cell r="AQ1582">
            <v>3001239</v>
          </cell>
          <cell r="AR1582">
            <v>3</v>
          </cell>
          <cell r="AS1582">
            <v>42731</v>
          </cell>
          <cell r="AT1582" t="str">
            <v>SD Reservado Mantenimiento Rutinario IDU Local EJECUCION SITP 2016 -</v>
          </cell>
          <cell r="AU1582">
            <v>0</v>
          </cell>
          <cell r="AV1582" t="str">
            <v>RESERVADO IDU</v>
          </cell>
        </row>
        <row r="1583">
          <cell r="AP1583">
            <v>143648</v>
          </cell>
          <cell r="AQ1583">
            <v>3001228</v>
          </cell>
          <cell r="AR1583">
            <v>3</v>
          </cell>
          <cell r="AS1583">
            <v>42731</v>
          </cell>
          <cell r="AT1583" t="str">
            <v>SD Reservado Mantenimiento Periódico IDU Local EJECUCION SITP 2016 -</v>
          </cell>
          <cell r="AU1583">
            <v>0</v>
          </cell>
          <cell r="AV1583" t="str">
            <v>RESERVADO IDU</v>
          </cell>
        </row>
        <row r="1584">
          <cell r="AP1584">
            <v>143649</v>
          </cell>
          <cell r="AQ1584">
            <v>3001180</v>
          </cell>
          <cell r="AR1584">
            <v>3</v>
          </cell>
          <cell r="AS1584">
            <v>42731</v>
          </cell>
          <cell r="AT1584" t="str">
            <v>SD Reservado Mantenimiento Rutinario IDU Circuito Movilidad EJECUCION SITP 2016 -</v>
          </cell>
          <cell r="AU1584">
            <v>0</v>
          </cell>
          <cell r="AV1584" t="str">
            <v>RESERVADO IDU</v>
          </cell>
        </row>
        <row r="1585">
          <cell r="AP1585">
            <v>143654</v>
          </cell>
          <cell r="AQ1585">
            <v>3000544</v>
          </cell>
          <cell r="AR1585">
            <v>3</v>
          </cell>
          <cell r="AS1585">
            <v>42342</v>
          </cell>
          <cell r="AT1585" t="str">
            <v>IDU-136-2007 Terminado Construcción IDU Arterial  --POLIZA ESTABILIDAD ACTIVA</v>
          </cell>
          <cell r="AU1585">
            <v>43499</v>
          </cell>
          <cell r="AV1585" t="str">
            <v>sc</v>
          </cell>
        </row>
        <row r="1586">
          <cell r="AP1586">
            <v>143665</v>
          </cell>
          <cell r="AQ1586">
            <v>3000678</v>
          </cell>
          <cell r="AR1586">
            <v>3</v>
          </cell>
          <cell r="AS1586">
            <v>42342</v>
          </cell>
          <cell r="AT1586" t="str">
            <v>IDU-136-2007 Terminado Construcción IDU Arterial  --POLIZA ESTABILIDAD ACTIVA</v>
          </cell>
          <cell r="AU1586">
            <v>43499</v>
          </cell>
          <cell r="AV1586" t="str">
            <v>sc</v>
          </cell>
        </row>
        <row r="1587">
          <cell r="AP1587">
            <v>143667</v>
          </cell>
          <cell r="AQ1587">
            <v>3000643</v>
          </cell>
          <cell r="AR1587">
            <v>3</v>
          </cell>
          <cell r="AS1587">
            <v>42342</v>
          </cell>
          <cell r="AT1587" t="str">
            <v>IDU-136-2007 Terminado Construcción IDU Arterial  --POLIZA ESTABILIDAD ACTIVA</v>
          </cell>
          <cell r="AU1587">
            <v>43499</v>
          </cell>
          <cell r="AV1587" t="str">
            <v>sc</v>
          </cell>
        </row>
        <row r="1588">
          <cell r="AP1588">
            <v>143669</v>
          </cell>
          <cell r="AQ1588">
            <v>3000616</v>
          </cell>
          <cell r="AR1588">
            <v>3</v>
          </cell>
          <cell r="AS1588">
            <v>42342</v>
          </cell>
          <cell r="AT1588" t="str">
            <v>IDU-136-2007 Terminado Construcción IDU Arterial  --POLIZA ESTABILIDAD ACTIVA</v>
          </cell>
          <cell r="AU1588">
            <v>43499</v>
          </cell>
          <cell r="AV1588" t="str">
            <v>sc</v>
          </cell>
        </row>
        <row r="1589">
          <cell r="AP1589">
            <v>143671</v>
          </cell>
          <cell r="AQ1589">
            <v>3000591</v>
          </cell>
          <cell r="AR1589">
            <v>3</v>
          </cell>
          <cell r="AS1589">
            <v>42342</v>
          </cell>
          <cell r="AT1589" t="str">
            <v>IDU-136-2007 Terminado Construcción IDU Arterial  --POLIZA ESTABILIDAD ACTIVA</v>
          </cell>
          <cell r="AU1589">
            <v>43499</v>
          </cell>
          <cell r="AV1589" t="str">
            <v>ARTERIAL INTERVENCION IDU Construcción Fecha Reporte 3/12/2015</v>
          </cell>
        </row>
        <row r="1590">
          <cell r="AP1590">
            <v>143672</v>
          </cell>
          <cell r="AQ1590">
            <v>3000576</v>
          </cell>
          <cell r="AR1590">
            <v>3</v>
          </cell>
          <cell r="AS1590">
            <v>42342</v>
          </cell>
          <cell r="AT1590" t="str">
            <v>IDU-136-2007 Terminado Construcción IDU Arterial  --POLIZA ESTABILIDAD ACTIVA</v>
          </cell>
          <cell r="AU1590">
            <v>43499</v>
          </cell>
          <cell r="AV1590" t="str">
            <v>ARTERIAL INTERVENCION IDU Construcción Fecha Reporte 3/12/2015</v>
          </cell>
        </row>
        <row r="1591">
          <cell r="AP1591">
            <v>143687</v>
          </cell>
          <cell r="AQ1591">
            <v>3000504</v>
          </cell>
          <cell r="AR1591">
            <v>3</v>
          </cell>
          <cell r="AS1591">
            <v>42342</v>
          </cell>
          <cell r="AT1591" t="str">
            <v>IDU-136-2007 Terminado Construcción IDU Local  --POLIZA ESTABILIDAD ACTIVA</v>
          </cell>
          <cell r="AU1591">
            <v>43499</v>
          </cell>
          <cell r="AV1591" t="str">
            <v>sc</v>
          </cell>
        </row>
        <row r="1592">
          <cell r="AP1592">
            <v>143701</v>
          </cell>
          <cell r="AQ1592">
            <v>3001149</v>
          </cell>
          <cell r="AR1592">
            <v>3</v>
          </cell>
          <cell r="AS1592">
            <v>42731</v>
          </cell>
          <cell r="AT1592" t="str">
            <v>SD Reservado Mantenimiento Periódico IDU Circuito Movilidad EJECUCION SITP 2016 -</v>
          </cell>
          <cell r="AU1592">
            <v>0</v>
          </cell>
          <cell r="AV1592" t="str">
            <v>VIABLE</v>
          </cell>
        </row>
        <row r="1593">
          <cell r="AP1593">
            <v>143702</v>
          </cell>
          <cell r="AQ1593">
            <v>3001114</v>
          </cell>
          <cell r="AR1593">
            <v>3</v>
          </cell>
          <cell r="AS1593">
            <v>42731</v>
          </cell>
          <cell r="AT1593" t="str">
            <v>SD Reservado Mantenimiento Periódico IDU Circuito Movilidad EJECUCION SITP 2016 -</v>
          </cell>
          <cell r="AU1593">
            <v>0</v>
          </cell>
          <cell r="AV1593" t="str">
            <v>RESERVADO IDU</v>
          </cell>
        </row>
        <row r="1594">
          <cell r="AP1594">
            <v>143703</v>
          </cell>
          <cell r="AQ1594">
            <v>3001106</v>
          </cell>
          <cell r="AR1594">
            <v>3</v>
          </cell>
          <cell r="AS1594">
            <v>42731</v>
          </cell>
          <cell r="AT1594" t="str">
            <v>SD Reservado Mantenimiento Rutinario IDU Circuito Movilidad EJECUCION SITP 2016 -</v>
          </cell>
          <cell r="AU1594">
            <v>0</v>
          </cell>
          <cell r="AV1594" t="str">
            <v>RESERVADO IDU</v>
          </cell>
        </row>
        <row r="1595">
          <cell r="AP1595">
            <v>143707</v>
          </cell>
          <cell r="AQ1595">
            <v>3001020</v>
          </cell>
          <cell r="AR1595">
            <v>3</v>
          </cell>
          <cell r="AS1595">
            <v>41411</v>
          </cell>
          <cell r="AT1595" t="str">
            <v>SD Terminado Mantenimiento Periódico UAERMV Circuito Movilidad  -</v>
          </cell>
          <cell r="AU1595">
            <v>0</v>
          </cell>
          <cell r="AV1595" t="str">
            <v>VIABLE</v>
          </cell>
        </row>
        <row r="1596">
          <cell r="AP1596">
            <v>143708</v>
          </cell>
          <cell r="AQ1596">
            <v>3000749</v>
          </cell>
          <cell r="AR1596">
            <v>3</v>
          </cell>
          <cell r="AS1596">
            <v>42313</v>
          </cell>
          <cell r="AT1596" t="str">
            <v>CONV-011-2011 Terminado Acciones de Movilidad IDU Circuito Movilidad  -</v>
          </cell>
          <cell r="AU1596">
            <v>0</v>
          </cell>
          <cell r="AV1596" t="str">
            <v>sc</v>
          </cell>
        </row>
        <row r="1597">
          <cell r="AP1597">
            <v>143709</v>
          </cell>
          <cell r="AQ1597">
            <v>3000724</v>
          </cell>
          <cell r="AR1597">
            <v>3</v>
          </cell>
          <cell r="AS1597">
            <v>42313</v>
          </cell>
          <cell r="AT1597" t="str">
            <v>CONV-011-2011 Terminado Acciones de Movilidad IDU Circuito Movilidad  -</v>
          </cell>
          <cell r="AU1597">
            <v>0</v>
          </cell>
          <cell r="AV1597" t="str">
            <v>VIABLE</v>
          </cell>
        </row>
        <row r="1598">
          <cell r="AP1598">
            <v>143710</v>
          </cell>
          <cell r="AQ1598">
            <v>3000688</v>
          </cell>
          <cell r="AR1598">
            <v>3</v>
          </cell>
          <cell r="AS1598">
            <v>42313</v>
          </cell>
          <cell r="AT1598" t="str">
            <v>CONV-011-2011 Terminado Acciones de Movilidad IDU Circuito Movilidad  -</v>
          </cell>
          <cell r="AU1598">
            <v>0</v>
          </cell>
          <cell r="AV1598" t="str">
            <v>VIABLE</v>
          </cell>
        </row>
        <row r="1599">
          <cell r="AP1599">
            <v>143720</v>
          </cell>
          <cell r="AQ1599">
            <v>3000355</v>
          </cell>
          <cell r="AR1599">
            <v>3</v>
          </cell>
          <cell r="AS1599">
            <v>42313</v>
          </cell>
          <cell r="AT1599" t="str">
            <v>CONV-011-2011 Terminado Acciones de Movilidad IDU Local  -</v>
          </cell>
          <cell r="AU1599">
            <v>0</v>
          </cell>
          <cell r="AV1599" t="str">
            <v>VIABLE</v>
          </cell>
        </row>
        <row r="1600">
          <cell r="AP1600">
            <v>143721</v>
          </cell>
          <cell r="AQ1600">
            <v>3000342</v>
          </cell>
          <cell r="AR1600">
            <v>3</v>
          </cell>
          <cell r="AS1600">
            <v>42313</v>
          </cell>
          <cell r="AT1600" t="str">
            <v>CONV-011-2011 Terminado Acciones de Movilidad IDU Local  -</v>
          </cell>
          <cell r="AU1600">
            <v>0</v>
          </cell>
          <cell r="AV1600" t="str">
            <v>VIABLE</v>
          </cell>
        </row>
        <row r="1601">
          <cell r="AP1601">
            <v>143771</v>
          </cell>
          <cell r="AQ1601">
            <v>3000293</v>
          </cell>
          <cell r="AR1601">
            <v>3</v>
          </cell>
          <cell r="AS1601">
            <v>42781</v>
          </cell>
          <cell r="AT1601" t="str">
            <v>SD Reservado Acciones de Movilidad UAERMV Circuito Movilidad SD -</v>
          </cell>
          <cell r="AU1601">
            <v>0</v>
          </cell>
          <cell r="AV1601" t="str">
            <v>VIABLE</v>
          </cell>
        </row>
        <row r="1602">
          <cell r="AP1602">
            <v>143772</v>
          </cell>
          <cell r="AQ1602">
            <v>3000279</v>
          </cell>
          <cell r="AR1602">
            <v>3</v>
          </cell>
          <cell r="AS1602">
            <v>42781</v>
          </cell>
          <cell r="AT1602" t="str">
            <v>SD Reservado Acciones de Movilidad UAERMV Circuito Movilidad SD -</v>
          </cell>
          <cell r="AU1602">
            <v>0</v>
          </cell>
          <cell r="AV1602" t="str">
            <v>VIABLE</v>
          </cell>
        </row>
        <row r="1603">
          <cell r="AP1603">
            <v>143773</v>
          </cell>
          <cell r="AQ1603">
            <v>3000266</v>
          </cell>
          <cell r="AR1603">
            <v>3</v>
          </cell>
          <cell r="AS1603">
            <v>42781</v>
          </cell>
          <cell r="AT1603" t="str">
            <v>SD Reservado Acciones de Movilidad UAERMV Circuito Movilidad SD -</v>
          </cell>
          <cell r="AU1603">
            <v>0</v>
          </cell>
          <cell r="AV1603" t="str">
            <v>VIABLE</v>
          </cell>
        </row>
        <row r="1604">
          <cell r="AP1604">
            <v>143774</v>
          </cell>
          <cell r="AQ1604">
            <v>3000207</v>
          </cell>
          <cell r="AR1604">
            <v>3</v>
          </cell>
          <cell r="AS1604">
            <v>42313</v>
          </cell>
          <cell r="AT1604" t="str">
            <v>SD Terminado Mantenimiento Periódico UAERMV Circuito Movilidad  -</v>
          </cell>
          <cell r="AU1604">
            <v>0</v>
          </cell>
          <cell r="AV1604" t="str">
            <v>VIABLE</v>
          </cell>
        </row>
        <row r="1605">
          <cell r="AP1605">
            <v>143775</v>
          </cell>
          <cell r="AQ1605">
            <v>3000196</v>
          </cell>
          <cell r="AR1605">
            <v>3</v>
          </cell>
          <cell r="AS1605">
            <v>42313</v>
          </cell>
          <cell r="AT1605" t="str">
            <v>SD Terminado Mantenimiento Periódico UAERMV Circuito Movilidad  -</v>
          </cell>
          <cell r="AU1605">
            <v>0</v>
          </cell>
          <cell r="AV1605" t="str">
            <v>VIABLE</v>
          </cell>
        </row>
        <row r="1606">
          <cell r="AP1606">
            <v>143776</v>
          </cell>
          <cell r="AQ1606">
            <v>3002241</v>
          </cell>
          <cell r="AR1606">
            <v>3</v>
          </cell>
          <cell r="AS1606">
            <v>42781</v>
          </cell>
          <cell r="AT1606" t="str">
            <v>SD Reservado Acciones de Movilidad UAERMV Circuito Movilidad SD -</v>
          </cell>
          <cell r="AU1606">
            <v>0</v>
          </cell>
          <cell r="AV1606" t="str">
            <v>VIABLE</v>
          </cell>
        </row>
        <row r="1607">
          <cell r="AP1607">
            <v>143777</v>
          </cell>
          <cell r="AQ1607">
            <v>3000235</v>
          </cell>
          <cell r="AR1607">
            <v>3</v>
          </cell>
          <cell r="AS1607">
            <v>42313</v>
          </cell>
          <cell r="AT1607" t="str">
            <v>SD Terminado Mantenimiento Periódico UAERMV Circuito Movilidad  -</v>
          </cell>
          <cell r="AU1607">
            <v>0</v>
          </cell>
          <cell r="AV1607" t="str">
            <v>VIABLE</v>
          </cell>
        </row>
        <row r="1608">
          <cell r="AP1608">
            <v>143778</v>
          </cell>
          <cell r="AQ1608">
            <v>3000164</v>
          </cell>
          <cell r="AR1608">
            <v>3</v>
          </cell>
          <cell r="AS1608">
            <v>42313</v>
          </cell>
          <cell r="AT1608" t="str">
            <v>SD Terminado Mantenimiento Periódico UAERMV Circuito Movilidad  -</v>
          </cell>
          <cell r="AU1608">
            <v>0</v>
          </cell>
          <cell r="AV1608" t="str">
            <v>INTERVENCION UAERMV Mantenimiento Periódico Fecha Reporte 4/11/2015</v>
          </cell>
        </row>
        <row r="1609">
          <cell r="AP1609">
            <v>143807</v>
          </cell>
          <cell r="AQ1609">
            <v>3000641</v>
          </cell>
          <cell r="AR1609">
            <v>3</v>
          </cell>
          <cell r="AS1609">
            <v>41298</v>
          </cell>
          <cell r="AT1609" t="str">
            <v>SD Terminado Mantenimiento Periódico UAERMV Local  --POLIZA ESTABILIDAD ACTIVA</v>
          </cell>
          <cell r="AU1609">
            <v>44462</v>
          </cell>
          <cell r="AV1609" t="str">
            <v>POLIZA ESTABILIDAD ACTIVA Vencimiento 22/9/2021 Contrato IDU 1206/14</v>
          </cell>
        </row>
        <row r="1610">
          <cell r="AP1610">
            <v>143808</v>
          </cell>
          <cell r="AQ1610">
            <v>3000608</v>
          </cell>
          <cell r="AR1610">
            <v>3</v>
          </cell>
          <cell r="AS1610">
            <v>42723</v>
          </cell>
          <cell r="AT1610" t="str">
            <v>SD Terminado Mantenimiento Rutinario UAERMV Local SD --POLIZA ESTABILIDAD ACTIVA</v>
          </cell>
          <cell r="AU1610">
            <v>44462</v>
          </cell>
          <cell r="AV1610" t="str">
            <v>POLIZA ESTABILIDAD ACTIVA Vencimiento 22/9/2021 Contrato IDU 1206/14</v>
          </cell>
        </row>
        <row r="1611">
          <cell r="AP1611">
            <v>143844</v>
          </cell>
          <cell r="AQ1611">
            <v>3001004</v>
          </cell>
          <cell r="AR1611">
            <v>3</v>
          </cell>
          <cell r="AS1611">
            <v>41411</v>
          </cell>
          <cell r="AT1611" t="str">
            <v>SD Terminado Mantenimiento Periódico UAERMV Circuito Movilidad  -</v>
          </cell>
          <cell r="AU1611">
            <v>0</v>
          </cell>
          <cell r="AV1611" t="str">
            <v>VIABLE</v>
          </cell>
        </row>
        <row r="1612">
          <cell r="AP1612">
            <v>143858</v>
          </cell>
          <cell r="AQ1612">
            <v>3001153</v>
          </cell>
          <cell r="AR1612">
            <v>3</v>
          </cell>
          <cell r="AS1612">
            <v>42313</v>
          </cell>
          <cell r="AT1612" t="str">
            <v>CONV-011-2011 Terminado Acciones de Movilidad IDU Circuito Movilidad  -</v>
          </cell>
          <cell r="AU1612">
            <v>0</v>
          </cell>
          <cell r="AV1612" t="str">
            <v>VIABLE</v>
          </cell>
        </row>
        <row r="1613">
          <cell r="AP1613">
            <v>143859</v>
          </cell>
          <cell r="AQ1613">
            <v>3001116</v>
          </cell>
          <cell r="AR1613">
            <v>3</v>
          </cell>
          <cell r="AS1613">
            <v>42313</v>
          </cell>
          <cell r="AT1613" t="str">
            <v>CONV-011-2011 Terminado Acciones de Movilidad IDU Circuito Movilidad  -</v>
          </cell>
          <cell r="AU1613">
            <v>0</v>
          </cell>
          <cell r="AV1613" t="str">
            <v>VIABLE</v>
          </cell>
        </row>
        <row r="1614">
          <cell r="AP1614">
            <v>143860</v>
          </cell>
          <cell r="AQ1614">
            <v>3001062</v>
          </cell>
          <cell r="AR1614">
            <v>3</v>
          </cell>
          <cell r="AS1614">
            <v>41464</v>
          </cell>
          <cell r="AT1614" t="str">
            <v>SD Terminado Acciones de Movilidad UAERMV Local  -</v>
          </cell>
          <cell r="AU1614">
            <v>0</v>
          </cell>
          <cell r="AV1614" t="str">
            <v>RESERVADO FDL</v>
          </cell>
        </row>
        <row r="1615">
          <cell r="AP1615">
            <v>143881</v>
          </cell>
          <cell r="AQ1615">
            <v>3000666</v>
          </cell>
          <cell r="AR1615">
            <v>3</v>
          </cell>
          <cell r="AS1615">
            <v>42342</v>
          </cell>
          <cell r="AT1615" t="str">
            <v>IDU-136-2007 Terminado Construcción IDU Arterial  --POLIZA ESTABILIDAD ACTIVA</v>
          </cell>
          <cell r="AU1615">
            <v>43499</v>
          </cell>
          <cell r="AV1615" t="str">
            <v>sc</v>
          </cell>
        </row>
        <row r="1616">
          <cell r="AP1616">
            <v>143883</v>
          </cell>
          <cell r="AQ1616">
            <v>3000637</v>
          </cell>
          <cell r="AR1616">
            <v>3</v>
          </cell>
          <cell r="AS1616">
            <v>42342</v>
          </cell>
          <cell r="AT1616" t="str">
            <v>IDU-136-2007 Terminado Construcción IDU Arterial  --POLIZA ESTABILIDAD ACTIVA</v>
          </cell>
          <cell r="AU1616">
            <v>43499</v>
          </cell>
          <cell r="AV1616" t="str">
            <v>sc</v>
          </cell>
        </row>
        <row r="1617">
          <cell r="AP1617">
            <v>143885</v>
          </cell>
          <cell r="AQ1617">
            <v>3000603</v>
          </cell>
          <cell r="AR1617">
            <v>3</v>
          </cell>
          <cell r="AS1617">
            <v>42342</v>
          </cell>
          <cell r="AT1617" t="str">
            <v>IDU-136-2007 Terminado Construcción IDU Arterial  --POLIZA ESTABILIDAD ACTIVA</v>
          </cell>
          <cell r="AU1617">
            <v>43499</v>
          </cell>
          <cell r="AV1617" t="str">
            <v>sc</v>
          </cell>
        </row>
        <row r="1618">
          <cell r="AP1618">
            <v>143887</v>
          </cell>
          <cell r="AQ1618">
            <v>3000569</v>
          </cell>
          <cell r="AR1618">
            <v>3</v>
          </cell>
          <cell r="AS1618">
            <v>42342</v>
          </cell>
          <cell r="AT1618" t="str">
            <v>IDU-136-2007 Terminado Construcción IDU Arterial  --POLIZA ESTABILIDAD ACTIVA</v>
          </cell>
          <cell r="AU1618">
            <v>43499</v>
          </cell>
          <cell r="AV1618" t="str">
            <v>sc</v>
          </cell>
        </row>
        <row r="1619">
          <cell r="AP1619">
            <v>143889</v>
          </cell>
          <cell r="AQ1619">
            <v>3000698</v>
          </cell>
          <cell r="AR1619">
            <v>3</v>
          </cell>
          <cell r="AS1619">
            <v>42342</v>
          </cell>
          <cell r="AT1619" t="str">
            <v>IDU-136-2007 Terminado Construcción IDU Arterial  --POLIZA ESTABILIDAD ACTIVA</v>
          </cell>
          <cell r="AU1619">
            <v>43499</v>
          </cell>
          <cell r="AV1619" t="str">
            <v>sc</v>
          </cell>
        </row>
        <row r="1620">
          <cell r="AP1620">
            <v>143891</v>
          </cell>
          <cell r="AQ1620">
            <v>3000711</v>
          </cell>
          <cell r="AR1620">
            <v>3</v>
          </cell>
          <cell r="AS1620">
            <v>42342</v>
          </cell>
          <cell r="AT1620" t="str">
            <v>IDU-136-2007 Terminado Construcción IDU Arterial  --POLIZA ESTABILIDAD ACTIVA</v>
          </cell>
          <cell r="AU1620">
            <v>43499</v>
          </cell>
          <cell r="AV1620" t="str">
            <v>sc</v>
          </cell>
        </row>
        <row r="1621">
          <cell r="AP1621">
            <v>143893</v>
          </cell>
          <cell r="AQ1621">
            <v>3000501</v>
          </cell>
          <cell r="AR1621">
            <v>3</v>
          </cell>
          <cell r="AS1621">
            <v>42342</v>
          </cell>
          <cell r="AT1621" t="str">
            <v>IDU-136-2007 Terminado Construcción IDU Arterial  --POLIZA ESTABILIDAD ACTIVA</v>
          </cell>
          <cell r="AU1621">
            <v>43499</v>
          </cell>
          <cell r="AV1621" t="str">
            <v>sc</v>
          </cell>
        </row>
        <row r="1622">
          <cell r="AP1622">
            <v>143895</v>
          </cell>
          <cell r="AQ1622">
            <v>3000483</v>
          </cell>
          <cell r="AR1622">
            <v>3</v>
          </cell>
          <cell r="AS1622">
            <v>42342</v>
          </cell>
          <cell r="AT1622" t="str">
            <v>IDU-136-2007 Terminado Construcción IDU Arterial  --POLIZA ESTABILIDAD ACTIVA</v>
          </cell>
          <cell r="AU1622">
            <v>43499</v>
          </cell>
          <cell r="AV1622" t="str">
            <v>sc</v>
          </cell>
        </row>
        <row r="1623">
          <cell r="AP1623">
            <v>143897</v>
          </cell>
          <cell r="AQ1623">
            <v>3000470</v>
          </cell>
          <cell r="AR1623">
            <v>3</v>
          </cell>
          <cell r="AS1623">
            <v>42342</v>
          </cell>
          <cell r="AT1623" t="str">
            <v>IDU-136-2007 Terminado Construcción IDU Arterial  --POLIZA ESTABILIDAD ACTIVA</v>
          </cell>
          <cell r="AU1623">
            <v>43499</v>
          </cell>
          <cell r="AV1623" t="str">
            <v>sc</v>
          </cell>
        </row>
        <row r="1624">
          <cell r="AP1624">
            <v>143899</v>
          </cell>
          <cell r="AQ1624">
            <v>3000443</v>
          </cell>
          <cell r="AR1624">
            <v>3</v>
          </cell>
          <cell r="AS1624">
            <v>42342</v>
          </cell>
          <cell r="AT1624" t="str">
            <v>IDU-136-2007 Terminado Construcción IDU Arterial  --POLIZA ESTABILIDAD ACTIVA</v>
          </cell>
          <cell r="AU1624">
            <v>43499</v>
          </cell>
          <cell r="AV1624" t="str">
            <v>sc</v>
          </cell>
        </row>
        <row r="1625">
          <cell r="AP1625">
            <v>143901</v>
          </cell>
          <cell r="AQ1625">
            <v>3000414</v>
          </cell>
          <cell r="AR1625">
            <v>3</v>
          </cell>
          <cell r="AS1625">
            <v>42342</v>
          </cell>
          <cell r="AT1625" t="str">
            <v>IDU-136-2007 Terminado Construcción IDU Arterial  --POLIZA ESTABILIDAD ACTIVA</v>
          </cell>
          <cell r="AU1625">
            <v>43499</v>
          </cell>
          <cell r="AV1625" t="str">
            <v>sc</v>
          </cell>
        </row>
        <row r="1626">
          <cell r="AP1626">
            <v>144117</v>
          </cell>
          <cell r="AQ1626">
            <v>3000946</v>
          </cell>
          <cell r="AR1626">
            <v>3</v>
          </cell>
          <cell r="AS1626">
            <v>42731</v>
          </cell>
          <cell r="AT1626" t="str">
            <v>SD Reservado Mantenimiento Rutinario IDU Circuito Movilidad EJECUCION SITP 2016 -</v>
          </cell>
          <cell r="AU1626">
            <v>0</v>
          </cell>
          <cell r="AV1626" t="str">
            <v>RESERVADO IDU</v>
          </cell>
        </row>
        <row r="1627">
          <cell r="AP1627">
            <v>144118</v>
          </cell>
          <cell r="AQ1627">
            <v>3000931</v>
          </cell>
          <cell r="AR1627">
            <v>3</v>
          </cell>
          <cell r="AS1627">
            <v>42731</v>
          </cell>
          <cell r="AT1627" t="str">
            <v>SD Reservado Mantenimiento Rutinario IDU Circuito Movilidad EJECUCION SITP 2016 -</v>
          </cell>
          <cell r="AU1627">
            <v>0</v>
          </cell>
          <cell r="AV1627" t="str">
            <v>RESERVADO IDU</v>
          </cell>
        </row>
        <row r="1628">
          <cell r="AP1628">
            <v>144119</v>
          </cell>
          <cell r="AQ1628">
            <v>3000917</v>
          </cell>
          <cell r="AR1628">
            <v>3</v>
          </cell>
          <cell r="AS1628">
            <v>42731</v>
          </cell>
          <cell r="AT1628" t="str">
            <v>SD Reservado Mantenimiento Rutinario IDU Circuito Movilidad EJECUCION SITP 2016 -</v>
          </cell>
          <cell r="AU1628">
            <v>0</v>
          </cell>
          <cell r="AV1628" t="str">
            <v>RESERVADO IDU</v>
          </cell>
        </row>
        <row r="1629">
          <cell r="AP1629">
            <v>144120</v>
          </cell>
          <cell r="AQ1629">
            <v>3000905</v>
          </cell>
          <cell r="AR1629">
            <v>3</v>
          </cell>
          <cell r="AS1629">
            <v>42731</v>
          </cell>
          <cell r="AT1629" t="str">
            <v>SD Reservado Mantenimiento Rutinario IDU Circuito Movilidad EJECUCION SITP 2016 -</v>
          </cell>
          <cell r="AU1629">
            <v>0</v>
          </cell>
          <cell r="AV1629" t="str">
            <v>RESERVADO IDU</v>
          </cell>
        </row>
        <row r="1630">
          <cell r="AP1630">
            <v>144121</v>
          </cell>
          <cell r="AQ1630">
            <v>3000889</v>
          </cell>
          <cell r="AR1630">
            <v>3</v>
          </cell>
          <cell r="AS1630">
            <v>42313</v>
          </cell>
          <cell r="AT1630" t="str">
            <v>CONV-011-2011 Terminado Acciones de Movilidad IDU Circuito Movilidad  -</v>
          </cell>
          <cell r="AU1630">
            <v>0</v>
          </cell>
          <cell r="AV1630" t="str">
            <v>RESERVADO FDL</v>
          </cell>
        </row>
        <row r="1631">
          <cell r="AP1631">
            <v>144122</v>
          </cell>
          <cell r="AQ1631">
            <v>3000880</v>
          </cell>
          <cell r="AR1631">
            <v>3</v>
          </cell>
          <cell r="AS1631">
            <v>42313</v>
          </cell>
          <cell r="AT1631" t="str">
            <v>CONV-011-2011 Terminado Acciones de Movilidad IDU Circuito Movilidad  -</v>
          </cell>
          <cell r="AU1631">
            <v>0</v>
          </cell>
          <cell r="AV1631" t="str">
            <v>RESERVADO FDL</v>
          </cell>
        </row>
        <row r="1632">
          <cell r="AP1632">
            <v>144132</v>
          </cell>
          <cell r="AQ1632">
            <v>3001320</v>
          </cell>
          <cell r="AR1632">
            <v>3</v>
          </cell>
          <cell r="AS1632">
            <v>40737</v>
          </cell>
          <cell r="AT1632" t="str">
            <v>UMV-78-2010 Terminado Rehabilitación UAERMV Circuito Movilidad  -</v>
          </cell>
          <cell r="AU1632">
            <v>0</v>
          </cell>
          <cell r="AV1632" t="str">
            <v>sc</v>
          </cell>
        </row>
        <row r="1633">
          <cell r="AP1633">
            <v>144258</v>
          </cell>
          <cell r="AQ1633">
            <v>3000725</v>
          </cell>
          <cell r="AR1633">
            <v>3</v>
          </cell>
          <cell r="AS1633">
            <v>41411</v>
          </cell>
          <cell r="AT1633" t="str">
            <v>SD Terminado Mantenimiento Periódico UAERMV Circuito Movilidad  -</v>
          </cell>
          <cell r="AU1633">
            <v>0</v>
          </cell>
          <cell r="AV1633" t="str">
            <v>VIABLE</v>
          </cell>
        </row>
        <row r="1634">
          <cell r="AP1634">
            <v>144260</v>
          </cell>
          <cell r="AQ1634">
            <v>3000661</v>
          </cell>
          <cell r="AR1634">
            <v>3</v>
          </cell>
          <cell r="AS1634">
            <v>42342</v>
          </cell>
          <cell r="AT1634" t="str">
            <v>IDU-420-2015 Contratado Construcción IDU Circuito Movilidad  -</v>
          </cell>
          <cell r="AU1634">
            <v>0</v>
          </cell>
          <cell r="AV1634" t="str">
            <v>VIABLE</v>
          </cell>
        </row>
        <row r="1635">
          <cell r="AP1635">
            <v>144328</v>
          </cell>
          <cell r="AQ1635">
            <v>3000533</v>
          </cell>
          <cell r="AR1635">
            <v>3</v>
          </cell>
          <cell r="AS1635">
            <v>42342</v>
          </cell>
          <cell r="AT1635" t="str">
            <v>IDU-136-2007 Terminado Construcción IDU Local  --POLIZA ESTABILIDAD ACTIVA</v>
          </cell>
          <cell r="AU1635">
            <v>43499</v>
          </cell>
          <cell r="AV1635" t="str">
            <v>ARTERIAL INTERVENCION IDU Construcción Fecha Reporte 3/12/2015</v>
          </cell>
        </row>
        <row r="1636">
          <cell r="AP1636">
            <v>144334</v>
          </cell>
          <cell r="AQ1636">
            <v>3000440</v>
          </cell>
          <cell r="AR1636">
            <v>3</v>
          </cell>
          <cell r="AS1636">
            <v>42342</v>
          </cell>
          <cell r="AT1636" t="str">
            <v>IDU-420-2015 Contratado Construcción IDU Circuito Movilidad  -</v>
          </cell>
          <cell r="AU1636">
            <v>0</v>
          </cell>
          <cell r="AV1636" t="str">
            <v>VIABLE</v>
          </cell>
        </row>
        <row r="1637">
          <cell r="AP1637">
            <v>144410</v>
          </cell>
          <cell r="AQ1637">
            <v>3000244</v>
          </cell>
          <cell r="AR1637">
            <v>3</v>
          </cell>
          <cell r="AS1637">
            <v>42313</v>
          </cell>
          <cell r="AT1637" t="str">
            <v>CONV-011-2011 Terminado Acciones de Movilidad IDU Circuito Movilidad  -</v>
          </cell>
          <cell r="AU1637">
            <v>0</v>
          </cell>
          <cell r="AV1637" t="str">
            <v>sc</v>
          </cell>
        </row>
        <row r="1638">
          <cell r="AP1638">
            <v>144411</v>
          </cell>
          <cell r="AQ1638">
            <v>3000239</v>
          </cell>
          <cell r="AR1638">
            <v>3</v>
          </cell>
          <cell r="AS1638">
            <v>42313</v>
          </cell>
          <cell r="AT1638" t="str">
            <v>CONV-011-2011 Terminado Acciones de Movilidad IDU Circuito Movilidad  -</v>
          </cell>
          <cell r="AU1638">
            <v>0</v>
          </cell>
          <cell r="AV1638" t="str">
            <v>sc</v>
          </cell>
        </row>
        <row r="1639">
          <cell r="AP1639">
            <v>144412</v>
          </cell>
          <cell r="AQ1639">
            <v>3000234</v>
          </cell>
          <cell r="AR1639">
            <v>3</v>
          </cell>
          <cell r="AS1639">
            <v>42313</v>
          </cell>
          <cell r="AT1639" t="str">
            <v>CONV-011-2011 Terminado Acciones de Movilidad IDU Circuito Movilidad  -</v>
          </cell>
          <cell r="AU1639">
            <v>0</v>
          </cell>
          <cell r="AV1639" t="str">
            <v>sc</v>
          </cell>
        </row>
        <row r="1640">
          <cell r="AP1640">
            <v>144413</v>
          </cell>
          <cell r="AQ1640">
            <v>3000232</v>
          </cell>
          <cell r="AR1640">
            <v>3</v>
          </cell>
          <cell r="AS1640">
            <v>42278</v>
          </cell>
          <cell r="AT1640" t="str">
            <v>CONV-1292-2012 Terminado Mantenimiento Periódico UAERMV Circuito Movilidad  -</v>
          </cell>
          <cell r="AU1640">
            <v>0</v>
          </cell>
          <cell r="AV1640" t="str">
            <v>sc</v>
          </cell>
        </row>
        <row r="1641">
          <cell r="AP1641">
            <v>144414</v>
          </cell>
          <cell r="AQ1641">
            <v>3000227</v>
          </cell>
          <cell r="AR1641">
            <v>3</v>
          </cell>
          <cell r="AS1641">
            <v>42278</v>
          </cell>
          <cell r="AT1641" t="str">
            <v>CONV-1292-2012 Terminado Mantenimiento Periódico UAERMV Circuito Movilidad  -</v>
          </cell>
          <cell r="AU1641">
            <v>0</v>
          </cell>
          <cell r="AV1641" t="str">
            <v>sc</v>
          </cell>
        </row>
        <row r="1642">
          <cell r="AP1642">
            <v>144415</v>
          </cell>
          <cell r="AQ1642">
            <v>3000222</v>
          </cell>
          <cell r="AR1642">
            <v>3</v>
          </cell>
          <cell r="AS1642">
            <v>42278</v>
          </cell>
          <cell r="AT1642" t="str">
            <v>CONV-1292-2012 Terminado Mantenimiento Periódico UAERMV Circuito Movilidad  -</v>
          </cell>
          <cell r="AU1642">
            <v>0</v>
          </cell>
          <cell r="AV1642" t="str">
            <v>sc</v>
          </cell>
        </row>
        <row r="1643">
          <cell r="AP1643">
            <v>144416</v>
          </cell>
          <cell r="AQ1643">
            <v>3000219</v>
          </cell>
          <cell r="AR1643">
            <v>3</v>
          </cell>
          <cell r="AS1643">
            <v>42278</v>
          </cell>
          <cell r="AT1643" t="str">
            <v>CONV-1292-2012 Terminado Mantenimiento Periódico UAERMV Circuito Movilidad  -</v>
          </cell>
          <cell r="AU1643">
            <v>0</v>
          </cell>
          <cell r="AV1643" t="str">
            <v>sc</v>
          </cell>
        </row>
        <row r="1644">
          <cell r="AP1644">
            <v>144417</v>
          </cell>
          <cell r="AQ1644">
            <v>3000211</v>
          </cell>
          <cell r="AR1644">
            <v>3</v>
          </cell>
          <cell r="AS1644">
            <v>42278</v>
          </cell>
          <cell r="AT1644" t="str">
            <v>CONV-1292-2012 Terminado Mantenimiento Periódico UAERMV Circuito Movilidad  -</v>
          </cell>
          <cell r="AU1644">
            <v>0</v>
          </cell>
          <cell r="AV1644" t="str">
            <v>sc</v>
          </cell>
        </row>
        <row r="1645">
          <cell r="AP1645">
            <v>144427</v>
          </cell>
          <cell r="AQ1645">
            <v>3000082</v>
          </cell>
          <cell r="AR1645">
            <v>3</v>
          </cell>
          <cell r="AS1645">
            <v>42768</v>
          </cell>
          <cell r="AT1645" t="str">
            <v>SD Reservado Acciones de Movilidad UAERMV Circuito Movilidad Salvando Vidas -</v>
          </cell>
          <cell r="AU1645">
            <v>0</v>
          </cell>
          <cell r="AV1645" t="str">
            <v>RESERVADO UMV</v>
          </cell>
        </row>
        <row r="1646">
          <cell r="AP1646">
            <v>144429</v>
          </cell>
          <cell r="AQ1646">
            <v>3000079</v>
          </cell>
          <cell r="AR1646">
            <v>3</v>
          </cell>
          <cell r="AS1646">
            <v>42768</v>
          </cell>
          <cell r="AT1646" t="str">
            <v>SD Reservado Acciones de Movilidad UAERMV Circuito Movilidad Salvando Vidas -</v>
          </cell>
          <cell r="AU1646">
            <v>0</v>
          </cell>
          <cell r="AV1646" t="str">
            <v>RESERVADO UMV</v>
          </cell>
        </row>
        <row r="1647">
          <cell r="AP1647">
            <v>144447</v>
          </cell>
          <cell r="AQ1647">
            <v>3000167</v>
          </cell>
          <cell r="AR1647">
            <v>3</v>
          </cell>
          <cell r="AS1647">
            <v>42768</v>
          </cell>
          <cell r="AT1647" t="str">
            <v>SD Reservado Acciones de Movilidad UAERMV Circuito Movilidad Salvando Vidas -</v>
          </cell>
          <cell r="AU1647">
            <v>0</v>
          </cell>
          <cell r="AV1647" t="str">
            <v>sc</v>
          </cell>
        </row>
        <row r="1648">
          <cell r="AP1648">
            <v>144490</v>
          </cell>
          <cell r="AQ1648">
            <v>3000092</v>
          </cell>
          <cell r="AR1648">
            <v>3</v>
          </cell>
          <cell r="AS1648">
            <v>40799</v>
          </cell>
          <cell r="AT1648" t="str">
            <v>UMV-188-2009 Terminado Mantenimiento Periódico UAERMV Local  -</v>
          </cell>
          <cell r="AU1648">
            <v>0</v>
          </cell>
          <cell r="AV1648" t="str">
            <v>sc</v>
          </cell>
        </row>
        <row r="1649">
          <cell r="AP1649">
            <v>144498</v>
          </cell>
          <cell r="AQ1649">
            <v>3000055</v>
          </cell>
          <cell r="AR1649">
            <v>3</v>
          </cell>
          <cell r="AS1649">
            <v>41149</v>
          </cell>
          <cell r="AT1649" t="str">
            <v>SD Terminado Mantenimiento Periódico UAERMV Arterial  --POLIZA ESTABILIDAD ACTIVA</v>
          </cell>
          <cell r="AU1649">
            <v>44462</v>
          </cell>
          <cell r="AV1649" t="str">
            <v>ARTERIAL Avenida Teusaquillo</v>
          </cell>
        </row>
        <row r="1650">
          <cell r="AP1650">
            <v>144618</v>
          </cell>
          <cell r="AQ1650">
            <v>3001964</v>
          </cell>
          <cell r="AR1650">
            <v>3</v>
          </cell>
          <cell r="AS1650">
            <v>42278</v>
          </cell>
          <cell r="AT1650" t="str">
            <v>SD Terminado Rehabilitación UAERMV Circuito Movilidad  -</v>
          </cell>
          <cell r="AU1650">
            <v>0</v>
          </cell>
          <cell r="AV1650" t="str">
            <v>INTERVENCION UAERMV Rehabilitación Intervenida REPORTE 30/9/2015</v>
          </cell>
        </row>
        <row r="1651">
          <cell r="AP1651">
            <v>144802</v>
          </cell>
          <cell r="AQ1651">
            <v>3002193</v>
          </cell>
          <cell r="AR1651">
            <v>3</v>
          </cell>
          <cell r="AS1651">
            <v>42313</v>
          </cell>
          <cell r="AT1651" t="str">
            <v>CONV-011-2011 Terminado Acciones de Movilidad IDU Arterial  -</v>
          </cell>
          <cell r="AU1651">
            <v>0</v>
          </cell>
          <cell r="AV1651" t="str">
            <v>sc</v>
          </cell>
        </row>
        <row r="1652">
          <cell r="AP1652">
            <v>144804</v>
          </cell>
          <cell r="AQ1652">
            <v>3002195</v>
          </cell>
          <cell r="AR1652">
            <v>3</v>
          </cell>
          <cell r="AS1652">
            <v>42313</v>
          </cell>
          <cell r="AT1652" t="str">
            <v>CONV-011-2011 Terminado Acciones de Movilidad IDU Arterial  -</v>
          </cell>
          <cell r="AU1652">
            <v>0</v>
          </cell>
          <cell r="AV1652" t="str">
            <v>sc</v>
          </cell>
        </row>
        <row r="1653">
          <cell r="AP1653">
            <v>144806</v>
          </cell>
          <cell r="AQ1653">
            <v>3001823</v>
          </cell>
          <cell r="AR1653">
            <v>3</v>
          </cell>
          <cell r="AS1653">
            <v>42313</v>
          </cell>
          <cell r="AT1653" t="str">
            <v>CONV-011-2011 Terminado Acciones de Movilidad IDU Arterial  -</v>
          </cell>
          <cell r="AU1653">
            <v>0</v>
          </cell>
          <cell r="AV1653" t="str">
            <v>sc</v>
          </cell>
        </row>
        <row r="1654">
          <cell r="AP1654">
            <v>144828</v>
          </cell>
          <cell r="AQ1654">
            <v>3001197</v>
          </cell>
          <cell r="AR1654">
            <v>3</v>
          </cell>
          <cell r="AS1654">
            <v>42313</v>
          </cell>
          <cell r="AT1654" t="str">
            <v>CONV-011-2011 Terminado Acciones de Movilidad IDU Arterial  -</v>
          </cell>
          <cell r="AU1654">
            <v>0</v>
          </cell>
          <cell r="AV1654" t="str">
            <v>sc</v>
          </cell>
        </row>
        <row r="1655">
          <cell r="AP1655">
            <v>144968</v>
          </cell>
          <cell r="AQ1655">
            <v>3000947</v>
          </cell>
          <cell r="AR1655">
            <v>3</v>
          </cell>
          <cell r="AS1655">
            <v>42313</v>
          </cell>
          <cell r="AT1655" t="str">
            <v>IDU-2053-2015 Terminado Mantenimiento Periódico IDU Circuito Movilidad  -</v>
          </cell>
          <cell r="AU1655">
            <v>0</v>
          </cell>
          <cell r="AV1655" t="str">
            <v>RESERVADO FDL</v>
          </cell>
        </row>
        <row r="1656">
          <cell r="AP1656">
            <v>145451</v>
          </cell>
          <cell r="AQ1656">
            <v>3001104</v>
          </cell>
          <cell r="AR1656">
            <v>3</v>
          </cell>
          <cell r="AS1656">
            <v>41481</v>
          </cell>
          <cell r="AT1656" t="str">
            <v>SD Terminado Mantenimiento Periódico UAERMV Circuito Movilidad  -</v>
          </cell>
          <cell r="AU1656">
            <v>0</v>
          </cell>
          <cell r="AV1656" t="str">
            <v>RESERVADO FDL</v>
          </cell>
        </row>
        <row r="1657">
          <cell r="AP1657">
            <v>180892</v>
          </cell>
          <cell r="AQ1657">
            <v>13002198</v>
          </cell>
          <cell r="AR1657">
            <v>3</v>
          </cell>
          <cell r="AS1657">
            <v>40840</v>
          </cell>
          <cell r="AT1657" t="str">
            <v>SD Terminado Mantenimiento Periódico UAERMV Local  -</v>
          </cell>
          <cell r="AU1657">
            <v>0</v>
          </cell>
          <cell r="AV1657" t="str">
            <v>sc</v>
          </cell>
        </row>
        <row r="1658">
          <cell r="AP1658">
            <v>189852</v>
          </cell>
          <cell r="AQ1658">
            <v>17000428</v>
          </cell>
          <cell r="AR1658">
            <v>3</v>
          </cell>
          <cell r="AS1658">
            <v>42342</v>
          </cell>
          <cell r="AT1658" t="str">
            <v>IDU-1746-2014 En Ejecución Construcción IDU Arterial  -</v>
          </cell>
          <cell r="AU1658">
            <v>0</v>
          </cell>
          <cell r="AV1658" t="str">
            <v>sc</v>
          </cell>
        </row>
        <row r="1659">
          <cell r="AP1659">
            <v>189853</v>
          </cell>
          <cell r="AQ1659">
            <v>17000418</v>
          </cell>
          <cell r="AR1659">
            <v>3</v>
          </cell>
          <cell r="AS1659">
            <v>42342</v>
          </cell>
          <cell r="AT1659" t="str">
            <v>IDU-1746-2014 En Ejecución Construcción IDU Arterial  -</v>
          </cell>
          <cell r="AU1659">
            <v>0</v>
          </cell>
          <cell r="AV1659" t="str">
            <v>sc</v>
          </cell>
        </row>
        <row r="1660">
          <cell r="AP1660">
            <v>189854</v>
          </cell>
          <cell r="AQ1660">
            <v>17000403</v>
          </cell>
          <cell r="AR1660">
            <v>3</v>
          </cell>
          <cell r="AS1660">
            <v>42342</v>
          </cell>
          <cell r="AT1660" t="str">
            <v>IDU-1746-2014 En Ejecución Construcción IDU Arterial  -</v>
          </cell>
          <cell r="AU1660">
            <v>0</v>
          </cell>
          <cell r="AV1660" t="str">
            <v>sc</v>
          </cell>
        </row>
        <row r="1661">
          <cell r="AP1661">
            <v>189855</v>
          </cell>
          <cell r="AQ1661">
            <v>17000386</v>
          </cell>
          <cell r="AR1661">
            <v>3</v>
          </cell>
          <cell r="AS1661">
            <v>42342</v>
          </cell>
          <cell r="AT1661" t="str">
            <v>IDU-1746-2014 En Ejecución Construcción IDU Arterial  -</v>
          </cell>
          <cell r="AU1661">
            <v>0</v>
          </cell>
          <cell r="AV1661" t="str">
            <v>sc</v>
          </cell>
        </row>
        <row r="1662">
          <cell r="AP1662">
            <v>189857</v>
          </cell>
          <cell r="AQ1662">
            <v>17000364</v>
          </cell>
          <cell r="AR1662">
            <v>3</v>
          </cell>
          <cell r="AS1662">
            <v>42342</v>
          </cell>
          <cell r="AT1662" t="str">
            <v>IDU-1746-2014 En Ejecución Construcción IDU Arterial  -</v>
          </cell>
          <cell r="AU1662">
            <v>0</v>
          </cell>
          <cell r="AV1662" t="str">
            <v>sc</v>
          </cell>
        </row>
        <row r="1663">
          <cell r="AP1663">
            <v>200733</v>
          </cell>
          <cell r="AQ1663">
            <v>4000262</v>
          </cell>
          <cell r="AR1663">
            <v>3</v>
          </cell>
          <cell r="AS1663">
            <v>42313</v>
          </cell>
          <cell r="AT1663" t="str">
            <v>CONV-011-2011 Terminado Acciones de Movilidad IDU Arterial  -</v>
          </cell>
          <cell r="AU1663">
            <v>0</v>
          </cell>
          <cell r="AV1663" t="str">
            <v>sc</v>
          </cell>
        </row>
        <row r="1664">
          <cell r="AP1664">
            <v>200908</v>
          </cell>
          <cell r="AQ1664">
            <v>4000324</v>
          </cell>
          <cell r="AR1664">
            <v>3</v>
          </cell>
          <cell r="AS1664">
            <v>42313</v>
          </cell>
          <cell r="AT1664" t="str">
            <v>CONV-011-2011 Terminado Acciones de Movilidad IDU Arterial  -</v>
          </cell>
          <cell r="AU1664">
            <v>0</v>
          </cell>
          <cell r="AV1664" t="str">
            <v>sc</v>
          </cell>
        </row>
        <row r="1665">
          <cell r="AP1665">
            <v>201039</v>
          </cell>
          <cell r="AQ1665">
            <v>4000369</v>
          </cell>
          <cell r="AR1665">
            <v>3</v>
          </cell>
          <cell r="AS1665">
            <v>42313</v>
          </cell>
          <cell r="AT1665" t="str">
            <v>CONV-011-2011 Terminado Acciones de Movilidad IDU Arterial  -</v>
          </cell>
          <cell r="AU1665">
            <v>0</v>
          </cell>
          <cell r="AV1665" t="str">
            <v>sc</v>
          </cell>
        </row>
        <row r="1666">
          <cell r="AP1666">
            <v>471162</v>
          </cell>
          <cell r="AQ1666">
            <v>3002278</v>
          </cell>
          <cell r="AR1666">
            <v>3</v>
          </cell>
          <cell r="AS1666">
            <v>42731</v>
          </cell>
          <cell r="AT1666" t="str">
            <v>SD Reservado Mantenimiento Rutinario IDU Circuito Movilidad EJECUCION SITP 2016 -</v>
          </cell>
          <cell r="AU1666">
            <v>0</v>
          </cell>
          <cell r="AV1666" t="str">
            <v>RESERVADO IDU</v>
          </cell>
        </row>
        <row r="1667">
          <cell r="AP1667">
            <v>471165</v>
          </cell>
          <cell r="AQ1667">
            <v>3002282</v>
          </cell>
          <cell r="AR1667">
            <v>3</v>
          </cell>
          <cell r="AS1667">
            <v>42731</v>
          </cell>
          <cell r="AT1667" t="str">
            <v>SD Reservado Mantenimiento Rutinario IDU Circuito Movilidad EJECUCION SITP 2016 -</v>
          </cell>
          <cell r="AU1667">
            <v>0</v>
          </cell>
          <cell r="AV1667" t="str">
            <v>RESERVADO IDU</v>
          </cell>
        </row>
        <row r="1668">
          <cell r="AP1668">
            <v>471172</v>
          </cell>
          <cell r="AQ1668">
            <v>3002291</v>
          </cell>
          <cell r="AR1668">
            <v>3</v>
          </cell>
          <cell r="AS1668">
            <v>42768</v>
          </cell>
          <cell r="AT1668" t="str">
            <v>SD Reservado Acciones de Movilidad UAERMV Circuito Movilidad Salvando Vidas -</v>
          </cell>
          <cell r="AU1668">
            <v>0</v>
          </cell>
          <cell r="AV1668" t="str">
            <v>RESERVADO UMV</v>
          </cell>
        </row>
        <row r="1669">
          <cell r="AP1669">
            <v>471239</v>
          </cell>
          <cell r="AQ1669">
            <v>4007407</v>
          </cell>
          <cell r="AR1669">
            <v>3</v>
          </cell>
          <cell r="AS1669">
            <v>42313</v>
          </cell>
          <cell r="AT1669" t="str">
            <v>CONV-011-2011 Terminado Acciones de Movilidad IDU Arterial  -</v>
          </cell>
          <cell r="AU1669">
            <v>0</v>
          </cell>
          <cell r="AV1669" t="str">
            <v>sc</v>
          </cell>
        </row>
        <row r="1670">
          <cell r="AP1670">
            <v>471263</v>
          </cell>
          <cell r="AQ1670">
            <v>4007433</v>
          </cell>
          <cell r="AR1670">
            <v>3</v>
          </cell>
          <cell r="AS1670">
            <v>42313</v>
          </cell>
          <cell r="AT1670" t="str">
            <v>CONV-011-2011 Terminado Acciones de Movilidad IDU Arterial  -</v>
          </cell>
          <cell r="AU1670">
            <v>0</v>
          </cell>
          <cell r="AV1670" t="str">
            <v>sc</v>
          </cell>
        </row>
        <row r="1671">
          <cell r="AP1671">
            <v>472746</v>
          </cell>
          <cell r="AQ1671">
            <v>17000443</v>
          </cell>
          <cell r="AR1671">
            <v>3</v>
          </cell>
          <cell r="AS1671">
            <v>40799</v>
          </cell>
          <cell r="AT1671" t="str">
            <v>UMV-189-2009 Terminado Mantenimiento Periódico UAERMV Circuito Movilidad  -</v>
          </cell>
          <cell r="AU1671">
            <v>0</v>
          </cell>
          <cell r="AV1671" t="str">
            <v>VIABLE</v>
          </cell>
        </row>
        <row r="1672">
          <cell r="AP1672">
            <v>503657</v>
          </cell>
          <cell r="AQ1672">
            <v>3000070</v>
          </cell>
          <cell r="AR1672">
            <v>3</v>
          </cell>
          <cell r="AS1672">
            <v>42313</v>
          </cell>
          <cell r="AT1672" t="str">
            <v>IDU-2053-2015 Terminado Mantenimiento Periódico IDU Circuito Movilidad  -</v>
          </cell>
          <cell r="AU1672">
            <v>0</v>
          </cell>
          <cell r="AV1672" t="str">
            <v>INTERVENCION IDU IDU-2053-2015 Mantenimiento Periódico Fecha Reporte 4/11/2015</v>
          </cell>
        </row>
        <row r="1673">
          <cell r="AP1673">
            <v>503672</v>
          </cell>
          <cell r="AQ1673">
            <v>3000181</v>
          </cell>
          <cell r="AR1673">
            <v>3</v>
          </cell>
          <cell r="AS1673">
            <v>42342</v>
          </cell>
          <cell r="AT1673" t="str">
            <v>IDU-136-2007 Terminado Construcción IDU Circuito Movilidad  --POLIZA ESTABILIDAD ACTIVA</v>
          </cell>
          <cell r="AU1673">
            <v>43499</v>
          </cell>
          <cell r="AV1673" t="str">
            <v xml:space="preserve">POLIZA ESTABILIDAD ACTIVA IDU 136/07 Vencimiento 2/2/2019 </v>
          </cell>
        </row>
        <row r="1674">
          <cell r="AP1674">
            <v>503678</v>
          </cell>
          <cell r="AQ1674">
            <v>3000048</v>
          </cell>
          <cell r="AR1674">
            <v>3</v>
          </cell>
          <cell r="AS1674">
            <v>42313</v>
          </cell>
          <cell r="AT1674" t="str">
            <v>IDU-2053-2015 Terminado Mantenimiento Periódico IDU Circuito Movilidad  -</v>
          </cell>
          <cell r="AU1674">
            <v>0</v>
          </cell>
          <cell r="AV1674" t="str">
            <v xml:space="preserve">POLIZA ESTABILIDAD ACTIVA IDU 136/07 Vencimiento 2/2/2019 </v>
          </cell>
        </row>
        <row r="1675">
          <cell r="AP1675">
            <v>503686</v>
          </cell>
          <cell r="AQ1675">
            <v>3000037</v>
          </cell>
          <cell r="AR1675">
            <v>3</v>
          </cell>
          <cell r="AS1675">
            <v>42768</v>
          </cell>
          <cell r="AT1675" t="str">
            <v>SD Reservado Acciones de Movilidad UAERMV Circuito Movilidad Salvando Vidas -</v>
          </cell>
          <cell r="AU1675">
            <v>0</v>
          </cell>
          <cell r="AV1675" t="str">
            <v>RESERVADO UMV</v>
          </cell>
        </row>
        <row r="1676">
          <cell r="AP1676">
            <v>503704</v>
          </cell>
          <cell r="AQ1676">
            <v>3000052</v>
          </cell>
          <cell r="AR1676">
            <v>3</v>
          </cell>
          <cell r="AS1676">
            <v>42313</v>
          </cell>
          <cell r="AT1676" t="str">
            <v>IDU-2053-2015 Terminado Mantenimiento Periódico IDU Circuito Movilidad  -</v>
          </cell>
          <cell r="AU1676">
            <v>0</v>
          </cell>
          <cell r="AV1676" t="str">
            <v>VIABLE</v>
          </cell>
        </row>
        <row r="1677">
          <cell r="AP1677">
            <v>503739</v>
          </cell>
          <cell r="AQ1677">
            <v>3000013</v>
          </cell>
          <cell r="AR1677">
            <v>3</v>
          </cell>
          <cell r="AS1677">
            <v>42768</v>
          </cell>
          <cell r="AT1677" t="str">
            <v>SD Reservado Acciones de Movilidad UAERMV Circuito Movilidad Salvando Vidas -</v>
          </cell>
          <cell r="AU1677">
            <v>0</v>
          </cell>
          <cell r="AV1677" t="str">
            <v>RESERVADO UMV</v>
          </cell>
        </row>
        <row r="1678">
          <cell r="AP1678">
            <v>503744</v>
          </cell>
          <cell r="AQ1678">
            <v>3000021</v>
          </cell>
          <cell r="AR1678">
            <v>3</v>
          </cell>
          <cell r="AS1678">
            <v>42768</v>
          </cell>
          <cell r="AT1678" t="str">
            <v>SD Reservado Acciones de Movilidad UAERMV Circuito Movilidad Salvando Vidas -</v>
          </cell>
          <cell r="AU1678">
            <v>0</v>
          </cell>
          <cell r="AV1678" t="str">
            <v>RESERVADO UMV</v>
          </cell>
        </row>
        <row r="1679">
          <cell r="AP1679">
            <v>503749</v>
          </cell>
          <cell r="AQ1679">
            <v>3000030</v>
          </cell>
          <cell r="AR1679">
            <v>3</v>
          </cell>
          <cell r="AS1679">
            <v>42768</v>
          </cell>
          <cell r="AT1679" t="str">
            <v>SD Reservado Acciones de Movilidad UAERMV Circuito Movilidad Salvando Vidas -</v>
          </cell>
          <cell r="AU1679">
            <v>0</v>
          </cell>
          <cell r="AV1679" t="str">
            <v>RESERVADO UMV</v>
          </cell>
        </row>
        <row r="1680">
          <cell r="AP1680">
            <v>504633</v>
          </cell>
          <cell r="AQ1680">
            <v>3002299</v>
          </cell>
          <cell r="AR1680">
            <v>3</v>
          </cell>
          <cell r="AS1680">
            <v>42313</v>
          </cell>
          <cell r="AT1680" t="str">
            <v>IDU-1699-2014 Terminado Mantenimiento Periódico IDU Arterial  -</v>
          </cell>
          <cell r="AU1680">
            <v>0</v>
          </cell>
          <cell r="AV1680" t="str">
            <v>sc</v>
          </cell>
        </row>
        <row r="1681">
          <cell r="AP1681">
            <v>506753</v>
          </cell>
          <cell r="AQ1681">
            <v>3000629</v>
          </cell>
          <cell r="AR1681">
            <v>3</v>
          </cell>
          <cell r="AS1681">
            <v>42412</v>
          </cell>
          <cell r="AT1681" t="str">
            <v>IDU-1806-2015 Contratado Mantenimiento Periódico IDU Arterial BRIGADA DE REACCIÓN VIAL --POLIZA ESTABILIDAD ACTIVA</v>
          </cell>
          <cell r="AU1681">
            <v>44462</v>
          </cell>
          <cell r="AV1681" t="str">
            <v>sc</v>
          </cell>
        </row>
        <row r="1682">
          <cell r="AP1682">
            <v>506755</v>
          </cell>
          <cell r="AQ1682">
            <v>3000629</v>
          </cell>
          <cell r="AR1682">
            <v>3</v>
          </cell>
          <cell r="AS1682">
            <v>42412</v>
          </cell>
          <cell r="AT1682" t="str">
            <v>IDU-1806-2015 Contratado Mantenimiento Periódico IDU Arterial BRIGADA DE REACCIÓN VIAL --POLIZA ESTABILIDAD ACTIVA</v>
          </cell>
          <cell r="AU1682">
            <v>44462</v>
          </cell>
          <cell r="AV1682" t="str">
            <v>sc</v>
          </cell>
        </row>
        <row r="1683">
          <cell r="AP1683">
            <v>506758</v>
          </cell>
          <cell r="AQ1683">
            <v>3000679</v>
          </cell>
          <cell r="AR1683">
            <v>3</v>
          </cell>
          <cell r="AS1683">
            <v>42412</v>
          </cell>
          <cell r="AT1683" t="str">
            <v>IDU-1806-2015 Contratado Mantenimiento Periódico IDU Arterial BRIGADA DE REACCIÓN VIAL --POLIZA ESTABILIDAD ACTIVA</v>
          </cell>
          <cell r="AU1683">
            <v>44462</v>
          </cell>
          <cell r="AV1683" t="str">
            <v>sc</v>
          </cell>
        </row>
        <row r="1684">
          <cell r="AP1684">
            <v>506760</v>
          </cell>
          <cell r="AQ1684">
            <v>3000679</v>
          </cell>
          <cell r="AR1684">
            <v>3</v>
          </cell>
          <cell r="AS1684">
            <v>42412</v>
          </cell>
          <cell r="AT1684" t="str">
            <v>IDU-1806-2015 Contratado Mantenimiento Periódico IDU Arterial BRIGADA DE REACCIÓN VIAL --POLIZA ESTABILIDAD ACTIVA</v>
          </cell>
          <cell r="AU1684">
            <v>44462</v>
          </cell>
          <cell r="AV1684" t="str">
            <v>sc</v>
          </cell>
        </row>
        <row r="1685">
          <cell r="AP1685">
            <v>506772</v>
          </cell>
          <cell r="AQ1685">
            <v>3000701</v>
          </cell>
          <cell r="AR1685">
            <v>3</v>
          </cell>
          <cell r="AS1685">
            <v>41298</v>
          </cell>
          <cell r="AT1685" t="str">
            <v>SD Terminado Mantenimiento Periódico UAERMV Arterial  --POLIZA ESTABILIDAD ACTIVA</v>
          </cell>
          <cell r="AU1685">
            <v>44462</v>
          </cell>
          <cell r="AV1685" t="str">
            <v>sc</v>
          </cell>
        </row>
        <row r="1686">
          <cell r="AP1686">
            <v>506774</v>
          </cell>
          <cell r="AQ1686">
            <v>3000701</v>
          </cell>
          <cell r="AR1686">
            <v>3</v>
          </cell>
          <cell r="AS1686">
            <v>41298</v>
          </cell>
          <cell r="AT1686" t="str">
            <v>SD Terminado Mantenimiento Periódico UAERMV Arterial  --POLIZA ESTABILIDAD ACTIVA</v>
          </cell>
          <cell r="AU1686">
            <v>44462</v>
          </cell>
          <cell r="AV1686" t="str">
            <v>sc</v>
          </cell>
        </row>
        <row r="1687">
          <cell r="AP1687">
            <v>506780</v>
          </cell>
          <cell r="AQ1687">
            <v>3000659</v>
          </cell>
          <cell r="AR1687">
            <v>3</v>
          </cell>
          <cell r="AS1687">
            <v>42412</v>
          </cell>
          <cell r="AT1687" t="str">
            <v>IDU-1806-2015 Contratado Mantenimiento Periódico IDU Arterial BRIGADA DE REACCIÓN VIAL --POLIZA ESTABILIDAD ACTIVA</v>
          </cell>
          <cell r="AU1687">
            <v>44462</v>
          </cell>
          <cell r="AV1687" t="str">
            <v>sc</v>
          </cell>
        </row>
        <row r="1688">
          <cell r="AP1688">
            <v>506782</v>
          </cell>
          <cell r="AQ1688">
            <v>3000659</v>
          </cell>
          <cell r="AR1688">
            <v>3</v>
          </cell>
          <cell r="AS1688">
            <v>42412</v>
          </cell>
          <cell r="AT1688" t="str">
            <v>IDU-1806-2015 Contratado Mantenimiento Periódico IDU Arterial BRIGADA DE REACCIÓN VIAL --POLIZA ESTABILIDAD ACTIVA</v>
          </cell>
          <cell r="AU1688">
            <v>44462</v>
          </cell>
          <cell r="AV1688" t="str">
            <v>sc</v>
          </cell>
        </row>
        <row r="1689">
          <cell r="AP1689">
            <v>506785</v>
          </cell>
          <cell r="AQ1689">
            <v>3000582</v>
          </cell>
          <cell r="AR1689">
            <v>3</v>
          </cell>
          <cell r="AS1689">
            <v>42412</v>
          </cell>
          <cell r="AT1689" t="str">
            <v>IDU-1806-2015 Contratado Mantenimiento Periódico IDU Arterial BRIGADA DE REACCIÓN VIAL --POLIZA ESTABILIDAD ACTIVA</v>
          </cell>
          <cell r="AU1689">
            <v>44462</v>
          </cell>
          <cell r="AV1689" t="str">
            <v>sc</v>
          </cell>
        </row>
        <row r="1690">
          <cell r="AP1690">
            <v>506787</v>
          </cell>
          <cell r="AQ1690">
            <v>3000582</v>
          </cell>
          <cell r="AR1690">
            <v>3</v>
          </cell>
          <cell r="AS1690">
            <v>42412</v>
          </cell>
          <cell r="AT1690" t="str">
            <v>IDU-1806-2015 Contratado Mantenimiento Periódico IDU Arterial BRIGADA DE REACCIÓN VIAL --POLIZA ESTABILIDAD ACTIVA</v>
          </cell>
          <cell r="AU1690">
            <v>44462</v>
          </cell>
          <cell r="AV1690" t="str">
            <v>sc</v>
          </cell>
        </row>
        <row r="1691">
          <cell r="AP1691">
            <v>506790</v>
          </cell>
          <cell r="AQ1691">
            <v>3000558</v>
          </cell>
          <cell r="AR1691">
            <v>3</v>
          </cell>
          <cell r="AS1691">
            <v>42412</v>
          </cell>
          <cell r="AT1691" t="str">
            <v>IDU-1806-2015 Contratado Mantenimiento Periódico IDU Arterial BRIGADA DE REACCIÓN VIAL --POLIZA ESTABILIDAD ACTIVA</v>
          </cell>
          <cell r="AU1691">
            <v>44462</v>
          </cell>
          <cell r="AV1691" t="str">
            <v>sc</v>
          </cell>
        </row>
        <row r="1692">
          <cell r="AP1692">
            <v>506792</v>
          </cell>
          <cell r="AQ1692">
            <v>3000558</v>
          </cell>
          <cell r="AR1692">
            <v>3</v>
          </cell>
          <cell r="AS1692">
            <v>42412</v>
          </cell>
          <cell r="AT1692" t="str">
            <v>IDU-1806-2015 Contratado Mantenimiento Periódico IDU Arterial BRIGADA DE REACCIÓN VIAL --POLIZA ESTABILIDAD ACTIVA</v>
          </cell>
          <cell r="AU1692">
            <v>44462</v>
          </cell>
          <cell r="AV1692" t="str">
            <v>sc</v>
          </cell>
        </row>
        <row r="1693">
          <cell r="AP1693">
            <v>506795</v>
          </cell>
          <cell r="AQ1693">
            <v>3000539</v>
          </cell>
          <cell r="AR1693">
            <v>3</v>
          </cell>
          <cell r="AS1693">
            <v>42412</v>
          </cell>
          <cell r="AT1693" t="str">
            <v>IDU-1806-2015 Contratado Mantenimiento Periódico IDU Arterial BRIGADA DE REACCIÓN VIAL --POLIZA ESTABILIDAD ACTIVA</v>
          </cell>
          <cell r="AU1693">
            <v>44462</v>
          </cell>
          <cell r="AV1693" t="str">
            <v>sc</v>
          </cell>
        </row>
        <row r="1694">
          <cell r="AP1694">
            <v>506797</v>
          </cell>
          <cell r="AQ1694">
            <v>3000539</v>
          </cell>
          <cell r="AR1694">
            <v>3</v>
          </cell>
          <cell r="AS1694">
            <v>42412</v>
          </cell>
          <cell r="AT1694" t="str">
            <v>IDU-1806-2015 Contratado Mantenimiento Periódico IDU Arterial BRIGADA DE REACCIÓN VIAL --POLIZA ESTABILIDAD ACTIVA</v>
          </cell>
          <cell r="AU1694">
            <v>44462</v>
          </cell>
          <cell r="AV1694" t="str">
            <v>sc</v>
          </cell>
        </row>
        <row r="1695">
          <cell r="AP1695">
            <v>506800</v>
          </cell>
          <cell r="AQ1695">
            <v>3000519</v>
          </cell>
          <cell r="AR1695">
            <v>3</v>
          </cell>
          <cell r="AS1695">
            <v>42412</v>
          </cell>
          <cell r="AT1695" t="str">
            <v>IDU-1806-2015 Contratado Mantenimiento Periódico IDU Arterial BRIGADA DE REACCIÓN VIAL --POLIZA ESTABILIDAD ACTIVA</v>
          </cell>
          <cell r="AU1695">
            <v>44462</v>
          </cell>
          <cell r="AV1695" t="str">
            <v>sc</v>
          </cell>
        </row>
        <row r="1696">
          <cell r="AP1696">
            <v>506802</v>
          </cell>
          <cell r="AQ1696">
            <v>3000519</v>
          </cell>
          <cell r="AR1696">
            <v>3</v>
          </cell>
          <cell r="AS1696">
            <v>42412</v>
          </cell>
          <cell r="AT1696" t="str">
            <v>IDU-1806-2015 Contratado Mantenimiento Periódico IDU Arterial BRIGADA DE REACCIÓN VIAL --POLIZA ESTABILIDAD ACTIVA</v>
          </cell>
          <cell r="AU1696">
            <v>44462</v>
          </cell>
          <cell r="AV1696" t="str">
            <v>sc</v>
          </cell>
        </row>
        <row r="1697">
          <cell r="AP1697">
            <v>506805</v>
          </cell>
          <cell r="AQ1697">
            <v>3000498</v>
          </cell>
          <cell r="AR1697">
            <v>3</v>
          </cell>
          <cell r="AS1697">
            <v>42412</v>
          </cell>
          <cell r="AT1697" t="str">
            <v>IDU-1806-2015 Contratado Mantenimiento Periódico IDU Arterial BRIGADA DE REACCIÓN VIAL --POLIZA ESTABILIDAD ACTIVA</v>
          </cell>
          <cell r="AU1697">
            <v>44462</v>
          </cell>
          <cell r="AV1697" t="str">
            <v>sc</v>
          </cell>
        </row>
        <row r="1698">
          <cell r="AP1698">
            <v>506807</v>
          </cell>
          <cell r="AQ1698">
            <v>3000498</v>
          </cell>
          <cell r="AR1698">
            <v>3</v>
          </cell>
          <cell r="AS1698">
            <v>42412</v>
          </cell>
          <cell r="AT1698" t="str">
            <v>IDU-1806-2015 Contratado Mantenimiento Periódico IDU Arterial BRIGADA DE REACCIÓN VIAL --POLIZA ESTABILIDAD ACTIVA</v>
          </cell>
          <cell r="AU1698">
            <v>44462</v>
          </cell>
          <cell r="AV1698" t="str">
            <v>sc</v>
          </cell>
        </row>
        <row r="1699">
          <cell r="AP1699">
            <v>506815</v>
          </cell>
          <cell r="AQ1699">
            <v>3000598</v>
          </cell>
          <cell r="AR1699">
            <v>3</v>
          </cell>
          <cell r="AS1699">
            <v>42412</v>
          </cell>
          <cell r="AT1699" t="str">
            <v>IDU-1806-2015 Contratado Mantenimiento Periódico IDU Arterial BRIGADA DE REACCIÓN VIAL --POLIZA ESTABILIDAD ACTIVA</v>
          </cell>
          <cell r="AU1699">
            <v>44462</v>
          </cell>
          <cell r="AV1699" t="str">
            <v>sc</v>
          </cell>
        </row>
        <row r="1700">
          <cell r="AP1700">
            <v>506817</v>
          </cell>
          <cell r="AQ1700">
            <v>3000598</v>
          </cell>
          <cell r="AR1700">
            <v>3</v>
          </cell>
          <cell r="AS1700">
            <v>42412</v>
          </cell>
          <cell r="AT1700" t="str">
            <v>IDU-1806-2015 Contratado Mantenimiento Periódico IDU Arterial BRIGADA DE REACCIÓN VIAL --POLIZA ESTABILIDAD ACTIVA</v>
          </cell>
          <cell r="AU1700">
            <v>44462</v>
          </cell>
          <cell r="AV1700" t="str">
            <v>sc</v>
          </cell>
        </row>
        <row r="1701">
          <cell r="AP1701">
            <v>507173</v>
          </cell>
          <cell r="AQ1701">
            <v>3000485</v>
          </cell>
          <cell r="AR1701">
            <v>3</v>
          </cell>
          <cell r="AS1701">
            <v>42412</v>
          </cell>
          <cell r="AT1701" t="str">
            <v>IDU-1806-2015 Contratado Mantenimiento Periódico IDU Arterial BRIGADA DE REACCIÓN VIAL --POLIZA ESTABILIDAD ACTIVA</v>
          </cell>
          <cell r="AU1701">
            <v>44462</v>
          </cell>
          <cell r="AV1701" t="str">
            <v>sc</v>
          </cell>
        </row>
        <row r="1702">
          <cell r="AP1702">
            <v>507175</v>
          </cell>
          <cell r="AQ1702">
            <v>3000485</v>
          </cell>
          <cell r="AR1702">
            <v>3</v>
          </cell>
          <cell r="AS1702">
            <v>42412</v>
          </cell>
          <cell r="AT1702" t="str">
            <v>IDU-1806-2015 Contratado Mantenimiento Periódico IDU Arterial BRIGADA DE REACCIÓN VIAL --POLIZA ESTABILIDAD ACTIVA</v>
          </cell>
          <cell r="AU1702">
            <v>44462</v>
          </cell>
          <cell r="AV1702" t="str">
            <v>sc</v>
          </cell>
        </row>
        <row r="1703">
          <cell r="AP1703">
            <v>511200</v>
          </cell>
          <cell r="AQ1703">
            <v>3000811</v>
          </cell>
          <cell r="AR1703">
            <v>3</v>
          </cell>
          <cell r="AS1703">
            <v>42342</v>
          </cell>
          <cell r="AT1703" t="str">
            <v>IDU-135-2007 Terminado Construcción IDU Arterial  -Anden1-9 Calzada2-4-6-8 Sep3-5-7-POLIZA ESTABILIDAD ACTIVA</v>
          </cell>
          <cell r="AV1703" t="str">
            <v>sc</v>
          </cell>
        </row>
        <row r="1704">
          <cell r="AP1704">
            <v>512179</v>
          </cell>
          <cell r="AQ1704">
            <v>3000914</v>
          </cell>
          <cell r="AR1704">
            <v>3</v>
          </cell>
          <cell r="AS1704">
            <v>42342</v>
          </cell>
          <cell r="AT1704" t="str">
            <v>IDU-135-2007 Terminado Construcción IDU Arterial  -Anden1-11-9 Calzada2-4-6-8 Ciclo10 Sep3-5-7-POLIZA ESTABILIDAD ACTIVA</v>
          </cell>
          <cell r="AV1704" t="str">
            <v>sc</v>
          </cell>
        </row>
        <row r="1705">
          <cell r="AP1705">
            <v>512203</v>
          </cell>
          <cell r="AQ1705">
            <v>3001099</v>
          </cell>
          <cell r="AR1705">
            <v>3</v>
          </cell>
          <cell r="AS1705">
            <v>42342</v>
          </cell>
          <cell r="AT1705" t="str">
            <v>IDU-135-2007 Terminado Construcción IDU Arterial  -Anden1-11-9 Calzada2-4-6-8 Ciclo10 Sep3-5-7-POLIZA ESTABILIDAD ACTIVA</v>
          </cell>
          <cell r="AV1705" t="str">
            <v>sc</v>
          </cell>
        </row>
        <row r="1706">
          <cell r="AP1706">
            <v>512208</v>
          </cell>
          <cell r="AQ1706">
            <v>3001021</v>
          </cell>
          <cell r="AR1706">
            <v>3</v>
          </cell>
          <cell r="AS1706">
            <v>42342</v>
          </cell>
          <cell r="AT1706" t="str">
            <v>IDU-135-2007 Terminado Construcción IDU Arterial  -Anden1-11-9 Calzada2-4-6-8 Ciclo10 Sep3-5-7-POLIZA ESTABILIDAD ACTIVA</v>
          </cell>
          <cell r="AV1706" t="str">
            <v>sc</v>
          </cell>
        </row>
        <row r="1707">
          <cell r="AP1707">
            <v>512213</v>
          </cell>
          <cell r="AQ1707">
            <v>3000970</v>
          </cell>
          <cell r="AR1707">
            <v>3</v>
          </cell>
          <cell r="AS1707">
            <v>42342</v>
          </cell>
          <cell r="AT1707" t="str">
            <v>IDU-135-2007 Terminado Construcción IDU Arterial  -Anden1-11-9 Calzada2-4-6-8 Ciclo10 Sep3-5-7-POLIZA ESTABILIDAD ACTIVA</v>
          </cell>
          <cell r="AV1707" t="str">
            <v>sc</v>
          </cell>
        </row>
        <row r="1708">
          <cell r="AP1708">
            <v>512218</v>
          </cell>
          <cell r="AQ1708">
            <v>3000938</v>
          </cell>
          <cell r="AR1708">
            <v>3</v>
          </cell>
          <cell r="AS1708">
            <v>42342</v>
          </cell>
          <cell r="AT1708" t="str">
            <v>IDU-135-2007 Terminado Construcción IDU Arterial  -Anden1-11-9 Calzada2-4-6-8 Ciclo10 Sep3-5-7-POLIZA ESTABILIDAD ACTIVA</v>
          </cell>
          <cell r="AV1708" t="str">
            <v>sc</v>
          </cell>
        </row>
        <row r="1709">
          <cell r="AP1709">
            <v>512223</v>
          </cell>
          <cell r="AQ1709">
            <v>3000890</v>
          </cell>
          <cell r="AR1709">
            <v>3</v>
          </cell>
          <cell r="AS1709">
            <v>42342</v>
          </cell>
          <cell r="AT1709" t="str">
            <v>IDU-135-2007 Terminado Construcción IDU Arterial  -Anden1-11-9 Calzada2-4-6-8 Ciclo10 Sep3-5-7-POLIZA ESTABILIDAD ACTIVA</v>
          </cell>
          <cell r="AV1709" t="str">
            <v>sc</v>
          </cell>
        </row>
        <row r="1710">
          <cell r="AP1710">
            <v>512228</v>
          </cell>
          <cell r="AQ1710">
            <v>3000873</v>
          </cell>
          <cell r="AR1710">
            <v>3</v>
          </cell>
          <cell r="AS1710">
            <v>42342</v>
          </cell>
          <cell r="AT1710" t="str">
            <v>IDU-135-2007 Terminado Construcción IDU Arterial  -Anden1-11-9 Calzada2-4-6-8 Ciclo10 Sep3-5-7-POLIZA ESTABILIDAD ACTIVA</v>
          </cell>
          <cell r="AV1710" t="str">
            <v>sc</v>
          </cell>
        </row>
        <row r="1711">
          <cell r="AP1711">
            <v>512240</v>
          </cell>
          <cell r="AQ1711">
            <v>3000820</v>
          </cell>
          <cell r="AR1711">
            <v>3</v>
          </cell>
          <cell r="AS1711">
            <v>42342</v>
          </cell>
          <cell r="AT1711" t="str">
            <v>IDU-136-2007 Terminado Construcción IDU Arterial  --POLIZA ESTABILIDAD ACTIVA</v>
          </cell>
          <cell r="AV1711" t="str">
            <v>sc</v>
          </cell>
        </row>
        <row r="1712">
          <cell r="AP1712">
            <v>512253</v>
          </cell>
          <cell r="AQ1712">
            <v>3000780</v>
          </cell>
          <cell r="AR1712">
            <v>3</v>
          </cell>
          <cell r="AS1712">
            <v>42342</v>
          </cell>
          <cell r="AT1712" t="str">
            <v>IDU-136-2007 Terminado Construcción IDU Arterial  --POLIZA ESTABILIDAD ACTIVA</v>
          </cell>
          <cell r="AV1712" t="str">
            <v>sc</v>
          </cell>
        </row>
        <row r="1713">
          <cell r="AP1713">
            <v>512258</v>
          </cell>
          <cell r="AQ1713">
            <v>3000769</v>
          </cell>
          <cell r="AR1713">
            <v>3</v>
          </cell>
          <cell r="AS1713">
            <v>42342</v>
          </cell>
          <cell r="AT1713" t="str">
            <v>IDU-136-2007 Terminado Construcción IDU Arterial  --POLIZA ESTABILIDAD ACTIVA</v>
          </cell>
          <cell r="AV1713" t="str">
            <v>sc</v>
          </cell>
        </row>
        <row r="1714">
          <cell r="AP1714">
            <v>512268</v>
          </cell>
          <cell r="AQ1714">
            <v>3000538</v>
          </cell>
          <cell r="AR1714">
            <v>3</v>
          </cell>
          <cell r="AS1714">
            <v>42342</v>
          </cell>
          <cell r="AT1714" t="str">
            <v>IDU-136-2007 Terminado Construcción IDU Arterial  --POLIZA ESTABILIDAD ACTIVA</v>
          </cell>
          <cell r="AV1714" t="str">
            <v>sc</v>
          </cell>
        </row>
        <row r="1715">
          <cell r="AP1715">
            <v>512273</v>
          </cell>
          <cell r="AQ1715">
            <v>3000728</v>
          </cell>
          <cell r="AR1715">
            <v>3</v>
          </cell>
          <cell r="AS1715">
            <v>42342</v>
          </cell>
          <cell r="AT1715" t="str">
            <v>IDU-136-2007 Terminado Construcción IDU Arterial  --POLIZA ESTABILIDAD ACTIVA</v>
          </cell>
          <cell r="AV1715" t="str">
            <v>sc</v>
          </cell>
        </row>
        <row r="1716">
          <cell r="AP1716">
            <v>516075</v>
          </cell>
          <cell r="AQ1716">
            <v>3002346</v>
          </cell>
          <cell r="AR1716">
            <v>3</v>
          </cell>
          <cell r="AS1716">
            <v>42342</v>
          </cell>
          <cell r="AT1716" t="str">
            <v>IDU-136-2007 Terminado Construcción IDU Local  --POLIZA ESTABILIDAD ACTIVA</v>
          </cell>
          <cell r="AV1716" t="str">
            <v>sc</v>
          </cell>
        </row>
        <row r="1717">
          <cell r="AP1717">
            <v>516078</v>
          </cell>
          <cell r="AQ1717">
            <v>3000427</v>
          </cell>
          <cell r="AR1717">
            <v>3</v>
          </cell>
          <cell r="AS1717">
            <v>42342</v>
          </cell>
          <cell r="AT1717" t="str">
            <v>IDU-136-2007 Terminado Construcción IDU Arterial  --POLIZA ESTABILIDAD ACTIVA</v>
          </cell>
          <cell r="AV1717" t="str">
            <v>sc</v>
          </cell>
        </row>
        <row r="1718">
          <cell r="AP1718">
            <v>516083</v>
          </cell>
          <cell r="AQ1718">
            <v>3000473</v>
          </cell>
          <cell r="AR1718">
            <v>3</v>
          </cell>
          <cell r="AS1718">
            <v>42342</v>
          </cell>
          <cell r="AT1718" t="str">
            <v>IDU-136-2007 Terminado Construcción IDU Arterial  --POLIZA ESTABILIDAD ACTIVA</v>
          </cell>
          <cell r="AV1718" t="str">
            <v>sc</v>
          </cell>
        </row>
        <row r="1719">
          <cell r="AP1719">
            <v>516088</v>
          </cell>
          <cell r="AQ1719">
            <v>3000503</v>
          </cell>
          <cell r="AR1719">
            <v>3</v>
          </cell>
          <cell r="AS1719">
            <v>42342</v>
          </cell>
          <cell r="AT1719" t="str">
            <v>IDU-136-2007 Terminado Construcción IDU Arterial  --POLIZA ESTABILIDAD ACTIVA</v>
          </cell>
          <cell r="AV1719" t="str">
            <v>sc</v>
          </cell>
        </row>
        <row r="1720">
          <cell r="AP1720">
            <v>516093</v>
          </cell>
          <cell r="AQ1720">
            <v>3002337</v>
          </cell>
          <cell r="AR1720">
            <v>3</v>
          </cell>
          <cell r="AS1720">
            <v>42342</v>
          </cell>
          <cell r="AT1720" t="str">
            <v>IDU-136-2007 Terminado Construcción IDU Arterial  --POLIZA ESTABILIDAD ACTIVA</v>
          </cell>
          <cell r="AV1720" t="str">
            <v>sc</v>
          </cell>
        </row>
        <row r="1721">
          <cell r="AP1721">
            <v>516114</v>
          </cell>
          <cell r="AQ1721">
            <v>3000381</v>
          </cell>
          <cell r="AR1721">
            <v>3</v>
          </cell>
          <cell r="AS1721">
            <v>42342</v>
          </cell>
          <cell r="AT1721" t="str">
            <v>IDU-136-2007 Terminado Construcción IDU Arterial  --POLIZA ESTABILIDAD ACTIVA</v>
          </cell>
          <cell r="AV1721" t="str">
            <v>sc</v>
          </cell>
        </row>
        <row r="1722">
          <cell r="AP1722">
            <v>516456</v>
          </cell>
          <cell r="AQ1722">
            <v>3002322</v>
          </cell>
          <cell r="AR1722">
            <v>3</v>
          </cell>
          <cell r="AS1722">
            <v>42338</v>
          </cell>
          <cell r="AT1722" t="str">
            <v>SD Terminado Rehabilitación UAERMV Arterial  -Muro 4-POLIZA ESTABILIDAD ACTIVA</v>
          </cell>
          <cell r="AV1722" t="str">
            <v>sc</v>
          </cell>
        </row>
        <row r="1723">
          <cell r="AP1723">
            <v>516515</v>
          </cell>
          <cell r="AQ1723">
            <v>13002377</v>
          </cell>
          <cell r="AR1723">
            <v>3</v>
          </cell>
          <cell r="AS1723">
            <v>42342</v>
          </cell>
          <cell r="AT1723" t="str">
            <v>IDU-136-2007 Terminado Construcción IDU Arterial  --POLIZA ESTABILIDAD ACTIVA</v>
          </cell>
          <cell r="AV1723" t="str">
            <v>sc</v>
          </cell>
        </row>
        <row r="1724">
          <cell r="AP1724">
            <v>516520</v>
          </cell>
          <cell r="AQ1724">
            <v>3002329</v>
          </cell>
          <cell r="AR1724">
            <v>3</v>
          </cell>
          <cell r="AS1724">
            <v>42342</v>
          </cell>
          <cell r="AT1724" t="str">
            <v>IDU-136-2007 Terminado Construcción IDU Arterial  --POLIZA ESTABILIDAD ACTIVA</v>
          </cell>
          <cell r="AV1724" t="str">
            <v>sc</v>
          </cell>
        </row>
        <row r="1725">
          <cell r="AP1725">
            <v>516621</v>
          </cell>
          <cell r="AQ1725">
            <v>17000464</v>
          </cell>
          <cell r="AR1725">
            <v>3</v>
          </cell>
          <cell r="AS1725">
            <v>42313</v>
          </cell>
          <cell r="AT1725" t="str">
            <v>CONV-011-2011 Terminado Acciones de Movilidad IDU Arterial  -</v>
          </cell>
          <cell r="AV1725" t="str">
            <v>sc</v>
          </cell>
        </row>
        <row r="1726">
          <cell r="AP1726">
            <v>516623</v>
          </cell>
          <cell r="AQ1726">
            <v>17000464</v>
          </cell>
          <cell r="AR1726">
            <v>3</v>
          </cell>
          <cell r="AS1726">
            <v>41912</v>
          </cell>
          <cell r="AT1726" t="str">
            <v>CONV-IDU-011-2011 Terminado Mantenimiento Periódico UAERMV Arterial  -</v>
          </cell>
          <cell r="AV1726" t="str">
            <v>sc</v>
          </cell>
        </row>
        <row r="1727">
          <cell r="AP1727">
            <v>516626</v>
          </cell>
          <cell r="AQ1727">
            <v>3000586</v>
          </cell>
          <cell r="AR1727">
            <v>3</v>
          </cell>
          <cell r="AS1727">
            <v>42667</v>
          </cell>
          <cell r="AT1727" t="str">
            <v>SD Terminado Mantenimiento Periódico UAERMV Arterial SD -Muro 6-POLIZA ESTABILIDAD ACTIVA</v>
          </cell>
          <cell r="AV1727" t="str">
            <v>sc</v>
          </cell>
        </row>
        <row r="1728">
          <cell r="AP1728">
            <v>516636</v>
          </cell>
          <cell r="AQ1728">
            <v>3000535</v>
          </cell>
          <cell r="AR1728">
            <v>3</v>
          </cell>
          <cell r="AS1728">
            <v>42488</v>
          </cell>
          <cell r="AT1728" t="str">
            <v>SD Terminado Acciones de Movilidad UAERMV Arterial  --POLIZA ESTABILIDAD ACTIVA</v>
          </cell>
          <cell r="AV1728" t="str">
            <v>sc</v>
          </cell>
        </row>
        <row r="1729">
          <cell r="AP1729">
            <v>516638</v>
          </cell>
          <cell r="AQ1729">
            <v>3000535</v>
          </cell>
          <cell r="AR1729">
            <v>3</v>
          </cell>
          <cell r="AS1729">
            <v>42488</v>
          </cell>
          <cell r="AT1729" t="str">
            <v>SD Terminado Acciones de Movilidad UAERMV Arterial  --POLIZA ESTABILIDAD ACTIVA</v>
          </cell>
          <cell r="AV1729" t="str">
            <v>sc</v>
          </cell>
        </row>
        <row r="1730">
          <cell r="AP1730">
            <v>518211</v>
          </cell>
          <cell r="AQ1730">
            <v>3002356</v>
          </cell>
          <cell r="AR1730">
            <v>3</v>
          </cell>
          <cell r="AS1730">
            <v>42342</v>
          </cell>
          <cell r="AT1730" t="str">
            <v>IDU-136-2007 Terminado Construcción IDU Arterial  --POLIZA ESTABILIDAD ACTIVA</v>
          </cell>
          <cell r="AV1730" t="str">
            <v>sc</v>
          </cell>
        </row>
        <row r="1731">
          <cell r="AP1731">
            <v>518224</v>
          </cell>
          <cell r="AQ1731">
            <v>50008233</v>
          </cell>
          <cell r="AR1731">
            <v>3</v>
          </cell>
          <cell r="AS1731">
            <v>42342</v>
          </cell>
          <cell r="AT1731" t="str">
            <v>IDU-136-2007 Terminado Construcción IDU Arterial  --POLIZA ESTABILIDAD ACTIVA</v>
          </cell>
          <cell r="AV1731" t="str">
            <v>sc</v>
          </cell>
        </row>
        <row r="1732">
          <cell r="AP1732">
            <v>519292</v>
          </cell>
          <cell r="AQ1732">
            <v>3002196</v>
          </cell>
          <cell r="AR1732">
            <v>3</v>
          </cell>
          <cell r="AS1732">
            <v>42313</v>
          </cell>
          <cell r="AT1732" t="str">
            <v>CONV-011-2011 Terminado Acciones de Movilidad IDU Arterial  -</v>
          </cell>
          <cell r="AV1732" t="str">
            <v>sc</v>
          </cell>
        </row>
        <row r="1733">
          <cell r="AP1733">
            <v>519334</v>
          </cell>
          <cell r="AQ1733">
            <v>3002230</v>
          </cell>
          <cell r="AR1733">
            <v>3</v>
          </cell>
          <cell r="AS1733">
            <v>42313</v>
          </cell>
          <cell r="AT1733" t="str">
            <v>CONV-011-2011 Terminado Acciones de Movilidad IDU Arterial  -</v>
          </cell>
          <cell r="AV1733" t="str">
            <v>sc</v>
          </cell>
        </row>
        <row r="1734">
          <cell r="AP1734">
            <v>520513</v>
          </cell>
          <cell r="AQ1734">
            <v>3000677</v>
          </cell>
          <cell r="AR1734">
            <v>3</v>
          </cell>
          <cell r="AS1734">
            <v>42342</v>
          </cell>
          <cell r="AT1734" t="str">
            <v>IDU-420-2015 Contratado Construcción IDU Circuito Movilidad  -</v>
          </cell>
          <cell r="AV1734" t="str">
            <v>VIABLE</v>
          </cell>
        </row>
        <row r="1735">
          <cell r="AP1735">
            <v>520537</v>
          </cell>
          <cell r="AQ1735">
            <v>3000532</v>
          </cell>
          <cell r="AR1735">
            <v>3</v>
          </cell>
          <cell r="AS1735">
            <v>42342</v>
          </cell>
          <cell r="AT1735" t="str">
            <v>IDU-136-2007 Terminado Construcción IDU Arterial  --POLIZA ESTABILIDAD ACTIVA</v>
          </cell>
          <cell r="AV1735" t="str">
            <v>sc</v>
          </cell>
        </row>
        <row r="1736">
          <cell r="AP1736">
            <v>521453</v>
          </cell>
          <cell r="AQ1736">
            <v>3000025</v>
          </cell>
          <cell r="AR1736">
            <v>3</v>
          </cell>
          <cell r="AS1736">
            <v>42760</v>
          </cell>
          <cell r="AT1736" t="str">
            <v>SD Terminado Parcheo UAERMV Arterial SD Reporte Ejecución diciembre de 2016-</v>
          </cell>
          <cell r="AV1736" t="str">
            <v>sc</v>
          </cell>
        </row>
        <row r="1737">
          <cell r="AP1737">
            <v>521460</v>
          </cell>
          <cell r="AQ1737">
            <v>3000043</v>
          </cell>
          <cell r="AR1737">
            <v>3</v>
          </cell>
          <cell r="AS1737">
            <v>42313</v>
          </cell>
          <cell r="AT1737" t="str">
            <v>IDU-1825-2013 Terminado Acciones de Movilidad IDU Arterial  -</v>
          </cell>
          <cell r="AV1737" t="str">
            <v>sc</v>
          </cell>
        </row>
        <row r="1738">
          <cell r="AP1738">
            <v>521465</v>
          </cell>
          <cell r="AQ1738">
            <v>3000054</v>
          </cell>
          <cell r="AR1738">
            <v>3</v>
          </cell>
          <cell r="AS1738">
            <v>42313</v>
          </cell>
          <cell r="AT1738" t="str">
            <v>IDU-1825-2013 Terminado Acciones de Movilidad IDU Arterial  -</v>
          </cell>
          <cell r="AV1738" t="str">
            <v>sc</v>
          </cell>
        </row>
        <row r="1739">
          <cell r="AP1739">
            <v>521468</v>
          </cell>
          <cell r="AQ1739">
            <v>3000075</v>
          </cell>
          <cell r="AR1739">
            <v>3</v>
          </cell>
          <cell r="AS1739">
            <v>42342</v>
          </cell>
          <cell r="AT1739" t="str">
            <v>IDU-136-2007 Terminado Construcción IDU Arterial  --POLIZA ESTABILIDAD ACTIVA</v>
          </cell>
          <cell r="AV1739" t="str">
            <v>sc</v>
          </cell>
        </row>
        <row r="1740">
          <cell r="AP1740">
            <v>521473</v>
          </cell>
          <cell r="AQ1740">
            <v>3000105</v>
          </cell>
          <cell r="AR1740">
            <v>3</v>
          </cell>
          <cell r="AS1740">
            <v>42342</v>
          </cell>
          <cell r="AT1740" t="str">
            <v>IDU-136-2007 Terminado Construcción IDU Arterial  --POLIZA ESTABILIDAD ACTIVA</v>
          </cell>
          <cell r="AV1740" t="str">
            <v>sc</v>
          </cell>
        </row>
        <row r="1741">
          <cell r="AP1741">
            <v>521478</v>
          </cell>
          <cell r="AQ1741">
            <v>3000161</v>
          </cell>
          <cell r="AR1741">
            <v>3</v>
          </cell>
          <cell r="AS1741">
            <v>42342</v>
          </cell>
          <cell r="AT1741" t="str">
            <v>IDU-136-2007 Terminado Construcción IDU Arterial  --POLIZA ESTABILIDAD ACTIVA</v>
          </cell>
          <cell r="AV1741" t="str">
            <v>sc</v>
          </cell>
        </row>
        <row r="1742">
          <cell r="AP1742">
            <v>524154</v>
          </cell>
          <cell r="AQ1742">
            <v>3000225</v>
          </cell>
          <cell r="AR1742">
            <v>3</v>
          </cell>
          <cell r="AS1742">
            <v>42278</v>
          </cell>
          <cell r="AT1742" t="str">
            <v>CONV-1292-2012 Terminado Mantenimiento Periódico UAERMV Circuito Movilidad  -</v>
          </cell>
          <cell r="AV1742" t="str">
            <v>sc</v>
          </cell>
        </row>
        <row r="1743">
          <cell r="AP1743">
            <v>524289</v>
          </cell>
          <cell r="AQ1743">
            <v>3000320</v>
          </cell>
          <cell r="AR1743">
            <v>3</v>
          </cell>
          <cell r="AS1743">
            <v>42313</v>
          </cell>
          <cell r="AT1743" t="str">
            <v>SD Terminado Mantenimiento Periódico UAERMV Circuito Movilidad  -</v>
          </cell>
          <cell r="AV1743" t="str">
            <v>VIABLE</v>
          </cell>
        </row>
        <row r="1744">
          <cell r="AP1744">
            <v>524313</v>
          </cell>
          <cell r="AQ1744">
            <v>3000347</v>
          </cell>
          <cell r="AR1744">
            <v>3</v>
          </cell>
          <cell r="AS1744">
            <v>42768</v>
          </cell>
          <cell r="AT1744" t="str">
            <v>SD Reservado Acciones de Movilidad UAERMV Circuito Movilidad Salvando Vidas -</v>
          </cell>
          <cell r="AV1744" t="str">
            <v>RESERVADO UMV</v>
          </cell>
        </row>
        <row r="1745">
          <cell r="AP1745">
            <v>524319</v>
          </cell>
          <cell r="AQ1745">
            <v>3000321</v>
          </cell>
          <cell r="AR1745">
            <v>3</v>
          </cell>
          <cell r="AS1745">
            <v>42522</v>
          </cell>
          <cell r="AT1745" t="str">
            <v>CONV-1292-2012 Terminado Mantenimiento Periódico UAERMV Circuito Movilidad Cabildo La UMV aclara la intervención realizada a través de este convenio por lo cual pide la inclusión en el convenio-</v>
          </cell>
          <cell r="AV1745" t="str">
            <v>INTERVENCION UAERMV Mantenimiento Periódico Fecha Reporte 31/05/2016</v>
          </cell>
        </row>
        <row r="1746">
          <cell r="AP1746">
            <v>524334</v>
          </cell>
          <cell r="AQ1746">
            <v>3000332</v>
          </cell>
          <cell r="AR1746">
            <v>3</v>
          </cell>
          <cell r="AS1746">
            <v>42768</v>
          </cell>
          <cell r="AT1746" t="str">
            <v>SD Reservado Acciones de Movilidad UAERMV Circuito Movilidad Salvando Vidas -</v>
          </cell>
          <cell r="AV1746" t="str">
            <v>RESERVADO UMV</v>
          </cell>
        </row>
        <row r="1747">
          <cell r="AP1747">
            <v>524343</v>
          </cell>
          <cell r="AQ1747">
            <v>3000217</v>
          </cell>
          <cell r="AR1747">
            <v>3</v>
          </cell>
          <cell r="AS1747">
            <v>42278</v>
          </cell>
          <cell r="AT1747" t="str">
            <v>CONV-1292-2012 Terminado Mantenimiento Periódico UAERMV Circuito Movilidad  -</v>
          </cell>
          <cell r="AV1747" t="str">
            <v>sc</v>
          </cell>
        </row>
        <row r="1748">
          <cell r="AP1748">
            <v>527478</v>
          </cell>
          <cell r="AQ1748">
            <v>3002378</v>
          </cell>
          <cell r="AR1748">
            <v>3</v>
          </cell>
          <cell r="AS1748">
            <v>42313</v>
          </cell>
          <cell r="AT1748" t="str">
            <v>SD Terminado Mantenimiento Periódico UAERMV Circuito Movilidad  -</v>
          </cell>
          <cell r="AV1748" t="str">
            <v>INTERVENCION UAERMV Mantenimiento Periódico Fecha Reporte 4/11/2015</v>
          </cell>
        </row>
        <row r="1749">
          <cell r="AP1749">
            <v>527943</v>
          </cell>
          <cell r="AQ1749">
            <v>3002316</v>
          </cell>
          <cell r="AR1749">
            <v>3</v>
          </cell>
          <cell r="AS1749">
            <v>42768</v>
          </cell>
          <cell r="AT1749" t="str">
            <v>SD Reservado Acciones de Movilidad UAERMV Circuito Movilidad Salvando Vidas -</v>
          </cell>
          <cell r="AV1749" t="str">
            <v>RESERVADO UMV</v>
          </cell>
        </row>
        <row r="1750">
          <cell r="AP1750">
            <v>527945</v>
          </cell>
          <cell r="AQ1750">
            <v>3002316</v>
          </cell>
          <cell r="AR1750">
            <v>3</v>
          </cell>
          <cell r="AS1750">
            <v>42768</v>
          </cell>
          <cell r="AT1750" t="str">
            <v>SD Reservado Acciones de Movilidad UAERMV Circuito Movilidad Salvando Vidas -</v>
          </cell>
          <cell r="AV1750" t="str">
            <v>sc</v>
          </cell>
        </row>
        <row r="1751">
          <cell r="AP1751">
            <v>528564</v>
          </cell>
          <cell r="AQ1751">
            <v>3002357</v>
          </cell>
          <cell r="AR1751">
            <v>3</v>
          </cell>
          <cell r="AS1751">
            <v>42342</v>
          </cell>
          <cell r="AT1751" t="str">
            <v>IDU-136-2007 Terminado Construcción IDU Arterial  --POLIZA ESTABILIDAD ACTIVA</v>
          </cell>
          <cell r="AV1751" t="str">
            <v>sc</v>
          </cell>
        </row>
        <row r="1752">
          <cell r="AP1752">
            <v>528576</v>
          </cell>
          <cell r="AQ1752">
            <v>3002397</v>
          </cell>
          <cell r="AR1752">
            <v>3</v>
          </cell>
          <cell r="AS1752">
            <v>42342</v>
          </cell>
          <cell r="AT1752" t="str">
            <v>IDU-136-2007 Terminado Construcción IDU Local  --POLIZA ESTABILIDAD ACTIVA</v>
          </cell>
          <cell r="AV1752" t="str">
            <v>sc</v>
          </cell>
        </row>
        <row r="1753">
          <cell r="AP1753">
            <v>530396</v>
          </cell>
          <cell r="AQ1753">
            <v>3002363</v>
          </cell>
          <cell r="AR1753">
            <v>3</v>
          </cell>
          <cell r="AS1753">
            <v>42667</v>
          </cell>
          <cell r="AT1753" t="str">
            <v>SD Terminado Mantenimiento Periódico UAERMV Local SD -</v>
          </cell>
          <cell r="AV1753" t="str">
            <v>sc</v>
          </cell>
        </row>
        <row r="1754">
          <cell r="AP1754">
            <v>530875</v>
          </cell>
          <cell r="AQ1754">
            <v>3002379</v>
          </cell>
          <cell r="AR1754">
            <v>3</v>
          </cell>
          <cell r="AS1754">
            <v>42313</v>
          </cell>
          <cell r="AT1754" t="str">
            <v>SD Terminado Mantenimiento Periódico UAERMV Circuito Movilidad  -</v>
          </cell>
          <cell r="AV1754" t="str">
            <v>VIABLE</v>
          </cell>
        </row>
        <row r="1755">
          <cell r="AP1755">
            <v>531483</v>
          </cell>
          <cell r="AQ1755">
            <v>3002450</v>
          </cell>
          <cell r="AR1755">
            <v>3</v>
          </cell>
          <cell r="AS1755">
            <v>42313</v>
          </cell>
          <cell r="AT1755" t="str">
            <v>CONV-011-2011 Terminado Acciones de Movilidad IDU Local  -</v>
          </cell>
          <cell r="AV1755" t="str">
            <v>VIABLE</v>
          </cell>
        </row>
        <row r="1756">
          <cell r="AP1756">
            <v>604876</v>
          </cell>
          <cell r="AQ1756">
            <v>3002198</v>
          </cell>
          <cell r="AR1756">
            <v>3</v>
          </cell>
          <cell r="AS1756">
            <v>42313</v>
          </cell>
          <cell r="AT1756" t="str">
            <v>CONV-011-2011 Terminado Acciones de Movilidad IDU Arterial  -</v>
          </cell>
          <cell r="AV1756" t="str">
            <v>sc</v>
          </cell>
        </row>
        <row r="1757">
          <cell r="AP1757">
            <v>604887</v>
          </cell>
          <cell r="AQ1757">
            <v>3000669</v>
          </cell>
          <cell r="AR1757">
            <v>3</v>
          </cell>
          <cell r="AS1757">
            <v>41464</v>
          </cell>
          <cell r="AT1757" t="str">
            <v>CONV-011-2011 Terminado Mantenimiento Periódico UAERMV Arterial  -</v>
          </cell>
          <cell r="AV1757" t="str">
            <v>sc</v>
          </cell>
        </row>
        <row r="1758">
          <cell r="AP1758">
            <v>604889</v>
          </cell>
          <cell r="AQ1758">
            <v>3000669</v>
          </cell>
          <cell r="AR1758">
            <v>3</v>
          </cell>
          <cell r="AS1758">
            <v>41464</v>
          </cell>
          <cell r="AT1758" t="str">
            <v>CONV-011-2011 Terminado Mantenimiento Periódico UAERMV Arterial  -</v>
          </cell>
          <cell r="AV1758" t="str">
            <v>sc</v>
          </cell>
        </row>
        <row r="1759">
          <cell r="AP1759">
            <v>605500</v>
          </cell>
          <cell r="AQ1759">
            <v>3000742</v>
          </cell>
          <cell r="AR1759">
            <v>3</v>
          </cell>
          <cell r="AS1759">
            <v>42391</v>
          </cell>
          <cell r="AT1759" t="str">
            <v>IDU-1762-2015 Contratado Construcción IDU Arterial REVITALIZACIÓN DEL EJE AMBIENTAL -Anden1 Calzada2 Sep3-POLIZA ESTABILIDAD ACTIVA</v>
          </cell>
          <cell r="AV1759" t="str">
            <v>sc</v>
          </cell>
        </row>
        <row r="1760">
          <cell r="AP1760">
            <v>605505</v>
          </cell>
          <cell r="AQ1760">
            <v>3002308</v>
          </cell>
          <cell r="AR1760">
            <v>3</v>
          </cell>
          <cell r="AS1760">
            <v>42391</v>
          </cell>
          <cell r="AT1760" t="str">
            <v>IDU-1762-2015 Contratado Construcción IDU Arterial REVITALIZACIÓN DEL EJE AMBIENTAL -Anden1 Calzada2 Sep3-POLIZA ESTABILIDAD ACTIVA</v>
          </cell>
          <cell r="AV1760" t="str">
            <v>sc</v>
          </cell>
        </row>
        <row r="1761">
          <cell r="AP1761">
            <v>605796</v>
          </cell>
          <cell r="AQ1761">
            <v>3000817</v>
          </cell>
          <cell r="AR1761">
            <v>3</v>
          </cell>
          <cell r="AS1761">
            <v>42342</v>
          </cell>
          <cell r="AT1761" t="str">
            <v>IDU-135-2007 Terminado Construcción IDU Arterial  -Anden1-9 Calzada2-4-6-8 Sep3-5-7-POLIZA ESTABILIDAD ACTIVA</v>
          </cell>
          <cell r="AV1761" t="str">
            <v>sc</v>
          </cell>
        </row>
        <row r="1762">
          <cell r="AP1762">
            <v>605801</v>
          </cell>
          <cell r="AQ1762">
            <v>3000823</v>
          </cell>
          <cell r="AR1762">
            <v>3</v>
          </cell>
          <cell r="AS1762">
            <v>42342</v>
          </cell>
          <cell r="AT1762" t="str">
            <v>IDU-135-2007 Terminado Construcción IDU Arterial  -Anden1-9 Calzada2-4-6-8 Sep3-5-7-POLIZA ESTABILIDAD ACTIVA</v>
          </cell>
          <cell r="AV1762" t="str">
            <v>sc</v>
          </cell>
        </row>
        <row r="1763">
          <cell r="AP1763">
            <v>605806</v>
          </cell>
          <cell r="AQ1763">
            <v>3000826</v>
          </cell>
          <cell r="AR1763">
            <v>3</v>
          </cell>
          <cell r="AS1763">
            <v>42342</v>
          </cell>
          <cell r="AT1763" t="str">
            <v>IDU-135-2007 Terminado Construcción IDU Arterial  -Anden1-9 Calzada2-4-6-8 Sep3-5-7-POLIZA ESTABILIDAD ACTIVA</v>
          </cell>
          <cell r="AV1763" t="str">
            <v>sc</v>
          </cell>
        </row>
        <row r="1764">
          <cell r="AP1764">
            <v>605811</v>
          </cell>
          <cell r="AQ1764">
            <v>3000830</v>
          </cell>
          <cell r="AR1764">
            <v>3</v>
          </cell>
          <cell r="AS1764">
            <v>42342</v>
          </cell>
          <cell r="AT1764" t="str">
            <v>IDU-135-2007 Terminado Construcción IDU Arterial  -Anden1-9 Calzada2-4-6-8 Sep3-5-7-POLIZA ESTABILIDAD ACTIVA</v>
          </cell>
          <cell r="AV1764" t="str">
            <v>sc</v>
          </cell>
        </row>
        <row r="1765">
          <cell r="AP1765">
            <v>606436</v>
          </cell>
          <cell r="AQ1765">
            <v>3002438</v>
          </cell>
          <cell r="AR1765">
            <v>3</v>
          </cell>
          <cell r="AS1765">
            <v>42313</v>
          </cell>
          <cell r="AT1765" t="str">
            <v>CONV-009-2011 Terminado Mantenimiento Periódico IDU Local  -</v>
          </cell>
          <cell r="AV1765" t="str">
            <v>sc</v>
          </cell>
        </row>
        <row r="1766">
          <cell r="AP1766">
            <v>900989</v>
          </cell>
          <cell r="AQ1766">
            <v>30000438</v>
          </cell>
          <cell r="AR1766">
            <v>3</v>
          </cell>
          <cell r="AS1766">
            <v>42731</v>
          </cell>
          <cell r="AT1766" t="str">
            <v>SD Reservado Mantenimiento Periódico IDU Circuito Movilidad EJECUCION SITP 2016 -</v>
          </cell>
          <cell r="AV1766" t="str">
            <v>RESERVADO IDU</v>
          </cell>
        </row>
        <row r="1767">
          <cell r="AP1767">
            <v>902591</v>
          </cell>
          <cell r="AQ1767">
            <v>3002437</v>
          </cell>
          <cell r="AR1767">
            <v>3</v>
          </cell>
          <cell r="AS1767">
            <v>42731</v>
          </cell>
          <cell r="AT1767" t="str">
            <v>SD Reservado Mantenimiento Rutinario IDU Circuito Movilidad EJECUCION SITP 2016 -</v>
          </cell>
          <cell r="AV1767" t="str">
            <v>RESERVADO IDU</v>
          </cell>
        </row>
        <row r="1768">
          <cell r="AP1768">
            <v>24119845</v>
          </cell>
          <cell r="AQ1768">
            <v>3000701</v>
          </cell>
          <cell r="AR1768">
            <v>3</v>
          </cell>
          <cell r="AS1768">
            <v>41298</v>
          </cell>
          <cell r="AT1768" t="str">
            <v>SD Terminado Mantenimiento Periódico UAERMV Arterial  --POLIZA ESTABILIDAD ACTIVA</v>
          </cell>
          <cell r="AV1768" t="str">
            <v>sc</v>
          </cell>
        </row>
        <row r="1769">
          <cell r="AP1769">
            <v>24119849</v>
          </cell>
          <cell r="AQ1769">
            <v>3002419</v>
          </cell>
          <cell r="AR1769">
            <v>3</v>
          </cell>
          <cell r="AS1769">
            <v>42313</v>
          </cell>
          <cell r="AT1769" t="str">
            <v>CONV-011-2011 Terminado Acciones de Movilidad IDU Arterial  -</v>
          </cell>
          <cell r="AV1769" t="str">
            <v>sc</v>
          </cell>
        </row>
        <row r="1770">
          <cell r="AP1770">
            <v>24121857</v>
          </cell>
          <cell r="AQ1770">
            <v>50005909</v>
          </cell>
          <cell r="AR1770">
            <v>3</v>
          </cell>
          <cell r="AS1770">
            <v>42488</v>
          </cell>
          <cell r="AT1770" t="str">
            <v>SD Terminado Parcheo UAERMV Arterial  -</v>
          </cell>
          <cell r="AV1770" t="str">
            <v>sc</v>
          </cell>
        </row>
        <row r="1771">
          <cell r="AP1771">
            <v>24121858</v>
          </cell>
          <cell r="AQ1771">
            <v>50005909</v>
          </cell>
          <cell r="AR1771">
            <v>3</v>
          </cell>
          <cell r="AS1771">
            <v>42488</v>
          </cell>
          <cell r="AT1771" t="str">
            <v>SD Terminado Parcheo UAERMV Arterial  -</v>
          </cell>
          <cell r="AV1771" t="str">
            <v>sc</v>
          </cell>
        </row>
        <row r="1772">
          <cell r="AP1772">
            <v>24121860</v>
          </cell>
          <cell r="AQ1772">
            <v>50005910</v>
          </cell>
          <cell r="AR1772">
            <v>3</v>
          </cell>
          <cell r="AS1772">
            <v>42488</v>
          </cell>
          <cell r="AT1772" t="str">
            <v>CONV-011-2011 Terminado Parcheo UAERMV Arterial  -</v>
          </cell>
          <cell r="AV1772" t="str">
            <v>sc</v>
          </cell>
        </row>
        <row r="1773">
          <cell r="AP1773">
            <v>24121871</v>
          </cell>
          <cell r="AQ1773">
            <v>50005926</v>
          </cell>
          <cell r="AR1773">
            <v>3</v>
          </cell>
          <cell r="AS1773">
            <v>42608</v>
          </cell>
          <cell r="AT1773" t="str">
            <v>SD Terminado Mantenimiento Periódico UAERMV Arterial SD Reporte Ejecución Julio 2016-</v>
          </cell>
          <cell r="AV1773" t="str">
            <v>sc</v>
          </cell>
        </row>
        <row r="1774">
          <cell r="AP1774">
            <v>24121877</v>
          </cell>
          <cell r="AQ1774">
            <v>50005927</v>
          </cell>
          <cell r="AR1774">
            <v>3</v>
          </cell>
          <cell r="AS1774">
            <v>42667</v>
          </cell>
          <cell r="AT1774" t="str">
            <v>SD Terminado Mantenimiento Periódico UAERMV Arterial SD -</v>
          </cell>
          <cell r="AV1774" t="str">
            <v>sc</v>
          </cell>
        </row>
        <row r="1775">
          <cell r="AP1775">
            <v>24121878</v>
          </cell>
          <cell r="AQ1775">
            <v>50005928</v>
          </cell>
          <cell r="AR1775">
            <v>3</v>
          </cell>
          <cell r="AS1775">
            <v>42667</v>
          </cell>
          <cell r="AT1775" t="str">
            <v>SD Terminado Mantenimiento Periódico UAERMV Arterial SD -</v>
          </cell>
          <cell r="AV1775" t="str">
            <v>sc</v>
          </cell>
        </row>
        <row r="1776">
          <cell r="AP1776">
            <v>24121879</v>
          </cell>
          <cell r="AQ1776">
            <v>50005928</v>
          </cell>
          <cell r="AR1776">
            <v>3</v>
          </cell>
          <cell r="AS1776">
            <v>42667</v>
          </cell>
          <cell r="AT1776" t="str">
            <v>SD Terminado Mantenimiento Periódico UAERMV Arterial SD -</v>
          </cell>
          <cell r="AV1776" t="str">
            <v>sc</v>
          </cell>
        </row>
        <row r="1777">
          <cell r="AP1777">
            <v>91012175</v>
          </cell>
          <cell r="AQ1777">
            <v>3000143</v>
          </cell>
          <cell r="AR1777">
            <v>3</v>
          </cell>
          <cell r="AS1777">
            <v>42723</v>
          </cell>
          <cell r="AT1777" t="str">
            <v>SD Terminado Mantenimiento Periódico UAERMV Circuito Movilidad SD -</v>
          </cell>
          <cell r="AV1777" t="str">
            <v>sc</v>
          </cell>
        </row>
        <row r="1778">
          <cell r="AP1778">
            <v>91012279</v>
          </cell>
          <cell r="AQ1778">
            <v>3000059</v>
          </cell>
          <cell r="AR1778">
            <v>3</v>
          </cell>
          <cell r="AS1778">
            <v>42667</v>
          </cell>
          <cell r="AT1778" t="str">
            <v>SD Terminado Rehabilitación UAERMV Circuito Movilidad SD Intervenida 01/12/2015 Reporte depuración ejecución UMV-</v>
          </cell>
          <cell r="AV1778" t="str">
            <v>INTERVENCION UAERMV Rehabilitación Intervenida REPORTE 01/12/2015</v>
          </cell>
        </row>
        <row r="1779">
          <cell r="AP1779">
            <v>91012280</v>
          </cell>
          <cell r="AQ1779">
            <v>3000059</v>
          </cell>
          <cell r="AR1779">
            <v>3</v>
          </cell>
          <cell r="AS1779">
            <v>42667</v>
          </cell>
          <cell r="AT1779" t="str">
            <v>SD Terminado Rehabilitación UAERMV Circuito Movilidad SD Intervenida 01/12/2015 Reporte depuración ejecución UMV-</v>
          </cell>
          <cell r="AV1779" t="str">
            <v>INTERVENCION UAERMV Rehabilitación Intervenida REPORTE 01/12/2015</v>
          </cell>
        </row>
        <row r="1780">
          <cell r="AP1780">
            <v>91013553</v>
          </cell>
          <cell r="AQ1780">
            <v>50005947</v>
          </cell>
          <cell r="AR1780">
            <v>3</v>
          </cell>
          <cell r="AS1780">
            <v>41411</v>
          </cell>
          <cell r="AT1780" t="str">
            <v>SD Terminado Mantenimiento Periódico UAERMV Circuito Movilidad  -</v>
          </cell>
          <cell r="AV1780" t="str">
            <v>DISEÑADO Kr 7 a entre Avenida de los Comuneros y Avenida de la Hortúa (Ac 1)</v>
          </cell>
        </row>
        <row r="1781">
          <cell r="AP1781">
            <v>144568</v>
          </cell>
          <cell r="AQ1781">
            <v>3002035</v>
          </cell>
          <cell r="AR1781">
            <v>4</v>
          </cell>
          <cell r="AS1781">
            <v>42667</v>
          </cell>
          <cell r="AT1781" t="str">
            <v>SD Terminado Mantenimiento Periódico UAERMV Circuito Movilidad SD Intervenida 12/12/2012 Reporte depuración ejecución UMV-</v>
          </cell>
          <cell r="AU1781">
            <v>0</v>
          </cell>
          <cell r="AV1781" t="str">
            <v>sc</v>
          </cell>
        </row>
        <row r="1782">
          <cell r="AP1782">
            <v>144570</v>
          </cell>
          <cell r="AQ1782">
            <v>3002056</v>
          </cell>
          <cell r="AR1782">
            <v>4</v>
          </cell>
          <cell r="AS1782">
            <v>42667</v>
          </cell>
          <cell r="AT1782" t="str">
            <v>SD Terminado Mantenimiento Periódico UAERMV Circuito Movilidad SD Intervenida 12/12/2012 Reporte depuración ejecución UMV-</v>
          </cell>
          <cell r="AU1782">
            <v>0</v>
          </cell>
          <cell r="AV1782" t="str">
            <v>sc</v>
          </cell>
        </row>
        <row r="1783">
          <cell r="AP1783">
            <v>144571</v>
          </cell>
          <cell r="AQ1783">
            <v>3002070</v>
          </cell>
          <cell r="AR1783">
            <v>4</v>
          </cell>
          <cell r="AS1783">
            <v>42667</v>
          </cell>
          <cell r="AT1783" t="str">
            <v>SD Terminado Mantenimiento Periódico UAERMV Circuito Movilidad SD Intervenida 11/12/2012 Reporte depuración ejecución UMV-</v>
          </cell>
          <cell r="AU1783">
            <v>0</v>
          </cell>
          <cell r="AV1783" t="str">
            <v>sc</v>
          </cell>
        </row>
        <row r="1784">
          <cell r="AP1784">
            <v>144576</v>
          </cell>
          <cell r="AQ1784">
            <v>3002129</v>
          </cell>
          <cell r="AR1784">
            <v>4</v>
          </cell>
          <cell r="AS1784">
            <v>41942</v>
          </cell>
          <cell r="AT1784" t="str">
            <v>SD Terminado Mantenimiento Periódico UAERMV Circuito Movilidad  -</v>
          </cell>
          <cell r="AU1784">
            <v>0</v>
          </cell>
          <cell r="AV1784" t="str">
            <v>sc</v>
          </cell>
        </row>
        <row r="1785">
          <cell r="AP1785">
            <v>144687</v>
          </cell>
          <cell r="AQ1785">
            <v>3001919</v>
          </cell>
          <cell r="AR1785">
            <v>4</v>
          </cell>
          <cell r="AS1785">
            <v>42578</v>
          </cell>
          <cell r="AT1785" t="str">
            <v>COP-133-2013 Terminado Construcción FDL SAN CRISTOBAL Circuito Movilidad SD -</v>
          </cell>
          <cell r="AU1785">
            <v>0</v>
          </cell>
          <cell r="AV1785" t="str">
            <v>RESERVADO FDL</v>
          </cell>
        </row>
        <row r="1786">
          <cell r="AP1786">
            <v>200011</v>
          </cell>
          <cell r="AQ1786">
            <v>4000004</v>
          </cell>
          <cell r="AR1786">
            <v>4</v>
          </cell>
          <cell r="AS1786">
            <v>42342</v>
          </cell>
          <cell r="AT1786" t="str">
            <v>IDU-135-2007 Terminado Construcción IDU Arterial  -Anden1-11-3 Calzada10-4-6-8 Ciclo2 Sep5-7-9-POLIZA ESTABILIDAD ACTIVA</v>
          </cell>
          <cell r="AU1786">
            <v>42999</v>
          </cell>
          <cell r="AV1786" t="str">
            <v>sc</v>
          </cell>
        </row>
        <row r="1787">
          <cell r="AP1787">
            <v>200039</v>
          </cell>
          <cell r="AQ1787">
            <v>4000012</v>
          </cell>
          <cell r="AR1787">
            <v>4</v>
          </cell>
          <cell r="AS1787">
            <v>41464</v>
          </cell>
          <cell r="AT1787" t="str">
            <v>SD Terminado Acciones de Movilidad UAERMV Arterial  -</v>
          </cell>
          <cell r="AU1787">
            <v>0</v>
          </cell>
          <cell r="AV1787" t="str">
            <v>sc</v>
          </cell>
        </row>
        <row r="1788">
          <cell r="AP1788">
            <v>200048</v>
          </cell>
          <cell r="AQ1788">
            <v>4000016</v>
          </cell>
          <cell r="AR1788">
            <v>4</v>
          </cell>
          <cell r="AS1788">
            <v>42313</v>
          </cell>
          <cell r="AT1788" t="str">
            <v>CONV-011-2011 Terminado Mantenimiento Periódico IDU Circuito Movilidad  -</v>
          </cell>
          <cell r="AU1788">
            <v>0</v>
          </cell>
          <cell r="AV1788" t="str">
            <v>sc</v>
          </cell>
        </row>
        <row r="1789">
          <cell r="AP1789">
            <v>200089</v>
          </cell>
          <cell r="AQ1789">
            <v>4000029</v>
          </cell>
          <cell r="AR1789">
            <v>4</v>
          </cell>
          <cell r="AS1789">
            <v>42342</v>
          </cell>
          <cell r="AT1789" t="str">
            <v>IDU-135-2007 Terminado Construcción IDU Arterial  -Anden1-11-3 Calzada10-4-6-8 Ciclo2 Sep5-7-9-POLIZA ESTABILIDAD ACTIVA</v>
          </cell>
          <cell r="AU1789">
            <v>42999</v>
          </cell>
          <cell r="AV1789" t="str">
            <v>sc</v>
          </cell>
        </row>
        <row r="1790">
          <cell r="AP1790">
            <v>200226</v>
          </cell>
          <cell r="AQ1790">
            <v>4000078</v>
          </cell>
          <cell r="AR1790">
            <v>4</v>
          </cell>
          <cell r="AS1790">
            <v>42313</v>
          </cell>
          <cell r="AT1790" t="str">
            <v>CONV-011-2011 Terminado Acciones de Movilidad IDU Circuito Movilidad  -</v>
          </cell>
          <cell r="AU1790">
            <v>0</v>
          </cell>
          <cell r="AV1790" t="str">
            <v>sc</v>
          </cell>
        </row>
        <row r="1791">
          <cell r="AP1791">
            <v>200401</v>
          </cell>
          <cell r="AQ1791">
            <v>4000142</v>
          </cell>
          <cell r="AR1791">
            <v>4</v>
          </cell>
          <cell r="AS1791">
            <v>42313</v>
          </cell>
          <cell r="AT1791" t="str">
            <v>CONV-011-2011 Terminado Acciones de Movilidad IDU Arterial  -</v>
          </cell>
          <cell r="AU1791">
            <v>0</v>
          </cell>
          <cell r="AV1791" t="str">
            <v>sc</v>
          </cell>
        </row>
        <row r="1792">
          <cell r="AP1792">
            <v>200454</v>
          </cell>
          <cell r="AQ1792">
            <v>4000159</v>
          </cell>
          <cell r="AR1792">
            <v>4</v>
          </cell>
          <cell r="AS1792">
            <v>42313</v>
          </cell>
          <cell r="AT1792" t="str">
            <v>CONV-011-2011 Terminado Acciones de Movilidad IDU Arterial  -</v>
          </cell>
          <cell r="AU1792">
            <v>0</v>
          </cell>
          <cell r="AV1792" t="str">
            <v>sc</v>
          </cell>
        </row>
        <row r="1793">
          <cell r="AP1793">
            <v>200522</v>
          </cell>
          <cell r="AQ1793">
            <v>4000184</v>
          </cell>
          <cell r="AR1793">
            <v>4</v>
          </cell>
          <cell r="AS1793">
            <v>41772</v>
          </cell>
          <cell r="AT1793" t="str">
            <v>CONV-011-2011 Terminado Mantenimiento Periódico UAERMV Arterial  -</v>
          </cell>
          <cell r="AU1793">
            <v>0</v>
          </cell>
          <cell r="AV1793" t="str">
            <v>sc</v>
          </cell>
        </row>
        <row r="1794">
          <cell r="AP1794">
            <v>200524</v>
          </cell>
          <cell r="AQ1794">
            <v>4000184</v>
          </cell>
          <cell r="AR1794">
            <v>4</v>
          </cell>
          <cell r="AS1794">
            <v>42313</v>
          </cell>
          <cell r="AT1794" t="str">
            <v>CONV-011-2011 Terminado Acciones de Movilidad IDU Arterial  -</v>
          </cell>
          <cell r="AU1794">
            <v>0</v>
          </cell>
          <cell r="AV1794" t="str">
            <v>sc</v>
          </cell>
        </row>
        <row r="1795">
          <cell r="AP1795">
            <v>200569</v>
          </cell>
          <cell r="AQ1795">
            <v>4000201</v>
          </cell>
          <cell r="AR1795">
            <v>4</v>
          </cell>
          <cell r="AS1795">
            <v>40613</v>
          </cell>
          <cell r="AT1795" t="str">
            <v>UMV-78-2010 Terminado Rehabilitación UAERMV Circuito Movilidad  -</v>
          </cell>
          <cell r="AU1795">
            <v>0</v>
          </cell>
          <cell r="AV1795" t="str">
            <v>sc</v>
          </cell>
        </row>
        <row r="1796">
          <cell r="AP1796">
            <v>200575</v>
          </cell>
          <cell r="AQ1796">
            <v>4000203</v>
          </cell>
          <cell r="AR1796">
            <v>4</v>
          </cell>
          <cell r="AS1796">
            <v>42731</v>
          </cell>
          <cell r="AT1796" t="str">
            <v>SD Reservado Mantenimiento Rutinario IDU Circuito Movilidad EJECUCION SITP 2016 -</v>
          </cell>
          <cell r="AU1796">
            <v>0</v>
          </cell>
          <cell r="AV1796" t="str">
            <v>sc</v>
          </cell>
        </row>
        <row r="1797">
          <cell r="AP1797">
            <v>200581</v>
          </cell>
          <cell r="AQ1797">
            <v>4000205</v>
          </cell>
          <cell r="AR1797">
            <v>4</v>
          </cell>
          <cell r="AS1797">
            <v>42313</v>
          </cell>
          <cell r="AT1797" t="str">
            <v>CONV-011-2011 Terminado Acciones de Movilidad IDU Arterial  -</v>
          </cell>
          <cell r="AU1797">
            <v>0</v>
          </cell>
          <cell r="AV1797" t="str">
            <v>sc</v>
          </cell>
        </row>
        <row r="1798">
          <cell r="AP1798">
            <v>200589</v>
          </cell>
          <cell r="AQ1798">
            <v>4000210</v>
          </cell>
          <cell r="AR1798">
            <v>4</v>
          </cell>
          <cell r="AS1798">
            <v>40645</v>
          </cell>
          <cell r="AT1798" t="str">
            <v>UMV-189-2009 Terminado Mantenimiento Periódico UAERMV Circuito Movilidad  -</v>
          </cell>
          <cell r="AU1798">
            <v>0</v>
          </cell>
          <cell r="AV1798" t="str">
            <v>sc</v>
          </cell>
        </row>
        <row r="1799">
          <cell r="AP1799">
            <v>200610</v>
          </cell>
          <cell r="AQ1799">
            <v>4000220</v>
          </cell>
          <cell r="AR1799">
            <v>4</v>
          </cell>
          <cell r="AS1799">
            <v>42731</v>
          </cell>
          <cell r="AT1799" t="str">
            <v>SD Reservado Mantenimiento Rutinario IDU Circuito Movilidad EJECUCION SITP 2016 -</v>
          </cell>
          <cell r="AU1799">
            <v>0</v>
          </cell>
          <cell r="AV1799" t="str">
            <v>sc</v>
          </cell>
        </row>
        <row r="1800">
          <cell r="AP1800">
            <v>200636</v>
          </cell>
          <cell r="AQ1800">
            <v>4000229</v>
          </cell>
          <cell r="AR1800">
            <v>4</v>
          </cell>
          <cell r="AS1800">
            <v>42313</v>
          </cell>
          <cell r="AT1800" t="str">
            <v>CONV-011-2011 Terminado Acciones de Movilidad IDU Arterial  -</v>
          </cell>
          <cell r="AU1800">
            <v>0</v>
          </cell>
          <cell r="AV1800" t="str">
            <v>sc</v>
          </cell>
        </row>
        <row r="1801">
          <cell r="AP1801">
            <v>200692</v>
          </cell>
          <cell r="AQ1801">
            <v>4000247</v>
          </cell>
          <cell r="AR1801">
            <v>4</v>
          </cell>
          <cell r="AS1801">
            <v>42731</v>
          </cell>
          <cell r="AT1801" t="str">
            <v>SD Reservado Mantenimiento Rutinario IDU Circuito Movilidad EJECUCION SITP 2016 -</v>
          </cell>
          <cell r="AU1801">
            <v>0</v>
          </cell>
          <cell r="AV1801" t="str">
            <v>sc</v>
          </cell>
        </row>
        <row r="1802">
          <cell r="AP1802">
            <v>200701</v>
          </cell>
          <cell r="AQ1802">
            <v>4000251</v>
          </cell>
          <cell r="AR1802">
            <v>4</v>
          </cell>
          <cell r="AS1802">
            <v>40613</v>
          </cell>
          <cell r="AT1802" t="str">
            <v>UMV-78-2010 Terminado Rehabilitación UAERMV Circuito Movilidad  -</v>
          </cell>
          <cell r="AU1802">
            <v>0</v>
          </cell>
          <cell r="AV1802" t="str">
            <v>sc</v>
          </cell>
        </row>
        <row r="1803">
          <cell r="AP1803">
            <v>200728</v>
          </cell>
          <cell r="AQ1803">
            <v>4000261</v>
          </cell>
          <cell r="AR1803">
            <v>4</v>
          </cell>
          <cell r="AS1803">
            <v>42313</v>
          </cell>
          <cell r="AT1803" t="str">
            <v>CONV-011-2011 Terminado Acciones de Movilidad IDU Arterial  -</v>
          </cell>
          <cell r="AU1803">
            <v>0</v>
          </cell>
          <cell r="AV1803" t="str">
            <v>sc</v>
          </cell>
        </row>
        <row r="1804">
          <cell r="AP1804">
            <v>200730</v>
          </cell>
          <cell r="AQ1804">
            <v>4000261</v>
          </cell>
          <cell r="AR1804">
            <v>4</v>
          </cell>
          <cell r="AS1804">
            <v>41772</v>
          </cell>
          <cell r="AT1804" t="str">
            <v>CONV-011-2011 Terminado Mantenimiento Periódico UAERMV Arterial  -</v>
          </cell>
          <cell r="AU1804">
            <v>0</v>
          </cell>
          <cell r="AV1804" t="str">
            <v>sc</v>
          </cell>
        </row>
        <row r="1805">
          <cell r="AP1805">
            <v>200760</v>
          </cell>
          <cell r="AQ1805">
            <v>4000271</v>
          </cell>
          <cell r="AR1805">
            <v>4</v>
          </cell>
          <cell r="AS1805">
            <v>42313</v>
          </cell>
          <cell r="AT1805" t="str">
            <v>CONV-011-2011 Terminado Acciones de Movilidad IDU Arterial  -</v>
          </cell>
          <cell r="AU1805">
            <v>0</v>
          </cell>
          <cell r="AV1805" t="str">
            <v>sc</v>
          </cell>
        </row>
        <row r="1806">
          <cell r="AP1806">
            <v>200863</v>
          </cell>
          <cell r="AQ1806">
            <v>4000307</v>
          </cell>
          <cell r="AR1806">
            <v>4</v>
          </cell>
          <cell r="AS1806">
            <v>42313</v>
          </cell>
          <cell r="AT1806" t="str">
            <v>CONV-011-2011 Terminado Acciones de Movilidad IDU Arterial  -</v>
          </cell>
          <cell r="AU1806">
            <v>0</v>
          </cell>
          <cell r="AV1806" t="str">
            <v>sc</v>
          </cell>
        </row>
        <row r="1807">
          <cell r="AP1807">
            <v>200866</v>
          </cell>
          <cell r="AQ1807">
            <v>4000309</v>
          </cell>
          <cell r="AR1807">
            <v>4</v>
          </cell>
          <cell r="AS1807">
            <v>42731</v>
          </cell>
          <cell r="AT1807" t="str">
            <v>SD Reservado Mantenimiento Rutinario IDU Circuito Movilidad EJECUCION SITP 2016 -</v>
          </cell>
          <cell r="AU1807">
            <v>0</v>
          </cell>
          <cell r="AV1807" t="str">
            <v>sc</v>
          </cell>
        </row>
        <row r="1808">
          <cell r="AP1808">
            <v>200905</v>
          </cell>
          <cell r="AQ1808">
            <v>4000323</v>
          </cell>
          <cell r="AR1808">
            <v>4</v>
          </cell>
          <cell r="AS1808">
            <v>42342</v>
          </cell>
          <cell r="AT1808" t="str">
            <v>IDU-1843-2014 Contratado Construcción IDU Circuito Movilidad  -Anden 1-POLIZA ESTABILIDAD ACTIVA</v>
          </cell>
          <cell r="AU1808">
            <v>43748</v>
          </cell>
          <cell r="AV1808" t="str">
            <v>sc</v>
          </cell>
        </row>
        <row r="1809">
          <cell r="AP1809">
            <v>200944</v>
          </cell>
          <cell r="AQ1809">
            <v>4000336</v>
          </cell>
          <cell r="AR1809">
            <v>4</v>
          </cell>
          <cell r="AS1809">
            <v>42313</v>
          </cell>
          <cell r="AT1809" t="str">
            <v>IDU-1804-2013 Terminado Mantenimiento Periódico IDU Arterial  -</v>
          </cell>
          <cell r="AU1809">
            <v>0</v>
          </cell>
          <cell r="AV1809" t="str">
            <v>sc</v>
          </cell>
        </row>
        <row r="1810">
          <cell r="AP1810">
            <v>200953</v>
          </cell>
          <cell r="AQ1810">
            <v>4000339</v>
          </cell>
          <cell r="AR1810">
            <v>4</v>
          </cell>
          <cell r="AS1810">
            <v>42409</v>
          </cell>
          <cell r="AT1810" t="str">
            <v>IDU-1717-2014 Terminado Mantenimiento Periódico IDU Circuito Movilidad  -</v>
          </cell>
          <cell r="AU1810">
            <v>0</v>
          </cell>
          <cell r="AV1810" t="str">
            <v>sc</v>
          </cell>
        </row>
        <row r="1811">
          <cell r="AP1811">
            <v>200997</v>
          </cell>
          <cell r="AQ1811">
            <v>4000353</v>
          </cell>
          <cell r="AR1811">
            <v>4</v>
          </cell>
          <cell r="AS1811">
            <v>42409</v>
          </cell>
          <cell r="AT1811" t="str">
            <v>IDU-1717-2014 Terminado Mantenimiento Periódico IDU Circuito Movilidad  -</v>
          </cell>
          <cell r="AU1811">
            <v>0</v>
          </cell>
          <cell r="AV1811" t="str">
            <v>sc</v>
          </cell>
        </row>
        <row r="1812">
          <cell r="AP1812">
            <v>201012</v>
          </cell>
          <cell r="AQ1812">
            <v>4000359</v>
          </cell>
          <cell r="AR1812">
            <v>4</v>
          </cell>
          <cell r="AS1812">
            <v>41149</v>
          </cell>
          <cell r="AT1812" t="str">
            <v>UMV-78-2010 Terminado Mantenimiento Periódico UAERMV Circuito Movilidad  -</v>
          </cell>
          <cell r="AU1812">
            <v>0</v>
          </cell>
          <cell r="AV1812" t="str">
            <v>sc</v>
          </cell>
        </row>
        <row r="1813">
          <cell r="AP1813">
            <v>201021</v>
          </cell>
          <cell r="AQ1813">
            <v>4000362</v>
          </cell>
          <cell r="AR1813">
            <v>4</v>
          </cell>
          <cell r="AS1813">
            <v>42313</v>
          </cell>
          <cell r="AT1813" t="str">
            <v>CONV-011-2011 Terminado Acciones de Movilidad IDU Arterial  -</v>
          </cell>
          <cell r="AU1813">
            <v>0</v>
          </cell>
          <cell r="AV1813" t="str">
            <v>sc</v>
          </cell>
        </row>
        <row r="1814">
          <cell r="AP1814">
            <v>201027</v>
          </cell>
          <cell r="AQ1814">
            <v>4000365</v>
          </cell>
          <cell r="AR1814">
            <v>4</v>
          </cell>
          <cell r="AS1814">
            <v>42731</v>
          </cell>
          <cell r="AT1814" t="str">
            <v>SD Reservado Mantenimiento Rutinario IDU Circuito Movilidad EJECUCION SITP 2016 -</v>
          </cell>
          <cell r="AU1814">
            <v>0</v>
          </cell>
          <cell r="AV1814" t="str">
            <v>sc</v>
          </cell>
        </row>
        <row r="1815">
          <cell r="AP1815">
            <v>201030</v>
          </cell>
          <cell r="AQ1815">
            <v>4000366</v>
          </cell>
          <cell r="AR1815">
            <v>4</v>
          </cell>
          <cell r="AS1815">
            <v>42409</v>
          </cell>
          <cell r="AT1815" t="str">
            <v>IDU-1717-2014 Terminado Mantenimiento Periódico IDU Circuito Movilidad  -</v>
          </cell>
          <cell r="AU1815">
            <v>0</v>
          </cell>
          <cell r="AV1815" t="str">
            <v>sc</v>
          </cell>
        </row>
        <row r="1816">
          <cell r="AP1816">
            <v>201100</v>
          </cell>
          <cell r="AQ1816">
            <v>4000389</v>
          </cell>
          <cell r="AR1816">
            <v>4</v>
          </cell>
          <cell r="AS1816">
            <v>42313</v>
          </cell>
          <cell r="AT1816" t="str">
            <v>CONV-011-2011 Terminado Acciones de Movilidad IDU Arterial  -</v>
          </cell>
          <cell r="AU1816">
            <v>0</v>
          </cell>
          <cell r="AV1816" t="str">
            <v>sc</v>
          </cell>
        </row>
        <row r="1817">
          <cell r="AP1817">
            <v>201115</v>
          </cell>
          <cell r="AQ1817">
            <v>4000394</v>
          </cell>
          <cell r="AR1817">
            <v>4</v>
          </cell>
          <cell r="AS1817">
            <v>40645</v>
          </cell>
          <cell r="AT1817" t="str">
            <v>UMV-188-2009 Terminado Mantenimiento Periódico UAERMV Circuito Movilidad  -</v>
          </cell>
          <cell r="AU1817">
            <v>0</v>
          </cell>
          <cell r="AV1817" t="str">
            <v>VIABLE</v>
          </cell>
        </row>
        <row r="1818">
          <cell r="AP1818">
            <v>201196</v>
          </cell>
          <cell r="AQ1818">
            <v>4000423</v>
          </cell>
          <cell r="AR1818">
            <v>4</v>
          </cell>
          <cell r="AS1818">
            <v>42313</v>
          </cell>
          <cell r="AT1818" t="str">
            <v>CONV-011-2011 Terminado Acciones de Movilidad IDU Arterial  -</v>
          </cell>
          <cell r="AU1818">
            <v>0</v>
          </cell>
          <cell r="AV1818" t="str">
            <v>sc</v>
          </cell>
        </row>
        <row r="1819">
          <cell r="AP1819">
            <v>201199</v>
          </cell>
          <cell r="AQ1819">
            <v>4000424</v>
          </cell>
          <cell r="AR1819">
            <v>4</v>
          </cell>
          <cell r="AS1819">
            <v>42534</v>
          </cell>
          <cell r="AT1819" t="str">
            <v>IDU-1806-2015 Terminado Mantenimiento Periódico IDU Circuito Movilidad BRIGADA FASE I - MVA NO TRONCAL Y SITP -</v>
          </cell>
          <cell r="AU1819">
            <v>0</v>
          </cell>
          <cell r="AV1819" t="str">
            <v>VIABLE</v>
          </cell>
        </row>
        <row r="1820">
          <cell r="AP1820">
            <v>201222</v>
          </cell>
          <cell r="AQ1820">
            <v>4000432</v>
          </cell>
          <cell r="AR1820">
            <v>4</v>
          </cell>
          <cell r="AS1820">
            <v>42313</v>
          </cell>
          <cell r="AT1820" t="str">
            <v>CONV-011-2011 Terminado Acciones de Movilidad IDU Arterial  -</v>
          </cell>
          <cell r="AU1820">
            <v>0</v>
          </cell>
          <cell r="AV1820" t="str">
            <v>sc</v>
          </cell>
        </row>
        <row r="1821">
          <cell r="AP1821">
            <v>201249</v>
          </cell>
          <cell r="AQ1821">
            <v>4000441</v>
          </cell>
          <cell r="AR1821">
            <v>4</v>
          </cell>
          <cell r="AS1821">
            <v>42313</v>
          </cell>
          <cell r="AT1821" t="str">
            <v>CONV-011-2011 Terminado Acciones de Movilidad IDU Arterial  -</v>
          </cell>
          <cell r="AU1821">
            <v>0</v>
          </cell>
          <cell r="AV1821" t="str">
            <v>sc</v>
          </cell>
        </row>
        <row r="1822">
          <cell r="AP1822">
            <v>201307</v>
          </cell>
          <cell r="AQ1822">
            <v>4000467</v>
          </cell>
          <cell r="AR1822">
            <v>4</v>
          </cell>
          <cell r="AS1822">
            <v>42313</v>
          </cell>
          <cell r="AT1822" t="str">
            <v>CONV-011-2011 Terminado Acciones de Movilidad IDU Arterial  -</v>
          </cell>
          <cell r="AU1822">
            <v>0</v>
          </cell>
          <cell r="AV1822" t="str">
            <v>sc</v>
          </cell>
        </row>
        <row r="1823">
          <cell r="AP1823">
            <v>201335</v>
          </cell>
          <cell r="AQ1823">
            <v>4000477</v>
          </cell>
          <cell r="AR1823">
            <v>4</v>
          </cell>
          <cell r="AS1823">
            <v>42313</v>
          </cell>
          <cell r="AT1823" t="str">
            <v>CONV-011-2011 Terminado Acciones de Movilidad IDU Arterial  -</v>
          </cell>
          <cell r="AU1823">
            <v>0</v>
          </cell>
          <cell r="AV1823" t="str">
            <v>sc</v>
          </cell>
        </row>
        <row r="1824">
          <cell r="AP1824">
            <v>201347</v>
          </cell>
          <cell r="AQ1824">
            <v>4000482</v>
          </cell>
          <cell r="AR1824">
            <v>4</v>
          </cell>
          <cell r="AS1824">
            <v>42313</v>
          </cell>
          <cell r="AT1824" t="str">
            <v>CONV-011-2011 Terminado Acciones de Movilidad IDU Circuito Movilidad  -</v>
          </cell>
          <cell r="AU1824">
            <v>0</v>
          </cell>
          <cell r="AV1824" t="str">
            <v>VIABLE</v>
          </cell>
        </row>
        <row r="1825">
          <cell r="AP1825">
            <v>201356</v>
          </cell>
          <cell r="AQ1825">
            <v>4000485</v>
          </cell>
          <cell r="AR1825">
            <v>4</v>
          </cell>
          <cell r="AS1825">
            <v>42723</v>
          </cell>
          <cell r="AT1825" t="str">
            <v>SD Terminado Mantenimiento Periódico UAERMV Arterial SD -</v>
          </cell>
          <cell r="AU1825">
            <v>0</v>
          </cell>
          <cell r="AV1825" t="str">
            <v>sc</v>
          </cell>
        </row>
        <row r="1826">
          <cell r="AP1826">
            <v>201361</v>
          </cell>
          <cell r="AQ1826">
            <v>4000486</v>
          </cell>
          <cell r="AR1826">
            <v>4</v>
          </cell>
          <cell r="AS1826">
            <v>40645</v>
          </cell>
          <cell r="AT1826" t="str">
            <v>UMV-188-2009 Terminado Mantenimiento Periódico UAERMV Local  -</v>
          </cell>
          <cell r="AU1826">
            <v>0</v>
          </cell>
          <cell r="AV1826" t="str">
            <v>sc</v>
          </cell>
        </row>
        <row r="1827">
          <cell r="AP1827">
            <v>201376</v>
          </cell>
          <cell r="AQ1827">
            <v>4000493</v>
          </cell>
          <cell r="AR1827">
            <v>4</v>
          </cell>
          <cell r="AS1827">
            <v>42313</v>
          </cell>
          <cell r="AT1827" t="str">
            <v>CONV-011-2011 Terminado Acciones de Movilidad IDU Arterial  -</v>
          </cell>
          <cell r="AU1827">
            <v>0</v>
          </cell>
          <cell r="AV1827" t="str">
            <v>sc</v>
          </cell>
        </row>
        <row r="1828">
          <cell r="AP1828">
            <v>201412</v>
          </cell>
          <cell r="AQ1828">
            <v>4000506</v>
          </cell>
          <cell r="AR1828">
            <v>4</v>
          </cell>
          <cell r="AS1828">
            <v>42313</v>
          </cell>
          <cell r="AT1828" t="str">
            <v>CONV-011-2011 Terminado Acciones de Movilidad IDU Arterial  -</v>
          </cell>
          <cell r="AU1828">
            <v>0</v>
          </cell>
          <cell r="AV1828" t="str">
            <v>sc</v>
          </cell>
        </row>
        <row r="1829">
          <cell r="AP1829">
            <v>201418</v>
          </cell>
          <cell r="AQ1829">
            <v>4000509</v>
          </cell>
          <cell r="AR1829">
            <v>4</v>
          </cell>
          <cell r="AS1829">
            <v>40645</v>
          </cell>
          <cell r="AT1829" t="str">
            <v>SD Terminado Mantenimiento Periódico UAERMV Arterial  -</v>
          </cell>
          <cell r="AU1829">
            <v>0</v>
          </cell>
          <cell r="AV1829" t="str">
            <v>sc</v>
          </cell>
        </row>
        <row r="1830">
          <cell r="AP1830">
            <v>201442</v>
          </cell>
          <cell r="AQ1830">
            <v>4000517</v>
          </cell>
          <cell r="AR1830">
            <v>4</v>
          </cell>
          <cell r="AS1830">
            <v>42313</v>
          </cell>
          <cell r="AT1830" t="str">
            <v>CONV-011-2011 Terminado Acciones de Movilidad IDU Circuito Movilidad  -</v>
          </cell>
          <cell r="AU1830">
            <v>0</v>
          </cell>
          <cell r="AV1830" t="str">
            <v>VIABLE</v>
          </cell>
        </row>
        <row r="1831">
          <cell r="AP1831">
            <v>201447</v>
          </cell>
          <cell r="AQ1831">
            <v>4000518</v>
          </cell>
          <cell r="AR1831">
            <v>4</v>
          </cell>
          <cell r="AS1831">
            <v>42313</v>
          </cell>
          <cell r="AT1831" t="str">
            <v>IDU-1804-2013 Terminado Mantenimiento Periódico IDU Arterial  -</v>
          </cell>
          <cell r="AU1831">
            <v>0</v>
          </cell>
          <cell r="AV1831" t="str">
            <v>sc</v>
          </cell>
        </row>
        <row r="1832">
          <cell r="AP1832">
            <v>201464</v>
          </cell>
          <cell r="AQ1832">
            <v>4000523</v>
          </cell>
          <cell r="AR1832">
            <v>4</v>
          </cell>
          <cell r="AS1832">
            <v>42313</v>
          </cell>
          <cell r="AT1832" t="str">
            <v>CONV-011-2011 Terminado Acciones de Movilidad IDU Arterial  -</v>
          </cell>
          <cell r="AU1832">
            <v>0</v>
          </cell>
          <cell r="AV1832" t="str">
            <v>sc</v>
          </cell>
        </row>
        <row r="1833">
          <cell r="AP1833">
            <v>201467</v>
          </cell>
          <cell r="AQ1833">
            <v>4000524</v>
          </cell>
          <cell r="AR1833">
            <v>4</v>
          </cell>
          <cell r="AS1833">
            <v>42313</v>
          </cell>
          <cell r="AT1833" t="str">
            <v>CONV-011-2011 Terminado Acciones de Movilidad IDU Circuito Movilidad  -</v>
          </cell>
          <cell r="AU1833">
            <v>0</v>
          </cell>
          <cell r="AV1833" t="str">
            <v>sc</v>
          </cell>
        </row>
        <row r="1834">
          <cell r="AP1834">
            <v>201476</v>
          </cell>
          <cell r="AQ1834">
            <v>4000527</v>
          </cell>
          <cell r="AR1834">
            <v>4</v>
          </cell>
          <cell r="AS1834">
            <v>42723</v>
          </cell>
          <cell r="AT1834" t="str">
            <v>SD Terminado Mantenimiento Periódico UAERMV Arterial SD -</v>
          </cell>
          <cell r="AU1834">
            <v>0</v>
          </cell>
          <cell r="AV1834" t="str">
            <v>sc</v>
          </cell>
        </row>
        <row r="1835">
          <cell r="AP1835">
            <v>201478</v>
          </cell>
          <cell r="AQ1835">
            <v>4000527</v>
          </cell>
          <cell r="AR1835">
            <v>4</v>
          </cell>
          <cell r="AS1835">
            <v>42723</v>
          </cell>
          <cell r="AT1835" t="str">
            <v>SD Terminado Mantenimiento Periódico UAERMV Arterial SD -</v>
          </cell>
          <cell r="AU1835">
            <v>0</v>
          </cell>
          <cell r="AV1835" t="str">
            <v>sc</v>
          </cell>
        </row>
        <row r="1836">
          <cell r="AP1836">
            <v>201484</v>
          </cell>
          <cell r="AQ1836">
            <v>4000529</v>
          </cell>
          <cell r="AR1836">
            <v>4</v>
          </cell>
          <cell r="AS1836">
            <v>42278</v>
          </cell>
          <cell r="AT1836" t="str">
            <v>SD Terminado Mantenimiento Periódico UAERMV Circuito Movilidad  -</v>
          </cell>
          <cell r="AU1836">
            <v>0</v>
          </cell>
          <cell r="AV1836" t="str">
            <v>sc</v>
          </cell>
        </row>
        <row r="1837">
          <cell r="AP1837">
            <v>201495</v>
          </cell>
          <cell r="AQ1837">
            <v>4000532</v>
          </cell>
          <cell r="AR1837">
            <v>4</v>
          </cell>
          <cell r="AS1837">
            <v>42661</v>
          </cell>
          <cell r="AT1837" t="str">
            <v>SD Reservado Parcheo UAERMV Circuito Movilidad SD -</v>
          </cell>
          <cell r="AU1837">
            <v>0</v>
          </cell>
          <cell r="AV1837" t="str">
            <v>sc</v>
          </cell>
        </row>
        <row r="1838">
          <cell r="AP1838">
            <v>201507</v>
          </cell>
          <cell r="AQ1838">
            <v>4000536</v>
          </cell>
          <cell r="AR1838">
            <v>4</v>
          </cell>
          <cell r="AS1838">
            <v>42313</v>
          </cell>
          <cell r="AT1838" t="str">
            <v>CONV-011-2011 Terminado Acciones de Movilidad IDU Circuito Movilidad  -</v>
          </cell>
          <cell r="AU1838">
            <v>0</v>
          </cell>
          <cell r="AV1838" t="str">
            <v>sc</v>
          </cell>
        </row>
        <row r="1839">
          <cell r="AP1839">
            <v>201510</v>
          </cell>
          <cell r="AQ1839">
            <v>4000537</v>
          </cell>
          <cell r="AR1839">
            <v>4</v>
          </cell>
          <cell r="AS1839">
            <v>42313</v>
          </cell>
          <cell r="AT1839" t="str">
            <v>CONV-011-2011 Terminado Acciones de Movilidad IDU Arterial  -</v>
          </cell>
          <cell r="AU1839">
            <v>0</v>
          </cell>
          <cell r="AV1839" t="str">
            <v>sc</v>
          </cell>
        </row>
        <row r="1840">
          <cell r="AP1840">
            <v>201519</v>
          </cell>
          <cell r="AQ1840">
            <v>4000540</v>
          </cell>
          <cell r="AR1840">
            <v>4</v>
          </cell>
          <cell r="AS1840">
            <v>42313</v>
          </cell>
          <cell r="AT1840" t="str">
            <v>CONV-011-2011 Terminado Acciones de Movilidad IDU Circuito Movilidad  -</v>
          </cell>
          <cell r="AU1840">
            <v>0</v>
          </cell>
          <cell r="AV1840" t="str">
            <v>sc</v>
          </cell>
        </row>
        <row r="1841">
          <cell r="AP1841">
            <v>201537</v>
          </cell>
          <cell r="AQ1841">
            <v>4000547</v>
          </cell>
          <cell r="AR1841">
            <v>4</v>
          </cell>
          <cell r="AS1841">
            <v>42723</v>
          </cell>
          <cell r="AT1841" t="str">
            <v>SD Terminado Mantenimiento Periódico UAERMV Arterial SD -</v>
          </cell>
          <cell r="AU1841">
            <v>0</v>
          </cell>
          <cell r="AV1841" t="str">
            <v>sc</v>
          </cell>
        </row>
        <row r="1842">
          <cell r="AP1842">
            <v>201539</v>
          </cell>
          <cell r="AQ1842">
            <v>4000547</v>
          </cell>
          <cell r="AR1842">
            <v>4</v>
          </cell>
          <cell r="AS1842">
            <v>42723</v>
          </cell>
          <cell r="AT1842" t="str">
            <v>SD Terminado Mantenimiento Periódico UAERMV Arterial SD -</v>
          </cell>
          <cell r="AU1842">
            <v>0</v>
          </cell>
          <cell r="AV1842" t="str">
            <v>sc</v>
          </cell>
        </row>
        <row r="1843">
          <cell r="AP1843">
            <v>201580</v>
          </cell>
          <cell r="AQ1843">
            <v>4000561</v>
          </cell>
          <cell r="AR1843">
            <v>4</v>
          </cell>
          <cell r="AS1843">
            <v>42313</v>
          </cell>
          <cell r="AT1843" t="str">
            <v>CONV-011-2011 Terminado Acciones de Movilidad IDU Circuito Movilidad  -</v>
          </cell>
          <cell r="AU1843">
            <v>0</v>
          </cell>
          <cell r="AV1843" t="str">
            <v>sc</v>
          </cell>
        </row>
        <row r="1844">
          <cell r="AP1844">
            <v>201603</v>
          </cell>
          <cell r="AQ1844">
            <v>4000568</v>
          </cell>
          <cell r="AR1844">
            <v>4</v>
          </cell>
          <cell r="AS1844">
            <v>42313</v>
          </cell>
          <cell r="AT1844" t="str">
            <v>CONV-011-2011 Terminado Acciones de Movilidad IDU Arterial  -</v>
          </cell>
          <cell r="AU1844">
            <v>0</v>
          </cell>
          <cell r="AV1844" t="str">
            <v>sc</v>
          </cell>
        </row>
        <row r="1845">
          <cell r="AP1845">
            <v>201606</v>
          </cell>
          <cell r="AQ1845">
            <v>4000569</v>
          </cell>
          <cell r="AR1845">
            <v>4</v>
          </cell>
          <cell r="AS1845">
            <v>42731</v>
          </cell>
          <cell r="AT1845" t="str">
            <v>SD Reservado Rehabilitación IDU Circuito Movilidad EJECUCION SITP 2016 -</v>
          </cell>
          <cell r="AU1845">
            <v>0</v>
          </cell>
          <cell r="AV1845" t="str">
            <v>sc</v>
          </cell>
        </row>
        <row r="1846">
          <cell r="AP1846">
            <v>201609</v>
          </cell>
          <cell r="AQ1846">
            <v>4000570</v>
          </cell>
          <cell r="AR1846">
            <v>4</v>
          </cell>
          <cell r="AS1846">
            <v>42313</v>
          </cell>
          <cell r="AT1846" t="str">
            <v>IDU-1804-2013 Terminado Mantenimiento Periódico IDU Arterial  -</v>
          </cell>
          <cell r="AU1846">
            <v>0</v>
          </cell>
          <cell r="AV1846" t="str">
            <v>sc</v>
          </cell>
        </row>
        <row r="1847">
          <cell r="AP1847">
            <v>201611</v>
          </cell>
          <cell r="AQ1847">
            <v>4000570</v>
          </cell>
          <cell r="AR1847">
            <v>4</v>
          </cell>
          <cell r="AS1847">
            <v>42313</v>
          </cell>
          <cell r="AT1847" t="str">
            <v>IDU-1804-2013 Terminado Mantenimiento Periódico IDU Arterial  -</v>
          </cell>
          <cell r="AU1847">
            <v>0</v>
          </cell>
          <cell r="AV1847" t="str">
            <v>sc</v>
          </cell>
        </row>
        <row r="1848">
          <cell r="AP1848">
            <v>201635</v>
          </cell>
          <cell r="AQ1848">
            <v>4000578</v>
          </cell>
          <cell r="AR1848">
            <v>4</v>
          </cell>
          <cell r="AS1848">
            <v>41411</v>
          </cell>
          <cell r="AT1848" t="str">
            <v>SD Terminado Mantenimiento Periódico UAERMV Circuito Movilidad  -</v>
          </cell>
          <cell r="AU1848">
            <v>0</v>
          </cell>
          <cell r="AV1848" t="str">
            <v>sc</v>
          </cell>
        </row>
        <row r="1849">
          <cell r="AP1849">
            <v>201646</v>
          </cell>
          <cell r="AQ1849">
            <v>4000581</v>
          </cell>
          <cell r="AR1849">
            <v>4</v>
          </cell>
          <cell r="AS1849">
            <v>42313</v>
          </cell>
          <cell r="AT1849" t="str">
            <v>CONV-011-2011 Terminado Acciones de Movilidad IDU Circuito Movilidad  -</v>
          </cell>
          <cell r="AU1849">
            <v>0</v>
          </cell>
          <cell r="AV1849" t="str">
            <v>sc</v>
          </cell>
        </row>
        <row r="1850">
          <cell r="AP1850">
            <v>201658</v>
          </cell>
          <cell r="AQ1850">
            <v>4000585</v>
          </cell>
          <cell r="AR1850">
            <v>4</v>
          </cell>
          <cell r="AS1850">
            <v>42313</v>
          </cell>
          <cell r="AT1850" t="str">
            <v>IDU-1804-2013 Terminado Mantenimiento Periódico IDU Arterial  -</v>
          </cell>
          <cell r="AU1850">
            <v>0</v>
          </cell>
          <cell r="AV1850" t="str">
            <v>sc</v>
          </cell>
        </row>
        <row r="1851">
          <cell r="AP1851">
            <v>201660</v>
          </cell>
          <cell r="AQ1851">
            <v>4000585</v>
          </cell>
          <cell r="AR1851">
            <v>4</v>
          </cell>
          <cell r="AS1851">
            <v>42313</v>
          </cell>
          <cell r="AT1851" t="str">
            <v>IDU-1804-2013 Terminado Mantenimiento Periódico IDU Arterial  -</v>
          </cell>
          <cell r="AU1851">
            <v>0</v>
          </cell>
          <cell r="AV1851" t="str">
            <v>sc</v>
          </cell>
        </row>
        <row r="1852">
          <cell r="AP1852">
            <v>201739</v>
          </cell>
          <cell r="AQ1852">
            <v>4000611</v>
          </cell>
          <cell r="AR1852">
            <v>4</v>
          </cell>
          <cell r="AS1852">
            <v>41411</v>
          </cell>
          <cell r="AT1852" t="str">
            <v>SD Terminado Mantenimiento Periódico UAERMV Circuito Movilidad  -</v>
          </cell>
          <cell r="AU1852">
            <v>0</v>
          </cell>
          <cell r="AV1852" t="str">
            <v>sc</v>
          </cell>
        </row>
        <row r="1853">
          <cell r="AP1853">
            <v>201753</v>
          </cell>
          <cell r="AQ1853">
            <v>4000615</v>
          </cell>
          <cell r="AR1853">
            <v>4</v>
          </cell>
          <cell r="AS1853">
            <v>42766</v>
          </cell>
          <cell r="AT1853" t="str">
            <v>SD Reservado Mantenimiento Periódico IDU Circuito Movilidad EJECUCION SITP 2016 -</v>
          </cell>
          <cell r="AU1853">
            <v>0</v>
          </cell>
          <cell r="AV1853" t="str">
            <v>sc</v>
          </cell>
        </row>
        <row r="1854">
          <cell r="AP1854">
            <v>201768</v>
          </cell>
          <cell r="AQ1854">
            <v>4000621</v>
          </cell>
          <cell r="AR1854">
            <v>4</v>
          </cell>
          <cell r="AS1854">
            <v>42313</v>
          </cell>
          <cell r="AT1854" t="str">
            <v>CONV-011-2011 Terminado Acciones de Movilidad IDU Arterial  -</v>
          </cell>
          <cell r="AU1854">
            <v>0</v>
          </cell>
          <cell r="AV1854" t="str">
            <v>sc</v>
          </cell>
        </row>
        <row r="1855">
          <cell r="AP1855">
            <v>201780</v>
          </cell>
          <cell r="AQ1855">
            <v>4000627</v>
          </cell>
          <cell r="AR1855">
            <v>4</v>
          </cell>
          <cell r="AS1855">
            <v>42766</v>
          </cell>
          <cell r="AT1855" t="str">
            <v>SD Reservado Mantenimiento Rutinario IDU Circuito Movilidad EJECUCION SITP 2016 -</v>
          </cell>
          <cell r="AU1855">
            <v>0</v>
          </cell>
          <cell r="AV1855" t="str">
            <v>sc</v>
          </cell>
        </row>
        <row r="1856">
          <cell r="AP1856">
            <v>201812</v>
          </cell>
          <cell r="AQ1856">
            <v>4000639</v>
          </cell>
          <cell r="AR1856">
            <v>4</v>
          </cell>
          <cell r="AS1856">
            <v>42313</v>
          </cell>
          <cell r="AT1856" t="str">
            <v>CONV-011-2011 Terminado Acciones de Movilidad IDU Arterial  -</v>
          </cell>
          <cell r="AU1856">
            <v>0</v>
          </cell>
          <cell r="AV1856" t="str">
            <v>sc</v>
          </cell>
        </row>
        <row r="1857">
          <cell r="AP1857">
            <v>201833</v>
          </cell>
          <cell r="AQ1857">
            <v>4000647</v>
          </cell>
          <cell r="AR1857">
            <v>4</v>
          </cell>
          <cell r="AS1857">
            <v>42313</v>
          </cell>
          <cell r="AT1857" t="str">
            <v>CONV-011-2011 Terminado Acciones de Movilidad IDU Circuito Movilidad  -</v>
          </cell>
          <cell r="AU1857">
            <v>0</v>
          </cell>
          <cell r="AV1857" t="str">
            <v>sc</v>
          </cell>
        </row>
        <row r="1858">
          <cell r="AP1858">
            <v>201842</v>
          </cell>
          <cell r="AQ1858">
            <v>4000650</v>
          </cell>
          <cell r="AR1858">
            <v>4</v>
          </cell>
          <cell r="AS1858">
            <v>42766</v>
          </cell>
          <cell r="AT1858" t="str">
            <v>SD Reservado Mantenimiento Periódico IDU Circuito Movilidad EJECUCION SITP 2016 -</v>
          </cell>
          <cell r="AU1858">
            <v>0</v>
          </cell>
          <cell r="AV1858" t="str">
            <v>sc</v>
          </cell>
        </row>
        <row r="1859">
          <cell r="AP1859">
            <v>201848</v>
          </cell>
          <cell r="AQ1859">
            <v>4000652</v>
          </cell>
          <cell r="AR1859">
            <v>4</v>
          </cell>
          <cell r="AS1859">
            <v>42278</v>
          </cell>
          <cell r="AT1859" t="str">
            <v>SD Terminado Mantenimiento Periódico UAERMV Circuito Movilidad  -</v>
          </cell>
          <cell r="AU1859">
            <v>0</v>
          </cell>
          <cell r="AV1859" t="str">
            <v>sc</v>
          </cell>
        </row>
        <row r="1860">
          <cell r="AP1860">
            <v>201851</v>
          </cell>
          <cell r="AQ1860">
            <v>4000653</v>
          </cell>
          <cell r="AR1860">
            <v>4</v>
          </cell>
          <cell r="AS1860">
            <v>42766</v>
          </cell>
          <cell r="AT1860" t="str">
            <v>SD Reservado Mantenimiento Periódico IDU Circuito Movilidad EJECUCION SITP 2016 -</v>
          </cell>
          <cell r="AU1860">
            <v>0</v>
          </cell>
          <cell r="AV1860" t="str">
            <v>sc</v>
          </cell>
        </row>
        <row r="1861">
          <cell r="AP1861">
            <v>201854</v>
          </cell>
          <cell r="AQ1861">
            <v>4000654</v>
          </cell>
          <cell r="AR1861">
            <v>4</v>
          </cell>
          <cell r="AS1861">
            <v>42766</v>
          </cell>
          <cell r="AT1861" t="str">
            <v>SD Reservado Mantenimiento Periódico IDU Circuito Movilidad EJECUCION SITP 2016 -</v>
          </cell>
          <cell r="AU1861">
            <v>0</v>
          </cell>
          <cell r="AV1861" t="str">
            <v>sc</v>
          </cell>
        </row>
        <row r="1862">
          <cell r="AP1862">
            <v>201863</v>
          </cell>
          <cell r="AQ1862">
            <v>4000658</v>
          </cell>
          <cell r="AR1862">
            <v>4</v>
          </cell>
          <cell r="AS1862">
            <v>42313</v>
          </cell>
          <cell r="AT1862" t="str">
            <v>IDU-1804-2013 Terminado Mantenimiento Periódico IDU Arterial  -</v>
          </cell>
          <cell r="AU1862">
            <v>0</v>
          </cell>
          <cell r="AV1862" t="str">
            <v>sc</v>
          </cell>
        </row>
        <row r="1863">
          <cell r="AP1863">
            <v>201910</v>
          </cell>
          <cell r="AQ1863">
            <v>50007911</v>
          </cell>
          <cell r="AR1863">
            <v>4</v>
          </cell>
          <cell r="AS1863">
            <v>42723</v>
          </cell>
          <cell r="AT1863" t="str">
            <v>SD Terminado Mantenimiento Periódico UAERMV Circuito Movilidad SD -</v>
          </cell>
          <cell r="AU1863">
            <v>0</v>
          </cell>
          <cell r="AV1863" t="str">
            <v>sc</v>
          </cell>
        </row>
        <row r="1864">
          <cell r="AP1864">
            <v>201925</v>
          </cell>
          <cell r="AQ1864">
            <v>4000680</v>
          </cell>
          <cell r="AR1864">
            <v>4</v>
          </cell>
          <cell r="AS1864">
            <v>42313</v>
          </cell>
          <cell r="AT1864" t="str">
            <v>CONV-011-2011 Terminado Acciones de Movilidad IDU Circuito Movilidad  -</v>
          </cell>
          <cell r="AU1864">
            <v>0</v>
          </cell>
          <cell r="AV1864" t="str">
            <v>sc</v>
          </cell>
        </row>
        <row r="1865">
          <cell r="AP1865">
            <v>201928</v>
          </cell>
          <cell r="AQ1865">
            <v>4000681</v>
          </cell>
          <cell r="AR1865">
            <v>4</v>
          </cell>
          <cell r="AS1865">
            <v>42313</v>
          </cell>
          <cell r="AT1865" t="str">
            <v>IDU-1804-2013 Terminado Mantenimiento Periódico IDU Arterial  -</v>
          </cell>
          <cell r="AU1865">
            <v>0</v>
          </cell>
          <cell r="AV1865" t="str">
            <v>sc</v>
          </cell>
        </row>
        <row r="1866">
          <cell r="AP1866">
            <v>201977</v>
          </cell>
          <cell r="AQ1866">
            <v>4000697</v>
          </cell>
          <cell r="AR1866">
            <v>4</v>
          </cell>
          <cell r="AS1866">
            <v>41411</v>
          </cell>
          <cell r="AT1866" t="str">
            <v>SD Terminado Mantenimiento Periódico UAERMV Circuito Movilidad  -</v>
          </cell>
          <cell r="AU1866">
            <v>0</v>
          </cell>
          <cell r="AV1866" t="str">
            <v>sc</v>
          </cell>
        </row>
        <row r="1867">
          <cell r="AP1867">
            <v>202027</v>
          </cell>
          <cell r="AQ1867">
            <v>4000714</v>
          </cell>
          <cell r="AR1867">
            <v>4</v>
          </cell>
          <cell r="AS1867">
            <v>42313</v>
          </cell>
          <cell r="AT1867" t="str">
            <v>IDU-1804-2013 Terminado Mantenimiento Periódico IDU Arterial  -</v>
          </cell>
          <cell r="AU1867">
            <v>0</v>
          </cell>
          <cell r="AV1867" t="str">
            <v>sc</v>
          </cell>
        </row>
        <row r="1868">
          <cell r="AP1868">
            <v>202078</v>
          </cell>
          <cell r="AQ1868">
            <v>4000734</v>
          </cell>
          <cell r="AR1868">
            <v>4</v>
          </cell>
          <cell r="AS1868">
            <v>40799</v>
          </cell>
          <cell r="AT1868" t="str">
            <v>UMV-188-2009 Terminado Mantenimiento Periódico UAERMV Circuito Movilidad  -</v>
          </cell>
          <cell r="AU1868">
            <v>0</v>
          </cell>
          <cell r="AV1868" t="str">
            <v>sc</v>
          </cell>
        </row>
        <row r="1869">
          <cell r="AP1869">
            <v>202123</v>
          </cell>
          <cell r="AQ1869">
            <v>4000751</v>
          </cell>
          <cell r="AR1869">
            <v>4</v>
          </cell>
          <cell r="AS1869">
            <v>42685</v>
          </cell>
          <cell r="AT1869" t="str">
            <v>SD Reservado Conservacion UAERMV Local SD -</v>
          </cell>
          <cell r="AU1869">
            <v>0</v>
          </cell>
          <cell r="AV1869" t="str">
            <v>sc</v>
          </cell>
        </row>
        <row r="1870">
          <cell r="AP1870">
            <v>202155</v>
          </cell>
          <cell r="AQ1870">
            <v>4000761</v>
          </cell>
          <cell r="AR1870">
            <v>4</v>
          </cell>
          <cell r="AS1870">
            <v>40799</v>
          </cell>
          <cell r="AT1870" t="str">
            <v>UMV-188-2009 Terminado Mantenimiento Periódico UAERMV Circuito Movilidad  -</v>
          </cell>
          <cell r="AU1870">
            <v>0</v>
          </cell>
          <cell r="AV1870" t="str">
            <v>sc</v>
          </cell>
        </row>
        <row r="1871">
          <cell r="AP1871">
            <v>202194</v>
          </cell>
          <cell r="AQ1871">
            <v>4000776</v>
          </cell>
          <cell r="AR1871">
            <v>4</v>
          </cell>
          <cell r="AS1871">
            <v>42313</v>
          </cell>
          <cell r="AT1871" t="str">
            <v>IDU-1804-2013 Terminado Mantenimiento Periódico IDU Arterial  -</v>
          </cell>
          <cell r="AU1871">
            <v>0</v>
          </cell>
          <cell r="AV1871" t="str">
            <v>sc</v>
          </cell>
        </row>
        <row r="1872">
          <cell r="AP1872">
            <v>202208</v>
          </cell>
          <cell r="AQ1872">
            <v>4000783</v>
          </cell>
          <cell r="AR1872">
            <v>4</v>
          </cell>
          <cell r="AS1872">
            <v>41298</v>
          </cell>
          <cell r="AT1872" t="str">
            <v>SD Terminado Mantenimiento Periódico UAERMV Circuito Movilidad  -</v>
          </cell>
          <cell r="AU1872">
            <v>0</v>
          </cell>
          <cell r="AV1872" t="str">
            <v>VIABLE</v>
          </cell>
        </row>
        <row r="1873">
          <cell r="AP1873">
            <v>202217</v>
          </cell>
          <cell r="AQ1873">
            <v>4000786</v>
          </cell>
          <cell r="AR1873">
            <v>4</v>
          </cell>
          <cell r="AS1873">
            <v>42534</v>
          </cell>
          <cell r="AT1873" t="str">
            <v>IDU-1806-2015 Terminado Mantenimiento Periódico IDU Circuito Movilidad BRIGADA FASE I - MVA NO TRONCAL Y SITP -</v>
          </cell>
          <cell r="AU1873">
            <v>0</v>
          </cell>
          <cell r="AV1873" t="str">
            <v>sc</v>
          </cell>
        </row>
        <row r="1874">
          <cell r="AP1874">
            <v>202244</v>
          </cell>
          <cell r="AQ1874">
            <v>4000798</v>
          </cell>
          <cell r="AR1874">
            <v>4</v>
          </cell>
          <cell r="AS1874">
            <v>40840</v>
          </cell>
          <cell r="AT1874" t="str">
            <v>UMV-188-2009 Terminado Mantenimiento Periódico UAERMV Circuito Movilidad  -</v>
          </cell>
          <cell r="AU1874">
            <v>0</v>
          </cell>
          <cell r="AV1874" t="str">
            <v>sc</v>
          </cell>
        </row>
        <row r="1875">
          <cell r="AP1875">
            <v>202247</v>
          </cell>
          <cell r="AQ1875">
            <v>4000801</v>
          </cell>
          <cell r="AR1875">
            <v>4</v>
          </cell>
          <cell r="AS1875">
            <v>42534</v>
          </cell>
          <cell r="AT1875" t="str">
            <v>IDU-1806-2015 Terminado Mantenimiento Rutinario IDU Circuito Movilidad BRIGADA FASE I - MVA NO TRONCAL Y SITP -</v>
          </cell>
          <cell r="AU1875">
            <v>0</v>
          </cell>
          <cell r="AV1875" t="str">
            <v>sc</v>
          </cell>
        </row>
        <row r="1876">
          <cell r="AP1876">
            <v>202366</v>
          </cell>
          <cell r="AQ1876">
            <v>50007937</v>
          </cell>
          <cell r="AR1876">
            <v>4</v>
          </cell>
          <cell r="AS1876">
            <v>42723</v>
          </cell>
          <cell r="AT1876" t="str">
            <v>SD Terminado Mantenimiento Periódico UAERMV Arterial SD -</v>
          </cell>
          <cell r="AU1876">
            <v>0</v>
          </cell>
          <cell r="AV1876" t="str">
            <v>sc</v>
          </cell>
        </row>
        <row r="1877">
          <cell r="AP1877">
            <v>202368</v>
          </cell>
          <cell r="AQ1877">
            <v>50007937</v>
          </cell>
          <cell r="AR1877">
            <v>4</v>
          </cell>
          <cell r="AS1877">
            <v>42723</v>
          </cell>
          <cell r="AT1877" t="str">
            <v>SD Terminado Mantenimiento Periódico UAERMV Arterial SD -</v>
          </cell>
          <cell r="AU1877">
            <v>0</v>
          </cell>
          <cell r="AV1877" t="str">
            <v>sc</v>
          </cell>
        </row>
        <row r="1878">
          <cell r="AP1878">
            <v>202407</v>
          </cell>
          <cell r="AQ1878">
            <v>50007942</v>
          </cell>
          <cell r="AR1878">
            <v>4</v>
          </cell>
          <cell r="AS1878">
            <v>42313</v>
          </cell>
          <cell r="AT1878" t="str">
            <v>IDU-1804-2013 Terminado Mantenimiento Periódico IDU Arterial  -</v>
          </cell>
          <cell r="AU1878">
            <v>0</v>
          </cell>
          <cell r="AV1878" t="str">
            <v>sc</v>
          </cell>
        </row>
        <row r="1879">
          <cell r="AP1879">
            <v>202471</v>
          </cell>
          <cell r="AQ1879">
            <v>4000893</v>
          </cell>
          <cell r="AR1879">
            <v>4</v>
          </cell>
          <cell r="AS1879">
            <v>42313</v>
          </cell>
          <cell r="AT1879" t="str">
            <v>IDU-1804-2013 Terminado Mantenimiento Periódico IDU Arterial  -</v>
          </cell>
          <cell r="AU1879">
            <v>0</v>
          </cell>
          <cell r="AV1879" t="str">
            <v>sc</v>
          </cell>
        </row>
        <row r="1880">
          <cell r="AP1880">
            <v>202546</v>
          </cell>
          <cell r="AQ1880">
            <v>4000922</v>
          </cell>
          <cell r="AR1880">
            <v>4</v>
          </cell>
          <cell r="AS1880">
            <v>42534</v>
          </cell>
          <cell r="AT1880" t="str">
            <v>IDU-1806-2015 Terminado Mantenimiento Rutinario IDU Circuito Movilidad BRIGADA FASE I - MVA NO TRONCAL Y SITP -</v>
          </cell>
          <cell r="AU1880">
            <v>0</v>
          </cell>
          <cell r="AV1880" t="str">
            <v>sc</v>
          </cell>
        </row>
        <row r="1881">
          <cell r="AP1881">
            <v>202623</v>
          </cell>
          <cell r="AQ1881">
            <v>4000952</v>
          </cell>
          <cell r="AR1881">
            <v>4</v>
          </cell>
          <cell r="AS1881">
            <v>42578</v>
          </cell>
          <cell r="AT1881" t="str">
            <v>COP-159-2014 Terminado Construcción FDL SAN CRISTOBAL Circuito Movilidad PROYECTO 1025 -</v>
          </cell>
          <cell r="AU1881">
            <v>0</v>
          </cell>
          <cell r="AV1881" t="str">
            <v>sc</v>
          </cell>
        </row>
        <row r="1882">
          <cell r="AP1882">
            <v>202647</v>
          </cell>
          <cell r="AQ1882">
            <v>4000962</v>
          </cell>
          <cell r="AR1882">
            <v>4</v>
          </cell>
          <cell r="AS1882">
            <v>42313</v>
          </cell>
          <cell r="AT1882" t="str">
            <v>IDU-1804-2013 Terminado Mantenimiento Periódico IDU Arterial  -</v>
          </cell>
          <cell r="AU1882">
            <v>0</v>
          </cell>
          <cell r="AV1882" t="str">
            <v>sc</v>
          </cell>
        </row>
        <row r="1883">
          <cell r="AP1883">
            <v>202650</v>
          </cell>
          <cell r="AQ1883">
            <v>4000963</v>
          </cell>
          <cell r="AR1883">
            <v>4</v>
          </cell>
          <cell r="AS1883">
            <v>42534</v>
          </cell>
          <cell r="AT1883" t="str">
            <v>IDU-1806-2015 Terminado Mantenimiento Rutinario IDU Circuito Movilidad BRIGADA FASE I - MVA NO TRONCAL Y SITP -</v>
          </cell>
          <cell r="AU1883">
            <v>0</v>
          </cell>
          <cell r="AV1883" t="str">
            <v>sc</v>
          </cell>
        </row>
        <row r="1884">
          <cell r="AP1884">
            <v>202677</v>
          </cell>
          <cell r="AQ1884">
            <v>4000972</v>
          </cell>
          <cell r="AR1884">
            <v>4</v>
          </cell>
          <cell r="AS1884">
            <v>41298</v>
          </cell>
          <cell r="AT1884" t="str">
            <v>SD Terminado Mantenimiento Periódico UAERMV Circuito Movilidad  -</v>
          </cell>
          <cell r="AU1884">
            <v>0</v>
          </cell>
          <cell r="AV1884" t="str">
            <v>sc</v>
          </cell>
        </row>
        <row r="1885">
          <cell r="AP1885">
            <v>202680</v>
          </cell>
          <cell r="AQ1885">
            <v>4000973</v>
          </cell>
          <cell r="AR1885">
            <v>4</v>
          </cell>
          <cell r="AS1885">
            <v>42342</v>
          </cell>
          <cell r="AT1885" t="str">
            <v>IDU-134-2007 Terminado Construcción IDU Arterial  -</v>
          </cell>
          <cell r="AU1885">
            <v>0</v>
          </cell>
          <cell r="AV1885" t="str">
            <v>sc</v>
          </cell>
        </row>
        <row r="1886">
          <cell r="AP1886">
            <v>202695</v>
          </cell>
          <cell r="AQ1886">
            <v>4000980</v>
          </cell>
          <cell r="AR1886">
            <v>4</v>
          </cell>
          <cell r="AS1886">
            <v>42578</v>
          </cell>
          <cell r="AT1886" t="str">
            <v>COP-159-2014 Terminado Construcción FDL SAN CRISTOBAL Circuito Movilidad PROYECTO 1025 -</v>
          </cell>
          <cell r="AU1886">
            <v>0</v>
          </cell>
          <cell r="AV1886" t="str">
            <v>sc</v>
          </cell>
        </row>
        <row r="1887">
          <cell r="AP1887">
            <v>202752</v>
          </cell>
          <cell r="AQ1887">
            <v>4001001</v>
          </cell>
          <cell r="AR1887">
            <v>4</v>
          </cell>
          <cell r="AS1887">
            <v>42578</v>
          </cell>
          <cell r="AT1887" t="str">
            <v>COP-133-2013 Terminado Construcción FDL SAN CRISTOBAL Local SD -</v>
          </cell>
          <cell r="AU1887">
            <v>0</v>
          </cell>
          <cell r="AV1887" t="str">
            <v>sc</v>
          </cell>
        </row>
        <row r="1888">
          <cell r="AP1888">
            <v>202817</v>
          </cell>
          <cell r="AQ1888">
            <v>4001029</v>
          </cell>
          <cell r="AR1888">
            <v>4</v>
          </cell>
          <cell r="AS1888">
            <v>42313</v>
          </cell>
          <cell r="AT1888" t="str">
            <v>CONV-011-2011 Terminado Acciones de Movilidad IDU Local  -</v>
          </cell>
          <cell r="AU1888">
            <v>0</v>
          </cell>
          <cell r="AV1888" t="str">
            <v>sc</v>
          </cell>
        </row>
        <row r="1889">
          <cell r="AP1889">
            <v>202859</v>
          </cell>
          <cell r="AQ1889">
            <v>4001044</v>
          </cell>
          <cell r="AR1889">
            <v>4</v>
          </cell>
          <cell r="AS1889">
            <v>42342</v>
          </cell>
          <cell r="AT1889" t="str">
            <v>IDU-134-2007 Terminado Construcción IDU Arterial  -</v>
          </cell>
          <cell r="AU1889">
            <v>0</v>
          </cell>
          <cell r="AV1889" t="str">
            <v>sc</v>
          </cell>
        </row>
        <row r="1890">
          <cell r="AP1890">
            <v>202901</v>
          </cell>
          <cell r="AQ1890">
            <v>4001058</v>
          </cell>
          <cell r="AR1890">
            <v>4</v>
          </cell>
          <cell r="AS1890">
            <v>42781</v>
          </cell>
          <cell r="AT1890" t="str">
            <v>SD Reservado Acciones de Movilidad UAERMV Circuito Movilidad SD -</v>
          </cell>
          <cell r="AU1890">
            <v>0</v>
          </cell>
          <cell r="AV1890" t="str">
            <v>sc</v>
          </cell>
        </row>
        <row r="1891">
          <cell r="AP1891">
            <v>202904</v>
          </cell>
          <cell r="AQ1891">
            <v>4001059</v>
          </cell>
          <cell r="AR1891">
            <v>4</v>
          </cell>
          <cell r="AS1891">
            <v>42768</v>
          </cell>
          <cell r="AT1891" t="str">
            <v>SD Reservado Acciones de Movilidad UAERMV Circuito Movilidad Salvando Vidas -</v>
          </cell>
          <cell r="AU1891">
            <v>0</v>
          </cell>
          <cell r="AV1891" t="str">
            <v>sc</v>
          </cell>
        </row>
        <row r="1892">
          <cell r="AP1892">
            <v>202919</v>
          </cell>
          <cell r="AQ1892">
            <v>4001065</v>
          </cell>
          <cell r="AR1892">
            <v>4</v>
          </cell>
          <cell r="AS1892">
            <v>42342</v>
          </cell>
          <cell r="AT1892" t="str">
            <v>IDU-134-2007 Terminado Construcción IDU Local  -</v>
          </cell>
          <cell r="AU1892">
            <v>0</v>
          </cell>
          <cell r="AV1892" t="str">
            <v>sc</v>
          </cell>
        </row>
        <row r="1893">
          <cell r="AP1893">
            <v>202943</v>
          </cell>
          <cell r="AQ1893">
            <v>4001073</v>
          </cell>
          <cell r="AR1893">
            <v>4</v>
          </cell>
          <cell r="AS1893">
            <v>42723</v>
          </cell>
          <cell r="AT1893" t="str">
            <v>SD Terminado Mantenimiento Periódico UAERMV Local SD -</v>
          </cell>
          <cell r="AU1893">
            <v>0</v>
          </cell>
          <cell r="AV1893" t="str">
            <v>sc</v>
          </cell>
        </row>
        <row r="1894">
          <cell r="AP1894">
            <v>202988</v>
          </cell>
          <cell r="AQ1894">
            <v>4001091</v>
          </cell>
          <cell r="AR1894">
            <v>4</v>
          </cell>
          <cell r="AS1894">
            <v>42578</v>
          </cell>
          <cell r="AT1894" t="str">
            <v>COP-148-2015 Terminado Construcción FDL SAN CRISTOBAL Circuito Movilidad PROYECTO 1025 -</v>
          </cell>
          <cell r="AU1894">
            <v>0</v>
          </cell>
          <cell r="AV1894" t="str">
            <v>sc</v>
          </cell>
        </row>
        <row r="1895">
          <cell r="AP1895">
            <v>203018</v>
          </cell>
          <cell r="AQ1895">
            <v>4001104</v>
          </cell>
          <cell r="AR1895">
            <v>4</v>
          </cell>
          <cell r="AS1895">
            <v>42313</v>
          </cell>
          <cell r="AT1895" t="str">
            <v>CONV-011-2011 Terminado Acciones de Movilidad IDU Circuito Movilidad  -</v>
          </cell>
          <cell r="AU1895">
            <v>0</v>
          </cell>
          <cell r="AV1895" t="str">
            <v>sc</v>
          </cell>
        </row>
        <row r="1896">
          <cell r="AP1896">
            <v>203051</v>
          </cell>
          <cell r="AQ1896">
            <v>4001116</v>
          </cell>
          <cell r="AR1896">
            <v>4</v>
          </cell>
          <cell r="AS1896">
            <v>42578</v>
          </cell>
          <cell r="AT1896" t="str">
            <v>COP-147-2015 Terminado Construcción FDL SAN CRISTOBAL Circuito Movilidad PROYECTO 1025 -</v>
          </cell>
          <cell r="AU1896">
            <v>0</v>
          </cell>
          <cell r="AV1896" t="str">
            <v>sc</v>
          </cell>
        </row>
        <row r="1897">
          <cell r="AP1897">
            <v>203078</v>
          </cell>
          <cell r="AQ1897">
            <v>4001125</v>
          </cell>
          <cell r="AR1897">
            <v>4</v>
          </cell>
          <cell r="AS1897">
            <v>41298</v>
          </cell>
          <cell r="AT1897" t="str">
            <v>SD Terminado Mantenimiento Periódico UAERMV Arterial  -</v>
          </cell>
          <cell r="AU1897">
            <v>0</v>
          </cell>
          <cell r="AV1897" t="str">
            <v>sc</v>
          </cell>
        </row>
        <row r="1898">
          <cell r="AP1898">
            <v>203081</v>
          </cell>
          <cell r="AQ1898">
            <v>4001126</v>
          </cell>
          <cell r="AR1898">
            <v>4</v>
          </cell>
          <cell r="AS1898">
            <v>42313</v>
          </cell>
          <cell r="AT1898" t="str">
            <v>CONV-011-2011 Terminado Acciones de Movilidad IDU Local  -</v>
          </cell>
          <cell r="AU1898">
            <v>0</v>
          </cell>
          <cell r="AV1898" t="str">
            <v>sc</v>
          </cell>
        </row>
        <row r="1899">
          <cell r="AP1899">
            <v>203096</v>
          </cell>
          <cell r="AQ1899">
            <v>4001134</v>
          </cell>
          <cell r="AR1899">
            <v>4</v>
          </cell>
          <cell r="AS1899">
            <v>42342</v>
          </cell>
          <cell r="AT1899" t="str">
            <v>IDU-134-2007 Terminado Construcción IDU Circuito Movilidad  -</v>
          </cell>
          <cell r="AU1899">
            <v>0</v>
          </cell>
          <cell r="AV1899" t="str">
            <v>BUENO</v>
          </cell>
        </row>
        <row r="1900">
          <cell r="AP1900">
            <v>203117</v>
          </cell>
          <cell r="AQ1900">
            <v>4001142</v>
          </cell>
          <cell r="AR1900">
            <v>4</v>
          </cell>
          <cell r="AS1900">
            <v>42342</v>
          </cell>
          <cell r="AT1900" t="str">
            <v>IDU-134-2007 Terminado Construcción IDU Local  -</v>
          </cell>
          <cell r="AU1900">
            <v>0</v>
          </cell>
          <cell r="AV1900" t="str">
            <v>sc</v>
          </cell>
        </row>
        <row r="1901">
          <cell r="AP1901">
            <v>203180</v>
          </cell>
          <cell r="AQ1901">
            <v>4001170</v>
          </cell>
          <cell r="AR1901">
            <v>4</v>
          </cell>
          <cell r="AS1901">
            <v>42342</v>
          </cell>
          <cell r="AT1901" t="str">
            <v>IDU-134-2007 Terminado Construcción IDU Arterial  -</v>
          </cell>
          <cell r="AU1901">
            <v>0</v>
          </cell>
          <cell r="AV1901" t="str">
            <v>sc</v>
          </cell>
        </row>
        <row r="1902">
          <cell r="AP1902">
            <v>203326</v>
          </cell>
          <cell r="AQ1902">
            <v>4001226</v>
          </cell>
          <cell r="AR1902">
            <v>4</v>
          </cell>
          <cell r="AS1902">
            <v>42342</v>
          </cell>
          <cell r="AT1902" t="str">
            <v>IDU-134-2007 Terminado Construcción IDU Circuito Movilidad  -</v>
          </cell>
          <cell r="AU1902">
            <v>0</v>
          </cell>
          <cell r="AV1902" t="str">
            <v>BUENO</v>
          </cell>
        </row>
        <row r="1903">
          <cell r="AP1903">
            <v>203341</v>
          </cell>
          <cell r="AQ1903">
            <v>4001231</v>
          </cell>
          <cell r="AR1903">
            <v>4</v>
          </cell>
          <cell r="AS1903">
            <v>42342</v>
          </cell>
          <cell r="AT1903" t="str">
            <v>IDU-134-2007 Terminado Construcción IDU Circuito Movilidad  -</v>
          </cell>
          <cell r="AU1903">
            <v>0</v>
          </cell>
          <cell r="AV1903" t="str">
            <v>sc</v>
          </cell>
        </row>
        <row r="1904">
          <cell r="AP1904">
            <v>203395</v>
          </cell>
          <cell r="AQ1904">
            <v>4001253</v>
          </cell>
          <cell r="AR1904">
            <v>4</v>
          </cell>
          <cell r="AS1904">
            <v>42342</v>
          </cell>
          <cell r="AT1904" t="str">
            <v>IDU-134-2007 Terminado Construcción IDU Local  -</v>
          </cell>
          <cell r="AU1904">
            <v>0</v>
          </cell>
          <cell r="AV1904" t="str">
            <v>BUENO</v>
          </cell>
        </row>
        <row r="1905">
          <cell r="AP1905">
            <v>203407</v>
          </cell>
          <cell r="AQ1905">
            <v>4001257</v>
          </cell>
          <cell r="AR1905">
            <v>4</v>
          </cell>
          <cell r="AS1905">
            <v>41298</v>
          </cell>
          <cell r="AT1905" t="str">
            <v>SD Terminado Mantenimiento Periódico UAERMV Arterial  -</v>
          </cell>
          <cell r="AU1905">
            <v>0</v>
          </cell>
          <cell r="AV1905" t="str">
            <v>sc</v>
          </cell>
        </row>
        <row r="1906">
          <cell r="AP1906">
            <v>203449</v>
          </cell>
          <cell r="AQ1906">
            <v>4001271</v>
          </cell>
          <cell r="AR1906">
            <v>4</v>
          </cell>
          <cell r="AS1906">
            <v>42313</v>
          </cell>
          <cell r="AT1906" t="str">
            <v>CONV-011-2011 Terminado Acciones de Movilidad IDU Circuito Movilidad  -</v>
          </cell>
          <cell r="AU1906">
            <v>0</v>
          </cell>
          <cell r="AV1906" t="str">
            <v>sc</v>
          </cell>
        </row>
        <row r="1907">
          <cell r="AP1907">
            <v>203482</v>
          </cell>
          <cell r="AQ1907">
            <v>4001283</v>
          </cell>
          <cell r="AR1907">
            <v>4</v>
          </cell>
          <cell r="AS1907">
            <v>42342</v>
          </cell>
          <cell r="AT1907" t="str">
            <v>IDU-134-2007 Terminado Construcción IDU Arterial  -</v>
          </cell>
          <cell r="AU1907">
            <v>0</v>
          </cell>
          <cell r="AV1907" t="str">
            <v>sc</v>
          </cell>
        </row>
        <row r="1908">
          <cell r="AP1908">
            <v>203536</v>
          </cell>
          <cell r="AQ1908">
            <v>4001304</v>
          </cell>
          <cell r="AR1908">
            <v>4</v>
          </cell>
          <cell r="AS1908">
            <v>42578</v>
          </cell>
          <cell r="AT1908" t="str">
            <v>COP-132-2016 Terminado Conservacion FDL SAN CRISTOBAL Local PROYECTO 1025 -</v>
          </cell>
          <cell r="AU1908">
            <v>0</v>
          </cell>
          <cell r="AV1908" t="str">
            <v>sc</v>
          </cell>
        </row>
        <row r="1909">
          <cell r="AP1909">
            <v>203542</v>
          </cell>
          <cell r="AQ1909">
            <v>4001307</v>
          </cell>
          <cell r="AR1909">
            <v>4</v>
          </cell>
          <cell r="AS1909">
            <v>42342</v>
          </cell>
          <cell r="AT1909" t="str">
            <v>IDU-134-2007 Terminado Construcción IDU Local  -</v>
          </cell>
          <cell r="AU1909">
            <v>0</v>
          </cell>
          <cell r="AV1909" t="str">
            <v>BUENO</v>
          </cell>
        </row>
        <row r="1910">
          <cell r="AP1910">
            <v>203587</v>
          </cell>
          <cell r="AQ1910">
            <v>4001324</v>
          </cell>
          <cell r="AR1910">
            <v>4</v>
          </cell>
          <cell r="AS1910">
            <v>42409</v>
          </cell>
          <cell r="AT1910" t="str">
            <v>IDU-1717-2014 Terminado Mantenimiento Periódico IDU Circuito Movilidad  -</v>
          </cell>
          <cell r="AU1910">
            <v>0</v>
          </cell>
          <cell r="AV1910" t="str">
            <v>sc</v>
          </cell>
        </row>
        <row r="1911">
          <cell r="AP1911">
            <v>203613</v>
          </cell>
          <cell r="AQ1911">
            <v>4001334</v>
          </cell>
          <cell r="AR1911">
            <v>4</v>
          </cell>
          <cell r="AS1911">
            <v>42342</v>
          </cell>
          <cell r="AT1911" t="str">
            <v>IDU-134-2007 Terminado Construcción IDU Circuito Movilidad  -</v>
          </cell>
          <cell r="AU1911">
            <v>0</v>
          </cell>
          <cell r="AV1911" t="str">
            <v>BUENO</v>
          </cell>
        </row>
        <row r="1912">
          <cell r="AP1912">
            <v>203709</v>
          </cell>
          <cell r="AQ1912">
            <v>4001367</v>
          </cell>
          <cell r="AR1912">
            <v>4</v>
          </cell>
          <cell r="AS1912">
            <v>42313</v>
          </cell>
          <cell r="AT1912" t="str">
            <v>IDU-1804-2013 Terminado Mantenimiento Periódico IDU Arterial  -</v>
          </cell>
          <cell r="AU1912">
            <v>0</v>
          </cell>
          <cell r="AV1912" t="str">
            <v>sc</v>
          </cell>
        </row>
        <row r="1913">
          <cell r="AP1913">
            <v>203721</v>
          </cell>
          <cell r="AQ1913">
            <v>4001372</v>
          </cell>
          <cell r="AR1913">
            <v>4</v>
          </cell>
          <cell r="AS1913">
            <v>42313</v>
          </cell>
          <cell r="AT1913" t="str">
            <v>CONV-011-2011 Terminado Acciones de Movilidad IDU Circuito Movilidad  -</v>
          </cell>
          <cell r="AU1913">
            <v>0</v>
          </cell>
          <cell r="AV1913" t="str">
            <v>sc</v>
          </cell>
        </row>
        <row r="1914">
          <cell r="AP1914">
            <v>203724</v>
          </cell>
          <cell r="AQ1914">
            <v>4001373</v>
          </cell>
          <cell r="AR1914">
            <v>4</v>
          </cell>
          <cell r="AS1914">
            <v>42409</v>
          </cell>
          <cell r="AT1914" t="str">
            <v>IDU-1717-2014 Terminado Mantenimiento Periódico IDU Circuito Movilidad  -</v>
          </cell>
          <cell r="AU1914">
            <v>0</v>
          </cell>
          <cell r="AV1914" t="str">
            <v>sc</v>
          </cell>
        </row>
        <row r="1915">
          <cell r="AP1915">
            <v>203763</v>
          </cell>
          <cell r="AQ1915">
            <v>4001388</v>
          </cell>
          <cell r="AR1915">
            <v>4</v>
          </cell>
          <cell r="AS1915">
            <v>42342</v>
          </cell>
          <cell r="AT1915" t="str">
            <v>IDU-134-2007 Terminado Construcción IDU Circuito Movilidad  -</v>
          </cell>
          <cell r="AU1915">
            <v>0</v>
          </cell>
          <cell r="AV1915" t="str">
            <v>BUENO</v>
          </cell>
        </row>
        <row r="1916">
          <cell r="AP1916">
            <v>203769</v>
          </cell>
          <cell r="AQ1916">
            <v>4001390</v>
          </cell>
          <cell r="AR1916">
            <v>4</v>
          </cell>
          <cell r="AS1916">
            <v>42342</v>
          </cell>
          <cell r="AT1916" t="str">
            <v>IDU-134-2007 Terminado Construcción IDU Arterial  -</v>
          </cell>
          <cell r="AU1916">
            <v>0</v>
          </cell>
          <cell r="AV1916" t="str">
            <v>sc</v>
          </cell>
        </row>
        <row r="1917">
          <cell r="AP1917">
            <v>203778</v>
          </cell>
          <cell r="AQ1917">
            <v>4001393</v>
          </cell>
          <cell r="AR1917">
            <v>4</v>
          </cell>
          <cell r="AS1917">
            <v>41149</v>
          </cell>
          <cell r="AT1917" t="str">
            <v>SD Terminado Mantenimiento Periódico UAERMV Arterial  -</v>
          </cell>
          <cell r="AU1917">
            <v>0</v>
          </cell>
          <cell r="AV1917" t="str">
            <v>sc</v>
          </cell>
        </row>
        <row r="1918">
          <cell r="AP1918">
            <v>203817</v>
          </cell>
          <cell r="AQ1918">
            <v>4001407</v>
          </cell>
          <cell r="AR1918">
            <v>4</v>
          </cell>
          <cell r="AS1918">
            <v>42342</v>
          </cell>
          <cell r="AT1918" t="str">
            <v>IDU-134-2007 Terminado Construcción IDU Local  -</v>
          </cell>
          <cell r="AU1918">
            <v>0</v>
          </cell>
          <cell r="AV1918" t="str">
            <v>BUENO</v>
          </cell>
        </row>
        <row r="1919">
          <cell r="AP1919">
            <v>203832</v>
          </cell>
          <cell r="AQ1919">
            <v>4001412</v>
          </cell>
          <cell r="AR1919">
            <v>4</v>
          </cell>
          <cell r="AS1919">
            <v>42313</v>
          </cell>
          <cell r="AT1919" t="str">
            <v>CONV-011-2011 Terminado Acciones de Movilidad IDU Circuito Movilidad  -</v>
          </cell>
          <cell r="AU1919">
            <v>0</v>
          </cell>
          <cell r="AV1919" t="str">
            <v>sc</v>
          </cell>
        </row>
        <row r="1920">
          <cell r="AP1920">
            <v>203841</v>
          </cell>
          <cell r="AQ1920">
            <v>4001415</v>
          </cell>
          <cell r="AR1920">
            <v>4</v>
          </cell>
          <cell r="AS1920">
            <v>41149</v>
          </cell>
          <cell r="AT1920" t="str">
            <v>SD Terminado Mantenimiento Periódico UAERMV Arterial  -</v>
          </cell>
          <cell r="AU1920">
            <v>0</v>
          </cell>
          <cell r="AV1920" t="str">
            <v>sc</v>
          </cell>
        </row>
        <row r="1921">
          <cell r="AP1921">
            <v>203856</v>
          </cell>
          <cell r="AQ1921">
            <v>4001420</v>
          </cell>
          <cell r="AR1921">
            <v>4</v>
          </cell>
          <cell r="AS1921">
            <v>42342</v>
          </cell>
          <cell r="AT1921" t="str">
            <v>IDU-134-2007 Terminado Construcción IDU Local  -</v>
          </cell>
          <cell r="AU1921">
            <v>0</v>
          </cell>
          <cell r="AV1921" t="str">
            <v>BUENO</v>
          </cell>
        </row>
        <row r="1922">
          <cell r="AP1922">
            <v>203910</v>
          </cell>
          <cell r="AQ1922">
            <v>4001441</v>
          </cell>
          <cell r="AR1922">
            <v>4</v>
          </cell>
          <cell r="AS1922">
            <v>41411</v>
          </cell>
          <cell r="AT1922" t="str">
            <v>SD Terminado Mantenimiento Periódico UAERMV Local  -</v>
          </cell>
          <cell r="AU1922">
            <v>0</v>
          </cell>
          <cell r="AV1922" t="str">
            <v>sc</v>
          </cell>
        </row>
        <row r="1923">
          <cell r="AP1923">
            <v>203934</v>
          </cell>
          <cell r="AQ1923">
            <v>4001450</v>
          </cell>
          <cell r="AR1923">
            <v>4</v>
          </cell>
          <cell r="AS1923">
            <v>42313</v>
          </cell>
          <cell r="AT1923" t="str">
            <v>CONV-011-2011 Terminado Acciones de Movilidad IDU Circuito Movilidad  -</v>
          </cell>
          <cell r="AU1923">
            <v>0</v>
          </cell>
          <cell r="AV1923" t="str">
            <v>sc</v>
          </cell>
        </row>
        <row r="1924">
          <cell r="AP1924">
            <v>203979</v>
          </cell>
          <cell r="AQ1924">
            <v>4001465</v>
          </cell>
          <cell r="AR1924">
            <v>4</v>
          </cell>
          <cell r="AS1924">
            <v>42342</v>
          </cell>
          <cell r="AT1924" t="str">
            <v>IDU-134-2007 Terminado Construcción IDU Local  -</v>
          </cell>
          <cell r="AU1924">
            <v>0</v>
          </cell>
          <cell r="AV1924" t="str">
            <v>BUENO</v>
          </cell>
        </row>
        <row r="1925">
          <cell r="AP1925">
            <v>203994</v>
          </cell>
          <cell r="AQ1925">
            <v>4001470</v>
          </cell>
          <cell r="AR1925">
            <v>4</v>
          </cell>
          <cell r="AS1925">
            <v>41149</v>
          </cell>
          <cell r="AT1925" t="str">
            <v>SD Terminado Mantenimiento Periódico UAERMV Arterial  -</v>
          </cell>
          <cell r="AU1925">
            <v>0</v>
          </cell>
          <cell r="AV1925" t="str">
            <v>sc</v>
          </cell>
        </row>
        <row r="1926">
          <cell r="AP1926">
            <v>204021</v>
          </cell>
          <cell r="AQ1926">
            <v>4001479</v>
          </cell>
          <cell r="AR1926">
            <v>4</v>
          </cell>
          <cell r="AS1926">
            <v>42342</v>
          </cell>
          <cell r="AT1926" t="str">
            <v>IDU-134-2007 Terminado Construcción IDU Arterial  -</v>
          </cell>
          <cell r="AU1926">
            <v>0</v>
          </cell>
          <cell r="AV1926" t="str">
            <v>sc</v>
          </cell>
        </row>
        <row r="1927">
          <cell r="AP1927">
            <v>204063</v>
          </cell>
          <cell r="AQ1927">
            <v>4001497</v>
          </cell>
          <cell r="AR1927">
            <v>4</v>
          </cell>
          <cell r="AS1927">
            <v>42342</v>
          </cell>
          <cell r="AT1927" t="str">
            <v>IDU-134-2007 Terminado Construcción IDU Circuito Movilidad  -</v>
          </cell>
          <cell r="AU1927">
            <v>0</v>
          </cell>
          <cell r="AV1927" t="str">
            <v>BUENO</v>
          </cell>
        </row>
        <row r="1928">
          <cell r="AP1928">
            <v>204066</v>
          </cell>
          <cell r="AQ1928">
            <v>4001498</v>
          </cell>
          <cell r="AR1928">
            <v>4</v>
          </cell>
          <cell r="AS1928">
            <v>42342</v>
          </cell>
          <cell r="AT1928" t="str">
            <v>IDU-134-2007 Terminado Construcción IDU Local  -</v>
          </cell>
          <cell r="AU1928">
            <v>0</v>
          </cell>
          <cell r="AV1928" t="str">
            <v>BUENO</v>
          </cell>
        </row>
        <row r="1929">
          <cell r="AP1929">
            <v>204072</v>
          </cell>
          <cell r="AQ1929">
            <v>4001501</v>
          </cell>
          <cell r="AR1929">
            <v>4</v>
          </cell>
          <cell r="AS1929">
            <v>42313</v>
          </cell>
          <cell r="AT1929" t="str">
            <v>CONV-011-2011 Terminado Acciones de Movilidad IDU Circuito Movilidad  -</v>
          </cell>
          <cell r="AU1929">
            <v>0</v>
          </cell>
          <cell r="AV1929" t="str">
            <v>BUENO</v>
          </cell>
        </row>
        <row r="1930">
          <cell r="AP1930">
            <v>204162</v>
          </cell>
          <cell r="AQ1930">
            <v>4001534</v>
          </cell>
          <cell r="AR1930">
            <v>4</v>
          </cell>
          <cell r="AS1930">
            <v>42342</v>
          </cell>
          <cell r="AT1930" t="str">
            <v>IDU-134-2007 Terminado Construcción IDU Local  -</v>
          </cell>
          <cell r="AU1930">
            <v>0</v>
          </cell>
          <cell r="AV1930" t="str">
            <v>BUENO</v>
          </cell>
        </row>
        <row r="1931">
          <cell r="AP1931">
            <v>204180</v>
          </cell>
          <cell r="AQ1931">
            <v>4001540</v>
          </cell>
          <cell r="AR1931">
            <v>4</v>
          </cell>
          <cell r="AS1931">
            <v>42342</v>
          </cell>
          <cell r="AT1931" t="str">
            <v>IDU-134-2007 Terminado Construcción IDU Circuito Movilidad  -</v>
          </cell>
          <cell r="AU1931">
            <v>0</v>
          </cell>
          <cell r="AV1931" t="str">
            <v>BUENO</v>
          </cell>
        </row>
        <row r="1932">
          <cell r="AP1932">
            <v>204240</v>
          </cell>
          <cell r="AQ1932">
            <v>4001564</v>
          </cell>
          <cell r="AR1932">
            <v>4</v>
          </cell>
          <cell r="AS1932">
            <v>41563</v>
          </cell>
          <cell r="AT1932" t="str">
            <v>SD Terminado Rehabilitación UAERMV Circuito Movilidad  -</v>
          </cell>
          <cell r="AU1932">
            <v>0</v>
          </cell>
          <cell r="AV1932" t="str">
            <v>BUENO</v>
          </cell>
        </row>
        <row r="1933">
          <cell r="AP1933">
            <v>204261</v>
          </cell>
          <cell r="AQ1933">
            <v>4001571</v>
          </cell>
          <cell r="AR1933">
            <v>4</v>
          </cell>
          <cell r="AS1933">
            <v>42342</v>
          </cell>
          <cell r="AT1933" t="str">
            <v>IDU-134-2007 Terminado Construcción IDU Circuito Movilidad  -</v>
          </cell>
          <cell r="AU1933">
            <v>0</v>
          </cell>
          <cell r="AV1933" t="str">
            <v>sc</v>
          </cell>
        </row>
        <row r="1934">
          <cell r="AP1934">
            <v>204264</v>
          </cell>
          <cell r="AQ1934">
            <v>4001572</v>
          </cell>
          <cell r="AR1934">
            <v>4</v>
          </cell>
          <cell r="AS1934">
            <v>42409</v>
          </cell>
          <cell r="AT1934" t="str">
            <v>IDU-1717-2014 Terminado Mantenimiento Periódico IDU Circuito Movilidad  -</v>
          </cell>
          <cell r="AU1934">
            <v>0</v>
          </cell>
          <cell r="AV1934" t="str">
            <v>sc</v>
          </cell>
        </row>
        <row r="1935">
          <cell r="AP1935">
            <v>204312</v>
          </cell>
          <cell r="AQ1935">
            <v>4001589</v>
          </cell>
          <cell r="AR1935">
            <v>4</v>
          </cell>
          <cell r="AS1935">
            <v>42342</v>
          </cell>
          <cell r="AT1935" t="str">
            <v>IDU-134-2007 Terminado Construcción IDU Local  -</v>
          </cell>
          <cell r="AU1935">
            <v>0</v>
          </cell>
          <cell r="AV1935" t="str">
            <v>sc</v>
          </cell>
        </row>
        <row r="1936">
          <cell r="AP1936">
            <v>204318</v>
          </cell>
          <cell r="AQ1936">
            <v>4001591</v>
          </cell>
          <cell r="AR1936">
            <v>4</v>
          </cell>
          <cell r="AS1936">
            <v>42342</v>
          </cell>
          <cell r="AT1936" t="str">
            <v>IDU-134-2007 Terminado Construcción IDU Circuito Movilidad  -</v>
          </cell>
          <cell r="AU1936">
            <v>0</v>
          </cell>
          <cell r="AV1936" t="str">
            <v>BUENO</v>
          </cell>
        </row>
        <row r="1937">
          <cell r="AP1937">
            <v>204345</v>
          </cell>
          <cell r="AQ1937">
            <v>4001600</v>
          </cell>
          <cell r="AR1937">
            <v>4</v>
          </cell>
          <cell r="AS1937">
            <v>42409</v>
          </cell>
          <cell r="AT1937" t="str">
            <v>IDU-1717-2014 Terminado Mantenimiento Periódico IDU Circuito Movilidad  -</v>
          </cell>
          <cell r="AU1937">
            <v>0</v>
          </cell>
          <cell r="AV1937" t="str">
            <v>sc</v>
          </cell>
        </row>
        <row r="1938">
          <cell r="AP1938">
            <v>204405</v>
          </cell>
          <cell r="AQ1938">
            <v>4001625</v>
          </cell>
          <cell r="AR1938">
            <v>4</v>
          </cell>
          <cell r="AS1938">
            <v>42409</v>
          </cell>
          <cell r="AT1938" t="str">
            <v>IDU-1717-2014 Terminado Mantenimiento Periódico IDU Circuito Movilidad  -</v>
          </cell>
          <cell r="AU1938">
            <v>0</v>
          </cell>
          <cell r="AV1938" t="str">
            <v>sc</v>
          </cell>
        </row>
        <row r="1939">
          <cell r="AP1939">
            <v>204477</v>
          </cell>
          <cell r="AQ1939">
            <v>4001655</v>
          </cell>
          <cell r="AR1939">
            <v>4</v>
          </cell>
          <cell r="AS1939">
            <v>42578</v>
          </cell>
          <cell r="AT1939" t="str">
            <v>COP-132-2016 Terminado Construcción FDL SAN CRISTOBAL Local PROYECTO 1025 -</v>
          </cell>
          <cell r="AU1939">
            <v>0</v>
          </cell>
          <cell r="AV1939" t="str">
            <v>sc</v>
          </cell>
        </row>
        <row r="1940">
          <cell r="AP1940">
            <v>204483</v>
          </cell>
          <cell r="AQ1940">
            <v>4001657</v>
          </cell>
          <cell r="AR1940">
            <v>4</v>
          </cell>
          <cell r="AS1940">
            <v>42409</v>
          </cell>
          <cell r="AT1940" t="str">
            <v>IDU-1717-2014 Terminado Mantenimiento Periódico IDU Circuito Movilidad  -</v>
          </cell>
          <cell r="AU1940">
            <v>0</v>
          </cell>
          <cell r="AV1940" t="str">
            <v>sc</v>
          </cell>
        </row>
        <row r="1941">
          <cell r="AP1941">
            <v>204510</v>
          </cell>
          <cell r="AQ1941">
            <v>4001668</v>
          </cell>
          <cell r="AR1941">
            <v>4</v>
          </cell>
          <cell r="AS1941">
            <v>42342</v>
          </cell>
          <cell r="AT1941" t="str">
            <v>IDU-134-2007 Terminado Construcción IDU Circuito Movilidad  -</v>
          </cell>
          <cell r="AU1941">
            <v>0</v>
          </cell>
          <cell r="AV1941" t="str">
            <v>BUENO</v>
          </cell>
        </row>
        <row r="1942">
          <cell r="AP1942">
            <v>204540</v>
          </cell>
          <cell r="AQ1942">
            <v>4001683</v>
          </cell>
          <cell r="AR1942">
            <v>4</v>
          </cell>
          <cell r="AS1942">
            <v>42578</v>
          </cell>
          <cell r="AT1942" t="str">
            <v>COP-159-2014 Terminado Construcción FDL SAN CRISTOBAL Circuito Movilidad PROYECTO 1025 -</v>
          </cell>
          <cell r="AU1942">
            <v>0</v>
          </cell>
          <cell r="AV1942" t="str">
            <v>INTERV - ALC</v>
          </cell>
        </row>
        <row r="1943">
          <cell r="AP1943">
            <v>204618</v>
          </cell>
          <cell r="AQ1943">
            <v>4001718</v>
          </cell>
          <cell r="AR1943">
            <v>4</v>
          </cell>
          <cell r="AS1943">
            <v>42342</v>
          </cell>
          <cell r="AT1943" t="str">
            <v>IDU-134-2007 Terminado Construcción IDU Circuito Movilidad  -</v>
          </cell>
          <cell r="AU1943">
            <v>0</v>
          </cell>
          <cell r="AV1943" t="str">
            <v>BUENO</v>
          </cell>
        </row>
        <row r="1944">
          <cell r="AP1944">
            <v>204771</v>
          </cell>
          <cell r="AQ1944">
            <v>4001795</v>
          </cell>
          <cell r="AR1944">
            <v>4</v>
          </cell>
          <cell r="AS1944">
            <v>42342</v>
          </cell>
          <cell r="AT1944" t="str">
            <v>IDU-134-2007 Terminado Construcción IDU Circuito Movilidad  -</v>
          </cell>
          <cell r="AU1944">
            <v>0</v>
          </cell>
          <cell r="AV1944" t="str">
            <v>BUENO</v>
          </cell>
        </row>
        <row r="1945">
          <cell r="AP1945">
            <v>204951</v>
          </cell>
          <cell r="AQ1945">
            <v>4001882</v>
          </cell>
          <cell r="AR1945">
            <v>4</v>
          </cell>
          <cell r="AS1945">
            <v>42342</v>
          </cell>
          <cell r="AT1945" t="str">
            <v>IDU-134-2007 Terminado Construcción IDU Circuito Movilidad  -</v>
          </cell>
          <cell r="AU1945">
            <v>0</v>
          </cell>
          <cell r="AV1945" t="str">
            <v>BUENO</v>
          </cell>
        </row>
        <row r="1946">
          <cell r="AP1946">
            <v>205074</v>
          </cell>
          <cell r="AQ1946">
            <v>4001937</v>
          </cell>
          <cell r="AR1946">
            <v>4</v>
          </cell>
          <cell r="AS1946">
            <v>42342</v>
          </cell>
          <cell r="AT1946" t="str">
            <v>IDU-134-2007 Terminado Construcción IDU Local  -</v>
          </cell>
          <cell r="AU1946">
            <v>0</v>
          </cell>
          <cell r="AV1946" t="str">
            <v>sc</v>
          </cell>
        </row>
        <row r="1947">
          <cell r="AP1947">
            <v>205152</v>
          </cell>
          <cell r="AQ1947">
            <v>4001966</v>
          </cell>
          <cell r="AR1947">
            <v>4</v>
          </cell>
          <cell r="AS1947">
            <v>40799</v>
          </cell>
          <cell r="AT1947" t="str">
            <v>UMV-188-2009 Terminado Mantenimiento Periódico UAERMV Circuito Movilidad  -</v>
          </cell>
          <cell r="AU1947">
            <v>0</v>
          </cell>
          <cell r="AV1947" t="str">
            <v>sc</v>
          </cell>
        </row>
        <row r="1948">
          <cell r="AP1948">
            <v>205188</v>
          </cell>
          <cell r="AQ1948">
            <v>4001980</v>
          </cell>
          <cell r="AR1948">
            <v>4</v>
          </cell>
          <cell r="AS1948">
            <v>42342</v>
          </cell>
          <cell r="AT1948" t="str">
            <v>IDU-134-2007 Terminado Construcción IDU Local  -</v>
          </cell>
          <cell r="AU1948">
            <v>0</v>
          </cell>
          <cell r="AV1948" t="str">
            <v>sc</v>
          </cell>
        </row>
        <row r="1949">
          <cell r="AP1949">
            <v>205263</v>
          </cell>
          <cell r="AQ1949">
            <v>4002008</v>
          </cell>
          <cell r="AR1949">
            <v>4</v>
          </cell>
          <cell r="AS1949">
            <v>42342</v>
          </cell>
          <cell r="AT1949" t="str">
            <v>IDU-134-2007 Terminado Construcción IDU Circuito Movilidad  -</v>
          </cell>
          <cell r="AU1949">
            <v>0</v>
          </cell>
          <cell r="AV1949" t="str">
            <v>BUENO</v>
          </cell>
        </row>
        <row r="1950">
          <cell r="AP1950">
            <v>205311</v>
          </cell>
          <cell r="AQ1950">
            <v>4002026</v>
          </cell>
          <cell r="AR1950">
            <v>4</v>
          </cell>
          <cell r="AS1950">
            <v>42342</v>
          </cell>
          <cell r="AT1950" t="str">
            <v>IDU-134-2007 Terminado Construcción IDU Circuito Movilidad  -</v>
          </cell>
          <cell r="AU1950">
            <v>0</v>
          </cell>
          <cell r="AV1950" t="str">
            <v>VIABLE</v>
          </cell>
        </row>
        <row r="1951">
          <cell r="AP1951">
            <v>205398</v>
          </cell>
          <cell r="AQ1951">
            <v>4002062</v>
          </cell>
          <cell r="AR1951">
            <v>4</v>
          </cell>
          <cell r="AS1951">
            <v>42342</v>
          </cell>
          <cell r="AT1951" t="str">
            <v>IDU-134-2007 Terminado Construcción IDU Circuito Movilidad  -</v>
          </cell>
          <cell r="AU1951">
            <v>0</v>
          </cell>
          <cell r="AV1951" t="str">
            <v>BUENO</v>
          </cell>
        </row>
        <row r="1952">
          <cell r="AP1952">
            <v>205431</v>
          </cell>
          <cell r="AQ1952">
            <v>4002077</v>
          </cell>
          <cell r="AR1952">
            <v>4</v>
          </cell>
          <cell r="AS1952">
            <v>42313</v>
          </cell>
          <cell r="AT1952" t="str">
            <v>CONV-011-2011 Terminado Acciones de Movilidad IDU Circuito Movilidad  -</v>
          </cell>
          <cell r="AU1952">
            <v>0</v>
          </cell>
          <cell r="AV1952" t="str">
            <v>sc</v>
          </cell>
        </row>
        <row r="1953">
          <cell r="AP1953">
            <v>205464</v>
          </cell>
          <cell r="AQ1953">
            <v>4002089</v>
          </cell>
          <cell r="AR1953">
            <v>4</v>
          </cell>
          <cell r="AS1953">
            <v>42313</v>
          </cell>
          <cell r="AT1953" t="str">
            <v>CONV-011-2011 Terminado Acciones de Movilidad IDU Local  -</v>
          </cell>
          <cell r="AU1953">
            <v>0</v>
          </cell>
          <cell r="AV1953" t="str">
            <v>sc</v>
          </cell>
        </row>
        <row r="1954">
          <cell r="AP1954">
            <v>205617</v>
          </cell>
          <cell r="AQ1954">
            <v>4002160</v>
          </cell>
          <cell r="AR1954">
            <v>4</v>
          </cell>
          <cell r="AS1954">
            <v>42578</v>
          </cell>
          <cell r="AT1954" t="str">
            <v>COP-133-2013 Terminado Construcción FDL SAN CRISTOBAL Local SD -</v>
          </cell>
          <cell r="AU1954">
            <v>0</v>
          </cell>
          <cell r="AV1954" t="str">
            <v>INTERV - ALC</v>
          </cell>
        </row>
        <row r="1955">
          <cell r="AP1955">
            <v>205647</v>
          </cell>
          <cell r="AQ1955">
            <v>4002173</v>
          </cell>
          <cell r="AR1955">
            <v>4</v>
          </cell>
          <cell r="AS1955">
            <v>41298</v>
          </cell>
          <cell r="AT1955" t="str">
            <v>CONV-011-2011 Terminado Mantenimiento Periódico UAERMV Local  -</v>
          </cell>
          <cell r="AU1955">
            <v>0</v>
          </cell>
          <cell r="AV1955" t="str">
            <v>sc</v>
          </cell>
        </row>
        <row r="1956">
          <cell r="AP1956">
            <v>205872</v>
          </cell>
          <cell r="AQ1956">
            <v>4002284</v>
          </cell>
          <cell r="AR1956">
            <v>4</v>
          </cell>
          <cell r="AS1956">
            <v>42313</v>
          </cell>
          <cell r="AT1956" t="str">
            <v>CONV-011-2011 Terminado Mantenimiento Periódico IDU Circuito Movilidad  -</v>
          </cell>
          <cell r="AU1956">
            <v>0</v>
          </cell>
          <cell r="AV1956" t="str">
            <v>VIABLE</v>
          </cell>
        </row>
        <row r="1957">
          <cell r="AP1957">
            <v>205890</v>
          </cell>
          <cell r="AQ1957">
            <v>4002294</v>
          </cell>
          <cell r="AR1957">
            <v>4</v>
          </cell>
          <cell r="AS1957">
            <v>42313</v>
          </cell>
          <cell r="AT1957" t="str">
            <v>CONV-011-2011 Terminado Acciones de Movilidad IDU Circuito Movilidad  -</v>
          </cell>
          <cell r="AU1957">
            <v>0</v>
          </cell>
          <cell r="AV1957" t="str">
            <v>sc</v>
          </cell>
        </row>
        <row r="1958">
          <cell r="AP1958">
            <v>205938</v>
          </cell>
          <cell r="AQ1958">
            <v>4002320</v>
          </cell>
          <cell r="AR1958">
            <v>4</v>
          </cell>
          <cell r="AS1958">
            <v>42313</v>
          </cell>
          <cell r="AT1958" t="str">
            <v>CONV-011-2011 Terminado Mantenimiento Periódico IDU Circuito Movilidad  -</v>
          </cell>
          <cell r="AU1958">
            <v>0</v>
          </cell>
          <cell r="AV1958" t="str">
            <v>VIABLE</v>
          </cell>
        </row>
        <row r="1959">
          <cell r="AP1959">
            <v>205950</v>
          </cell>
          <cell r="AQ1959">
            <v>4002330</v>
          </cell>
          <cell r="AR1959">
            <v>4</v>
          </cell>
          <cell r="AS1959">
            <v>42578</v>
          </cell>
          <cell r="AT1959" t="str">
            <v>COP-133-2013 Terminado Conservacion FDL SAN CRISTOBAL Local SD -</v>
          </cell>
          <cell r="AU1959">
            <v>0</v>
          </cell>
          <cell r="AV1959" t="str">
            <v>sc</v>
          </cell>
        </row>
        <row r="1960">
          <cell r="AP1960">
            <v>206022</v>
          </cell>
          <cell r="AQ1960">
            <v>4002358</v>
          </cell>
          <cell r="AR1960">
            <v>4</v>
          </cell>
          <cell r="AS1960">
            <v>42313</v>
          </cell>
          <cell r="AT1960" t="str">
            <v>CONV-011-2011 Terminado Mantenimiento Periódico IDU Circuito Movilidad  -</v>
          </cell>
          <cell r="AU1960">
            <v>0</v>
          </cell>
          <cell r="AV1960" t="str">
            <v>VIABLE</v>
          </cell>
        </row>
        <row r="1961">
          <cell r="AP1961">
            <v>206055</v>
          </cell>
          <cell r="AQ1961">
            <v>4002384</v>
          </cell>
          <cell r="AR1961">
            <v>4</v>
          </cell>
          <cell r="AS1961">
            <v>42578</v>
          </cell>
          <cell r="AT1961" t="str">
            <v>COP-133-2013 Terminado Construcción FDL SAN CRISTOBAL Local SD -</v>
          </cell>
          <cell r="AU1961">
            <v>0</v>
          </cell>
          <cell r="AV1961" t="str">
            <v>sc</v>
          </cell>
        </row>
        <row r="1962">
          <cell r="AP1962">
            <v>206094</v>
          </cell>
          <cell r="AQ1962">
            <v>4002404</v>
          </cell>
          <cell r="AR1962">
            <v>4</v>
          </cell>
          <cell r="AS1962">
            <v>42313</v>
          </cell>
          <cell r="AT1962" t="str">
            <v>CONV-011-2011 Terminado Acciones de Movilidad IDU Circuito Movilidad  -</v>
          </cell>
          <cell r="AU1962">
            <v>0</v>
          </cell>
          <cell r="AV1962" t="str">
            <v>sc</v>
          </cell>
        </row>
        <row r="1963">
          <cell r="AP1963">
            <v>206103</v>
          </cell>
          <cell r="AQ1963">
            <v>4002422</v>
          </cell>
          <cell r="AR1963">
            <v>4</v>
          </cell>
          <cell r="AS1963">
            <v>42313</v>
          </cell>
          <cell r="AT1963" t="str">
            <v>CONV-011-2011 Terminado Mantenimiento Periódico IDU Circuito Movilidad  -</v>
          </cell>
          <cell r="AU1963">
            <v>0</v>
          </cell>
          <cell r="AV1963" t="str">
            <v>VIABLE</v>
          </cell>
        </row>
        <row r="1964">
          <cell r="AP1964">
            <v>206124</v>
          </cell>
          <cell r="AQ1964">
            <v>4002431</v>
          </cell>
          <cell r="AR1964">
            <v>4</v>
          </cell>
          <cell r="AS1964">
            <v>42578</v>
          </cell>
          <cell r="AT1964" t="str">
            <v>COP-158-2014 Terminado Conservacion FDL SAN CRISTOBAL Local PROYECTO 1025 -</v>
          </cell>
          <cell r="AU1964">
            <v>0</v>
          </cell>
          <cell r="AV1964" t="str">
            <v>sc</v>
          </cell>
        </row>
        <row r="1965">
          <cell r="AP1965">
            <v>206151</v>
          </cell>
          <cell r="AQ1965">
            <v>4002448</v>
          </cell>
          <cell r="AR1965">
            <v>4</v>
          </cell>
          <cell r="AS1965">
            <v>42313</v>
          </cell>
          <cell r="AT1965" t="str">
            <v>CONV-011-2011 Terminado Acciones de Movilidad IDU Circuito Movilidad  -</v>
          </cell>
          <cell r="AU1965">
            <v>0</v>
          </cell>
          <cell r="AV1965" t="str">
            <v>sc</v>
          </cell>
        </row>
        <row r="1966">
          <cell r="AP1966">
            <v>206181</v>
          </cell>
          <cell r="AQ1966">
            <v>4002467</v>
          </cell>
          <cell r="AR1966">
            <v>4</v>
          </cell>
          <cell r="AS1966">
            <v>42313</v>
          </cell>
          <cell r="AT1966" t="str">
            <v>CONV-011-2011 Terminado Mantenimiento Periódico IDU Circuito Movilidad  -</v>
          </cell>
          <cell r="AU1966">
            <v>0</v>
          </cell>
          <cell r="AV1966" t="str">
            <v>VIABLE</v>
          </cell>
        </row>
        <row r="1967">
          <cell r="AP1967">
            <v>206262</v>
          </cell>
          <cell r="AQ1967">
            <v>4002519</v>
          </cell>
          <cell r="AR1967">
            <v>4</v>
          </cell>
          <cell r="AS1967">
            <v>42313</v>
          </cell>
          <cell r="AT1967" t="str">
            <v>CONV-011-2011 Terminado Mantenimiento Periódico IDU Circuito Movilidad  -</v>
          </cell>
          <cell r="AU1967">
            <v>0</v>
          </cell>
          <cell r="AV1967" t="str">
            <v>VIABLE</v>
          </cell>
        </row>
        <row r="1968">
          <cell r="AP1968">
            <v>206319</v>
          </cell>
          <cell r="AQ1968">
            <v>4002558</v>
          </cell>
          <cell r="AR1968">
            <v>4</v>
          </cell>
          <cell r="AS1968">
            <v>42313</v>
          </cell>
          <cell r="AT1968" t="str">
            <v>CONV-011-2011 Terminado Acciones de Movilidad IDU Circuito Movilidad  -</v>
          </cell>
          <cell r="AU1968">
            <v>0</v>
          </cell>
          <cell r="AV1968" t="str">
            <v>VIABLE</v>
          </cell>
        </row>
        <row r="1969">
          <cell r="AP1969">
            <v>206328</v>
          </cell>
          <cell r="AQ1969">
            <v>4002566</v>
          </cell>
          <cell r="AR1969">
            <v>4</v>
          </cell>
          <cell r="AS1969">
            <v>41096</v>
          </cell>
          <cell r="AT1969" t="str">
            <v>CONV-011-2011 Terminado Mantenimiento Periódico UAERMV Arterial  -</v>
          </cell>
          <cell r="AU1969">
            <v>0</v>
          </cell>
          <cell r="AV1969" t="str">
            <v>MVA</v>
          </cell>
        </row>
        <row r="1970">
          <cell r="AP1970">
            <v>206364</v>
          </cell>
          <cell r="AQ1970">
            <v>4002587</v>
          </cell>
          <cell r="AR1970">
            <v>4</v>
          </cell>
          <cell r="AS1970">
            <v>42313</v>
          </cell>
          <cell r="AT1970" t="str">
            <v>CONV-011-2011 Terminado Acciones de Movilidad IDU Circuito Movilidad  -</v>
          </cell>
          <cell r="AU1970">
            <v>0</v>
          </cell>
          <cell r="AV1970" t="str">
            <v>VIABLE</v>
          </cell>
        </row>
        <row r="1971">
          <cell r="AP1971">
            <v>206388</v>
          </cell>
          <cell r="AQ1971">
            <v>4002609</v>
          </cell>
          <cell r="AR1971">
            <v>4</v>
          </cell>
          <cell r="AS1971">
            <v>41096</v>
          </cell>
          <cell r="AT1971" t="str">
            <v>CONV-011-2011 Terminado Mantenimiento Periódico UAERMV Arterial  -</v>
          </cell>
          <cell r="AU1971">
            <v>0</v>
          </cell>
          <cell r="AV1971" t="str">
            <v>sc</v>
          </cell>
        </row>
        <row r="1972">
          <cell r="AP1972">
            <v>206397</v>
          </cell>
          <cell r="AQ1972">
            <v>4002613</v>
          </cell>
          <cell r="AR1972">
            <v>4</v>
          </cell>
          <cell r="AS1972">
            <v>42313</v>
          </cell>
          <cell r="AT1972" t="str">
            <v>CONV-011-2011 Terminado Acciones de Movilidad IDU Circuito Movilidad  -</v>
          </cell>
          <cell r="AU1972">
            <v>0</v>
          </cell>
          <cell r="AV1972" t="str">
            <v>VIABLE</v>
          </cell>
        </row>
        <row r="1973">
          <cell r="AP1973">
            <v>206481</v>
          </cell>
          <cell r="AQ1973">
            <v>4002665</v>
          </cell>
          <cell r="AR1973">
            <v>4</v>
          </cell>
          <cell r="AS1973">
            <v>42313</v>
          </cell>
          <cell r="AT1973" t="str">
            <v>CONV-011-2011 Terminado Acciones de Movilidad IDU Circuito Movilidad  -</v>
          </cell>
          <cell r="AU1973">
            <v>0</v>
          </cell>
          <cell r="AV1973" t="str">
            <v>VIABLE</v>
          </cell>
        </row>
        <row r="1974">
          <cell r="AP1974">
            <v>206484</v>
          </cell>
          <cell r="AQ1974">
            <v>4002669</v>
          </cell>
          <cell r="AR1974">
            <v>4</v>
          </cell>
          <cell r="AS1974">
            <v>42313</v>
          </cell>
          <cell r="AT1974" t="str">
            <v>IDU-1804-2013 Terminado Mantenimiento Periódico IDU Arterial  -</v>
          </cell>
          <cell r="AU1974">
            <v>0</v>
          </cell>
          <cell r="AV1974" t="str">
            <v>sc</v>
          </cell>
        </row>
        <row r="1975">
          <cell r="AP1975">
            <v>206493</v>
          </cell>
          <cell r="AQ1975">
            <v>4002674</v>
          </cell>
          <cell r="AR1975">
            <v>4</v>
          </cell>
          <cell r="AS1975">
            <v>40645</v>
          </cell>
          <cell r="AT1975" t="str">
            <v>UMV-188-2009 Terminado Mantenimiento Periódico UAERMV Local  -</v>
          </cell>
          <cell r="AU1975">
            <v>0</v>
          </cell>
          <cell r="AV1975" t="str">
            <v>sc</v>
          </cell>
        </row>
        <row r="1976">
          <cell r="AP1976">
            <v>206538</v>
          </cell>
          <cell r="AQ1976">
            <v>4002703</v>
          </cell>
          <cell r="AR1976">
            <v>4</v>
          </cell>
          <cell r="AS1976">
            <v>42313</v>
          </cell>
          <cell r="AT1976" t="str">
            <v>CONV-011-2011 Terminado Acciones de Movilidad IDU Arterial  -</v>
          </cell>
          <cell r="AU1976">
            <v>0</v>
          </cell>
          <cell r="AV1976" t="str">
            <v>sc</v>
          </cell>
        </row>
        <row r="1977">
          <cell r="AP1977">
            <v>206562</v>
          </cell>
          <cell r="AQ1977">
            <v>4002714</v>
          </cell>
          <cell r="AR1977">
            <v>4</v>
          </cell>
          <cell r="AS1977">
            <v>42313</v>
          </cell>
          <cell r="AT1977" t="str">
            <v>CONV-011-2011 Terminado Acciones de Movilidad IDU Circuito Movilidad  -</v>
          </cell>
          <cell r="AU1977">
            <v>0</v>
          </cell>
          <cell r="AV1977" t="str">
            <v>VIABLE</v>
          </cell>
        </row>
        <row r="1978">
          <cell r="AP1978">
            <v>206565</v>
          </cell>
          <cell r="AQ1978">
            <v>4002715</v>
          </cell>
          <cell r="AR1978">
            <v>4</v>
          </cell>
          <cell r="AS1978">
            <v>42313</v>
          </cell>
          <cell r="AT1978" t="str">
            <v>CONV-011-2011 Terminado Acciones de Movilidad IDU Circuito Movilidad  -</v>
          </cell>
          <cell r="AU1978">
            <v>0</v>
          </cell>
          <cell r="AV1978" t="str">
            <v>VIABLE</v>
          </cell>
        </row>
        <row r="1979">
          <cell r="AP1979">
            <v>206568</v>
          </cell>
          <cell r="AQ1979">
            <v>4002716</v>
          </cell>
          <cell r="AR1979">
            <v>4</v>
          </cell>
          <cell r="AS1979">
            <v>42313</v>
          </cell>
          <cell r="AT1979" t="str">
            <v>CONV-011-2011 Terminado Acciones de Movilidad IDU Circuito Movilidad  -</v>
          </cell>
          <cell r="AU1979">
            <v>0</v>
          </cell>
          <cell r="AV1979" t="str">
            <v>VIABLE</v>
          </cell>
        </row>
        <row r="1980">
          <cell r="AP1980">
            <v>206637</v>
          </cell>
          <cell r="AQ1980">
            <v>4002762</v>
          </cell>
          <cell r="AR1980">
            <v>4</v>
          </cell>
          <cell r="AS1980">
            <v>42313</v>
          </cell>
          <cell r="AT1980" t="str">
            <v>CONV-011-2011 Terminado Acciones de Movilidad IDU Arterial  -</v>
          </cell>
          <cell r="AU1980">
            <v>0</v>
          </cell>
          <cell r="AV1980" t="str">
            <v>sc</v>
          </cell>
        </row>
        <row r="1981">
          <cell r="AP1981">
            <v>206853</v>
          </cell>
          <cell r="AQ1981">
            <v>4002958</v>
          </cell>
          <cell r="AR1981">
            <v>4</v>
          </cell>
          <cell r="AS1981">
            <v>42313</v>
          </cell>
          <cell r="AT1981" t="str">
            <v>CONV-011-2011 Terminado Acciones de Movilidad IDU Circuito Movilidad  -</v>
          </cell>
          <cell r="AU1981">
            <v>0</v>
          </cell>
          <cell r="AV1981" t="str">
            <v>sc</v>
          </cell>
        </row>
        <row r="1982">
          <cell r="AP1982">
            <v>206877</v>
          </cell>
          <cell r="AQ1982">
            <v>4002975</v>
          </cell>
          <cell r="AR1982">
            <v>4</v>
          </cell>
          <cell r="AS1982">
            <v>42313</v>
          </cell>
          <cell r="AT1982" t="str">
            <v>CONV-011-2011 Terminado Acciones de Movilidad IDU Circuito Movilidad  -</v>
          </cell>
          <cell r="AU1982">
            <v>0</v>
          </cell>
          <cell r="AV1982" t="str">
            <v>sc</v>
          </cell>
        </row>
        <row r="1983">
          <cell r="AP1983">
            <v>206907</v>
          </cell>
          <cell r="AQ1983">
            <v>4003007</v>
          </cell>
          <cell r="AR1983">
            <v>4</v>
          </cell>
          <cell r="AS1983">
            <v>42313</v>
          </cell>
          <cell r="AT1983" t="str">
            <v>CONV-011-2011 Terminado Acciones de Movilidad IDU Arterial  -</v>
          </cell>
          <cell r="AU1983">
            <v>0</v>
          </cell>
          <cell r="AV1983" t="str">
            <v>sc</v>
          </cell>
        </row>
        <row r="1984">
          <cell r="AP1984">
            <v>206910</v>
          </cell>
          <cell r="AQ1984">
            <v>4003008</v>
          </cell>
          <cell r="AR1984">
            <v>4</v>
          </cell>
          <cell r="AS1984">
            <v>42313</v>
          </cell>
          <cell r="AT1984" t="str">
            <v>CONV-011-2011 Terminado Acciones de Movilidad IDU Arterial  -</v>
          </cell>
          <cell r="AU1984">
            <v>0</v>
          </cell>
          <cell r="AV1984" t="str">
            <v>sc</v>
          </cell>
        </row>
        <row r="1985">
          <cell r="AP1985">
            <v>206916</v>
          </cell>
          <cell r="AQ1985">
            <v>4003016</v>
          </cell>
          <cell r="AR1985">
            <v>4</v>
          </cell>
          <cell r="AS1985">
            <v>42313</v>
          </cell>
          <cell r="AT1985" t="str">
            <v>CONV-011-2011 Terminado Acciones de Movilidad IDU Circuito Movilidad  -</v>
          </cell>
          <cell r="AU1985">
            <v>0</v>
          </cell>
          <cell r="AV1985" t="str">
            <v>sc</v>
          </cell>
        </row>
        <row r="1986">
          <cell r="AP1986">
            <v>207030</v>
          </cell>
          <cell r="AQ1986">
            <v>4003125</v>
          </cell>
          <cell r="AR1986">
            <v>4</v>
          </cell>
          <cell r="AS1986">
            <v>42313</v>
          </cell>
          <cell r="AT1986" t="str">
            <v>CONV-011-2011 Terminado Acciones de Movilidad IDU Arterial  -</v>
          </cell>
          <cell r="AU1986">
            <v>0</v>
          </cell>
          <cell r="AV1986" t="str">
            <v>sc</v>
          </cell>
        </row>
        <row r="1987">
          <cell r="AP1987">
            <v>207159</v>
          </cell>
          <cell r="AQ1987">
            <v>4003236</v>
          </cell>
          <cell r="AR1987">
            <v>4</v>
          </cell>
          <cell r="AS1987">
            <v>42313</v>
          </cell>
          <cell r="AT1987" t="str">
            <v>CONV-011-2011 Terminado Acciones de Movilidad IDU Arterial  -</v>
          </cell>
          <cell r="AU1987">
            <v>0</v>
          </cell>
          <cell r="AV1987" t="str">
            <v>sc</v>
          </cell>
        </row>
        <row r="1988">
          <cell r="AP1988">
            <v>207231</v>
          </cell>
          <cell r="AQ1988">
            <v>4003287</v>
          </cell>
          <cell r="AR1988">
            <v>4</v>
          </cell>
          <cell r="AS1988">
            <v>42313</v>
          </cell>
          <cell r="AT1988" t="str">
            <v>CONV-011-2011 Terminado Acciones de Movilidad IDU Circuito Movilidad  -</v>
          </cell>
          <cell r="AU1988">
            <v>0</v>
          </cell>
          <cell r="AV1988" t="str">
            <v>sc</v>
          </cell>
        </row>
        <row r="1989">
          <cell r="AP1989">
            <v>207258</v>
          </cell>
          <cell r="AQ1989">
            <v>4003306</v>
          </cell>
          <cell r="AR1989">
            <v>4</v>
          </cell>
          <cell r="AS1989">
            <v>42313</v>
          </cell>
          <cell r="AT1989" t="str">
            <v>IDU-1804-2013 Terminado Mantenimiento Periódico IDU Arterial  -</v>
          </cell>
          <cell r="AU1989">
            <v>0</v>
          </cell>
          <cell r="AV1989" t="str">
            <v>sc</v>
          </cell>
        </row>
        <row r="1990">
          <cell r="AP1990">
            <v>207309</v>
          </cell>
          <cell r="AQ1990">
            <v>4003342</v>
          </cell>
          <cell r="AR1990">
            <v>4</v>
          </cell>
          <cell r="AS1990">
            <v>42313</v>
          </cell>
          <cell r="AT1990" t="str">
            <v>CONV-011-2011 Terminado Acciones de Movilidad IDU Circuito Movilidad  -</v>
          </cell>
          <cell r="AU1990">
            <v>0</v>
          </cell>
          <cell r="AV1990" t="str">
            <v>sc</v>
          </cell>
        </row>
        <row r="1991">
          <cell r="AP1991">
            <v>207315</v>
          </cell>
          <cell r="AQ1991">
            <v>4003344</v>
          </cell>
          <cell r="AR1991">
            <v>4</v>
          </cell>
          <cell r="AS1991">
            <v>42313</v>
          </cell>
          <cell r="AT1991" t="str">
            <v>CONV-011-2011 Terminado Acciones de Movilidad IDU Circuito Movilidad  -</v>
          </cell>
          <cell r="AU1991">
            <v>0</v>
          </cell>
          <cell r="AV1991" t="str">
            <v>sc</v>
          </cell>
        </row>
        <row r="1992">
          <cell r="AP1992">
            <v>207369</v>
          </cell>
          <cell r="AQ1992">
            <v>4003375</v>
          </cell>
          <cell r="AR1992">
            <v>4</v>
          </cell>
          <cell r="AS1992">
            <v>42313</v>
          </cell>
          <cell r="AT1992" t="str">
            <v>CONV-011-2011 Terminado Acciones de Movilidad IDU Circuito Movilidad  -</v>
          </cell>
          <cell r="AU1992">
            <v>0</v>
          </cell>
          <cell r="AV1992" t="str">
            <v>sc</v>
          </cell>
        </row>
        <row r="1993">
          <cell r="AP1993">
            <v>207426</v>
          </cell>
          <cell r="AQ1993">
            <v>4003401</v>
          </cell>
          <cell r="AR1993">
            <v>4</v>
          </cell>
          <cell r="AS1993">
            <v>42313</v>
          </cell>
          <cell r="AT1993" t="str">
            <v>CONV-011-2011 Terminado Acciones de Movilidad IDU Circuito Movilidad  -</v>
          </cell>
          <cell r="AU1993">
            <v>0</v>
          </cell>
          <cell r="AV1993" t="str">
            <v>sc</v>
          </cell>
        </row>
        <row r="1994">
          <cell r="AP1994">
            <v>207450</v>
          </cell>
          <cell r="AQ1994">
            <v>4003418</v>
          </cell>
          <cell r="AR1994">
            <v>4</v>
          </cell>
          <cell r="AS1994">
            <v>42313</v>
          </cell>
          <cell r="AT1994" t="str">
            <v>CONV-011-2011 Terminado Acciones de Movilidad IDU Circuito Movilidad  -</v>
          </cell>
          <cell r="AU1994">
            <v>0</v>
          </cell>
          <cell r="AV1994" t="str">
            <v>sc</v>
          </cell>
        </row>
        <row r="1995">
          <cell r="AP1995">
            <v>207483</v>
          </cell>
          <cell r="AQ1995">
            <v>4003436</v>
          </cell>
          <cell r="AR1995">
            <v>4</v>
          </cell>
          <cell r="AS1995">
            <v>42313</v>
          </cell>
          <cell r="AT1995" t="str">
            <v>IDU-1804-2013 Terminado Mantenimiento Periódico IDU Arterial  -</v>
          </cell>
          <cell r="AU1995">
            <v>0</v>
          </cell>
          <cell r="AV1995" t="str">
            <v>VIABLE</v>
          </cell>
        </row>
        <row r="1996">
          <cell r="AP1996">
            <v>207510</v>
          </cell>
          <cell r="AQ1996">
            <v>4003457</v>
          </cell>
          <cell r="AR1996">
            <v>4</v>
          </cell>
          <cell r="AS1996">
            <v>42789</v>
          </cell>
          <cell r="AT1996" t="str">
            <v>SD Reservado Conservacion UAERMV Circuito Movilidad SD -</v>
          </cell>
          <cell r="AU1996">
            <v>0</v>
          </cell>
          <cell r="AV1996" t="str">
            <v>sc</v>
          </cell>
        </row>
        <row r="1997">
          <cell r="AP1997">
            <v>207555</v>
          </cell>
          <cell r="AQ1997">
            <v>4003479</v>
          </cell>
          <cell r="AR1997">
            <v>4</v>
          </cell>
          <cell r="AS1997">
            <v>42789</v>
          </cell>
          <cell r="AT1997" t="str">
            <v>SD Reservado Conservacion UAERMV Circuito Movilidad SD -</v>
          </cell>
          <cell r="AU1997">
            <v>0</v>
          </cell>
          <cell r="AV1997" t="str">
            <v>sc</v>
          </cell>
        </row>
        <row r="1998">
          <cell r="AP1998">
            <v>207585</v>
          </cell>
          <cell r="AQ1998">
            <v>4003495</v>
          </cell>
          <cell r="AR1998">
            <v>4</v>
          </cell>
          <cell r="AS1998">
            <v>42577</v>
          </cell>
          <cell r="AT1998" t="str">
            <v>SD Reservado Diagnostico IDU Circuito Movilidad SITP 2016 -</v>
          </cell>
          <cell r="AU1998">
            <v>0</v>
          </cell>
          <cell r="AV1998" t="str">
            <v>sc</v>
          </cell>
        </row>
        <row r="1999">
          <cell r="AP1999">
            <v>207615</v>
          </cell>
          <cell r="AQ1999">
            <v>4003510</v>
          </cell>
          <cell r="AR1999">
            <v>4</v>
          </cell>
          <cell r="AS1999">
            <v>42313</v>
          </cell>
          <cell r="AT1999" t="str">
            <v>IDU-1804-2013 Terminado Mantenimiento Periódico IDU Arterial  -</v>
          </cell>
          <cell r="AU1999">
            <v>0</v>
          </cell>
          <cell r="AV1999" t="str">
            <v>sc</v>
          </cell>
        </row>
        <row r="2000">
          <cell r="AP2000">
            <v>207738</v>
          </cell>
          <cell r="AQ2000">
            <v>4003569</v>
          </cell>
          <cell r="AR2000">
            <v>4</v>
          </cell>
          <cell r="AS2000">
            <v>42516</v>
          </cell>
          <cell r="AT2000" t="str">
            <v>SD Reservado Diagnostico IDU Circuito Movilidad SITP 2016 -</v>
          </cell>
          <cell r="AU2000">
            <v>0</v>
          </cell>
          <cell r="AV2000" t="str">
            <v>sc</v>
          </cell>
        </row>
        <row r="2001">
          <cell r="AP2001">
            <v>207762</v>
          </cell>
          <cell r="AQ2001">
            <v>4003583</v>
          </cell>
          <cell r="AR2001">
            <v>4</v>
          </cell>
          <cell r="AS2001">
            <v>42313</v>
          </cell>
          <cell r="AT2001" t="str">
            <v>CONV-011-2011 Terminado Acciones de Movilidad IDU Arterial  -</v>
          </cell>
          <cell r="AU2001">
            <v>0</v>
          </cell>
          <cell r="AV2001" t="str">
            <v>sc</v>
          </cell>
        </row>
        <row r="2002">
          <cell r="AP2002">
            <v>207867</v>
          </cell>
          <cell r="AQ2002">
            <v>4003644</v>
          </cell>
          <cell r="AR2002">
            <v>4</v>
          </cell>
          <cell r="AS2002">
            <v>42313</v>
          </cell>
          <cell r="AT2002" t="str">
            <v>CONV-011-2011 Terminado Acciones de Movilidad IDU Arterial  -</v>
          </cell>
          <cell r="AU2002">
            <v>0</v>
          </cell>
          <cell r="AV2002" t="str">
            <v>sc</v>
          </cell>
        </row>
        <row r="2003">
          <cell r="AP2003">
            <v>207870</v>
          </cell>
          <cell r="AQ2003">
            <v>4003645</v>
          </cell>
          <cell r="AR2003">
            <v>4</v>
          </cell>
          <cell r="AS2003">
            <v>42516</v>
          </cell>
          <cell r="AT2003" t="str">
            <v>SD Reservado Diagnostico IDU Circuito Movilidad SITP 2016 -</v>
          </cell>
          <cell r="AU2003">
            <v>0</v>
          </cell>
          <cell r="AV2003" t="str">
            <v>sc</v>
          </cell>
        </row>
        <row r="2004">
          <cell r="AP2004">
            <v>207882</v>
          </cell>
          <cell r="AQ2004">
            <v>4003649</v>
          </cell>
          <cell r="AR2004">
            <v>4</v>
          </cell>
          <cell r="AS2004">
            <v>42516</v>
          </cell>
          <cell r="AT2004" t="str">
            <v>SD Reservado Diagnostico IDU Circuito Movilidad SITP 2016 -</v>
          </cell>
          <cell r="AU2004">
            <v>0</v>
          </cell>
          <cell r="AV2004" t="str">
            <v>sc</v>
          </cell>
        </row>
        <row r="2005">
          <cell r="AP2005">
            <v>207885</v>
          </cell>
          <cell r="AQ2005">
            <v>4003652</v>
          </cell>
          <cell r="AR2005">
            <v>4</v>
          </cell>
          <cell r="AS2005">
            <v>42516</v>
          </cell>
          <cell r="AT2005" t="str">
            <v>SD Reservado Diagnostico IDU Circuito Movilidad SITP 2016 -</v>
          </cell>
          <cell r="AU2005">
            <v>0</v>
          </cell>
          <cell r="AV2005" t="str">
            <v>sc</v>
          </cell>
        </row>
        <row r="2006">
          <cell r="AP2006">
            <v>207906</v>
          </cell>
          <cell r="AQ2006">
            <v>4003660</v>
          </cell>
          <cell r="AR2006">
            <v>4</v>
          </cell>
          <cell r="AS2006">
            <v>42516</v>
          </cell>
          <cell r="AT2006" t="str">
            <v>SD Reservado Diagnostico IDU Circuito Movilidad SITP 2016 -</v>
          </cell>
          <cell r="AU2006">
            <v>0</v>
          </cell>
          <cell r="AV2006" t="str">
            <v>sc</v>
          </cell>
        </row>
        <row r="2007">
          <cell r="AP2007">
            <v>207912</v>
          </cell>
          <cell r="AQ2007">
            <v>4003664</v>
          </cell>
          <cell r="AR2007">
            <v>4</v>
          </cell>
          <cell r="AS2007">
            <v>42516</v>
          </cell>
          <cell r="AT2007" t="str">
            <v>SD Reservado Diagnostico IDU Circuito Movilidad SITP 2016 -</v>
          </cell>
          <cell r="AU2007">
            <v>0</v>
          </cell>
          <cell r="AV2007" t="str">
            <v>sc</v>
          </cell>
        </row>
        <row r="2008">
          <cell r="AP2008">
            <v>207915</v>
          </cell>
          <cell r="AQ2008">
            <v>4003666</v>
          </cell>
          <cell r="AR2008">
            <v>4</v>
          </cell>
          <cell r="AS2008">
            <v>42516</v>
          </cell>
          <cell r="AT2008" t="str">
            <v>SD Reservado Diagnostico IDU Circuito Movilidad SITP 2016 -</v>
          </cell>
          <cell r="AU2008">
            <v>0</v>
          </cell>
          <cell r="AV2008" t="str">
            <v>sc</v>
          </cell>
        </row>
        <row r="2009">
          <cell r="AP2009">
            <v>207927</v>
          </cell>
          <cell r="AQ2009">
            <v>4003672</v>
          </cell>
          <cell r="AR2009">
            <v>4</v>
          </cell>
          <cell r="AS2009">
            <v>42313</v>
          </cell>
          <cell r="AT2009" t="str">
            <v>CONV-011-2011 Terminado Acciones de Movilidad IDU Arterial  -</v>
          </cell>
          <cell r="AU2009">
            <v>0</v>
          </cell>
          <cell r="AV2009" t="str">
            <v>sc</v>
          </cell>
        </row>
        <row r="2010">
          <cell r="AP2010">
            <v>207951</v>
          </cell>
          <cell r="AQ2010">
            <v>4003683</v>
          </cell>
          <cell r="AR2010">
            <v>4</v>
          </cell>
          <cell r="AS2010">
            <v>42313</v>
          </cell>
          <cell r="AT2010" t="str">
            <v>CONV-011-2011 Terminado Acciones de Movilidad IDU Arterial  -</v>
          </cell>
          <cell r="AU2010">
            <v>0</v>
          </cell>
          <cell r="AV2010" t="str">
            <v>sc</v>
          </cell>
        </row>
        <row r="2011">
          <cell r="AP2011">
            <v>207960</v>
          </cell>
          <cell r="AQ2011">
            <v>4003686</v>
          </cell>
          <cell r="AR2011">
            <v>4</v>
          </cell>
          <cell r="AS2011">
            <v>42516</v>
          </cell>
          <cell r="AT2011" t="str">
            <v>SD Reservado Diagnostico IDU Circuito Movilidad SITP 2016 -</v>
          </cell>
          <cell r="AU2011">
            <v>0</v>
          </cell>
          <cell r="AV2011" t="str">
            <v>sc</v>
          </cell>
        </row>
        <row r="2012">
          <cell r="AP2012">
            <v>207966</v>
          </cell>
          <cell r="AQ2012">
            <v>4003688</v>
          </cell>
          <cell r="AR2012">
            <v>4</v>
          </cell>
          <cell r="AS2012">
            <v>42516</v>
          </cell>
          <cell r="AT2012" t="str">
            <v>SD Reservado Diagnostico IDU Circuito Movilidad SITP 2016 -</v>
          </cell>
          <cell r="AU2012">
            <v>0</v>
          </cell>
          <cell r="AV2012" t="str">
            <v>sc</v>
          </cell>
        </row>
        <row r="2013">
          <cell r="AP2013">
            <v>207969</v>
          </cell>
          <cell r="AQ2013">
            <v>4003692</v>
          </cell>
          <cell r="AR2013">
            <v>4</v>
          </cell>
          <cell r="AS2013">
            <v>42313</v>
          </cell>
          <cell r="AT2013" t="str">
            <v>CONV-011-2011 Terminado Acciones de Movilidad IDU Arterial  -</v>
          </cell>
          <cell r="AU2013">
            <v>0</v>
          </cell>
          <cell r="AV2013" t="str">
            <v>sc</v>
          </cell>
        </row>
        <row r="2014">
          <cell r="AP2014">
            <v>207984</v>
          </cell>
          <cell r="AQ2014">
            <v>4003698</v>
          </cell>
          <cell r="AR2014">
            <v>4</v>
          </cell>
          <cell r="AS2014">
            <v>42578</v>
          </cell>
          <cell r="AT2014" t="str">
            <v>COP-134-2013 Terminado Construcción FDL SAN CRISTOBAL Local PROYECTO 1025 -</v>
          </cell>
          <cell r="AU2014">
            <v>0</v>
          </cell>
          <cell r="AV2014" t="str">
            <v>sc</v>
          </cell>
        </row>
        <row r="2015">
          <cell r="AP2015">
            <v>208008</v>
          </cell>
          <cell r="AQ2015">
            <v>4003715</v>
          </cell>
          <cell r="AR2015">
            <v>4</v>
          </cell>
          <cell r="AS2015">
            <v>42313</v>
          </cell>
          <cell r="AT2015" t="str">
            <v>IDU-1804-2013 Terminado Mantenimiento Periódico IDU Arterial  -</v>
          </cell>
          <cell r="AU2015">
            <v>0</v>
          </cell>
          <cell r="AV2015" t="str">
            <v>sc</v>
          </cell>
        </row>
        <row r="2016">
          <cell r="AP2016">
            <v>208026</v>
          </cell>
          <cell r="AQ2016">
            <v>4003727</v>
          </cell>
          <cell r="AR2016">
            <v>4</v>
          </cell>
          <cell r="AS2016">
            <v>42578</v>
          </cell>
          <cell r="AT2016" t="str">
            <v>COP-157-2014 Terminado Construcción FDL SAN CRISTOBAL Circuito Movilidad PROYECTO 1025 -</v>
          </cell>
          <cell r="AU2016">
            <v>0</v>
          </cell>
          <cell r="AV2016" t="str">
            <v>sc</v>
          </cell>
        </row>
        <row r="2017">
          <cell r="AP2017">
            <v>208041</v>
          </cell>
          <cell r="AQ2017">
            <v>4003732</v>
          </cell>
          <cell r="AR2017">
            <v>4</v>
          </cell>
          <cell r="AS2017">
            <v>42731</v>
          </cell>
          <cell r="AT2017" t="str">
            <v>SD Reservado Rehabilitación IDU Local EJECUCION SITP 2016 -</v>
          </cell>
          <cell r="AU2017">
            <v>0</v>
          </cell>
          <cell r="AV2017" t="str">
            <v>sc</v>
          </cell>
        </row>
        <row r="2018">
          <cell r="AP2018">
            <v>208047</v>
          </cell>
          <cell r="AQ2018">
            <v>4003734</v>
          </cell>
          <cell r="AR2018">
            <v>4</v>
          </cell>
          <cell r="AS2018">
            <v>42578</v>
          </cell>
          <cell r="AT2018" t="str">
            <v>COP-134-2013 Terminado Construcción FDL SAN CRISTOBAL Local PROYECTO 1025 -</v>
          </cell>
          <cell r="AU2018">
            <v>0</v>
          </cell>
          <cell r="AV2018" t="str">
            <v>sc</v>
          </cell>
        </row>
        <row r="2019">
          <cell r="AP2019">
            <v>208068</v>
          </cell>
          <cell r="AQ2019">
            <v>4003747</v>
          </cell>
          <cell r="AR2019">
            <v>4</v>
          </cell>
          <cell r="AS2019">
            <v>42731</v>
          </cell>
          <cell r="AT2019" t="str">
            <v>SD Reservado Mantenimiento Rutinario IDU Local EJECUCION SITP 2016 -</v>
          </cell>
          <cell r="AU2019">
            <v>0</v>
          </cell>
          <cell r="AV2019" t="str">
            <v>sc</v>
          </cell>
        </row>
        <row r="2020">
          <cell r="AP2020">
            <v>208071</v>
          </cell>
          <cell r="AQ2020">
            <v>4003748</v>
          </cell>
          <cell r="AR2020">
            <v>4</v>
          </cell>
          <cell r="AS2020">
            <v>42516</v>
          </cell>
          <cell r="AT2020" t="str">
            <v>SD Reservado Diagnostico IDU Circuito Movilidad SITP 2016 -</v>
          </cell>
          <cell r="AU2020">
            <v>0</v>
          </cell>
          <cell r="AV2020" t="str">
            <v>sc</v>
          </cell>
        </row>
        <row r="2021">
          <cell r="AP2021">
            <v>208101</v>
          </cell>
          <cell r="AQ2021">
            <v>4003765</v>
          </cell>
          <cell r="AR2021">
            <v>4</v>
          </cell>
          <cell r="AS2021">
            <v>42731</v>
          </cell>
          <cell r="AT2021" t="str">
            <v>SD Reservado Mantenimiento Rutinario IDU Local EJECUCION SITP 2016 -</v>
          </cell>
          <cell r="AU2021">
            <v>0</v>
          </cell>
          <cell r="AV2021" t="str">
            <v>sc</v>
          </cell>
        </row>
        <row r="2022">
          <cell r="AP2022">
            <v>208125</v>
          </cell>
          <cell r="AQ2022">
            <v>4003773</v>
          </cell>
          <cell r="AR2022">
            <v>4</v>
          </cell>
          <cell r="AS2022">
            <v>42731</v>
          </cell>
          <cell r="AT2022" t="str">
            <v>SD Reservado Mantenimiento Rutinario IDU Local EJECUCION SITP 2016 -</v>
          </cell>
          <cell r="AU2022">
            <v>0</v>
          </cell>
          <cell r="AV2022" t="str">
            <v>sc</v>
          </cell>
        </row>
        <row r="2023">
          <cell r="AP2023">
            <v>208140</v>
          </cell>
          <cell r="AQ2023">
            <v>4003781</v>
          </cell>
          <cell r="AR2023">
            <v>4</v>
          </cell>
          <cell r="AS2023">
            <v>42516</v>
          </cell>
          <cell r="AT2023" t="str">
            <v>SD Reservado Diagnostico IDU Local SITP 2016 -</v>
          </cell>
          <cell r="AU2023">
            <v>0</v>
          </cell>
          <cell r="AV2023" t="str">
            <v>sc</v>
          </cell>
        </row>
        <row r="2024">
          <cell r="AP2024">
            <v>208143</v>
          </cell>
          <cell r="AQ2024">
            <v>4003782</v>
          </cell>
          <cell r="AR2024">
            <v>4</v>
          </cell>
          <cell r="AS2024">
            <v>42313</v>
          </cell>
          <cell r="AT2024" t="str">
            <v>CONV-011-2011 Terminado Acciones de Movilidad IDU Arterial  -</v>
          </cell>
          <cell r="AU2024">
            <v>0</v>
          </cell>
          <cell r="AV2024" t="str">
            <v>sc</v>
          </cell>
        </row>
        <row r="2025">
          <cell r="AP2025">
            <v>208146</v>
          </cell>
          <cell r="AQ2025">
            <v>4003783</v>
          </cell>
          <cell r="AR2025">
            <v>4</v>
          </cell>
          <cell r="AS2025">
            <v>42313</v>
          </cell>
          <cell r="AT2025" t="str">
            <v>CONV-011-2011 Terminado Acciones de Movilidad IDU Arterial  -</v>
          </cell>
          <cell r="AU2025">
            <v>0</v>
          </cell>
          <cell r="AV2025" t="str">
            <v>sc</v>
          </cell>
        </row>
        <row r="2026">
          <cell r="AP2026">
            <v>208167</v>
          </cell>
          <cell r="AQ2026">
            <v>4003796</v>
          </cell>
          <cell r="AR2026">
            <v>4</v>
          </cell>
          <cell r="AS2026">
            <v>42731</v>
          </cell>
          <cell r="AT2026" t="str">
            <v>SD Reservado Mantenimiento Rutinario IDU Local EJECUCION SITP 2016 -</v>
          </cell>
          <cell r="AU2026">
            <v>0</v>
          </cell>
          <cell r="AV2026" t="str">
            <v>sc</v>
          </cell>
        </row>
        <row r="2027">
          <cell r="AP2027">
            <v>208173</v>
          </cell>
          <cell r="AQ2027">
            <v>4003800</v>
          </cell>
          <cell r="AR2027">
            <v>4</v>
          </cell>
          <cell r="AS2027">
            <v>42313</v>
          </cell>
          <cell r="AT2027" t="str">
            <v>IDU-1804-2013 Terminado Mantenimiento Periódico IDU Arterial  -</v>
          </cell>
          <cell r="AU2027">
            <v>0</v>
          </cell>
          <cell r="AV2027" t="str">
            <v>sc</v>
          </cell>
        </row>
        <row r="2028">
          <cell r="AP2028">
            <v>208218</v>
          </cell>
          <cell r="AQ2028">
            <v>4003828</v>
          </cell>
          <cell r="AR2028">
            <v>4</v>
          </cell>
          <cell r="AS2028">
            <v>42516</v>
          </cell>
          <cell r="AT2028" t="str">
            <v>SD Reservado Diagnostico IDU Circuito Movilidad SITP 2016 -</v>
          </cell>
          <cell r="AU2028">
            <v>0</v>
          </cell>
          <cell r="AV2028" t="str">
            <v>sc</v>
          </cell>
        </row>
        <row r="2029">
          <cell r="AP2029">
            <v>208263</v>
          </cell>
          <cell r="AQ2029">
            <v>4003849</v>
          </cell>
          <cell r="AR2029">
            <v>4</v>
          </cell>
          <cell r="AS2029">
            <v>42731</v>
          </cell>
          <cell r="AT2029" t="str">
            <v>SD Reservado Mantenimiento Rutinario IDU Local EJECUCION SITP 2016 -</v>
          </cell>
          <cell r="AU2029">
            <v>0</v>
          </cell>
          <cell r="AV2029" t="str">
            <v>sc</v>
          </cell>
        </row>
        <row r="2030">
          <cell r="AP2030">
            <v>208308</v>
          </cell>
          <cell r="AQ2030">
            <v>4003871</v>
          </cell>
          <cell r="AR2030">
            <v>4</v>
          </cell>
          <cell r="AS2030">
            <v>42516</v>
          </cell>
          <cell r="AT2030" t="str">
            <v>SD Reservado Diagnostico IDU Local SITP 2016 -</v>
          </cell>
          <cell r="AU2030">
            <v>0</v>
          </cell>
          <cell r="AV2030" t="str">
            <v>sc</v>
          </cell>
        </row>
        <row r="2031">
          <cell r="AP2031">
            <v>208329</v>
          </cell>
          <cell r="AQ2031">
            <v>4003882</v>
          </cell>
          <cell r="AR2031">
            <v>4</v>
          </cell>
          <cell r="AS2031">
            <v>42731</v>
          </cell>
          <cell r="AT2031" t="str">
            <v>SD Reservado Mantenimiento Rutinario IDU Local EJECUCION SITP 2016 -</v>
          </cell>
          <cell r="AU2031">
            <v>0</v>
          </cell>
          <cell r="AV2031" t="str">
            <v>sc</v>
          </cell>
        </row>
        <row r="2032">
          <cell r="AP2032">
            <v>208356</v>
          </cell>
          <cell r="AQ2032">
            <v>4003901</v>
          </cell>
          <cell r="AR2032">
            <v>4</v>
          </cell>
          <cell r="AS2032">
            <v>42516</v>
          </cell>
          <cell r="AT2032" t="str">
            <v>SD Reservado Diagnostico IDU Circuito Movilidad SITP 2016 -</v>
          </cell>
          <cell r="AU2032">
            <v>0</v>
          </cell>
          <cell r="AV2032" t="str">
            <v>sc</v>
          </cell>
        </row>
        <row r="2033">
          <cell r="AP2033">
            <v>208359</v>
          </cell>
          <cell r="AQ2033">
            <v>4003902</v>
          </cell>
          <cell r="AR2033">
            <v>4</v>
          </cell>
          <cell r="AS2033">
            <v>42516</v>
          </cell>
          <cell r="AT2033" t="str">
            <v>SD Reservado Diagnostico IDU Local SITP 2016 -</v>
          </cell>
          <cell r="AU2033">
            <v>0</v>
          </cell>
          <cell r="AV2033" t="str">
            <v>sc</v>
          </cell>
        </row>
        <row r="2034">
          <cell r="AP2034">
            <v>208419</v>
          </cell>
          <cell r="AQ2034">
            <v>4003934</v>
          </cell>
          <cell r="AR2034">
            <v>4</v>
          </cell>
          <cell r="AS2034">
            <v>42731</v>
          </cell>
          <cell r="AT2034" t="str">
            <v>SD Reservado Mantenimiento Rutinario IDU Local EJECUCION SITP 2016 -</v>
          </cell>
          <cell r="AU2034">
            <v>0</v>
          </cell>
          <cell r="AV2034" t="str">
            <v>sc</v>
          </cell>
        </row>
        <row r="2035">
          <cell r="AP2035">
            <v>208485</v>
          </cell>
          <cell r="AQ2035">
            <v>4003966</v>
          </cell>
          <cell r="AR2035">
            <v>4</v>
          </cell>
          <cell r="AS2035">
            <v>42313</v>
          </cell>
          <cell r="AT2035" t="str">
            <v>IDU-1804-2013 Terminado Mantenimiento Periódico IDU Arterial  -</v>
          </cell>
          <cell r="AU2035">
            <v>0</v>
          </cell>
          <cell r="AV2035" t="str">
            <v>sc</v>
          </cell>
        </row>
        <row r="2036">
          <cell r="AP2036">
            <v>208527</v>
          </cell>
          <cell r="AQ2036">
            <v>4003984</v>
          </cell>
          <cell r="AR2036">
            <v>4</v>
          </cell>
          <cell r="AS2036">
            <v>42731</v>
          </cell>
          <cell r="AT2036" t="str">
            <v>SD Reservado Mantenimiento Rutinario IDU Local EJECUCION SITP 2016 -</v>
          </cell>
          <cell r="AU2036">
            <v>0</v>
          </cell>
          <cell r="AV2036" t="str">
            <v>sc</v>
          </cell>
        </row>
        <row r="2037">
          <cell r="AP2037">
            <v>208542</v>
          </cell>
          <cell r="AQ2037">
            <v>4003996</v>
          </cell>
          <cell r="AR2037">
            <v>4</v>
          </cell>
          <cell r="AS2037">
            <v>42313</v>
          </cell>
          <cell r="AT2037" t="str">
            <v>CONV-011-2011 Terminado Acciones de Movilidad IDU Arterial  -</v>
          </cell>
          <cell r="AU2037">
            <v>0</v>
          </cell>
          <cell r="AV2037" t="str">
            <v>sc</v>
          </cell>
        </row>
        <row r="2038">
          <cell r="AP2038">
            <v>208602</v>
          </cell>
          <cell r="AQ2038">
            <v>4004025</v>
          </cell>
          <cell r="AR2038">
            <v>4</v>
          </cell>
          <cell r="AS2038">
            <v>42313</v>
          </cell>
          <cell r="AT2038" t="str">
            <v>CONV-011-2011 Terminado Acciones de Movilidad IDU Arterial  -</v>
          </cell>
          <cell r="AU2038">
            <v>0</v>
          </cell>
          <cell r="AV2038" t="str">
            <v>sc</v>
          </cell>
        </row>
        <row r="2039">
          <cell r="AP2039">
            <v>208650</v>
          </cell>
          <cell r="AQ2039">
            <v>4004055</v>
          </cell>
          <cell r="AR2039">
            <v>4</v>
          </cell>
          <cell r="AS2039">
            <v>42313</v>
          </cell>
          <cell r="AT2039" t="str">
            <v>IDU-1804-2013 Terminado Mantenimiento Periódico IDU Arterial  -</v>
          </cell>
          <cell r="AU2039">
            <v>0</v>
          </cell>
          <cell r="AV2039" t="str">
            <v>sc</v>
          </cell>
        </row>
        <row r="2040">
          <cell r="AP2040">
            <v>208662</v>
          </cell>
          <cell r="AQ2040">
            <v>4004062</v>
          </cell>
          <cell r="AR2040">
            <v>4</v>
          </cell>
          <cell r="AS2040">
            <v>42313</v>
          </cell>
          <cell r="AT2040" t="str">
            <v>CONV-011-2011 Terminado Acciones de Movilidad IDU Arterial  -</v>
          </cell>
          <cell r="AU2040">
            <v>0</v>
          </cell>
          <cell r="AV2040" t="str">
            <v>sc</v>
          </cell>
        </row>
        <row r="2041">
          <cell r="AP2041">
            <v>208689</v>
          </cell>
          <cell r="AQ2041">
            <v>4004077</v>
          </cell>
          <cell r="AR2041">
            <v>4</v>
          </cell>
          <cell r="AS2041">
            <v>42313</v>
          </cell>
          <cell r="AT2041" t="str">
            <v>CONV-011-2011 Terminado Acciones de Movilidad IDU Arterial  -</v>
          </cell>
          <cell r="AU2041">
            <v>0</v>
          </cell>
          <cell r="AV2041" t="str">
            <v>sc</v>
          </cell>
        </row>
        <row r="2042">
          <cell r="AP2042">
            <v>208710</v>
          </cell>
          <cell r="AQ2042">
            <v>4004098</v>
          </cell>
          <cell r="AR2042">
            <v>4</v>
          </cell>
          <cell r="AS2042">
            <v>42313</v>
          </cell>
          <cell r="AT2042" t="str">
            <v>CONV-011-2011 Terminado Acciones de Movilidad IDU Arterial  -</v>
          </cell>
          <cell r="AU2042">
            <v>0</v>
          </cell>
          <cell r="AV2042" t="str">
            <v>sc</v>
          </cell>
        </row>
        <row r="2043">
          <cell r="AP2043">
            <v>208719</v>
          </cell>
          <cell r="AQ2043">
            <v>4004101</v>
          </cell>
          <cell r="AR2043">
            <v>4</v>
          </cell>
          <cell r="AS2043">
            <v>42516</v>
          </cell>
          <cell r="AT2043" t="str">
            <v>SD Reservado Diagnostico IDU Arterial SITP 2016 -</v>
          </cell>
          <cell r="AU2043">
            <v>0</v>
          </cell>
          <cell r="AV2043" t="str">
            <v>sc</v>
          </cell>
        </row>
        <row r="2044">
          <cell r="AP2044">
            <v>208776</v>
          </cell>
          <cell r="AQ2044">
            <v>4004141</v>
          </cell>
          <cell r="AR2044">
            <v>4</v>
          </cell>
          <cell r="AS2044">
            <v>42313</v>
          </cell>
          <cell r="AT2044" t="str">
            <v>CONV-011-2011 Terminado Acciones de Movilidad IDU Arterial  -</v>
          </cell>
          <cell r="AU2044">
            <v>0</v>
          </cell>
          <cell r="AV2044" t="str">
            <v>sc</v>
          </cell>
        </row>
        <row r="2045">
          <cell r="AP2045">
            <v>208800</v>
          </cell>
          <cell r="AQ2045">
            <v>4004159</v>
          </cell>
          <cell r="AR2045">
            <v>4</v>
          </cell>
          <cell r="AS2045">
            <v>42313</v>
          </cell>
          <cell r="AT2045" t="str">
            <v>CONV-011-2011 Terminado Acciones de Movilidad IDU Arterial  -</v>
          </cell>
          <cell r="AU2045">
            <v>0</v>
          </cell>
          <cell r="AV2045" t="str">
            <v>sc</v>
          </cell>
        </row>
        <row r="2046">
          <cell r="AP2046">
            <v>208809</v>
          </cell>
          <cell r="AQ2046">
            <v>4004173</v>
          </cell>
          <cell r="AR2046">
            <v>4</v>
          </cell>
          <cell r="AS2046">
            <v>42313</v>
          </cell>
          <cell r="AT2046" t="str">
            <v>CONV-011-2011 Terminado Acciones de Movilidad IDU Arterial  -</v>
          </cell>
          <cell r="AU2046">
            <v>0</v>
          </cell>
          <cell r="AV2046" t="str">
            <v>sc</v>
          </cell>
        </row>
        <row r="2047">
          <cell r="AP2047">
            <v>208839</v>
          </cell>
          <cell r="AQ2047">
            <v>4004194</v>
          </cell>
          <cell r="AR2047">
            <v>4</v>
          </cell>
          <cell r="AS2047">
            <v>42313</v>
          </cell>
          <cell r="AT2047" t="str">
            <v>IDU-1804-2013 Terminado Mantenimiento Periódico IDU Arterial  -</v>
          </cell>
          <cell r="AU2047">
            <v>0</v>
          </cell>
          <cell r="AV2047" t="str">
            <v>sc</v>
          </cell>
        </row>
        <row r="2048">
          <cell r="AP2048">
            <v>208866</v>
          </cell>
          <cell r="AQ2048">
            <v>4004211</v>
          </cell>
          <cell r="AR2048">
            <v>4</v>
          </cell>
          <cell r="AS2048">
            <v>42313</v>
          </cell>
          <cell r="AT2048" t="str">
            <v>CONV-011-2011 Terminado Acciones de Movilidad IDU Arterial  -</v>
          </cell>
          <cell r="AU2048">
            <v>0</v>
          </cell>
          <cell r="AV2048" t="str">
            <v>sc</v>
          </cell>
        </row>
        <row r="2049">
          <cell r="AP2049">
            <v>208895</v>
          </cell>
          <cell r="AQ2049">
            <v>4004225</v>
          </cell>
          <cell r="AR2049">
            <v>4</v>
          </cell>
          <cell r="AS2049">
            <v>42313</v>
          </cell>
          <cell r="AT2049" t="str">
            <v>CONV-011-2011 Terminado Acciones de Movilidad IDU Arterial  -</v>
          </cell>
          <cell r="AU2049">
            <v>0</v>
          </cell>
          <cell r="AV2049" t="str">
            <v>sc</v>
          </cell>
        </row>
        <row r="2050">
          <cell r="AP2050">
            <v>208928</v>
          </cell>
          <cell r="AQ2050">
            <v>4004241</v>
          </cell>
          <cell r="AR2050">
            <v>4</v>
          </cell>
          <cell r="AS2050">
            <v>42313</v>
          </cell>
          <cell r="AT2050" t="str">
            <v>CONV-011-2011 Terminado Acciones de Movilidad IDU Arterial  -</v>
          </cell>
          <cell r="AU2050">
            <v>0</v>
          </cell>
          <cell r="AV2050" t="str">
            <v>sc</v>
          </cell>
        </row>
        <row r="2051">
          <cell r="AP2051">
            <v>208970</v>
          </cell>
          <cell r="AQ2051">
            <v>4004265</v>
          </cell>
          <cell r="AR2051">
            <v>4</v>
          </cell>
          <cell r="AS2051">
            <v>42313</v>
          </cell>
          <cell r="AT2051" t="str">
            <v>CONV-011-2011 Terminado Acciones de Movilidad IDU Arterial  -</v>
          </cell>
          <cell r="AU2051">
            <v>0</v>
          </cell>
          <cell r="AV2051" t="str">
            <v>sc</v>
          </cell>
        </row>
        <row r="2052">
          <cell r="AP2052">
            <v>208991</v>
          </cell>
          <cell r="AQ2052">
            <v>4004285</v>
          </cell>
          <cell r="AR2052">
            <v>4</v>
          </cell>
          <cell r="AS2052">
            <v>42313</v>
          </cell>
          <cell r="AT2052" t="str">
            <v>CONV-011-2011 Terminado Acciones de Movilidad IDU Arterial  -</v>
          </cell>
          <cell r="AU2052">
            <v>0</v>
          </cell>
          <cell r="AV2052" t="str">
            <v>sc</v>
          </cell>
        </row>
        <row r="2053">
          <cell r="AP2053">
            <v>209002</v>
          </cell>
          <cell r="AQ2053">
            <v>4004291</v>
          </cell>
          <cell r="AR2053">
            <v>4</v>
          </cell>
          <cell r="AS2053">
            <v>42313</v>
          </cell>
          <cell r="AT2053" t="str">
            <v>CONV-011-2011 Terminado Acciones de Movilidad IDU Arterial  -</v>
          </cell>
          <cell r="AU2053">
            <v>0</v>
          </cell>
          <cell r="AV2053" t="str">
            <v>sc</v>
          </cell>
        </row>
        <row r="2054">
          <cell r="AP2054">
            <v>209011</v>
          </cell>
          <cell r="AQ2054">
            <v>4004294</v>
          </cell>
          <cell r="AR2054">
            <v>4</v>
          </cell>
          <cell r="AS2054">
            <v>42313</v>
          </cell>
          <cell r="AT2054" t="str">
            <v>IDU-1804-2013 Terminado Mantenimiento Periódico IDU Arterial  -</v>
          </cell>
          <cell r="AU2054">
            <v>0</v>
          </cell>
          <cell r="AV2054" t="str">
            <v>sc</v>
          </cell>
        </row>
        <row r="2055">
          <cell r="AP2055">
            <v>209095</v>
          </cell>
          <cell r="AQ2055">
            <v>4004345</v>
          </cell>
          <cell r="AR2055">
            <v>4</v>
          </cell>
          <cell r="AS2055">
            <v>42313</v>
          </cell>
          <cell r="AT2055" t="str">
            <v>CONV-011-2011 Terminado Acciones de Movilidad IDU Arterial  -</v>
          </cell>
          <cell r="AU2055">
            <v>0</v>
          </cell>
          <cell r="AV2055" t="str">
            <v>sc</v>
          </cell>
        </row>
        <row r="2056">
          <cell r="AP2056">
            <v>209122</v>
          </cell>
          <cell r="AQ2056">
            <v>4004354</v>
          </cell>
          <cell r="AR2056">
            <v>4</v>
          </cell>
          <cell r="AS2056">
            <v>42313</v>
          </cell>
          <cell r="AT2056" t="str">
            <v>IDU-1804-2013 Terminado Mantenimiento Periódico IDU Arterial  -</v>
          </cell>
          <cell r="AU2056">
            <v>0</v>
          </cell>
          <cell r="AV2056" t="str">
            <v>sc</v>
          </cell>
        </row>
        <row r="2057">
          <cell r="AP2057">
            <v>209669</v>
          </cell>
          <cell r="AQ2057">
            <v>4004608</v>
          </cell>
          <cell r="AR2057">
            <v>4</v>
          </cell>
          <cell r="AS2057">
            <v>41481</v>
          </cell>
          <cell r="AT2057" t="str">
            <v>SD Terminado Mantenimiento Periódico UAERMV Arterial  -</v>
          </cell>
          <cell r="AU2057">
            <v>0</v>
          </cell>
          <cell r="AV2057" t="str">
            <v>sc</v>
          </cell>
        </row>
        <row r="2058">
          <cell r="AP2058">
            <v>210101</v>
          </cell>
          <cell r="AQ2058">
            <v>4004787</v>
          </cell>
          <cell r="AR2058">
            <v>4</v>
          </cell>
          <cell r="AS2058">
            <v>42342</v>
          </cell>
          <cell r="AT2058" t="str">
            <v>IDU-928-2013 Terminado Construcción IDU Circuito Movilidad  -Anden 1-3 Calzada 2-POLIZA ESTABILIDAD ACTIVA</v>
          </cell>
          <cell r="AU2058">
            <v>44158</v>
          </cell>
          <cell r="AV2058" t="str">
            <v>sc</v>
          </cell>
        </row>
        <row r="2059">
          <cell r="AP2059">
            <v>210704</v>
          </cell>
          <cell r="AQ2059">
            <v>4005053</v>
          </cell>
          <cell r="AR2059">
            <v>4</v>
          </cell>
          <cell r="AS2059">
            <v>42578</v>
          </cell>
          <cell r="AT2059" t="str">
            <v>COP-134-2013 Terminado Construcción FDL SAN CRISTOBAL Local PROYECTO 1025 -</v>
          </cell>
          <cell r="AU2059">
            <v>0</v>
          </cell>
          <cell r="AV2059" t="str">
            <v>sc</v>
          </cell>
        </row>
        <row r="2060">
          <cell r="AP2060">
            <v>210734</v>
          </cell>
          <cell r="AQ2060">
            <v>4005067</v>
          </cell>
          <cell r="AR2060">
            <v>4</v>
          </cell>
          <cell r="AS2060">
            <v>42578</v>
          </cell>
          <cell r="AT2060" t="str">
            <v>COP-134-2013 Terminado Construcción FDL SAN CRISTOBAL Circuito Movilidad PROYECTO 1025 -</v>
          </cell>
          <cell r="AU2060">
            <v>0</v>
          </cell>
          <cell r="AV2060" t="str">
            <v>sc</v>
          </cell>
        </row>
        <row r="2061">
          <cell r="AP2061">
            <v>210782</v>
          </cell>
          <cell r="AQ2061">
            <v>4005088</v>
          </cell>
          <cell r="AR2061">
            <v>4</v>
          </cell>
          <cell r="AS2061">
            <v>42578</v>
          </cell>
          <cell r="AT2061" t="str">
            <v>COP-134-2013 Terminado Construcción FDL SAN CRISTOBAL Circuito Movilidad PROYECTO 1025 -</v>
          </cell>
          <cell r="AU2061">
            <v>0</v>
          </cell>
          <cell r="AV2061" t="str">
            <v>sc</v>
          </cell>
        </row>
        <row r="2062">
          <cell r="AP2062">
            <v>210848</v>
          </cell>
          <cell r="AQ2062">
            <v>4005115</v>
          </cell>
          <cell r="AR2062">
            <v>4</v>
          </cell>
          <cell r="AS2062">
            <v>42578</v>
          </cell>
          <cell r="AT2062" t="str">
            <v>COP-134-2013 Terminado Construcción FDL SAN CRISTOBAL Circuito Movilidad PROYECTO 1025 -</v>
          </cell>
          <cell r="AU2062">
            <v>0</v>
          </cell>
          <cell r="AV2062" t="str">
            <v>sc</v>
          </cell>
        </row>
        <row r="2063">
          <cell r="AP2063">
            <v>210973</v>
          </cell>
          <cell r="AQ2063">
            <v>4005160</v>
          </cell>
          <cell r="AR2063">
            <v>4</v>
          </cell>
          <cell r="AS2063">
            <v>42313</v>
          </cell>
          <cell r="AT2063" t="str">
            <v>CONV-011-2011 Terminado Acciones de Movilidad IDU Arterial  -</v>
          </cell>
          <cell r="AU2063">
            <v>0</v>
          </cell>
          <cell r="AV2063" t="str">
            <v>sc</v>
          </cell>
        </row>
        <row r="2064">
          <cell r="AP2064">
            <v>211236</v>
          </cell>
          <cell r="AQ2064">
            <v>4005261</v>
          </cell>
          <cell r="AR2064">
            <v>4</v>
          </cell>
          <cell r="AS2064">
            <v>42578</v>
          </cell>
          <cell r="AT2064" t="str">
            <v>COP-142-2015 En Ejecución Estudios y diseños FDL SAN CRISTOBAL Arterial SD -</v>
          </cell>
          <cell r="AU2064">
            <v>0</v>
          </cell>
          <cell r="AV2064" t="str">
            <v>sc</v>
          </cell>
        </row>
        <row r="2065">
          <cell r="AP2065">
            <v>211653</v>
          </cell>
          <cell r="AQ2065">
            <v>4005450</v>
          </cell>
          <cell r="AR2065">
            <v>4</v>
          </cell>
          <cell r="AS2065">
            <v>42578</v>
          </cell>
          <cell r="AT2065" t="str">
            <v>COP-134-2013 Terminado Construcción FDL SAN CRISTOBAL Circuito Movilidad PROYECTO 1025 -</v>
          </cell>
          <cell r="AU2065">
            <v>0</v>
          </cell>
          <cell r="AV2065" t="str">
            <v>sc</v>
          </cell>
        </row>
        <row r="2066">
          <cell r="AP2066">
            <v>211767</v>
          </cell>
          <cell r="AQ2066">
            <v>4005509</v>
          </cell>
          <cell r="AR2066">
            <v>4</v>
          </cell>
          <cell r="AS2066">
            <v>42313</v>
          </cell>
          <cell r="AT2066" t="str">
            <v>IDU-068-2012 Terminado Rehabilitación IDU Circuito Movilidad  -Calzada2-POLIZA ESTABILIDAD ACTIVA</v>
          </cell>
          <cell r="AU2066">
            <v>43871</v>
          </cell>
          <cell r="AV2066" t="str">
            <v>sc</v>
          </cell>
        </row>
        <row r="2067">
          <cell r="AP2067">
            <v>211830</v>
          </cell>
          <cell r="AQ2067">
            <v>4005541</v>
          </cell>
          <cell r="AR2067">
            <v>4</v>
          </cell>
          <cell r="AS2067">
            <v>42313</v>
          </cell>
          <cell r="AT2067" t="str">
            <v>IDU-068-2012 Terminado Rehabilitación IDU Circuito Movilidad  -Calzada2-POLIZA ESTABILIDAD ACTIVA</v>
          </cell>
          <cell r="AU2067">
            <v>43871</v>
          </cell>
          <cell r="AV2067" t="str">
            <v>sc</v>
          </cell>
        </row>
        <row r="2068">
          <cell r="AP2068">
            <v>211970</v>
          </cell>
          <cell r="AQ2068">
            <v>4005608</v>
          </cell>
          <cell r="AR2068">
            <v>4</v>
          </cell>
          <cell r="AS2068">
            <v>42313</v>
          </cell>
          <cell r="AT2068" t="str">
            <v>IDU-068-2012 Terminado Rehabilitación IDU Circuito Movilidad  -Calzada2-POLIZA ESTABILIDAD ACTIVA</v>
          </cell>
          <cell r="AU2068">
            <v>43871</v>
          </cell>
          <cell r="AV2068" t="str">
            <v>sc</v>
          </cell>
        </row>
        <row r="2069">
          <cell r="AP2069">
            <v>212780</v>
          </cell>
          <cell r="AQ2069">
            <v>4005978</v>
          </cell>
          <cell r="AR2069">
            <v>4</v>
          </cell>
          <cell r="AS2069">
            <v>42731</v>
          </cell>
          <cell r="AT2069" t="str">
            <v>SD Reservado Mantenimiento Periódico IDU Local EJECUCION SITP 2016 -</v>
          </cell>
          <cell r="AU2069">
            <v>0</v>
          </cell>
          <cell r="AV2069" t="str">
            <v>sc</v>
          </cell>
        </row>
        <row r="2070">
          <cell r="AP2070">
            <v>212786</v>
          </cell>
          <cell r="AQ2070">
            <v>4005980</v>
          </cell>
          <cell r="AR2070">
            <v>4</v>
          </cell>
          <cell r="AS2070">
            <v>42313</v>
          </cell>
          <cell r="AT2070" t="str">
            <v>CONV-011-2011 Terminado Acciones de Movilidad IDU Arterial  -</v>
          </cell>
          <cell r="AU2070">
            <v>0</v>
          </cell>
          <cell r="AV2070" t="str">
            <v>sc</v>
          </cell>
        </row>
        <row r="2071">
          <cell r="AP2071">
            <v>212843</v>
          </cell>
          <cell r="AQ2071">
            <v>4006004</v>
          </cell>
          <cell r="AR2071">
            <v>4</v>
          </cell>
          <cell r="AS2071">
            <v>42731</v>
          </cell>
          <cell r="AT2071" t="str">
            <v>SD Reservado Mantenimiento Periódico IDU Local EJECUCION SITP 2016 -</v>
          </cell>
          <cell r="AU2071">
            <v>0</v>
          </cell>
          <cell r="AV2071" t="str">
            <v>sc</v>
          </cell>
        </row>
        <row r="2072">
          <cell r="AP2072">
            <v>212873</v>
          </cell>
          <cell r="AQ2072">
            <v>4006032</v>
          </cell>
          <cell r="AR2072">
            <v>4</v>
          </cell>
          <cell r="AS2072">
            <v>42731</v>
          </cell>
          <cell r="AT2072" t="str">
            <v>SD Reservado Mantenimiento Periódico IDU Local EJECUCION SITP 2016 -</v>
          </cell>
          <cell r="AU2072">
            <v>0</v>
          </cell>
          <cell r="AV2072" t="str">
            <v>sc</v>
          </cell>
        </row>
        <row r="2073">
          <cell r="AP2073">
            <v>212903</v>
          </cell>
          <cell r="AQ2073">
            <v>4006046</v>
          </cell>
          <cell r="AR2073">
            <v>4</v>
          </cell>
          <cell r="AS2073">
            <v>42731</v>
          </cell>
          <cell r="AT2073" t="str">
            <v>SD Reservado Mantenimiento Periódico IDU Local EJECUCION SITP 2016 -</v>
          </cell>
          <cell r="AU2073">
            <v>0</v>
          </cell>
          <cell r="AV2073" t="str">
            <v>sc</v>
          </cell>
        </row>
        <row r="2074">
          <cell r="AP2074">
            <v>212924</v>
          </cell>
          <cell r="AQ2074">
            <v>4006060</v>
          </cell>
          <cell r="AR2074">
            <v>4</v>
          </cell>
          <cell r="AS2074">
            <v>42731</v>
          </cell>
          <cell r="AT2074" t="str">
            <v>SD Reservado Mantenimiento Periódico IDU Local EJECUCION SITP 2016 -</v>
          </cell>
          <cell r="AU2074">
            <v>0</v>
          </cell>
          <cell r="AV2074" t="str">
            <v>sc</v>
          </cell>
        </row>
        <row r="2075">
          <cell r="AP2075">
            <v>213002</v>
          </cell>
          <cell r="AQ2075">
            <v>4006096</v>
          </cell>
          <cell r="AR2075">
            <v>4</v>
          </cell>
          <cell r="AS2075">
            <v>42731</v>
          </cell>
          <cell r="AT2075" t="str">
            <v>SD Reservado Mantenimiento Periódico IDU Local EJECUCION SITP 2016 -</v>
          </cell>
          <cell r="AU2075">
            <v>0</v>
          </cell>
          <cell r="AV2075" t="str">
            <v>sc</v>
          </cell>
        </row>
        <row r="2076">
          <cell r="AP2076">
            <v>213347</v>
          </cell>
          <cell r="AQ2076">
            <v>4006273</v>
          </cell>
          <cell r="AR2076">
            <v>4</v>
          </cell>
          <cell r="AS2076">
            <v>42313</v>
          </cell>
          <cell r="AT2076" t="str">
            <v>CONV-011-2011 Terminado Acciones de Movilidad IDU Arterial  -</v>
          </cell>
          <cell r="AU2076">
            <v>0</v>
          </cell>
          <cell r="AV2076" t="str">
            <v>sc</v>
          </cell>
        </row>
        <row r="2077">
          <cell r="AP2077">
            <v>213368</v>
          </cell>
          <cell r="AQ2077">
            <v>4006284</v>
          </cell>
          <cell r="AR2077">
            <v>4</v>
          </cell>
          <cell r="AS2077">
            <v>42313</v>
          </cell>
          <cell r="AT2077" t="str">
            <v>CONV-011-2011 Terminado Acciones de Movilidad IDU Arterial  -</v>
          </cell>
          <cell r="AU2077">
            <v>0</v>
          </cell>
          <cell r="AV2077" t="str">
            <v>sc</v>
          </cell>
        </row>
        <row r="2078">
          <cell r="AP2078">
            <v>213395</v>
          </cell>
          <cell r="AQ2078">
            <v>4006296</v>
          </cell>
          <cell r="AR2078">
            <v>4</v>
          </cell>
          <cell r="AS2078">
            <v>42313</v>
          </cell>
          <cell r="AT2078" t="str">
            <v>CONV-011-2011 Terminado Acciones de Movilidad IDU Arterial  -</v>
          </cell>
          <cell r="AU2078">
            <v>0</v>
          </cell>
          <cell r="AV2078" t="str">
            <v>sc</v>
          </cell>
        </row>
        <row r="2079">
          <cell r="AP2079">
            <v>213416</v>
          </cell>
          <cell r="AQ2079">
            <v>4006307</v>
          </cell>
          <cell r="AR2079">
            <v>4</v>
          </cell>
          <cell r="AS2079">
            <v>42313</v>
          </cell>
          <cell r="AT2079" t="str">
            <v>CONV-011-2011 Terminado Acciones de Movilidad IDU Circuito Movilidad  -</v>
          </cell>
          <cell r="AU2079">
            <v>0</v>
          </cell>
          <cell r="AV2079" t="str">
            <v>VIABLE</v>
          </cell>
        </row>
        <row r="2080">
          <cell r="AP2080">
            <v>213434</v>
          </cell>
          <cell r="AQ2080">
            <v>4006316</v>
          </cell>
          <cell r="AR2080">
            <v>4</v>
          </cell>
          <cell r="AS2080">
            <v>42313</v>
          </cell>
          <cell r="AT2080" t="str">
            <v>CONV-011-2011 Terminado Acciones de Movilidad IDU Arterial  -</v>
          </cell>
          <cell r="AU2080">
            <v>0</v>
          </cell>
          <cell r="AV2080" t="str">
            <v>sc</v>
          </cell>
        </row>
        <row r="2081">
          <cell r="AP2081">
            <v>213629</v>
          </cell>
          <cell r="AQ2081">
            <v>4006399</v>
          </cell>
          <cell r="AR2081">
            <v>4</v>
          </cell>
          <cell r="AS2081">
            <v>42731</v>
          </cell>
          <cell r="AT2081" t="str">
            <v>SD Reservado Mantenimiento Periódico IDU Circuito Movilidad EJECUCION SITP 2016 -</v>
          </cell>
          <cell r="AU2081">
            <v>0</v>
          </cell>
          <cell r="AV2081" t="str">
            <v>SITP - 2016</v>
          </cell>
        </row>
        <row r="2082">
          <cell r="AP2082">
            <v>213683</v>
          </cell>
          <cell r="AQ2082">
            <v>4006418</v>
          </cell>
          <cell r="AR2082">
            <v>4</v>
          </cell>
          <cell r="AS2082">
            <v>42731</v>
          </cell>
          <cell r="AT2082" t="str">
            <v>SD Reservado Mantenimiento Periódico IDU Circuito Movilidad EJECUCION SITP 2016 -</v>
          </cell>
          <cell r="AU2082">
            <v>0</v>
          </cell>
          <cell r="AV2082" t="str">
            <v>sc</v>
          </cell>
        </row>
        <row r="2083">
          <cell r="AP2083">
            <v>213806</v>
          </cell>
          <cell r="AQ2083">
            <v>4006468</v>
          </cell>
          <cell r="AR2083">
            <v>4</v>
          </cell>
          <cell r="AS2083">
            <v>42731</v>
          </cell>
          <cell r="AT2083" t="str">
            <v>SD Reservado Mantenimiento Rutinario IDU Local EJECUCION SITP 2016 -</v>
          </cell>
          <cell r="AU2083">
            <v>0</v>
          </cell>
          <cell r="AV2083" t="str">
            <v>SITP - 2016</v>
          </cell>
        </row>
        <row r="2084">
          <cell r="AP2084">
            <v>213866</v>
          </cell>
          <cell r="AQ2084">
            <v>4006491</v>
          </cell>
          <cell r="AR2084">
            <v>4</v>
          </cell>
          <cell r="AS2084">
            <v>42313</v>
          </cell>
          <cell r="AT2084" t="str">
            <v>CONV-011-2011 Terminado Acciones de Movilidad IDU Circuito Movilidad  -</v>
          </cell>
          <cell r="AU2084">
            <v>0</v>
          </cell>
          <cell r="AV2084" t="str">
            <v>VIABLE</v>
          </cell>
        </row>
        <row r="2085">
          <cell r="AP2085">
            <v>214109</v>
          </cell>
          <cell r="AQ2085">
            <v>4006611</v>
          </cell>
          <cell r="AR2085">
            <v>4</v>
          </cell>
          <cell r="AS2085">
            <v>42313</v>
          </cell>
          <cell r="AT2085" t="str">
            <v>CONV-011-2011 Terminado Acciones de Movilidad IDU Circuito Movilidad  -</v>
          </cell>
          <cell r="AU2085">
            <v>0</v>
          </cell>
          <cell r="AV2085" t="str">
            <v>sc</v>
          </cell>
        </row>
        <row r="2086">
          <cell r="AP2086">
            <v>214187</v>
          </cell>
          <cell r="AQ2086">
            <v>4006644</v>
          </cell>
          <cell r="AR2086">
            <v>4</v>
          </cell>
          <cell r="AS2086">
            <v>42313</v>
          </cell>
          <cell r="AT2086" t="str">
            <v>CONV-011-2011 Terminado Acciones de Movilidad IDU Circuito Movilidad  -</v>
          </cell>
          <cell r="AU2086">
            <v>0</v>
          </cell>
          <cell r="AV2086" t="str">
            <v>sc</v>
          </cell>
        </row>
        <row r="2087">
          <cell r="AP2087">
            <v>214301</v>
          </cell>
          <cell r="AQ2087">
            <v>4006684</v>
          </cell>
          <cell r="AR2087">
            <v>4</v>
          </cell>
          <cell r="AS2087">
            <v>42313</v>
          </cell>
          <cell r="AT2087" t="str">
            <v>CONV-011-2011 Terminado Acciones de Movilidad IDU Arterial  -</v>
          </cell>
          <cell r="AU2087">
            <v>0</v>
          </cell>
          <cell r="AV2087" t="str">
            <v>sc</v>
          </cell>
        </row>
        <row r="2088">
          <cell r="AP2088">
            <v>214310</v>
          </cell>
          <cell r="AQ2088">
            <v>4006687</v>
          </cell>
          <cell r="AR2088">
            <v>4</v>
          </cell>
          <cell r="AS2088">
            <v>42313</v>
          </cell>
          <cell r="AT2088" t="str">
            <v>CONV-011-2011 Terminado Acciones de Movilidad IDU Arterial  -</v>
          </cell>
          <cell r="AU2088">
            <v>0</v>
          </cell>
          <cell r="AV2088" t="str">
            <v>sc</v>
          </cell>
        </row>
        <row r="2089">
          <cell r="AP2089">
            <v>214487</v>
          </cell>
          <cell r="AQ2089">
            <v>4006757</v>
          </cell>
          <cell r="AR2089">
            <v>4</v>
          </cell>
          <cell r="AS2089">
            <v>42313</v>
          </cell>
          <cell r="AT2089" t="str">
            <v>CONV-011-2011 Terminado Acciones de Movilidad IDU Circuito Movilidad  -</v>
          </cell>
          <cell r="AU2089">
            <v>0</v>
          </cell>
          <cell r="AV2089" t="str">
            <v>sc</v>
          </cell>
        </row>
        <row r="2090">
          <cell r="AP2090">
            <v>214493</v>
          </cell>
          <cell r="AQ2090">
            <v>4006762</v>
          </cell>
          <cell r="AR2090">
            <v>4</v>
          </cell>
          <cell r="AS2090">
            <v>42313</v>
          </cell>
          <cell r="AT2090" t="str">
            <v>CONV-011-2011 Terminado Acciones de Movilidad IDU Circuito Movilidad  -</v>
          </cell>
          <cell r="AU2090">
            <v>0</v>
          </cell>
          <cell r="AV2090" t="str">
            <v>sc</v>
          </cell>
        </row>
        <row r="2091">
          <cell r="AP2091">
            <v>214886</v>
          </cell>
          <cell r="AQ2091">
            <v>4007211</v>
          </cell>
          <cell r="AR2091">
            <v>4</v>
          </cell>
          <cell r="AS2091">
            <v>42313</v>
          </cell>
          <cell r="AT2091" t="str">
            <v>CONV-011-2011 Terminado Acciones de Movilidad IDU Arterial  -</v>
          </cell>
          <cell r="AU2091">
            <v>0</v>
          </cell>
          <cell r="AV2091" t="str">
            <v>sc</v>
          </cell>
        </row>
        <row r="2092">
          <cell r="AP2092">
            <v>214895</v>
          </cell>
          <cell r="AQ2092">
            <v>4007215</v>
          </cell>
          <cell r="AR2092">
            <v>4</v>
          </cell>
          <cell r="AS2092">
            <v>42313</v>
          </cell>
          <cell r="AT2092" t="str">
            <v>IDU-1804-2013 Terminado Mantenimiento Periódico IDU Arterial  -</v>
          </cell>
          <cell r="AU2092">
            <v>0</v>
          </cell>
          <cell r="AV2092" t="str">
            <v>sc</v>
          </cell>
        </row>
        <row r="2093">
          <cell r="AP2093">
            <v>214931</v>
          </cell>
          <cell r="AQ2093">
            <v>4007230</v>
          </cell>
          <cell r="AR2093">
            <v>4</v>
          </cell>
          <cell r="AS2093">
            <v>42313</v>
          </cell>
          <cell r="AT2093" t="str">
            <v>IDU-1804-2013 Terminado Mantenimiento Periódico IDU Arterial  -</v>
          </cell>
          <cell r="AU2093">
            <v>0</v>
          </cell>
          <cell r="AV2093" t="str">
            <v>sc</v>
          </cell>
        </row>
        <row r="2094">
          <cell r="AP2094">
            <v>214934</v>
          </cell>
          <cell r="AQ2094">
            <v>4007231</v>
          </cell>
          <cell r="AR2094">
            <v>4</v>
          </cell>
          <cell r="AS2094">
            <v>42313</v>
          </cell>
          <cell r="AT2094" t="str">
            <v>IDU-1804-2013 Terminado Mantenimiento Periódico IDU Arterial  -</v>
          </cell>
          <cell r="AU2094">
            <v>0</v>
          </cell>
          <cell r="AV2094" t="str">
            <v>sc</v>
          </cell>
        </row>
        <row r="2095">
          <cell r="AP2095">
            <v>214937</v>
          </cell>
          <cell r="AQ2095">
            <v>4007232</v>
          </cell>
          <cell r="AR2095">
            <v>4</v>
          </cell>
          <cell r="AS2095">
            <v>42313</v>
          </cell>
          <cell r="AT2095" t="str">
            <v>CONV-011-2011 Terminado Acciones de Movilidad IDU Arterial  -</v>
          </cell>
          <cell r="AU2095">
            <v>0</v>
          </cell>
          <cell r="AV2095" t="str">
            <v>sc</v>
          </cell>
        </row>
        <row r="2096">
          <cell r="AP2096">
            <v>215135</v>
          </cell>
          <cell r="AQ2096">
            <v>4007298</v>
          </cell>
          <cell r="AR2096">
            <v>4</v>
          </cell>
          <cell r="AS2096">
            <v>42313</v>
          </cell>
          <cell r="AT2096" t="str">
            <v>CONV-011-2011 Terminado Acciones de Movilidad IDU Arterial  -</v>
          </cell>
          <cell r="AU2096">
            <v>0</v>
          </cell>
          <cell r="AV2096" t="str">
            <v>sc</v>
          </cell>
        </row>
        <row r="2097">
          <cell r="AP2097">
            <v>215141</v>
          </cell>
          <cell r="AQ2097">
            <v>4007300</v>
          </cell>
          <cell r="AR2097">
            <v>4</v>
          </cell>
          <cell r="AS2097">
            <v>42731</v>
          </cell>
          <cell r="AT2097" t="str">
            <v>SD Reservado Mantenimiento Periódico IDU Local EJECUCION SITP 2016 -</v>
          </cell>
          <cell r="AU2097">
            <v>0</v>
          </cell>
          <cell r="AV2097" t="str">
            <v>sc</v>
          </cell>
        </row>
        <row r="2098">
          <cell r="AP2098">
            <v>215156</v>
          </cell>
          <cell r="AQ2098">
            <v>4007305</v>
          </cell>
          <cell r="AR2098">
            <v>4</v>
          </cell>
          <cell r="AS2098">
            <v>42342</v>
          </cell>
          <cell r="AT2098" t="str">
            <v>IDU-134-2007 Terminado Construcción IDU Arterial  -</v>
          </cell>
          <cell r="AU2098">
            <v>0</v>
          </cell>
          <cell r="AV2098" t="str">
            <v>sc</v>
          </cell>
        </row>
        <row r="2099">
          <cell r="AP2099">
            <v>215165</v>
          </cell>
          <cell r="AQ2099">
            <v>4007308</v>
          </cell>
          <cell r="AR2099">
            <v>4</v>
          </cell>
          <cell r="AS2099">
            <v>42342</v>
          </cell>
          <cell r="AT2099" t="str">
            <v>IDU-134-2007 Terminado Construcción IDU Circuito Movilidad  -</v>
          </cell>
          <cell r="AU2099">
            <v>0</v>
          </cell>
          <cell r="AV2099" t="str">
            <v>BUENO</v>
          </cell>
        </row>
        <row r="2100">
          <cell r="AP2100">
            <v>471188</v>
          </cell>
          <cell r="AQ2100">
            <v>4007312</v>
          </cell>
          <cell r="AR2100">
            <v>4</v>
          </cell>
          <cell r="AS2100">
            <v>42409</v>
          </cell>
          <cell r="AT2100" t="str">
            <v>IDU-1717-2014 Terminado Mantenimiento Periódico IDU Circuito Movilidad  -</v>
          </cell>
          <cell r="AU2100">
            <v>0</v>
          </cell>
          <cell r="AV2100" t="str">
            <v>sc</v>
          </cell>
        </row>
        <row r="2101">
          <cell r="AP2101">
            <v>471197</v>
          </cell>
          <cell r="AQ2101">
            <v>4007323</v>
          </cell>
          <cell r="AR2101">
            <v>4</v>
          </cell>
          <cell r="AS2101">
            <v>42342</v>
          </cell>
          <cell r="AT2101" t="str">
            <v>IDU-134-2007 Terminado Construcción IDU Circuito Movilidad  -</v>
          </cell>
          <cell r="AU2101">
            <v>0</v>
          </cell>
          <cell r="AV2101" t="str">
            <v>sc</v>
          </cell>
        </row>
        <row r="2102">
          <cell r="AP2102">
            <v>471212</v>
          </cell>
          <cell r="AQ2102">
            <v>4007370</v>
          </cell>
          <cell r="AR2102">
            <v>4</v>
          </cell>
          <cell r="AS2102">
            <v>42313</v>
          </cell>
          <cell r="AT2102" t="str">
            <v>CONV-011-2011 Terminado Acciones de Movilidad IDU Arterial  -</v>
          </cell>
          <cell r="AU2102">
            <v>0</v>
          </cell>
          <cell r="AV2102" t="str">
            <v>sc</v>
          </cell>
        </row>
        <row r="2103">
          <cell r="AP2103">
            <v>471223</v>
          </cell>
          <cell r="AQ2103">
            <v>4007384</v>
          </cell>
          <cell r="AR2103">
            <v>4</v>
          </cell>
          <cell r="AS2103">
            <v>42313</v>
          </cell>
          <cell r="AT2103" t="str">
            <v>CONV-011-2011 Terminado Acciones de Movilidad IDU Arterial  -</v>
          </cell>
          <cell r="AU2103">
            <v>0</v>
          </cell>
          <cell r="AV2103" t="str">
            <v>sc</v>
          </cell>
        </row>
        <row r="2104">
          <cell r="AP2104">
            <v>471258</v>
          </cell>
          <cell r="AQ2104">
            <v>4007424</v>
          </cell>
          <cell r="AR2104">
            <v>4</v>
          </cell>
          <cell r="AS2104">
            <v>41149</v>
          </cell>
          <cell r="AT2104" t="str">
            <v>SD Terminado Mantenimiento Periódico UAERMV Local  -</v>
          </cell>
          <cell r="AU2104">
            <v>0</v>
          </cell>
          <cell r="AV2104" t="str">
            <v>sc</v>
          </cell>
        </row>
        <row r="2105">
          <cell r="AP2105">
            <v>473661</v>
          </cell>
          <cell r="AQ2105">
            <v>4007321</v>
          </cell>
          <cell r="AR2105">
            <v>4</v>
          </cell>
          <cell r="AS2105">
            <v>41298</v>
          </cell>
          <cell r="AT2105" t="str">
            <v>SD Terminado Mantenimiento Periódico UAERMV Circuito Movilidad  -</v>
          </cell>
          <cell r="AU2105">
            <v>0</v>
          </cell>
          <cell r="AV2105" t="str">
            <v>VIABLE</v>
          </cell>
        </row>
        <row r="2106">
          <cell r="AP2106">
            <v>473671</v>
          </cell>
          <cell r="AQ2106">
            <v>4007383</v>
          </cell>
          <cell r="AR2106">
            <v>4</v>
          </cell>
          <cell r="AS2106">
            <v>42313</v>
          </cell>
          <cell r="AT2106" t="str">
            <v>CONV-011-2011 Terminado Acciones de Movilidad IDU Circuito Movilidad  -</v>
          </cell>
          <cell r="AU2106">
            <v>0</v>
          </cell>
          <cell r="AV2106" t="str">
            <v>sc</v>
          </cell>
        </row>
        <row r="2107">
          <cell r="AP2107">
            <v>512193</v>
          </cell>
          <cell r="AQ2107">
            <v>15001430</v>
          </cell>
          <cell r="AR2107">
            <v>4</v>
          </cell>
          <cell r="AS2107">
            <v>42342</v>
          </cell>
          <cell r="AT2107" t="str">
            <v>IDU-135-2007 Terminado Construcción IDU Arterial  -Anden1-11-3 Calzada10-4-6-8 Ciclo2 Sep5-7-9-POLIZA ESTABILIDAD ACTIVA</v>
          </cell>
          <cell r="AV2107" t="str">
            <v>sc</v>
          </cell>
        </row>
        <row r="2108">
          <cell r="AP2108">
            <v>601845</v>
          </cell>
          <cell r="AQ2108">
            <v>4002916</v>
          </cell>
          <cell r="AR2108">
            <v>4</v>
          </cell>
          <cell r="AS2108">
            <v>42313</v>
          </cell>
          <cell r="AT2108" t="str">
            <v>CONV-011-2011 Terminado Acciones de Movilidad IDU Arterial  -</v>
          </cell>
          <cell r="AV2108" t="str">
            <v>sc</v>
          </cell>
        </row>
        <row r="2109">
          <cell r="AP2109">
            <v>601852</v>
          </cell>
          <cell r="AQ2109">
            <v>4002978</v>
          </cell>
          <cell r="AR2109">
            <v>4</v>
          </cell>
          <cell r="AS2109">
            <v>42313</v>
          </cell>
          <cell r="AT2109" t="str">
            <v>CONV-011-2011 Terminado Acciones de Movilidad IDU Arterial  -</v>
          </cell>
          <cell r="AV2109" t="str">
            <v>sc</v>
          </cell>
        </row>
        <row r="2110">
          <cell r="AP2110">
            <v>602182</v>
          </cell>
          <cell r="AQ2110">
            <v>4002999</v>
          </cell>
          <cell r="AR2110">
            <v>4</v>
          </cell>
          <cell r="AS2110">
            <v>42313</v>
          </cell>
          <cell r="AT2110" t="str">
            <v>CONV-011-2011 Terminado Acciones de Movilidad IDU Arterial  -</v>
          </cell>
          <cell r="AV2110" t="str">
            <v>sc</v>
          </cell>
        </row>
        <row r="2111">
          <cell r="AP2111">
            <v>602187</v>
          </cell>
          <cell r="AQ2111">
            <v>4003004</v>
          </cell>
          <cell r="AR2111">
            <v>4</v>
          </cell>
          <cell r="AS2111">
            <v>42313</v>
          </cell>
          <cell r="AT2111" t="str">
            <v>CONV-011-2011 Terminado Acciones de Movilidad IDU Arterial  -</v>
          </cell>
          <cell r="AV2111" t="str">
            <v>sc</v>
          </cell>
        </row>
        <row r="2112">
          <cell r="AP2112">
            <v>602192</v>
          </cell>
          <cell r="AQ2112">
            <v>4003036</v>
          </cell>
          <cell r="AR2112">
            <v>4</v>
          </cell>
          <cell r="AS2112">
            <v>42313</v>
          </cell>
          <cell r="AT2112" t="str">
            <v>CONV-011-2011 Terminado Acciones de Movilidad IDU Arterial  -</v>
          </cell>
          <cell r="AV2112" t="str">
            <v>sc</v>
          </cell>
        </row>
        <row r="2113">
          <cell r="AP2113">
            <v>604866</v>
          </cell>
          <cell r="AQ2113">
            <v>4000790</v>
          </cell>
          <cell r="AR2113">
            <v>4</v>
          </cell>
          <cell r="AS2113">
            <v>42313</v>
          </cell>
          <cell r="AT2113" t="str">
            <v>IDU-1804-2013 Terminado Mantenimiento Periódico IDU Arterial  -</v>
          </cell>
          <cell r="AV2113" t="str">
            <v>sc</v>
          </cell>
        </row>
        <row r="2114">
          <cell r="AP2114">
            <v>604873</v>
          </cell>
          <cell r="AQ2114">
            <v>4000823</v>
          </cell>
          <cell r="AR2114">
            <v>4</v>
          </cell>
          <cell r="AS2114">
            <v>42313</v>
          </cell>
          <cell r="AT2114" t="str">
            <v>IDU-1804-2013 Terminado Mantenimiento Periódico IDU Arterial  -</v>
          </cell>
          <cell r="AV2114" t="str">
            <v>sc</v>
          </cell>
        </row>
        <row r="2115">
          <cell r="AP2115">
            <v>607000</v>
          </cell>
          <cell r="AQ2115">
            <v>50007718</v>
          </cell>
          <cell r="AR2115">
            <v>4</v>
          </cell>
          <cell r="AS2115">
            <v>42313</v>
          </cell>
          <cell r="AT2115" t="str">
            <v>IDU-1804-2013 Terminado Mantenimiento Periódico IDU Circuito Movilidad  -</v>
          </cell>
          <cell r="AV2115" t="str">
            <v>VIABLE</v>
          </cell>
        </row>
        <row r="2116">
          <cell r="AP2116">
            <v>900298</v>
          </cell>
          <cell r="AQ2116">
            <v>30000517</v>
          </cell>
          <cell r="AR2116">
            <v>4</v>
          </cell>
          <cell r="AS2116">
            <v>42516</v>
          </cell>
          <cell r="AT2116" t="str">
            <v>SD Reservado Diagnostico IDU Circuito Movilidad SITP 2016 -</v>
          </cell>
          <cell r="AV2116" t="str">
            <v>sc</v>
          </cell>
        </row>
        <row r="2117">
          <cell r="AP2117">
            <v>900301</v>
          </cell>
          <cell r="AQ2117">
            <v>30000518</v>
          </cell>
          <cell r="AR2117">
            <v>4</v>
          </cell>
          <cell r="AS2117">
            <v>42516</v>
          </cell>
          <cell r="AT2117" t="str">
            <v>SD Reservado Diagnostico IDU Circuito Movilidad SITP 2016 -</v>
          </cell>
          <cell r="AV2117" t="str">
            <v>sc</v>
          </cell>
        </row>
        <row r="2118">
          <cell r="AP2118">
            <v>900304</v>
          </cell>
          <cell r="AQ2118">
            <v>30000521</v>
          </cell>
          <cell r="AR2118">
            <v>4</v>
          </cell>
          <cell r="AS2118">
            <v>42516</v>
          </cell>
          <cell r="AT2118" t="str">
            <v>SD Reservado Diagnostico IDU Circuito Movilidad SITP 2016 -</v>
          </cell>
          <cell r="AV2118" t="str">
            <v>sc</v>
          </cell>
        </row>
        <row r="2119">
          <cell r="AP2119">
            <v>900307</v>
          </cell>
          <cell r="AQ2119">
            <v>30000523</v>
          </cell>
          <cell r="AR2119">
            <v>4</v>
          </cell>
          <cell r="AS2119">
            <v>42516</v>
          </cell>
          <cell r="AT2119" t="str">
            <v>SD Reservado Diagnostico IDU Circuito Movilidad SITP 2016 -</v>
          </cell>
          <cell r="AV2119" t="str">
            <v>sc</v>
          </cell>
        </row>
        <row r="2120">
          <cell r="AP2120">
            <v>900527</v>
          </cell>
          <cell r="AQ2120">
            <v>30000515</v>
          </cell>
          <cell r="AR2120">
            <v>4</v>
          </cell>
          <cell r="AS2120">
            <v>42516</v>
          </cell>
          <cell r="AT2120" t="str">
            <v>SD Reservado Diagnostico IDU Circuito Movilidad SITP 2016 -</v>
          </cell>
          <cell r="AV2120" t="str">
            <v>sc</v>
          </cell>
        </row>
        <row r="2121">
          <cell r="AP2121">
            <v>900560</v>
          </cell>
          <cell r="AQ2121">
            <v>30000487</v>
          </cell>
          <cell r="AR2121">
            <v>4</v>
          </cell>
          <cell r="AS2121">
            <v>42731</v>
          </cell>
          <cell r="AT2121" t="str">
            <v>SD Reservado Mantenimiento Periódico IDU Local EJECUCION SITP 2016 -</v>
          </cell>
          <cell r="AV2121" t="str">
            <v>sc</v>
          </cell>
        </row>
        <row r="2122">
          <cell r="AP2122">
            <v>900598</v>
          </cell>
          <cell r="AQ2122">
            <v>30000820</v>
          </cell>
          <cell r="AR2122">
            <v>4</v>
          </cell>
          <cell r="AS2122">
            <v>42313</v>
          </cell>
          <cell r="AT2122" t="str">
            <v>CONV-011-2011 Terminado Acciones de Movilidad IDU Circuito Movilidad  -</v>
          </cell>
          <cell r="AV2122" t="str">
            <v>sc</v>
          </cell>
        </row>
        <row r="2123">
          <cell r="AP2123">
            <v>901712</v>
          </cell>
          <cell r="AQ2123">
            <v>30000818</v>
          </cell>
          <cell r="AR2123">
            <v>4</v>
          </cell>
          <cell r="AS2123">
            <v>42313</v>
          </cell>
          <cell r="AT2123" t="str">
            <v>CONV-011-2011 Terminado Estudios y diseños IDU Arterial  -</v>
          </cell>
          <cell r="AV2123" t="str">
            <v>sc</v>
          </cell>
        </row>
        <row r="2124">
          <cell r="AP2124">
            <v>901715</v>
          </cell>
          <cell r="AQ2124">
            <v>30000819</v>
          </cell>
          <cell r="AR2124">
            <v>4</v>
          </cell>
          <cell r="AS2124">
            <v>42667</v>
          </cell>
          <cell r="AT2124" t="str">
            <v>SD Terminado Mantenimiento Periódico UAERMV Local SD Intervenida 02/05/2012 Reporte depuración ejecución UMV-</v>
          </cell>
          <cell r="AV2124" t="str">
            <v>sc</v>
          </cell>
        </row>
        <row r="2125">
          <cell r="AP2125">
            <v>902626</v>
          </cell>
          <cell r="AQ2125">
            <v>30001377</v>
          </cell>
          <cell r="AR2125">
            <v>4</v>
          </cell>
          <cell r="AS2125">
            <v>42342</v>
          </cell>
          <cell r="AT2125" t="str">
            <v>IDU-134-2007 Terminado Construcción IDU Circuito Movilidad  -</v>
          </cell>
          <cell r="AV2125" t="str">
            <v>BUENO</v>
          </cell>
        </row>
        <row r="2126">
          <cell r="AP2126">
            <v>91016321</v>
          </cell>
          <cell r="AQ2126">
            <v>4001393</v>
          </cell>
          <cell r="AR2126">
            <v>4</v>
          </cell>
          <cell r="AS2126">
            <v>41149</v>
          </cell>
          <cell r="AT2126" t="str">
            <v>SD Terminado Mantenimiento Periódico UAERMV Arterial  -</v>
          </cell>
          <cell r="AV2126" t="str">
            <v>sc</v>
          </cell>
        </row>
        <row r="2127">
          <cell r="AP2127">
            <v>91016326</v>
          </cell>
          <cell r="AQ2127">
            <v>50008106</v>
          </cell>
          <cell r="AR2127">
            <v>4</v>
          </cell>
          <cell r="AS2127">
            <v>40737</v>
          </cell>
          <cell r="AT2127" t="str">
            <v>UMV-189-2009 Terminado Mantenimiento Periódico UAERMV Circuito Movilidad  -</v>
          </cell>
          <cell r="AV2127" t="str">
            <v>sc</v>
          </cell>
        </row>
        <row r="2128">
          <cell r="AP2128">
            <v>91016374</v>
          </cell>
          <cell r="AQ2128">
            <v>50009488</v>
          </cell>
          <cell r="AR2128">
            <v>4</v>
          </cell>
          <cell r="AS2128">
            <v>41912</v>
          </cell>
          <cell r="AT2128" t="str">
            <v>SD Terminado Mantenimiento Periódico UAERMV Circuito Movilidad  -</v>
          </cell>
          <cell r="AV2128" t="str">
            <v>sc</v>
          </cell>
        </row>
        <row r="2129">
          <cell r="AP2129">
            <v>91016377</v>
          </cell>
          <cell r="AQ2129">
            <v>4007517</v>
          </cell>
          <cell r="AR2129">
            <v>4</v>
          </cell>
          <cell r="AS2129">
            <v>42723</v>
          </cell>
          <cell r="AT2129" t="str">
            <v>SD Terminado Mantenimiento Periódico UAERMV Circuito Movilidad SD -</v>
          </cell>
          <cell r="AV2129" t="str">
            <v>sc</v>
          </cell>
        </row>
        <row r="2130">
          <cell r="AP2130">
            <v>91016413</v>
          </cell>
          <cell r="AQ2130">
            <v>4001470</v>
          </cell>
          <cell r="AR2130">
            <v>4</v>
          </cell>
          <cell r="AS2130">
            <v>41149</v>
          </cell>
          <cell r="AT2130" t="str">
            <v>SD Terminado Mantenimiento Periódico UAERMV Arterial  -</v>
          </cell>
          <cell r="AV2130" t="str">
            <v>sc</v>
          </cell>
        </row>
        <row r="2131">
          <cell r="AP2131">
            <v>91016414</v>
          </cell>
          <cell r="AQ2131">
            <v>4001415</v>
          </cell>
          <cell r="AR2131">
            <v>4</v>
          </cell>
          <cell r="AS2131">
            <v>41149</v>
          </cell>
          <cell r="AT2131" t="str">
            <v>SD Terminado Mantenimiento Periódico UAERMV Arterial  -</v>
          </cell>
          <cell r="AV2131" t="str">
            <v>sc</v>
          </cell>
        </row>
        <row r="2132">
          <cell r="AP2132">
            <v>91016415</v>
          </cell>
          <cell r="AQ2132">
            <v>4001367</v>
          </cell>
          <cell r="AR2132">
            <v>4</v>
          </cell>
          <cell r="AS2132">
            <v>41149</v>
          </cell>
          <cell r="AT2132" t="str">
            <v>SD Terminado Mantenimiento Periódico UAERMV Arterial  -</v>
          </cell>
          <cell r="AV2132" t="str">
            <v>sc</v>
          </cell>
        </row>
        <row r="2133">
          <cell r="AP2133">
            <v>91017251</v>
          </cell>
          <cell r="AQ2133">
            <v>50005320</v>
          </cell>
          <cell r="AR2133">
            <v>4</v>
          </cell>
          <cell r="AS2133">
            <v>42731</v>
          </cell>
          <cell r="AT2133" t="str">
            <v>SD Reservado Mantenimiento Periódico IDU Local EJECUCION SITP 2016 -</v>
          </cell>
          <cell r="AV2133" t="str">
            <v>sc</v>
          </cell>
        </row>
        <row r="2134">
          <cell r="AP2134">
            <v>91017387</v>
          </cell>
          <cell r="AQ2134">
            <v>4003016</v>
          </cell>
          <cell r="AR2134">
            <v>4</v>
          </cell>
          <cell r="AS2134">
            <v>42667</v>
          </cell>
          <cell r="AT2134" t="str">
            <v>SD Terminado Rehabilitación UAERMV Circuito Movilidad SD Intervenida 01/04/2012 Reporte depuración ejecución UMV-</v>
          </cell>
          <cell r="AV2134" t="str">
            <v>sc</v>
          </cell>
        </row>
        <row r="2135">
          <cell r="AP2135">
            <v>91017417</v>
          </cell>
          <cell r="AQ2135">
            <v>50005478</v>
          </cell>
          <cell r="AR2135">
            <v>4</v>
          </cell>
          <cell r="AS2135">
            <v>41464</v>
          </cell>
          <cell r="AT2135" t="str">
            <v>CONV-011-2011 Terminado Mantenimiento Periódico UAERMV Circuito Movilidad  -</v>
          </cell>
          <cell r="AV2135" t="str">
            <v>sc</v>
          </cell>
        </row>
        <row r="2136">
          <cell r="AP2136">
            <v>91022118</v>
          </cell>
          <cell r="AQ2136">
            <v>4007887</v>
          </cell>
          <cell r="AR2136">
            <v>4</v>
          </cell>
          <cell r="AS2136">
            <v>42577</v>
          </cell>
          <cell r="AT2136" t="str">
            <v>SD Reservado Diagnostico IDU Circuito Movilidad SITP 2016 -</v>
          </cell>
          <cell r="AV2136" t="str">
            <v>sc</v>
          </cell>
        </row>
        <row r="2137">
          <cell r="AP2137">
            <v>320166</v>
          </cell>
          <cell r="AQ2137">
            <v>6000036</v>
          </cell>
          <cell r="AR2137">
            <v>6</v>
          </cell>
          <cell r="AS2137">
            <v>42313</v>
          </cell>
          <cell r="AT2137" t="str">
            <v>IDU-1804-2013 Terminado Mantenimiento Periódico IDU Arterial  -</v>
          </cell>
          <cell r="AU2137">
            <v>0</v>
          </cell>
          <cell r="AV2137" t="str">
            <v>sc</v>
          </cell>
        </row>
        <row r="2138">
          <cell r="AP2138">
            <v>320168</v>
          </cell>
          <cell r="AQ2138">
            <v>6000036</v>
          </cell>
          <cell r="AR2138">
            <v>6</v>
          </cell>
          <cell r="AS2138">
            <v>42313</v>
          </cell>
          <cell r="AT2138" t="str">
            <v>IDU-1804-2013 Terminado Mantenimiento Periódico IDU Arterial  -</v>
          </cell>
          <cell r="AU2138">
            <v>0</v>
          </cell>
          <cell r="AV2138" t="str">
            <v>sc</v>
          </cell>
        </row>
        <row r="2139">
          <cell r="AP2139">
            <v>320198</v>
          </cell>
          <cell r="AQ2139">
            <v>6000046</v>
          </cell>
          <cell r="AR2139">
            <v>6</v>
          </cell>
          <cell r="AS2139">
            <v>42313</v>
          </cell>
          <cell r="AT2139" t="str">
            <v>IDU-2053-2015 Terminado Mantenimiento Periódico IDU Circuito Movilidad  -</v>
          </cell>
          <cell r="AU2139">
            <v>0</v>
          </cell>
          <cell r="AV2139" t="str">
            <v>intervencion IDU Mantenimiento Periódico IDU-2053-2015</v>
          </cell>
        </row>
        <row r="2140">
          <cell r="AP2140">
            <v>320200</v>
          </cell>
          <cell r="AQ2140">
            <v>6000046</v>
          </cell>
          <cell r="AR2140">
            <v>6</v>
          </cell>
          <cell r="AS2140">
            <v>42313</v>
          </cell>
          <cell r="AT2140" t="str">
            <v>IDU-2053-2015 Terminado Mantenimiento Periódico IDU Circuito Movilidad  -</v>
          </cell>
          <cell r="AU2140">
            <v>0</v>
          </cell>
          <cell r="AV2140" t="str">
            <v>intervencion IDU Mantenimiento Periódico IDU-2053-2015</v>
          </cell>
        </row>
        <row r="2141">
          <cell r="AP2141">
            <v>320240</v>
          </cell>
          <cell r="AQ2141">
            <v>6000059</v>
          </cell>
          <cell r="AR2141">
            <v>6</v>
          </cell>
          <cell r="AS2141">
            <v>42313</v>
          </cell>
          <cell r="AT2141" t="str">
            <v>IDU-1804-2013 Terminado Mantenimiento Periódico IDU Arterial  -</v>
          </cell>
          <cell r="AU2141">
            <v>0</v>
          </cell>
          <cell r="AV2141" t="str">
            <v>sc</v>
          </cell>
        </row>
        <row r="2142">
          <cell r="AP2142">
            <v>320242</v>
          </cell>
          <cell r="AQ2142">
            <v>6000059</v>
          </cell>
          <cell r="AR2142">
            <v>6</v>
          </cell>
          <cell r="AS2142">
            <v>42313</v>
          </cell>
          <cell r="AT2142" t="str">
            <v>IDU-1804-2013 Terminado Mantenimiento Periódico IDU Arterial  -</v>
          </cell>
          <cell r="AU2142">
            <v>0</v>
          </cell>
          <cell r="AV2142" t="str">
            <v>sc</v>
          </cell>
        </row>
        <row r="2143">
          <cell r="AP2143">
            <v>320283</v>
          </cell>
          <cell r="AQ2143">
            <v>6000071</v>
          </cell>
          <cell r="AR2143">
            <v>6</v>
          </cell>
          <cell r="AS2143">
            <v>42278</v>
          </cell>
          <cell r="AT2143" t="str">
            <v>SD Terminado Mantenimiento Periódico UAERMV Local  -</v>
          </cell>
          <cell r="AU2143">
            <v>0</v>
          </cell>
          <cell r="AV2143" t="str">
            <v>INTERVENCION UAERMV Mantenimiento Periódico  Comunicacion 20155261278252</v>
          </cell>
        </row>
        <row r="2144">
          <cell r="AP2144">
            <v>320298</v>
          </cell>
          <cell r="AQ2144">
            <v>6000076</v>
          </cell>
          <cell r="AR2144">
            <v>6</v>
          </cell>
          <cell r="AS2144">
            <v>42731</v>
          </cell>
          <cell r="AT2144" t="str">
            <v>SD Reservado Mantenimiento Rutinario IDU Circuito Movilidad EJECUCION SITP 2016 -</v>
          </cell>
          <cell r="AU2144">
            <v>0</v>
          </cell>
          <cell r="AV2144" t="str">
            <v>reservado por el IDU</v>
          </cell>
        </row>
        <row r="2145">
          <cell r="AP2145">
            <v>320310</v>
          </cell>
          <cell r="AQ2145">
            <v>6000081</v>
          </cell>
          <cell r="AR2145">
            <v>6</v>
          </cell>
          <cell r="AS2145">
            <v>42313</v>
          </cell>
          <cell r="AT2145" t="str">
            <v>IDU-1804-2013 Terminado Mantenimiento Periódico IDU Arterial  -</v>
          </cell>
          <cell r="AU2145">
            <v>0</v>
          </cell>
          <cell r="AV2145" t="str">
            <v>sc</v>
          </cell>
        </row>
        <row r="2146">
          <cell r="AP2146">
            <v>320312</v>
          </cell>
          <cell r="AQ2146">
            <v>6000081</v>
          </cell>
          <cell r="AR2146">
            <v>6</v>
          </cell>
          <cell r="AS2146">
            <v>42313</v>
          </cell>
          <cell r="AT2146" t="str">
            <v>IDU-1804-2013 Terminado Mantenimiento Periódico IDU Arterial  -</v>
          </cell>
          <cell r="AU2146">
            <v>0</v>
          </cell>
          <cell r="AV2146" t="str">
            <v>sc</v>
          </cell>
        </row>
        <row r="2147">
          <cell r="AP2147">
            <v>320339</v>
          </cell>
          <cell r="AQ2147">
            <v>6000091</v>
          </cell>
          <cell r="AR2147">
            <v>6</v>
          </cell>
          <cell r="AS2147">
            <v>42731</v>
          </cell>
          <cell r="AT2147" t="str">
            <v>SD Reservado Mantenimiento Rutinario IDU Circuito Movilidad EJECUCION SITP 2016 -</v>
          </cell>
          <cell r="AU2147">
            <v>0</v>
          </cell>
          <cell r="AV2147" t="str">
            <v>reservado por el FDL</v>
          </cell>
        </row>
        <row r="2148">
          <cell r="AP2148">
            <v>320342</v>
          </cell>
          <cell r="AQ2148">
            <v>6000092</v>
          </cell>
          <cell r="AR2148">
            <v>6</v>
          </cell>
          <cell r="AS2148">
            <v>42313</v>
          </cell>
          <cell r="AT2148" t="str">
            <v>IDU-2053-2015 Terminado Mantenimiento Periódico IDU Circuito Movilidad  -</v>
          </cell>
          <cell r="AU2148">
            <v>0</v>
          </cell>
          <cell r="AV2148" t="str">
            <v>intervencion IDU Mantenimiento Periódico IDU-2053-2015</v>
          </cell>
        </row>
        <row r="2149">
          <cell r="AP2149">
            <v>320344</v>
          </cell>
          <cell r="AQ2149">
            <v>6000092</v>
          </cell>
          <cell r="AR2149">
            <v>6</v>
          </cell>
          <cell r="AS2149">
            <v>42313</v>
          </cell>
          <cell r="AT2149" t="str">
            <v>IDU-2053-2015 Terminado Mantenimiento Periódico IDU Circuito Movilidad  -</v>
          </cell>
          <cell r="AU2149">
            <v>0</v>
          </cell>
          <cell r="AV2149" t="str">
            <v>intervencion IDU Mantenimiento Periódico IDU-2053-2015</v>
          </cell>
        </row>
        <row r="2150">
          <cell r="AP2150">
            <v>320350</v>
          </cell>
          <cell r="AQ2150">
            <v>6000094</v>
          </cell>
          <cell r="AR2150">
            <v>6</v>
          </cell>
          <cell r="AS2150">
            <v>42278</v>
          </cell>
          <cell r="AT2150" t="str">
            <v>SD Terminado Mantenimiento Periódico UAERMV Local  -</v>
          </cell>
          <cell r="AU2150">
            <v>0</v>
          </cell>
          <cell r="AV2150" t="str">
            <v>INTERVENCION UAERMV Mantenimiento Periódico  Comunicacion 20155261278252</v>
          </cell>
        </row>
        <row r="2151">
          <cell r="AP2151">
            <v>320369</v>
          </cell>
          <cell r="AQ2151">
            <v>6000100</v>
          </cell>
          <cell r="AR2151">
            <v>6</v>
          </cell>
          <cell r="AS2151">
            <v>42412</v>
          </cell>
          <cell r="AT2151" t="str">
            <v>IDU-1806-2015 Contratado Mantenimiento Periódico IDU Arterial BRIGADA DE REACCIÓN VIAL -</v>
          </cell>
          <cell r="AU2151">
            <v>0</v>
          </cell>
          <cell r="AV2151" t="str">
            <v>sc</v>
          </cell>
        </row>
        <row r="2152">
          <cell r="AP2152">
            <v>320377</v>
          </cell>
          <cell r="AQ2152">
            <v>6000102</v>
          </cell>
          <cell r="AR2152">
            <v>6</v>
          </cell>
          <cell r="AS2152">
            <v>42313</v>
          </cell>
          <cell r="AT2152" t="str">
            <v>IDU-1804-2013 Terminado Mantenimiento Periódico IDU Arterial  -</v>
          </cell>
          <cell r="AU2152">
            <v>0</v>
          </cell>
          <cell r="AV2152" t="str">
            <v>sc</v>
          </cell>
        </row>
        <row r="2153">
          <cell r="AP2153">
            <v>320379</v>
          </cell>
          <cell r="AQ2153">
            <v>6000102</v>
          </cell>
          <cell r="AR2153">
            <v>6</v>
          </cell>
          <cell r="AS2153">
            <v>42313</v>
          </cell>
          <cell r="AT2153" t="str">
            <v>IDU-1804-2013 Terminado Mantenimiento Periódico IDU Arterial  -</v>
          </cell>
          <cell r="AU2153">
            <v>0</v>
          </cell>
          <cell r="AV2153" t="str">
            <v>sc</v>
          </cell>
        </row>
        <row r="2154">
          <cell r="AP2154">
            <v>320382</v>
          </cell>
          <cell r="AQ2154">
            <v>6000103</v>
          </cell>
          <cell r="AR2154">
            <v>6</v>
          </cell>
          <cell r="AS2154">
            <v>42585</v>
          </cell>
          <cell r="AT2154" t="str">
            <v>COP-145-2014 Terminado Conservacion FDL TUNJUELITO Circuito Movilidad SD -</v>
          </cell>
          <cell r="AU2154">
            <v>0</v>
          </cell>
          <cell r="AV2154" t="str">
            <v>reservado por el FDL</v>
          </cell>
        </row>
        <row r="2155">
          <cell r="AP2155">
            <v>320423</v>
          </cell>
          <cell r="AQ2155">
            <v>6000115</v>
          </cell>
          <cell r="AR2155">
            <v>6</v>
          </cell>
          <cell r="AS2155">
            <v>42585</v>
          </cell>
          <cell r="AT2155" t="str">
            <v>COP-145-2014 Terminado Conservacion FDL TUNJUELITO Circuito Movilidad SD -</v>
          </cell>
          <cell r="AU2155">
            <v>0</v>
          </cell>
          <cell r="AV2155" t="str">
            <v>reservado por el FDL cabildos</v>
          </cell>
        </row>
        <row r="2156">
          <cell r="AP2156">
            <v>320438</v>
          </cell>
          <cell r="AQ2156">
            <v>6000121</v>
          </cell>
          <cell r="AR2156">
            <v>6</v>
          </cell>
          <cell r="AS2156">
            <v>42313</v>
          </cell>
          <cell r="AT2156" t="str">
            <v>IDU-1804-2013 Terminado Mantenimiento Periódico IDU Arterial  -</v>
          </cell>
          <cell r="AU2156">
            <v>0</v>
          </cell>
          <cell r="AV2156" t="str">
            <v>sc</v>
          </cell>
        </row>
        <row r="2157">
          <cell r="AP2157">
            <v>320440</v>
          </cell>
          <cell r="AQ2157">
            <v>6000121</v>
          </cell>
          <cell r="AR2157">
            <v>6</v>
          </cell>
          <cell r="AS2157">
            <v>42313</v>
          </cell>
          <cell r="AT2157" t="str">
            <v>IDU-1804-2013 Terminado Mantenimiento Periódico IDU Arterial  -</v>
          </cell>
          <cell r="AU2157">
            <v>0</v>
          </cell>
          <cell r="AV2157" t="str">
            <v>sc</v>
          </cell>
        </row>
        <row r="2158">
          <cell r="AP2158">
            <v>320473</v>
          </cell>
          <cell r="AQ2158">
            <v>6000133</v>
          </cell>
          <cell r="AR2158">
            <v>6</v>
          </cell>
          <cell r="AS2158">
            <v>42313</v>
          </cell>
          <cell r="AT2158" t="str">
            <v>IDU-2053-2015 Terminado Mantenimiento Periódico IDU Circuito Movilidad  -</v>
          </cell>
          <cell r="AU2158">
            <v>0</v>
          </cell>
          <cell r="AV2158" t="str">
            <v>intervencion IDU Mantenimiento Periódico IDU-2053-2015</v>
          </cell>
        </row>
        <row r="2159">
          <cell r="AP2159">
            <v>320475</v>
          </cell>
          <cell r="AQ2159">
            <v>6000133</v>
          </cell>
          <cell r="AR2159">
            <v>6</v>
          </cell>
          <cell r="AS2159">
            <v>42313</v>
          </cell>
          <cell r="AT2159" t="str">
            <v>IDU-2053-2015 Terminado Mantenimiento Periódico IDU Circuito Movilidad  -</v>
          </cell>
          <cell r="AU2159">
            <v>0</v>
          </cell>
          <cell r="AV2159" t="str">
            <v>intervencion IDU Mantenimiento Periódico IDU-2053-2015</v>
          </cell>
        </row>
        <row r="2160">
          <cell r="AP2160">
            <v>320511</v>
          </cell>
          <cell r="AQ2160">
            <v>6000147</v>
          </cell>
          <cell r="AR2160">
            <v>6</v>
          </cell>
          <cell r="AS2160">
            <v>42313</v>
          </cell>
          <cell r="AT2160" t="str">
            <v>IDU-1804-2013 Terminado Mantenimiento Periódico IDU Arterial  -</v>
          </cell>
          <cell r="AU2160">
            <v>0</v>
          </cell>
          <cell r="AV2160" t="str">
            <v>sc</v>
          </cell>
        </row>
        <row r="2161">
          <cell r="AP2161">
            <v>320513</v>
          </cell>
          <cell r="AQ2161">
            <v>6000147</v>
          </cell>
          <cell r="AR2161">
            <v>6</v>
          </cell>
          <cell r="AS2161">
            <v>42313</v>
          </cell>
          <cell r="AT2161" t="str">
            <v>IDU-1804-2013 Terminado Mantenimiento Periódico IDU Arterial  -</v>
          </cell>
          <cell r="AU2161">
            <v>0</v>
          </cell>
          <cell r="AV2161" t="str">
            <v>sc</v>
          </cell>
        </row>
        <row r="2162">
          <cell r="AP2162">
            <v>320516</v>
          </cell>
          <cell r="AQ2162">
            <v>6000148</v>
          </cell>
          <cell r="AR2162">
            <v>6</v>
          </cell>
          <cell r="AS2162">
            <v>42758</v>
          </cell>
          <cell r="AT2162" t="str">
            <v>COP-161-2016 Reservado Conservacion FDL TUNJUELITO Circuito Movilidad SD -</v>
          </cell>
          <cell r="AU2162">
            <v>0</v>
          </cell>
          <cell r="AV2162" t="str">
            <v>reservado por el FDL</v>
          </cell>
        </row>
        <row r="2163">
          <cell r="AP2163">
            <v>320543</v>
          </cell>
          <cell r="AQ2163">
            <v>6000160</v>
          </cell>
          <cell r="AR2163">
            <v>6</v>
          </cell>
          <cell r="AS2163">
            <v>42313</v>
          </cell>
          <cell r="AT2163" t="str">
            <v>IDU-2053-2015 Terminado Mantenimiento Periódico IDU Circuito Movilidad  -</v>
          </cell>
          <cell r="AU2163">
            <v>0</v>
          </cell>
          <cell r="AV2163" t="str">
            <v>intervencion IDU Mantenimiento Periódico IDU-2053-2015</v>
          </cell>
        </row>
        <row r="2164">
          <cell r="AP2164">
            <v>320545</v>
          </cell>
          <cell r="AQ2164">
            <v>6000160</v>
          </cell>
          <cell r="AR2164">
            <v>6</v>
          </cell>
          <cell r="AS2164">
            <v>42313</v>
          </cell>
          <cell r="AT2164" t="str">
            <v>IDU-2053-2015 Terminado Mantenimiento Periódico IDU Circuito Movilidad  -</v>
          </cell>
          <cell r="AU2164">
            <v>0</v>
          </cell>
          <cell r="AV2164" t="str">
            <v>intervencion IDU Mantenimiento Periódico IDU-2053-2015</v>
          </cell>
        </row>
        <row r="2165">
          <cell r="AP2165">
            <v>320575</v>
          </cell>
          <cell r="AQ2165">
            <v>6000176</v>
          </cell>
          <cell r="AR2165">
            <v>6</v>
          </cell>
          <cell r="AS2165">
            <v>42313</v>
          </cell>
          <cell r="AT2165" t="str">
            <v>IDU-1804-2013 Terminado Mantenimiento Periódico IDU Arterial  -</v>
          </cell>
          <cell r="AU2165">
            <v>0</v>
          </cell>
          <cell r="AV2165" t="str">
            <v>sc</v>
          </cell>
        </row>
        <row r="2166">
          <cell r="AP2166">
            <v>320577</v>
          </cell>
          <cell r="AQ2166">
            <v>6000176</v>
          </cell>
          <cell r="AR2166">
            <v>6</v>
          </cell>
          <cell r="AS2166">
            <v>42313</v>
          </cell>
          <cell r="AT2166" t="str">
            <v>IDU-1804-2013 Terminado Mantenimiento Periódico IDU Arterial  -</v>
          </cell>
          <cell r="AU2166">
            <v>0</v>
          </cell>
          <cell r="AV2166" t="str">
            <v>sc</v>
          </cell>
        </row>
        <row r="2167">
          <cell r="AP2167">
            <v>320616</v>
          </cell>
          <cell r="AQ2167">
            <v>6000190</v>
          </cell>
          <cell r="AR2167">
            <v>6</v>
          </cell>
          <cell r="AS2167">
            <v>42313</v>
          </cell>
          <cell r="AT2167" t="str">
            <v>IDU-2053-2015 Terminado Mantenimiento Periódico IDU Circuito Movilidad  -</v>
          </cell>
          <cell r="AU2167">
            <v>0</v>
          </cell>
          <cell r="AV2167" t="str">
            <v>intervencion IDU Mantenimiento Periódico IDU-2053-2015</v>
          </cell>
        </row>
        <row r="2168">
          <cell r="AP2168">
            <v>320618</v>
          </cell>
          <cell r="AQ2168">
            <v>6000190</v>
          </cell>
          <cell r="AR2168">
            <v>6</v>
          </cell>
          <cell r="AS2168">
            <v>42313</v>
          </cell>
          <cell r="AT2168" t="str">
            <v>IDU-2053-2015 Terminado Mantenimiento Periódico IDU Circuito Movilidad  -</v>
          </cell>
          <cell r="AU2168">
            <v>0</v>
          </cell>
          <cell r="AV2168" t="str">
            <v>intervencion IDU Mantenimiento Periódico IDU-2053-2015</v>
          </cell>
        </row>
        <row r="2169">
          <cell r="AP2169">
            <v>320630</v>
          </cell>
          <cell r="AQ2169">
            <v>6000194</v>
          </cell>
          <cell r="AR2169">
            <v>6</v>
          </cell>
          <cell r="AS2169">
            <v>42758</v>
          </cell>
          <cell r="AT2169" t="str">
            <v>COP-161-2016 Reservado Conservacion FDL TUNJUELITO Circuito Movilidad SD -</v>
          </cell>
          <cell r="AU2169">
            <v>0</v>
          </cell>
          <cell r="AV2169" t="str">
            <v>reservado por el FDL</v>
          </cell>
        </row>
        <row r="2170">
          <cell r="AP2170">
            <v>320654</v>
          </cell>
          <cell r="AQ2170">
            <v>6000207</v>
          </cell>
          <cell r="AR2170">
            <v>6</v>
          </cell>
          <cell r="AS2170">
            <v>42758</v>
          </cell>
          <cell r="AT2170" t="str">
            <v>COP-161-2016 Reservado Conservacion FDL TUNJUELITO Circuito Movilidad SD -</v>
          </cell>
          <cell r="AU2170">
            <v>0</v>
          </cell>
          <cell r="AV2170" t="str">
            <v>reservado por el FDL</v>
          </cell>
        </row>
        <row r="2171">
          <cell r="AP2171">
            <v>320675</v>
          </cell>
          <cell r="AQ2171">
            <v>6000217</v>
          </cell>
          <cell r="AR2171">
            <v>6</v>
          </cell>
          <cell r="AS2171">
            <v>42313</v>
          </cell>
          <cell r="AT2171" t="str">
            <v>IDU-1804-2013 Terminado Mantenimiento Periódico IDU Arterial  -</v>
          </cell>
          <cell r="AU2171">
            <v>0</v>
          </cell>
          <cell r="AV2171" t="str">
            <v>sc</v>
          </cell>
        </row>
        <row r="2172">
          <cell r="AP2172">
            <v>320677</v>
          </cell>
          <cell r="AQ2172">
            <v>6000217</v>
          </cell>
          <cell r="AR2172">
            <v>6</v>
          </cell>
          <cell r="AS2172">
            <v>42313</v>
          </cell>
          <cell r="AT2172" t="str">
            <v>IDU-1804-2013 Terminado Mantenimiento Periódico IDU Arterial  -</v>
          </cell>
          <cell r="AU2172">
            <v>0</v>
          </cell>
          <cell r="AV2172" t="str">
            <v>sc</v>
          </cell>
        </row>
        <row r="2173">
          <cell r="AP2173">
            <v>320695</v>
          </cell>
          <cell r="AQ2173">
            <v>6000221</v>
          </cell>
          <cell r="AR2173">
            <v>6</v>
          </cell>
          <cell r="AS2173">
            <v>42758</v>
          </cell>
          <cell r="AT2173" t="str">
            <v>COP-161-2016 Reservado Conservacion FDL TUNJUELITO Circuito Movilidad SD -</v>
          </cell>
          <cell r="AU2173">
            <v>0</v>
          </cell>
          <cell r="AV2173" t="str">
            <v>reservado por el FDL</v>
          </cell>
        </row>
        <row r="2174">
          <cell r="AP2174">
            <v>320766</v>
          </cell>
          <cell r="AQ2174">
            <v>6000243</v>
          </cell>
          <cell r="AR2174">
            <v>6</v>
          </cell>
          <cell r="AS2174">
            <v>42313</v>
          </cell>
          <cell r="AT2174" t="str">
            <v>IDU-2053-2015 Terminado Mantenimiento Periódico IDU Circuito Movilidad  -</v>
          </cell>
          <cell r="AU2174">
            <v>0</v>
          </cell>
          <cell r="AV2174" t="str">
            <v>intervencion IDU Mantenimiento Periódico IDU-2053-2015</v>
          </cell>
        </row>
        <row r="2175">
          <cell r="AP2175">
            <v>320768</v>
          </cell>
          <cell r="AQ2175">
            <v>6000243</v>
          </cell>
          <cell r="AR2175">
            <v>6</v>
          </cell>
          <cell r="AS2175">
            <v>42313</v>
          </cell>
          <cell r="AT2175" t="str">
            <v>IDU-2053-2015 Terminado Mantenimiento Periódico IDU Circuito Movilidad  -</v>
          </cell>
          <cell r="AU2175">
            <v>0</v>
          </cell>
          <cell r="AV2175" t="str">
            <v>intervencion IDU Mantenimiento Periódico IDU-2053-2015</v>
          </cell>
        </row>
        <row r="2176">
          <cell r="AP2176">
            <v>320827</v>
          </cell>
          <cell r="AQ2176">
            <v>6000269</v>
          </cell>
          <cell r="AR2176">
            <v>6</v>
          </cell>
          <cell r="AS2176">
            <v>42313</v>
          </cell>
          <cell r="AT2176" t="str">
            <v>IDU-1804-2013 Terminado Mantenimiento Periódico IDU Arterial  -</v>
          </cell>
          <cell r="AU2176">
            <v>0</v>
          </cell>
          <cell r="AV2176" t="str">
            <v>sc</v>
          </cell>
        </row>
        <row r="2177">
          <cell r="AP2177">
            <v>320829</v>
          </cell>
          <cell r="AQ2177">
            <v>6000269</v>
          </cell>
          <cell r="AR2177">
            <v>6</v>
          </cell>
          <cell r="AS2177">
            <v>42313</v>
          </cell>
          <cell r="AT2177" t="str">
            <v>IDU-1804-2013 Terminado Mantenimiento Periódico IDU Arterial  -</v>
          </cell>
          <cell r="AU2177">
            <v>0</v>
          </cell>
          <cell r="AV2177" t="str">
            <v>sc</v>
          </cell>
        </row>
        <row r="2178">
          <cell r="AP2178">
            <v>320919</v>
          </cell>
          <cell r="AQ2178">
            <v>6000302</v>
          </cell>
          <cell r="AR2178">
            <v>6</v>
          </cell>
          <cell r="AS2178">
            <v>42313</v>
          </cell>
          <cell r="AT2178" t="str">
            <v>IDU-72-2008 Terminado Mantenimiento Periódico IDU Local  -</v>
          </cell>
          <cell r="AU2178">
            <v>0</v>
          </cell>
          <cell r="AV2178" t="str">
            <v>intervencion IDU Mantenimiento Periódico IDU-72-2008</v>
          </cell>
        </row>
        <row r="2179">
          <cell r="AP2179">
            <v>320970</v>
          </cell>
          <cell r="AQ2179">
            <v>6000323</v>
          </cell>
          <cell r="AR2179">
            <v>6</v>
          </cell>
          <cell r="AS2179">
            <v>42758</v>
          </cell>
          <cell r="AT2179" t="str">
            <v>COP-161-2016 Reservado Conservacion FDL TUNJUELITO Circuito Movilidad SD -</v>
          </cell>
          <cell r="AU2179">
            <v>0</v>
          </cell>
          <cell r="AV2179" t="str">
            <v>reservado por el FDL</v>
          </cell>
        </row>
        <row r="2180">
          <cell r="AP2180">
            <v>320970</v>
          </cell>
          <cell r="AQ2180">
            <v>6000323</v>
          </cell>
          <cell r="AR2180">
            <v>6</v>
          </cell>
          <cell r="AS2180">
            <v>42731</v>
          </cell>
          <cell r="AT2180" t="str">
            <v>SD Reservado Mantenimiento Rutinario IDU Circuito Movilidad EJECUCION SITP 2016 -</v>
          </cell>
          <cell r="AU2180">
            <v>0</v>
          </cell>
          <cell r="AV2180" t="str">
            <v>reservado por el FDL</v>
          </cell>
        </row>
        <row r="2181">
          <cell r="AP2181">
            <v>320972</v>
          </cell>
          <cell r="AQ2181">
            <v>6000323</v>
          </cell>
          <cell r="AR2181">
            <v>6</v>
          </cell>
          <cell r="AS2181">
            <v>42758</v>
          </cell>
          <cell r="AT2181" t="str">
            <v>COP-161-2016 Reservado Conservacion FDL TUNJUELITO Circuito Movilidad SD -</v>
          </cell>
          <cell r="AU2181">
            <v>0</v>
          </cell>
          <cell r="AV2181" t="str">
            <v>reservado por el FDL</v>
          </cell>
        </row>
        <row r="2182">
          <cell r="AP2182">
            <v>320992</v>
          </cell>
          <cell r="AQ2182">
            <v>6000329</v>
          </cell>
          <cell r="AR2182">
            <v>6</v>
          </cell>
          <cell r="AS2182">
            <v>42731</v>
          </cell>
          <cell r="AT2182" t="str">
            <v>SD Reservado Mantenimiento Rutinario IDU Circuito Movilidad EJECUCION SITP 2016 -</v>
          </cell>
          <cell r="AU2182">
            <v>0</v>
          </cell>
          <cell r="AV2182" t="str">
            <v>reservado por el IDU</v>
          </cell>
        </row>
        <row r="2183">
          <cell r="AP2183">
            <v>321001</v>
          </cell>
          <cell r="AQ2183">
            <v>6000332</v>
          </cell>
          <cell r="AR2183">
            <v>6</v>
          </cell>
          <cell r="AS2183">
            <v>42758</v>
          </cell>
          <cell r="AT2183" t="str">
            <v>COP-161-2016 Reservado Conservacion FDL TUNJUELITO Circuito Movilidad SD -</v>
          </cell>
          <cell r="AU2183">
            <v>0</v>
          </cell>
          <cell r="AV2183" t="str">
            <v>reservado por el FDL</v>
          </cell>
        </row>
        <row r="2184">
          <cell r="AP2184">
            <v>321031</v>
          </cell>
          <cell r="AQ2184">
            <v>6000343</v>
          </cell>
          <cell r="AR2184">
            <v>6</v>
          </cell>
          <cell r="AS2184">
            <v>42758</v>
          </cell>
          <cell r="AT2184" t="str">
            <v>COP-161-2016 Reservado Conservacion FDL TUNJUELITO Circuito Movilidad SD -</v>
          </cell>
          <cell r="AU2184">
            <v>0</v>
          </cell>
          <cell r="AV2184" t="str">
            <v>reservado por el FDL</v>
          </cell>
        </row>
        <row r="2185">
          <cell r="AP2185">
            <v>321031</v>
          </cell>
          <cell r="AQ2185">
            <v>6000343</v>
          </cell>
          <cell r="AR2185">
            <v>6</v>
          </cell>
          <cell r="AS2185">
            <v>42731</v>
          </cell>
          <cell r="AT2185" t="str">
            <v>SD Reservado Mantenimiento Rutinario IDU Circuito Movilidad EJECUCION SITP 2016 -</v>
          </cell>
          <cell r="AU2185">
            <v>0</v>
          </cell>
          <cell r="AV2185" t="str">
            <v>reservado por el FDL</v>
          </cell>
        </row>
        <row r="2186">
          <cell r="AP2186">
            <v>321033</v>
          </cell>
          <cell r="AQ2186">
            <v>6000343</v>
          </cell>
          <cell r="AR2186">
            <v>6</v>
          </cell>
          <cell r="AS2186">
            <v>42758</v>
          </cell>
          <cell r="AT2186" t="str">
            <v>COP-161-2016 Reservado Conservacion FDL TUNJUELITO Circuito Movilidad SD -</v>
          </cell>
          <cell r="AU2186">
            <v>0</v>
          </cell>
          <cell r="AV2186" t="str">
            <v>reservado por el FDL</v>
          </cell>
        </row>
        <row r="2187">
          <cell r="AP2187">
            <v>321072</v>
          </cell>
          <cell r="AQ2187">
            <v>6000355</v>
          </cell>
          <cell r="AR2187">
            <v>6</v>
          </cell>
          <cell r="AS2187">
            <v>42313</v>
          </cell>
          <cell r="AT2187" t="str">
            <v>IDU-2053-2015 Terminado Mantenimiento Periódico IDU Circuito Movilidad  -</v>
          </cell>
          <cell r="AU2187">
            <v>0</v>
          </cell>
          <cell r="AV2187" t="str">
            <v>intervencion IDU Mantenimiento Periódico IDU-2053-2015</v>
          </cell>
        </row>
        <row r="2188">
          <cell r="AP2188">
            <v>321089</v>
          </cell>
          <cell r="AQ2188">
            <v>6000361</v>
          </cell>
          <cell r="AR2188">
            <v>6</v>
          </cell>
          <cell r="AS2188">
            <v>42758</v>
          </cell>
          <cell r="AT2188" t="str">
            <v>COP-161-2016 Reservado Conservacion FDL TUNJUELITO Circuito Movilidad SD -</v>
          </cell>
          <cell r="AU2188">
            <v>0</v>
          </cell>
          <cell r="AV2188" t="str">
            <v>reservado por el FDL</v>
          </cell>
        </row>
        <row r="2189">
          <cell r="AP2189">
            <v>321107</v>
          </cell>
          <cell r="AQ2189">
            <v>6000367</v>
          </cell>
          <cell r="AR2189">
            <v>6</v>
          </cell>
          <cell r="AS2189">
            <v>42758</v>
          </cell>
          <cell r="AT2189" t="str">
            <v>COP-161-2016 Reservado Conservacion FDL TUNJUELITO Circuito Movilidad SD -</v>
          </cell>
          <cell r="AU2189">
            <v>0</v>
          </cell>
          <cell r="AV2189" t="str">
            <v>reservado por el FDL</v>
          </cell>
        </row>
        <row r="2190">
          <cell r="AP2190">
            <v>321109</v>
          </cell>
          <cell r="AQ2190">
            <v>6000367</v>
          </cell>
          <cell r="AR2190">
            <v>6</v>
          </cell>
          <cell r="AS2190">
            <v>42758</v>
          </cell>
          <cell r="AT2190" t="str">
            <v>COP-161-2016 Reservado Conservacion FDL TUNJUELITO Circuito Movilidad SD -</v>
          </cell>
          <cell r="AU2190">
            <v>0</v>
          </cell>
          <cell r="AV2190" t="str">
            <v>reservado por el FDL</v>
          </cell>
        </row>
        <row r="2191">
          <cell r="AP2191">
            <v>321124</v>
          </cell>
          <cell r="AQ2191">
            <v>6000373</v>
          </cell>
          <cell r="AR2191">
            <v>6</v>
          </cell>
          <cell r="AS2191">
            <v>42313</v>
          </cell>
          <cell r="AT2191" t="str">
            <v>IDU-1699-2014 Terminado Mantenimiento Periódico IDU Circuito Movilidad  -</v>
          </cell>
          <cell r="AU2191">
            <v>0</v>
          </cell>
          <cell r="AV2191" t="str">
            <v>intervencion IDU Mantenimiento Periódico IDU-1699-2014</v>
          </cell>
        </row>
        <row r="2192">
          <cell r="AP2192">
            <v>321136</v>
          </cell>
          <cell r="AQ2192">
            <v>6000377</v>
          </cell>
          <cell r="AR2192">
            <v>6</v>
          </cell>
          <cell r="AS2192">
            <v>42731</v>
          </cell>
          <cell r="AT2192" t="str">
            <v>SD Reservado Mantenimiento Rutinario IDU Circuito Movilidad EJECUCION SITP 2016 -</v>
          </cell>
          <cell r="AU2192">
            <v>0</v>
          </cell>
          <cell r="AV2192" t="str">
            <v>reservado por el IDU</v>
          </cell>
        </row>
        <row r="2193">
          <cell r="AP2193">
            <v>321145</v>
          </cell>
          <cell r="AQ2193">
            <v>6000381</v>
          </cell>
          <cell r="AR2193">
            <v>6</v>
          </cell>
          <cell r="AS2193">
            <v>42758</v>
          </cell>
          <cell r="AT2193" t="str">
            <v>COP-161-2016 Reservado Conservacion FDL TUNJUELITO Circuito Movilidad SD -</v>
          </cell>
          <cell r="AU2193">
            <v>0</v>
          </cell>
          <cell r="AV2193" t="str">
            <v>reservado por el FDL</v>
          </cell>
        </row>
        <row r="2194">
          <cell r="AP2194">
            <v>321147</v>
          </cell>
          <cell r="AQ2194">
            <v>6000381</v>
          </cell>
          <cell r="AR2194">
            <v>6</v>
          </cell>
          <cell r="AS2194">
            <v>42758</v>
          </cell>
          <cell r="AT2194" t="str">
            <v>COP-161-2016 Reservado Conservacion FDL TUNJUELITO Circuito Movilidad SD -</v>
          </cell>
          <cell r="AU2194">
            <v>0</v>
          </cell>
          <cell r="AV2194" t="str">
            <v>reservado por el FDL</v>
          </cell>
        </row>
        <row r="2195">
          <cell r="AP2195">
            <v>321171</v>
          </cell>
          <cell r="AQ2195">
            <v>6000390</v>
          </cell>
          <cell r="AR2195">
            <v>6</v>
          </cell>
          <cell r="AS2195">
            <v>42313</v>
          </cell>
          <cell r="AT2195" t="str">
            <v>IDU-72-2008 Terminado Rehabilitación IDU Circuito Movilidad  -Calzada2-POLIZA ESTABILIDAD ACTIVA</v>
          </cell>
          <cell r="AU2195">
            <v>43307</v>
          </cell>
          <cell r="AV2195" t="str">
            <v>POLIZA ESTABILIDAD activa IDU-72-2008 rehabilitacion</v>
          </cell>
        </row>
        <row r="2196">
          <cell r="AP2196">
            <v>321174</v>
          </cell>
          <cell r="AQ2196">
            <v>6000391</v>
          </cell>
          <cell r="AR2196">
            <v>6</v>
          </cell>
          <cell r="AS2196">
            <v>42758</v>
          </cell>
          <cell r="AT2196" t="str">
            <v>COP-161-2016 Reservado Conservacion FDL TUNJUELITO Circuito Movilidad SD -</v>
          </cell>
          <cell r="AU2196">
            <v>0</v>
          </cell>
          <cell r="AV2196" t="str">
            <v>reservado por el FDL</v>
          </cell>
        </row>
        <row r="2197">
          <cell r="AP2197">
            <v>321177</v>
          </cell>
          <cell r="AQ2197">
            <v>6000393</v>
          </cell>
          <cell r="AR2197">
            <v>6</v>
          </cell>
          <cell r="AS2197">
            <v>42313</v>
          </cell>
          <cell r="AT2197" t="str">
            <v>IDU-1699-2014 Terminado Mantenimiento Periódico IDU Circuito Movilidad  -</v>
          </cell>
          <cell r="AU2197">
            <v>0</v>
          </cell>
          <cell r="AV2197" t="str">
            <v>intervencion IDU Mantenimiento Periódico IDU-1699-2014</v>
          </cell>
        </row>
        <row r="2198">
          <cell r="AP2198">
            <v>321210</v>
          </cell>
          <cell r="AQ2198">
            <v>6000402</v>
          </cell>
          <cell r="AR2198">
            <v>6</v>
          </cell>
          <cell r="AS2198">
            <v>42758</v>
          </cell>
          <cell r="AT2198" t="str">
            <v>COP-161-2016 Reservado Conservacion FDL TUNJUELITO Circuito Movilidad SD -</v>
          </cell>
          <cell r="AU2198">
            <v>0</v>
          </cell>
          <cell r="AV2198" t="str">
            <v>reservado por el FDL</v>
          </cell>
        </row>
        <row r="2199">
          <cell r="AP2199">
            <v>321212</v>
          </cell>
          <cell r="AQ2199">
            <v>6000402</v>
          </cell>
          <cell r="AR2199">
            <v>6</v>
          </cell>
          <cell r="AS2199">
            <v>42758</v>
          </cell>
          <cell r="AT2199" t="str">
            <v>COP-161-2016 Reservado Conservacion FDL TUNJUELITO Circuito Movilidad SD -</v>
          </cell>
          <cell r="AU2199">
            <v>0</v>
          </cell>
          <cell r="AV2199" t="str">
            <v>reservado por el FDL</v>
          </cell>
        </row>
        <row r="2200">
          <cell r="AP2200">
            <v>321245</v>
          </cell>
          <cell r="AQ2200">
            <v>6000414</v>
          </cell>
          <cell r="AR2200">
            <v>6</v>
          </cell>
          <cell r="AS2200">
            <v>42313</v>
          </cell>
          <cell r="AT2200" t="str">
            <v>IDU-1804-2013 Terminado Mantenimiento Periódico IDU Arterial  -</v>
          </cell>
          <cell r="AU2200">
            <v>0</v>
          </cell>
          <cell r="AV2200" t="str">
            <v>sc</v>
          </cell>
        </row>
        <row r="2201">
          <cell r="AP2201">
            <v>321275</v>
          </cell>
          <cell r="AQ2201">
            <v>6000426</v>
          </cell>
          <cell r="AR2201">
            <v>6</v>
          </cell>
          <cell r="AS2201">
            <v>42758</v>
          </cell>
          <cell r="AT2201" t="str">
            <v>COP-161-2016 Reservado Conservacion FDL TUNJUELITO Circuito Movilidad SD -</v>
          </cell>
          <cell r="AU2201">
            <v>0</v>
          </cell>
          <cell r="AV2201" t="str">
            <v>reservado por el FDL</v>
          </cell>
        </row>
        <row r="2202">
          <cell r="AP2202">
            <v>321277</v>
          </cell>
          <cell r="AQ2202">
            <v>6000426</v>
          </cell>
          <cell r="AR2202">
            <v>6</v>
          </cell>
          <cell r="AS2202">
            <v>42758</v>
          </cell>
          <cell r="AT2202" t="str">
            <v>COP-161-2016 Reservado Conservacion FDL TUNJUELITO Circuito Movilidad SD -</v>
          </cell>
          <cell r="AU2202">
            <v>0</v>
          </cell>
          <cell r="AV2202" t="str">
            <v>reservado por el FDL</v>
          </cell>
        </row>
        <row r="2203">
          <cell r="AP2203">
            <v>321283</v>
          </cell>
          <cell r="AQ2203">
            <v>6000428</v>
          </cell>
          <cell r="AR2203">
            <v>6</v>
          </cell>
          <cell r="AS2203">
            <v>42758</v>
          </cell>
          <cell r="AT2203" t="str">
            <v>COP-161-2016 Reservado Conservacion FDL TUNJUELITO Circuito Movilidad SD -</v>
          </cell>
          <cell r="AU2203">
            <v>0</v>
          </cell>
          <cell r="AV2203" t="str">
            <v>reservado por el FDL</v>
          </cell>
        </row>
        <row r="2204">
          <cell r="AP2204">
            <v>321289</v>
          </cell>
          <cell r="AQ2204">
            <v>6000430</v>
          </cell>
          <cell r="AR2204">
            <v>6</v>
          </cell>
          <cell r="AS2204">
            <v>42313</v>
          </cell>
          <cell r="AT2204" t="str">
            <v>IDU-2053-2015 Terminado Mantenimiento Periódico IDU Circuito Movilidad  -</v>
          </cell>
          <cell r="AU2204">
            <v>0</v>
          </cell>
          <cell r="AV2204" t="str">
            <v>intervencion IDU Mantenimiento Periódico IDU-2053-2015</v>
          </cell>
        </row>
        <row r="2205">
          <cell r="AP2205">
            <v>321291</v>
          </cell>
          <cell r="AQ2205">
            <v>6000430</v>
          </cell>
          <cell r="AR2205">
            <v>6</v>
          </cell>
          <cell r="AS2205">
            <v>42313</v>
          </cell>
          <cell r="AT2205" t="str">
            <v>IDU-2053-2015 Terminado Mantenimiento Periódico IDU Circuito Movilidad  -</v>
          </cell>
          <cell r="AU2205">
            <v>0</v>
          </cell>
          <cell r="AV2205" t="str">
            <v>intervencion IDU Mantenimiento Periódico IDU-2053-2015</v>
          </cell>
        </row>
        <row r="2206">
          <cell r="AP2206">
            <v>321306</v>
          </cell>
          <cell r="AQ2206">
            <v>6000437</v>
          </cell>
          <cell r="AR2206">
            <v>6</v>
          </cell>
          <cell r="AS2206">
            <v>42516</v>
          </cell>
          <cell r="AT2206" t="str">
            <v>SD Reservado Diagnostico IDU Circuito Movilidad SITP 2016 -</v>
          </cell>
          <cell r="AU2206">
            <v>0</v>
          </cell>
          <cell r="AV2206" t="str">
            <v>reservado por el IDU</v>
          </cell>
        </row>
        <row r="2207">
          <cell r="AP2207">
            <v>321348</v>
          </cell>
          <cell r="AQ2207">
            <v>6000452</v>
          </cell>
          <cell r="AR2207">
            <v>6</v>
          </cell>
          <cell r="AS2207">
            <v>42313</v>
          </cell>
          <cell r="AT2207" t="str">
            <v>IDU-1699-2014 Terminado Mantenimiento Periódico IDU Circuito Movilidad  -</v>
          </cell>
          <cell r="AU2207">
            <v>0</v>
          </cell>
          <cell r="AV2207" t="str">
            <v>intervencion IDU Mantenimiento Periódico IDU-1699-2014</v>
          </cell>
        </row>
        <row r="2208">
          <cell r="AP2208">
            <v>321354</v>
          </cell>
          <cell r="AQ2208">
            <v>6000454</v>
          </cell>
          <cell r="AR2208">
            <v>6</v>
          </cell>
          <cell r="AS2208">
            <v>42758</v>
          </cell>
          <cell r="AT2208" t="str">
            <v>COP-161-2016 Reservado Conservacion FDL TUNJUELITO Circuito Movilidad SD -</v>
          </cell>
          <cell r="AU2208">
            <v>0</v>
          </cell>
          <cell r="AV2208" t="str">
            <v>reservado por el FDL</v>
          </cell>
        </row>
        <row r="2209">
          <cell r="AP2209">
            <v>321356</v>
          </cell>
          <cell r="AQ2209">
            <v>6000454</v>
          </cell>
          <cell r="AR2209">
            <v>6</v>
          </cell>
          <cell r="AS2209">
            <v>42758</v>
          </cell>
          <cell r="AT2209" t="str">
            <v>COP-161-2016 Reservado Conservacion FDL TUNJUELITO Circuito Movilidad SD -</v>
          </cell>
          <cell r="AU2209">
            <v>0</v>
          </cell>
          <cell r="AV2209" t="str">
            <v>reservado por el FDL</v>
          </cell>
        </row>
        <row r="2210">
          <cell r="AP2210">
            <v>321359</v>
          </cell>
          <cell r="AQ2210">
            <v>6000455</v>
          </cell>
          <cell r="AR2210">
            <v>6</v>
          </cell>
          <cell r="AS2210">
            <v>42758</v>
          </cell>
          <cell r="AT2210" t="str">
            <v>COP-161-2016 Reservado Conservacion FDL TUNJUELITO Circuito Movilidad SD -</v>
          </cell>
          <cell r="AU2210">
            <v>0</v>
          </cell>
          <cell r="AV2210" t="str">
            <v>reservado por el FDL</v>
          </cell>
        </row>
        <row r="2211">
          <cell r="AP2211">
            <v>321416</v>
          </cell>
          <cell r="AQ2211">
            <v>6000473</v>
          </cell>
          <cell r="AR2211">
            <v>6</v>
          </cell>
          <cell r="AS2211">
            <v>42313</v>
          </cell>
          <cell r="AT2211" t="str">
            <v>IDU-1699-2014 Terminado Mantenimiento Periódico IDU Circuito Movilidad  -</v>
          </cell>
          <cell r="AU2211">
            <v>0</v>
          </cell>
          <cell r="AV2211" t="str">
            <v>intervencion IDU Mantenimiento Periódico IDU-1699-2014</v>
          </cell>
        </row>
        <row r="2212">
          <cell r="AP2212">
            <v>321419</v>
          </cell>
          <cell r="AQ2212">
            <v>6000474</v>
          </cell>
          <cell r="AR2212">
            <v>6</v>
          </cell>
          <cell r="AS2212">
            <v>42758</v>
          </cell>
          <cell r="AT2212" t="str">
            <v>COP-161-2016 Reservado Conservacion FDL TUNJUELITO Circuito Movilidad SD -</v>
          </cell>
          <cell r="AU2212">
            <v>0</v>
          </cell>
          <cell r="AV2212" t="str">
            <v>reservado por el FDL</v>
          </cell>
        </row>
        <row r="2213">
          <cell r="AP2213">
            <v>321422</v>
          </cell>
          <cell r="AQ2213">
            <v>6000475</v>
          </cell>
          <cell r="AR2213">
            <v>6</v>
          </cell>
          <cell r="AS2213">
            <v>42758</v>
          </cell>
          <cell r="AT2213" t="str">
            <v>COP-161-2016 Reservado Conservacion FDL TUNJUELITO Circuito Movilidad SD -</v>
          </cell>
          <cell r="AU2213">
            <v>0</v>
          </cell>
          <cell r="AV2213" t="str">
            <v>reservado por el FDL</v>
          </cell>
        </row>
        <row r="2214">
          <cell r="AP2214">
            <v>321424</v>
          </cell>
          <cell r="AQ2214">
            <v>6000475</v>
          </cell>
          <cell r="AR2214">
            <v>6</v>
          </cell>
          <cell r="AS2214">
            <v>42758</v>
          </cell>
          <cell r="AT2214" t="str">
            <v>COP-161-2016 Reservado Conservacion FDL TUNJUELITO Circuito Movilidad SD -</v>
          </cell>
          <cell r="AU2214">
            <v>0</v>
          </cell>
          <cell r="AV2214" t="str">
            <v>reservado por el FDL</v>
          </cell>
        </row>
        <row r="2215">
          <cell r="AP2215">
            <v>321427</v>
          </cell>
          <cell r="AQ2215">
            <v>6000476</v>
          </cell>
          <cell r="AR2215">
            <v>6</v>
          </cell>
          <cell r="AS2215">
            <v>42313</v>
          </cell>
          <cell r="AT2215" t="str">
            <v>IDU-2053-2015 Terminado Mantenimiento Periódico IDU Circuito Movilidad  -</v>
          </cell>
          <cell r="AU2215">
            <v>0</v>
          </cell>
          <cell r="AV2215" t="str">
            <v>intervencion IDU Mantenimiento Periódico IDU-2053-2015</v>
          </cell>
        </row>
        <row r="2216">
          <cell r="AP2216">
            <v>321459</v>
          </cell>
          <cell r="AQ2216">
            <v>6000487</v>
          </cell>
          <cell r="AR2216">
            <v>6</v>
          </cell>
          <cell r="AS2216">
            <v>41298</v>
          </cell>
          <cell r="AT2216" t="str">
            <v>SD Terminado Mantenimiento Periódico UAERMV Circuito Movilidad  -Calzada2-POLIZA ESTABILIDAD ACTIVA</v>
          </cell>
          <cell r="AU2216">
            <v>42957</v>
          </cell>
          <cell r="AV2216" t="str">
            <v>POLIZA ESTABILIDAD activa IDU-72-2008</v>
          </cell>
        </row>
        <row r="2217">
          <cell r="AP2217">
            <v>321471</v>
          </cell>
          <cell r="AQ2217">
            <v>6000491</v>
          </cell>
          <cell r="AR2217">
            <v>6</v>
          </cell>
          <cell r="AS2217">
            <v>42585</v>
          </cell>
          <cell r="AT2217" t="str">
            <v>COP-145-2014 Terminado Conservacion FDL TUNJUELITO Circuito Movilidad SD -</v>
          </cell>
          <cell r="AU2217">
            <v>0</v>
          </cell>
          <cell r="AV2217" t="str">
            <v>reservado por el FDL</v>
          </cell>
        </row>
        <row r="2218">
          <cell r="AP2218">
            <v>321545</v>
          </cell>
          <cell r="AQ2218">
            <v>6000515</v>
          </cell>
          <cell r="AR2218">
            <v>6</v>
          </cell>
          <cell r="AS2218">
            <v>42313</v>
          </cell>
          <cell r="AT2218" t="str">
            <v>IDU-1804-2013 Terminado Mantenimiento Periódico IDU Arterial  -</v>
          </cell>
          <cell r="AU2218">
            <v>0</v>
          </cell>
          <cell r="AV2218" t="str">
            <v>sc</v>
          </cell>
        </row>
        <row r="2219">
          <cell r="AP2219">
            <v>321652</v>
          </cell>
          <cell r="AQ2219">
            <v>6000558</v>
          </cell>
          <cell r="AR2219">
            <v>6</v>
          </cell>
          <cell r="AS2219">
            <v>42758</v>
          </cell>
          <cell r="AT2219" t="str">
            <v>COP-161-2016 Reservado Conservacion FDL TUNJUELITO Circuito Movilidad SD -</v>
          </cell>
          <cell r="AU2219">
            <v>0</v>
          </cell>
          <cell r="AV2219" t="str">
            <v>sc</v>
          </cell>
        </row>
        <row r="2220">
          <cell r="AP2220">
            <v>321758</v>
          </cell>
          <cell r="AQ2220">
            <v>6000594</v>
          </cell>
          <cell r="AR2220">
            <v>6</v>
          </cell>
          <cell r="AS2220">
            <v>42313</v>
          </cell>
          <cell r="AT2220" t="str">
            <v>IDU-1804-2013 Terminado Mantenimiento Periódico IDU Arterial  -</v>
          </cell>
          <cell r="AU2220">
            <v>0</v>
          </cell>
          <cell r="AV2220" t="str">
            <v>sc</v>
          </cell>
        </row>
        <row r="2221">
          <cell r="AP2221">
            <v>321931</v>
          </cell>
          <cell r="AQ2221">
            <v>6000661</v>
          </cell>
          <cell r="AR2221">
            <v>6</v>
          </cell>
          <cell r="AS2221">
            <v>42313</v>
          </cell>
          <cell r="AT2221" t="str">
            <v>IDU-1804-2013 Terminado Mantenimiento Periódico IDU Arterial  -</v>
          </cell>
          <cell r="AU2221">
            <v>0</v>
          </cell>
          <cell r="AV2221" t="str">
            <v>sc</v>
          </cell>
        </row>
        <row r="2222">
          <cell r="AP2222">
            <v>321964</v>
          </cell>
          <cell r="AQ2222">
            <v>6000673</v>
          </cell>
          <cell r="AR2222">
            <v>6</v>
          </cell>
          <cell r="AS2222">
            <v>42313</v>
          </cell>
          <cell r="AT2222" t="str">
            <v>IDU-57-2012 Terminado Acciones de Movilidad IDU Arterial  -</v>
          </cell>
          <cell r="AU2222">
            <v>0</v>
          </cell>
          <cell r="AV2222" t="str">
            <v>sc</v>
          </cell>
        </row>
        <row r="2223">
          <cell r="AP2223">
            <v>321966</v>
          </cell>
          <cell r="AQ2223">
            <v>6000673</v>
          </cell>
          <cell r="AR2223">
            <v>6</v>
          </cell>
          <cell r="AS2223">
            <v>42313</v>
          </cell>
          <cell r="AT2223" t="str">
            <v>IDU-72-2008 Terminado Acciones de Movilidad IDU Arterial  -</v>
          </cell>
          <cell r="AU2223">
            <v>0</v>
          </cell>
          <cell r="AV2223" t="str">
            <v>sc</v>
          </cell>
        </row>
        <row r="2224">
          <cell r="AP2224">
            <v>321993</v>
          </cell>
          <cell r="AQ2224">
            <v>6000684</v>
          </cell>
          <cell r="AR2224">
            <v>6</v>
          </cell>
          <cell r="AS2224">
            <v>42313</v>
          </cell>
          <cell r="AT2224" t="str">
            <v>IDU-57-2012 Terminado Acciones de Movilidad IDU Arterial  -</v>
          </cell>
          <cell r="AU2224">
            <v>0</v>
          </cell>
          <cell r="AV2224" t="str">
            <v>sc</v>
          </cell>
        </row>
        <row r="2225">
          <cell r="AP2225">
            <v>322012</v>
          </cell>
          <cell r="AQ2225">
            <v>6000690</v>
          </cell>
          <cell r="AR2225">
            <v>6</v>
          </cell>
          <cell r="AS2225">
            <v>42313</v>
          </cell>
          <cell r="AT2225" t="str">
            <v>IDU-57-2012 Terminado Acciones de Movilidad IDU Arterial  -</v>
          </cell>
          <cell r="AU2225">
            <v>0</v>
          </cell>
          <cell r="AV2225" t="str">
            <v>sc</v>
          </cell>
        </row>
        <row r="2226">
          <cell r="AP2226">
            <v>322017</v>
          </cell>
          <cell r="AQ2226">
            <v>6000691</v>
          </cell>
          <cell r="AR2226">
            <v>6</v>
          </cell>
          <cell r="AS2226">
            <v>42313</v>
          </cell>
          <cell r="AT2226" t="str">
            <v>IDU-57-2012 Terminado Acciones de Movilidad IDU Arterial  -</v>
          </cell>
          <cell r="AU2226">
            <v>0</v>
          </cell>
          <cell r="AV2226" t="str">
            <v>sc</v>
          </cell>
        </row>
        <row r="2227">
          <cell r="AP2227">
            <v>322041</v>
          </cell>
          <cell r="AQ2227">
            <v>6000700</v>
          </cell>
          <cell r="AR2227">
            <v>6</v>
          </cell>
          <cell r="AS2227">
            <v>42313</v>
          </cell>
          <cell r="AT2227" t="str">
            <v>IDU-57-2012 Terminado Acciones de Movilidad IDU Arterial  -</v>
          </cell>
          <cell r="AU2227">
            <v>0</v>
          </cell>
          <cell r="AV2227" t="str">
            <v>sc</v>
          </cell>
        </row>
        <row r="2228">
          <cell r="AP2228">
            <v>322061</v>
          </cell>
          <cell r="AQ2228">
            <v>6000706</v>
          </cell>
          <cell r="AR2228">
            <v>6</v>
          </cell>
          <cell r="AS2228">
            <v>42313</v>
          </cell>
          <cell r="AT2228" t="str">
            <v>IDU-57-2012 Terminado Acciones de Movilidad IDU Arterial  -</v>
          </cell>
          <cell r="AU2228">
            <v>0</v>
          </cell>
          <cell r="AV2228" t="str">
            <v>sc</v>
          </cell>
        </row>
        <row r="2229">
          <cell r="AP2229">
            <v>322066</v>
          </cell>
          <cell r="AQ2229">
            <v>6000708</v>
          </cell>
          <cell r="AR2229">
            <v>6</v>
          </cell>
          <cell r="AS2229">
            <v>42313</v>
          </cell>
          <cell r="AT2229" t="str">
            <v>IDU-57-2012 Terminado Acciones de Movilidad IDU Arterial  -</v>
          </cell>
          <cell r="AU2229">
            <v>0</v>
          </cell>
          <cell r="AV2229" t="str">
            <v>sc</v>
          </cell>
        </row>
        <row r="2230">
          <cell r="AP2230">
            <v>322068</v>
          </cell>
          <cell r="AQ2230">
            <v>6000708</v>
          </cell>
          <cell r="AR2230">
            <v>6</v>
          </cell>
          <cell r="AS2230">
            <v>42313</v>
          </cell>
          <cell r="AT2230" t="str">
            <v>IDU-72-2008 Terminado Acciones de Movilidad IDU Arterial  -</v>
          </cell>
          <cell r="AU2230">
            <v>0</v>
          </cell>
          <cell r="AV2230" t="str">
            <v>sc</v>
          </cell>
        </row>
        <row r="2231">
          <cell r="AP2231">
            <v>322089</v>
          </cell>
          <cell r="AQ2231">
            <v>6000717</v>
          </cell>
          <cell r="AR2231">
            <v>6</v>
          </cell>
          <cell r="AS2231">
            <v>42313</v>
          </cell>
          <cell r="AT2231" t="str">
            <v>IDU-57-2012 Terminado Acciones de Movilidad IDU Arterial  -</v>
          </cell>
          <cell r="AU2231">
            <v>0</v>
          </cell>
          <cell r="AV2231" t="str">
            <v>sc</v>
          </cell>
        </row>
        <row r="2232">
          <cell r="AP2232">
            <v>322091</v>
          </cell>
          <cell r="AQ2232">
            <v>6000717</v>
          </cell>
          <cell r="AR2232">
            <v>6</v>
          </cell>
          <cell r="AS2232">
            <v>42313</v>
          </cell>
          <cell r="AT2232" t="str">
            <v>IDU-72-2008 Terminado Acciones de Movilidad IDU Arterial  -</v>
          </cell>
          <cell r="AU2232">
            <v>0</v>
          </cell>
          <cell r="AV2232" t="str">
            <v>sc</v>
          </cell>
        </row>
        <row r="2233">
          <cell r="AP2233">
            <v>322112</v>
          </cell>
          <cell r="AQ2233">
            <v>6000724</v>
          </cell>
          <cell r="AR2233">
            <v>6</v>
          </cell>
          <cell r="AS2233">
            <v>42313</v>
          </cell>
          <cell r="AT2233" t="str">
            <v>IDU-57-2012 Terminado Acciones de Movilidad IDU Arterial  -</v>
          </cell>
          <cell r="AU2233">
            <v>0</v>
          </cell>
          <cell r="AV2233" t="str">
            <v>sc</v>
          </cell>
        </row>
        <row r="2234">
          <cell r="AP2234">
            <v>322120</v>
          </cell>
          <cell r="AQ2234">
            <v>6000727</v>
          </cell>
          <cell r="AR2234">
            <v>6</v>
          </cell>
          <cell r="AS2234">
            <v>42313</v>
          </cell>
          <cell r="AT2234" t="str">
            <v>IDU-57-2012 Terminado Acciones de Movilidad IDU Arterial  -</v>
          </cell>
          <cell r="AU2234">
            <v>0</v>
          </cell>
          <cell r="AV2234" t="str">
            <v>sc</v>
          </cell>
        </row>
        <row r="2235">
          <cell r="AP2235">
            <v>322146</v>
          </cell>
          <cell r="AQ2235">
            <v>6000737</v>
          </cell>
          <cell r="AR2235">
            <v>6</v>
          </cell>
          <cell r="AS2235">
            <v>42313</v>
          </cell>
          <cell r="AT2235" t="str">
            <v>IDU-1804-2013 Terminado Mantenimiento Periódico IDU Arterial  -</v>
          </cell>
          <cell r="AU2235">
            <v>0</v>
          </cell>
          <cell r="AV2235" t="str">
            <v>sc</v>
          </cell>
        </row>
        <row r="2236">
          <cell r="AP2236">
            <v>322172</v>
          </cell>
          <cell r="AQ2236">
            <v>6000747</v>
          </cell>
          <cell r="AR2236">
            <v>6</v>
          </cell>
          <cell r="AS2236">
            <v>42313</v>
          </cell>
          <cell r="AT2236" t="str">
            <v>IDU-72-2008 Terminado Acciones de Movilidad IDU Arterial  -</v>
          </cell>
          <cell r="AU2236">
            <v>0</v>
          </cell>
          <cell r="AV2236" t="str">
            <v>sc</v>
          </cell>
        </row>
        <row r="2237">
          <cell r="AP2237">
            <v>322174</v>
          </cell>
          <cell r="AQ2237">
            <v>6000747</v>
          </cell>
          <cell r="AR2237">
            <v>6</v>
          </cell>
          <cell r="AS2237">
            <v>42313</v>
          </cell>
          <cell r="AT2237" t="str">
            <v>IDU-57-2012 Terminado Acciones de Movilidad IDU Arterial  -</v>
          </cell>
          <cell r="AU2237">
            <v>0</v>
          </cell>
          <cell r="AV2237" t="str">
            <v>sc</v>
          </cell>
        </row>
        <row r="2238">
          <cell r="AP2238">
            <v>322198</v>
          </cell>
          <cell r="AQ2238">
            <v>6000758</v>
          </cell>
          <cell r="AR2238">
            <v>6</v>
          </cell>
          <cell r="AS2238">
            <v>42313</v>
          </cell>
          <cell r="AT2238" t="str">
            <v>IDU-57-2012 Terminado Acciones de Movilidad IDU Arterial  -</v>
          </cell>
          <cell r="AU2238">
            <v>0</v>
          </cell>
          <cell r="AV2238" t="str">
            <v>sc</v>
          </cell>
        </row>
        <row r="2239">
          <cell r="AP2239">
            <v>322221</v>
          </cell>
          <cell r="AQ2239">
            <v>6000765</v>
          </cell>
          <cell r="AR2239">
            <v>6</v>
          </cell>
          <cell r="AS2239">
            <v>42313</v>
          </cell>
          <cell r="AT2239" t="str">
            <v>IDU-57-2012 Terminado Acciones de Movilidad IDU Arterial  -</v>
          </cell>
          <cell r="AU2239">
            <v>0</v>
          </cell>
          <cell r="AV2239" t="str">
            <v>sc</v>
          </cell>
        </row>
        <row r="2240">
          <cell r="AP2240">
            <v>322277</v>
          </cell>
          <cell r="AQ2240">
            <v>6000784</v>
          </cell>
          <cell r="AR2240">
            <v>6</v>
          </cell>
          <cell r="AS2240">
            <v>42313</v>
          </cell>
          <cell r="AT2240" t="str">
            <v>IDU-57-2012 Terminado Acciones de Movilidad IDU Arterial  -</v>
          </cell>
          <cell r="AU2240">
            <v>0</v>
          </cell>
          <cell r="AV2240" t="str">
            <v>sc</v>
          </cell>
        </row>
        <row r="2241">
          <cell r="AP2241">
            <v>322322</v>
          </cell>
          <cell r="AQ2241">
            <v>6000799</v>
          </cell>
          <cell r="AR2241">
            <v>6</v>
          </cell>
          <cell r="AS2241">
            <v>42313</v>
          </cell>
          <cell r="AT2241" t="str">
            <v>IDU-1804-2013 Terminado Mantenimiento Periódico IDU Arterial  -</v>
          </cell>
          <cell r="AU2241">
            <v>0</v>
          </cell>
          <cell r="AV2241" t="str">
            <v>sc</v>
          </cell>
        </row>
        <row r="2242">
          <cell r="AP2242">
            <v>322358</v>
          </cell>
          <cell r="AQ2242">
            <v>6000811</v>
          </cell>
          <cell r="AR2242">
            <v>6</v>
          </cell>
          <cell r="AS2242">
            <v>42313</v>
          </cell>
          <cell r="AT2242" t="str">
            <v>IDU-57-2012 Terminado Acciones de Movilidad IDU Arterial  -</v>
          </cell>
          <cell r="AU2242">
            <v>0</v>
          </cell>
          <cell r="AV2242" t="str">
            <v>sc</v>
          </cell>
        </row>
        <row r="2243">
          <cell r="AP2243">
            <v>322403</v>
          </cell>
          <cell r="AQ2243">
            <v>6000826</v>
          </cell>
          <cell r="AR2243">
            <v>6</v>
          </cell>
          <cell r="AS2243">
            <v>42313</v>
          </cell>
          <cell r="AT2243" t="str">
            <v>IDU-1804-2013 Terminado Mantenimiento Periódico IDU Arterial  -</v>
          </cell>
          <cell r="AU2243">
            <v>0</v>
          </cell>
          <cell r="AV2243" t="str">
            <v>sc</v>
          </cell>
        </row>
        <row r="2244">
          <cell r="AP2244">
            <v>322427</v>
          </cell>
          <cell r="AQ2244">
            <v>6000834</v>
          </cell>
          <cell r="AR2244">
            <v>6</v>
          </cell>
          <cell r="AS2244">
            <v>42313</v>
          </cell>
          <cell r="AT2244" t="str">
            <v>IDU-1804-2013 Terminado Mantenimiento Periódico IDU Arterial  -</v>
          </cell>
          <cell r="AU2244">
            <v>0</v>
          </cell>
          <cell r="AV2244" t="str">
            <v>sc</v>
          </cell>
        </row>
        <row r="2245">
          <cell r="AP2245">
            <v>322490</v>
          </cell>
          <cell r="AQ2245">
            <v>6000855</v>
          </cell>
          <cell r="AR2245">
            <v>6</v>
          </cell>
          <cell r="AS2245">
            <v>42389</v>
          </cell>
          <cell r="AT2245" t="str">
            <v>SD Terminado Acciones de Movilidad UAERMV Local Salvando Vidas -</v>
          </cell>
          <cell r="AU2245">
            <v>0</v>
          </cell>
          <cell r="AV2245" t="str">
            <v>sc</v>
          </cell>
        </row>
        <row r="2246">
          <cell r="AP2246">
            <v>322538</v>
          </cell>
          <cell r="AQ2246">
            <v>6000872</v>
          </cell>
          <cell r="AR2246">
            <v>6</v>
          </cell>
          <cell r="AS2246">
            <v>42313</v>
          </cell>
          <cell r="AT2246" t="str">
            <v>IDU-1804-2013 Terminado Mantenimiento Periódico IDU Arterial  -</v>
          </cell>
          <cell r="AU2246">
            <v>0</v>
          </cell>
          <cell r="AV2246" t="str">
            <v>sc</v>
          </cell>
        </row>
        <row r="2247">
          <cell r="AP2247">
            <v>322577</v>
          </cell>
          <cell r="AQ2247">
            <v>6000885</v>
          </cell>
          <cell r="AR2247">
            <v>6</v>
          </cell>
          <cell r="AS2247">
            <v>42389</v>
          </cell>
          <cell r="AT2247" t="str">
            <v>SD Terminado Acciones de Movilidad UAERMV Local Salvando Vidas -</v>
          </cell>
          <cell r="AU2247">
            <v>0</v>
          </cell>
          <cell r="AV2247" t="str">
            <v>sc</v>
          </cell>
        </row>
        <row r="2248">
          <cell r="AP2248">
            <v>322601</v>
          </cell>
          <cell r="AQ2248">
            <v>6000893</v>
          </cell>
          <cell r="AR2248">
            <v>6</v>
          </cell>
          <cell r="AS2248">
            <v>42313</v>
          </cell>
          <cell r="AT2248" t="str">
            <v>IDU-1804-2013 Terminado Mantenimiento Periódico IDU Arterial  -</v>
          </cell>
          <cell r="AU2248">
            <v>0</v>
          </cell>
          <cell r="AV2248" t="str">
            <v>sc</v>
          </cell>
        </row>
        <row r="2249">
          <cell r="AP2249">
            <v>322634</v>
          </cell>
          <cell r="AQ2249">
            <v>6000904</v>
          </cell>
          <cell r="AR2249">
            <v>6</v>
          </cell>
          <cell r="AS2249">
            <v>42667</v>
          </cell>
          <cell r="AT2249" t="str">
            <v>SD Terminado Mantenimiento Periódico UAERMV Circuito Movilidad SD Intervenida 05/11/2014 Reporte depuración ejecución UMV-</v>
          </cell>
          <cell r="AU2249">
            <v>0</v>
          </cell>
          <cell r="AV2249" t="str">
            <v>INTERVENCION UAERMV Mantenimiento Periódico</v>
          </cell>
        </row>
        <row r="2250">
          <cell r="AP2250">
            <v>322652</v>
          </cell>
          <cell r="AQ2250">
            <v>6000910</v>
          </cell>
          <cell r="AR2250">
            <v>6</v>
          </cell>
          <cell r="AS2250">
            <v>42389</v>
          </cell>
          <cell r="AT2250" t="str">
            <v>SD Terminado Acciones de Movilidad UAERMV Circuito Movilidad Salvando Vidas -</v>
          </cell>
          <cell r="AU2250">
            <v>0</v>
          </cell>
          <cell r="AV2250" t="str">
            <v>viable</v>
          </cell>
        </row>
        <row r="2251">
          <cell r="AP2251">
            <v>322664</v>
          </cell>
          <cell r="AQ2251">
            <v>6000914</v>
          </cell>
          <cell r="AR2251">
            <v>6</v>
          </cell>
          <cell r="AS2251">
            <v>42313</v>
          </cell>
          <cell r="AT2251" t="str">
            <v>IDU-1804-2013 Terminado Mantenimiento Periódico IDU Arterial  -</v>
          </cell>
          <cell r="AU2251">
            <v>0</v>
          </cell>
          <cell r="AV2251" t="str">
            <v>sc</v>
          </cell>
        </row>
        <row r="2252">
          <cell r="AP2252">
            <v>322694</v>
          </cell>
          <cell r="AQ2252">
            <v>6000924</v>
          </cell>
          <cell r="AR2252">
            <v>6</v>
          </cell>
          <cell r="AS2252">
            <v>42585</v>
          </cell>
          <cell r="AT2252" t="str">
            <v>COP-145-2014 Terminado Rehabilitación FDL TUNJUELITO Local SD -</v>
          </cell>
          <cell r="AU2252">
            <v>0</v>
          </cell>
          <cell r="AV2252" t="str">
            <v>reservado por el FDL cabildos</v>
          </cell>
        </row>
        <row r="2253">
          <cell r="AP2253">
            <v>322709</v>
          </cell>
          <cell r="AQ2253">
            <v>50008180</v>
          </cell>
          <cell r="AR2253">
            <v>6</v>
          </cell>
          <cell r="AS2253">
            <v>42768</v>
          </cell>
          <cell r="AT2253" t="str">
            <v>SD Reservado Acciones de Movilidad UAERMV Local Salvando Vidas -</v>
          </cell>
          <cell r="AU2253">
            <v>0</v>
          </cell>
          <cell r="AV2253" t="str">
            <v>sc</v>
          </cell>
        </row>
        <row r="2254">
          <cell r="AP2254">
            <v>322727</v>
          </cell>
          <cell r="AQ2254">
            <v>6000935</v>
          </cell>
          <cell r="AR2254">
            <v>6</v>
          </cell>
          <cell r="AS2254">
            <v>42313</v>
          </cell>
          <cell r="AT2254" t="str">
            <v>IDU-1804-2013 Terminado Mantenimiento Periódico IDU Arterial  -</v>
          </cell>
          <cell r="AU2254">
            <v>0</v>
          </cell>
          <cell r="AV2254" t="str">
            <v>sc</v>
          </cell>
        </row>
        <row r="2255">
          <cell r="AP2255">
            <v>322763</v>
          </cell>
          <cell r="AQ2255">
            <v>6000947</v>
          </cell>
          <cell r="AR2255">
            <v>6</v>
          </cell>
          <cell r="AS2255">
            <v>42731</v>
          </cell>
          <cell r="AT2255" t="str">
            <v>SD Reservado Mantenimiento Rutinario IDU Circuito Movilidad EJECUCION SITP 2016 -</v>
          </cell>
          <cell r="AU2255">
            <v>0</v>
          </cell>
          <cell r="AV2255" t="str">
            <v>reservado por el IDU</v>
          </cell>
        </row>
        <row r="2256">
          <cell r="AP2256">
            <v>322787</v>
          </cell>
          <cell r="AQ2256">
            <v>6000955</v>
          </cell>
          <cell r="AR2256">
            <v>6</v>
          </cell>
          <cell r="AS2256">
            <v>42313</v>
          </cell>
          <cell r="AT2256" t="str">
            <v>IDU-1804-2013 Terminado Mantenimiento Periódico IDU Arterial  -</v>
          </cell>
          <cell r="AU2256">
            <v>0</v>
          </cell>
          <cell r="AV2256" t="str">
            <v>sc</v>
          </cell>
        </row>
        <row r="2257">
          <cell r="AP2257">
            <v>322808</v>
          </cell>
          <cell r="AQ2257">
            <v>6000962</v>
          </cell>
          <cell r="AR2257">
            <v>6</v>
          </cell>
          <cell r="AS2257">
            <v>42731</v>
          </cell>
          <cell r="AT2257" t="str">
            <v>SD Reservado Mantenimiento Rutinario IDU Circuito Movilidad EJECUCION SITP 2016 -</v>
          </cell>
          <cell r="AU2257">
            <v>0</v>
          </cell>
          <cell r="AV2257" t="str">
            <v>reservado por el IDU</v>
          </cell>
        </row>
        <row r="2258">
          <cell r="AP2258">
            <v>322850</v>
          </cell>
          <cell r="AQ2258">
            <v>6000976</v>
          </cell>
          <cell r="AR2258">
            <v>6</v>
          </cell>
          <cell r="AS2258">
            <v>42389</v>
          </cell>
          <cell r="AT2258" t="str">
            <v>SD Terminado Acciones de Movilidad UAERMV Local Salvando Vidas -</v>
          </cell>
          <cell r="AU2258">
            <v>0</v>
          </cell>
          <cell r="AV2258" t="str">
            <v>sc</v>
          </cell>
        </row>
        <row r="2259">
          <cell r="AP2259">
            <v>322853</v>
          </cell>
          <cell r="AQ2259">
            <v>6000977</v>
          </cell>
          <cell r="AR2259">
            <v>6</v>
          </cell>
          <cell r="AS2259">
            <v>42313</v>
          </cell>
          <cell r="AT2259" t="str">
            <v>IDU-1804-2013 Terminado Mantenimiento Periódico IDU Arterial  -</v>
          </cell>
          <cell r="AU2259">
            <v>0</v>
          </cell>
          <cell r="AV2259" t="str">
            <v>sc</v>
          </cell>
        </row>
        <row r="2260">
          <cell r="AP2260">
            <v>322868</v>
          </cell>
          <cell r="AQ2260">
            <v>6000983</v>
          </cell>
          <cell r="AR2260">
            <v>6</v>
          </cell>
          <cell r="AS2260">
            <v>42731</v>
          </cell>
          <cell r="AT2260" t="str">
            <v>SD Reservado Mantenimiento Rutinario IDU Circuito Movilidad EJECUCION SITP 2016 -</v>
          </cell>
          <cell r="AU2260">
            <v>0</v>
          </cell>
          <cell r="AV2260" t="str">
            <v>reservado por el IDU</v>
          </cell>
        </row>
        <row r="2261">
          <cell r="AP2261">
            <v>322877</v>
          </cell>
          <cell r="AQ2261">
            <v>6000986</v>
          </cell>
          <cell r="AR2261">
            <v>6</v>
          </cell>
          <cell r="AS2261">
            <v>42585</v>
          </cell>
          <cell r="AT2261" t="str">
            <v>COP-145-2014 Terminado Rehabilitación FDL TUNJUELITO Local SD -</v>
          </cell>
          <cell r="AU2261">
            <v>0</v>
          </cell>
          <cell r="AV2261" t="str">
            <v>reservado por el FDL</v>
          </cell>
        </row>
        <row r="2262">
          <cell r="AP2262">
            <v>322895</v>
          </cell>
          <cell r="AQ2262">
            <v>6000992</v>
          </cell>
          <cell r="AR2262">
            <v>6</v>
          </cell>
          <cell r="AS2262">
            <v>42731</v>
          </cell>
          <cell r="AT2262" t="str">
            <v>SD Reservado Mantenimiento Periódico IDU Local EJECUCION SITP 2016 -</v>
          </cell>
          <cell r="AU2262">
            <v>0</v>
          </cell>
          <cell r="AV2262" t="str">
            <v>viable</v>
          </cell>
        </row>
        <row r="2263">
          <cell r="AP2263">
            <v>322907</v>
          </cell>
          <cell r="AQ2263">
            <v>6000996</v>
          </cell>
          <cell r="AR2263">
            <v>6</v>
          </cell>
          <cell r="AS2263">
            <v>42313</v>
          </cell>
          <cell r="AT2263" t="str">
            <v>IDU-1804-2013 Terminado Mantenimiento Periódico IDU Arterial  -</v>
          </cell>
          <cell r="AU2263">
            <v>0</v>
          </cell>
          <cell r="AV2263" t="str">
            <v>sc</v>
          </cell>
        </row>
        <row r="2264">
          <cell r="AP2264">
            <v>322919</v>
          </cell>
          <cell r="AQ2264">
            <v>6001000</v>
          </cell>
          <cell r="AR2264">
            <v>6</v>
          </cell>
          <cell r="AS2264">
            <v>42731</v>
          </cell>
          <cell r="AT2264" t="str">
            <v>SD Reservado Mantenimiento Rutinario IDU Local EJECUCION SITP 2016 -</v>
          </cell>
          <cell r="AU2264">
            <v>0</v>
          </cell>
          <cell r="AV2264" t="str">
            <v>viable</v>
          </cell>
        </row>
        <row r="2265">
          <cell r="AP2265">
            <v>322925</v>
          </cell>
          <cell r="AQ2265">
            <v>6001002</v>
          </cell>
          <cell r="AR2265">
            <v>6</v>
          </cell>
          <cell r="AS2265">
            <v>42731</v>
          </cell>
          <cell r="AT2265" t="str">
            <v>SD Reservado Mantenimiento Periódico IDU Circuito Movilidad EJECUCION SITP 2016 -</v>
          </cell>
          <cell r="AU2265">
            <v>0</v>
          </cell>
          <cell r="AV2265" t="str">
            <v>reservado por el IDU</v>
          </cell>
        </row>
        <row r="2266">
          <cell r="AP2266">
            <v>322943</v>
          </cell>
          <cell r="AQ2266">
            <v>6001008</v>
          </cell>
          <cell r="AR2266">
            <v>6</v>
          </cell>
          <cell r="AS2266">
            <v>42731</v>
          </cell>
          <cell r="AT2266" t="str">
            <v>SD Reservado Mantenimiento Rutinario IDU Local EJECUCION SITP 2016 -</v>
          </cell>
          <cell r="AU2266">
            <v>0</v>
          </cell>
          <cell r="AV2266" t="str">
            <v>viable</v>
          </cell>
        </row>
        <row r="2267">
          <cell r="AP2267">
            <v>322955</v>
          </cell>
          <cell r="AQ2267">
            <v>6001012</v>
          </cell>
          <cell r="AR2267">
            <v>6</v>
          </cell>
          <cell r="AS2267">
            <v>42731</v>
          </cell>
          <cell r="AT2267" t="str">
            <v>SD Reservado Mantenimiento Rutinario IDU Local EJECUCION SITP 2016 -</v>
          </cell>
          <cell r="AU2267">
            <v>0</v>
          </cell>
          <cell r="AV2267" t="str">
            <v>viable</v>
          </cell>
        </row>
        <row r="2268">
          <cell r="AP2268">
            <v>322958</v>
          </cell>
          <cell r="AQ2268">
            <v>6001013</v>
          </cell>
          <cell r="AR2268">
            <v>6</v>
          </cell>
          <cell r="AS2268">
            <v>42430</v>
          </cell>
          <cell r="AT2268" t="str">
            <v>COP-70-2013 Terminado Conservacion FDL TUNJUELITO Circuito Movilidad SD -</v>
          </cell>
          <cell r="AU2268">
            <v>0</v>
          </cell>
          <cell r="AV2268" t="str">
            <v>reservado por el FDL</v>
          </cell>
        </row>
        <row r="2269">
          <cell r="AP2269">
            <v>322970</v>
          </cell>
          <cell r="AQ2269">
            <v>6001017</v>
          </cell>
          <cell r="AR2269">
            <v>6</v>
          </cell>
          <cell r="AS2269">
            <v>42412</v>
          </cell>
          <cell r="AT2269" t="str">
            <v>IDU-1806-2015 Contratado Mantenimiento Periódico IDU Arterial BRIGADA DE REACCIÓN VIAL -</v>
          </cell>
          <cell r="AU2269">
            <v>0</v>
          </cell>
          <cell r="AV2269" t="str">
            <v>sc</v>
          </cell>
        </row>
        <row r="2270">
          <cell r="AP2270">
            <v>322972</v>
          </cell>
          <cell r="AQ2270">
            <v>6001017</v>
          </cell>
          <cell r="AR2270">
            <v>6</v>
          </cell>
          <cell r="AS2270">
            <v>42412</v>
          </cell>
          <cell r="AT2270" t="str">
            <v>IDU-1806-2015 Contratado Mantenimiento Periódico IDU Arterial BRIGADA DE REACCIÓN VIAL -</v>
          </cell>
          <cell r="AU2270">
            <v>0</v>
          </cell>
          <cell r="AV2270" t="str">
            <v>sc</v>
          </cell>
        </row>
        <row r="2271">
          <cell r="AP2271">
            <v>322974</v>
          </cell>
          <cell r="AQ2271">
            <v>6001017</v>
          </cell>
          <cell r="AR2271">
            <v>6</v>
          </cell>
          <cell r="AS2271">
            <v>42412</v>
          </cell>
          <cell r="AT2271" t="str">
            <v>IDU-1806-2015 Contratado Mantenimiento Periódico IDU Arterial BRIGADA DE REACCIÓN VIAL -</v>
          </cell>
          <cell r="AU2271">
            <v>0</v>
          </cell>
          <cell r="AV2271" t="str">
            <v>sc</v>
          </cell>
        </row>
        <row r="2272">
          <cell r="AP2272">
            <v>322976</v>
          </cell>
          <cell r="AQ2272">
            <v>6001017</v>
          </cell>
          <cell r="AR2272">
            <v>6</v>
          </cell>
          <cell r="AS2272">
            <v>42412</v>
          </cell>
          <cell r="AT2272" t="str">
            <v>IDU-1806-2015 Contratado Mantenimiento Periódico IDU Arterial BRIGADA DE REACCIÓN VIAL -</v>
          </cell>
          <cell r="AU2272">
            <v>0</v>
          </cell>
          <cell r="AV2272" t="str">
            <v>sc</v>
          </cell>
        </row>
        <row r="2273">
          <cell r="AP2273">
            <v>322985</v>
          </cell>
          <cell r="AQ2273">
            <v>6001020</v>
          </cell>
          <cell r="AR2273">
            <v>6</v>
          </cell>
          <cell r="AS2273">
            <v>42731</v>
          </cell>
          <cell r="AT2273" t="str">
            <v>SD Reservado Mantenimiento Rutinario IDU Circuito Movilidad EJECUCION SITP 2016 -</v>
          </cell>
          <cell r="AU2273">
            <v>0</v>
          </cell>
          <cell r="AV2273" t="str">
            <v>reservado por el IDU</v>
          </cell>
        </row>
        <row r="2274">
          <cell r="AP2274">
            <v>322994</v>
          </cell>
          <cell r="AQ2274">
            <v>6001023</v>
          </cell>
          <cell r="AR2274">
            <v>6</v>
          </cell>
          <cell r="AS2274">
            <v>42389</v>
          </cell>
          <cell r="AT2274" t="str">
            <v>SD Terminado Acciones de Movilidad UAERMV Local Salvando Vidas -</v>
          </cell>
          <cell r="AU2274">
            <v>0</v>
          </cell>
          <cell r="AV2274" t="str">
            <v>sc</v>
          </cell>
        </row>
        <row r="2275">
          <cell r="AP2275">
            <v>322997</v>
          </cell>
          <cell r="AQ2275">
            <v>6001024</v>
          </cell>
          <cell r="AR2275">
            <v>6</v>
          </cell>
          <cell r="AS2275">
            <v>40799</v>
          </cell>
          <cell r="AT2275" t="str">
            <v>UMV-78-2010 Terminado Rehabilitación UAERMV Local  -</v>
          </cell>
          <cell r="AU2275">
            <v>0</v>
          </cell>
          <cell r="AV2275" t="str">
            <v>intervencion UAERMV rehabilitacion convenio con FDL</v>
          </cell>
        </row>
        <row r="2276">
          <cell r="AP2276">
            <v>323009</v>
          </cell>
          <cell r="AQ2276">
            <v>6001028</v>
          </cell>
          <cell r="AR2276">
            <v>6</v>
          </cell>
          <cell r="AS2276">
            <v>40799</v>
          </cell>
          <cell r="AT2276" t="str">
            <v>UMV-78-2010 Terminado Rehabilitación UAERMV Local  -</v>
          </cell>
          <cell r="AU2276">
            <v>0</v>
          </cell>
          <cell r="AV2276" t="str">
            <v>intervencion UAERMV rehabilitacion convenio con FDL</v>
          </cell>
        </row>
        <row r="2277">
          <cell r="AP2277">
            <v>323033</v>
          </cell>
          <cell r="AQ2277">
            <v>6001036</v>
          </cell>
          <cell r="AR2277">
            <v>6</v>
          </cell>
          <cell r="AS2277">
            <v>42731</v>
          </cell>
          <cell r="AT2277" t="str">
            <v>SD Reservado Mantenimiento Rutinario IDU Circuito Movilidad EJECUCION SITP 2016 -</v>
          </cell>
          <cell r="AU2277">
            <v>0</v>
          </cell>
          <cell r="AV2277" t="str">
            <v>reservado por el IDU</v>
          </cell>
        </row>
        <row r="2278">
          <cell r="AP2278">
            <v>323042</v>
          </cell>
          <cell r="AQ2278">
            <v>6001039</v>
          </cell>
          <cell r="AR2278">
            <v>6</v>
          </cell>
          <cell r="AS2278">
            <v>42593</v>
          </cell>
          <cell r="AT2278" t="str">
            <v>SD Reservado Diagnostico FDL TUNJUELITO Local SD -</v>
          </cell>
          <cell r="AU2278">
            <v>0</v>
          </cell>
          <cell r="AV2278" t="str">
            <v>sc</v>
          </cell>
        </row>
        <row r="2279">
          <cell r="AP2279">
            <v>323069</v>
          </cell>
          <cell r="AQ2279">
            <v>6001049</v>
          </cell>
          <cell r="AR2279">
            <v>6</v>
          </cell>
          <cell r="AS2279">
            <v>42389</v>
          </cell>
          <cell r="AT2279" t="str">
            <v>SD Terminado Acciones de Movilidad UAERMV Local Salvando Vidas -</v>
          </cell>
          <cell r="AU2279">
            <v>0</v>
          </cell>
          <cell r="AV2279" t="str">
            <v>sc</v>
          </cell>
        </row>
        <row r="2280">
          <cell r="AP2280">
            <v>323072</v>
          </cell>
          <cell r="AQ2280">
            <v>6001050</v>
          </cell>
          <cell r="AR2280">
            <v>6</v>
          </cell>
          <cell r="AS2280">
            <v>42412</v>
          </cell>
          <cell r="AT2280" t="str">
            <v>IDU-1806-2015 Contratado Mantenimiento Periódico IDU Arterial BRIGADA DE REACCIÓN VIAL -</v>
          </cell>
          <cell r="AU2280">
            <v>0</v>
          </cell>
          <cell r="AV2280" t="str">
            <v>sc</v>
          </cell>
        </row>
        <row r="2281">
          <cell r="AP2281">
            <v>323074</v>
          </cell>
          <cell r="AQ2281">
            <v>6001050</v>
          </cell>
          <cell r="AR2281">
            <v>6</v>
          </cell>
          <cell r="AS2281">
            <v>42412</v>
          </cell>
          <cell r="AT2281" t="str">
            <v>IDU-1806-2015 Contratado Mantenimiento Periódico IDU Arterial BRIGADA DE REACCIÓN VIAL -</v>
          </cell>
          <cell r="AU2281">
            <v>0</v>
          </cell>
          <cell r="AV2281" t="str">
            <v>sc</v>
          </cell>
        </row>
        <row r="2282">
          <cell r="AP2282">
            <v>323076</v>
          </cell>
          <cell r="AQ2282">
            <v>6001050</v>
          </cell>
          <cell r="AR2282">
            <v>6</v>
          </cell>
          <cell r="AS2282">
            <v>42412</v>
          </cell>
          <cell r="AT2282" t="str">
            <v>IDU-1806-2015 Contratado Mantenimiento Periódico IDU Arterial BRIGADA DE REACCIÓN VIAL -</v>
          </cell>
          <cell r="AU2282">
            <v>0</v>
          </cell>
          <cell r="AV2282" t="str">
            <v>sc</v>
          </cell>
        </row>
        <row r="2283">
          <cell r="AP2283">
            <v>323078</v>
          </cell>
          <cell r="AQ2283">
            <v>6001050</v>
          </cell>
          <cell r="AR2283">
            <v>6</v>
          </cell>
          <cell r="AS2283">
            <v>42412</v>
          </cell>
          <cell r="AT2283" t="str">
            <v>IDU-1806-2015 Contratado Mantenimiento Periódico IDU Arterial BRIGADA DE REACCIÓN VIAL -</v>
          </cell>
          <cell r="AU2283">
            <v>0</v>
          </cell>
          <cell r="AV2283" t="str">
            <v>sc</v>
          </cell>
        </row>
        <row r="2284">
          <cell r="AP2284">
            <v>323099</v>
          </cell>
          <cell r="AQ2284">
            <v>6001057</v>
          </cell>
          <cell r="AR2284">
            <v>6</v>
          </cell>
          <cell r="AS2284">
            <v>42731</v>
          </cell>
          <cell r="AT2284" t="str">
            <v>SD Reservado Mantenimiento Rutinario IDU Circuito Movilidad EJECUCION SITP 2016 -</v>
          </cell>
          <cell r="AU2284">
            <v>0</v>
          </cell>
          <cell r="AV2284" t="str">
            <v>reservado por el IDU</v>
          </cell>
        </row>
        <row r="2285">
          <cell r="AP2285">
            <v>323117</v>
          </cell>
          <cell r="AQ2285">
            <v>6001063</v>
          </cell>
          <cell r="AR2285">
            <v>6</v>
          </cell>
          <cell r="AS2285">
            <v>42731</v>
          </cell>
          <cell r="AT2285" t="str">
            <v>SD Reservado Mantenimiento Rutinario IDU Circuito Movilidad EJECUCION SITP 2016 -</v>
          </cell>
          <cell r="AU2285">
            <v>0</v>
          </cell>
          <cell r="AV2285" t="str">
            <v>reservado por el IDU</v>
          </cell>
        </row>
        <row r="2286">
          <cell r="AP2286">
            <v>323144</v>
          </cell>
          <cell r="AQ2286">
            <v>6001073</v>
          </cell>
          <cell r="AR2286">
            <v>6</v>
          </cell>
          <cell r="AS2286">
            <v>42412</v>
          </cell>
          <cell r="AT2286" t="str">
            <v>IDU-1806-2015 Contratado Mantenimiento Periódico IDU Arterial BRIGADA DE REACCIÓN VIAL -</v>
          </cell>
          <cell r="AU2286">
            <v>0</v>
          </cell>
          <cell r="AV2286" t="str">
            <v>sc</v>
          </cell>
        </row>
        <row r="2287">
          <cell r="AP2287">
            <v>323146</v>
          </cell>
          <cell r="AQ2287">
            <v>6001073</v>
          </cell>
          <cell r="AR2287">
            <v>6</v>
          </cell>
          <cell r="AS2287">
            <v>42412</v>
          </cell>
          <cell r="AT2287" t="str">
            <v>IDU-1806-2015 Contratado Mantenimiento Periódico IDU Arterial BRIGADA DE REACCIÓN VIAL -</v>
          </cell>
          <cell r="AU2287">
            <v>0</v>
          </cell>
          <cell r="AV2287" t="str">
            <v>sc</v>
          </cell>
        </row>
        <row r="2288">
          <cell r="AP2288">
            <v>323148</v>
          </cell>
          <cell r="AQ2288">
            <v>6001073</v>
          </cell>
          <cell r="AR2288">
            <v>6</v>
          </cell>
          <cell r="AS2288">
            <v>42412</v>
          </cell>
          <cell r="AT2288" t="str">
            <v>IDU-1806-2015 Contratado Mantenimiento Periódico IDU Arterial BRIGADA DE REACCIÓN VIAL -</v>
          </cell>
          <cell r="AU2288">
            <v>0</v>
          </cell>
          <cell r="AV2288" t="str">
            <v>sc</v>
          </cell>
        </row>
        <row r="2289">
          <cell r="AP2289">
            <v>323150</v>
          </cell>
          <cell r="AQ2289">
            <v>6001073</v>
          </cell>
          <cell r="AR2289">
            <v>6</v>
          </cell>
          <cell r="AS2289">
            <v>42412</v>
          </cell>
          <cell r="AT2289" t="str">
            <v>IDU-1806-2015 Contratado Mantenimiento Periódico IDU Arterial BRIGADA DE REACCIÓN VIAL -</v>
          </cell>
          <cell r="AU2289">
            <v>0</v>
          </cell>
          <cell r="AV2289" t="str">
            <v>sc</v>
          </cell>
        </row>
        <row r="2290">
          <cell r="AP2290">
            <v>323198</v>
          </cell>
          <cell r="AQ2290">
            <v>6001087</v>
          </cell>
          <cell r="AR2290">
            <v>6</v>
          </cell>
          <cell r="AS2290">
            <v>42731</v>
          </cell>
          <cell r="AT2290" t="str">
            <v>SD Reservado Mantenimiento Periódico IDU Circuito Movilidad EJECUCION SITP 2016 -</v>
          </cell>
          <cell r="AU2290">
            <v>0</v>
          </cell>
          <cell r="AV2290" t="str">
            <v>reservado por el idu</v>
          </cell>
        </row>
        <row r="2291">
          <cell r="AP2291">
            <v>323210</v>
          </cell>
          <cell r="AQ2291">
            <v>6001091</v>
          </cell>
          <cell r="AR2291">
            <v>6</v>
          </cell>
          <cell r="AS2291">
            <v>42412</v>
          </cell>
          <cell r="AT2291" t="str">
            <v>IDU-1806-2015 Contratado Mantenimiento Periódico IDU Arterial BRIGADA DE REACCIÓN VIAL -</v>
          </cell>
          <cell r="AU2291">
            <v>0</v>
          </cell>
          <cell r="AV2291" t="str">
            <v>sc</v>
          </cell>
        </row>
        <row r="2292">
          <cell r="AP2292">
            <v>323212</v>
          </cell>
          <cell r="AQ2292">
            <v>6001091</v>
          </cell>
          <cell r="AR2292">
            <v>6</v>
          </cell>
          <cell r="AS2292">
            <v>42412</v>
          </cell>
          <cell r="AT2292" t="str">
            <v>IDU-1806-2015 Contratado Mantenimiento Periódico IDU Arterial BRIGADA DE REACCIÓN VIAL -</v>
          </cell>
          <cell r="AU2292">
            <v>0</v>
          </cell>
          <cell r="AV2292" t="str">
            <v>sc</v>
          </cell>
        </row>
        <row r="2293">
          <cell r="AP2293">
            <v>323214</v>
          </cell>
          <cell r="AQ2293">
            <v>6001091</v>
          </cell>
          <cell r="AR2293">
            <v>6</v>
          </cell>
          <cell r="AS2293">
            <v>42412</v>
          </cell>
          <cell r="AT2293" t="str">
            <v>IDU-1806-2015 Contratado Mantenimiento Periódico IDU Arterial BRIGADA DE REACCIÓN VIAL -</v>
          </cell>
          <cell r="AU2293">
            <v>0</v>
          </cell>
          <cell r="AV2293" t="str">
            <v>sc</v>
          </cell>
        </row>
        <row r="2294">
          <cell r="AP2294">
            <v>323216</v>
          </cell>
          <cell r="AQ2294">
            <v>6001091</v>
          </cell>
          <cell r="AR2294">
            <v>6</v>
          </cell>
          <cell r="AS2294">
            <v>42412</v>
          </cell>
          <cell r="AT2294" t="str">
            <v>IDU-1806-2015 Contratado Mantenimiento Periódico IDU Arterial BRIGADA DE REACCIÓN VIAL -</v>
          </cell>
          <cell r="AU2294">
            <v>0</v>
          </cell>
          <cell r="AV2294" t="str">
            <v>sc</v>
          </cell>
        </row>
        <row r="2295">
          <cell r="AP2295">
            <v>323249</v>
          </cell>
          <cell r="AQ2295">
            <v>6001102</v>
          </cell>
          <cell r="AR2295">
            <v>6</v>
          </cell>
          <cell r="AS2295">
            <v>42731</v>
          </cell>
          <cell r="AT2295" t="str">
            <v>SD Reservado Mantenimiento Rutinario IDU Circuito Movilidad EJECUCION SITP 2016 -</v>
          </cell>
          <cell r="AU2295">
            <v>0</v>
          </cell>
          <cell r="AV2295" t="str">
            <v>reservado por el idu</v>
          </cell>
        </row>
        <row r="2296">
          <cell r="AP2296">
            <v>323294</v>
          </cell>
          <cell r="AQ2296">
            <v>6001117</v>
          </cell>
          <cell r="AR2296">
            <v>6</v>
          </cell>
          <cell r="AS2296">
            <v>42593</v>
          </cell>
          <cell r="AT2296" t="str">
            <v>SD Reservado Diagnostico FDL TUNJUELITO Circuito Movilidad SD -</v>
          </cell>
          <cell r="AU2296">
            <v>0</v>
          </cell>
          <cell r="AV2296" t="str">
            <v>reservado por el FDL</v>
          </cell>
        </row>
        <row r="2297">
          <cell r="AP2297">
            <v>323303</v>
          </cell>
          <cell r="AQ2297">
            <v>6001120</v>
          </cell>
          <cell r="AR2297">
            <v>6</v>
          </cell>
          <cell r="AS2297">
            <v>40737</v>
          </cell>
          <cell r="AT2297" t="str">
            <v>SD Terminado Mantenimiento Periódico UAERMV Circuito Movilidad  -</v>
          </cell>
          <cell r="AU2297">
            <v>0</v>
          </cell>
          <cell r="AV2297" t="str">
            <v>Implementación Bicicarriles y Ciclorrutas IDU-1862-2014  En Diseño</v>
          </cell>
        </row>
        <row r="2298">
          <cell r="AP2298">
            <v>323312</v>
          </cell>
          <cell r="AQ2298">
            <v>6001123</v>
          </cell>
          <cell r="AR2298">
            <v>6</v>
          </cell>
          <cell r="AS2298">
            <v>42313</v>
          </cell>
          <cell r="AT2298" t="str">
            <v>IDU-1804-2013 Terminado Mantenimiento Periódico IDU Arterial  -</v>
          </cell>
          <cell r="AU2298">
            <v>0</v>
          </cell>
          <cell r="AV2298" t="str">
            <v>Av Congreso Eucaristico</v>
          </cell>
        </row>
        <row r="2299">
          <cell r="AP2299">
            <v>323315</v>
          </cell>
          <cell r="AQ2299">
            <v>6001124</v>
          </cell>
          <cell r="AR2299">
            <v>6</v>
          </cell>
          <cell r="AS2299">
            <v>42593</v>
          </cell>
          <cell r="AT2299" t="str">
            <v>SD Reservado Diagnostico FDL TUNJUELITO Circuito Movilidad SD -</v>
          </cell>
          <cell r="AU2299">
            <v>0</v>
          </cell>
          <cell r="AV2299" t="str">
            <v>reservado por el FDL</v>
          </cell>
        </row>
        <row r="2300">
          <cell r="AP2300">
            <v>323363</v>
          </cell>
          <cell r="AQ2300">
            <v>6001141</v>
          </cell>
          <cell r="AR2300">
            <v>6</v>
          </cell>
          <cell r="AS2300">
            <v>42313</v>
          </cell>
          <cell r="AT2300" t="str">
            <v>IDU-1804-2013 Terminado Mantenimiento Periódico IDU Arterial  -</v>
          </cell>
          <cell r="AU2300">
            <v>0</v>
          </cell>
          <cell r="AV2300" t="str">
            <v>intervencion IDU Mantenimiento Periódico IDU-1804-2013 tipo de malla arterial</v>
          </cell>
        </row>
        <row r="2301">
          <cell r="AP2301">
            <v>323366</v>
          </cell>
          <cell r="AQ2301">
            <v>6001142</v>
          </cell>
          <cell r="AR2301">
            <v>6</v>
          </cell>
          <cell r="AS2301">
            <v>42313</v>
          </cell>
          <cell r="AT2301" t="str">
            <v>IDU-1804-2013 Terminado Mantenimiento Periódico IDU Arterial  -</v>
          </cell>
          <cell r="AU2301">
            <v>0</v>
          </cell>
          <cell r="AV2301" t="str">
            <v>Av Congreso Eucaristico Mantenimiento Periódico IDU-1804-2013</v>
          </cell>
        </row>
        <row r="2302">
          <cell r="AP2302">
            <v>323375</v>
          </cell>
          <cell r="AQ2302">
            <v>6001145</v>
          </cell>
          <cell r="AR2302">
            <v>6</v>
          </cell>
          <cell r="AS2302">
            <v>42313</v>
          </cell>
          <cell r="AT2302" t="str">
            <v>IDU-72-2008 Terminado Rehabilitación IDU Arterial  -Calzada2-4-POLIZA ESTABILIDAD ACTIVA</v>
          </cell>
          <cell r="AU2302">
            <v>43307</v>
          </cell>
          <cell r="AV2302" t="str">
            <v>sc</v>
          </cell>
        </row>
        <row r="2303">
          <cell r="AP2303">
            <v>323389</v>
          </cell>
          <cell r="AQ2303">
            <v>6001150</v>
          </cell>
          <cell r="AR2303">
            <v>6</v>
          </cell>
          <cell r="AS2303">
            <v>42313</v>
          </cell>
          <cell r="AT2303" t="str">
            <v>IDU-72-2008 Terminado Rehabilitación IDU Arterial  -Calzada2-4-POLIZA ESTABILIDAD ACTIVA</v>
          </cell>
          <cell r="AU2303">
            <v>43307</v>
          </cell>
          <cell r="AV2303" t="str">
            <v>sc</v>
          </cell>
        </row>
        <row r="2304">
          <cell r="AP2304">
            <v>323391</v>
          </cell>
          <cell r="AQ2304">
            <v>6001150</v>
          </cell>
          <cell r="AR2304">
            <v>6</v>
          </cell>
          <cell r="AS2304">
            <v>42313</v>
          </cell>
          <cell r="AT2304" t="str">
            <v>IDU-72-2008 Terminado Rehabilitación IDU Arterial  -Calzada2-4-POLIZA ESTABILIDAD ACTIVA</v>
          </cell>
          <cell r="AU2304">
            <v>43307</v>
          </cell>
          <cell r="AV2304" t="str">
            <v>sc</v>
          </cell>
        </row>
        <row r="2305">
          <cell r="AP2305">
            <v>323394</v>
          </cell>
          <cell r="AQ2305">
            <v>6001151</v>
          </cell>
          <cell r="AR2305">
            <v>6</v>
          </cell>
          <cell r="AS2305">
            <v>42585</v>
          </cell>
          <cell r="AT2305" t="str">
            <v>COP-145-2014 Terminado Conservacion FDL TUNJUELITO Circuito Movilidad SD -</v>
          </cell>
          <cell r="AU2305">
            <v>0</v>
          </cell>
          <cell r="AV2305" t="str">
            <v>reservado por el FDL</v>
          </cell>
        </row>
        <row r="2306">
          <cell r="AP2306">
            <v>323424</v>
          </cell>
          <cell r="AQ2306">
            <v>6001163</v>
          </cell>
          <cell r="AR2306">
            <v>6</v>
          </cell>
          <cell r="AS2306">
            <v>42585</v>
          </cell>
          <cell r="AT2306" t="str">
            <v>COP-145-2014 Terminado Rehabilitación FDL TUNJUELITO Circuito Movilidad SD -</v>
          </cell>
          <cell r="AU2306">
            <v>0</v>
          </cell>
          <cell r="AV2306" t="str">
            <v>reservado por el FDL</v>
          </cell>
        </row>
        <row r="2307">
          <cell r="AP2307">
            <v>323436</v>
          </cell>
          <cell r="AQ2307">
            <v>6001167</v>
          </cell>
          <cell r="AR2307">
            <v>6</v>
          </cell>
          <cell r="AS2307">
            <v>42593</v>
          </cell>
          <cell r="AT2307" t="str">
            <v>SD Reservado Diagnostico FDL TUNJUELITO Local SD -</v>
          </cell>
          <cell r="AU2307">
            <v>0</v>
          </cell>
          <cell r="AV2307" t="str">
            <v>reservado por el IDU</v>
          </cell>
        </row>
        <row r="2308">
          <cell r="AP2308">
            <v>323448</v>
          </cell>
          <cell r="AQ2308">
            <v>6001171</v>
          </cell>
          <cell r="AR2308">
            <v>6</v>
          </cell>
          <cell r="AS2308">
            <v>42585</v>
          </cell>
          <cell r="AT2308" t="str">
            <v>COP-145-2014 Terminado Conservacion FDL TUNJUELITO Circuito Movilidad SD -</v>
          </cell>
          <cell r="AU2308">
            <v>0</v>
          </cell>
          <cell r="AV2308" t="str">
            <v>reservado por el FDL</v>
          </cell>
        </row>
        <row r="2309">
          <cell r="AP2309">
            <v>323460</v>
          </cell>
          <cell r="AQ2309">
            <v>6001175</v>
          </cell>
          <cell r="AR2309">
            <v>6</v>
          </cell>
          <cell r="AS2309">
            <v>42313</v>
          </cell>
          <cell r="AT2309" t="str">
            <v>IDU-2053-2015 Terminado Acciones de Movilidad IDU Circuito Movilidad  -</v>
          </cell>
          <cell r="AU2309">
            <v>0</v>
          </cell>
          <cell r="AV2309" t="str">
            <v>Implementación Bicicarriles y Ciclorrutas IDU-2053-2014  En Diseño</v>
          </cell>
        </row>
        <row r="2310">
          <cell r="AP2310">
            <v>323475</v>
          </cell>
          <cell r="AQ2310">
            <v>6001181</v>
          </cell>
          <cell r="AR2310">
            <v>6</v>
          </cell>
          <cell r="AS2310">
            <v>42585</v>
          </cell>
          <cell r="AT2310" t="str">
            <v>COP-145-2014 Terminado Rehabilitación FDL TUNJUELITO Circuito Movilidad SD -</v>
          </cell>
          <cell r="AU2310">
            <v>0</v>
          </cell>
          <cell r="AV2310" t="str">
            <v>reservado por el FDL</v>
          </cell>
        </row>
        <row r="2311">
          <cell r="AP2311">
            <v>323496</v>
          </cell>
          <cell r="AQ2311">
            <v>6001186</v>
          </cell>
          <cell r="AR2311">
            <v>6</v>
          </cell>
          <cell r="AS2311">
            <v>42313</v>
          </cell>
          <cell r="AT2311" t="str">
            <v>IDU-2053-2015 Terminado Acciones de Movilidad IDU Circuito Movilidad  -</v>
          </cell>
          <cell r="AU2311">
            <v>0</v>
          </cell>
          <cell r="AV2311" t="str">
            <v>Implementación Bicicarriles y Ciclorrutas IDU-2053-2014  En Diseño</v>
          </cell>
        </row>
        <row r="2312">
          <cell r="AP2312">
            <v>323511</v>
          </cell>
          <cell r="AQ2312">
            <v>6001191</v>
          </cell>
          <cell r="AR2312">
            <v>6</v>
          </cell>
          <cell r="AS2312">
            <v>42731</v>
          </cell>
          <cell r="AT2312" t="str">
            <v>SD Reservado Mantenimiento Rutinario IDU Circuito Movilidad EJECUCION SITP 2016 -</v>
          </cell>
          <cell r="AU2312">
            <v>0</v>
          </cell>
          <cell r="AV2312" t="str">
            <v>viable</v>
          </cell>
        </row>
        <row r="2313">
          <cell r="AP2313">
            <v>323514</v>
          </cell>
          <cell r="AQ2313">
            <v>6001192</v>
          </cell>
          <cell r="AR2313">
            <v>6</v>
          </cell>
          <cell r="AS2313">
            <v>42313</v>
          </cell>
          <cell r="AT2313" t="str">
            <v>IDU-72-2008 Terminado Rehabilitación IDU Arterial  -Calzada2-4-POLIZA ESTABILIDAD ACTIVA</v>
          </cell>
          <cell r="AU2313">
            <v>43307</v>
          </cell>
          <cell r="AV2313" t="str">
            <v>sc</v>
          </cell>
        </row>
        <row r="2314">
          <cell r="AP2314">
            <v>323516</v>
          </cell>
          <cell r="AQ2314">
            <v>6001192</v>
          </cell>
          <cell r="AR2314">
            <v>6</v>
          </cell>
          <cell r="AS2314">
            <v>42313</v>
          </cell>
          <cell r="AT2314" t="str">
            <v>IDU-72-2008 Terminado Rehabilitación IDU Arterial  -Calzada2-4-POLIZA ESTABILIDAD ACTIVA</v>
          </cell>
          <cell r="AU2314">
            <v>43307</v>
          </cell>
          <cell r="AV2314" t="str">
            <v>sc</v>
          </cell>
        </row>
        <row r="2315">
          <cell r="AP2315">
            <v>323519</v>
          </cell>
          <cell r="AQ2315">
            <v>6001193</v>
          </cell>
          <cell r="AR2315">
            <v>6</v>
          </cell>
          <cell r="AS2315">
            <v>42313</v>
          </cell>
          <cell r="AT2315" t="str">
            <v>IDU-57-2012 Terminado Acciones de Movilidad IDU Arterial  -</v>
          </cell>
          <cell r="AU2315">
            <v>0</v>
          </cell>
          <cell r="AV2315" t="str">
            <v>Av Congreso Eucaristico</v>
          </cell>
        </row>
        <row r="2316">
          <cell r="AP2316">
            <v>323528</v>
          </cell>
          <cell r="AQ2316">
            <v>6001196</v>
          </cell>
          <cell r="AR2316">
            <v>6</v>
          </cell>
          <cell r="AS2316">
            <v>42313</v>
          </cell>
          <cell r="AT2316" t="str">
            <v>IDU-2053-2015 Terminado Acciones de Movilidad IDU Circuito Movilidad  -</v>
          </cell>
          <cell r="AU2316">
            <v>0</v>
          </cell>
          <cell r="AV2316" t="str">
            <v>Implementación Bicicarriles y Ciclorrutas IDU-2053-2014  En Diseño</v>
          </cell>
        </row>
        <row r="2317">
          <cell r="AP2317">
            <v>323540</v>
          </cell>
          <cell r="AQ2317">
            <v>6001200</v>
          </cell>
          <cell r="AR2317">
            <v>6</v>
          </cell>
          <cell r="AS2317">
            <v>42313</v>
          </cell>
          <cell r="AT2317" t="str">
            <v>IDU-2053-2015 Terminado Acciones de Movilidad IDU Circuito Movilidad  -</v>
          </cell>
          <cell r="AU2317">
            <v>0</v>
          </cell>
          <cell r="AV2317" t="str">
            <v>Implementación Bicicarriles y Ciclorrutas IDU-2053-2014  En Diseño</v>
          </cell>
        </row>
        <row r="2318">
          <cell r="AP2318">
            <v>323546</v>
          </cell>
          <cell r="AQ2318">
            <v>6001202</v>
          </cell>
          <cell r="AR2318">
            <v>6</v>
          </cell>
          <cell r="AS2318">
            <v>42731</v>
          </cell>
          <cell r="AT2318" t="str">
            <v>SD Reservado Mantenimiento Rutinario IDU Circuito Movilidad EJECUCION SITP 2016 -</v>
          </cell>
          <cell r="AU2318">
            <v>0</v>
          </cell>
          <cell r="AV2318" t="str">
            <v>viable</v>
          </cell>
        </row>
        <row r="2319">
          <cell r="AP2319">
            <v>323555</v>
          </cell>
          <cell r="AQ2319">
            <v>6001205</v>
          </cell>
          <cell r="AR2319">
            <v>6</v>
          </cell>
          <cell r="AS2319">
            <v>42731</v>
          </cell>
          <cell r="AT2319" t="str">
            <v>SD Reservado Mantenimiento Rutinario IDU Circuito Movilidad EJECUCION SITP 2016 -</v>
          </cell>
          <cell r="AU2319">
            <v>0</v>
          </cell>
          <cell r="AV2319" t="str">
            <v>viable</v>
          </cell>
        </row>
        <row r="2320">
          <cell r="AP2320">
            <v>323558</v>
          </cell>
          <cell r="AQ2320">
            <v>6001206</v>
          </cell>
          <cell r="AR2320">
            <v>6</v>
          </cell>
          <cell r="AS2320">
            <v>42313</v>
          </cell>
          <cell r="AT2320" t="str">
            <v>IDU-2053-2015 Terminado Acciones de Movilidad IDU Circuito Movilidad  -</v>
          </cell>
          <cell r="AU2320">
            <v>0</v>
          </cell>
          <cell r="AV2320" t="str">
            <v>Implementación Bicicarriles y Ciclorrutas IDU-2053-2014  En Diseño</v>
          </cell>
        </row>
        <row r="2321">
          <cell r="AP2321">
            <v>323576</v>
          </cell>
          <cell r="AQ2321">
            <v>6001210</v>
          </cell>
          <cell r="AR2321">
            <v>6</v>
          </cell>
          <cell r="AS2321">
            <v>42313</v>
          </cell>
          <cell r="AT2321" t="str">
            <v>IDU-2053-2015 Terminado Acciones de Movilidad IDU Circuito Movilidad  -</v>
          </cell>
          <cell r="AU2321">
            <v>0</v>
          </cell>
          <cell r="AV2321" t="str">
            <v>Implementación Bicicarriles y Ciclorrutas IDU-2053-2014  En Diseño</v>
          </cell>
        </row>
        <row r="2322">
          <cell r="AP2322">
            <v>323582</v>
          </cell>
          <cell r="AQ2322">
            <v>6001212</v>
          </cell>
          <cell r="AR2322">
            <v>6</v>
          </cell>
          <cell r="AS2322">
            <v>42313</v>
          </cell>
          <cell r="AT2322" t="str">
            <v>IDU-72-2008 Terminado Rehabilitación IDU Arterial  -Calzada2-4-POLIZA ESTABILIDAD ACTIVA</v>
          </cell>
          <cell r="AU2322">
            <v>43307</v>
          </cell>
          <cell r="AV2322" t="str">
            <v>sc</v>
          </cell>
        </row>
        <row r="2323">
          <cell r="AP2323">
            <v>323584</v>
          </cell>
          <cell r="AQ2323">
            <v>6001212</v>
          </cell>
          <cell r="AR2323">
            <v>6</v>
          </cell>
          <cell r="AS2323">
            <v>42313</v>
          </cell>
          <cell r="AT2323" t="str">
            <v>IDU-57-2012 Terminado Acciones de Movilidad IDU Arterial  -Calzada2-4-POLIZA ESTABILIDAD ACTIVA</v>
          </cell>
          <cell r="AU2323">
            <v>43307</v>
          </cell>
          <cell r="AV2323" t="str">
            <v>sc</v>
          </cell>
        </row>
        <row r="2324">
          <cell r="AP2324">
            <v>323590</v>
          </cell>
          <cell r="AQ2324">
            <v>6001214</v>
          </cell>
          <cell r="AR2324">
            <v>6</v>
          </cell>
          <cell r="AS2324">
            <v>42313</v>
          </cell>
          <cell r="AT2324" t="str">
            <v>IDU-2053-2015 Terminado Acciones de Movilidad IDU Circuito Movilidad  -</v>
          </cell>
          <cell r="AU2324">
            <v>0</v>
          </cell>
          <cell r="AV2324" t="str">
            <v>Implementación Bicicarriles y Ciclorrutas IDU-2053-2014  En Diseño</v>
          </cell>
        </row>
        <row r="2325">
          <cell r="AP2325">
            <v>323596</v>
          </cell>
          <cell r="AQ2325">
            <v>6001216</v>
          </cell>
          <cell r="AR2325">
            <v>6</v>
          </cell>
          <cell r="AS2325">
            <v>42313</v>
          </cell>
          <cell r="AT2325" t="str">
            <v>IDU-2053-2015 Terminado Acciones de Movilidad IDU Circuito Movilidad  -</v>
          </cell>
          <cell r="AU2325">
            <v>0</v>
          </cell>
          <cell r="AV2325" t="str">
            <v>Implementación Bicicarriles y Ciclorrutas IDU-2053-2014  En Diseño</v>
          </cell>
        </row>
        <row r="2326">
          <cell r="AP2326">
            <v>323599</v>
          </cell>
          <cell r="AQ2326">
            <v>6001218</v>
          </cell>
          <cell r="AR2326">
            <v>6</v>
          </cell>
          <cell r="AS2326">
            <v>42313</v>
          </cell>
          <cell r="AT2326" t="str">
            <v>IDU-2053-2015 Terminado Acciones de Movilidad IDU Circuito Movilidad  -</v>
          </cell>
          <cell r="AU2326">
            <v>0</v>
          </cell>
          <cell r="AV2326" t="str">
            <v>Implementación Bicicarriles y Ciclorrutas IDU-2053-2014  En Diseño</v>
          </cell>
        </row>
        <row r="2327">
          <cell r="AP2327">
            <v>323611</v>
          </cell>
          <cell r="AQ2327">
            <v>6001220</v>
          </cell>
          <cell r="AR2327">
            <v>6</v>
          </cell>
          <cell r="AS2327">
            <v>42313</v>
          </cell>
          <cell r="AT2327" t="str">
            <v>IDU-72-2008 Terminado Rehabilitación IDU Arterial  -Calzada2-4-POLIZA ESTABILIDAD ACTIVA</v>
          </cell>
          <cell r="AU2327">
            <v>43307</v>
          </cell>
          <cell r="AV2327" t="str">
            <v>sc</v>
          </cell>
        </row>
        <row r="2328">
          <cell r="AP2328">
            <v>323613</v>
          </cell>
          <cell r="AQ2328">
            <v>6001220</v>
          </cell>
          <cell r="AR2328">
            <v>6</v>
          </cell>
          <cell r="AS2328">
            <v>42313</v>
          </cell>
          <cell r="AT2328" t="str">
            <v>IDU-72-2008 Terminado Rehabilitación IDU Arterial  -Calzada2-4-POLIZA ESTABILIDAD ACTIVA</v>
          </cell>
          <cell r="AU2328">
            <v>43307</v>
          </cell>
          <cell r="AV2328" t="str">
            <v>sc</v>
          </cell>
        </row>
        <row r="2329">
          <cell r="AP2329">
            <v>323622</v>
          </cell>
          <cell r="AQ2329">
            <v>6001223</v>
          </cell>
          <cell r="AR2329">
            <v>6</v>
          </cell>
          <cell r="AS2329">
            <v>42313</v>
          </cell>
          <cell r="AT2329" t="str">
            <v>IDU-2053-2015 Terminado Acciones de Movilidad IDU Circuito Movilidad  -</v>
          </cell>
          <cell r="AU2329">
            <v>0</v>
          </cell>
          <cell r="AV2329" t="str">
            <v>Implementación Bicicarriles y Ciclorrutas IDU-2053-2014  En Diseño</v>
          </cell>
        </row>
        <row r="2330">
          <cell r="AP2330">
            <v>323625</v>
          </cell>
          <cell r="AQ2330">
            <v>6001224</v>
          </cell>
          <cell r="AR2330">
            <v>6</v>
          </cell>
          <cell r="AS2330">
            <v>42313</v>
          </cell>
          <cell r="AT2330" t="str">
            <v>IDU-2053-2015 Terminado Acciones de Movilidad IDU Circuito Movilidad  -</v>
          </cell>
          <cell r="AU2330">
            <v>0</v>
          </cell>
          <cell r="AV2330" t="str">
            <v>Implementación Bicicarriles y Ciclorrutas IDU-2053-2014  En Diseño</v>
          </cell>
        </row>
        <row r="2331">
          <cell r="AP2331">
            <v>323631</v>
          </cell>
          <cell r="AQ2331">
            <v>6001227</v>
          </cell>
          <cell r="AR2331">
            <v>6</v>
          </cell>
          <cell r="AS2331">
            <v>42313</v>
          </cell>
          <cell r="AT2331" t="str">
            <v>IDU-1804-2013 Terminado Mantenimiento Periódico IDU Arterial  -</v>
          </cell>
          <cell r="AU2331">
            <v>0</v>
          </cell>
          <cell r="AV2331" t="str">
            <v>Av Congreso Eucaristico Mantenimiento Periódico IDU-1804-2013</v>
          </cell>
        </row>
        <row r="2332">
          <cell r="AP2332">
            <v>323637</v>
          </cell>
          <cell r="AQ2332">
            <v>6001230</v>
          </cell>
          <cell r="AR2332">
            <v>6</v>
          </cell>
          <cell r="AS2332">
            <v>42731</v>
          </cell>
          <cell r="AT2332" t="str">
            <v>SD Reservado Mantenimiento Rutinario IDU Local EJECUCION SITP 2016 -</v>
          </cell>
          <cell r="AU2332">
            <v>0</v>
          </cell>
          <cell r="AV2332" t="str">
            <v>viable</v>
          </cell>
        </row>
        <row r="2333">
          <cell r="AP2333">
            <v>323642</v>
          </cell>
          <cell r="AQ2333">
            <v>6001231</v>
          </cell>
          <cell r="AR2333">
            <v>6</v>
          </cell>
          <cell r="AS2333">
            <v>42313</v>
          </cell>
          <cell r="AT2333" t="str">
            <v>IDU-72-2008 Terminado Rehabilitación IDU Arterial  -Anden 5-POLIZA ESTABILIDAD ACTIVA</v>
          </cell>
          <cell r="AU2333">
            <v>43748</v>
          </cell>
          <cell r="AV2333" t="str">
            <v>sc</v>
          </cell>
        </row>
        <row r="2334">
          <cell r="AP2334">
            <v>323645</v>
          </cell>
          <cell r="AQ2334">
            <v>50007765</v>
          </cell>
          <cell r="AR2334">
            <v>6</v>
          </cell>
          <cell r="AS2334">
            <v>42731</v>
          </cell>
          <cell r="AT2334" t="str">
            <v>SD Reservado Mantenimiento Rutinario IDU Circuito Movilidad EJECUCION SITP 2016 -</v>
          </cell>
          <cell r="AU2334">
            <v>0</v>
          </cell>
          <cell r="AV2334" t="str">
            <v>viable</v>
          </cell>
        </row>
        <row r="2335">
          <cell r="AP2335">
            <v>323657</v>
          </cell>
          <cell r="AQ2335">
            <v>6001238</v>
          </cell>
          <cell r="AR2335">
            <v>6</v>
          </cell>
          <cell r="AS2335">
            <v>42313</v>
          </cell>
          <cell r="AT2335" t="str">
            <v>IDU-2053-2015 Terminado Acciones de Movilidad IDU Circuito Movilidad  -</v>
          </cell>
          <cell r="AU2335">
            <v>0</v>
          </cell>
          <cell r="AV2335" t="str">
            <v>Implementación Bicicarriles y Ciclorrutas IDU-2053-2014  En Diseño</v>
          </cell>
        </row>
        <row r="2336">
          <cell r="AP2336">
            <v>323663</v>
          </cell>
          <cell r="AQ2336">
            <v>6001241</v>
          </cell>
          <cell r="AR2336">
            <v>6</v>
          </cell>
          <cell r="AS2336">
            <v>42731</v>
          </cell>
          <cell r="AT2336" t="str">
            <v>SD Reservado Mantenimiento Periódico IDU Local EJECUCION SITP 2016 -</v>
          </cell>
          <cell r="AU2336">
            <v>0</v>
          </cell>
          <cell r="AV2336" t="str">
            <v>viable</v>
          </cell>
        </row>
        <row r="2337">
          <cell r="AP2337">
            <v>323666</v>
          </cell>
          <cell r="AQ2337">
            <v>6001242</v>
          </cell>
          <cell r="AR2337">
            <v>6</v>
          </cell>
          <cell r="AS2337">
            <v>42731</v>
          </cell>
          <cell r="AT2337" t="str">
            <v>SD Reservado Mantenimiento Rutinario IDU Local EJECUCION SITP 2016 -</v>
          </cell>
          <cell r="AU2337">
            <v>0</v>
          </cell>
          <cell r="AV2337" t="str">
            <v>viable</v>
          </cell>
        </row>
        <row r="2338">
          <cell r="AP2338">
            <v>323683</v>
          </cell>
          <cell r="AQ2338">
            <v>6001247</v>
          </cell>
          <cell r="AR2338">
            <v>6</v>
          </cell>
          <cell r="AS2338">
            <v>42313</v>
          </cell>
          <cell r="AT2338" t="str">
            <v>IDU-2053-2015 Terminado Acciones de Movilidad IDU Circuito Movilidad  -</v>
          </cell>
          <cell r="AU2338">
            <v>0</v>
          </cell>
          <cell r="AV2338" t="str">
            <v>Implementación Bicicarriles y Ciclorrutas IDU-2053-2014  En Diseño</v>
          </cell>
        </row>
        <row r="2339">
          <cell r="AP2339">
            <v>323686</v>
          </cell>
          <cell r="AQ2339">
            <v>6001248</v>
          </cell>
          <cell r="AR2339">
            <v>6</v>
          </cell>
          <cell r="AS2339">
            <v>42313</v>
          </cell>
          <cell r="AT2339" t="str">
            <v>IDU-1804-2013 Terminado Mantenimiento Periódico IDU Arterial  -</v>
          </cell>
          <cell r="AU2339">
            <v>0</v>
          </cell>
          <cell r="AV2339" t="str">
            <v>intervencion IDU Mantenimiento Periódico IDU-1804-2013 tipo de malla arterial</v>
          </cell>
        </row>
        <row r="2340">
          <cell r="AP2340">
            <v>323729</v>
          </cell>
          <cell r="AQ2340">
            <v>6001267</v>
          </cell>
          <cell r="AR2340">
            <v>6</v>
          </cell>
          <cell r="AS2340">
            <v>42313</v>
          </cell>
          <cell r="AT2340" t="str">
            <v>IDU-2053-2015 Terminado Mantenimiento Periódico IDU Local  -</v>
          </cell>
          <cell r="AU2340">
            <v>0</v>
          </cell>
          <cell r="AV2340" t="str">
            <v>sc</v>
          </cell>
        </row>
        <row r="2341">
          <cell r="AP2341">
            <v>323732</v>
          </cell>
          <cell r="AQ2341">
            <v>6001269</v>
          </cell>
          <cell r="AR2341">
            <v>6</v>
          </cell>
          <cell r="AS2341">
            <v>42313</v>
          </cell>
          <cell r="AT2341" t="str">
            <v>IDU-2053-2015 Terminado Mantenimiento Periódico IDU Local  -</v>
          </cell>
          <cell r="AU2341">
            <v>0</v>
          </cell>
          <cell r="AV2341" t="str">
            <v>intervencion IDU Mantenimiento Periódico IDU-2053-2015</v>
          </cell>
        </row>
        <row r="2342">
          <cell r="AP2342">
            <v>323735</v>
          </cell>
          <cell r="AQ2342">
            <v>6001270</v>
          </cell>
          <cell r="AR2342">
            <v>6</v>
          </cell>
          <cell r="AS2342">
            <v>42313</v>
          </cell>
          <cell r="AT2342" t="str">
            <v>IDU-2053-2015 Terminado Mantenimiento Periódico IDU Local  -</v>
          </cell>
          <cell r="AU2342">
            <v>0</v>
          </cell>
          <cell r="AV2342" t="str">
            <v>intervencion IDU Mantenimiento Periódico IDU-2053-2015</v>
          </cell>
        </row>
        <row r="2343">
          <cell r="AP2343">
            <v>323738</v>
          </cell>
          <cell r="AQ2343">
            <v>6001271</v>
          </cell>
          <cell r="AR2343">
            <v>6</v>
          </cell>
          <cell r="AS2343">
            <v>42313</v>
          </cell>
          <cell r="AT2343" t="str">
            <v>IDU-1804-2013 Terminado Mantenimiento Periódico IDU Arterial  -</v>
          </cell>
          <cell r="AU2343">
            <v>0</v>
          </cell>
          <cell r="AV2343" t="str">
            <v>intervencion IDU Mantenimiento Periódico IDU-1804-2013 tipo de malla arterial</v>
          </cell>
        </row>
        <row r="2344">
          <cell r="AP2344">
            <v>323761</v>
          </cell>
          <cell r="AQ2344">
            <v>6001280</v>
          </cell>
          <cell r="AR2344">
            <v>6</v>
          </cell>
          <cell r="AS2344">
            <v>42313</v>
          </cell>
          <cell r="AT2344" t="str">
            <v>IDU-1804-2013 Terminado Mantenimiento Periódico IDU Arterial  -</v>
          </cell>
          <cell r="AU2344">
            <v>0</v>
          </cell>
          <cell r="AV2344" t="str">
            <v>intervencion IDU Mantenimiento Periódico IDU-1804-2013 tipo de malla arterial</v>
          </cell>
        </row>
        <row r="2345">
          <cell r="AP2345">
            <v>323773</v>
          </cell>
          <cell r="AQ2345">
            <v>6001287</v>
          </cell>
          <cell r="AR2345">
            <v>6</v>
          </cell>
          <cell r="AS2345">
            <v>42313</v>
          </cell>
          <cell r="AT2345" t="str">
            <v>IDU-1804-2013 Terminado Mantenimiento Periódico IDU Arterial  -</v>
          </cell>
          <cell r="AU2345">
            <v>0</v>
          </cell>
          <cell r="AV2345" t="str">
            <v>intervencion IDU Mantenimiento Periódico IDU-1804-2013</v>
          </cell>
        </row>
        <row r="2346">
          <cell r="AP2346">
            <v>323779</v>
          </cell>
          <cell r="AQ2346">
            <v>6001289</v>
          </cell>
          <cell r="AR2346">
            <v>6</v>
          </cell>
          <cell r="AS2346">
            <v>42313</v>
          </cell>
          <cell r="AT2346" t="str">
            <v>IDU-1804-2013 Terminado Mantenimiento Periódico IDU Arterial  -</v>
          </cell>
          <cell r="AU2346">
            <v>0</v>
          </cell>
          <cell r="AV2346" t="str">
            <v>intervencion IDU Mantenimiento Periódico IDU-1804-2013 tipo de malla arterial</v>
          </cell>
        </row>
        <row r="2347">
          <cell r="AP2347">
            <v>323794</v>
          </cell>
          <cell r="AQ2347">
            <v>6001294</v>
          </cell>
          <cell r="AR2347">
            <v>6</v>
          </cell>
          <cell r="AS2347">
            <v>42313</v>
          </cell>
          <cell r="AT2347" t="str">
            <v>IDU-1804-2013 Terminado Mantenimiento Periódico IDU Arterial  -</v>
          </cell>
          <cell r="AU2347">
            <v>0</v>
          </cell>
          <cell r="AV2347" t="str">
            <v>Av Congreso Eucaristico Mantenimiento Periódico IDU-1804-2013</v>
          </cell>
        </row>
        <row r="2348">
          <cell r="AP2348">
            <v>323893</v>
          </cell>
          <cell r="AQ2348">
            <v>6001323</v>
          </cell>
          <cell r="AR2348">
            <v>6</v>
          </cell>
          <cell r="AS2348">
            <v>42731</v>
          </cell>
          <cell r="AT2348" t="str">
            <v>SD Reservado Mantenimiento Rutinario IDU Circuito Movilidad EJECUCION SITP 2016 -</v>
          </cell>
          <cell r="AU2348">
            <v>0</v>
          </cell>
          <cell r="AV2348" t="str">
            <v>reservado por el IDU</v>
          </cell>
        </row>
        <row r="2349">
          <cell r="AP2349">
            <v>323919</v>
          </cell>
          <cell r="AQ2349">
            <v>6001331</v>
          </cell>
          <cell r="AR2349">
            <v>6</v>
          </cell>
          <cell r="AS2349">
            <v>42313</v>
          </cell>
          <cell r="AT2349" t="str">
            <v>IDU-1699-2014 Terminado Mantenimiento Periódico IDU Local  -</v>
          </cell>
          <cell r="AU2349">
            <v>0</v>
          </cell>
          <cell r="AV2349" t="str">
            <v>intervencion IDU Mantenimiento Periódico IDU-1699-2014</v>
          </cell>
        </row>
        <row r="2350">
          <cell r="AP2350">
            <v>323925</v>
          </cell>
          <cell r="AQ2350">
            <v>6001333</v>
          </cell>
          <cell r="AR2350">
            <v>6</v>
          </cell>
          <cell r="AS2350">
            <v>42731</v>
          </cell>
          <cell r="AT2350" t="str">
            <v>SD Reservado Mantenimiento Periódico IDU Circuito Movilidad EJECUCION SITP 2016 -</v>
          </cell>
          <cell r="AU2350">
            <v>0</v>
          </cell>
          <cell r="AV2350" t="str">
            <v>reservado por el IDU</v>
          </cell>
        </row>
        <row r="2351">
          <cell r="AP2351">
            <v>323937</v>
          </cell>
          <cell r="AQ2351">
            <v>6001337</v>
          </cell>
          <cell r="AR2351">
            <v>6</v>
          </cell>
          <cell r="AS2351">
            <v>42313</v>
          </cell>
          <cell r="AT2351" t="str">
            <v>IDU-72-2008 Terminado Rehabilitación IDU Circuito Movilidad  -Calzada2-POLIZA ESTABILIDAD ACTIVA</v>
          </cell>
          <cell r="AU2351">
            <v>43307</v>
          </cell>
          <cell r="AV2351" t="str">
            <v>poliza estabilidad activa IDU 072/08</v>
          </cell>
        </row>
        <row r="2352">
          <cell r="AP2352">
            <v>323948</v>
          </cell>
          <cell r="AQ2352">
            <v>6001340</v>
          </cell>
          <cell r="AR2352">
            <v>6</v>
          </cell>
          <cell r="AS2352">
            <v>42313</v>
          </cell>
          <cell r="AT2352" t="str">
            <v>IDU-72-2008 Terminado Rehabilitación IDU Circuito Movilidad  -Calzada2-POLIZA ESTABILIDAD ACTIVA</v>
          </cell>
          <cell r="AU2352">
            <v>43307</v>
          </cell>
          <cell r="AV2352" t="str">
            <v>poliza estabilidad activa IDU 072/08</v>
          </cell>
        </row>
        <row r="2353">
          <cell r="AP2353">
            <v>323954</v>
          </cell>
          <cell r="AQ2353">
            <v>6001342</v>
          </cell>
          <cell r="AR2353">
            <v>6</v>
          </cell>
          <cell r="AS2353">
            <v>42313</v>
          </cell>
          <cell r="AT2353" t="str">
            <v>IDU-1699-2014 Terminado Mantenimiento Periódico IDU Local  -</v>
          </cell>
          <cell r="AU2353">
            <v>0</v>
          </cell>
          <cell r="AV2353" t="str">
            <v>intervencion IDU Mantenimiento Periódico IDU-1699-2014</v>
          </cell>
        </row>
        <row r="2354">
          <cell r="AP2354">
            <v>323957</v>
          </cell>
          <cell r="AQ2354">
            <v>6001343</v>
          </cell>
          <cell r="AR2354">
            <v>6</v>
          </cell>
          <cell r="AS2354">
            <v>42313</v>
          </cell>
          <cell r="AT2354" t="str">
            <v>IDU-72-2008 Terminado Rehabilitación IDU Circuito Movilidad  -Calzada2-POLIZA ESTABILIDAD ACTIVA</v>
          </cell>
          <cell r="AU2354">
            <v>43307</v>
          </cell>
          <cell r="AV2354" t="str">
            <v>poliza estabilidad activa IDU 072/08</v>
          </cell>
        </row>
        <row r="2355">
          <cell r="AP2355">
            <v>323963</v>
          </cell>
          <cell r="AQ2355">
            <v>6001345</v>
          </cell>
          <cell r="AR2355">
            <v>6</v>
          </cell>
          <cell r="AS2355">
            <v>42731</v>
          </cell>
          <cell r="AT2355" t="str">
            <v>SD Reservado Mantenimiento Rutinario IDU Circuito Movilidad EJECUCION SITP 2016 -</v>
          </cell>
          <cell r="AU2355">
            <v>0</v>
          </cell>
          <cell r="AV2355" t="str">
            <v>reservado por el IDU</v>
          </cell>
        </row>
        <row r="2356">
          <cell r="AP2356">
            <v>323980</v>
          </cell>
          <cell r="AQ2356">
            <v>6001350</v>
          </cell>
          <cell r="AR2356">
            <v>6</v>
          </cell>
          <cell r="AS2356">
            <v>42313</v>
          </cell>
          <cell r="AT2356" t="str">
            <v>IDU-72-2008 Terminado Rehabilitación IDU Circuito Movilidad  -Calzada2-POLIZA ESTABILIDAD ACTIVA</v>
          </cell>
          <cell r="AU2356">
            <v>43307</v>
          </cell>
          <cell r="AV2356" t="str">
            <v>poliza estabilidad activa IDU 072/08</v>
          </cell>
        </row>
        <row r="2357">
          <cell r="AP2357">
            <v>323986</v>
          </cell>
          <cell r="AQ2357">
            <v>6001352</v>
          </cell>
          <cell r="AR2357">
            <v>6</v>
          </cell>
          <cell r="AS2357">
            <v>42313</v>
          </cell>
          <cell r="AT2357" t="str">
            <v>IDU-72-2008 Terminado Rehabilitación IDU Circuito Movilidad  -Calzada2-POLIZA ESTABILIDAD ACTIVA</v>
          </cell>
          <cell r="AU2357">
            <v>43307</v>
          </cell>
          <cell r="AV2357" t="str">
            <v>poliza estabilidad activa IDU 072/08</v>
          </cell>
        </row>
        <row r="2358">
          <cell r="AP2358">
            <v>323992</v>
          </cell>
          <cell r="AQ2358">
            <v>6001354</v>
          </cell>
          <cell r="AR2358">
            <v>6</v>
          </cell>
          <cell r="AS2358">
            <v>42313</v>
          </cell>
          <cell r="AT2358" t="str">
            <v>IDU-72-2008 Terminado Rehabilitación IDU Circuito Movilidad  -Calzada2-POLIZA ESTABILIDAD ACTIVA</v>
          </cell>
          <cell r="AU2358">
            <v>43307</v>
          </cell>
          <cell r="AV2358" t="str">
            <v>poliza estabilidad activa IDU 072/08</v>
          </cell>
        </row>
        <row r="2359">
          <cell r="AP2359">
            <v>324019</v>
          </cell>
          <cell r="AQ2359">
            <v>6001361</v>
          </cell>
          <cell r="AR2359">
            <v>6</v>
          </cell>
          <cell r="AS2359">
            <v>42731</v>
          </cell>
          <cell r="AT2359" t="str">
            <v>SD Reservado Mantenimiento Rutinario IDU Circuito Movilidad EJECUCION SITP 2016 -</v>
          </cell>
          <cell r="AU2359">
            <v>0</v>
          </cell>
          <cell r="AV2359" t="str">
            <v>reservado por el IDU</v>
          </cell>
        </row>
        <row r="2360">
          <cell r="AP2360">
            <v>324043</v>
          </cell>
          <cell r="AQ2360">
            <v>6001369</v>
          </cell>
          <cell r="AR2360">
            <v>6</v>
          </cell>
          <cell r="AS2360">
            <v>42731</v>
          </cell>
          <cell r="AT2360" t="str">
            <v>SD Reservado Mantenimiento Rutinario IDU Circuito Movilidad EJECUCION SITP 2016 -</v>
          </cell>
          <cell r="AU2360">
            <v>0</v>
          </cell>
          <cell r="AV2360" t="str">
            <v>reservado por el IDU</v>
          </cell>
        </row>
        <row r="2361">
          <cell r="AP2361">
            <v>324061</v>
          </cell>
          <cell r="AQ2361">
            <v>6001373</v>
          </cell>
          <cell r="AR2361">
            <v>6</v>
          </cell>
          <cell r="AS2361">
            <v>42585</v>
          </cell>
          <cell r="AT2361" t="str">
            <v>COP-145-2014 Terminado Rehabilitación FDL TUNJUELITO Circuito Movilidad SD -</v>
          </cell>
          <cell r="AU2361">
            <v>0</v>
          </cell>
          <cell r="AV2361" t="str">
            <v>intervencion FDL REHABILITACION en reserva</v>
          </cell>
        </row>
        <row r="2362">
          <cell r="AP2362">
            <v>324064</v>
          </cell>
          <cell r="AQ2362">
            <v>6001374</v>
          </cell>
          <cell r="AR2362">
            <v>6</v>
          </cell>
          <cell r="AS2362">
            <v>42412</v>
          </cell>
          <cell r="AT2362" t="str">
            <v>IDU-1806-2015 Contratado Mantenimiento Periódico IDU Arterial BRIGADA DE REACCIÓN VIAL -</v>
          </cell>
          <cell r="AU2362">
            <v>0</v>
          </cell>
          <cell r="AV2362" t="str">
            <v>sc</v>
          </cell>
        </row>
        <row r="2363">
          <cell r="AP2363">
            <v>324066</v>
          </cell>
          <cell r="AQ2363">
            <v>6001374</v>
          </cell>
          <cell r="AR2363">
            <v>6</v>
          </cell>
          <cell r="AS2363">
            <v>42412</v>
          </cell>
          <cell r="AT2363" t="str">
            <v>IDU-1806-2015 Contratado Mantenimiento Periódico IDU Arterial BRIGADA DE REACCIÓN VIAL -</v>
          </cell>
          <cell r="AU2363">
            <v>0</v>
          </cell>
          <cell r="AV2363" t="str">
            <v>sc</v>
          </cell>
        </row>
        <row r="2364">
          <cell r="AP2364">
            <v>324075</v>
          </cell>
          <cell r="AQ2364">
            <v>6001377</v>
          </cell>
          <cell r="AR2364">
            <v>6</v>
          </cell>
          <cell r="AS2364">
            <v>42731</v>
          </cell>
          <cell r="AT2364" t="str">
            <v>SD Reservado Mantenimiento Rutinario IDU Circuito Movilidad EJECUCION SITP 2016 -</v>
          </cell>
          <cell r="AU2364">
            <v>0</v>
          </cell>
          <cell r="AV2364" t="str">
            <v>reservado por el IDU</v>
          </cell>
        </row>
        <row r="2365">
          <cell r="AP2365">
            <v>324090</v>
          </cell>
          <cell r="AQ2365">
            <v>6001382</v>
          </cell>
          <cell r="AR2365">
            <v>6</v>
          </cell>
          <cell r="AS2365">
            <v>42585</v>
          </cell>
          <cell r="AT2365" t="str">
            <v>COP-145-2014 Terminado Rehabilitación FDL TUNJUELITO Circuito Movilidad SD -</v>
          </cell>
          <cell r="AU2365">
            <v>0</v>
          </cell>
          <cell r="AV2365" t="str">
            <v>intervencion FDL REHABILITACION en reserva</v>
          </cell>
        </row>
        <row r="2366">
          <cell r="AP2366">
            <v>324108</v>
          </cell>
          <cell r="AQ2366">
            <v>6001386</v>
          </cell>
          <cell r="AR2366">
            <v>6</v>
          </cell>
          <cell r="AS2366">
            <v>42731</v>
          </cell>
          <cell r="AT2366" t="str">
            <v>SD Reservado Mantenimiento Rutinario IDU Circuito Movilidad EJECUCION SITP 2016 -</v>
          </cell>
          <cell r="AU2366">
            <v>0</v>
          </cell>
          <cell r="AV2366" t="str">
            <v>reservado por el IDU</v>
          </cell>
        </row>
        <row r="2367">
          <cell r="AP2367">
            <v>324153</v>
          </cell>
          <cell r="AQ2367">
            <v>6001399</v>
          </cell>
          <cell r="AR2367">
            <v>6</v>
          </cell>
          <cell r="AS2367">
            <v>42731</v>
          </cell>
          <cell r="AT2367" t="str">
            <v>SD Reservado Mantenimiento Rutinario IDU Circuito Movilidad EJECUCION SITP 2016 -</v>
          </cell>
          <cell r="AU2367">
            <v>0</v>
          </cell>
          <cell r="AV2367" t="str">
            <v>reservado por el IDU</v>
          </cell>
        </row>
        <row r="2368">
          <cell r="AP2368">
            <v>324159</v>
          </cell>
          <cell r="AQ2368">
            <v>6001401</v>
          </cell>
          <cell r="AR2368">
            <v>6</v>
          </cell>
          <cell r="AS2368">
            <v>42731</v>
          </cell>
          <cell r="AT2368" t="str">
            <v>SD Reservado Mantenimiento Periódico IDU Local EJECUCION SITP 2016 -</v>
          </cell>
          <cell r="AU2368">
            <v>0</v>
          </cell>
          <cell r="AV2368" t="str">
            <v>reservado por el IDU</v>
          </cell>
        </row>
        <row r="2369">
          <cell r="AP2369">
            <v>324192</v>
          </cell>
          <cell r="AQ2369">
            <v>6001412</v>
          </cell>
          <cell r="AR2369">
            <v>6</v>
          </cell>
          <cell r="AS2369">
            <v>42313</v>
          </cell>
          <cell r="AT2369" t="str">
            <v>IDU-2053-2015 Terminado Mantenimiento Periódico IDU Circuito Movilidad  -</v>
          </cell>
          <cell r="AU2369">
            <v>0</v>
          </cell>
          <cell r="AV2369" t="str">
            <v>intervencion IDU Mantenimiento Periódico IDU-2053-2015 Comunicacion 20153050340223</v>
          </cell>
        </row>
        <row r="2370">
          <cell r="AP2370">
            <v>324252</v>
          </cell>
          <cell r="AQ2370">
            <v>6001428</v>
          </cell>
          <cell r="AR2370">
            <v>6</v>
          </cell>
          <cell r="AS2370">
            <v>42430</v>
          </cell>
          <cell r="AT2370" t="str">
            <v>COP-70-2013 Terminado Rehabilitación FDL TUNJUELITO Circuito Movilidad SD -</v>
          </cell>
          <cell r="AU2370">
            <v>0</v>
          </cell>
          <cell r="AV2370" t="str">
            <v>reservado por el FDL</v>
          </cell>
        </row>
        <row r="2371">
          <cell r="AP2371">
            <v>324255</v>
          </cell>
          <cell r="AQ2371">
            <v>6001429</v>
          </cell>
          <cell r="AR2371">
            <v>6</v>
          </cell>
          <cell r="AS2371">
            <v>42313</v>
          </cell>
          <cell r="AT2371" t="str">
            <v>IDU-2053-2015 Terminado Mantenimiento Periódico IDU Circuito Movilidad  -</v>
          </cell>
          <cell r="AU2371">
            <v>0</v>
          </cell>
          <cell r="AV2371" t="str">
            <v>intervencion IDU Mantenimiento Periódico IDU-2053-2015</v>
          </cell>
        </row>
        <row r="2372">
          <cell r="AP2372">
            <v>324309</v>
          </cell>
          <cell r="AQ2372">
            <v>6001445</v>
          </cell>
          <cell r="AR2372">
            <v>6</v>
          </cell>
          <cell r="AS2372">
            <v>42313</v>
          </cell>
          <cell r="AT2372" t="str">
            <v>IDU-2053-2015 Terminado Mantenimiento Periódico IDU Local  -</v>
          </cell>
          <cell r="AU2372">
            <v>0</v>
          </cell>
          <cell r="AV2372" t="str">
            <v>intervencion IDU Mantenimiento Periódico IDU-2053-2015</v>
          </cell>
        </row>
        <row r="2373">
          <cell r="AP2373">
            <v>324342</v>
          </cell>
          <cell r="AQ2373">
            <v>6001456</v>
          </cell>
          <cell r="AR2373">
            <v>6</v>
          </cell>
          <cell r="AS2373">
            <v>42731</v>
          </cell>
          <cell r="AT2373" t="str">
            <v>SD Reservado Mantenimiento Rutinario IDU Local EJECUCION SITP 2016 -</v>
          </cell>
          <cell r="AU2373">
            <v>0</v>
          </cell>
          <cell r="AV2373" t="str">
            <v>reservado por el IDU</v>
          </cell>
        </row>
        <row r="2374">
          <cell r="AP2374">
            <v>324378</v>
          </cell>
          <cell r="AQ2374">
            <v>6001466</v>
          </cell>
          <cell r="AR2374">
            <v>6</v>
          </cell>
          <cell r="AS2374">
            <v>42731</v>
          </cell>
          <cell r="AT2374" t="str">
            <v>SD Reservado Mantenimiento Rutinario IDU Circuito Movilidad EJECUCION SITP 2016 -</v>
          </cell>
          <cell r="AU2374">
            <v>0</v>
          </cell>
          <cell r="AV2374" t="str">
            <v>viable</v>
          </cell>
        </row>
        <row r="2375">
          <cell r="AP2375">
            <v>324393</v>
          </cell>
          <cell r="AQ2375">
            <v>6001471</v>
          </cell>
          <cell r="AR2375">
            <v>6</v>
          </cell>
          <cell r="AS2375">
            <v>42731</v>
          </cell>
          <cell r="AT2375" t="str">
            <v>SD Reservado Mantenimiento Rutinario IDU Circuito Movilidad EJECUCION SITP 2016 -</v>
          </cell>
          <cell r="AU2375">
            <v>0</v>
          </cell>
          <cell r="AV2375" t="str">
            <v>viable</v>
          </cell>
        </row>
        <row r="2376">
          <cell r="AP2376">
            <v>324417</v>
          </cell>
          <cell r="AQ2376">
            <v>6001479</v>
          </cell>
          <cell r="AR2376">
            <v>6</v>
          </cell>
          <cell r="AS2376">
            <v>42392</v>
          </cell>
          <cell r="AT2376" t="str">
            <v>SD Reservado Conservacion FDL TUNJUELITO Circuito Movilidad SD -</v>
          </cell>
          <cell r="AU2376">
            <v>0</v>
          </cell>
          <cell r="AV2376" t="str">
            <v>reservado por el FDL</v>
          </cell>
        </row>
        <row r="2377">
          <cell r="AP2377">
            <v>324444</v>
          </cell>
          <cell r="AQ2377">
            <v>6001488</v>
          </cell>
          <cell r="AR2377">
            <v>6</v>
          </cell>
          <cell r="AS2377">
            <v>42731</v>
          </cell>
          <cell r="AT2377" t="str">
            <v>SD Reservado Mantenimiento Periódico IDU Circuito Movilidad EJECUCION SITP 2016 -</v>
          </cell>
          <cell r="AU2377">
            <v>0</v>
          </cell>
          <cell r="AV2377" t="str">
            <v>viable</v>
          </cell>
        </row>
        <row r="2378">
          <cell r="AP2378">
            <v>324447</v>
          </cell>
          <cell r="AQ2378">
            <v>6001489</v>
          </cell>
          <cell r="AR2378">
            <v>6</v>
          </cell>
          <cell r="AS2378">
            <v>42392</v>
          </cell>
          <cell r="AT2378" t="str">
            <v>SD Reservado Conservacion FDL TUNJUELITO Circuito Movilidad SD -</v>
          </cell>
          <cell r="AU2378">
            <v>0</v>
          </cell>
          <cell r="AV2378" t="str">
            <v>reservado por el FDL</v>
          </cell>
        </row>
        <row r="2379">
          <cell r="AP2379">
            <v>324453</v>
          </cell>
          <cell r="AQ2379">
            <v>6001491</v>
          </cell>
          <cell r="AR2379">
            <v>6</v>
          </cell>
          <cell r="AS2379">
            <v>42731</v>
          </cell>
          <cell r="AT2379" t="str">
            <v>SD Reservado Mantenimiento Rutinario IDU Local EJECUCION SITP 2016 -</v>
          </cell>
          <cell r="AU2379">
            <v>0</v>
          </cell>
          <cell r="AV2379" t="str">
            <v>reservado por el IDU</v>
          </cell>
        </row>
        <row r="2380">
          <cell r="AP2380">
            <v>324459</v>
          </cell>
          <cell r="AQ2380">
            <v>6001493</v>
          </cell>
          <cell r="AR2380">
            <v>6</v>
          </cell>
          <cell r="AS2380">
            <v>42731</v>
          </cell>
          <cell r="AT2380" t="str">
            <v>SD Reservado Mantenimiento Rutinario IDU Local EJECUCION SITP 2016 -</v>
          </cell>
          <cell r="AU2380">
            <v>0</v>
          </cell>
          <cell r="AV2380" t="str">
            <v>viable</v>
          </cell>
        </row>
        <row r="2381">
          <cell r="AP2381">
            <v>324482</v>
          </cell>
          <cell r="AQ2381">
            <v>6001500</v>
          </cell>
          <cell r="AR2381">
            <v>6</v>
          </cell>
          <cell r="AS2381">
            <v>42731</v>
          </cell>
          <cell r="AT2381" t="str">
            <v>SD Reservado Mantenimiento Periódico IDU Circuito Movilidad EJECUCION SITP 2016 -</v>
          </cell>
          <cell r="AU2381">
            <v>0</v>
          </cell>
          <cell r="AV2381" t="str">
            <v>reservado por el IDU</v>
          </cell>
        </row>
        <row r="2382">
          <cell r="AP2382">
            <v>324509</v>
          </cell>
          <cell r="AQ2382">
            <v>6001509</v>
          </cell>
          <cell r="AR2382">
            <v>6</v>
          </cell>
          <cell r="AS2382">
            <v>42731</v>
          </cell>
          <cell r="AT2382" t="str">
            <v>SD Reservado Mantenimiento Rutinario IDU Local EJECUCION SITP 2016 -</v>
          </cell>
          <cell r="AU2382">
            <v>0</v>
          </cell>
          <cell r="AV2382" t="str">
            <v>reservado por el IDU</v>
          </cell>
        </row>
        <row r="2383">
          <cell r="AP2383">
            <v>324521</v>
          </cell>
          <cell r="AQ2383">
            <v>6001513</v>
          </cell>
          <cell r="AR2383">
            <v>6</v>
          </cell>
          <cell r="AS2383">
            <v>42731</v>
          </cell>
          <cell r="AT2383" t="str">
            <v>SD Reservado Mantenimiento Rutinario IDU Local EJECUCION SITP 2016 -</v>
          </cell>
          <cell r="AU2383">
            <v>0</v>
          </cell>
          <cell r="AV2383" t="str">
            <v>viable</v>
          </cell>
        </row>
        <row r="2384">
          <cell r="AP2384">
            <v>324557</v>
          </cell>
          <cell r="AQ2384">
            <v>6001525</v>
          </cell>
          <cell r="AR2384">
            <v>6</v>
          </cell>
          <cell r="AS2384">
            <v>42731</v>
          </cell>
          <cell r="AT2384" t="str">
            <v>SD Reservado Mantenimiento Rutinario IDU Local EJECUCION SITP 2016 -</v>
          </cell>
          <cell r="AU2384">
            <v>0</v>
          </cell>
          <cell r="AV2384" t="str">
            <v>reservado por el IDU</v>
          </cell>
        </row>
        <row r="2385">
          <cell r="AP2385">
            <v>324617</v>
          </cell>
          <cell r="AQ2385">
            <v>6001544</v>
          </cell>
          <cell r="AR2385">
            <v>6</v>
          </cell>
          <cell r="AS2385">
            <v>42731</v>
          </cell>
          <cell r="AT2385" t="str">
            <v>SD Reservado Mantenimiento Rutinario IDU Local EJECUCION SITP 2016 -</v>
          </cell>
          <cell r="AU2385">
            <v>0</v>
          </cell>
          <cell r="AV2385" t="str">
            <v>reservado por el IDU</v>
          </cell>
        </row>
        <row r="2386">
          <cell r="AP2386">
            <v>324623</v>
          </cell>
          <cell r="AQ2386">
            <v>6001546</v>
          </cell>
          <cell r="AR2386">
            <v>6</v>
          </cell>
          <cell r="AS2386">
            <v>42731</v>
          </cell>
          <cell r="AT2386" t="str">
            <v>SD Reservado Mantenimiento Periódico IDU Circuito Movilidad EJECUCION SITP 2016 -</v>
          </cell>
          <cell r="AU2386">
            <v>0</v>
          </cell>
          <cell r="AV2386" t="str">
            <v>reservado por el IDU</v>
          </cell>
        </row>
        <row r="2387">
          <cell r="AP2387">
            <v>324656</v>
          </cell>
          <cell r="AQ2387">
            <v>6001557</v>
          </cell>
          <cell r="AR2387">
            <v>6</v>
          </cell>
          <cell r="AS2387">
            <v>42731</v>
          </cell>
          <cell r="AT2387" t="str">
            <v>SD Reservado Mantenimiento Rutinario IDU Local EJECUCION SITP 2016 -</v>
          </cell>
          <cell r="AU2387">
            <v>0</v>
          </cell>
          <cell r="AV2387" t="str">
            <v>viable</v>
          </cell>
        </row>
        <row r="2388">
          <cell r="AP2388">
            <v>324674</v>
          </cell>
          <cell r="AQ2388">
            <v>6001563</v>
          </cell>
          <cell r="AR2388">
            <v>6</v>
          </cell>
          <cell r="AS2388">
            <v>42731</v>
          </cell>
          <cell r="AT2388" t="str">
            <v>SD Reservado Mantenimiento Rutinario IDU Local EJECUCION SITP 2016 -</v>
          </cell>
          <cell r="AU2388">
            <v>0</v>
          </cell>
          <cell r="AV2388" t="str">
            <v>reservado por el IDU</v>
          </cell>
        </row>
        <row r="2389">
          <cell r="AP2389">
            <v>324706</v>
          </cell>
          <cell r="AQ2389">
            <v>6001573</v>
          </cell>
          <cell r="AR2389">
            <v>6</v>
          </cell>
          <cell r="AS2389">
            <v>42731</v>
          </cell>
          <cell r="AT2389" t="str">
            <v>SD Reservado Mantenimiento Periódico IDU Circuito Movilidad EJECUCION SITP 2016 -</v>
          </cell>
          <cell r="AU2389">
            <v>0</v>
          </cell>
          <cell r="AV2389" t="str">
            <v>reservado por el IDU</v>
          </cell>
        </row>
        <row r="2390">
          <cell r="AP2390">
            <v>324724</v>
          </cell>
          <cell r="AQ2390">
            <v>6001579</v>
          </cell>
          <cell r="AR2390">
            <v>6</v>
          </cell>
          <cell r="AS2390">
            <v>42731</v>
          </cell>
          <cell r="AT2390" t="str">
            <v>SD Reservado Mantenimiento Rutinario IDU Local EJECUCION SITP 2016 -</v>
          </cell>
          <cell r="AU2390">
            <v>0</v>
          </cell>
          <cell r="AV2390" t="str">
            <v>viable</v>
          </cell>
        </row>
        <row r="2391">
          <cell r="AP2391">
            <v>324824</v>
          </cell>
          <cell r="AQ2391">
            <v>6001611</v>
          </cell>
          <cell r="AR2391">
            <v>6</v>
          </cell>
          <cell r="AS2391">
            <v>42731</v>
          </cell>
          <cell r="AT2391" t="str">
            <v>SD Reservado Mantenimiento Rutinario IDU Local EJECUCION SITP 2016 -</v>
          </cell>
          <cell r="AU2391">
            <v>0</v>
          </cell>
          <cell r="AV2391" t="str">
            <v>viable</v>
          </cell>
        </row>
        <row r="2392">
          <cell r="AP2392">
            <v>324842</v>
          </cell>
          <cell r="AQ2392">
            <v>6001617</v>
          </cell>
          <cell r="AR2392">
            <v>6</v>
          </cell>
          <cell r="AS2392">
            <v>42731</v>
          </cell>
          <cell r="AT2392" t="str">
            <v>SD Reservado Mantenimiento Rutinario IDU Local EJECUCION SITP 2016 -</v>
          </cell>
          <cell r="AU2392">
            <v>0</v>
          </cell>
          <cell r="AV2392" t="str">
            <v>reservado por el IDU</v>
          </cell>
        </row>
        <row r="2393">
          <cell r="AP2393">
            <v>324907</v>
          </cell>
          <cell r="AQ2393">
            <v>6001639</v>
          </cell>
          <cell r="AR2393">
            <v>6</v>
          </cell>
          <cell r="AS2393">
            <v>42731</v>
          </cell>
          <cell r="AT2393" t="str">
            <v>SD Reservado Mantenimiento Rutinario IDU Circuito Movilidad EJECUCION SITP 2016 -</v>
          </cell>
          <cell r="AU2393">
            <v>0</v>
          </cell>
          <cell r="AV2393" t="str">
            <v>reservado por el IDU</v>
          </cell>
        </row>
        <row r="2394">
          <cell r="AP2394">
            <v>324934</v>
          </cell>
          <cell r="AQ2394">
            <v>6001648</v>
          </cell>
          <cell r="AR2394">
            <v>6</v>
          </cell>
          <cell r="AS2394">
            <v>42430</v>
          </cell>
          <cell r="AT2394" t="str">
            <v>COP-70-2013 Terminado Rehabilitación FDL TUNJUELITO Circuito Movilidad SD -</v>
          </cell>
          <cell r="AU2394">
            <v>0</v>
          </cell>
          <cell r="AV2394" t="str">
            <v>intervencion FDL REHABILITACION en reserva</v>
          </cell>
        </row>
        <row r="2395">
          <cell r="AP2395">
            <v>324996</v>
          </cell>
          <cell r="AQ2395">
            <v>6001668</v>
          </cell>
          <cell r="AR2395">
            <v>6</v>
          </cell>
          <cell r="AS2395">
            <v>42731</v>
          </cell>
          <cell r="AT2395" t="str">
            <v>SD Reservado Mantenimiento Rutinario IDU Circuito Movilidad EJECUCION SITP 2016 -</v>
          </cell>
          <cell r="AU2395">
            <v>0</v>
          </cell>
          <cell r="AV2395" t="str">
            <v>reservado por el IDU</v>
          </cell>
        </row>
        <row r="2396">
          <cell r="AP2396">
            <v>325010</v>
          </cell>
          <cell r="AQ2396">
            <v>6001672</v>
          </cell>
          <cell r="AR2396">
            <v>6</v>
          </cell>
          <cell r="AS2396">
            <v>42430</v>
          </cell>
          <cell r="AT2396" t="str">
            <v>COP-70-2013 Terminado Rehabilitación FDL TUNJUELITO Circuito Movilidad SD -</v>
          </cell>
          <cell r="AU2396">
            <v>0</v>
          </cell>
          <cell r="AV2396" t="str">
            <v>intervencion FDL REHABILITACION en reserva</v>
          </cell>
        </row>
        <row r="2397">
          <cell r="AP2397">
            <v>325031</v>
          </cell>
          <cell r="AQ2397">
            <v>6001679</v>
          </cell>
          <cell r="AR2397">
            <v>6</v>
          </cell>
          <cell r="AS2397">
            <v>42758</v>
          </cell>
          <cell r="AT2397" t="str">
            <v>COP-161-2016 Reservado Conservacion FDL TUNJUELITO Circuito Movilidad SD -</v>
          </cell>
          <cell r="AU2397">
            <v>0</v>
          </cell>
          <cell r="AV2397" t="str">
            <v>reservado por el FDL</v>
          </cell>
        </row>
        <row r="2398">
          <cell r="AP2398">
            <v>325046</v>
          </cell>
          <cell r="AQ2398">
            <v>6001684</v>
          </cell>
          <cell r="AR2398">
            <v>6</v>
          </cell>
          <cell r="AS2398">
            <v>42430</v>
          </cell>
          <cell r="AT2398" t="str">
            <v>COP-70-2013 Terminado Rehabilitación FDL TUNJUELITO Circuito Movilidad SD -</v>
          </cell>
          <cell r="AU2398">
            <v>0</v>
          </cell>
          <cell r="AV2398" t="str">
            <v>intervencion FDL REHABILITACION en reserva</v>
          </cell>
        </row>
        <row r="2399">
          <cell r="AP2399">
            <v>325055</v>
          </cell>
          <cell r="AQ2399">
            <v>6001687</v>
          </cell>
          <cell r="AR2399">
            <v>6</v>
          </cell>
          <cell r="AS2399">
            <v>40645</v>
          </cell>
          <cell r="AT2399" t="str">
            <v>UMV-78-2010 Terminado Rehabilitación UAERMV Circuito Movilidad  -</v>
          </cell>
          <cell r="AU2399">
            <v>0</v>
          </cell>
          <cell r="AV2399" t="str">
            <v>intervencion UAERMV rehabilitacion convenio con FDL</v>
          </cell>
        </row>
        <row r="2400">
          <cell r="AP2400">
            <v>325084</v>
          </cell>
          <cell r="AQ2400">
            <v>6001696</v>
          </cell>
          <cell r="AR2400">
            <v>6</v>
          </cell>
          <cell r="AS2400">
            <v>42731</v>
          </cell>
          <cell r="AT2400" t="str">
            <v>SD Reservado Mantenimiento Rutinario IDU Circuito Movilidad EJECUCION SITP 2016 -</v>
          </cell>
          <cell r="AU2400">
            <v>0</v>
          </cell>
          <cell r="AV2400" t="str">
            <v>reservado por el IDU</v>
          </cell>
        </row>
        <row r="2401">
          <cell r="AP2401">
            <v>325087</v>
          </cell>
          <cell r="AQ2401">
            <v>6001697</v>
          </cell>
          <cell r="AR2401">
            <v>6</v>
          </cell>
          <cell r="AS2401">
            <v>42758</v>
          </cell>
          <cell r="AT2401" t="str">
            <v>COP-161-2016 Reservado Conservacion FDL TUNJUELITO Circuito Movilidad SD -</v>
          </cell>
          <cell r="AU2401">
            <v>0</v>
          </cell>
          <cell r="AV2401" t="str">
            <v>reservado por el FDL</v>
          </cell>
        </row>
        <row r="2402">
          <cell r="AP2402">
            <v>325107</v>
          </cell>
          <cell r="AQ2402">
            <v>6001703</v>
          </cell>
          <cell r="AR2402">
            <v>6</v>
          </cell>
          <cell r="AS2402">
            <v>42430</v>
          </cell>
          <cell r="AT2402" t="str">
            <v>COP-70-2013 Terminado Rehabilitación FDL TUNJUELITO Circuito Movilidad SD -</v>
          </cell>
          <cell r="AU2402">
            <v>0</v>
          </cell>
          <cell r="AV2402" t="str">
            <v>intervencion FDL REHABILITACION en reserva</v>
          </cell>
        </row>
        <row r="2403">
          <cell r="AP2403">
            <v>325116</v>
          </cell>
          <cell r="AQ2403">
            <v>6001706</v>
          </cell>
          <cell r="AR2403">
            <v>6</v>
          </cell>
          <cell r="AS2403">
            <v>40645</v>
          </cell>
          <cell r="AT2403" t="str">
            <v>UMV-78-2010 Terminado Rehabilitación UAERMV Circuito Movilidad  -</v>
          </cell>
          <cell r="AU2403">
            <v>0</v>
          </cell>
          <cell r="AV2403" t="str">
            <v>intervencion UAERMV rehabilitacion convenio con FDL</v>
          </cell>
        </row>
        <row r="2404">
          <cell r="AP2404">
            <v>325133</v>
          </cell>
          <cell r="AQ2404">
            <v>6001711</v>
          </cell>
          <cell r="AR2404">
            <v>6</v>
          </cell>
          <cell r="AS2404">
            <v>42430</v>
          </cell>
          <cell r="AT2404" t="str">
            <v>COP-70-2013 Terminado Rehabilitación FDL TUNJUELITO Circuito Movilidad SD -</v>
          </cell>
          <cell r="AU2404">
            <v>0</v>
          </cell>
          <cell r="AV2404" t="str">
            <v>intervencion FDL REHABILITACION en reserva</v>
          </cell>
        </row>
        <row r="2405">
          <cell r="AP2405">
            <v>325139</v>
          </cell>
          <cell r="AQ2405">
            <v>6001713</v>
          </cell>
          <cell r="AR2405">
            <v>6</v>
          </cell>
          <cell r="AS2405">
            <v>42731</v>
          </cell>
          <cell r="AT2405" t="str">
            <v>SD Reservado Mantenimiento Rutinario IDU Circuito Movilidad EJECUCION SITP 2016 -</v>
          </cell>
          <cell r="AU2405">
            <v>0</v>
          </cell>
          <cell r="AV2405" t="str">
            <v>reservado por el IDU</v>
          </cell>
        </row>
        <row r="2406">
          <cell r="AP2406">
            <v>325177</v>
          </cell>
          <cell r="AQ2406">
            <v>6001729</v>
          </cell>
          <cell r="AR2406">
            <v>6</v>
          </cell>
          <cell r="AS2406">
            <v>42731</v>
          </cell>
          <cell r="AT2406" t="str">
            <v>SD Reservado Mantenimiento Rutinario IDU Circuito Movilidad EJECUCION SITP 2016 -</v>
          </cell>
          <cell r="AU2406">
            <v>0</v>
          </cell>
          <cell r="AV2406" t="str">
            <v>reservado por el IDU</v>
          </cell>
        </row>
        <row r="2407">
          <cell r="AP2407">
            <v>325188</v>
          </cell>
          <cell r="AQ2407">
            <v>6001737</v>
          </cell>
          <cell r="AR2407">
            <v>6</v>
          </cell>
          <cell r="AS2407">
            <v>42731</v>
          </cell>
          <cell r="AT2407" t="str">
            <v>SD Reservado Mantenimiento Periódico IDU Circuito Movilidad EJECUCION SITP 2016 -</v>
          </cell>
          <cell r="AU2407">
            <v>0</v>
          </cell>
          <cell r="AV2407" t="str">
            <v>reservado por el IDU</v>
          </cell>
        </row>
        <row r="2408">
          <cell r="AP2408">
            <v>325200</v>
          </cell>
          <cell r="AQ2408">
            <v>6001741</v>
          </cell>
          <cell r="AR2408">
            <v>6</v>
          </cell>
          <cell r="AS2408">
            <v>42731</v>
          </cell>
          <cell r="AT2408" t="str">
            <v>SD Reservado Mantenimiento Periódico IDU Circuito Movilidad EJECUCION SITP 2016 -</v>
          </cell>
          <cell r="AU2408">
            <v>0</v>
          </cell>
          <cell r="AV2408" t="str">
            <v>reservado por el IDU</v>
          </cell>
        </row>
        <row r="2409">
          <cell r="AP2409">
            <v>325215</v>
          </cell>
          <cell r="AQ2409">
            <v>6001747</v>
          </cell>
          <cell r="AR2409">
            <v>6</v>
          </cell>
          <cell r="AS2409">
            <v>42430</v>
          </cell>
          <cell r="AT2409" t="str">
            <v>COP-70-2013 Terminado Rehabilitación FDL TUNJUELITO Circuito Movilidad SD -</v>
          </cell>
          <cell r="AU2409">
            <v>0</v>
          </cell>
          <cell r="AV2409" t="str">
            <v>intervencion FDL REHABILITACION en reserva</v>
          </cell>
        </row>
        <row r="2410">
          <cell r="AP2410">
            <v>325232</v>
          </cell>
          <cell r="AQ2410">
            <v>6001752</v>
          </cell>
          <cell r="AR2410">
            <v>6</v>
          </cell>
          <cell r="AS2410">
            <v>42731</v>
          </cell>
          <cell r="AT2410" t="str">
            <v>SD Reservado Mantenimiento Periódico IDU Circuito Movilidad EJECUCION SITP 2016 -</v>
          </cell>
          <cell r="AU2410">
            <v>0</v>
          </cell>
          <cell r="AV2410" t="str">
            <v>reservado por el IDU</v>
          </cell>
        </row>
        <row r="2411">
          <cell r="AP2411">
            <v>325235</v>
          </cell>
          <cell r="AQ2411">
            <v>6001753</v>
          </cell>
          <cell r="AR2411">
            <v>6</v>
          </cell>
          <cell r="AS2411">
            <v>40799</v>
          </cell>
          <cell r="AT2411" t="str">
            <v>UMV-78-2010 Terminado Rehabilitación UAERMV Circuito Movilidad  -</v>
          </cell>
          <cell r="AU2411">
            <v>0</v>
          </cell>
          <cell r="AV2411" t="str">
            <v>intervencion UAERMV rehabilitacion convenio con FDL</v>
          </cell>
        </row>
        <row r="2412">
          <cell r="AP2412">
            <v>325262</v>
          </cell>
          <cell r="AQ2412">
            <v>6001768</v>
          </cell>
          <cell r="AR2412">
            <v>6</v>
          </cell>
          <cell r="AS2412">
            <v>40673</v>
          </cell>
          <cell r="AT2412" t="str">
            <v>UMV-188-2009 Terminado Rehabilitación UAERMV Circuito Movilidad  -</v>
          </cell>
          <cell r="AU2412">
            <v>0</v>
          </cell>
          <cell r="AV2412" t="str">
            <v>intervencion UAERMV rehabilitacion convenio con FDL</v>
          </cell>
        </row>
        <row r="2413">
          <cell r="AP2413">
            <v>325273</v>
          </cell>
          <cell r="AQ2413">
            <v>6001776</v>
          </cell>
          <cell r="AR2413">
            <v>6</v>
          </cell>
          <cell r="AS2413">
            <v>42731</v>
          </cell>
          <cell r="AT2413" t="str">
            <v>SD Reservado Mantenimiento Rutinario IDU Local EJECUCION SITP 2016 -</v>
          </cell>
          <cell r="AU2413">
            <v>0</v>
          </cell>
          <cell r="AV2413" t="str">
            <v>reservado por el IDU</v>
          </cell>
        </row>
        <row r="2414">
          <cell r="AP2414">
            <v>325288</v>
          </cell>
          <cell r="AQ2414">
            <v>6001781</v>
          </cell>
          <cell r="AR2414">
            <v>6</v>
          </cell>
          <cell r="AS2414">
            <v>40799</v>
          </cell>
          <cell r="AT2414" t="str">
            <v>UMV-188-2009 Terminado Rehabilitación UAERMV Circuito Movilidad  -</v>
          </cell>
          <cell r="AU2414">
            <v>0</v>
          </cell>
          <cell r="AV2414" t="str">
            <v>intervencion UAERMV rehabilitacion convenio con FDL</v>
          </cell>
        </row>
        <row r="2415">
          <cell r="AP2415">
            <v>325323</v>
          </cell>
          <cell r="AQ2415">
            <v>6001792</v>
          </cell>
          <cell r="AR2415">
            <v>6</v>
          </cell>
          <cell r="AS2415">
            <v>42731</v>
          </cell>
          <cell r="AT2415" t="str">
            <v>SD Reservado Mantenimiento Rutinario IDU Local EJECUCION SITP 2016 -</v>
          </cell>
          <cell r="AU2415">
            <v>0</v>
          </cell>
          <cell r="AV2415" t="str">
            <v>reservado por el IDU</v>
          </cell>
        </row>
        <row r="2416">
          <cell r="AP2416">
            <v>325326</v>
          </cell>
          <cell r="AQ2416">
            <v>6001793</v>
          </cell>
          <cell r="AR2416">
            <v>6</v>
          </cell>
          <cell r="AS2416">
            <v>42731</v>
          </cell>
          <cell r="AT2416" t="str">
            <v>SD Reservado Mantenimiento Rutinario IDU Circuito Movilidad EJECUCION SITP 2016 -</v>
          </cell>
          <cell r="AU2416">
            <v>0</v>
          </cell>
          <cell r="AV2416" t="str">
            <v>reservado por el IDU</v>
          </cell>
        </row>
        <row r="2417">
          <cell r="AP2417">
            <v>325472</v>
          </cell>
          <cell r="AQ2417">
            <v>6001849</v>
          </cell>
          <cell r="AR2417">
            <v>6</v>
          </cell>
          <cell r="AS2417">
            <v>42585</v>
          </cell>
          <cell r="AT2417" t="str">
            <v>COP-145-2014 Terminado Rehabilitación FDL TUNJUELITO Local SD -</v>
          </cell>
          <cell r="AU2417">
            <v>0</v>
          </cell>
          <cell r="AV2417" t="str">
            <v>reservado por el FDL</v>
          </cell>
        </row>
        <row r="2418">
          <cell r="AP2418">
            <v>325491</v>
          </cell>
          <cell r="AQ2418">
            <v>6001854</v>
          </cell>
          <cell r="AR2418">
            <v>6</v>
          </cell>
          <cell r="AS2418">
            <v>42313</v>
          </cell>
          <cell r="AT2418" t="str">
            <v>IDU-2053-2015 Terminado Acciones de Movilidad IDU Circuito Movilidad  -</v>
          </cell>
          <cell r="AU2418">
            <v>0</v>
          </cell>
          <cell r="AV2418" t="str">
            <v>Implementación Bicicarriles y Ciclorrutas IDU-2053-2014  En Diseño</v>
          </cell>
        </row>
        <row r="2419">
          <cell r="AP2419">
            <v>325503</v>
          </cell>
          <cell r="AQ2419">
            <v>6001858</v>
          </cell>
          <cell r="AR2419">
            <v>6</v>
          </cell>
          <cell r="AS2419">
            <v>42412</v>
          </cell>
          <cell r="AT2419" t="str">
            <v>IDU-1806-2015 Contratado Mantenimiento Periódico IDU Arterial BRIGADA DE REACCIÓN VIAL -</v>
          </cell>
          <cell r="AU2419">
            <v>0</v>
          </cell>
          <cell r="AV2419" t="str">
            <v>sc</v>
          </cell>
        </row>
        <row r="2420">
          <cell r="AP2420">
            <v>325505</v>
          </cell>
          <cell r="AQ2420">
            <v>6001858</v>
          </cell>
          <cell r="AR2420">
            <v>6</v>
          </cell>
          <cell r="AS2420">
            <v>42412</v>
          </cell>
          <cell r="AT2420" t="str">
            <v>IDU-1806-2015 Contratado Mantenimiento Periódico IDU Arterial BRIGADA DE REACCIÓN VIAL -</v>
          </cell>
          <cell r="AU2420">
            <v>0</v>
          </cell>
          <cell r="AV2420" t="str">
            <v>sc</v>
          </cell>
        </row>
        <row r="2421">
          <cell r="AP2421">
            <v>325514</v>
          </cell>
          <cell r="AQ2421">
            <v>6001862</v>
          </cell>
          <cell r="AR2421">
            <v>6</v>
          </cell>
          <cell r="AS2421">
            <v>42412</v>
          </cell>
          <cell r="AT2421" t="str">
            <v>IDU-1806-2015 Contratado Mantenimiento Periódico IDU Arterial BRIGADA DE REACCIÓN VIAL -</v>
          </cell>
          <cell r="AU2421">
            <v>0</v>
          </cell>
          <cell r="AV2421" t="str">
            <v>sc</v>
          </cell>
        </row>
        <row r="2422">
          <cell r="AP2422">
            <v>325516</v>
          </cell>
          <cell r="AQ2422">
            <v>6001862</v>
          </cell>
          <cell r="AR2422">
            <v>6</v>
          </cell>
          <cell r="AS2422">
            <v>42412</v>
          </cell>
          <cell r="AT2422" t="str">
            <v>IDU-1806-2015 Contratado Mantenimiento Periódico IDU Arterial BRIGADA DE REACCIÓN VIAL -</v>
          </cell>
          <cell r="AU2422">
            <v>0</v>
          </cell>
          <cell r="AV2422" t="str">
            <v>sc</v>
          </cell>
        </row>
        <row r="2423">
          <cell r="AP2423">
            <v>325534</v>
          </cell>
          <cell r="AQ2423">
            <v>50008015</v>
          </cell>
          <cell r="AR2423">
            <v>6</v>
          </cell>
          <cell r="AS2423">
            <v>42585</v>
          </cell>
          <cell r="AT2423" t="str">
            <v>COP-145-2014 Terminado Rehabilitación FDL TUNJUELITO Circuito Movilidad SD -</v>
          </cell>
          <cell r="AU2423">
            <v>0</v>
          </cell>
          <cell r="AV2423" t="str">
            <v>reservado por el FDL</v>
          </cell>
        </row>
        <row r="2424">
          <cell r="AP2424">
            <v>325711</v>
          </cell>
          <cell r="AQ2424">
            <v>6001928</v>
          </cell>
          <cell r="AR2424">
            <v>6</v>
          </cell>
          <cell r="AS2424">
            <v>42389</v>
          </cell>
          <cell r="AT2424" t="str">
            <v>SD Terminado Acciones de Movilidad UAERMV Local Salvando Vidas -</v>
          </cell>
          <cell r="AU2424">
            <v>0</v>
          </cell>
          <cell r="AV2424" t="str">
            <v>sc</v>
          </cell>
        </row>
        <row r="2425">
          <cell r="AP2425">
            <v>325720</v>
          </cell>
          <cell r="AQ2425">
            <v>50008024</v>
          </cell>
          <cell r="AR2425">
            <v>6</v>
          </cell>
          <cell r="AS2425">
            <v>42313</v>
          </cell>
          <cell r="AT2425" t="str">
            <v>IDU-1804-2013 Terminado Mantenimiento Periódico IDU Arterial  -</v>
          </cell>
          <cell r="AU2425">
            <v>0</v>
          </cell>
          <cell r="AV2425" t="str">
            <v>intervencion IDU Mantenimiento Periódico IDU-1804-2013 tipo de malla arterial</v>
          </cell>
        </row>
        <row r="2426">
          <cell r="AP2426">
            <v>325734</v>
          </cell>
          <cell r="AQ2426">
            <v>6001933</v>
          </cell>
          <cell r="AR2426">
            <v>6</v>
          </cell>
          <cell r="AS2426">
            <v>42313</v>
          </cell>
          <cell r="AT2426" t="str">
            <v>IDU-72-2008 Terminado Rehabilitación IDU Circuito Movilidad  -Calzada2-POLIZA ESTABILIDAD ACTIVA</v>
          </cell>
          <cell r="AU2426">
            <v>43307</v>
          </cell>
          <cell r="AV2426" t="str">
            <v>poliza estabilidad activa IDU 072/08</v>
          </cell>
        </row>
        <row r="2427">
          <cell r="AP2427">
            <v>502983</v>
          </cell>
          <cell r="AQ2427">
            <v>6001016</v>
          </cell>
          <cell r="AR2427">
            <v>6</v>
          </cell>
          <cell r="AS2427">
            <v>42313</v>
          </cell>
          <cell r="AT2427" t="str">
            <v>IDU-1804-2013 Terminado Mantenimiento Periódico IDU Arterial  -</v>
          </cell>
          <cell r="AU2427">
            <v>0</v>
          </cell>
          <cell r="AV2427" t="str">
            <v>sc</v>
          </cell>
        </row>
        <row r="2428">
          <cell r="AP2428">
            <v>502988</v>
          </cell>
          <cell r="AQ2428">
            <v>6001960</v>
          </cell>
          <cell r="AR2428">
            <v>6</v>
          </cell>
          <cell r="AS2428">
            <v>42313</v>
          </cell>
          <cell r="AT2428" t="str">
            <v>IDU-1804-2013 Terminado Mantenimiento Periódico IDU Arterial  -</v>
          </cell>
          <cell r="AU2428">
            <v>0</v>
          </cell>
          <cell r="AV2428" t="str">
            <v>sc</v>
          </cell>
        </row>
        <row r="2429">
          <cell r="AP2429">
            <v>502993</v>
          </cell>
          <cell r="AQ2429">
            <v>6001961</v>
          </cell>
          <cell r="AR2429">
            <v>6</v>
          </cell>
          <cell r="AS2429">
            <v>42313</v>
          </cell>
          <cell r="AT2429" t="str">
            <v>IDU-1804-2013 Terminado Mantenimiento Periódico IDU Arterial  -</v>
          </cell>
          <cell r="AU2429">
            <v>0</v>
          </cell>
          <cell r="AV2429" t="str">
            <v>sc</v>
          </cell>
        </row>
        <row r="2430">
          <cell r="AP2430">
            <v>502995</v>
          </cell>
          <cell r="AQ2430">
            <v>6001961</v>
          </cell>
          <cell r="AR2430">
            <v>6</v>
          </cell>
          <cell r="AS2430">
            <v>42313</v>
          </cell>
          <cell r="AT2430" t="str">
            <v>IDU-1804-2013 Terminado Mantenimiento Periódico IDU Arterial  -</v>
          </cell>
          <cell r="AU2430">
            <v>0</v>
          </cell>
          <cell r="AV2430" t="str">
            <v>sc</v>
          </cell>
        </row>
        <row r="2431">
          <cell r="AP2431">
            <v>508700</v>
          </cell>
          <cell r="AQ2431">
            <v>6001962</v>
          </cell>
          <cell r="AR2431">
            <v>6</v>
          </cell>
          <cell r="AS2431">
            <v>42412</v>
          </cell>
          <cell r="AT2431" t="str">
            <v>IDU-1806-2015 Contratado Mantenimiento Periódico IDU Arterial BRIGADA DE REACCIÓN VIAL --POLIZA ESTABILIDAD ACTIVA</v>
          </cell>
          <cell r="AU2431">
            <v>44250</v>
          </cell>
          <cell r="AV2431" t="str">
            <v>sc</v>
          </cell>
        </row>
        <row r="2432">
          <cell r="AP2432">
            <v>510309</v>
          </cell>
          <cell r="AQ2432">
            <v>6001978</v>
          </cell>
          <cell r="AR2432">
            <v>6</v>
          </cell>
          <cell r="AS2432">
            <v>42412</v>
          </cell>
          <cell r="AT2432" t="str">
            <v>IDU-1806-2015 Contratado Mantenimiento Periódico IDU Arterial BRIGADA DE REACCIÓN VIAL --POLIZA ESTABILIDAD ACTIVA</v>
          </cell>
          <cell r="AV2432" t="str">
            <v>sc</v>
          </cell>
        </row>
        <row r="2433">
          <cell r="AP2433">
            <v>530228</v>
          </cell>
          <cell r="AQ2433">
            <v>6001980</v>
          </cell>
          <cell r="AR2433">
            <v>6</v>
          </cell>
          <cell r="AS2433">
            <v>42412</v>
          </cell>
          <cell r="AT2433" t="str">
            <v>IDU-1806-2015 Contratado Mantenimiento Periódico IDU Arterial BRIGADA DE REACCIÓN VIAL -Calzada2-POLIZA ESTABILIDAD ACTIVA</v>
          </cell>
          <cell r="AV2433" t="str">
            <v>sc</v>
          </cell>
        </row>
        <row r="2434">
          <cell r="AP2434">
            <v>530672</v>
          </cell>
          <cell r="AQ2434">
            <v>6001965</v>
          </cell>
          <cell r="AR2434">
            <v>6</v>
          </cell>
          <cell r="AS2434">
            <v>42313</v>
          </cell>
          <cell r="AT2434" t="str">
            <v>IDU-1804-2013 Terminado Mantenimiento Periódico IDU Arterial  -</v>
          </cell>
          <cell r="AV2434" t="str">
            <v>sc</v>
          </cell>
        </row>
        <row r="2435">
          <cell r="AP2435">
            <v>530677</v>
          </cell>
          <cell r="AQ2435">
            <v>6001981</v>
          </cell>
          <cell r="AR2435">
            <v>6</v>
          </cell>
          <cell r="AS2435">
            <v>42313</v>
          </cell>
          <cell r="AT2435" t="str">
            <v>IDU-1804-2013 Terminado Mantenimiento Periódico IDU Arterial  -</v>
          </cell>
          <cell r="AV2435" t="str">
            <v>sc</v>
          </cell>
        </row>
        <row r="2436">
          <cell r="AP2436">
            <v>530679</v>
          </cell>
          <cell r="AQ2436">
            <v>6001981</v>
          </cell>
          <cell r="AR2436">
            <v>6</v>
          </cell>
          <cell r="AS2436">
            <v>42313</v>
          </cell>
          <cell r="AT2436" t="str">
            <v>IDU-1804-2013 Terminado Mantenimiento Periódico IDU Arterial  -</v>
          </cell>
          <cell r="AV2436" t="str">
            <v>sc</v>
          </cell>
        </row>
        <row r="2437">
          <cell r="AP2437">
            <v>533709</v>
          </cell>
          <cell r="AQ2437">
            <v>6001974</v>
          </cell>
          <cell r="AR2437">
            <v>6</v>
          </cell>
          <cell r="AS2437">
            <v>42412</v>
          </cell>
          <cell r="AT2437" t="str">
            <v>IDU-1806-2015 Contratado Mantenimiento Periódico IDU Arterial BRIGADA DE REACCIÓN VIAL -</v>
          </cell>
          <cell r="AV2437" t="str">
            <v>sc</v>
          </cell>
        </row>
        <row r="2438">
          <cell r="AP2438">
            <v>533719</v>
          </cell>
          <cell r="AQ2438">
            <v>6001974</v>
          </cell>
          <cell r="AR2438">
            <v>6</v>
          </cell>
          <cell r="AS2438">
            <v>42412</v>
          </cell>
          <cell r="AT2438" t="str">
            <v>IDU-1806-2015 Contratado Mantenimiento Periódico IDU Arterial BRIGADA DE REACCIÓN VIAL -</v>
          </cell>
          <cell r="AV2438" t="str">
            <v>sc</v>
          </cell>
        </row>
        <row r="2439">
          <cell r="AP2439">
            <v>533720</v>
          </cell>
          <cell r="AQ2439">
            <v>6001974</v>
          </cell>
          <cell r="AR2439">
            <v>6</v>
          </cell>
          <cell r="AS2439">
            <v>42412</v>
          </cell>
          <cell r="AT2439" t="str">
            <v>IDU-1806-2015 Contratado Mantenimiento Periódico IDU Arterial BRIGADA DE REACCIÓN VIAL -</v>
          </cell>
          <cell r="AV2439" t="str">
            <v>sc</v>
          </cell>
        </row>
        <row r="2440">
          <cell r="AP2440">
            <v>533740</v>
          </cell>
          <cell r="AQ2440">
            <v>6001974</v>
          </cell>
          <cell r="AR2440">
            <v>6</v>
          </cell>
          <cell r="AS2440">
            <v>42412</v>
          </cell>
          <cell r="AT2440" t="str">
            <v>IDU-1806-2015 Contratado Mantenimiento Periódico IDU Arterial BRIGADA DE REACCIÓN VIAL -</v>
          </cell>
          <cell r="AV2440" t="str">
            <v>sc</v>
          </cell>
        </row>
        <row r="2441">
          <cell r="AP2441">
            <v>600052</v>
          </cell>
          <cell r="AQ2441">
            <v>6001923</v>
          </cell>
          <cell r="AR2441">
            <v>6</v>
          </cell>
          <cell r="AS2441">
            <v>42313</v>
          </cell>
          <cell r="AT2441" t="str">
            <v>IDU-57-2012 Terminado Acciones de Movilidad IDU Arterial  -</v>
          </cell>
          <cell r="AV2441" t="str">
            <v>sc</v>
          </cell>
        </row>
        <row r="2442">
          <cell r="AP2442">
            <v>600054</v>
          </cell>
          <cell r="AQ2442">
            <v>6001923</v>
          </cell>
          <cell r="AR2442">
            <v>6</v>
          </cell>
          <cell r="AS2442">
            <v>42313</v>
          </cell>
          <cell r="AT2442" t="str">
            <v>IDU-72-2008 Terminado Acciones de Movilidad IDU Arterial  -</v>
          </cell>
          <cell r="AV2442" t="str">
            <v>sc</v>
          </cell>
        </row>
        <row r="2443">
          <cell r="AP2443">
            <v>601595</v>
          </cell>
          <cell r="AQ2443">
            <v>6001257</v>
          </cell>
          <cell r="AR2443">
            <v>6</v>
          </cell>
          <cell r="AS2443">
            <v>42313</v>
          </cell>
          <cell r="AT2443" t="str">
            <v>IDU-72-2008 Terminado Rehabilitación IDU Arterial  --POLIZA ESTABILIDAD ACTIVA</v>
          </cell>
          <cell r="AV2443" t="str">
            <v>sc</v>
          </cell>
        </row>
        <row r="2444">
          <cell r="AP2444">
            <v>601597</v>
          </cell>
          <cell r="AQ2444">
            <v>6001257</v>
          </cell>
          <cell r="AR2444">
            <v>6</v>
          </cell>
          <cell r="AS2444">
            <v>42313</v>
          </cell>
          <cell r="AT2444" t="str">
            <v>IDU-72-2008 Terminado Rehabilitación IDU Arterial  --POLIZA ESTABILIDAD ACTIVA</v>
          </cell>
          <cell r="AV2444" t="str">
            <v>sc</v>
          </cell>
        </row>
        <row r="2445">
          <cell r="AP2445">
            <v>601602</v>
          </cell>
          <cell r="AQ2445">
            <v>6001264</v>
          </cell>
          <cell r="AR2445">
            <v>6</v>
          </cell>
          <cell r="AS2445">
            <v>42313</v>
          </cell>
          <cell r="AT2445" t="str">
            <v>IDU-72-2008 Terminado Rehabilitación IDU Arterial  --POLIZA ESTABILIDAD ACTIVA</v>
          </cell>
          <cell r="AV2445" t="str">
            <v>sc</v>
          </cell>
        </row>
        <row r="2446">
          <cell r="AP2446">
            <v>601604</v>
          </cell>
          <cell r="AQ2446">
            <v>6001264</v>
          </cell>
          <cell r="AR2446">
            <v>6</v>
          </cell>
          <cell r="AS2446">
            <v>42313</v>
          </cell>
          <cell r="AT2446" t="str">
            <v>IDU-72-2008 Terminado Rehabilitación IDU Arterial  --POLIZA ESTABILIDAD ACTIVA</v>
          </cell>
          <cell r="AV2446" t="str">
            <v>sc</v>
          </cell>
        </row>
        <row r="2447">
          <cell r="AP2447">
            <v>601609</v>
          </cell>
          <cell r="AQ2447">
            <v>6001274</v>
          </cell>
          <cell r="AR2447">
            <v>6</v>
          </cell>
          <cell r="AS2447">
            <v>42313</v>
          </cell>
          <cell r="AT2447" t="str">
            <v>IDU-72-2008 Terminado Rehabilitación IDU Arterial  -Calzada2-4-POLIZA ESTABILIDAD ACTIVA</v>
          </cell>
          <cell r="AV2447" t="str">
            <v>sc</v>
          </cell>
        </row>
        <row r="2448">
          <cell r="AP2448">
            <v>601611</v>
          </cell>
          <cell r="AQ2448">
            <v>6001274</v>
          </cell>
          <cell r="AR2448">
            <v>6</v>
          </cell>
          <cell r="AS2448">
            <v>42313</v>
          </cell>
          <cell r="AT2448" t="str">
            <v>IDU-72-2008 Terminado Rehabilitación IDU Arterial  -Calzada2-4-POLIZA ESTABILIDAD ACTIVA</v>
          </cell>
          <cell r="AV2448" t="str">
            <v>sc</v>
          </cell>
        </row>
        <row r="2449">
          <cell r="AP2449">
            <v>601665</v>
          </cell>
          <cell r="AQ2449">
            <v>6001246</v>
          </cell>
          <cell r="AR2449">
            <v>6</v>
          </cell>
          <cell r="AS2449">
            <v>42313</v>
          </cell>
          <cell r="AT2449" t="str">
            <v>IDU-72-2008 Terminado Rehabilitación IDU Arterial  -Calzada2-4-POLIZA ESTABILIDAD ACTIVA</v>
          </cell>
          <cell r="AV2449" t="str">
            <v>sc</v>
          </cell>
        </row>
        <row r="2450">
          <cell r="AP2450">
            <v>601667</v>
          </cell>
          <cell r="AQ2450">
            <v>6001246</v>
          </cell>
          <cell r="AR2450">
            <v>6</v>
          </cell>
          <cell r="AS2450">
            <v>42313</v>
          </cell>
          <cell r="AT2450" t="str">
            <v>IDU-72-2008 Terminado Rehabilitación IDU Arterial  -Calzada2-4-POLIZA ESTABILIDAD ACTIVA</v>
          </cell>
          <cell r="AV2450" t="str">
            <v>sc</v>
          </cell>
        </row>
        <row r="2451">
          <cell r="AP2451">
            <v>602052</v>
          </cell>
          <cell r="AQ2451">
            <v>6000566</v>
          </cell>
          <cell r="AR2451">
            <v>6</v>
          </cell>
          <cell r="AS2451">
            <v>42412</v>
          </cell>
          <cell r="AT2451" t="str">
            <v>IDU-1806-2015 Contratado Mantenimiento Periódico IDU Arterial BRIGADA DE REACCIÓN VIAL -</v>
          </cell>
          <cell r="AV2451" t="str">
            <v>sc</v>
          </cell>
        </row>
        <row r="2452">
          <cell r="AP2452">
            <v>602054</v>
          </cell>
          <cell r="AQ2452">
            <v>6000566</v>
          </cell>
          <cell r="AR2452">
            <v>6</v>
          </cell>
          <cell r="AS2452">
            <v>42412</v>
          </cell>
          <cell r="AT2452" t="str">
            <v>IDU-1806-2015 Contratado Mantenimiento Periódico IDU Arterial BRIGADA DE REACCIÓN VIAL -</v>
          </cell>
          <cell r="AV2452" t="str">
            <v>sc</v>
          </cell>
        </row>
        <row r="2453">
          <cell r="AP2453">
            <v>602056</v>
          </cell>
          <cell r="AQ2453">
            <v>6000566</v>
          </cell>
          <cell r="AR2453">
            <v>6</v>
          </cell>
          <cell r="AS2453">
            <v>42412</v>
          </cell>
          <cell r="AT2453" t="str">
            <v>IDU-1806-2015 Contratado Mantenimiento Periódico IDU Arterial BRIGADA DE REACCIÓN VIAL -</v>
          </cell>
          <cell r="AV2453" t="str">
            <v>sc</v>
          </cell>
        </row>
        <row r="2454">
          <cell r="AP2454">
            <v>602058</v>
          </cell>
          <cell r="AQ2454">
            <v>6000566</v>
          </cell>
          <cell r="AR2454">
            <v>6</v>
          </cell>
          <cell r="AS2454">
            <v>42412</v>
          </cell>
          <cell r="AT2454" t="str">
            <v>IDU-1806-2015 Contratado Mantenimiento Periódico IDU Arterial BRIGADA DE REACCIÓN VIAL -</v>
          </cell>
          <cell r="AV2454" t="str">
            <v>sc</v>
          </cell>
        </row>
        <row r="2455">
          <cell r="AP2455">
            <v>602063</v>
          </cell>
          <cell r="AQ2455">
            <v>6000599</v>
          </cell>
          <cell r="AR2455">
            <v>6</v>
          </cell>
          <cell r="AS2455">
            <v>42412</v>
          </cell>
          <cell r="AT2455" t="str">
            <v>IDU-1806-2015 Contratado Mantenimiento Periódico IDU Arterial BRIGADA DE REACCIÓN VIAL -</v>
          </cell>
          <cell r="AV2455" t="str">
            <v>sc</v>
          </cell>
        </row>
        <row r="2456">
          <cell r="AP2456">
            <v>602065</v>
          </cell>
          <cell r="AQ2456">
            <v>6000599</v>
          </cell>
          <cell r="AR2456">
            <v>6</v>
          </cell>
          <cell r="AS2456">
            <v>42412</v>
          </cell>
          <cell r="AT2456" t="str">
            <v>IDU-1806-2015 Contratado Mantenimiento Periódico IDU Arterial BRIGADA DE REACCIÓN VIAL -</v>
          </cell>
          <cell r="AV2456" t="str">
            <v>sc</v>
          </cell>
        </row>
        <row r="2457">
          <cell r="AP2457">
            <v>602067</v>
          </cell>
          <cell r="AQ2457">
            <v>6000599</v>
          </cell>
          <cell r="AR2457">
            <v>6</v>
          </cell>
          <cell r="AS2457">
            <v>42412</v>
          </cell>
          <cell r="AT2457" t="str">
            <v>IDU-1806-2015 Contratado Mantenimiento Periódico IDU Arterial BRIGADA DE REACCIÓN VIAL -</v>
          </cell>
          <cell r="AV2457" t="str">
            <v>sc</v>
          </cell>
        </row>
        <row r="2458">
          <cell r="AP2458">
            <v>602069</v>
          </cell>
          <cell r="AQ2458">
            <v>6000599</v>
          </cell>
          <cell r="AR2458">
            <v>6</v>
          </cell>
          <cell r="AS2458">
            <v>42412</v>
          </cell>
          <cell r="AT2458" t="str">
            <v>IDU-1806-2015 Contratado Mantenimiento Periódico IDU Arterial BRIGADA DE REACCIÓN VIAL -</v>
          </cell>
          <cell r="AV2458" t="str">
            <v>sc</v>
          </cell>
        </row>
        <row r="2459">
          <cell r="AP2459">
            <v>602076</v>
          </cell>
          <cell r="AQ2459">
            <v>6001182</v>
          </cell>
          <cell r="AR2459">
            <v>6</v>
          </cell>
          <cell r="AS2459">
            <v>42412</v>
          </cell>
          <cell r="AT2459" t="str">
            <v>IDU-1806-2015 Contratado Mantenimiento Periódico IDU Arterial BRIGADA DE REACCIÓN VIAL --POLIZA ESTABILIDAD ACTIVA</v>
          </cell>
          <cell r="AV2459" t="str">
            <v>sc</v>
          </cell>
        </row>
        <row r="2460">
          <cell r="AP2460">
            <v>602078</v>
          </cell>
          <cell r="AQ2460">
            <v>6001182</v>
          </cell>
          <cell r="AR2460">
            <v>6</v>
          </cell>
          <cell r="AS2460">
            <v>42412</v>
          </cell>
          <cell r="AT2460" t="str">
            <v>IDU-1806-2015 Contratado Mantenimiento Periódico IDU Arterial BRIGADA DE REACCIÓN VIAL --POLIZA ESTABILIDAD ACTIVA</v>
          </cell>
          <cell r="AV2460" t="str">
            <v>sc</v>
          </cell>
        </row>
        <row r="2461">
          <cell r="AP2461">
            <v>602080</v>
          </cell>
          <cell r="AQ2461">
            <v>6001182</v>
          </cell>
          <cell r="AR2461">
            <v>6</v>
          </cell>
          <cell r="AS2461">
            <v>42412</v>
          </cell>
          <cell r="AT2461" t="str">
            <v>IDU-1806-2015 Contratado Mantenimiento Periódico IDU Arterial BRIGADA DE REACCIÓN VIAL --POLIZA ESTABILIDAD ACTIVA</v>
          </cell>
          <cell r="AV2461" t="str">
            <v>sc</v>
          </cell>
        </row>
        <row r="2462">
          <cell r="AP2462">
            <v>602087</v>
          </cell>
          <cell r="AQ2462">
            <v>6001209</v>
          </cell>
          <cell r="AR2462">
            <v>6</v>
          </cell>
          <cell r="AS2462">
            <v>42412</v>
          </cell>
          <cell r="AT2462" t="str">
            <v>IDU-1806-2015 Contratado Mantenimiento Periódico IDU Arterial BRIGADA DE REACCIÓN VIAL -</v>
          </cell>
          <cell r="AV2462" t="str">
            <v>sc</v>
          </cell>
        </row>
        <row r="2463">
          <cell r="AP2463">
            <v>602089</v>
          </cell>
          <cell r="AQ2463">
            <v>6001209</v>
          </cell>
          <cell r="AR2463">
            <v>6</v>
          </cell>
          <cell r="AS2463">
            <v>42412</v>
          </cell>
          <cell r="AT2463" t="str">
            <v>IDU-1806-2015 Contratado Mantenimiento Periódico IDU Arterial BRIGADA DE REACCIÓN VIAL -</v>
          </cell>
          <cell r="AV2463" t="str">
            <v>sc</v>
          </cell>
        </row>
        <row r="2464">
          <cell r="AP2464">
            <v>602091</v>
          </cell>
          <cell r="AQ2464">
            <v>6001209</v>
          </cell>
          <cell r="AR2464">
            <v>6</v>
          </cell>
          <cell r="AS2464">
            <v>42412</v>
          </cell>
          <cell r="AT2464" t="str">
            <v>IDU-1806-2015 Contratado Mantenimiento Periódico IDU Arterial BRIGADA DE REACCIÓN VIAL -</v>
          </cell>
          <cell r="AV2464" t="str">
            <v>sc</v>
          </cell>
        </row>
        <row r="2465">
          <cell r="AP2465">
            <v>602098</v>
          </cell>
          <cell r="AQ2465">
            <v>6001219</v>
          </cell>
          <cell r="AR2465">
            <v>6</v>
          </cell>
          <cell r="AS2465">
            <v>42412</v>
          </cell>
          <cell r="AT2465" t="str">
            <v>IDU-1806-2015 Contratado Mantenimiento Periódico IDU Arterial BRIGADA DE REACCIÓN VIAL --POLIZA ESTABILIDAD ACTIVA</v>
          </cell>
          <cell r="AV2465" t="str">
            <v>sc</v>
          </cell>
        </row>
        <row r="2466">
          <cell r="AP2466">
            <v>602100</v>
          </cell>
          <cell r="AQ2466">
            <v>6001219</v>
          </cell>
          <cell r="AR2466">
            <v>6</v>
          </cell>
          <cell r="AS2466">
            <v>42412</v>
          </cell>
          <cell r="AT2466" t="str">
            <v>IDU-1806-2015 Contratado Mantenimiento Periódico IDU Arterial BRIGADA DE REACCIÓN VIAL --POLIZA ESTABILIDAD ACTIVA</v>
          </cell>
          <cell r="AV2466" t="str">
            <v>sc</v>
          </cell>
        </row>
        <row r="2467">
          <cell r="AP2467">
            <v>602102</v>
          </cell>
          <cell r="AQ2467">
            <v>6001219</v>
          </cell>
          <cell r="AR2467">
            <v>6</v>
          </cell>
          <cell r="AS2467">
            <v>42412</v>
          </cell>
          <cell r="AT2467" t="str">
            <v>IDU-1806-2015 Contratado Mantenimiento Periódico IDU Arterial BRIGADA DE REACCIÓN VIAL --POLIZA ESTABILIDAD ACTIVA</v>
          </cell>
          <cell r="AV2467" t="str">
            <v>sc</v>
          </cell>
        </row>
        <row r="2468">
          <cell r="AP2468">
            <v>602109</v>
          </cell>
          <cell r="AQ2468">
            <v>6001275</v>
          </cell>
          <cell r="AR2468">
            <v>6</v>
          </cell>
          <cell r="AS2468">
            <v>42412</v>
          </cell>
          <cell r="AT2468" t="str">
            <v>IDU-1806-2015 Contratado Mantenimiento Periódico IDU Arterial BRIGADA DE REACCIÓN VIAL --POLIZA ESTABILIDAD ACTIVA</v>
          </cell>
          <cell r="AV2468" t="str">
            <v>sc</v>
          </cell>
        </row>
        <row r="2469">
          <cell r="AP2469">
            <v>602111</v>
          </cell>
          <cell r="AQ2469">
            <v>6001275</v>
          </cell>
          <cell r="AR2469">
            <v>6</v>
          </cell>
          <cell r="AS2469">
            <v>42412</v>
          </cell>
          <cell r="AT2469" t="str">
            <v>IDU-1806-2015 Contratado Mantenimiento Periódico IDU Arterial BRIGADA DE REACCIÓN VIAL --POLIZA ESTABILIDAD ACTIVA</v>
          </cell>
          <cell r="AV2469" t="str">
            <v>sc</v>
          </cell>
        </row>
        <row r="2470">
          <cell r="AP2470">
            <v>602113</v>
          </cell>
          <cell r="AQ2470">
            <v>6001275</v>
          </cell>
          <cell r="AR2470">
            <v>6</v>
          </cell>
          <cell r="AS2470">
            <v>42412</v>
          </cell>
          <cell r="AT2470" t="str">
            <v>IDU-1806-2015 Contratado Mantenimiento Periódico IDU Arterial BRIGADA DE REACCIÓN VIAL --POLIZA ESTABILIDAD ACTIVA</v>
          </cell>
          <cell r="AV2470" t="str">
            <v>sc</v>
          </cell>
        </row>
        <row r="2471">
          <cell r="AP2471">
            <v>602120</v>
          </cell>
          <cell r="AQ2471">
            <v>6001824</v>
          </cell>
          <cell r="AR2471">
            <v>6</v>
          </cell>
          <cell r="AS2471">
            <v>42412</v>
          </cell>
          <cell r="AT2471" t="str">
            <v>IDU-1806-2015 Contratado Mantenimiento Periódico IDU Arterial BRIGADA DE REACCIÓN VIAL --POLIZA ESTABILIDAD ACTIVA</v>
          </cell>
          <cell r="AV2471" t="str">
            <v>sc</v>
          </cell>
        </row>
        <row r="2472">
          <cell r="AP2472">
            <v>602122</v>
          </cell>
          <cell r="AQ2472">
            <v>6001824</v>
          </cell>
          <cell r="AR2472">
            <v>6</v>
          </cell>
          <cell r="AS2472">
            <v>42412</v>
          </cell>
          <cell r="AT2472" t="str">
            <v>IDU-1806-2015 Contratado Mantenimiento Periódico IDU Arterial BRIGADA DE REACCIÓN VIAL --POLIZA ESTABILIDAD ACTIVA</v>
          </cell>
          <cell r="AV2472" t="str">
            <v>sc</v>
          </cell>
        </row>
        <row r="2473">
          <cell r="AP2473">
            <v>602124</v>
          </cell>
          <cell r="AQ2473">
            <v>6001824</v>
          </cell>
          <cell r="AR2473">
            <v>6</v>
          </cell>
          <cell r="AS2473">
            <v>42412</v>
          </cell>
          <cell r="AT2473" t="str">
            <v>IDU-1806-2015 Contratado Mantenimiento Periódico IDU Arterial BRIGADA DE REACCIÓN VIAL --POLIZA ESTABILIDAD ACTIVA</v>
          </cell>
          <cell r="AV2473" t="str">
            <v>sc</v>
          </cell>
        </row>
        <row r="2474">
          <cell r="AP2474">
            <v>602129</v>
          </cell>
          <cell r="AQ2474">
            <v>6001836</v>
          </cell>
          <cell r="AR2474">
            <v>6</v>
          </cell>
          <cell r="AS2474">
            <v>42412</v>
          </cell>
          <cell r="AT2474" t="str">
            <v>IDU-1806-2015 Contratado Mantenimiento Periódico IDU Arterial BRIGADA DE REACCIÓN VIAL -</v>
          </cell>
          <cell r="AV2474" t="str">
            <v>sc</v>
          </cell>
        </row>
        <row r="2475">
          <cell r="AP2475">
            <v>602131</v>
          </cell>
          <cell r="AQ2475">
            <v>6001836</v>
          </cell>
          <cell r="AR2475">
            <v>6</v>
          </cell>
          <cell r="AS2475">
            <v>42412</v>
          </cell>
          <cell r="AT2475" t="str">
            <v>IDU-1806-2015 Contratado Mantenimiento Periódico IDU Arterial BRIGADA DE REACCIÓN VIAL -</v>
          </cell>
          <cell r="AV2475" t="str">
            <v>sc</v>
          </cell>
        </row>
        <row r="2476">
          <cell r="AP2476">
            <v>602133</v>
          </cell>
          <cell r="AQ2476">
            <v>6001836</v>
          </cell>
          <cell r="AR2476">
            <v>6</v>
          </cell>
          <cell r="AS2476">
            <v>42412</v>
          </cell>
          <cell r="AT2476" t="str">
            <v>IDU-1806-2015 Contratado Mantenimiento Periódico IDU Arterial BRIGADA DE REACCIÓN VIAL -</v>
          </cell>
          <cell r="AV2476" t="str">
            <v>sc</v>
          </cell>
        </row>
        <row r="2477">
          <cell r="AP2477">
            <v>602135</v>
          </cell>
          <cell r="AQ2477">
            <v>6001836</v>
          </cell>
          <cell r="AR2477">
            <v>6</v>
          </cell>
          <cell r="AS2477">
            <v>42412</v>
          </cell>
          <cell r="AT2477" t="str">
            <v>IDU-1806-2015 Contratado Mantenimiento Periódico IDU Arterial BRIGADA DE REACCIÓN VIAL -</v>
          </cell>
          <cell r="AV2477" t="str">
            <v>sc</v>
          </cell>
        </row>
        <row r="2478">
          <cell r="AP2478">
            <v>602151</v>
          </cell>
          <cell r="AQ2478">
            <v>6001842</v>
          </cell>
          <cell r="AR2478">
            <v>6</v>
          </cell>
          <cell r="AS2478">
            <v>42412</v>
          </cell>
          <cell r="AT2478" t="str">
            <v>IDU-1806-2015 Contratado Mantenimiento Periódico IDU Arterial BRIGADA DE REACCIÓN VIAL -</v>
          </cell>
          <cell r="AV2478" t="str">
            <v>sc</v>
          </cell>
        </row>
        <row r="2479">
          <cell r="AP2479">
            <v>602153</v>
          </cell>
          <cell r="AQ2479">
            <v>6001842</v>
          </cell>
          <cell r="AR2479">
            <v>6</v>
          </cell>
          <cell r="AS2479">
            <v>42412</v>
          </cell>
          <cell r="AT2479" t="str">
            <v>IDU-1806-2015 Contratado Mantenimiento Periódico IDU Arterial BRIGADA DE REACCIÓN VIAL -</v>
          </cell>
          <cell r="AV2479" t="str">
            <v>sc</v>
          </cell>
        </row>
        <row r="2480">
          <cell r="AP2480">
            <v>602155</v>
          </cell>
          <cell r="AQ2480">
            <v>6001842</v>
          </cell>
          <cell r="AR2480">
            <v>6</v>
          </cell>
          <cell r="AS2480">
            <v>42412</v>
          </cell>
          <cell r="AT2480" t="str">
            <v>IDU-1806-2015 Contratado Mantenimiento Periódico IDU Arterial BRIGADA DE REACCIÓN VIAL -</v>
          </cell>
          <cell r="AV2480" t="str">
            <v>sc</v>
          </cell>
        </row>
        <row r="2481">
          <cell r="AP2481">
            <v>602157</v>
          </cell>
          <cell r="AQ2481">
            <v>6001842</v>
          </cell>
          <cell r="AR2481">
            <v>6</v>
          </cell>
          <cell r="AS2481">
            <v>42412</v>
          </cell>
          <cell r="AT2481" t="str">
            <v>IDU-1806-2015 Contratado Mantenimiento Periódico IDU Arterial BRIGADA DE REACCIÓN VIAL -</v>
          </cell>
          <cell r="AV2481" t="str">
            <v>sc</v>
          </cell>
        </row>
        <row r="2482">
          <cell r="AP2482">
            <v>602162</v>
          </cell>
          <cell r="AQ2482">
            <v>6001904</v>
          </cell>
          <cell r="AR2482">
            <v>6</v>
          </cell>
          <cell r="AS2482">
            <v>42412</v>
          </cell>
          <cell r="AT2482" t="str">
            <v>IDU-1806-2015 Contratado Mantenimiento Periódico IDU Arterial BRIGADA DE REACCIÓN VIAL -</v>
          </cell>
          <cell r="AV2482" t="str">
            <v>sc</v>
          </cell>
        </row>
        <row r="2483">
          <cell r="AP2483">
            <v>602164</v>
          </cell>
          <cell r="AQ2483">
            <v>6001904</v>
          </cell>
          <cell r="AR2483">
            <v>6</v>
          </cell>
          <cell r="AS2483">
            <v>42412</v>
          </cell>
          <cell r="AT2483" t="str">
            <v>IDU-1806-2015 Contratado Mantenimiento Periódico IDU Arterial BRIGADA DE REACCIÓN VIAL -</v>
          </cell>
          <cell r="AV2483" t="str">
            <v>sc</v>
          </cell>
        </row>
        <row r="2484">
          <cell r="AP2484">
            <v>602166</v>
          </cell>
          <cell r="AQ2484">
            <v>6001904</v>
          </cell>
          <cell r="AR2484">
            <v>6</v>
          </cell>
          <cell r="AS2484">
            <v>42412</v>
          </cell>
          <cell r="AT2484" t="str">
            <v>IDU-1806-2015 Contratado Mantenimiento Periódico IDU Arterial BRIGADA DE REACCIÓN VIAL -</v>
          </cell>
          <cell r="AV2484" t="str">
            <v>sc</v>
          </cell>
        </row>
        <row r="2485">
          <cell r="AP2485">
            <v>602168</v>
          </cell>
          <cell r="AQ2485">
            <v>6001904</v>
          </cell>
          <cell r="AR2485">
            <v>6</v>
          </cell>
          <cell r="AS2485">
            <v>42412</v>
          </cell>
          <cell r="AT2485" t="str">
            <v>IDU-1806-2015 Contratado Mantenimiento Periódico IDU Arterial BRIGADA DE REACCIÓN VIAL -</v>
          </cell>
          <cell r="AV2485" t="str">
            <v>sc</v>
          </cell>
        </row>
        <row r="2486">
          <cell r="AP2486">
            <v>602195</v>
          </cell>
          <cell r="AQ2486">
            <v>6000055</v>
          </cell>
          <cell r="AR2486">
            <v>6</v>
          </cell>
          <cell r="AS2486">
            <v>42412</v>
          </cell>
          <cell r="AT2486" t="str">
            <v>IDU-1806-2015 Contratado Mantenimiento Periódico IDU Arterial BRIGADA DE REACCIÓN VIAL -Calzada2-POLIZA ESTABILIDAD ACTIVA</v>
          </cell>
          <cell r="AV2486" t="str">
            <v>sc</v>
          </cell>
        </row>
        <row r="2487">
          <cell r="AP2487">
            <v>602211</v>
          </cell>
          <cell r="AQ2487">
            <v>6000143</v>
          </cell>
          <cell r="AR2487">
            <v>6</v>
          </cell>
          <cell r="AS2487">
            <v>42412</v>
          </cell>
          <cell r="AT2487" t="str">
            <v>IDU-1806-2015 Contratado Mantenimiento Periódico IDU Arterial BRIGADA DE REACCIÓN VIAL -</v>
          </cell>
          <cell r="AV2487" t="str">
            <v>sc</v>
          </cell>
        </row>
        <row r="2488">
          <cell r="AP2488">
            <v>602213</v>
          </cell>
          <cell r="AQ2488">
            <v>6000143</v>
          </cell>
          <cell r="AR2488">
            <v>6</v>
          </cell>
          <cell r="AS2488">
            <v>42412</v>
          </cell>
          <cell r="AT2488" t="str">
            <v>IDU-1806-2015 Contratado Mantenimiento Periódico IDU Arterial BRIGADA DE REACCIÓN VIAL -</v>
          </cell>
          <cell r="AV2488" t="str">
            <v>sc</v>
          </cell>
        </row>
        <row r="2489">
          <cell r="AP2489">
            <v>602215</v>
          </cell>
          <cell r="AQ2489">
            <v>6000143</v>
          </cell>
          <cell r="AR2489">
            <v>6</v>
          </cell>
          <cell r="AS2489">
            <v>42412</v>
          </cell>
          <cell r="AT2489" t="str">
            <v>IDU-1806-2015 Contratado Mantenimiento Periódico IDU Arterial BRIGADA DE REACCIÓN VIAL -</v>
          </cell>
          <cell r="AV2489" t="str">
            <v>sc</v>
          </cell>
        </row>
        <row r="2490">
          <cell r="AP2490">
            <v>602217</v>
          </cell>
          <cell r="AQ2490">
            <v>6000143</v>
          </cell>
          <cell r="AR2490">
            <v>6</v>
          </cell>
          <cell r="AS2490">
            <v>42412</v>
          </cell>
          <cell r="AT2490" t="str">
            <v>IDU-1806-2015 Contratado Mantenimiento Periódico IDU Arterial BRIGADA DE REACCIÓN VIAL -</v>
          </cell>
          <cell r="AV2490" t="str">
            <v>sc</v>
          </cell>
        </row>
        <row r="2491">
          <cell r="AP2491">
            <v>602222</v>
          </cell>
          <cell r="AQ2491">
            <v>6000185</v>
          </cell>
          <cell r="AR2491">
            <v>6</v>
          </cell>
          <cell r="AS2491">
            <v>42412</v>
          </cell>
          <cell r="AT2491" t="str">
            <v>IDU-1806-2015 Contratado Mantenimiento Periódico IDU Arterial BRIGADA DE REACCIÓN VIAL -</v>
          </cell>
          <cell r="AV2491" t="str">
            <v>sc</v>
          </cell>
        </row>
        <row r="2492">
          <cell r="AP2492">
            <v>602224</v>
          </cell>
          <cell r="AQ2492">
            <v>6000185</v>
          </cell>
          <cell r="AR2492">
            <v>6</v>
          </cell>
          <cell r="AS2492">
            <v>42412</v>
          </cell>
          <cell r="AT2492" t="str">
            <v>IDU-1806-2015 Contratado Mantenimiento Periódico IDU Arterial BRIGADA DE REACCIÓN VIAL -</v>
          </cell>
          <cell r="AV2492" t="str">
            <v>sc</v>
          </cell>
        </row>
        <row r="2493">
          <cell r="AP2493">
            <v>602226</v>
          </cell>
          <cell r="AQ2493">
            <v>6000185</v>
          </cell>
          <cell r="AR2493">
            <v>6</v>
          </cell>
          <cell r="AS2493">
            <v>42412</v>
          </cell>
          <cell r="AT2493" t="str">
            <v>IDU-1806-2015 Contratado Mantenimiento Periódico IDU Arterial BRIGADA DE REACCIÓN VIAL -</v>
          </cell>
          <cell r="AV2493" t="str">
            <v>sc</v>
          </cell>
        </row>
        <row r="2494">
          <cell r="AP2494">
            <v>602228</v>
          </cell>
          <cell r="AQ2494">
            <v>6000185</v>
          </cell>
          <cell r="AR2494">
            <v>6</v>
          </cell>
          <cell r="AS2494">
            <v>42412</v>
          </cell>
          <cell r="AT2494" t="str">
            <v>IDU-1806-2015 Contratado Mantenimiento Periódico IDU Arterial BRIGADA DE REACCIÓN VIAL -</v>
          </cell>
          <cell r="AV2494" t="str">
            <v>sc</v>
          </cell>
        </row>
        <row r="2495">
          <cell r="AP2495">
            <v>602233</v>
          </cell>
          <cell r="AQ2495">
            <v>6000219</v>
          </cell>
          <cell r="AR2495">
            <v>6</v>
          </cell>
          <cell r="AS2495">
            <v>42412</v>
          </cell>
          <cell r="AT2495" t="str">
            <v>IDU-1806-2015 Contratado Mantenimiento Periódico IDU Arterial BRIGADA DE REACCIÓN VIAL -</v>
          </cell>
          <cell r="AV2495" t="str">
            <v>sc</v>
          </cell>
        </row>
        <row r="2496">
          <cell r="AP2496">
            <v>602235</v>
          </cell>
          <cell r="AQ2496">
            <v>6000219</v>
          </cell>
          <cell r="AR2496">
            <v>6</v>
          </cell>
          <cell r="AS2496">
            <v>42412</v>
          </cell>
          <cell r="AT2496" t="str">
            <v>IDU-1806-2015 Contratado Mantenimiento Periódico IDU Arterial BRIGADA DE REACCIÓN VIAL -</v>
          </cell>
          <cell r="AV2496" t="str">
            <v>sc</v>
          </cell>
        </row>
        <row r="2497">
          <cell r="AP2497">
            <v>602237</v>
          </cell>
          <cell r="AQ2497">
            <v>6000219</v>
          </cell>
          <cell r="AR2497">
            <v>6</v>
          </cell>
          <cell r="AS2497">
            <v>42412</v>
          </cell>
          <cell r="AT2497" t="str">
            <v>IDU-1806-2015 Contratado Mantenimiento Periódico IDU Arterial BRIGADA DE REACCIÓN VIAL -</v>
          </cell>
          <cell r="AV2497" t="str">
            <v>sc</v>
          </cell>
        </row>
        <row r="2498">
          <cell r="AP2498">
            <v>602239</v>
          </cell>
          <cell r="AQ2498">
            <v>6000219</v>
          </cell>
          <cell r="AR2498">
            <v>6</v>
          </cell>
          <cell r="AS2498">
            <v>42412</v>
          </cell>
          <cell r="AT2498" t="str">
            <v>IDU-1806-2015 Contratado Mantenimiento Periódico IDU Arterial BRIGADA DE REACCIÓN VIAL -</v>
          </cell>
          <cell r="AV2498" t="str">
            <v>sc</v>
          </cell>
        </row>
        <row r="2499">
          <cell r="AP2499">
            <v>602255</v>
          </cell>
          <cell r="AQ2499">
            <v>6000287</v>
          </cell>
          <cell r="AR2499">
            <v>6</v>
          </cell>
          <cell r="AS2499">
            <v>42412</v>
          </cell>
          <cell r="AT2499" t="str">
            <v>IDU-1806-2015 Contratado Mantenimiento Periódico IDU Arterial BRIGADA DE REACCIÓN VIAL -</v>
          </cell>
          <cell r="AV2499" t="str">
            <v>sc</v>
          </cell>
        </row>
        <row r="2500">
          <cell r="AP2500">
            <v>602257</v>
          </cell>
          <cell r="AQ2500">
            <v>6000287</v>
          </cell>
          <cell r="AR2500">
            <v>6</v>
          </cell>
          <cell r="AS2500">
            <v>42412</v>
          </cell>
          <cell r="AT2500" t="str">
            <v>IDU-1806-2015 Contratado Mantenimiento Periódico IDU Arterial BRIGADA DE REACCIÓN VIAL -</v>
          </cell>
          <cell r="AV2500" t="str">
            <v>sc</v>
          </cell>
        </row>
        <row r="2501">
          <cell r="AP2501">
            <v>602259</v>
          </cell>
          <cell r="AQ2501">
            <v>6000287</v>
          </cell>
          <cell r="AR2501">
            <v>6</v>
          </cell>
          <cell r="AS2501">
            <v>42412</v>
          </cell>
          <cell r="AT2501" t="str">
            <v>IDU-1806-2015 Contratado Mantenimiento Periódico IDU Arterial BRIGADA DE REACCIÓN VIAL -</v>
          </cell>
          <cell r="AV2501" t="str">
            <v>sc</v>
          </cell>
        </row>
        <row r="2502">
          <cell r="AP2502">
            <v>602261</v>
          </cell>
          <cell r="AQ2502">
            <v>6000287</v>
          </cell>
          <cell r="AR2502">
            <v>6</v>
          </cell>
          <cell r="AS2502">
            <v>42412</v>
          </cell>
          <cell r="AT2502" t="str">
            <v>IDU-1806-2015 Contratado Mantenimiento Periódico IDU Arterial BRIGADA DE REACCIÓN VIAL -</v>
          </cell>
          <cell r="AV2502" t="str">
            <v>sc</v>
          </cell>
        </row>
        <row r="2503">
          <cell r="AP2503">
            <v>602266</v>
          </cell>
          <cell r="AQ2503">
            <v>6000352</v>
          </cell>
          <cell r="AR2503">
            <v>6</v>
          </cell>
          <cell r="AS2503">
            <v>42412</v>
          </cell>
          <cell r="AT2503" t="str">
            <v>IDU-1806-2015 Contratado Mantenimiento Periódico IDU Arterial BRIGADA DE REACCIÓN VIAL -</v>
          </cell>
          <cell r="AV2503" t="str">
            <v>sc</v>
          </cell>
        </row>
        <row r="2504">
          <cell r="AP2504">
            <v>602268</v>
          </cell>
          <cell r="AQ2504">
            <v>6000352</v>
          </cell>
          <cell r="AR2504">
            <v>6</v>
          </cell>
          <cell r="AS2504">
            <v>42412</v>
          </cell>
          <cell r="AT2504" t="str">
            <v>IDU-1806-2015 Contratado Mantenimiento Periódico IDU Arterial BRIGADA DE REACCIÓN VIAL -</v>
          </cell>
          <cell r="AV2504" t="str">
            <v>sc</v>
          </cell>
        </row>
        <row r="2505">
          <cell r="AP2505">
            <v>602270</v>
          </cell>
          <cell r="AQ2505">
            <v>6000352</v>
          </cell>
          <cell r="AR2505">
            <v>6</v>
          </cell>
          <cell r="AS2505">
            <v>42412</v>
          </cell>
          <cell r="AT2505" t="str">
            <v>IDU-1806-2015 Contratado Mantenimiento Periódico IDU Arterial BRIGADA DE REACCIÓN VIAL -</v>
          </cell>
          <cell r="AV2505" t="str">
            <v>sc</v>
          </cell>
        </row>
        <row r="2506">
          <cell r="AP2506">
            <v>602272</v>
          </cell>
          <cell r="AQ2506">
            <v>6000352</v>
          </cell>
          <cell r="AR2506">
            <v>6</v>
          </cell>
          <cell r="AS2506">
            <v>42412</v>
          </cell>
          <cell r="AT2506" t="str">
            <v>IDU-1806-2015 Contratado Mantenimiento Periódico IDU Arterial BRIGADA DE REACCIÓN VIAL -</v>
          </cell>
          <cell r="AV2506" t="str">
            <v>sc</v>
          </cell>
        </row>
        <row r="2507">
          <cell r="AP2507">
            <v>602277</v>
          </cell>
          <cell r="AQ2507">
            <v>6000401</v>
          </cell>
          <cell r="AR2507">
            <v>6</v>
          </cell>
          <cell r="AS2507">
            <v>42412</v>
          </cell>
          <cell r="AT2507" t="str">
            <v>IDU-1806-2015 Contratado Mantenimiento Periódico IDU Arterial BRIGADA DE REACCIÓN VIAL -</v>
          </cell>
          <cell r="AV2507" t="str">
            <v>sc</v>
          </cell>
        </row>
        <row r="2508">
          <cell r="AP2508">
            <v>602279</v>
          </cell>
          <cell r="AQ2508">
            <v>6000401</v>
          </cell>
          <cell r="AR2508">
            <v>6</v>
          </cell>
          <cell r="AS2508">
            <v>42412</v>
          </cell>
          <cell r="AT2508" t="str">
            <v>IDU-1806-2015 Contratado Mantenimiento Periódico IDU Arterial BRIGADA DE REACCIÓN VIAL -</v>
          </cell>
          <cell r="AV2508" t="str">
            <v>sc</v>
          </cell>
        </row>
        <row r="2509">
          <cell r="AP2509">
            <v>602281</v>
          </cell>
          <cell r="AQ2509">
            <v>6000401</v>
          </cell>
          <cell r="AR2509">
            <v>6</v>
          </cell>
          <cell r="AS2509">
            <v>42412</v>
          </cell>
          <cell r="AT2509" t="str">
            <v>IDU-1806-2015 Contratado Mantenimiento Periódico IDU Arterial BRIGADA DE REACCIÓN VIAL -</v>
          </cell>
          <cell r="AV2509" t="str">
            <v>sc</v>
          </cell>
        </row>
        <row r="2510">
          <cell r="AP2510">
            <v>602283</v>
          </cell>
          <cell r="AQ2510">
            <v>6000401</v>
          </cell>
          <cell r="AR2510">
            <v>6</v>
          </cell>
          <cell r="AS2510">
            <v>42412</v>
          </cell>
          <cell r="AT2510" t="str">
            <v>IDU-1806-2015 Contratado Mantenimiento Periódico IDU Arterial BRIGADA DE REACCIÓN VIAL -</v>
          </cell>
          <cell r="AV2510" t="str">
            <v>sc</v>
          </cell>
        </row>
        <row r="2511">
          <cell r="AP2511">
            <v>602288</v>
          </cell>
          <cell r="AQ2511">
            <v>6000470</v>
          </cell>
          <cell r="AR2511">
            <v>6</v>
          </cell>
          <cell r="AS2511">
            <v>42412</v>
          </cell>
          <cell r="AT2511" t="str">
            <v>IDU-1806-2015 Contratado Mantenimiento Periódico IDU Arterial BRIGADA DE REACCIÓN VIAL -</v>
          </cell>
          <cell r="AV2511" t="str">
            <v>sc</v>
          </cell>
        </row>
        <row r="2512">
          <cell r="AP2512">
            <v>602290</v>
          </cell>
          <cell r="AQ2512">
            <v>6000470</v>
          </cell>
          <cell r="AR2512">
            <v>6</v>
          </cell>
          <cell r="AS2512">
            <v>42412</v>
          </cell>
          <cell r="AT2512" t="str">
            <v>IDU-1806-2015 Contratado Mantenimiento Periódico IDU Arterial BRIGADA DE REACCIÓN VIAL -</v>
          </cell>
          <cell r="AV2512" t="str">
            <v>sc</v>
          </cell>
        </row>
        <row r="2513">
          <cell r="AP2513">
            <v>602292</v>
          </cell>
          <cell r="AQ2513">
            <v>6000470</v>
          </cell>
          <cell r="AR2513">
            <v>6</v>
          </cell>
          <cell r="AS2513">
            <v>42412</v>
          </cell>
          <cell r="AT2513" t="str">
            <v>IDU-1806-2015 Contratado Mantenimiento Periódico IDU Arterial BRIGADA DE REACCIÓN VIAL -</v>
          </cell>
          <cell r="AV2513" t="str">
            <v>sc</v>
          </cell>
        </row>
        <row r="2514">
          <cell r="AP2514">
            <v>602294</v>
          </cell>
          <cell r="AQ2514">
            <v>6000470</v>
          </cell>
          <cell r="AR2514">
            <v>6</v>
          </cell>
          <cell r="AS2514">
            <v>42412</v>
          </cell>
          <cell r="AT2514" t="str">
            <v>IDU-1806-2015 Contratado Mantenimiento Periódico IDU Arterial BRIGADA DE REACCIÓN VIAL -</v>
          </cell>
          <cell r="AV2514" t="str">
            <v>sc</v>
          </cell>
        </row>
        <row r="2515">
          <cell r="AP2515">
            <v>602299</v>
          </cell>
          <cell r="AQ2515">
            <v>6000513</v>
          </cell>
          <cell r="AR2515">
            <v>6</v>
          </cell>
          <cell r="AS2515">
            <v>42412</v>
          </cell>
          <cell r="AT2515" t="str">
            <v>IDU-1806-2015 Contratado Mantenimiento Periódico IDU Arterial BRIGADA DE REACCIÓN VIAL -</v>
          </cell>
          <cell r="AV2515" t="str">
            <v>sc</v>
          </cell>
        </row>
        <row r="2516">
          <cell r="AP2516">
            <v>602301</v>
          </cell>
          <cell r="AQ2516">
            <v>6000513</v>
          </cell>
          <cell r="AR2516">
            <v>6</v>
          </cell>
          <cell r="AS2516">
            <v>42412</v>
          </cell>
          <cell r="AT2516" t="str">
            <v>IDU-1806-2015 Contratado Mantenimiento Periódico IDU Arterial BRIGADA DE REACCIÓN VIAL -</v>
          </cell>
          <cell r="AV2516" t="str">
            <v>sc</v>
          </cell>
        </row>
        <row r="2517">
          <cell r="AP2517">
            <v>602303</v>
          </cell>
          <cell r="AQ2517">
            <v>6000513</v>
          </cell>
          <cell r="AR2517">
            <v>6</v>
          </cell>
          <cell r="AS2517">
            <v>42412</v>
          </cell>
          <cell r="AT2517" t="str">
            <v>IDU-1806-2015 Contratado Mantenimiento Periódico IDU Arterial BRIGADA DE REACCIÓN VIAL -</v>
          </cell>
          <cell r="AV2517" t="str">
            <v>sc</v>
          </cell>
        </row>
        <row r="2518">
          <cell r="AP2518">
            <v>602305</v>
          </cell>
          <cell r="AQ2518">
            <v>6000513</v>
          </cell>
          <cell r="AR2518">
            <v>6</v>
          </cell>
          <cell r="AS2518">
            <v>42412</v>
          </cell>
          <cell r="AT2518" t="str">
            <v>IDU-1806-2015 Contratado Mantenimiento Periódico IDU Arterial BRIGADA DE REACCIÓN VIAL -</v>
          </cell>
          <cell r="AV2518" t="str">
            <v>sc</v>
          </cell>
        </row>
        <row r="2519">
          <cell r="AP2519">
            <v>602310</v>
          </cell>
          <cell r="AQ2519">
            <v>6001902</v>
          </cell>
          <cell r="AR2519">
            <v>6</v>
          </cell>
          <cell r="AS2519">
            <v>42412</v>
          </cell>
          <cell r="AT2519" t="str">
            <v>IDU-1806-2015 Contratado Mantenimiento Periódico IDU Arterial BRIGADA DE REACCIÓN VIAL -</v>
          </cell>
          <cell r="AV2519" t="str">
            <v>sc</v>
          </cell>
        </row>
        <row r="2520">
          <cell r="AP2520">
            <v>602312</v>
          </cell>
          <cell r="AQ2520">
            <v>6001902</v>
          </cell>
          <cell r="AR2520">
            <v>6</v>
          </cell>
          <cell r="AS2520">
            <v>42412</v>
          </cell>
          <cell r="AT2520" t="str">
            <v>IDU-1806-2015 Contratado Mantenimiento Periódico IDU Arterial BRIGADA DE REACCIÓN VIAL -</v>
          </cell>
          <cell r="AV2520" t="str">
            <v>sc</v>
          </cell>
        </row>
        <row r="2521">
          <cell r="AP2521">
            <v>602314</v>
          </cell>
          <cell r="AQ2521">
            <v>6001902</v>
          </cell>
          <cell r="AR2521">
            <v>6</v>
          </cell>
          <cell r="AS2521">
            <v>42412</v>
          </cell>
          <cell r="AT2521" t="str">
            <v>IDU-1806-2015 Contratado Mantenimiento Periódico IDU Arterial BRIGADA DE REACCIÓN VIAL -</v>
          </cell>
          <cell r="AV2521" t="str">
            <v>sc</v>
          </cell>
        </row>
        <row r="2522">
          <cell r="AP2522">
            <v>602316</v>
          </cell>
          <cell r="AQ2522">
            <v>6001902</v>
          </cell>
          <cell r="AR2522">
            <v>6</v>
          </cell>
          <cell r="AS2522">
            <v>42412</v>
          </cell>
          <cell r="AT2522" t="str">
            <v>IDU-1806-2015 Contratado Mantenimiento Periódico IDU Arterial BRIGADA DE REACCIÓN VIAL -</v>
          </cell>
          <cell r="AV2522" t="str">
            <v>sc</v>
          </cell>
        </row>
        <row r="2523">
          <cell r="AP2523">
            <v>602321</v>
          </cell>
          <cell r="AQ2523">
            <v>6001903</v>
          </cell>
          <cell r="AR2523">
            <v>6</v>
          </cell>
          <cell r="AS2523">
            <v>42412</v>
          </cell>
          <cell r="AT2523" t="str">
            <v>IDU-1806-2015 Contratado Mantenimiento Periódico IDU Arterial BRIGADA DE REACCIÓN VIAL -</v>
          </cell>
          <cell r="AV2523" t="str">
            <v>sc</v>
          </cell>
        </row>
        <row r="2524">
          <cell r="AP2524">
            <v>602323</v>
          </cell>
          <cell r="AQ2524">
            <v>6001903</v>
          </cell>
          <cell r="AR2524">
            <v>6</v>
          </cell>
          <cell r="AS2524">
            <v>42412</v>
          </cell>
          <cell r="AT2524" t="str">
            <v>IDU-1806-2015 Contratado Mantenimiento Periódico IDU Arterial BRIGADA DE REACCIÓN VIAL -</v>
          </cell>
          <cell r="AV2524" t="str">
            <v>sc</v>
          </cell>
        </row>
        <row r="2525">
          <cell r="AP2525">
            <v>602325</v>
          </cell>
          <cell r="AQ2525">
            <v>6001903</v>
          </cell>
          <cell r="AR2525">
            <v>6</v>
          </cell>
          <cell r="AS2525">
            <v>42412</v>
          </cell>
          <cell r="AT2525" t="str">
            <v>IDU-1806-2015 Contratado Mantenimiento Periódico IDU Arterial BRIGADA DE REACCIÓN VIAL -</v>
          </cell>
          <cell r="AV2525" t="str">
            <v>sc</v>
          </cell>
        </row>
        <row r="2526">
          <cell r="AP2526">
            <v>602327</v>
          </cell>
          <cell r="AQ2526">
            <v>6001903</v>
          </cell>
          <cell r="AR2526">
            <v>6</v>
          </cell>
          <cell r="AS2526">
            <v>42412</v>
          </cell>
          <cell r="AT2526" t="str">
            <v>IDU-1806-2015 Contratado Mantenimiento Periódico IDU Arterial BRIGADA DE REACCIÓN VIAL -</v>
          </cell>
          <cell r="AV2526" t="str">
            <v>sc</v>
          </cell>
        </row>
        <row r="2527">
          <cell r="AP2527">
            <v>602521</v>
          </cell>
          <cell r="AQ2527">
            <v>6001295</v>
          </cell>
          <cell r="AR2527">
            <v>6</v>
          </cell>
          <cell r="AS2527">
            <v>42313</v>
          </cell>
          <cell r="AT2527" t="str">
            <v>IDU-1804-2013 Terminado Mantenimiento Periódico IDU Arterial  -</v>
          </cell>
          <cell r="AV2527" t="str">
            <v>sc</v>
          </cell>
        </row>
        <row r="2528">
          <cell r="AP2528">
            <v>602527</v>
          </cell>
          <cell r="AQ2528">
            <v>6001295</v>
          </cell>
          <cell r="AR2528">
            <v>6</v>
          </cell>
          <cell r="AS2528">
            <v>42313</v>
          </cell>
          <cell r="AT2528" t="str">
            <v>IDU-1804-2013 Terminado Mantenimiento Periódico IDU Arterial  -</v>
          </cell>
          <cell r="AV2528" t="str">
            <v>sc</v>
          </cell>
        </row>
        <row r="2529">
          <cell r="AP2529">
            <v>602530</v>
          </cell>
          <cell r="AQ2529">
            <v>6001296</v>
          </cell>
          <cell r="AR2529">
            <v>6</v>
          </cell>
          <cell r="AS2529">
            <v>42313</v>
          </cell>
          <cell r="AT2529" t="str">
            <v>IDU-1804-2013 Terminado Mantenimiento Periódico IDU Arterial  -</v>
          </cell>
          <cell r="AV2529" t="str">
            <v>sc</v>
          </cell>
        </row>
        <row r="2530">
          <cell r="AP2530">
            <v>602536</v>
          </cell>
          <cell r="AQ2530">
            <v>6001296</v>
          </cell>
          <cell r="AR2530">
            <v>6</v>
          </cell>
          <cell r="AS2530">
            <v>42313</v>
          </cell>
          <cell r="AT2530" t="str">
            <v>IDU-1804-2013 Terminado Mantenimiento Periódico IDU Arterial  -</v>
          </cell>
          <cell r="AV2530" t="str">
            <v>sc</v>
          </cell>
        </row>
        <row r="2531">
          <cell r="AP2531">
            <v>602547</v>
          </cell>
          <cell r="AQ2531">
            <v>6001298</v>
          </cell>
          <cell r="AR2531">
            <v>6</v>
          </cell>
          <cell r="AS2531">
            <v>42313</v>
          </cell>
          <cell r="AT2531" t="str">
            <v>IDU-72-2008 Terminado Acciones de Movilidad IDU Arterial  -</v>
          </cell>
          <cell r="AV2531" t="str">
            <v>sc</v>
          </cell>
        </row>
        <row r="2532">
          <cell r="AP2532">
            <v>602550</v>
          </cell>
          <cell r="AQ2532">
            <v>6001309</v>
          </cell>
          <cell r="AR2532">
            <v>6</v>
          </cell>
          <cell r="AS2532">
            <v>42313</v>
          </cell>
          <cell r="AT2532" t="str">
            <v>IDU-1804-2013 Terminado Mantenimiento Periódico IDU Arterial  --POLIZA ESTABILIDAD ACTIVA</v>
          </cell>
          <cell r="AV2532" t="str">
            <v>sc</v>
          </cell>
        </row>
        <row r="2533">
          <cell r="AP2533">
            <v>602561</v>
          </cell>
          <cell r="AQ2533">
            <v>6001318</v>
          </cell>
          <cell r="AR2533">
            <v>6</v>
          </cell>
          <cell r="AS2533">
            <v>42313</v>
          </cell>
          <cell r="AT2533" t="str">
            <v>IDU-1804-2013 Terminado Mantenimiento Periódico IDU Arterial  --POLIZA ESTABILIDAD ACTIVA</v>
          </cell>
          <cell r="AV2533" t="str">
            <v>sc</v>
          </cell>
        </row>
        <row r="2534">
          <cell r="AP2534">
            <v>602567</v>
          </cell>
          <cell r="AQ2534">
            <v>6001318</v>
          </cell>
          <cell r="AR2534">
            <v>6</v>
          </cell>
          <cell r="AS2534">
            <v>42313</v>
          </cell>
          <cell r="AT2534" t="str">
            <v>IDU-1804-2013 Terminado Mantenimiento Periódico IDU Arterial  --POLIZA ESTABILIDAD ACTIVA</v>
          </cell>
          <cell r="AV2534" t="str">
            <v>sc</v>
          </cell>
        </row>
        <row r="2535">
          <cell r="AP2535">
            <v>602572</v>
          </cell>
          <cell r="AQ2535">
            <v>6001329</v>
          </cell>
          <cell r="AR2535">
            <v>6</v>
          </cell>
          <cell r="AS2535">
            <v>42313</v>
          </cell>
          <cell r="AT2535" t="str">
            <v>IDU-1804-2013 Terminado Mantenimiento Periódico IDU Arterial  --POLIZA ESTABILIDAD ACTIVA</v>
          </cell>
          <cell r="AV2535" t="str">
            <v>sc</v>
          </cell>
        </row>
        <row r="2536">
          <cell r="AP2536">
            <v>602574</v>
          </cell>
          <cell r="AQ2536">
            <v>6001329</v>
          </cell>
          <cell r="AR2536">
            <v>6</v>
          </cell>
          <cell r="AS2536">
            <v>42313</v>
          </cell>
          <cell r="AT2536" t="str">
            <v>IDU-1804-2013 Terminado Mantenimiento Periódico IDU Arterial  --POLIZA ESTABILIDAD ACTIVA</v>
          </cell>
          <cell r="AV2536" t="str">
            <v>sc</v>
          </cell>
        </row>
        <row r="2537">
          <cell r="AP2537">
            <v>602578</v>
          </cell>
          <cell r="AQ2537">
            <v>6001329</v>
          </cell>
          <cell r="AR2537">
            <v>6</v>
          </cell>
          <cell r="AS2537">
            <v>42313</v>
          </cell>
          <cell r="AT2537" t="str">
            <v>IDU-1804-2013 Terminado Mantenimiento Periódico IDU Arterial  --POLIZA ESTABILIDAD ACTIVA</v>
          </cell>
          <cell r="AV2537" t="str">
            <v>sc</v>
          </cell>
        </row>
        <row r="2538">
          <cell r="AP2538">
            <v>602583</v>
          </cell>
          <cell r="AQ2538">
            <v>6001338</v>
          </cell>
          <cell r="AR2538">
            <v>6</v>
          </cell>
          <cell r="AS2538">
            <v>42313</v>
          </cell>
          <cell r="AT2538" t="str">
            <v>IDU-1804-2013 Terminado Mantenimiento Periódico IDU Arterial  -</v>
          </cell>
          <cell r="AV2538" t="str">
            <v>sc</v>
          </cell>
        </row>
        <row r="2539">
          <cell r="AP2539">
            <v>602619</v>
          </cell>
          <cell r="AQ2539">
            <v>18002629</v>
          </cell>
          <cell r="AR2539">
            <v>6</v>
          </cell>
          <cell r="AS2539">
            <v>42313</v>
          </cell>
          <cell r="AT2539" t="str">
            <v>IDU-1804-2013 Terminado Mantenimiento Periódico IDU Arterial  -</v>
          </cell>
          <cell r="AV2539" t="str">
            <v>sc</v>
          </cell>
        </row>
        <row r="2540">
          <cell r="AP2540">
            <v>602625</v>
          </cell>
          <cell r="AQ2540">
            <v>18002629</v>
          </cell>
          <cell r="AR2540">
            <v>6</v>
          </cell>
          <cell r="AS2540">
            <v>42313</v>
          </cell>
          <cell r="AT2540" t="str">
            <v>IDU-1804-2013 Terminado Mantenimiento Periódico IDU Arterial  -</v>
          </cell>
          <cell r="AV2540" t="str">
            <v>sc</v>
          </cell>
        </row>
        <row r="2541">
          <cell r="AP2541">
            <v>605207</v>
          </cell>
          <cell r="AQ2541">
            <v>18002592</v>
          </cell>
          <cell r="AR2541">
            <v>6</v>
          </cell>
          <cell r="AS2541">
            <v>42313</v>
          </cell>
          <cell r="AT2541" t="str">
            <v>IDU-1804-2013 Terminado Mantenimiento Periódico IDU Arterial  -</v>
          </cell>
          <cell r="AV2541" t="str">
            <v>sc</v>
          </cell>
        </row>
        <row r="2542">
          <cell r="AP2542">
            <v>605213</v>
          </cell>
          <cell r="AQ2542">
            <v>18002592</v>
          </cell>
          <cell r="AR2542">
            <v>6</v>
          </cell>
          <cell r="AS2542">
            <v>42313</v>
          </cell>
          <cell r="AT2542" t="str">
            <v>IDU-1804-2013 Terminado Mantenimiento Periódico IDU Arterial  -</v>
          </cell>
          <cell r="AV2542" t="str">
            <v>sc</v>
          </cell>
        </row>
        <row r="2543">
          <cell r="AP2543">
            <v>2505708</v>
          </cell>
          <cell r="AQ2543">
            <v>6001231</v>
          </cell>
          <cell r="AR2543">
            <v>6</v>
          </cell>
          <cell r="AS2543">
            <v>42313</v>
          </cell>
          <cell r="AT2543" t="str">
            <v>IDU-72-2008 Terminado Rehabilitación IDU Arterial  -Anden 5-POLIZA ESTABILIDAD ACTIVA</v>
          </cell>
          <cell r="AV2543" t="str">
            <v>sc</v>
          </cell>
        </row>
        <row r="2544">
          <cell r="AP2544">
            <v>2506258</v>
          </cell>
          <cell r="AQ2544">
            <v>6001824</v>
          </cell>
          <cell r="AR2544">
            <v>6</v>
          </cell>
          <cell r="AS2544">
            <v>42412</v>
          </cell>
          <cell r="AT2544" t="str">
            <v>IDU-1806-2015 Contratado Mantenimiento Periódico IDU Arterial BRIGADA DE REACCIÓN VIAL --POLIZA ESTABILIDAD ACTIVA</v>
          </cell>
          <cell r="AV2544" t="str">
            <v>sc</v>
          </cell>
        </row>
        <row r="2545">
          <cell r="AP2545">
            <v>2506266</v>
          </cell>
          <cell r="AQ2545">
            <v>6001978</v>
          </cell>
          <cell r="AR2545">
            <v>6</v>
          </cell>
          <cell r="AS2545">
            <v>42412</v>
          </cell>
          <cell r="AT2545" t="str">
            <v>IDU-1806-2015 Contratado Mantenimiento Periódico IDU Arterial BRIGADA DE REACCIÓN VIAL --POLIZA ESTABILIDAD ACTIVA</v>
          </cell>
          <cell r="AV2545" t="str">
            <v>sc</v>
          </cell>
        </row>
        <row r="2546">
          <cell r="AP2546">
            <v>2506279</v>
          </cell>
          <cell r="AQ2546">
            <v>6001209</v>
          </cell>
          <cell r="AR2546">
            <v>6</v>
          </cell>
          <cell r="AS2546">
            <v>42412</v>
          </cell>
          <cell r="AT2546" t="str">
            <v>IDU-1806-2015 Contratado Mantenimiento Periódico IDU Arterial BRIGADA DE REACCIÓN VIAL -</v>
          </cell>
          <cell r="AV2546" t="str">
            <v>sc</v>
          </cell>
        </row>
        <row r="2547">
          <cell r="AP2547">
            <v>2506299</v>
          </cell>
          <cell r="AQ2547">
            <v>6001182</v>
          </cell>
          <cell r="AR2547">
            <v>6</v>
          </cell>
          <cell r="AS2547">
            <v>42412</v>
          </cell>
          <cell r="AT2547" t="str">
            <v>IDU-1806-2015 Contratado Mantenimiento Periódico IDU Arterial BRIGADA DE REACCIÓN VIAL --POLIZA ESTABILIDAD ACTIVA</v>
          </cell>
          <cell r="AV2547" t="str">
            <v>sc</v>
          </cell>
        </row>
        <row r="2548">
          <cell r="AP2548">
            <v>2506303</v>
          </cell>
          <cell r="AQ2548">
            <v>6001962</v>
          </cell>
          <cell r="AR2548">
            <v>6</v>
          </cell>
          <cell r="AS2548">
            <v>42412</v>
          </cell>
          <cell r="AT2548" t="str">
            <v>IDU-1806-2015 Contratado Mantenimiento Periódico IDU Arterial BRIGADA DE REACCIÓN VIAL --POLIZA ESTABILIDAD ACTIVA</v>
          </cell>
          <cell r="AV2548" t="str">
            <v>sc</v>
          </cell>
        </row>
        <row r="2549">
          <cell r="AP2549">
            <v>2506307</v>
          </cell>
          <cell r="AQ2549">
            <v>6001962</v>
          </cell>
          <cell r="AR2549">
            <v>6</v>
          </cell>
          <cell r="AS2549">
            <v>42412</v>
          </cell>
          <cell r="AT2549" t="str">
            <v>IDU-1806-2015 Contratado Mantenimiento Periódico IDU Arterial BRIGADA DE REACCIÓN VIAL --POLIZA ESTABILIDAD ACTIVA</v>
          </cell>
          <cell r="AV2549" t="str">
            <v>sc</v>
          </cell>
        </row>
        <row r="2550">
          <cell r="AP2550">
            <v>2506315</v>
          </cell>
          <cell r="AQ2550">
            <v>6001962</v>
          </cell>
          <cell r="AR2550">
            <v>6</v>
          </cell>
          <cell r="AS2550">
            <v>42412</v>
          </cell>
          <cell r="AT2550" t="str">
            <v>IDU-1806-2015 Contratado Mantenimiento Periódico IDU Arterial BRIGADA DE REACCIÓN VIAL --POLIZA ESTABILIDAD ACTIVA</v>
          </cell>
          <cell r="AV2550" t="str">
            <v>sc</v>
          </cell>
        </row>
        <row r="2551">
          <cell r="AP2551">
            <v>2506320</v>
          </cell>
          <cell r="AQ2551">
            <v>6001275</v>
          </cell>
          <cell r="AR2551">
            <v>6</v>
          </cell>
          <cell r="AS2551">
            <v>42412</v>
          </cell>
          <cell r="AT2551" t="str">
            <v>IDU-1806-2015 Contratado Mantenimiento Periódico IDU Arterial BRIGADA DE REACCIÓN VIAL --POLIZA ESTABILIDAD ACTIVA</v>
          </cell>
          <cell r="AV2551" t="str">
            <v>sc</v>
          </cell>
        </row>
        <row r="2552">
          <cell r="AP2552">
            <v>2506344</v>
          </cell>
          <cell r="AQ2552">
            <v>6001219</v>
          </cell>
          <cell r="AR2552">
            <v>6</v>
          </cell>
          <cell r="AS2552">
            <v>42412</v>
          </cell>
          <cell r="AT2552" t="str">
            <v>IDU-1806-2015 Contratado Mantenimiento Periódico IDU Arterial BRIGADA DE REACCIÓN VIAL --POLIZA ESTABILIDAD ACTIVA</v>
          </cell>
          <cell r="AV2552" t="str">
            <v>sc</v>
          </cell>
        </row>
        <row r="2553">
          <cell r="AP2553">
            <v>2517915</v>
          </cell>
          <cell r="AQ2553">
            <v>6000100</v>
          </cell>
          <cell r="AR2553">
            <v>6</v>
          </cell>
          <cell r="AS2553">
            <v>42412</v>
          </cell>
          <cell r="AT2553" t="str">
            <v>IDU-1806-2015 Contratado Mantenimiento Periódico IDU Arterial BRIGADA DE REACCIÓN VIAL -</v>
          </cell>
          <cell r="AV2553" t="str">
            <v>sc</v>
          </cell>
        </row>
        <row r="2554">
          <cell r="AP2554">
            <v>24119875</v>
          </cell>
          <cell r="AQ2554">
            <v>6001284</v>
          </cell>
          <cell r="AR2554">
            <v>6</v>
          </cell>
          <cell r="AS2554">
            <v>42313</v>
          </cell>
          <cell r="AT2554" t="str">
            <v>IDU-1804-2013 Terminado Mantenimiento Periódico IDU Arterial  -</v>
          </cell>
          <cell r="AV2554" t="str">
            <v>Av Congreso Eucaristico Mantenimiento Periódico IDU-1804-2013</v>
          </cell>
        </row>
        <row r="2555">
          <cell r="AP2555">
            <v>24119876</v>
          </cell>
          <cell r="AQ2555">
            <v>6001290</v>
          </cell>
          <cell r="AR2555">
            <v>6</v>
          </cell>
          <cell r="AS2555">
            <v>42313</v>
          </cell>
          <cell r="AT2555" t="str">
            <v>IDU-1804-2013 Terminado Mantenimiento Periódico IDU Arterial  -</v>
          </cell>
          <cell r="AV2555" t="str">
            <v>Av Congreso Eucaristico Mantenimiento Periódico IDU-1804-2013</v>
          </cell>
        </row>
        <row r="2556">
          <cell r="AP2556">
            <v>24119877</v>
          </cell>
          <cell r="AQ2556">
            <v>6001294</v>
          </cell>
          <cell r="AR2556">
            <v>6</v>
          </cell>
          <cell r="AS2556">
            <v>42313</v>
          </cell>
          <cell r="AT2556" t="str">
            <v>IDU-1804-2013 Terminado Mantenimiento Periódico IDU Arterial  -</v>
          </cell>
          <cell r="AV2556" t="str">
            <v>sc</v>
          </cell>
        </row>
        <row r="2557">
          <cell r="AP2557">
            <v>24119878</v>
          </cell>
          <cell r="AQ2557">
            <v>6001296</v>
          </cell>
          <cell r="AR2557">
            <v>6</v>
          </cell>
          <cell r="AS2557">
            <v>42313</v>
          </cell>
          <cell r="AT2557" t="str">
            <v>IDU-1804-2013 Terminado Mantenimiento Periódico IDU Arterial  -</v>
          </cell>
          <cell r="AV2557" t="str">
            <v>sc</v>
          </cell>
        </row>
        <row r="2558">
          <cell r="AP2558">
            <v>24121948</v>
          </cell>
          <cell r="AQ2558">
            <v>50005985</v>
          </cell>
          <cell r="AR2558">
            <v>6</v>
          </cell>
          <cell r="AS2558">
            <v>42313</v>
          </cell>
          <cell r="AT2558" t="str">
            <v>IDU-1804-2013 Terminado Mantenimiento Periódico IDU Arterial  -</v>
          </cell>
          <cell r="AV2558" t="str">
            <v>Av Congreso Eucaristico Implementación Bicicarriles y Ciclorrutas IDU-1862-2014</v>
          </cell>
        </row>
        <row r="2559">
          <cell r="AP2559">
            <v>91014280</v>
          </cell>
          <cell r="AQ2559">
            <v>6001862</v>
          </cell>
          <cell r="AR2559">
            <v>6</v>
          </cell>
          <cell r="AS2559">
            <v>42412</v>
          </cell>
          <cell r="AT2559" t="str">
            <v>IDU-1806-2015 Contratado Mantenimiento Periódico IDU Arterial BRIGADA DE REACCIÓN VIAL -</v>
          </cell>
          <cell r="AV2559" t="str">
            <v>sc</v>
          </cell>
        </row>
        <row r="2560">
          <cell r="AP2560">
            <v>91015466</v>
          </cell>
          <cell r="AQ2560">
            <v>6001980</v>
          </cell>
          <cell r="AR2560">
            <v>6</v>
          </cell>
          <cell r="AS2560">
            <v>42412</v>
          </cell>
          <cell r="AT2560" t="str">
            <v>IDU-1806-2015 Contratado Mantenimiento Periódico IDU Arterial BRIGADA DE REACCIÓN VIAL -Calzada2-POLIZA ESTABILIDAD ACTIVA</v>
          </cell>
          <cell r="AV2560" t="str">
            <v>sc</v>
          </cell>
        </row>
        <row r="2561">
          <cell r="AP2561">
            <v>91015472</v>
          </cell>
          <cell r="AQ2561">
            <v>6001978</v>
          </cell>
          <cell r="AR2561">
            <v>6</v>
          </cell>
          <cell r="AS2561">
            <v>42412</v>
          </cell>
          <cell r="AT2561" t="str">
            <v>IDU-1806-2015 Contratado Mantenimiento Periódico IDU Arterial BRIGADA DE REACCIÓN VIAL --POLIZA ESTABILIDAD ACTIVA</v>
          </cell>
          <cell r="AV2561" t="str">
            <v>sc</v>
          </cell>
        </row>
        <row r="2562">
          <cell r="AP2562">
            <v>91015512</v>
          </cell>
          <cell r="AQ2562">
            <v>6001962</v>
          </cell>
          <cell r="AR2562">
            <v>6</v>
          </cell>
          <cell r="AS2562">
            <v>42412</v>
          </cell>
          <cell r="AT2562" t="str">
            <v>IDU-1806-2015 Contratado Mantenimiento Periódico IDU Arterial BRIGADA DE REACCIÓN VIAL --POLIZA ESTABILIDAD ACTIVA</v>
          </cell>
          <cell r="AV2562" t="str">
            <v>sc</v>
          </cell>
        </row>
        <row r="2563">
          <cell r="AP2563">
            <v>91015513</v>
          </cell>
          <cell r="AQ2563">
            <v>6001219</v>
          </cell>
          <cell r="AR2563">
            <v>6</v>
          </cell>
          <cell r="AS2563">
            <v>42412</v>
          </cell>
          <cell r="AT2563" t="str">
            <v>IDU-1806-2015 Contratado Mantenimiento Periódico IDU Arterial BRIGADA DE REACCIÓN VIAL --POLIZA ESTABILIDAD ACTIVA</v>
          </cell>
          <cell r="AV2563" t="str">
            <v>sc</v>
          </cell>
        </row>
        <row r="2564">
          <cell r="AP2564">
            <v>91015516</v>
          </cell>
          <cell r="AQ2564">
            <v>6001017</v>
          </cell>
          <cell r="AR2564">
            <v>6</v>
          </cell>
          <cell r="AS2564">
            <v>42412</v>
          </cell>
          <cell r="AT2564" t="str">
            <v>IDU-1806-2015 Contratado Mantenimiento Periódico IDU Arterial BRIGADA DE REACCIÓN VIAL -</v>
          </cell>
          <cell r="AV2564" t="str">
            <v>sc</v>
          </cell>
        </row>
        <row r="2565">
          <cell r="AP2565">
            <v>91015521</v>
          </cell>
          <cell r="AQ2565">
            <v>50001483</v>
          </cell>
          <cell r="AR2565">
            <v>6</v>
          </cell>
          <cell r="AS2565">
            <v>42731</v>
          </cell>
          <cell r="AT2565" t="str">
            <v>SD Reservado Mantenimiento Rutinario IDU Circuito Movilidad EJECUCION SITP 2016 -</v>
          </cell>
          <cell r="AV2565" t="str">
            <v>reservado por el IDU</v>
          </cell>
        </row>
        <row r="2566">
          <cell r="AP2566">
            <v>91015524</v>
          </cell>
          <cell r="AQ2566">
            <v>6000332</v>
          </cell>
          <cell r="AR2566">
            <v>6</v>
          </cell>
          <cell r="AS2566">
            <v>42758</v>
          </cell>
          <cell r="AT2566" t="str">
            <v>COP-161-2016 Reservado Conservacion FDL TUNJUELITO Circuito Movilidad SD -</v>
          </cell>
          <cell r="AV2566" t="str">
            <v>reservado por el FDL</v>
          </cell>
        </row>
        <row r="2567">
          <cell r="AP2567">
            <v>145544</v>
          </cell>
          <cell r="AQ2567">
            <v>8004952</v>
          </cell>
          <cell r="AR2567">
            <v>8</v>
          </cell>
          <cell r="AS2567">
            <v>41519</v>
          </cell>
          <cell r="AT2567" t="str">
            <v>SD Terminado Mantenimiento Periódico UAERMV Circuito Movilidad  -</v>
          </cell>
          <cell r="AU2567">
            <v>0</v>
          </cell>
          <cell r="AV2567" t="str">
            <v>sc</v>
          </cell>
        </row>
        <row r="2568">
          <cell r="AP2568">
            <v>145546</v>
          </cell>
          <cell r="AQ2568">
            <v>8005024</v>
          </cell>
          <cell r="AR2568">
            <v>8</v>
          </cell>
          <cell r="AS2568">
            <v>42667</v>
          </cell>
          <cell r="AT2568" t="str">
            <v>SD Terminado Mantenimiento Periódico UAERMV Circuito Movilidad SD Intervenida 23/07/2013 Reporte depuración ejecución UMV-</v>
          </cell>
          <cell r="AU2568">
            <v>0</v>
          </cell>
          <cell r="AV2568" t="str">
            <v>sc</v>
          </cell>
        </row>
        <row r="2569">
          <cell r="AP2569">
            <v>145547</v>
          </cell>
          <cell r="AQ2569">
            <v>8005087</v>
          </cell>
          <cell r="AR2569">
            <v>8</v>
          </cell>
          <cell r="AS2569">
            <v>41563</v>
          </cell>
          <cell r="AT2569" t="str">
            <v>SD Terminado Mantenimiento Periódico UAERMV Circuito Movilidad  -</v>
          </cell>
          <cell r="AU2569">
            <v>0</v>
          </cell>
          <cell r="AV2569" t="str">
            <v>sc</v>
          </cell>
        </row>
        <row r="2570">
          <cell r="AP2570">
            <v>145551</v>
          </cell>
          <cell r="AQ2570">
            <v>8005339</v>
          </cell>
          <cell r="AR2570">
            <v>8</v>
          </cell>
          <cell r="AS2570">
            <v>42313</v>
          </cell>
          <cell r="AT2570" t="str">
            <v>IDU-067-2012 Terminado Acciones de Movilidad IDU Circuito Movilidad  -</v>
          </cell>
          <cell r="AU2570">
            <v>0</v>
          </cell>
          <cell r="AV2570" t="str">
            <v>sc</v>
          </cell>
        </row>
        <row r="2571">
          <cell r="AP2571">
            <v>145552</v>
          </cell>
          <cell r="AQ2571">
            <v>8005362</v>
          </cell>
          <cell r="AR2571">
            <v>8</v>
          </cell>
          <cell r="AS2571">
            <v>42313</v>
          </cell>
          <cell r="AT2571" t="str">
            <v>IDU-067-2012 Terminado Acciones de Movilidad IDU Circuito Movilidad  -</v>
          </cell>
          <cell r="AU2571">
            <v>0</v>
          </cell>
          <cell r="AV2571" t="str">
            <v>sc</v>
          </cell>
        </row>
        <row r="2572">
          <cell r="AP2572">
            <v>145553</v>
          </cell>
          <cell r="AQ2572">
            <v>8005405</v>
          </cell>
          <cell r="AR2572">
            <v>8</v>
          </cell>
          <cell r="AS2572">
            <v>42313</v>
          </cell>
          <cell r="AT2572" t="str">
            <v>IDU-067-2012 Terminado Acciones de Movilidad IDU Circuito Movilidad  -</v>
          </cell>
          <cell r="AU2572">
            <v>0</v>
          </cell>
          <cell r="AV2572" t="str">
            <v>sc</v>
          </cell>
        </row>
        <row r="2573">
          <cell r="AP2573">
            <v>145646</v>
          </cell>
          <cell r="AQ2573">
            <v>8004999</v>
          </cell>
          <cell r="AR2573">
            <v>8</v>
          </cell>
          <cell r="AS2573">
            <v>42313</v>
          </cell>
          <cell r="AT2573" t="str">
            <v>IDU-73-2008 Terminado Rehabilitación IDU Arterial  -Anden1-3 Calzada2-POLIZA ESTABILIDAD ACTIVA</v>
          </cell>
          <cell r="AU2573">
            <v>42962</v>
          </cell>
          <cell r="AV2573" t="str">
            <v>MVA</v>
          </cell>
        </row>
        <row r="2574">
          <cell r="AP2574">
            <v>145647</v>
          </cell>
          <cell r="AQ2574">
            <v>8004961</v>
          </cell>
          <cell r="AR2574">
            <v>8</v>
          </cell>
          <cell r="AS2574">
            <v>42313</v>
          </cell>
          <cell r="AT2574" t="str">
            <v>IDU-73-2008 Terminado Rehabilitación IDU Arterial  -Anden1-3 Calzada2-POLIZA ESTABILIDAD ACTIVA</v>
          </cell>
          <cell r="AU2574">
            <v>42962</v>
          </cell>
          <cell r="AV2574" t="str">
            <v>MVA</v>
          </cell>
        </row>
        <row r="2575">
          <cell r="AP2575">
            <v>145651</v>
          </cell>
          <cell r="AQ2575">
            <v>8011835</v>
          </cell>
          <cell r="AR2575">
            <v>8</v>
          </cell>
          <cell r="AS2575">
            <v>42313</v>
          </cell>
          <cell r="AT2575" t="str">
            <v>IDU-73-2008 Terminado Reconstrucción IDU Intermedia  -Anden1-3 Calzada2-POLIZA ESTABILIDAD ACTIVA</v>
          </cell>
          <cell r="AU2575">
            <v>42962</v>
          </cell>
          <cell r="AV2575" t="str">
            <v>POLIZA ESTABILIDAD CTO IDU 073/08_V11 VENCE 14/8/2017</v>
          </cell>
        </row>
        <row r="2576">
          <cell r="AP2576">
            <v>145668</v>
          </cell>
          <cell r="AQ2576">
            <v>8005361</v>
          </cell>
          <cell r="AR2576">
            <v>8</v>
          </cell>
          <cell r="AS2576">
            <v>42768</v>
          </cell>
          <cell r="AT2576" t="str">
            <v>SD Reservado Acciones de Movilidad UAERMV Circuito Movilidad Salvando Vidas -</v>
          </cell>
          <cell r="AU2576">
            <v>0</v>
          </cell>
          <cell r="AV2576" t="str">
            <v>VIABLE</v>
          </cell>
        </row>
        <row r="2577">
          <cell r="AP2577">
            <v>145775</v>
          </cell>
          <cell r="AQ2577">
            <v>8005415</v>
          </cell>
          <cell r="AR2577">
            <v>8</v>
          </cell>
          <cell r="AS2577">
            <v>42313</v>
          </cell>
          <cell r="AT2577" t="str">
            <v>IDU-067-2012 Terminado Acciones de Movilidad IDU Circuito Movilidad  -</v>
          </cell>
          <cell r="AU2577">
            <v>0</v>
          </cell>
          <cell r="AV2577" t="str">
            <v>sc</v>
          </cell>
        </row>
        <row r="2578">
          <cell r="AP2578">
            <v>145798</v>
          </cell>
          <cell r="AQ2578">
            <v>8005663</v>
          </cell>
          <cell r="AR2578">
            <v>8</v>
          </cell>
          <cell r="AS2578">
            <v>42313</v>
          </cell>
          <cell r="AT2578" t="str">
            <v>IDU-067-2012 Terminado Acciones de Movilidad IDU Circuito Movilidad  -</v>
          </cell>
          <cell r="AU2578">
            <v>0</v>
          </cell>
          <cell r="AV2578" t="str">
            <v>VIABLE</v>
          </cell>
        </row>
        <row r="2579">
          <cell r="AP2579">
            <v>145865</v>
          </cell>
          <cell r="AQ2579">
            <v>8004919</v>
          </cell>
          <cell r="AR2579">
            <v>8</v>
          </cell>
          <cell r="AS2579">
            <v>42361</v>
          </cell>
          <cell r="AT2579" t="str">
            <v>CONV-123-2013 Terminado Mantenimiento Periódico UAERMV Circuito Movilidad  -</v>
          </cell>
          <cell r="AU2579">
            <v>0</v>
          </cell>
          <cell r="AV2579" t="str">
            <v>sc</v>
          </cell>
        </row>
        <row r="2580">
          <cell r="AP2580">
            <v>145866</v>
          </cell>
          <cell r="AQ2580">
            <v>8004919</v>
          </cell>
          <cell r="AR2580">
            <v>8</v>
          </cell>
          <cell r="AS2580">
            <v>42361</v>
          </cell>
          <cell r="AT2580" t="str">
            <v>CONV-123-2013 Terminado Mantenimiento Periódico UAERMV Circuito Movilidad  -</v>
          </cell>
          <cell r="AU2580">
            <v>0</v>
          </cell>
          <cell r="AV2580" t="str">
            <v>sc</v>
          </cell>
        </row>
        <row r="2581">
          <cell r="AP2581">
            <v>145867</v>
          </cell>
          <cell r="AQ2581">
            <v>8004881</v>
          </cell>
          <cell r="AR2581">
            <v>8</v>
          </cell>
          <cell r="AS2581">
            <v>42361</v>
          </cell>
          <cell r="AT2581" t="str">
            <v>CONV-123-2013 Terminado Mantenimiento Periódico UAERMV Circuito Movilidad  -</v>
          </cell>
          <cell r="AU2581">
            <v>0</v>
          </cell>
          <cell r="AV2581" t="str">
            <v>sc</v>
          </cell>
        </row>
        <row r="2582">
          <cell r="AP2582">
            <v>145868</v>
          </cell>
          <cell r="AQ2582">
            <v>8004881</v>
          </cell>
          <cell r="AR2582">
            <v>8</v>
          </cell>
          <cell r="AS2582">
            <v>42361</v>
          </cell>
          <cell r="AT2582" t="str">
            <v>CONV-123-2013 Terminado Mantenimiento Periódico UAERMV Circuito Movilidad  -</v>
          </cell>
          <cell r="AU2582">
            <v>0</v>
          </cell>
          <cell r="AV2582" t="str">
            <v>sc</v>
          </cell>
        </row>
        <row r="2583">
          <cell r="AP2583">
            <v>145887</v>
          </cell>
          <cell r="AQ2583">
            <v>8004630</v>
          </cell>
          <cell r="AR2583">
            <v>8</v>
          </cell>
          <cell r="AS2583">
            <v>42244</v>
          </cell>
          <cell r="AT2583" t="str">
            <v>COP-155-2013 Terminado Construcción FDL KENNEDY Circuito Movilidad Cabildo Reporte Servidor de Mapas Agosto 2015-</v>
          </cell>
          <cell r="AU2583">
            <v>0</v>
          </cell>
          <cell r="AV2583" t="str">
            <v>sc</v>
          </cell>
        </row>
        <row r="2584">
          <cell r="AP2584">
            <v>145893</v>
          </cell>
          <cell r="AQ2584">
            <v>8005498</v>
          </cell>
          <cell r="AR2584">
            <v>8</v>
          </cell>
          <cell r="AS2584">
            <v>42313</v>
          </cell>
          <cell r="AT2584" t="str">
            <v>IDU-067-2012 Terminado Acciones de Movilidad IDU Intermedia  -</v>
          </cell>
          <cell r="AU2584">
            <v>0</v>
          </cell>
          <cell r="AV2584" t="str">
            <v>sc</v>
          </cell>
        </row>
        <row r="2585">
          <cell r="AP2585">
            <v>145894</v>
          </cell>
          <cell r="AQ2585">
            <v>8005837</v>
          </cell>
          <cell r="AR2585">
            <v>8</v>
          </cell>
          <cell r="AS2585">
            <v>42313</v>
          </cell>
          <cell r="AT2585" t="str">
            <v>IDU-067-2012 Terminado Acciones de Movilidad IDU Circuito Movilidad  -</v>
          </cell>
          <cell r="AU2585">
            <v>0</v>
          </cell>
          <cell r="AV2585" t="str">
            <v>sc</v>
          </cell>
        </row>
        <row r="2586">
          <cell r="AP2586">
            <v>145924</v>
          </cell>
          <cell r="AQ2586">
            <v>8006418</v>
          </cell>
          <cell r="AR2586">
            <v>8</v>
          </cell>
          <cell r="AS2586">
            <v>42313</v>
          </cell>
          <cell r="AT2586" t="str">
            <v>IDU-067-2012 Terminado Acciones de Movilidad IDU Circuito Movilidad  -</v>
          </cell>
          <cell r="AU2586">
            <v>0</v>
          </cell>
          <cell r="AV2586" t="str">
            <v>VIABLE</v>
          </cell>
        </row>
        <row r="2587">
          <cell r="AP2587">
            <v>145925</v>
          </cell>
          <cell r="AQ2587">
            <v>8006263</v>
          </cell>
          <cell r="AR2587">
            <v>8</v>
          </cell>
          <cell r="AS2587">
            <v>42313</v>
          </cell>
          <cell r="AT2587" t="str">
            <v>IDU-067-2012 Terminado Acciones de Movilidad IDU Circuito Movilidad  -</v>
          </cell>
          <cell r="AU2587">
            <v>0</v>
          </cell>
          <cell r="AV2587" t="str">
            <v>VIABLE</v>
          </cell>
        </row>
        <row r="2588">
          <cell r="AP2588">
            <v>145927</v>
          </cell>
          <cell r="AQ2588">
            <v>8006169</v>
          </cell>
          <cell r="AR2588">
            <v>8</v>
          </cell>
          <cell r="AS2588">
            <v>42313</v>
          </cell>
          <cell r="AT2588" t="str">
            <v>IDU-067-2012 Terminado Acciones de Movilidad IDU Circuito Movilidad  -</v>
          </cell>
          <cell r="AU2588">
            <v>0</v>
          </cell>
          <cell r="AV2588" t="str">
            <v>VIABLE</v>
          </cell>
        </row>
        <row r="2589">
          <cell r="AP2589">
            <v>145929</v>
          </cell>
          <cell r="AQ2589">
            <v>8006025</v>
          </cell>
          <cell r="AR2589">
            <v>8</v>
          </cell>
          <cell r="AS2589">
            <v>42313</v>
          </cell>
          <cell r="AT2589" t="str">
            <v>IDU-067-2012 Terminado Acciones de Movilidad IDU Circuito Movilidad  -</v>
          </cell>
          <cell r="AU2589">
            <v>0</v>
          </cell>
          <cell r="AV2589" t="str">
            <v>VIABLE</v>
          </cell>
        </row>
        <row r="2590">
          <cell r="AP2590">
            <v>145932</v>
          </cell>
          <cell r="AQ2590">
            <v>8005972</v>
          </cell>
          <cell r="AR2590">
            <v>8</v>
          </cell>
          <cell r="AS2590">
            <v>42313</v>
          </cell>
          <cell r="AT2590" t="str">
            <v>IDU-067-2012 Terminado Acciones de Movilidad IDU Circuito Movilidad  -</v>
          </cell>
          <cell r="AU2590">
            <v>0</v>
          </cell>
          <cell r="AV2590" t="str">
            <v>VIABLE</v>
          </cell>
        </row>
        <row r="2591">
          <cell r="AP2591">
            <v>145933</v>
          </cell>
          <cell r="AQ2591">
            <v>8005895</v>
          </cell>
          <cell r="AR2591">
            <v>8</v>
          </cell>
          <cell r="AS2591">
            <v>42313</v>
          </cell>
          <cell r="AT2591" t="str">
            <v>IDU-067-2012 Terminado Acciones de Movilidad IDU Circuito Movilidad  -</v>
          </cell>
          <cell r="AU2591">
            <v>0</v>
          </cell>
          <cell r="AV2591" t="str">
            <v>VIABLE</v>
          </cell>
        </row>
        <row r="2592">
          <cell r="AP2592">
            <v>145987</v>
          </cell>
          <cell r="AQ2592">
            <v>8006710</v>
          </cell>
          <cell r="AR2592">
            <v>8</v>
          </cell>
          <cell r="AS2592">
            <v>42313</v>
          </cell>
          <cell r="AT2592" t="str">
            <v>IDU-067-2012 Terminado Acciones de Movilidad IDU Circuito Movilidad  -</v>
          </cell>
          <cell r="AU2592">
            <v>0</v>
          </cell>
          <cell r="AV2592" t="str">
            <v>VIABLE</v>
          </cell>
        </row>
        <row r="2593">
          <cell r="AP2593">
            <v>145990</v>
          </cell>
          <cell r="AQ2593">
            <v>8006520</v>
          </cell>
          <cell r="AR2593">
            <v>8</v>
          </cell>
          <cell r="AS2593">
            <v>42313</v>
          </cell>
          <cell r="AT2593" t="str">
            <v>IDU-067-2012 Terminado Acciones de Movilidad IDU Circuito Movilidad  -</v>
          </cell>
          <cell r="AU2593">
            <v>0</v>
          </cell>
          <cell r="AV2593" t="str">
            <v>sc</v>
          </cell>
        </row>
        <row r="2594">
          <cell r="AP2594">
            <v>145996</v>
          </cell>
          <cell r="AQ2594">
            <v>8006270</v>
          </cell>
          <cell r="AR2594">
            <v>8</v>
          </cell>
          <cell r="AS2594">
            <v>42313</v>
          </cell>
          <cell r="AT2594" t="str">
            <v>IDU-73-2008 Terminado Rehabilitación IDU Circuito Movilidad  -</v>
          </cell>
          <cell r="AU2594">
            <v>0</v>
          </cell>
          <cell r="AV2594" t="str">
            <v>sc</v>
          </cell>
        </row>
        <row r="2595">
          <cell r="AP2595">
            <v>145997</v>
          </cell>
          <cell r="AQ2595">
            <v>8006431</v>
          </cell>
          <cell r="AR2595">
            <v>8</v>
          </cell>
          <cell r="AS2595">
            <v>42313</v>
          </cell>
          <cell r="AT2595" t="str">
            <v>IDU-73-2008 Terminado Rehabilitación IDU Circuito Movilidad  -</v>
          </cell>
          <cell r="AU2595">
            <v>0</v>
          </cell>
          <cell r="AV2595" t="str">
            <v>sc</v>
          </cell>
        </row>
        <row r="2596">
          <cell r="AP2596">
            <v>145998</v>
          </cell>
          <cell r="AQ2596">
            <v>8006475</v>
          </cell>
          <cell r="AR2596">
            <v>8</v>
          </cell>
          <cell r="AS2596">
            <v>42313</v>
          </cell>
          <cell r="AT2596" t="str">
            <v>IDU-73-2008 Terminado Rehabilitación IDU Circuito Movilidad  -</v>
          </cell>
          <cell r="AU2596">
            <v>0</v>
          </cell>
          <cell r="AV2596" t="str">
            <v>sc</v>
          </cell>
        </row>
        <row r="2597">
          <cell r="AP2597">
            <v>145999</v>
          </cell>
          <cell r="AQ2597">
            <v>8006590</v>
          </cell>
          <cell r="AR2597">
            <v>8</v>
          </cell>
          <cell r="AS2597">
            <v>42313</v>
          </cell>
          <cell r="AT2597" t="str">
            <v>IDU-73-2008 Terminado Rehabilitación IDU Circuito Movilidad  -</v>
          </cell>
          <cell r="AU2597">
            <v>0</v>
          </cell>
          <cell r="AV2597" t="str">
            <v>sc</v>
          </cell>
        </row>
        <row r="2598">
          <cell r="AP2598">
            <v>146000</v>
          </cell>
          <cell r="AQ2598">
            <v>8006626</v>
          </cell>
          <cell r="AR2598">
            <v>8</v>
          </cell>
          <cell r="AS2598">
            <v>42313</v>
          </cell>
          <cell r="AT2598" t="str">
            <v>IDU-73-2008 Terminado Rehabilitación IDU Circuito Movilidad  -</v>
          </cell>
          <cell r="AU2598">
            <v>0</v>
          </cell>
          <cell r="AV2598" t="str">
            <v>sc</v>
          </cell>
        </row>
        <row r="2599">
          <cell r="AP2599">
            <v>146074</v>
          </cell>
          <cell r="AQ2599">
            <v>8006513</v>
          </cell>
          <cell r="AR2599">
            <v>8</v>
          </cell>
          <cell r="AS2599">
            <v>41298</v>
          </cell>
          <cell r="AT2599" t="str">
            <v>SD Terminado Mantenimiento Periódico UAERMV Arterial  -</v>
          </cell>
          <cell r="AU2599">
            <v>0</v>
          </cell>
          <cell r="AV2599" t="str">
            <v>sc</v>
          </cell>
        </row>
        <row r="2600">
          <cell r="AP2600">
            <v>146108</v>
          </cell>
          <cell r="AQ2600">
            <v>8007333</v>
          </cell>
          <cell r="AR2600">
            <v>8</v>
          </cell>
          <cell r="AS2600">
            <v>42768</v>
          </cell>
          <cell r="AT2600" t="str">
            <v>SD Reservado Acciones de Movilidad UAERMV Circuito Movilidad Salvando Vidas -</v>
          </cell>
          <cell r="AU2600">
            <v>0</v>
          </cell>
          <cell r="AV2600" t="str">
            <v>sc</v>
          </cell>
        </row>
        <row r="2601">
          <cell r="AP2601">
            <v>146109</v>
          </cell>
          <cell r="AQ2601">
            <v>8007206</v>
          </cell>
          <cell r="AR2601">
            <v>8</v>
          </cell>
          <cell r="AS2601">
            <v>42768</v>
          </cell>
          <cell r="AT2601" t="str">
            <v>SD Reservado Acciones de Movilidad UAERMV Circuito Movilidad Salvando Vidas -</v>
          </cell>
          <cell r="AU2601">
            <v>0</v>
          </cell>
          <cell r="AV2601" t="str">
            <v>sc</v>
          </cell>
        </row>
        <row r="2602">
          <cell r="AP2602">
            <v>146287</v>
          </cell>
          <cell r="AQ2602">
            <v>8005999</v>
          </cell>
          <cell r="AR2602">
            <v>8</v>
          </cell>
          <cell r="AS2602">
            <v>42313</v>
          </cell>
          <cell r="AT2602" t="str">
            <v>IDU-067-2012 Terminado Acciones de Movilidad IDU Circuito Movilidad  -Calzada 4-POLIZA ESTABILIDAD Y CALIDAD ACTIVA</v>
          </cell>
          <cell r="AU2602">
            <v>44099</v>
          </cell>
          <cell r="AV2602" t="str">
            <v>VIABLE</v>
          </cell>
        </row>
        <row r="2603">
          <cell r="AP2603">
            <v>146288</v>
          </cell>
          <cell r="AQ2603">
            <v>8006212</v>
          </cell>
          <cell r="AR2603">
            <v>8</v>
          </cell>
          <cell r="AS2603">
            <v>42313</v>
          </cell>
          <cell r="AT2603" t="str">
            <v>IDU-067-2012 Terminado Rehabilitación IDU Circuito Movilidad  -Calzada 4-POLIZA ESTABILIDAD Y CALIDAD ACTIVA</v>
          </cell>
          <cell r="AU2603">
            <v>44099</v>
          </cell>
          <cell r="AV2603" t="str">
            <v>VIABLE</v>
          </cell>
        </row>
        <row r="2604">
          <cell r="AP2604">
            <v>146289</v>
          </cell>
          <cell r="AQ2604">
            <v>8006212</v>
          </cell>
          <cell r="AR2604">
            <v>8</v>
          </cell>
          <cell r="AS2604">
            <v>42313</v>
          </cell>
          <cell r="AT2604" t="str">
            <v>IDU-067-2012 Terminado Acciones de Movilidad IDU Circuito Movilidad  -Calzada 4-POLIZA ESTABILIDAD Y CALIDAD ACTIVA</v>
          </cell>
          <cell r="AU2604">
            <v>44099</v>
          </cell>
          <cell r="AV2604" t="str">
            <v>VIABLE</v>
          </cell>
        </row>
        <row r="2605">
          <cell r="AP2605">
            <v>146290</v>
          </cell>
          <cell r="AQ2605">
            <v>8006300</v>
          </cell>
          <cell r="AR2605">
            <v>8</v>
          </cell>
          <cell r="AS2605">
            <v>42313</v>
          </cell>
          <cell r="AT2605" t="str">
            <v>IDU-067-2012 Terminado Rehabilitación IDU Circuito Movilidad  -Calzada 4-POLIZA ESTABILIDAD Y CALIDAD ACTIVA</v>
          </cell>
          <cell r="AU2605">
            <v>44099</v>
          </cell>
          <cell r="AV2605" t="str">
            <v>VIABLE</v>
          </cell>
        </row>
        <row r="2606">
          <cell r="AP2606">
            <v>146291</v>
          </cell>
          <cell r="AQ2606">
            <v>8006300</v>
          </cell>
          <cell r="AR2606">
            <v>8</v>
          </cell>
          <cell r="AS2606">
            <v>42313</v>
          </cell>
          <cell r="AT2606" t="str">
            <v>IDU-067-2012 Terminado Acciones de Movilidad IDU Circuito Movilidad  -Calzada 4-POLIZA ESTABILIDAD Y CALIDAD ACTIVA</v>
          </cell>
          <cell r="AU2606">
            <v>44099</v>
          </cell>
          <cell r="AV2606" t="str">
            <v>VIABLE</v>
          </cell>
        </row>
        <row r="2607">
          <cell r="AP2607">
            <v>146292</v>
          </cell>
          <cell r="AQ2607">
            <v>8006381</v>
          </cell>
          <cell r="AR2607">
            <v>8</v>
          </cell>
          <cell r="AS2607">
            <v>42313</v>
          </cell>
          <cell r="AT2607" t="str">
            <v>IDU-067-2012 Terminado Acciones de Movilidad IDU Circuito Movilidad  -</v>
          </cell>
          <cell r="AU2607">
            <v>0</v>
          </cell>
          <cell r="AV2607" t="str">
            <v>sc</v>
          </cell>
        </row>
        <row r="2608">
          <cell r="AP2608">
            <v>146293</v>
          </cell>
          <cell r="AQ2608">
            <v>8006381</v>
          </cell>
          <cell r="AR2608">
            <v>8</v>
          </cell>
          <cell r="AS2608">
            <v>42313</v>
          </cell>
          <cell r="AT2608" t="str">
            <v>IDU-067-2012 Terminado Acciones de Movilidad IDU Circuito Movilidad  -</v>
          </cell>
          <cell r="AU2608">
            <v>0</v>
          </cell>
          <cell r="AV2608" t="str">
            <v>sc</v>
          </cell>
        </row>
        <row r="2609">
          <cell r="AP2609">
            <v>146294</v>
          </cell>
          <cell r="AQ2609">
            <v>8006554</v>
          </cell>
          <cell r="AR2609">
            <v>8</v>
          </cell>
          <cell r="AS2609">
            <v>42313</v>
          </cell>
          <cell r="AT2609" t="str">
            <v>IDU-067-2012 Terminado Acciones de Movilidad IDU Circuito Movilidad  -</v>
          </cell>
          <cell r="AU2609">
            <v>0</v>
          </cell>
          <cell r="AV2609" t="str">
            <v>sc</v>
          </cell>
        </row>
        <row r="2610">
          <cell r="AP2610">
            <v>146295</v>
          </cell>
          <cell r="AQ2610">
            <v>8006554</v>
          </cell>
          <cell r="AR2610">
            <v>8</v>
          </cell>
          <cell r="AS2610">
            <v>42313</v>
          </cell>
          <cell r="AT2610" t="str">
            <v>IDU-067-2012 Terminado Acciones de Movilidad IDU Circuito Movilidad  -</v>
          </cell>
          <cell r="AU2610">
            <v>0</v>
          </cell>
          <cell r="AV2610" t="str">
            <v>sc</v>
          </cell>
        </row>
        <row r="2611">
          <cell r="AP2611">
            <v>146296</v>
          </cell>
          <cell r="AQ2611">
            <v>8006692</v>
          </cell>
          <cell r="AR2611">
            <v>8</v>
          </cell>
          <cell r="AS2611">
            <v>42313</v>
          </cell>
          <cell r="AT2611" t="str">
            <v>IDU-067-2012 Terminado Acciones de Movilidad IDU Circuito Movilidad  -</v>
          </cell>
          <cell r="AU2611">
            <v>0</v>
          </cell>
          <cell r="AV2611" t="str">
            <v>sc</v>
          </cell>
        </row>
        <row r="2612">
          <cell r="AP2612">
            <v>146297</v>
          </cell>
          <cell r="AQ2612">
            <v>8006692</v>
          </cell>
          <cell r="AR2612">
            <v>8</v>
          </cell>
          <cell r="AS2612">
            <v>42313</v>
          </cell>
          <cell r="AT2612" t="str">
            <v>IDU-067-2012 Terminado Acciones de Movilidad IDU Circuito Movilidad  -</v>
          </cell>
          <cell r="AU2612">
            <v>0</v>
          </cell>
          <cell r="AV2612" t="str">
            <v>sc</v>
          </cell>
        </row>
        <row r="2613">
          <cell r="AP2613">
            <v>146298</v>
          </cell>
          <cell r="AQ2613">
            <v>8006829</v>
          </cell>
          <cell r="AR2613">
            <v>8</v>
          </cell>
          <cell r="AS2613">
            <v>42313</v>
          </cell>
          <cell r="AT2613" t="str">
            <v>IDU-067-2012 Terminado Acciones de Movilidad IDU Circuito Movilidad  -</v>
          </cell>
          <cell r="AU2613">
            <v>0</v>
          </cell>
          <cell r="AV2613" t="str">
            <v>sc</v>
          </cell>
        </row>
        <row r="2614">
          <cell r="AP2614">
            <v>146299</v>
          </cell>
          <cell r="AQ2614">
            <v>8006829</v>
          </cell>
          <cell r="AR2614">
            <v>8</v>
          </cell>
          <cell r="AS2614">
            <v>42313</v>
          </cell>
          <cell r="AT2614" t="str">
            <v>IDU-067-2012 Terminado Acciones de Movilidad IDU Circuito Movilidad  -</v>
          </cell>
          <cell r="AU2614">
            <v>0</v>
          </cell>
          <cell r="AV2614" t="str">
            <v>sc</v>
          </cell>
        </row>
        <row r="2615">
          <cell r="AP2615">
            <v>146328</v>
          </cell>
          <cell r="AQ2615">
            <v>8006514</v>
          </cell>
          <cell r="AR2615">
            <v>8</v>
          </cell>
          <cell r="AS2615">
            <v>42768</v>
          </cell>
          <cell r="AT2615" t="str">
            <v>SD Reservado Acciones de Movilidad UAERMV Circuito Movilidad Salvando Vidas -</v>
          </cell>
          <cell r="AU2615">
            <v>0</v>
          </cell>
          <cell r="AV2615" t="str">
            <v>VIABLE</v>
          </cell>
        </row>
        <row r="2616">
          <cell r="AP2616">
            <v>146393</v>
          </cell>
          <cell r="AQ2616">
            <v>8007626</v>
          </cell>
          <cell r="AR2616">
            <v>8</v>
          </cell>
          <cell r="AS2616">
            <v>42313</v>
          </cell>
          <cell r="AT2616" t="str">
            <v>IDU-73-2008 Terminado Rehabilitación IDU Circuito Movilidad  -</v>
          </cell>
          <cell r="AU2616">
            <v>0</v>
          </cell>
          <cell r="AV2616" t="str">
            <v>sc</v>
          </cell>
        </row>
        <row r="2617">
          <cell r="AP2617">
            <v>146396</v>
          </cell>
          <cell r="AQ2617">
            <v>8007139</v>
          </cell>
          <cell r="AR2617">
            <v>8</v>
          </cell>
          <cell r="AS2617">
            <v>42313</v>
          </cell>
          <cell r="AT2617" t="str">
            <v>IDU-067-2012 Terminado Acciones de Movilidad IDU Circuito Movilidad  -</v>
          </cell>
          <cell r="AU2617">
            <v>0</v>
          </cell>
          <cell r="AV2617" t="str">
            <v>sc</v>
          </cell>
        </row>
        <row r="2618">
          <cell r="AP2618">
            <v>146397</v>
          </cell>
          <cell r="AQ2618">
            <v>8007139</v>
          </cell>
          <cell r="AR2618">
            <v>8</v>
          </cell>
          <cell r="AS2618">
            <v>42313</v>
          </cell>
          <cell r="AT2618" t="str">
            <v>IDU-067-2012 Terminado Acciones de Movilidad IDU Circuito Movilidad  -</v>
          </cell>
          <cell r="AU2618">
            <v>0</v>
          </cell>
          <cell r="AV2618" t="str">
            <v>sc</v>
          </cell>
        </row>
        <row r="2619">
          <cell r="AP2619">
            <v>146398</v>
          </cell>
          <cell r="AQ2619">
            <v>8006923</v>
          </cell>
          <cell r="AR2619">
            <v>8</v>
          </cell>
          <cell r="AS2619">
            <v>42313</v>
          </cell>
          <cell r="AT2619" t="str">
            <v>IDU-067-2012 Terminado Acciones de Movilidad IDU Circuito Movilidad  -</v>
          </cell>
          <cell r="AU2619">
            <v>0</v>
          </cell>
          <cell r="AV2619" t="str">
            <v>sc</v>
          </cell>
        </row>
        <row r="2620">
          <cell r="AP2620">
            <v>146399</v>
          </cell>
          <cell r="AQ2620">
            <v>8006923</v>
          </cell>
          <cell r="AR2620">
            <v>8</v>
          </cell>
          <cell r="AS2620">
            <v>42313</v>
          </cell>
          <cell r="AT2620" t="str">
            <v>IDU-067-2012 Terminado Acciones de Movilidad IDU Circuito Movilidad  -</v>
          </cell>
          <cell r="AU2620">
            <v>0</v>
          </cell>
          <cell r="AV2620" t="str">
            <v>sc</v>
          </cell>
        </row>
        <row r="2621">
          <cell r="AP2621">
            <v>146488</v>
          </cell>
          <cell r="AQ2621">
            <v>8006301</v>
          </cell>
          <cell r="AR2621">
            <v>8</v>
          </cell>
          <cell r="AS2621">
            <v>42313</v>
          </cell>
          <cell r="AT2621" t="str">
            <v>IDU-73-2008 Terminado Rehabilitación IDU Circuito Movilidad  -</v>
          </cell>
          <cell r="AU2621">
            <v>0</v>
          </cell>
          <cell r="AV2621" t="str">
            <v>INTERVENIDO CTO IDU-73-2008 REHABILITACIÓN</v>
          </cell>
        </row>
        <row r="2622">
          <cell r="AP2622">
            <v>146489</v>
          </cell>
          <cell r="AQ2622">
            <v>8006168</v>
          </cell>
          <cell r="AR2622">
            <v>8</v>
          </cell>
          <cell r="AS2622">
            <v>42313</v>
          </cell>
          <cell r="AT2622" t="str">
            <v>IDU-73-2008 Terminado Rehabilitación IDU Circuito Movilidad  -Calzada2-POLIZA ESTABILIDAD ACTIVA</v>
          </cell>
          <cell r="AU2622">
            <v>42962</v>
          </cell>
          <cell r="AV2622" t="str">
            <v>INTERVENIDO CTO IDU-73-2008 REHABILITACIÓN</v>
          </cell>
        </row>
        <row r="2623">
          <cell r="AP2623">
            <v>146490</v>
          </cell>
          <cell r="AQ2623">
            <v>8006168</v>
          </cell>
          <cell r="AR2623">
            <v>8</v>
          </cell>
          <cell r="AS2623">
            <v>42313</v>
          </cell>
          <cell r="AT2623" t="str">
            <v>IDU-73-2008 Terminado Rehabilitación IDU Circuito Movilidad  -Calzada2-POLIZA ESTABILIDAD ACTIVA</v>
          </cell>
          <cell r="AU2623">
            <v>42962</v>
          </cell>
          <cell r="AV2623" t="str">
            <v>POLIZA ESTABILIDAD CTO. IDU 073/08_V11 VENCE 14/8/2017</v>
          </cell>
        </row>
        <row r="2624">
          <cell r="AP2624">
            <v>146491</v>
          </cell>
          <cell r="AQ2624">
            <v>8006093</v>
          </cell>
          <cell r="AR2624">
            <v>8</v>
          </cell>
          <cell r="AS2624">
            <v>42313</v>
          </cell>
          <cell r="AT2624" t="str">
            <v>IDU-73-2008 Terminado Rehabilitación IDU Circuito Movilidad  -</v>
          </cell>
          <cell r="AU2624">
            <v>0</v>
          </cell>
          <cell r="AV2624" t="str">
            <v>INTERVENIDO CTO IDU-73-2008 REHABILITACIÓN</v>
          </cell>
        </row>
        <row r="2625">
          <cell r="AP2625">
            <v>146492</v>
          </cell>
          <cell r="AQ2625">
            <v>8006093</v>
          </cell>
          <cell r="AR2625">
            <v>8</v>
          </cell>
          <cell r="AS2625">
            <v>42313</v>
          </cell>
          <cell r="AT2625" t="str">
            <v>IDU-73-2008 Terminado Rehabilitación IDU Circuito Movilidad  -</v>
          </cell>
          <cell r="AU2625">
            <v>0</v>
          </cell>
          <cell r="AV2625" t="str">
            <v>INTERVENIDO CTO IDU-73-2008 REHABILITACIÓN</v>
          </cell>
        </row>
        <row r="2626">
          <cell r="AP2626">
            <v>146493</v>
          </cell>
          <cell r="AQ2626">
            <v>8006020</v>
          </cell>
          <cell r="AR2626">
            <v>8</v>
          </cell>
          <cell r="AS2626">
            <v>42313</v>
          </cell>
          <cell r="AT2626" t="str">
            <v>IDU-73-2008 Terminado Rehabilitación IDU Circuito Movilidad  -</v>
          </cell>
          <cell r="AU2626">
            <v>0</v>
          </cell>
          <cell r="AV2626" t="str">
            <v>INTERVENIDO CTO IDU-73-2008 REHABILITACIÓN</v>
          </cell>
        </row>
        <row r="2627">
          <cell r="AP2627">
            <v>146494</v>
          </cell>
          <cell r="AQ2627">
            <v>8006020</v>
          </cell>
          <cell r="AR2627">
            <v>8</v>
          </cell>
          <cell r="AS2627">
            <v>42313</v>
          </cell>
          <cell r="AT2627" t="str">
            <v>IDU-73-2008 Terminado Rehabilitación IDU Circuito Movilidad  -</v>
          </cell>
          <cell r="AU2627">
            <v>0</v>
          </cell>
          <cell r="AV2627" t="str">
            <v>INTERVENIDO CTO IDU-73-2008 REHABILITACIÓN</v>
          </cell>
        </row>
        <row r="2628">
          <cell r="AP2628">
            <v>146495</v>
          </cell>
          <cell r="AQ2628">
            <v>8005954</v>
          </cell>
          <cell r="AR2628">
            <v>8</v>
          </cell>
          <cell r="AS2628">
            <v>42313</v>
          </cell>
          <cell r="AT2628" t="str">
            <v>IDU-73-2008 Terminado Rehabilitación IDU Circuito Movilidad  -</v>
          </cell>
          <cell r="AU2628">
            <v>0</v>
          </cell>
          <cell r="AV2628" t="str">
            <v>INTERVENIDO CTO IDU-73-2008 REHABILITACIÓN</v>
          </cell>
        </row>
        <row r="2629">
          <cell r="AP2629">
            <v>146496</v>
          </cell>
          <cell r="AQ2629">
            <v>8005954</v>
          </cell>
          <cell r="AR2629">
            <v>8</v>
          </cell>
          <cell r="AS2629">
            <v>42313</v>
          </cell>
          <cell r="AT2629" t="str">
            <v>IDU-73-2008 Terminado Rehabilitación IDU Circuito Movilidad  -</v>
          </cell>
          <cell r="AU2629">
            <v>0</v>
          </cell>
          <cell r="AV2629" t="str">
            <v>INTERVENIDO CTO IDU-73-2008 REHABILITACIÓN</v>
          </cell>
        </row>
        <row r="2630">
          <cell r="AP2630">
            <v>146611</v>
          </cell>
          <cell r="AQ2630">
            <v>8006122</v>
          </cell>
          <cell r="AR2630">
            <v>8</v>
          </cell>
          <cell r="AS2630">
            <v>41411</v>
          </cell>
          <cell r="AT2630" t="str">
            <v>SD Terminado Mantenimiento Periódico UAERMV Circuito Movilidad  -</v>
          </cell>
          <cell r="AU2630">
            <v>0</v>
          </cell>
          <cell r="AV2630" t="str">
            <v>INTERVENIDO POR UMV MTO PERIODICO OFICIO 20135260711102</v>
          </cell>
        </row>
        <row r="2631">
          <cell r="AP2631">
            <v>146614</v>
          </cell>
          <cell r="AQ2631">
            <v>8006357</v>
          </cell>
          <cell r="AR2631">
            <v>8</v>
          </cell>
          <cell r="AS2631">
            <v>41411</v>
          </cell>
          <cell r="AT2631" t="str">
            <v>SD Terminado Mantenimiento Periódico UAERMV Circuito Movilidad  -</v>
          </cell>
          <cell r="AU2631">
            <v>0</v>
          </cell>
          <cell r="AV2631" t="str">
            <v>INTERVENIDO POR UMV MTO PERIODICO OFICIO 20135260711102</v>
          </cell>
        </row>
        <row r="2632">
          <cell r="AP2632">
            <v>146835</v>
          </cell>
          <cell r="AQ2632">
            <v>8007154</v>
          </cell>
          <cell r="AR2632">
            <v>8</v>
          </cell>
          <cell r="AS2632">
            <v>42313</v>
          </cell>
          <cell r="AT2632" t="str">
            <v>IDU-067-2012 Terminado Rehabilitación IDU Circuito Movilidad  -Calzada 2-POLIZA ESTABILIDAD Y CALIDAD ACTIVA</v>
          </cell>
          <cell r="AU2632">
            <v>44099</v>
          </cell>
          <cell r="AV2632" t="str">
            <v>PÓLIZA ACTIVA CONTRATO IDU-067-2013</v>
          </cell>
        </row>
        <row r="2633">
          <cell r="AP2633">
            <v>146836</v>
          </cell>
          <cell r="AQ2633">
            <v>8007166</v>
          </cell>
          <cell r="AR2633">
            <v>8</v>
          </cell>
          <cell r="AS2633">
            <v>42313</v>
          </cell>
          <cell r="AT2633" t="str">
            <v>IDU-067-2012 Terminado Rehabilitación IDU Circuito Movilidad  -Calzada 2-POLIZA ESTABILIDAD Y CALIDAD ACTIVA</v>
          </cell>
          <cell r="AU2633">
            <v>44099</v>
          </cell>
          <cell r="AV2633" t="str">
            <v>PÓLIZA ACTIVA CONTRATO IDU-067-2017</v>
          </cell>
        </row>
        <row r="2634">
          <cell r="AP2634">
            <v>146837</v>
          </cell>
          <cell r="AQ2634">
            <v>8007172</v>
          </cell>
          <cell r="AR2634">
            <v>8</v>
          </cell>
          <cell r="AS2634">
            <v>42313</v>
          </cell>
          <cell r="AT2634" t="str">
            <v>IDU-067-2012 Terminado Rehabilitación IDU Circuito Movilidad  -Calzada 2-POLIZA ESTABILIDAD Y CALIDAD ACTIVA</v>
          </cell>
          <cell r="AU2634">
            <v>44099</v>
          </cell>
          <cell r="AV2634" t="str">
            <v>PÓLIZA ACTIVA CONTRATO IDU-067-2014</v>
          </cell>
        </row>
        <row r="2635">
          <cell r="AP2635">
            <v>146838</v>
          </cell>
          <cell r="AQ2635">
            <v>8007183</v>
          </cell>
          <cell r="AR2635">
            <v>8</v>
          </cell>
          <cell r="AS2635">
            <v>42313</v>
          </cell>
          <cell r="AT2635" t="str">
            <v>IDU-067-2012 Terminado Rehabilitación IDU Circuito Movilidad  -Calzada 2-POLIZA ESTABILIDAD Y CALIDAD ACTIVA</v>
          </cell>
          <cell r="AU2635">
            <v>44099</v>
          </cell>
          <cell r="AV2635" t="str">
            <v>PÓLIZA ACTIVA CONTRATO IDU-067-2016</v>
          </cell>
        </row>
        <row r="2636">
          <cell r="AP2636">
            <v>146839</v>
          </cell>
          <cell r="AQ2636">
            <v>8007197</v>
          </cell>
          <cell r="AR2636">
            <v>8</v>
          </cell>
          <cell r="AS2636">
            <v>42313</v>
          </cell>
          <cell r="AT2636" t="str">
            <v>IDU-067-2012 Terminado Rehabilitación IDU Circuito Movilidad  -Calzada 2-POLIZA ESTABILIDAD Y CALIDAD ACTIVA</v>
          </cell>
          <cell r="AU2636">
            <v>44099</v>
          </cell>
          <cell r="AV2636" t="str">
            <v>PÓLIZA ACTIVA CONTRATO IDU-067-2012</v>
          </cell>
        </row>
        <row r="2637">
          <cell r="AP2637">
            <v>146840</v>
          </cell>
          <cell r="AQ2637">
            <v>8007205</v>
          </cell>
          <cell r="AR2637">
            <v>8</v>
          </cell>
          <cell r="AS2637">
            <v>42313</v>
          </cell>
          <cell r="AT2637" t="str">
            <v>IDU-067-2012 Terminado Rehabilitación IDU Circuito Movilidad  -Calzada 2-POLIZA ESTABILIDAD Y CALIDAD ACTIVA</v>
          </cell>
          <cell r="AU2637">
            <v>44099</v>
          </cell>
          <cell r="AV2637" t="str">
            <v>PÓLIZA ACTIVA CONTRATO IDU-067-2018</v>
          </cell>
        </row>
        <row r="2638">
          <cell r="AP2638">
            <v>146841</v>
          </cell>
          <cell r="AQ2638">
            <v>8007238</v>
          </cell>
          <cell r="AR2638">
            <v>8</v>
          </cell>
          <cell r="AS2638">
            <v>42313</v>
          </cell>
          <cell r="AT2638" t="str">
            <v>IDU-067-2012 Terminado Rehabilitación IDU Circuito Movilidad  -Calzada 2-POLIZA ESTABILIDAD Y CALIDAD ACTIVA</v>
          </cell>
          <cell r="AU2638">
            <v>44099</v>
          </cell>
          <cell r="AV2638" t="str">
            <v>PÓLIZA ACTIVA CONTRATO IDU-067-2015</v>
          </cell>
        </row>
        <row r="2639">
          <cell r="AP2639">
            <v>146862</v>
          </cell>
          <cell r="AQ2639">
            <v>8007796</v>
          </cell>
          <cell r="AR2639">
            <v>8</v>
          </cell>
          <cell r="AS2639">
            <v>41411</v>
          </cell>
          <cell r="AT2639" t="str">
            <v>SD Terminado Mantenimiento Periódico UAERMV Circuito Movilidad  -</v>
          </cell>
          <cell r="AU2639">
            <v>0</v>
          </cell>
          <cell r="AV2639" t="str">
            <v>sc</v>
          </cell>
        </row>
        <row r="2640">
          <cell r="AP2640">
            <v>147002</v>
          </cell>
          <cell r="AQ2640">
            <v>8007307</v>
          </cell>
          <cell r="AR2640">
            <v>8</v>
          </cell>
          <cell r="AS2640">
            <v>42313</v>
          </cell>
          <cell r="AT2640" t="str">
            <v>IDU-1707-2014 Terminado Rehabilitación IDU Circuito Movilidad  -</v>
          </cell>
          <cell r="AU2640">
            <v>0</v>
          </cell>
          <cell r="AV2640" t="str">
            <v>INTERVENIDO CTO IDU-1707-2014 REHABILITACIÓN</v>
          </cell>
        </row>
        <row r="2641">
          <cell r="AP2641">
            <v>147003</v>
          </cell>
          <cell r="AQ2641">
            <v>8007341</v>
          </cell>
          <cell r="AR2641">
            <v>8</v>
          </cell>
          <cell r="AS2641">
            <v>42313</v>
          </cell>
          <cell r="AT2641" t="str">
            <v>IDU-1707-2014 Terminado Rehabilitación IDU Circuito Movilidad  -</v>
          </cell>
          <cell r="AU2641">
            <v>0</v>
          </cell>
          <cell r="AV2641" t="str">
            <v>INTERVENIDO CTO IDU-1707-2014 REHABILITACIÓN</v>
          </cell>
        </row>
        <row r="2642">
          <cell r="AP2642">
            <v>147004</v>
          </cell>
          <cell r="AQ2642">
            <v>8007369</v>
          </cell>
          <cell r="AR2642">
            <v>8</v>
          </cell>
          <cell r="AS2642">
            <v>42313</v>
          </cell>
          <cell r="AT2642" t="str">
            <v>IDU-1707-2014 Terminado Rehabilitación IDU Circuito Movilidad  -</v>
          </cell>
          <cell r="AU2642">
            <v>0</v>
          </cell>
          <cell r="AV2642" t="str">
            <v>INTERVENIDO CTO IDU-1707-2014 REHABILITACIÓN</v>
          </cell>
        </row>
        <row r="2643">
          <cell r="AP2643">
            <v>147005</v>
          </cell>
          <cell r="AQ2643">
            <v>8007410</v>
          </cell>
          <cell r="AR2643">
            <v>8</v>
          </cell>
          <cell r="AS2643">
            <v>42313</v>
          </cell>
          <cell r="AT2643" t="str">
            <v>IDU-1707-2014 Terminado Rehabilitación IDU Circuito Movilidad  -</v>
          </cell>
          <cell r="AU2643">
            <v>0</v>
          </cell>
          <cell r="AV2643" t="str">
            <v>INTERVENIDO CTO IDU-1707-2014 REHABILITACIÓN</v>
          </cell>
        </row>
        <row r="2644">
          <cell r="AP2644">
            <v>147006</v>
          </cell>
          <cell r="AQ2644">
            <v>8007494</v>
          </cell>
          <cell r="AR2644">
            <v>8</v>
          </cell>
          <cell r="AS2644">
            <v>42313</v>
          </cell>
          <cell r="AT2644" t="str">
            <v>IDU-73-2008 Terminado Mantenimiento Periódico IDU Circuito Movilidad  -</v>
          </cell>
          <cell r="AU2644">
            <v>0</v>
          </cell>
          <cell r="AV2644" t="str">
            <v>INTERVENIDO CTO IDU-73-2008 MTO PERIODICO</v>
          </cell>
        </row>
        <row r="2645">
          <cell r="AP2645">
            <v>147007</v>
          </cell>
          <cell r="AQ2645">
            <v>8007590</v>
          </cell>
          <cell r="AR2645">
            <v>8</v>
          </cell>
          <cell r="AS2645">
            <v>42313</v>
          </cell>
          <cell r="AT2645" t="str">
            <v>IDU-73-2008 Terminado Mantenimiento Periódico IDU Circuito Movilidad  -</v>
          </cell>
          <cell r="AU2645">
            <v>0</v>
          </cell>
          <cell r="AV2645" t="str">
            <v>INTERVENIDO CTO IDU-73-2008 MTO PERIODICO</v>
          </cell>
        </row>
        <row r="2646">
          <cell r="AP2646">
            <v>147008</v>
          </cell>
          <cell r="AQ2646">
            <v>8007675</v>
          </cell>
          <cell r="AR2646">
            <v>8</v>
          </cell>
          <cell r="AS2646">
            <v>42313</v>
          </cell>
          <cell r="AT2646" t="str">
            <v>IDU-73-2008 Terminado Mantenimiento Periódico IDU Circuito Movilidad  -</v>
          </cell>
          <cell r="AU2646">
            <v>0</v>
          </cell>
          <cell r="AV2646" t="str">
            <v>INTERVENIDO CTO IDU-73-2008 MTO PERIODICO</v>
          </cell>
        </row>
        <row r="2647">
          <cell r="AP2647">
            <v>147081</v>
          </cell>
          <cell r="AQ2647">
            <v>8007676</v>
          </cell>
          <cell r="AR2647">
            <v>8</v>
          </cell>
          <cell r="AS2647">
            <v>42731</v>
          </cell>
          <cell r="AT2647" t="str">
            <v>SD Reservado Mantenimiento Rutinario IDU Circuito Movilidad EJECUCION SITP 2016 -</v>
          </cell>
          <cell r="AU2647">
            <v>0</v>
          </cell>
          <cell r="AV2647" t="str">
            <v>sc</v>
          </cell>
        </row>
        <row r="2648">
          <cell r="AP2648">
            <v>147082</v>
          </cell>
          <cell r="AQ2648">
            <v>8007529</v>
          </cell>
          <cell r="AR2648">
            <v>8</v>
          </cell>
          <cell r="AS2648">
            <v>42731</v>
          </cell>
          <cell r="AT2648" t="str">
            <v>SD Reservado Mantenimiento Periódico IDU Circuito Movilidad EJECUCION SITP 2016 -</v>
          </cell>
          <cell r="AU2648">
            <v>0</v>
          </cell>
          <cell r="AV2648" t="str">
            <v>sc</v>
          </cell>
        </row>
        <row r="2649">
          <cell r="AP2649">
            <v>147085</v>
          </cell>
          <cell r="AQ2649">
            <v>8007245</v>
          </cell>
          <cell r="AR2649">
            <v>8</v>
          </cell>
          <cell r="AS2649">
            <v>42731</v>
          </cell>
          <cell r="AT2649" t="str">
            <v>SD Reservado Mantenimiento Periódico IDU Circuito Movilidad EJECUCION SITP 2016 -</v>
          </cell>
          <cell r="AU2649">
            <v>0</v>
          </cell>
          <cell r="AV2649" t="str">
            <v>sc</v>
          </cell>
        </row>
        <row r="2650">
          <cell r="AP2650">
            <v>147086</v>
          </cell>
          <cell r="AQ2650">
            <v>8007224</v>
          </cell>
          <cell r="AR2650">
            <v>8</v>
          </cell>
          <cell r="AS2650">
            <v>42731</v>
          </cell>
          <cell r="AT2650" t="str">
            <v>SD Reservado Mantenimiento Rutinario IDU Circuito Movilidad EJECUCION SITP 2016 -</v>
          </cell>
          <cell r="AU2650">
            <v>0</v>
          </cell>
          <cell r="AV2650" t="str">
            <v>sc</v>
          </cell>
        </row>
        <row r="2651">
          <cell r="AP2651">
            <v>147122</v>
          </cell>
          <cell r="AQ2651">
            <v>8007937</v>
          </cell>
          <cell r="AR2651">
            <v>8</v>
          </cell>
          <cell r="AS2651">
            <v>42313</v>
          </cell>
          <cell r="AT2651" t="str">
            <v>IDU-73-2008 Terminado Mantenimiento Periódico IDU Circuito Movilidad  -</v>
          </cell>
          <cell r="AU2651">
            <v>0</v>
          </cell>
          <cell r="AV2651" t="str">
            <v>VIABLE</v>
          </cell>
        </row>
        <row r="2652">
          <cell r="AP2652">
            <v>147298</v>
          </cell>
          <cell r="AQ2652">
            <v>8004953</v>
          </cell>
          <cell r="AR2652">
            <v>8</v>
          </cell>
          <cell r="AS2652">
            <v>42768</v>
          </cell>
          <cell r="AT2652" t="str">
            <v>SD Reservado Acciones de Movilidad UAERMV Local Salvando Vidas -</v>
          </cell>
          <cell r="AU2652">
            <v>0</v>
          </cell>
          <cell r="AV2652" t="str">
            <v>sc</v>
          </cell>
        </row>
        <row r="2653">
          <cell r="AP2653">
            <v>147299</v>
          </cell>
          <cell r="AQ2653">
            <v>8004872</v>
          </cell>
          <cell r="AR2653">
            <v>8</v>
          </cell>
          <cell r="AS2653">
            <v>42768</v>
          </cell>
          <cell r="AT2653" t="str">
            <v>SD Reservado Acciones de Movilidad UAERMV Local Salvando Vidas -</v>
          </cell>
          <cell r="AU2653">
            <v>0</v>
          </cell>
          <cell r="AV2653" t="str">
            <v>sc</v>
          </cell>
        </row>
        <row r="2654">
          <cell r="AP2654">
            <v>147368</v>
          </cell>
          <cell r="AQ2654">
            <v>8006479</v>
          </cell>
          <cell r="AR2654">
            <v>8</v>
          </cell>
          <cell r="AS2654">
            <v>42409</v>
          </cell>
          <cell r="AT2654" t="str">
            <v>165-2014 Terminado Mantenimiento Periódico FDL KENNEDY Circuito Movilidad Cabildo -</v>
          </cell>
          <cell r="AU2654">
            <v>0</v>
          </cell>
          <cell r="AV2654" t="str">
            <v>sc</v>
          </cell>
        </row>
        <row r="2655">
          <cell r="AP2655">
            <v>147369</v>
          </cell>
          <cell r="AQ2655">
            <v>8006477</v>
          </cell>
          <cell r="AR2655">
            <v>8</v>
          </cell>
          <cell r="AS2655">
            <v>42409</v>
          </cell>
          <cell r="AT2655" t="str">
            <v>165-2014 Terminado Mantenimiento Periódico FDL KENNEDY Circuito Movilidad  Intervenido no reservado en el IDU-</v>
          </cell>
          <cell r="AU2655">
            <v>0</v>
          </cell>
          <cell r="AV2655" t="str">
            <v>sc</v>
          </cell>
        </row>
        <row r="2656">
          <cell r="AP2656">
            <v>147370</v>
          </cell>
          <cell r="AQ2656">
            <v>8006468</v>
          </cell>
          <cell r="AR2656">
            <v>8</v>
          </cell>
          <cell r="AS2656">
            <v>42409</v>
          </cell>
          <cell r="AT2656" t="str">
            <v>165-2014 Terminado Mantenimiento Periódico FDL KENNEDY Circuito Movilidad  Intervenido no reservado en el IDU-</v>
          </cell>
          <cell r="AU2656">
            <v>0</v>
          </cell>
          <cell r="AV2656" t="str">
            <v>sc</v>
          </cell>
        </row>
        <row r="2657">
          <cell r="AP2657">
            <v>147434</v>
          </cell>
          <cell r="AQ2657">
            <v>50008339</v>
          </cell>
          <cell r="AR2657">
            <v>8</v>
          </cell>
          <cell r="AS2657">
            <v>42768</v>
          </cell>
          <cell r="AT2657" t="str">
            <v>SD Reservado Acciones de Movilidad UAERMV Circuito Movilidad Salvando Vidas -</v>
          </cell>
          <cell r="AU2657">
            <v>0</v>
          </cell>
          <cell r="AV2657" t="str">
            <v>sc</v>
          </cell>
        </row>
        <row r="2658">
          <cell r="AP2658">
            <v>147461</v>
          </cell>
          <cell r="AQ2658">
            <v>8007651</v>
          </cell>
          <cell r="AR2658">
            <v>8</v>
          </cell>
          <cell r="AS2658">
            <v>42579</v>
          </cell>
          <cell r="AT2658" t="str">
            <v>COP-213 DE 2015 Terminado Rehabilitación FDL KENNEDY Circuito Movilidad  Reporte Ejecución FDL Kennedy Julio 2016 Por Servidor-</v>
          </cell>
          <cell r="AU2658">
            <v>0</v>
          </cell>
          <cell r="AV2658" t="str">
            <v>sc</v>
          </cell>
        </row>
        <row r="2659">
          <cell r="AP2659">
            <v>147462</v>
          </cell>
          <cell r="AQ2659">
            <v>8007805</v>
          </cell>
          <cell r="AR2659">
            <v>8</v>
          </cell>
          <cell r="AS2659">
            <v>42579</v>
          </cell>
          <cell r="AT2659" t="str">
            <v>COP-213 DE 2015 Terminado Rehabilitación FDL KENNEDY Circuito Movilidad  Reporte Ejecución FDL Kennedy Julio 2016 Por Servidor-</v>
          </cell>
          <cell r="AU2659">
            <v>0</v>
          </cell>
          <cell r="AV2659" t="str">
            <v>sc</v>
          </cell>
        </row>
        <row r="2660">
          <cell r="AP2660">
            <v>147463</v>
          </cell>
          <cell r="AQ2660">
            <v>8007971</v>
          </cell>
          <cell r="AR2660">
            <v>8</v>
          </cell>
          <cell r="AS2660">
            <v>42409</v>
          </cell>
          <cell r="AT2660" t="str">
            <v>COP-166-2014 Terminado Mantenimiento Periódico FDL KENNEDY Circuito Movilidad  Intervenido no reservado en el IDU-</v>
          </cell>
          <cell r="AU2660">
            <v>0</v>
          </cell>
          <cell r="AV2660" t="str">
            <v>sc</v>
          </cell>
        </row>
        <row r="2661">
          <cell r="AP2661">
            <v>147464</v>
          </cell>
          <cell r="AQ2661">
            <v>8008123</v>
          </cell>
          <cell r="AR2661">
            <v>8</v>
          </cell>
          <cell r="AS2661">
            <v>42409</v>
          </cell>
          <cell r="AT2661" t="str">
            <v>COP-166-2014 Terminado Mantenimiento Periódico FDL KENNEDY Circuito Movilidad  Intervenido no reservado en el IDU-</v>
          </cell>
          <cell r="AU2661">
            <v>0</v>
          </cell>
          <cell r="AV2661" t="str">
            <v>sc</v>
          </cell>
        </row>
        <row r="2662">
          <cell r="AP2662">
            <v>147466</v>
          </cell>
          <cell r="AQ2662">
            <v>8008310</v>
          </cell>
          <cell r="AR2662">
            <v>8</v>
          </cell>
          <cell r="AS2662">
            <v>42409</v>
          </cell>
          <cell r="AT2662" t="str">
            <v>COP-166-2014 Terminado Mantenimiento Periódico FDL KENNEDY Circuito Movilidad  Intervenido no reservado en el IDU-</v>
          </cell>
          <cell r="AU2662">
            <v>0</v>
          </cell>
          <cell r="AV2662" t="str">
            <v>sc</v>
          </cell>
        </row>
        <row r="2663">
          <cell r="AP2663">
            <v>147509</v>
          </cell>
          <cell r="AQ2663">
            <v>8008382</v>
          </cell>
          <cell r="AR2663">
            <v>8</v>
          </cell>
          <cell r="AS2663">
            <v>41852</v>
          </cell>
          <cell r="AT2663" t="str">
            <v>COP-155-2013 En Ejecución Mantenimiento Periódico FDL KENNEDY Circuito Movilidad Cabildos -</v>
          </cell>
          <cell r="AU2663">
            <v>0</v>
          </cell>
          <cell r="AV2663" t="str">
            <v>sc</v>
          </cell>
        </row>
        <row r="2664">
          <cell r="AP2664">
            <v>147510</v>
          </cell>
          <cell r="AQ2664">
            <v>8008442</v>
          </cell>
          <cell r="AR2664">
            <v>8</v>
          </cell>
          <cell r="AS2664">
            <v>41852</v>
          </cell>
          <cell r="AT2664" t="str">
            <v>COP-155-2013 En Ejecución Mantenimiento Periódico FDL KENNEDY Circuito Movilidad Cabildos -</v>
          </cell>
          <cell r="AU2664">
            <v>0</v>
          </cell>
          <cell r="AV2664" t="str">
            <v>sc</v>
          </cell>
        </row>
        <row r="2665">
          <cell r="AP2665">
            <v>147525</v>
          </cell>
          <cell r="AQ2665">
            <v>8008948</v>
          </cell>
          <cell r="AR2665">
            <v>8</v>
          </cell>
          <cell r="AS2665">
            <v>41047</v>
          </cell>
          <cell r="AT2665" t="str">
            <v>UMV-189-2009 Terminado Mantenimiento Periódico UAERMV Local  -</v>
          </cell>
          <cell r="AU2665">
            <v>0</v>
          </cell>
          <cell r="AV2665" t="str">
            <v>sc</v>
          </cell>
        </row>
        <row r="2666">
          <cell r="AP2666">
            <v>147526</v>
          </cell>
          <cell r="AQ2666">
            <v>8009053</v>
          </cell>
          <cell r="AR2666">
            <v>8</v>
          </cell>
          <cell r="AS2666">
            <v>40799</v>
          </cell>
          <cell r="AT2666" t="str">
            <v>UMV-189-2009 Terminado Mantenimiento Periódico UAERMV Local  -</v>
          </cell>
          <cell r="AU2666">
            <v>0</v>
          </cell>
          <cell r="AV2666" t="str">
            <v>sc</v>
          </cell>
        </row>
        <row r="2667">
          <cell r="AP2667">
            <v>147580</v>
          </cell>
          <cell r="AQ2667">
            <v>8008868</v>
          </cell>
          <cell r="AR2667">
            <v>8</v>
          </cell>
          <cell r="AS2667">
            <v>42244</v>
          </cell>
          <cell r="AT2667" t="str">
            <v>COP-155-2013 Terminado Construcción FDL KENNEDY Circuito Movilidad Cabildo Reporte Servidor de Mapas Agosto 2015-</v>
          </cell>
          <cell r="AU2667">
            <v>0</v>
          </cell>
          <cell r="AV2667" t="str">
            <v>sc</v>
          </cell>
        </row>
        <row r="2668">
          <cell r="AP2668">
            <v>147592</v>
          </cell>
          <cell r="AQ2668">
            <v>8008302</v>
          </cell>
          <cell r="AR2668">
            <v>8</v>
          </cell>
          <cell r="AS2668">
            <v>42244</v>
          </cell>
          <cell r="AT2668" t="str">
            <v>COP-155-2013 Terminado Construcción FDL KENNEDY Circuito Movilidad Cabildo Reporte Servidor de Mapas Agosto 2015-</v>
          </cell>
          <cell r="AU2668">
            <v>0</v>
          </cell>
          <cell r="AV2668" t="str">
            <v>sc</v>
          </cell>
        </row>
        <row r="2669">
          <cell r="AP2669">
            <v>147630</v>
          </cell>
          <cell r="AQ2669">
            <v>8007648</v>
          </cell>
          <cell r="AR2669">
            <v>8</v>
          </cell>
          <cell r="AS2669">
            <v>42342</v>
          </cell>
          <cell r="AT2669" t="str">
            <v>IDU-56-2010  Terminado Construcción IDU Circuito Movilidad  -</v>
          </cell>
          <cell r="AU2669">
            <v>0</v>
          </cell>
          <cell r="AV2669" t="str">
            <v>sc</v>
          </cell>
        </row>
        <row r="2670">
          <cell r="AP2670">
            <v>147699</v>
          </cell>
          <cell r="AQ2670">
            <v>8006277</v>
          </cell>
          <cell r="AR2670">
            <v>8</v>
          </cell>
          <cell r="AS2670">
            <v>40774</v>
          </cell>
          <cell r="AT2670" t="str">
            <v>CONV-016-2011 Terminado Mantenimiento Periódico UAERMV Circuito Movilidad  -</v>
          </cell>
          <cell r="AU2670">
            <v>0</v>
          </cell>
          <cell r="AV2670" t="str">
            <v>sc</v>
          </cell>
        </row>
        <row r="2671">
          <cell r="AP2671">
            <v>147700</v>
          </cell>
          <cell r="AQ2671">
            <v>8006277</v>
          </cell>
          <cell r="AR2671">
            <v>8</v>
          </cell>
          <cell r="AS2671">
            <v>40774</v>
          </cell>
          <cell r="AT2671" t="str">
            <v>CONV-016-2011 Terminado Mantenimiento Periódico UAERMV Circuito Movilidad  -</v>
          </cell>
          <cell r="AU2671">
            <v>0</v>
          </cell>
          <cell r="AV2671" t="str">
            <v>sc</v>
          </cell>
        </row>
        <row r="2672">
          <cell r="AP2672">
            <v>147701</v>
          </cell>
          <cell r="AQ2672">
            <v>8006379</v>
          </cell>
          <cell r="AR2672">
            <v>8</v>
          </cell>
          <cell r="AS2672">
            <v>40774</v>
          </cell>
          <cell r="AT2672" t="str">
            <v>CONV-016-2011 Terminado Mantenimiento Periódico UAERMV Circuito Movilidad  -</v>
          </cell>
          <cell r="AU2672">
            <v>0</v>
          </cell>
          <cell r="AV2672" t="str">
            <v>sc</v>
          </cell>
        </row>
        <row r="2673">
          <cell r="AP2673">
            <v>147702</v>
          </cell>
          <cell r="AQ2673">
            <v>8006379</v>
          </cell>
          <cell r="AR2673">
            <v>8</v>
          </cell>
          <cell r="AS2673">
            <v>40774</v>
          </cell>
          <cell r="AT2673" t="str">
            <v>CONV-016-2011 Terminado Mantenimiento Periódico UAERMV Circuito Movilidad  -</v>
          </cell>
          <cell r="AU2673">
            <v>0</v>
          </cell>
          <cell r="AV2673" t="str">
            <v>sc</v>
          </cell>
        </row>
        <row r="2674">
          <cell r="AP2674">
            <v>147703</v>
          </cell>
          <cell r="AQ2674">
            <v>8006496</v>
          </cell>
          <cell r="AR2674">
            <v>8</v>
          </cell>
          <cell r="AS2674">
            <v>40774</v>
          </cell>
          <cell r="AT2674" t="str">
            <v>CONV-016-2011 Terminado Mantenimiento Periódico UAERMV Circuito Movilidad  -</v>
          </cell>
          <cell r="AU2674">
            <v>0</v>
          </cell>
          <cell r="AV2674" t="str">
            <v>sc</v>
          </cell>
        </row>
        <row r="2675">
          <cell r="AP2675">
            <v>147704</v>
          </cell>
          <cell r="AQ2675">
            <v>8006496</v>
          </cell>
          <cell r="AR2675">
            <v>8</v>
          </cell>
          <cell r="AS2675">
            <v>40774</v>
          </cell>
          <cell r="AT2675" t="str">
            <v>CONV-016-2011 Terminado Mantenimiento Periódico UAERMV Circuito Movilidad  -</v>
          </cell>
          <cell r="AU2675">
            <v>0</v>
          </cell>
          <cell r="AV2675" t="str">
            <v>sc</v>
          </cell>
        </row>
        <row r="2676">
          <cell r="AP2676">
            <v>147705</v>
          </cell>
          <cell r="AQ2676">
            <v>8006596</v>
          </cell>
          <cell r="AR2676">
            <v>8</v>
          </cell>
          <cell r="AS2676">
            <v>40774</v>
          </cell>
          <cell r="AT2676" t="str">
            <v>CONV-016-2011 Terminado Mantenimiento Periódico UAERMV Circuito Movilidad  -</v>
          </cell>
          <cell r="AU2676">
            <v>0</v>
          </cell>
          <cell r="AV2676" t="str">
            <v>sc</v>
          </cell>
        </row>
        <row r="2677">
          <cell r="AP2677">
            <v>147706</v>
          </cell>
          <cell r="AQ2677">
            <v>8006596</v>
          </cell>
          <cell r="AR2677">
            <v>8</v>
          </cell>
          <cell r="AS2677">
            <v>40774</v>
          </cell>
          <cell r="AT2677" t="str">
            <v>CONV-016-2011 Terminado Mantenimiento Periódico UAERMV Circuito Movilidad  -</v>
          </cell>
          <cell r="AU2677">
            <v>0</v>
          </cell>
          <cell r="AV2677" t="str">
            <v>sc</v>
          </cell>
        </row>
        <row r="2678">
          <cell r="AP2678">
            <v>147707</v>
          </cell>
          <cell r="AQ2678">
            <v>8005841</v>
          </cell>
          <cell r="AR2678">
            <v>8</v>
          </cell>
          <cell r="AS2678">
            <v>42313</v>
          </cell>
          <cell r="AT2678" t="str">
            <v>CONV-009-2011 Terminado Mantenimiento Periódico IDU Circuito Movilidad  -</v>
          </cell>
          <cell r="AU2678">
            <v>0</v>
          </cell>
          <cell r="AV2678" t="str">
            <v>sc</v>
          </cell>
        </row>
        <row r="2679">
          <cell r="AP2679">
            <v>147782</v>
          </cell>
          <cell r="AQ2679">
            <v>8005200</v>
          </cell>
          <cell r="AR2679">
            <v>8</v>
          </cell>
          <cell r="AS2679">
            <v>42409</v>
          </cell>
          <cell r="AT2679" t="str">
            <v>165-2014 Terminado Mantenimiento Periódico FDL KENNEDY Circuito Movilidad  Intervenido no reservado en el IDU-</v>
          </cell>
          <cell r="AU2679">
            <v>0</v>
          </cell>
          <cell r="AV2679" t="str">
            <v>sc</v>
          </cell>
        </row>
        <row r="2680">
          <cell r="AP2680">
            <v>147783</v>
          </cell>
          <cell r="AQ2680">
            <v>8005058</v>
          </cell>
          <cell r="AR2680">
            <v>8</v>
          </cell>
          <cell r="AS2680">
            <v>42409</v>
          </cell>
          <cell r="AT2680" t="str">
            <v>165-2014 Terminado Mantenimiento Periódico FDL KENNEDY Circuito Movilidad  Intervenido no reservado en el IDU-</v>
          </cell>
          <cell r="AU2680">
            <v>0</v>
          </cell>
          <cell r="AV2680" t="str">
            <v>sc</v>
          </cell>
        </row>
        <row r="2681">
          <cell r="AP2681">
            <v>147784</v>
          </cell>
          <cell r="AQ2681">
            <v>8004920</v>
          </cell>
          <cell r="AR2681">
            <v>8</v>
          </cell>
          <cell r="AS2681">
            <v>42409</v>
          </cell>
          <cell r="AT2681" t="str">
            <v>165-2014 Terminado Mantenimiento Periódico FDL KENNEDY Circuito Movilidad  Intervenido no reservado en el IDU-</v>
          </cell>
          <cell r="AU2681">
            <v>0</v>
          </cell>
          <cell r="AV2681" t="str">
            <v>sc</v>
          </cell>
        </row>
        <row r="2682">
          <cell r="AP2682">
            <v>147785</v>
          </cell>
          <cell r="AQ2682">
            <v>8004775</v>
          </cell>
          <cell r="AR2682">
            <v>8</v>
          </cell>
          <cell r="AS2682">
            <v>42409</v>
          </cell>
          <cell r="AT2682" t="str">
            <v>165-2014 Terminado Mantenimiento Periódico FDL KENNEDY Circuito Movilidad  Intervenido no reservado en el IDU-</v>
          </cell>
          <cell r="AU2682">
            <v>0</v>
          </cell>
          <cell r="AV2682" t="str">
            <v>sc</v>
          </cell>
        </row>
        <row r="2683">
          <cell r="AP2683">
            <v>147792</v>
          </cell>
          <cell r="AQ2683">
            <v>8006702</v>
          </cell>
          <cell r="AR2683">
            <v>8</v>
          </cell>
          <cell r="AS2683">
            <v>40774</v>
          </cell>
          <cell r="AT2683" t="str">
            <v>CONV-016-2011 Terminado Mantenimiento Periódico UAERMV Circuito Movilidad  -</v>
          </cell>
          <cell r="AU2683">
            <v>0</v>
          </cell>
          <cell r="AV2683" t="str">
            <v>sc</v>
          </cell>
        </row>
        <row r="2684">
          <cell r="AP2684">
            <v>147793</v>
          </cell>
          <cell r="AQ2684">
            <v>8006702</v>
          </cell>
          <cell r="AR2684">
            <v>8</v>
          </cell>
          <cell r="AS2684">
            <v>40774</v>
          </cell>
          <cell r="AT2684" t="str">
            <v>CONV-016-2011 Terminado Mantenimiento Periódico UAERMV Circuito Movilidad  -</v>
          </cell>
          <cell r="AU2684">
            <v>0</v>
          </cell>
          <cell r="AV2684" t="str">
            <v>sc</v>
          </cell>
        </row>
        <row r="2685">
          <cell r="AP2685">
            <v>147794</v>
          </cell>
          <cell r="AQ2685">
            <v>8006780</v>
          </cell>
          <cell r="AR2685">
            <v>8</v>
          </cell>
          <cell r="AS2685">
            <v>40774</v>
          </cell>
          <cell r="AT2685" t="str">
            <v>CONV-016-2011 Terminado Mantenimiento Periódico UAERMV Circuito Movilidad  -</v>
          </cell>
          <cell r="AU2685">
            <v>0</v>
          </cell>
          <cell r="AV2685" t="str">
            <v>sc</v>
          </cell>
        </row>
        <row r="2686">
          <cell r="AP2686">
            <v>147795</v>
          </cell>
          <cell r="AQ2686">
            <v>8006780</v>
          </cell>
          <cell r="AR2686">
            <v>8</v>
          </cell>
          <cell r="AS2686">
            <v>40774</v>
          </cell>
          <cell r="AT2686" t="str">
            <v>CONV-016-2011 Terminado Mantenimiento Periódico UAERMV Circuito Movilidad  -</v>
          </cell>
          <cell r="AU2686">
            <v>0</v>
          </cell>
          <cell r="AV2686" t="str">
            <v>sc</v>
          </cell>
        </row>
        <row r="2687">
          <cell r="AP2687">
            <v>147833</v>
          </cell>
          <cell r="AQ2687">
            <v>8010458</v>
          </cell>
          <cell r="AR2687">
            <v>8</v>
          </cell>
          <cell r="AS2687">
            <v>42313</v>
          </cell>
          <cell r="AT2687" t="str">
            <v>IDU-73-2008 Terminado Rehabilitación IDU Circuito Movilidad  -</v>
          </cell>
          <cell r="AU2687">
            <v>0</v>
          </cell>
          <cell r="AV2687" t="str">
            <v>sc</v>
          </cell>
        </row>
        <row r="2688">
          <cell r="AP2688">
            <v>147834</v>
          </cell>
          <cell r="AQ2688">
            <v>8010325</v>
          </cell>
          <cell r="AR2688">
            <v>8</v>
          </cell>
          <cell r="AS2688">
            <v>42313</v>
          </cell>
          <cell r="AT2688" t="str">
            <v>IDU-73-2008 Terminado Rehabilitación IDU Circuito Movilidad  -</v>
          </cell>
          <cell r="AU2688">
            <v>0</v>
          </cell>
          <cell r="AV2688" t="str">
            <v>sc</v>
          </cell>
        </row>
        <row r="2689">
          <cell r="AP2689">
            <v>147835</v>
          </cell>
          <cell r="AQ2689">
            <v>8010240</v>
          </cell>
          <cell r="AR2689">
            <v>8</v>
          </cell>
          <cell r="AS2689">
            <v>42313</v>
          </cell>
          <cell r="AT2689" t="str">
            <v>IDU-73-2008 Terminado Rehabilitación IDU Circuito Movilidad  -</v>
          </cell>
          <cell r="AU2689">
            <v>0</v>
          </cell>
          <cell r="AV2689" t="str">
            <v>sc</v>
          </cell>
        </row>
        <row r="2690">
          <cell r="AP2690">
            <v>147872</v>
          </cell>
          <cell r="AQ2690">
            <v>8010923</v>
          </cell>
          <cell r="AR2690">
            <v>8</v>
          </cell>
          <cell r="AS2690">
            <v>42313</v>
          </cell>
          <cell r="AT2690" t="str">
            <v>CONV-1323-2013 Terminado Acciones de Movilidad IDU Circuito Movilidad  -</v>
          </cell>
          <cell r="AU2690">
            <v>0</v>
          </cell>
          <cell r="AV2690" t="str">
            <v>VIABLE</v>
          </cell>
        </row>
        <row r="2691">
          <cell r="AP2691">
            <v>147873</v>
          </cell>
          <cell r="AQ2691">
            <v>8010807</v>
          </cell>
          <cell r="AR2691">
            <v>8</v>
          </cell>
          <cell r="AS2691">
            <v>42313</v>
          </cell>
          <cell r="AT2691" t="str">
            <v>CONV-1323-2013 Terminado Acciones de Movilidad IDU Circuito Movilidad  -</v>
          </cell>
          <cell r="AU2691">
            <v>0</v>
          </cell>
          <cell r="AV2691" t="str">
            <v>VIABLE</v>
          </cell>
        </row>
        <row r="2692">
          <cell r="AP2692">
            <v>147923</v>
          </cell>
          <cell r="AQ2692">
            <v>8011320</v>
          </cell>
          <cell r="AR2692">
            <v>8</v>
          </cell>
          <cell r="AS2692">
            <v>42313</v>
          </cell>
          <cell r="AT2692" t="str">
            <v>IDU-73-2008 Terminado Mantenimiento Periódico IDU Circuito Movilidad  -</v>
          </cell>
          <cell r="AU2692">
            <v>0</v>
          </cell>
          <cell r="AV2692" t="str">
            <v>VIABLE</v>
          </cell>
        </row>
        <row r="2693">
          <cell r="AP2693">
            <v>147924</v>
          </cell>
          <cell r="AQ2693">
            <v>8011272</v>
          </cell>
          <cell r="AR2693">
            <v>8</v>
          </cell>
          <cell r="AS2693">
            <v>42313</v>
          </cell>
          <cell r="AT2693" t="str">
            <v>IDU-73-2008 Terminado Mantenimiento Periódico IDU Circuito Movilidad  -</v>
          </cell>
          <cell r="AU2693">
            <v>0</v>
          </cell>
          <cell r="AV2693" t="str">
            <v>VIABLE</v>
          </cell>
        </row>
        <row r="2694">
          <cell r="AP2694">
            <v>147926</v>
          </cell>
          <cell r="AQ2694">
            <v>8011188</v>
          </cell>
          <cell r="AR2694">
            <v>8</v>
          </cell>
          <cell r="AS2694">
            <v>42313</v>
          </cell>
          <cell r="AT2694" t="str">
            <v>IDU-73-2008 Terminado Mantenimiento Periódico IDU Circuito Movilidad  -</v>
          </cell>
          <cell r="AU2694">
            <v>0</v>
          </cell>
          <cell r="AV2694" t="str">
            <v>VIABLE</v>
          </cell>
        </row>
        <row r="2695">
          <cell r="AP2695">
            <v>147959</v>
          </cell>
          <cell r="AQ2695">
            <v>8011303</v>
          </cell>
          <cell r="AR2695">
            <v>8</v>
          </cell>
          <cell r="AS2695">
            <v>42667</v>
          </cell>
          <cell r="AT2695" t="str">
            <v>SD Terminado Acciones de Movilidad UAERMV Local SD Intervenida 27/05/2015 Reporte depuración ejecución UMV-</v>
          </cell>
          <cell r="AU2695">
            <v>0</v>
          </cell>
          <cell r="AV2695" t="str">
            <v>INTERVENIDO POR UMV ACC MOV. OFICIO 20165260756102</v>
          </cell>
        </row>
        <row r="2696">
          <cell r="AP2696">
            <v>147991</v>
          </cell>
          <cell r="AQ2696">
            <v>8011642</v>
          </cell>
          <cell r="AR2696">
            <v>8</v>
          </cell>
          <cell r="AS2696">
            <v>41772</v>
          </cell>
          <cell r="AT2696" t="str">
            <v>SD Terminado Mantenimiento Periódico UAERMV Circuito Movilidad  -</v>
          </cell>
          <cell r="AU2696">
            <v>0</v>
          </cell>
          <cell r="AV2696" t="str">
            <v>sc</v>
          </cell>
        </row>
        <row r="2697">
          <cell r="AP2697">
            <v>147992</v>
          </cell>
          <cell r="AQ2697">
            <v>8011593</v>
          </cell>
          <cell r="AR2697">
            <v>8</v>
          </cell>
          <cell r="AS2697">
            <v>41772</v>
          </cell>
          <cell r="AT2697" t="str">
            <v>SD Terminado Mantenimiento Periódico UAERMV Circuito Movilidad  -</v>
          </cell>
          <cell r="AU2697">
            <v>0</v>
          </cell>
          <cell r="AV2697" t="str">
            <v>sc</v>
          </cell>
        </row>
        <row r="2698">
          <cell r="AP2698">
            <v>147993</v>
          </cell>
          <cell r="AQ2698">
            <v>8011573</v>
          </cell>
          <cell r="AR2698">
            <v>8</v>
          </cell>
          <cell r="AS2698">
            <v>42768</v>
          </cell>
          <cell r="AT2698" t="str">
            <v>SD Reservado Acciones de Movilidad UAERMV Circuito Movilidad Salvando Vidas -</v>
          </cell>
          <cell r="AU2698">
            <v>0</v>
          </cell>
          <cell r="AV2698" t="str">
            <v>sc</v>
          </cell>
        </row>
        <row r="2699">
          <cell r="AP2699">
            <v>147994</v>
          </cell>
          <cell r="AQ2699">
            <v>8011562</v>
          </cell>
          <cell r="AR2699">
            <v>8</v>
          </cell>
          <cell r="AS2699">
            <v>42768</v>
          </cell>
          <cell r="AT2699" t="str">
            <v>SD Reservado Acciones de Movilidad UAERMV Circuito Movilidad Salvando Vidas -</v>
          </cell>
          <cell r="AU2699">
            <v>0</v>
          </cell>
          <cell r="AV2699" t="str">
            <v>sc</v>
          </cell>
        </row>
        <row r="2700">
          <cell r="AP2700">
            <v>147995</v>
          </cell>
          <cell r="AQ2700">
            <v>8011548</v>
          </cell>
          <cell r="AR2700">
            <v>8</v>
          </cell>
          <cell r="AS2700">
            <v>41772</v>
          </cell>
          <cell r="AT2700" t="str">
            <v>SD Terminado Mantenimiento Periódico UAERMV Circuito Movilidad  -</v>
          </cell>
          <cell r="AU2700">
            <v>0</v>
          </cell>
          <cell r="AV2700" t="str">
            <v>sc</v>
          </cell>
        </row>
        <row r="2701">
          <cell r="AP2701">
            <v>147996</v>
          </cell>
          <cell r="AQ2701">
            <v>8011533</v>
          </cell>
          <cell r="AR2701">
            <v>8</v>
          </cell>
          <cell r="AS2701">
            <v>42768</v>
          </cell>
          <cell r="AT2701" t="str">
            <v>SD Reservado Acciones de Movilidad UAERMV Circuito Movilidad Salvando Vidas -</v>
          </cell>
          <cell r="AU2701">
            <v>0</v>
          </cell>
          <cell r="AV2701" t="str">
            <v>sc</v>
          </cell>
        </row>
        <row r="2702">
          <cell r="AP2702">
            <v>147997</v>
          </cell>
          <cell r="AQ2702">
            <v>8011525</v>
          </cell>
          <cell r="AR2702">
            <v>8</v>
          </cell>
          <cell r="AS2702">
            <v>42768</v>
          </cell>
          <cell r="AT2702" t="str">
            <v>SD Reservado Acciones de Movilidad UAERMV Circuito Movilidad Salvando Vidas -</v>
          </cell>
          <cell r="AU2702">
            <v>0</v>
          </cell>
          <cell r="AV2702" t="str">
            <v>sc</v>
          </cell>
        </row>
        <row r="2703">
          <cell r="AP2703">
            <v>147998</v>
          </cell>
          <cell r="AQ2703">
            <v>8011513</v>
          </cell>
          <cell r="AR2703">
            <v>8</v>
          </cell>
          <cell r="AS2703">
            <v>42768</v>
          </cell>
          <cell r="AT2703" t="str">
            <v>SD Reservado Acciones de Movilidad UAERMV Circuito Movilidad Salvando Vidas -</v>
          </cell>
          <cell r="AU2703">
            <v>0</v>
          </cell>
          <cell r="AV2703" t="str">
            <v>sc</v>
          </cell>
        </row>
        <row r="2704">
          <cell r="AP2704">
            <v>147999</v>
          </cell>
          <cell r="AQ2704">
            <v>8011505</v>
          </cell>
          <cell r="AR2704">
            <v>8</v>
          </cell>
          <cell r="AS2704">
            <v>42768</v>
          </cell>
          <cell r="AT2704" t="str">
            <v>SD Reservado Acciones de Movilidad UAERMV Circuito Movilidad Salvando Vidas -</v>
          </cell>
          <cell r="AU2704">
            <v>0</v>
          </cell>
          <cell r="AV2704" t="str">
            <v>sc</v>
          </cell>
        </row>
        <row r="2705">
          <cell r="AP2705">
            <v>148000</v>
          </cell>
          <cell r="AQ2705">
            <v>8011494</v>
          </cell>
          <cell r="AR2705">
            <v>8</v>
          </cell>
          <cell r="AS2705">
            <v>42313</v>
          </cell>
          <cell r="AT2705" t="str">
            <v>IDU-73-2008 Terminado Mantenimiento Periódico IDU Circuito Movilidad  -</v>
          </cell>
          <cell r="AU2705">
            <v>0</v>
          </cell>
          <cell r="AV2705" t="str">
            <v>sc</v>
          </cell>
        </row>
        <row r="2706">
          <cell r="AP2706">
            <v>148039</v>
          </cell>
          <cell r="AQ2706">
            <v>8010473</v>
          </cell>
          <cell r="AR2706">
            <v>8</v>
          </cell>
          <cell r="AS2706">
            <v>42313</v>
          </cell>
          <cell r="AT2706" t="str">
            <v>IDU-73-2008 Terminado Rehabilitación IDU Circuito Movilidad  -</v>
          </cell>
          <cell r="AU2706">
            <v>0</v>
          </cell>
          <cell r="AV2706" t="str">
            <v>sc</v>
          </cell>
        </row>
        <row r="2707">
          <cell r="AP2707">
            <v>148040</v>
          </cell>
          <cell r="AQ2707">
            <v>8010544</v>
          </cell>
          <cell r="AR2707">
            <v>8</v>
          </cell>
          <cell r="AS2707">
            <v>42313</v>
          </cell>
          <cell r="AT2707" t="str">
            <v>IDU-73-2008 Terminado Rehabilitación IDU Circuito Movilidad  -</v>
          </cell>
          <cell r="AU2707">
            <v>0</v>
          </cell>
          <cell r="AV2707" t="str">
            <v>sc</v>
          </cell>
        </row>
        <row r="2708">
          <cell r="AP2708">
            <v>148041</v>
          </cell>
          <cell r="AQ2708">
            <v>8010577</v>
          </cell>
          <cell r="AR2708">
            <v>8</v>
          </cell>
          <cell r="AS2708">
            <v>42313</v>
          </cell>
          <cell r="AT2708" t="str">
            <v>IDU-73-2008 Terminado Rehabilitación IDU Circuito Movilidad  -</v>
          </cell>
          <cell r="AU2708">
            <v>0</v>
          </cell>
          <cell r="AV2708" t="str">
            <v>sc</v>
          </cell>
        </row>
        <row r="2709">
          <cell r="AP2709">
            <v>148101</v>
          </cell>
          <cell r="AQ2709">
            <v>8010142</v>
          </cell>
          <cell r="AR2709">
            <v>8</v>
          </cell>
          <cell r="AS2709">
            <v>42731</v>
          </cell>
          <cell r="AT2709" t="str">
            <v>SD Reservado Mantenimiento Periódico IDU Circuito Movilidad EJECUCION SITP 2016 -</v>
          </cell>
          <cell r="AU2709">
            <v>0</v>
          </cell>
          <cell r="AV2709" t="str">
            <v>sc</v>
          </cell>
        </row>
        <row r="2710">
          <cell r="AP2710">
            <v>148102</v>
          </cell>
          <cell r="AQ2710">
            <v>8010182</v>
          </cell>
          <cell r="AR2710">
            <v>8</v>
          </cell>
          <cell r="AS2710">
            <v>42731</v>
          </cell>
          <cell r="AT2710" t="str">
            <v>SD Reservado Mantenimiento Periódico IDU Circuito Movilidad EJECUCION SITP 2016 -</v>
          </cell>
          <cell r="AU2710">
            <v>0</v>
          </cell>
          <cell r="AV2710" t="str">
            <v>VIABLE</v>
          </cell>
        </row>
        <row r="2711">
          <cell r="AP2711">
            <v>148103</v>
          </cell>
          <cell r="AQ2711">
            <v>8010252</v>
          </cell>
          <cell r="AR2711">
            <v>8</v>
          </cell>
          <cell r="AS2711">
            <v>42731</v>
          </cell>
          <cell r="AT2711" t="str">
            <v>SD Reservado Mantenimiento Periódico IDU Circuito Movilidad EJECUCION SITP 2016 -</v>
          </cell>
          <cell r="AU2711">
            <v>0</v>
          </cell>
          <cell r="AV2711" t="str">
            <v>VIABLE</v>
          </cell>
        </row>
        <row r="2712">
          <cell r="AP2712">
            <v>148104</v>
          </cell>
          <cell r="AQ2712">
            <v>8010298</v>
          </cell>
          <cell r="AR2712">
            <v>8</v>
          </cell>
          <cell r="AS2712">
            <v>42731</v>
          </cell>
          <cell r="AT2712" t="str">
            <v>SD Reservado Mantenimiento Periódico IDU Circuito Movilidad EJECUCION SITP 2016 -</v>
          </cell>
          <cell r="AU2712">
            <v>0</v>
          </cell>
          <cell r="AV2712" t="str">
            <v>sc</v>
          </cell>
        </row>
        <row r="2713">
          <cell r="AP2713">
            <v>148105</v>
          </cell>
          <cell r="AQ2713">
            <v>8010372</v>
          </cell>
          <cell r="AR2713">
            <v>8</v>
          </cell>
          <cell r="AS2713">
            <v>42731</v>
          </cell>
          <cell r="AT2713" t="str">
            <v>SD Reservado Mantenimiento Periódico IDU Circuito Movilidad EJECUCION SITP 2016 -</v>
          </cell>
          <cell r="AU2713">
            <v>0</v>
          </cell>
          <cell r="AV2713" t="str">
            <v>VIABLE</v>
          </cell>
        </row>
        <row r="2714">
          <cell r="AP2714">
            <v>148106</v>
          </cell>
          <cell r="AQ2714">
            <v>8010460</v>
          </cell>
          <cell r="AR2714">
            <v>8</v>
          </cell>
          <cell r="AS2714">
            <v>42731</v>
          </cell>
          <cell r="AT2714" t="str">
            <v>SD Reservado Mantenimiento Periódico IDU Circuito Movilidad EJECUCION SITP 2016 -</v>
          </cell>
          <cell r="AU2714">
            <v>0</v>
          </cell>
          <cell r="AV2714" t="str">
            <v>VIABLE</v>
          </cell>
        </row>
        <row r="2715">
          <cell r="AP2715">
            <v>148107</v>
          </cell>
          <cell r="AQ2715">
            <v>8010483</v>
          </cell>
          <cell r="AR2715">
            <v>8</v>
          </cell>
          <cell r="AS2715">
            <v>42731</v>
          </cell>
          <cell r="AT2715" t="str">
            <v>SD Reservado Mantenimiento Periódico IDU Circuito Movilidad EJECUCION SITP 2016 -</v>
          </cell>
          <cell r="AU2715">
            <v>0</v>
          </cell>
          <cell r="AV2715" t="str">
            <v>sc</v>
          </cell>
        </row>
        <row r="2716">
          <cell r="AP2716">
            <v>148108</v>
          </cell>
          <cell r="AQ2716">
            <v>8010608</v>
          </cell>
          <cell r="AR2716">
            <v>8</v>
          </cell>
          <cell r="AS2716">
            <v>42731</v>
          </cell>
          <cell r="AT2716" t="str">
            <v>SD Reservado Mantenimiento Periódico IDU Circuito Movilidad EJECUCION SITP 2016 -</v>
          </cell>
          <cell r="AU2716">
            <v>0</v>
          </cell>
          <cell r="AV2716" t="str">
            <v>VIABLE</v>
          </cell>
        </row>
        <row r="2717">
          <cell r="AP2717">
            <v>148109</v>
          </cell>
          <cell r="AQ2717">
            <v>8010731</v>
          </cell>
          <cell r="AR2717">
            <v>8</v>
          </cell>
          <cell r="AS2717">
            <v>42731</v>
          </cell>
          <cell r="AT2717" t="str">
            <v>SD Reservado Mantenimiento Periódico IDU Circuito Movilidad EJECUCION SITP 2016 -</v>
          </cell>
          <cell r="AU2717">
            <v>0</v>
          </cell>
          <cell r="AV2717" t="str">
            <v>sc</v>
          </cell>
        </row>
        <row r="2718">
          <cell r="AP2718">
            <v>148110</v>
          </cell>
          <cell r="AQ2718">
            <v>8010817</v>
          </cell>
          <cell r="AR2718">
            <v>8</v>
          </cell>
          <cell r="AS2718">
            <v>42731</v>
          </cell>
          <cell r="AT2718" t="str">
            <v>SD Reservado Mantenimiento Periódico IDU Circuito Movilidad EJECUCION SITP 2016 -</v>
          </cell>
          <cell r="AU2718">
            <v>0</v>
          </cell>
          <cell r="AV2718" t="str">
            <v>sc</v>
          </cell>
        </row>
        <row r="2719">
          <cell r="AP2719">
            <v>148111</v>
          </cell>
          <cell r="AQ2719">
            <v>8010922</v>
          </cell>
          <cell r="AR2719">
            <v>8</v>
          </cell>
          <cell r="AS2719">
            <v>42731</v>
          </cell>
          <cell r="AT2719" t="str">
            <v>SD Reservado Mantenimiento Periódico IDU Circuito Movilidad EJECUCION SITP 2016 -</v>
          </cell>
          <cell r="AU2719">
            <v>0</v>
          </cell>
          <cell r="AV2719" t="str">
            <v>VIABLE</v>
          </cell>
        </row>
        <row r="2720">
          <cell r="AP2720">
            <v>148138</v>
          </cell>
          <cell r="AQ2720">
            <v>8011120</v>
          </cell>
          <cell r="AR2720">
            <v>8</v>
          </cell>
          <cell r="AS2720">
            <v>41852</v>
          </cell>
          <cell r="AT2720" t="str">
            <v>COP-155-2013 Reservado Diagnostico FDL KENNEDY Circuito Movilidad  Cabildos-</v>
          </cell>
          <cell r="AU2720">
            <v>0</v>
          </cell>
          <cell r="AV2720" t="str">
            <v>sc</v>
          </cell>
        </row>
        <row r="2721">
          <cell r="AP2721">
            <v>148139</v>
          </cell>
          <cell r="AQ2721">
            <v>8011160</v>
          </cell>
          <cell r="AR2721">
            <v>8</v>
          </cell>
          <cell r="AS2721">
            <v>41852</v>
          </cell>
          <cell r="AT2721" t="str">
            <v>COP-155-2013 En Ejecución Mantenimiento Periódico FDL KENNEDY Circuito Movilidad Cabildos -</v>
          </cell>
          <cell r="AU2721">
            <v>0</v>
          </cell>
          <cell r="AV2721" t="str">
            <v>sc</v>
          </cell>
        </row>
        <row r="2722">
          <cell r="AP2722">
            <v>148140</v>
          </cell>
          <cell r="AQ2722">
            <v>8011191</v>
          </cell>
          <cell r="AR2722">
            <v>8</v>
          </cell>
          <cell r="AS2722">
            <v>41852</v>
          </cell>
          <cell r="AT2722" t="str">
            <v>COP-155-2013 En Ejecución Mantenimiento Periódico FDL KENNEDY Circuito Movilidad Cabildos -</v>
          </cell>
          <cell r="AU2722">
            <v>0</v>
          </cell>
          <cell r="AV2722" t="str">
            <v>sc</v>
          </cell>
        </row>
        <row r="2723">
          <cell r="AP2723">
            <v>148141</v>
          </cell>
          <cell r="AQ2723">
            <v>8011232</v>
          </cell>
          <cell r="AR2723">
            <v>8</v>
          </cell>
          <cell r="AS2723">
            <v>41852</v>
          </cell>
          <cell r="AT2723" t="str">
            <v>COP-155-2013 En Ejecución Mantenimiento Periódico FDL KENNEDY Circuito Movilidad Cabildos -</v>
          </cell>
          <cell r="AU2723">
            <v>0</v>
          </cell>
          <cell r="AV2723" t="str">
            <v>sc</v>
          </cell>
        </row>
        <row r="2724">
          <cell r="AP2724">
            <v>148142</v>
          </cell>
          <cell r="AQ2724">
            <v>8011264</v>
          </cell>
          <cell r="AR2724">
            <v>8</v>
          </cell>
          <cell r="AS2724">
            <v>42313</v>
          </cell>
          <cell r="AT2724" t="str">
            <v>IDU-73-2008 Terminado Rehabilitación IDU Circuito Movilidad  -</v>
          </cell>
          <cell r="AU2724">
            <v>0</v>
          </cell>
          <cell r="AV2724" t="str">
            <v>sc</v>
          </cell>
        </row>
        <row r="2725">
          <cell r="AP2725">
            <v>148143</v>
          </cell>
          <cell r="AQ2725">
            <v>8011302</v>
          </cell>
          <cell r="AR2725">
            <v>8</v>
          </cell>
          <cell r="AS2725">
            <v>42313</v>
          </cell>
          <cell r="AT2725" t="str">
            <v>IDU-73-2008 Terminado Rehabilitación IDU Circuito Movilidad  -</v>
          </cell>
          <cell r="AU2725">
            <v>0</v>
          </cell>
          <cell r="AV2725" t="str">
            <v>sc</v>
          </cell>
        </row>
        <row r="2726">
          <cell r="AP2726">
            <v>148144</v>
          </cell>
          <cell r="AQ2726">
            <v>8011335</v>
          </cell>
          <cell r="AR2726">
            <v>8</v>
          </cell>
          <cell r="AS2726">
            <v>41852</v>
          </cell>
          <cell r="AT2726" t="str">
            <v>COP-155-2013 En Ejecución Mantenimiento Periódico FDL KENNEDY Circuito Movilidad Cabildos -</v>
          </cell>
          <cell r="AU2726">
            <v>0</v>
          </cell>
          <cell r="AV2726" t="str">
            <v>sc</v>
          </cell>
        </row>
        <row r="2727">
          <cell r="AP2727">
            <v>148145</v>
          </cell>
          <cell r="AQ2727">
            <v>8011422</v>
          </cell>
          <cell r="AR2727">
            <v>8</v>
          </cell>
          <cell r="AS2727">
            <v>41852</v>
          </cell>
          <cell r="AT2727" t="str">
            <v>COP-155-2013 En Ejecución Mantenimiento Periódico FDL KENNEDY Circuito Movilidad Cabildos -</v>
          </cell>
          <cell r="AU2727">
            <v>0</v>
          </cell>
          <cell r="AV2727" t="str">
            <v>sc</v>
          </cell>
        </row>
        <row r="2728">
          <cell r="AP2728">
            <v>148221</v>
          </cell>
          <cell r="AQ2728">
            <v>8011219</v>
          </cell>
          <cell r="AR2728">
            <v>8</v>
          </cell>
          <cell r="AS2728">
            <v>42768</v>
          </cell>
          <cell r="AT2728" t="str">
            <v>SD Reservado Conservacion FDL KENNEDY Circuito Movilidad SD -</v>
          </cell>
          <cell r="AU2728">
            <v>0</v>
          </cell>
          <cell r="AV2728" t="str">
            <v>RESERVADO POR EL FDL OFICIO 20165260048902</v>
          </cell>
        </row>
        <row r="2729">
          <cell r="AP2729">
            <v>148222</v>
          </cell>
          <cell r="AQ2729">
            <v>8011236</v>
          </cell>
          <cell r="AR2729">
            <v>8</v>
          </cell>
          <cell r="AS2729">
            <v>42768</v>
          </cell>
          <cell r="AT2729" t="str">
            <v>SD Reservado Conservacion FDL KENNEDY Circuito Movilidad SD -</v>
          </cell>
          <cell r="AU2729">
            <v>0</v>
          </cell>
          <cell r="AV2729" t="str">
            <v>RESERVADO POR EL FDL OFICIO 20165260048902</v>
          </cell>
        </row>
        <row r="2730">
          <cell r="AP2730">
            <v>148223</v>
          </cell>
          <cell r="AQ2730">
            <v>8011250</v>
          </cell>
          <cell r="AR2730">
            <v>8</v>
          </cell>
          <cell r="AS2730">
            <v>42768</v>
          </cell>
          <cell r="AT2730" t="str">
            <v>SD Reservado Conservacion FDL KENNEDY Circuito Movilidad SD -</v>
          </cell>
          <cell r="AU2730">
            <v>0</v>
          </cell>
          <cell r="AV2730" t="str">
            <v>RESERVADO POR EL FDL OFICIO 20165260048902</v>
          </cell>
        </row>
        <row r="2731">
          <cell r="AP2731">
            <v>148224</v>
          </cell>
          <cell r="AQ2731">
            <v>8011288</v>
          </cell>
          <cell r="AR2731">
            <v>8</v>
          </cell>
          <cell r="AS2731">
            <v>42768</v>
          </cell>
          <cell r="AT2731" t="str">
            <v>SD Reservado Conservacion FDL KENNEDY Circuito Movilidad SD -</v>
          </cell>
          <cell r="AU2731">
            <v>0</v>
          </cell>
          <cell r="AV2731" t="str">
            <v>RESERVADO POR EL FDL OFICIO 20165260048902</v>
          </cell>
        </row>
        <row r="2732">
          <cell r="AP2732">
            <v>148225</v>
          </cell>
          <cell r="AQ2732">
            <v>8011313</v>
          </cell>
          <cell r="AR2732">
            <v>8</v>
          </cell>
          <cell r="AS2732">
            <v>42313</v>
          </cell>
          <cell r="AT2732" t="str">
            <v>IDU-73-2008 Terminado Rehabilitación IDU Circuito Movilidad  -</v>
          </cell>
          <cell r="AU2732">
            <v>0</v>
          </cell>
          <cell r="AV2732" t="str">
            <v>sc</v>
          </cell>
        </row>
        <row r="2733">
          <cell r="AP2733">
            <v>148226</v>
          </cell>
          <cell r="AQ2733">
            <v>8011337</v>
          </cell>
          <cell r="AR2733">
            <v>8</v>
          </cell>
          <cell r="AS2733">
            <v>42313</v>
          </cell>
          <cell r="AT2733" t="str">
            <v>IDU-73-2008 Terminado Rehabilitación IDU Circuito Movilidad  -</v>
          </cell>
          <cell r="AU2733">
            <v>0</v>
          </cell>
          <cell r="AV2733" t="str">
            <v>sc</v>
          </cell>
        </row>
        <row r="2734">
          <cell r="AP2734">
            <v>148228</v>
          </cell>
          <cell r="AQ2734">
            <v>8011379</v>
          </cell>
          <cell r="AR2734">
            <v>8</v>
          </cell>
          <cell r="AS2734">
            <v>42313</v>
          </cell>
          <cell r="AT2734" t="str">
            <v>IDU-73-2008 Terminado Rehabilitación IDU Circuito Movilidad  -</v>
          </cell>
          <cell r="AU2734">
            <v>0</v>
          </cell>
          <cell r="AV2734" t="str">
            <v>sc</v>
          </cell>
        </row>
        <row r="2735">
          <cell r="AP2735">
            <v>148229</v>
          </cell>
          <cell r="AQ2735">
            <v>8011413</v>
          </cell>
          <cell r="AR2735">
            <v>8</v>
          </cell>
          <cell r="AS2735">
            <v>42313</v>
          </cell>
          <cell r="AT2735" t="str">
            <v>IDU-73-2008 Terminado Rehabilitación IDU Circuito Movilidad  -</v>
          </cell>
          <cell r="AU2735">
            <v>0</v>
          </cell>
          <cell r="AV2735" t="str">
            <v>sc</v>
          </cell>
        </row>
        <row r="2736">
          <cell r="AP2736">
            <v>148230</v>
          </cell>
          <cell r="AQ2736">
            <v>8011449</v>
          </cell>
          <cell r="AR2736">
            <v>8</v>
          </cell>
          <cell r="AS2736">
            <v>42313</v>
          </cell>
          <cell r="AT2736" t="str">
            <v>IDU-73-2008 Terminado Rehabilitación IDU Circuito Movilidad  -</v>
          </cell>
          <cell r="AU2736">
            <v>0</v>
          </cell>
          <cell r="AV2736" t="str">
            <v>sc</v>
          </cell>
        </row>
        <row r="2737">
          <cell r="AP2737">
            <v>148231</v>
          </cell>
          <cell r="AQ2737">
            <v>8011483</v>
          </cell>
          <cell r="AR2737">
            <v>8</v>
          </cell>
          <cell r="AS2737">
            <v>42313</v>
          </cell>
          <cell r="AT2737" t="str">
            <v>IDU-73-2008 Terminado Rehabilitación IDU Circuito Movilidad  -</v>
          </cell>
          <cell r="AU2737">
            <v>0</v>
          </cell>
          <cell r="AV2737" t="str">
            <v>sc</v>
          </cell>
        </row>
        <row r="2738">
          <cell r="AP2738">
            <v>148232</v>
          </cell>
          <cell r="AQ2738">
            <v>8011493</v>
          </cell>
          <cell r="AR2738">
            <v>8</v>
          </cell>
          <cell r="AS2738">
            <v>42313</v>
          </cell>
          <cell r="AT2738" t="str">
            <v>IDU-73-2008 Terminado Rehabilitación IDU Circuito Movilidad  -</v>
          </cell>
          <cell r="AU2738">
            <v>0</v>
          </cell>
          <cell r="AV2738" t="str">
            <v>sc</v>
          </cell>
        </row>
        <row r="2739">
          <cell r="AP2739">
            <v>148604</v>
          </cell>
          <cell r="AQ2739">
            <v>8009350</v>
          </cell>
          <cell r="AR2739">
            <v>8</v>
          </cell>
          <cell r="AS2739">
            <v>42768</v>
          </cell>
          <cell r="AT2739" t="str">
            <v>SD Reservado Acciones de Movilidad UAERMV Circuito Movilidad Salvando Vidas -</v>
          </cell>
          <cell r="AU2739">
            <v>0</v>
          </cell>
          <cell r="AV2739" t="str">
            <v>sc</v>
          </cell>
        </row>
        <row r="2740">
          <cell r="AP2740">
            <v>148605</v>
          </cell>
          <cell r="AQ2740">
            <v>8009417</v>
          </cell>
          <cell r="AR2740">
            <v>8</v>
          </cell>
          <cell r="AS2740">
            <v>42781</v>
          </cell>
          <cell r="AT2740" t="str">
            <v>SD Reservado Acciones de Movilidad UAERMV Circuito Movilidad SD -</v>
          </cell>
          <cell r="AU2740">
            <v>0</v>
          </cell>
          <cell r="AV2740" t="str">
            <v>sc</v>
          </cell>
        </row>
        <row r="2741">
          <cell r="AP2741">
            <v>148606</v>
          </cell>
          <cell r="AQ2741">
            <v>8009507</v>
          </cell>
          <cell r="AR2741">
            <v>8</v>
          </cell>
          <cell r="AS2741">
            <v>42153</v>
          </cell>
          <cell r="AT2741" t="str">
            <v>SD Terminado Acciones de Movilidad UAERMV Circuito Movilidad  -</v>
          </cell>
          <cell r="AU2741">
            <v>0</v>
          </cell>
          <cell r="AV2741" t="str">
            <v>sc</v>
          </cell>
        </row>
        <row r="2742">
          <cell r="AP2742">
            <v>148610</v>
          </cell>
          <cell r="AQ2742">
            <v>8009882</v>
          </cell>
          <cell r="AR2742">
            <v>8</v>
          </cell>
          <cell r="AS2742">
            <v>42153</v>
          </cell>
          <cell r="AT2742" t="str">
            <v>SD Terminado Acciones de Movilidad UAERMV Circuito Movilidad  -</v>
          </cell>
          <cell r="AU2742">
            <v>0</v>
          </cell>
          <cell r="AV2742" t="str">
            <v>sc</v>
          </cell>
        </row>
        <row r="2743">
          <cell r="AP2743">
            <v>148611</v>
          </cell>
          <cell r="AQ2743">
            <v>8009980</v>
          </cell>
          <cell r="AR2743">
            <v>8</v>
          </cell>
          <cell r="AS2743">
            <v>42768</v>
          </cell>
          <cell r="AT2743" t="str">
            <v>SD Reservado Acciones de Movilidad UAERMV Circuito Movilidad Salvando Vidas -</v>
          </cell>
          <cell r="AU2743">
            <v>0</v>
          </cell>
          <cell r="AV2743" t="str">
            <v>sc</v>
          </cell>
        </row>
        <row r="2744">
          <cell r="AP2744">
            <v>148612</v>
          </cell>
          <cell r="AQ2744">
            <v>8010021</v>
          </cell>
          <cell r="AR2744">
            <v>8</v>
          </cell>
          <cell r="AS2744">
            <v>42768</v>
          </cell>
          <cell r="AT2744" t="str">
            <v>SD Reservado Acciones de Movilidad UAERMV Circuito Movilidad Salvando Vidas -</v>
          </cell>
          <cell r="AU2744">
            <v>0</v>
          </cell>
          <cell r="AV2744" t="str">
            <v>sc</v>
          </cell>
        </row>
        <row r="2745">
          <cell r="AP2745">
            <v>148614</v>
          </cell>
          <cell r="AQ2745">
            <v>8010222</v>
          </cell>
          <cell r="AR2745">
            <v>8</v>
          </cell>
          <cell r="AS2745">
            <v>42153</v>
          </cell>
          <cell r="AT2745" t="str">
            <v>SD Terminado Acciones de Movilidad UAERMV Circuito Movilidad  -</v>
          </cell>
          <cell r="AU2745">
            <v>0</v>
          </cell>
          <cell r="AV2745" t="str">
            <v>sc</v>
          </cell>
        </row>
        <row r="2746">
          <cell r="AP2746">
            <v>148615</v>
          </cell>
          <cell r="AQ2746">
            <v>8010286</v>
          </cell>
          <cell r="AR2746">
            <v>8</v>
          </cell>
          <cell r="AS2746">
            <v>42313</v>
          </cell>
          <cell r="AT2746" t="str">
            <v>IDU-57-2012 Terminado Acciones de Movilidad IDU Circuito Movilidad  -</v>
          </cell>
          <cell r="AU2746">
            <v>0</v>
          </cell>
          <cell r="AV2746" t="str">
            <v>sc</v>
          </cell>
        </row>
        <row r="2747">
          <cell r="AP2747">
            <v>148664</v>
          </cell>
          <cell r="AQ2747">
            <v>8007426</v>
          </cell>
          <cell r="AR2747">
            <v>8</v>
          </cell>
          <cell r="AS2747">
            <v>42313</v>
          </cell>
          <cell r="AT2747" t="str">
            <v>IDU-73-2008 Terminado Rehabilitación IDU Arterial  -</v>
          </cell>
          <cell r="AU2747">
            <v>0</v>
          </cell>
          <cell r="AV2747" t="str">
            <v>sc</v>
          </cell>
        </row>
        <row r="2748">
          <cell r="AP2748">
            <v>148726</v>
          </cell>
          <cell r="AQ2748">
            <v>8009080</v>
          </cell>
          <cell r="AR2748">
            <v>8</v>
          </cell>
          <cell r="AS2748">
            <v>42768</v>
          </cell>
          <cell r="AT2748" t="str">
            <v>SD Reservado Acciones de Movilidad UAERMV Circuito Movilidad Salvando Vidas -</v>
          </cell>
          <cell r="AU2748">
            <v>0</v>
          </cell>
          <cell r="AV2748" t="str">
            <v>sc</v>
          </cell>
        </row>
        <row r="2749">
          <cell r="AP2749">
            <v>148730</v>
          </cell>
          <cell r="AQ2749">
            <v>8008397</v>
          </cell>
          <cell r="AR2749">
            <v>8</v>
          </cell>
          <cell r="AS2749">
            <v>42781</v>
          </cell>
          <cell r="AT2749" t="str">
            <v>SD Reservado Acciones de Movilidad UAERMV Circuito Movilidad SD -</v>
          </cell>
          <cell r="AU2749">
            <v>0</v>
          </cell>
          <cell r="AV2749" t="str">
            <v>sc</v>
          </cell>
        </row>
        <row r="2750">
          <cell r="AP2750">
            <v>148733</v>
          </cell>
          <cell r="AQ2750">
            <v>8007989</v>
          </cell>
          <cell r="AR2750">
            <v>8</v>
          </cell>
          <cell r="AS2750">
            <v>42781</v>
          </cell>
          <cell r="AT2750" t="str">
            <v>SD Reservado Acciones de Movilidad UAERMV Circuito Movilidad SD -</v>
          </cell>
          <cell r="AU2750">
            <v>0</v>
          </cell>
          <cell r="AV2750" t="str">
            <v>sc</v>
          </cell>
        </row>
        <row r="2751">
          <cell r="AP2751">
            <v>148734</v>
          </cell>
          <cell r="AQ2751">
            <v>8007822</v>
          </cell>
          <cell r="AR2751">
            <v>8</v>
          </cell>
          <cell r="AS2751">
            <v>42278</v>
          </cell>
          <cell r="AT2751" t="str">
            <v>SD Terminado Mantenimiento Periódico UAERMV Circuito Movilidad  -</v>
          </cell>
          <cell r="AU2751">
            <v>0</v>
          </cell>
          <cell r="AV2751" t="str">
            <v>sc</v>
          </cell>
        </row>
        <row r="2752">
          <cell r="AP2752">
            <v>148735</v>
          </cell>
          <cell r="AQ2752">
            <v>8007699</v>
          </cell>
          <cell r="AR2752">
            <v>8</v>
          </cell>
          <cell r="AS2752">
            <v>42278</v>
          </cell>
          <cell r="AT2752" t="str">
            <v>SD Terminado Mantenimiento Periódico UAERMV Circuito Movilidad  -</v>
          </cell>
          <cell r="AU2752">
            <v>0</v>
          </cell>
          <cell r="AV2752" t="str">
            <v>sc</v>
          </cell>
        </row>
        <row r="2753">
          <cell r="AP2753">
            <v>148736</v>
          </cell>
          <cell r="AQ2753">
            <v>8007650</v>
          </cell>
          <cell r="AR2753">
            <v>8</v>
          </cell>
          <cell r="AS2753">
            <v>42768</v>
          </cell>
          <cell r="AT2753" t="str">
            <v>SD Reservado Acciones de Movilidad UAERMV Circuito Movilidad Salvando Vidas -</v>
          </cell>
          <cell r="AU2753">
            <v>0</v>
          </cell>
          <cell r="AV2753" t="str">
            <v>sc</v>
          </cell>
        </row>
        <row r="2754">
          <cell r="AP2754">
            <v>148737</v>
          </cell>
          <cell r="AQ2754">
            <v>8011855</v>
          </cell>
          <cell r="AR2754">
            <v>8</v>
          </cell>
          <cell r="AS2754">
            <v>42278</v>
          </cell>
          <cell r="AT2754" t="str">
            <v>SD Terminado Mantenimiento Periódico UAERMV Circuito Movilidad  -</v>
          </cell>
          <cell r="AU2754">
            <v>0</v>
          </cell>
          <cell r="AV2754" t="str">
            <v>sc</v>
          </cell>
        </row>
        <row r="2755">
          <cell r="AP2755">
            <v>148756</v>
          </cell>
          <cell r="AQ2755">
            <v>8007522</v>
          </cell>
          <cell r="AR2755">
            <v>8</v>
          </cell>
          <cell r="AS2755">
            <v>41029</v>
          </cell>
          <cell r="AT2755" t="str">
            <v>UMV-189-2009 Terminado Mantenimiento Periódico UAERMV Circuito Movilidad  -</v>
          </cell>
          <cell r="AU2755">
            <v>0</v>
          </cell>
          <cell r="AV2755" t="str">
            <v>sc</v>
          </cell>
        </row>
        <row r="2756">
          <cell r="AP2756">
            <v>148757</v>
          </cell>
          <cell r="AQ2756">
            <v>8007544</v>
          </cell>
          <cell r="AR2756">
            <v>8</v>
          </cell>
          <cell r="AS2756">
            <v>41029</v>
          </cell>
          <cell r="AT2756" t="str">
            <v>UMV-189-2009 Terminado Mantenimiento Periódico UAERMV Circuito Movilidad  -</v>
          </cell>
          <cell r="AU2756">
            <v>0</v>
          </cell>
          <cell r="AV2756" t="str">
            <v>sc</v>
          </cell>
        </row>
        <row r="2757">
          <cell r="AP2757">
            <v>148758</v>
          </cell>
          <cell r="AQ2757">
            <v>8007660</v>
          </cell>
          <cell r="AR2757">
            <v>8</v>
          </cell>
          <cell r="AS2757">
            <v>41029</v>
          </cell>
          <cell r="AT2757" t="str">
            <v>UMV-189-2009 Terminado Mantenimiento Periódico UAERMV Circuito Movilidad  -</v>
          </cell>
          <cell r="AU2757">
            <v>0</v>
          </cell>
          <cell r="AV2757" t="str">
            <v>sc</v>
          </cell>
        </row>
        <row r="2758">
          <cell r="AP2758">
            <v>148759</v>
          </cell>
          <cell r="AQ2758">
            <v>8007660</v>
          </cell>
          <cell r="AR2758">
            <v>8</v>
          </cell>
          <cell r="AS2758">
            <v>41029</v>
          </cell>
          <cell r="AT2758" t="str">
            <v>UMV-189-2009 Terminado Mantenimiento Periódico UAERMV Circuito Movilidad  -</v>
          </cell>
          <cell r="AU2758">
            <v>0</v>
          </cell>
          <cell r="AV2758" t="str">
            <v>sc</v>
          </cell>
        </row>
        <row r="2759">
          <cell r="AP2759">
            <v>148760</v>
          </cell>
          <cell r="AQ2759">
            <v>8007738</v>
          </cell>
          <cell r="AR2759">
            <v>8</v>
          </cell>
          <cell r="AS2759">
            <v>41029</v>
          </cell>
          <cell r="AT2759" t="str">
            <v>UMV-189-2009 Terminado Mantenimiento Periódico UAERMV Circuito Movilidad  -</v>
          </cell>
          <cell r="AU2759">
            <v>0</v>
          </cell>
          <cell r="AV2759" t="str">
            <v>sc</v>
          </cell>
        </row>
        <row r="2760">
          <cell r="AP2760">
            <v>148761</v>
          </cell>
          <cell r="AQ2760">
            <v>8007738</v>
          </cell>
          <cell r="AR2760">
            <v>8</v>
          </cell>
          <cell r="AS2760">
            <v>41029</v>
          </cell>
          <cell r="AT2760" t="str">
            <v>UMV-189-2009 Terminado Mantenimiento Periódico UAERMV Circuito Movilidad  -</v>
          </cell>
          <cell r="AU2760">
            <v>0</v>
          </cell>
          <cell r="AV2760" t="str">
            <v>sc</v>
          </cell>
        </row>
        <row r="2761">
          <cell r="AP2761">
            <v>148762</v>
          </cell>
          <cell r="AQ2761">
            <v>8007825</v>
          </cell>
          <cell r="AR2761">
            <v>8</v>
          </cell>
          <cell r="AS2761">
            <v>41029</v>
          </cell>
          <cell r="AT2761" t="str">
            <v>UMV-189-2009 Terminado Mantenimiento Periódico UAERMV Circuito Movilidad  -</v>
          </cell>
          <cell r="AU2761">
            <v>0</v>
          </cell>
          <cell r="AV2761" t="str">
            <v>sc</v>
          </cell>
        </row>
        <row r="2762">
          <cell r="AP2762">
            <v>148763</v>
          </cell>
          <cell r="AQ2762">
            <v>8007825</v>
          </cell>
          <cell r="AR2762">
            <v>8</v>
          </cell>
          <cell r="AS2762">
            <v>41029</v>
          </cell>
          <cell r="AT2762" t="str">
            <v>UMV-189-2009 Terminado Mantenimiento Periódico UAERMV Circuito Movilidad  -</v>
          </cell>
          <cell r="AU2762">
            <v>0</v>
          </cell>
          <cell r="AV2762" t="str">
            <v>sc</v>
          </cell>
        </row>
        <row r="2763">
          <cell r="AP2763">
            <v>148764</v>
          </cell>
          <cell r="AQ2763">
            <v>8007923</v>
          </cell>
          <cell r="AR2763">
            <v>8</v>
          </cell>
          <cell r="AS2763">
            <v>41029</v>
          </cell>
          <cell r="AT2763" t="str">
            <v>UMV-189-2009 Terminado Mantenimiento Periódico UAERMV Circuito Movilidad  -</v>
          </cell>
          <cell r="AU2763">
            <v>0</v>
          </cell>
          <cell r="AV2763" t="str">
            <v>sc</v>
          </cell>
        </row>
        <row r="2764">
          <cell r="AP2764">
            <v>148765</v>
          </cell>
          <cell r="AQ2764">
            <v>8007923</v>
          </cell>
          <cell r="AR2764">
            <v>8</v>
          </cell>
          <cell r="AS2764">
            <v>41029</v>
          </cell>
          <cell r="AT2764" t="str">
            <v>UMV-189-2009 Terminado Mantenimiento Periódico UAERMV Circuito Movilidad  -</v>
          </cell>
          <cell r="AU2764">
            <v>0</v>
          </cell>
          <cell r="AV2764" t="str">
            <v>sc</v>
          </cell>
        </row>
        <row r="2765">
          <cell r="AP2765">
            <v>148766</v>
          </cell>
          <cell r="AQ2765">
            <v>8008065</v>
          </cell>
          <cell r="AR2765">
            <v>8</v>
          </cell>
          <cell r="AS2765">
            <v>41029</v>
          </cell>
          <cell r="AT2765" t="str">
            <v>UMV-189-2009 Terminado Mantenimiento Periódico UAERMV Circuito Movilidad  -</v>
          </cell>
          <cell r="AU2765">
            <v>0</v>
          </cell>
          <cell r="AV2765" t="str">
            <v>sc</v>
          </cell>
        </row>
        <row r="2766">
          <cell r="AP2766">
            <v>148767</v>
          </cell>
          <cell r="AQ2766">
            <v>8008065</v>
          </cell>
          <cell r="AR2766">
            <v>8</v>
          </cell>
          <cell r="AS2766">
            <v>41029</v>
          </cell>
          <cell r="AT2766" t="str">
            <v>UMV-189-2009 Terminado Mantenimiento Periódico UAERMV Circuito Movilidad  -</v>
          </cell>
          <cell r="AU2766">
            <v>0</v>
          </cell>
          <cell r="AV2766" t="str">
            <v>sc</v>
          </cell>
        </row>
        <row r="2767">
          <cell r="AP2767">
            <v>148768</v>
          </cell>
          <cell r="AQ2767">
            <v>8008335</v>
          </cell>
          <cell r="AR2767">
            <v>8</v>
          </cell>
          <cell r="AS2767">
            <v>41029</v>
          </cell>
          <cell r="AT2767" t="str">
            <v>UMV-189-2009 Terminado Mantenimiento Periódico UAERMV Circuito Movilidad  -</v>
          </cell>
          <cell r="AU2767">
            <v>0</v>
          </cell>
          <cell r="AV2767" t="str">
            <v>sc</v>
          </cell>
        </row>
        <row r="2768">
          <cell r="AP2768">
            <v>148769</v>
          </cell>
          <cell r="AQ2768">
            <v>8008335</v>
          </cell>
          <cell r="AR2768">
            <v>8</v>
          </cell>
          <cell r="AS2768">
            <v>41029</v>
          </cell>
          <cell r="AT2768" t="str">
            <v>UMV-189-2009 Terminado Mantenimiento Periódico UAERMV Circuito Movilidad  -</v>
          </cell>
          <cell r="AU2768">
            <v>0</v>
          </cell>
          <cell r="AV2768" t="str">
            <v>sc</v>
          </cell>
        </row>
        <row r="2769">
          <cell r="AP2769">
            <v>148893</v>
          </cell>
          <cell r="AQ2769">
            <v>8010141</v>
          </cell>
          <cell r="AR2769">
            <v>8</v>
          </cell>
          <cell r="AS2769">
            <v>42768</v>
          </cell>
          <cell r="AT2769" t="str">
            <v>SD Reservado Acciones de Movilidad UAERMV Circuito Movilidad Salvando Vidas -</v>
          </cell>
          <cell r="AU2769">
            <v>0</v>
          </cell>
          <cell r="AV2769" t="str">
            <v>sc</v>
          </cell>
        </row>
        <row r="2770">
          <cell r="AP2770">
            <v>148894</v>
          </cell>
          <cell r="AQ2770">
            <v>8009981</v>
          </cell>
          <cell r="AR2770">
            <v>8</v>
          </cell>
          <cell r="AS2770">
            <v>42153</v>
          </cell>
          <cell r="AT2770" t="str">
            <v>SD Terminado Acciones de Movilidad UAERMV Circuito Movilidad  -</v>
          </cell>
          <cell r="AU2770">
            <v>0</v>
          </cell>
          <cell r="AV2770" t="str">
            <v>sc</v>
          </cell>
        </row>
        <row r="2771">
          <cell r="AP2771">
            <v>148902</v>
          </cell>
          <cell r="AQ2771">
            <v>8011870</v>
          </cell>
          <cell r="AR2771">
            <v>8</v>
          </cell>
          <cell r="AS2771">
            <v>42313</v>
          </cell>
          <cell r="AT2771" t="str">
            <v>IDU-73-2008 Terminado Mantenimiento Periódico IDU Circuito Movilidad  -</v>
          </cell>
          <cell r="AU2771">
            <v>0</v>
          </cell>
          <cell r="AV2771" t="str">
            <v>sc</v>
          </cell>
        </row>
        <row r="2772">
          <cell r="AP2772">
            <v>148961</v>
          </cell>
          <cell r="AQ2772">
            <v>8011485</v>
          </cell>
          <cell r="AR2772">
            <v>8</v>
          </cell>
          <cell r="AS2772">
            <v>42731</v>
          </cell>
          <cell r="AT2772" t="str">
            <v>SD Reservado Mantenimiento Periódico IDU Circuito Movilidad EJECUCION SITP 2016 -</v>
          </cell>
          <cell r="AU2772">
            <v>0</v>
          </cell>
          <cell r="AV2772" t="str">
            <v>sc</v>
          </cell>
        </row>
        <row r="2773">
          <cell r="AP2773">
            <v>148962</v>
          </cell>
          <cell r="AQ2773">
            <v>8011469</v>
          </cell>
          <cell r="AR2773">
            <v>8</v>
          </cell>
          <cell r="AS2773">
            <v>42731</v>
          </cell>
          <cell r="AT2773" t="str">
            <v>SD Reservado Mantenimiento Periódico IDU Circuito Movilidad EJECUCION SITP 2016 -</v>
          </cell>
          <cell r="AU2773">
            <v>0</v>
          </cell>
          <cell r="AV2773" t="str">
            <v>sc</v>
          </cell>
        </row>
        <row r="2774">
          <cell r="AP2774">
            <v>148963</v>
          </cell>
          <cell r="AQ2774">
            <v>8011454</v>
          </cell>
          <cell r="AR2774">
            <v>8</v>
          </cell>
          <cell r="AS2774">
            <v>42731</v>
          </cell>
          <cell r="AT2774" t="str">
            <v>SD Reservado Mantenimiento Periódico IDU Circuito Movilidad EJECUCION SITP 2016 -</v>
          </cell>
          <cell r="AU2774">
            <v>0</v>
          </cell>
          <cell r="AV2774" t="str">
            <v>sc</v>
          </cell>
        </row>
        <row r="2775">
          <cell r="AP2775">
            <v>148964</v>
          </cell>
          <cell r="AQ2775">
            <v>8011451</v>
          </cell>
          <cell r="AR2775">
            <v>8</v>
          </cell>
          <cell r="AS2775">
            <v>42731</v>
          </cell>
          <cell r="AT2775" t="str">
            <v>SD Reservado Mantenimiento Periódico IDU Circuito Movilidad EJECUCION SITP 2016 -</v>
          </cell>
          <cell r="AU2775">
            <v>0</v>
          </cell>
          <cell r="AV2775" t="str">
            <v>sc</v>
          </cell>
        </row>
        <row r="2776">
          <cell r="AP2776">
            <v>148965</v>
          </cell>
          <cell r="AQ2776">
            <v>8011439</v>
          </cell>
          <cell r="AR2776">
            <v>8</v>
          </cell>
          <cell r="AS2776">
            <v>42731</v>
          </cell>
          <cell r="AT2776" t="str">
            <v>SD Reservado Mantenimiento Periódico IDU Circuito Movilidad EJECUCION SITP 2016 -</v>
          </cell>
          <cell r="AU2776">
            <v>0</v>
          </cell>
          <cell r="AV2776" t="str">
            <v>sc</v>
          </cell>
        </row>
        <row r="2777">
          <cell r="AP2777">
            <v>148966</v>
          </cell>
          <cell r="AQ2777">
            <v>8011412</v>
          </cell>
          <cell r="AR2777">
            <v>8</v>
          </cell>
          <cell r="AS2777">
            <v>42731</v>
          </cell>
          <cell r="AT2777" t="str">
            <v>SD Reservado Mantenimiento Periódico IDU Circuito Movilidad EJECUCION SITP 2016 -</v>
          </cell>
          <cell r="AU2777">
            <v>0</v>
          </cell>
          <cell r="AV2777" t="str">
            <v>sc</v>
          </cell>
        </row>
        <row r="2778">
          <cell r="AP2778">
            <v>148967</v>
          </cell>
          <cell r="AQ2778">
            <v>8011390</v>
          </cell>
          <cell r="AR2778">
            <v>8</v>
          </cell>
          <cell r="AS2778">
            <v>42731</v>
          </cell>
          <cell r="AT2778" t="str">
            <v>SD Reservado Mantenimiento Periódico IDU Circuito Movilidad EJECUCION SITP 2016 -</v>
          </cell>
          <cell r="AU2778">
            <v>0</v>
          </cell>
          <cell r="AV2778" t="str">
            <v>sc</v>
          </cell>
        </row>
        <row r="2779">
          <cell r="AP2779">
            <v>149013</v>
          </cell>
          <cell r="AQ2779">
            <v>8011306</v>
          </cell>
          <cell r="AR2779">
            <v>8</v>
          </cell>
          <cell r="AS2779">
            <v>42768</v>
          </cell>
          <cell r="AT2779" t="str">
            <v>SD Reservado Acciones de Movilidad UAERMV Circuito Movilidad Salvando Vidas -</v>
          </cell>
          <cell r="AU2779">
            <v>0</v>
          </cell>
          <cell r="AV2779" t="str">
            <v>sc</v>
          </cell>
        </row>
        <row r="2780">
          <cell r="AP2780">
            <v>149032</v>
          </cell>
          <cell r="AQ2780">
            <v>8010894</v>
          </cell>
          <cell r="AR2780">
            <v>8</v>
          </cell>
          <cell r="AS2780">
            <v>42278</v>
          </cell>
          <cell r="AT2780" t="str">
            <v>CONV-1292-2012 Terminado Rehabilitación UAERMV Circuito Movilidad  -</v>
          </cell>
          <cell r="AU2780">
            <v>0</v>
          </cell>
          <cell r="AV2780" t="str">
            <v>sc</v>
          </cell>
        </row>
        <row r="2781">
          <cell r="AP2781">
            <v>149033</v>
          </cell>
          <cell r="AQ2781">
            <v>8010858</v>
          </cell>
          <cell r="AR2781">
            <v>8</v>
          </cell>
          <cell r="AS2781">
            <v>42667</v>
          </cell>
          <cell r="AT2781" t="str">
            <v>SD Terminado Mantenimiento Periódico UAERMV Circuito Movilidad SD -</v>
          </cell>
          <cell r="AU2781">
            <v>0</v>
          </cell>
          <cell r="AV2781" t="str">
            <v>sc</v>
          </cell>
        </row>
        <row r="2782">
          <cell r="AP2782">
            <v>149042</v>
          </cell>
          <cell r="AQ2782">
            <v>8010674</v>
          </cell>
          <cell r="AR2782">
            <v>8</v>
          </cell>
          <cell r="AS2782">
            <v>42313</v>
          </cell>
          <cell r="AT2782" t="str">
            <v>IDU-067-2012 Terminado Rehabilitación IDU Local  -Calzada 2-POLIZA ESTABILIDAD Y CALIDAD ACTIVA</v>
          </cell>
          <cell r="AU2782">
            <v>44099</v>
          </cell>
          <cell r="AV2782" t="str">
            <v>sc</v>
          </cell>
        </row>
        <row r="2783">
          <cell r="AP2783">
            <v>149043</v>
          </cell>
          <cell r="AQ2783">
            <v>8010646</v>
          </cell>
          <cell r="AR2783">
            <v>8</v>
          </cell>
          <cell r="AS2783">
            <v>42313</v>
          </cell>
          <cell r="AT2783" t="str">
            <v>IDU-067-2012 Terminado Rehabilitación IDU Local  -Calzada 2-POLIZA ESTABILIDAD Y CALIDAD ACTIVA</v>
          </cell>
          <cell r="AU2783">
            <v>44099</v>
          </cell>
          <cell r="AV2783" t="str">
            <v>sc</v>
          </cell>
        </row>
        <row r="2784">
          <cell r="AP2784">
            <v>149044</v>
          </cell>
          <cell r="AQ2784">
            <v>8010598</v>
          </cell>
          <cell r="AR2784">
            <v>8</v>
          </cell>
          <cell r="AS2784">
            <v>42313</v>
          </cell>
          <cell r="AT2784" t="str">
            <v>IDU-067-2012 Terminado Rehabilitación IDU Local  -Calzada 2-POLIZA ESTABILIDAD Y CALIDAD ACTIVA</v>
          </cell>
          <cell r="AU2784">
            <v>44099</v>
          </cell>
          <cell r="AV2784" t="str">
            <v>sc</v>
          </cell>
        </row>
        <row r="2785">
          <cell r="AP2785">
            <v>149054</v>
          </cell>
          <cell r="AQ2785">
            <v>8010673</v>
          </cell>
          <cell r="AR2785">
            <v>8</v>
          </cell>
          <cell r="AS2785">
            <v>42313</v>
          </cell>
          <cell r="AT2785" t="str">
            <v>IDU-57-2012 Terminado Acciones de Movilidad IDU Circuito Movilidad  -</v>
          </cell>
          <cell r="AU2785">
            <v>0</v>
          </cell>
          <cell r="AV2785" t="str">
            <v>sc</v>
          </cell>
        </row>
        <row r="2786">
          <cell r="AP2786">
            <v>149057</v>
          </cell>
          <cell r="AQ2786">
            <v>8011117</v>
          </cell>
          <cell r="AR2786">
            <v>8</v>
          </cell>
          <cell r="AS2786">
            <v>42313</v>
          </cell>
          <cell r="AT2786" t="str">
            <v>IDU-57-2012 Terminado Acciones de Movilidad IDU Circuito Movilidad  -</v>
          </cell>
          <cell r="AU2786">
            <v>0</v>
          </cell>
          <cell r="AV2786" t="str">
            <v>sc</v>
          </cell>
        </row>
        <row r="2787">
          <cell r="AP2787">
            <v>149058</v>
          </cell>
          <cell r="AQ2787">
            <v>8011223</v>
          </cell>
          <cell r="AR2787">
            <v>8</v>
          </cell>
          <cell r="AS2787">
            <v>42313</v>
          </cell>
          <cell r="AT2787" t="str">
            <v>IDU-57-2012 Terminado Acciones de Movilidad IDU Circuito Movilidad  -</v>
          </cell>
          <cell r="AU2787">
            <v>0</v>
          </cell>
          <cell r="AV2787" t="str">
            <v>sc</v>
          </cell>
        </row>
        <row r="2788">
          <cell r="AP2788">
            <v>149079</v>
          </cell>
          <cell r="AQ2788">
            <v>8010684</v>
          </cell>
          <cell r="AR2788">
            <v>8</v>
          </cell>
          <cell r="AS2788">
            <v>42313</v>
          </cell>
          <cell r="AT2788" t="str">
            <v>IDU-067-2012 Terminado Rehabilitación IDU Local  -Calzada 2-POLIZA ESTABILIDAD Y CALIDAD ACTIVA</v>
          </cell>
          <cell r="AU2788">
            <v>44099</v>
          </cell>
          <cell r="AV2788" t="str">
            <v>sc</v>
          </cell>
        </row>
        <row r="2789">
          <cell r="AP2789">
            <v>149081</v>
          </cell>
          <cell r="AQ2789">
            <v>8010830</v>
          </cell>
          <cell r="AR2789">
            <v>8</v>
          </cell>
          <cell r="AS2789">
            <v>42313</v>
          </cell>
          <cell r="AT2789" t="str">
            <v>IDU-067-2012 Terminado Rehabilitación IDU Circuito Movilidad  -Calzada 2-POLIZA ESTABILIDAD Y CALIDAD ACTIVA</v>
          </cell>
          <cell r="AU2789">
            <v>44099</v>
          </cell>
          <cell r="AV2789" t="str">
            <v>sc</v>
          </cell>
        </row>
        <row r="2790">
          <cell r="AP2790">
            <v>149082</v>
          </cell>
          <cell r="AQ2790">
            <v>8010895</v>
          </cell>
          <cell r="AR2790">
            <v>8</v>
          </cell>
          <cell r="AS2790">
            <v>42313</v>
          </cell>
          <cell r="AT2790" t="str">
            <v>IDU-067-2012 Terminado Rehabilitación IDU Circuito Movilidad  -Calzada 2-POLIZA ESTABILIDAD Y CALIDAD ACTIVA</v>
          </cell>
          <cell r="AU2790">
            <v>44099</v>
          </cell>
          <cell r="AV2790" t="str">
            <v>sc</v>
          </cell>
        </row>
        <row r="2791">
          <cell r="AP2791">
            <v>149083</v>
          </cell>
          <cell r="AQ2791">
            <v>8010962</v>
          </cell>
          <cell r="AR2791">
            <v>8</v>
          </cell>
          <cell r="AS2791">
            <v>42313</v>
          </cell>
          <cell r="AT2791" t="str">
            <v>IDU-067-2012 Terminado Rehabilitación IDU Circuito Movilidad  -Calzada 2-POLIZA ESTABILIDAD Y CALIDAD ACTIVA</v>
          </cell>
          <cell r="AU2791">
            <v>44099</v>
          </cell>
          <cell r="AV2791" t="str">
            <v>sc</v>
          </cell>
        </row>
        <row r="2792">
          <cell r="AP2792">
            <v>149086</v>
          </cell>
          <cell r="AQ2792">
            <v>8010613</v>
          </cell>
          <cell r="AR2792">
            <v>8</v>
          </cell>
          <cell r="AS2792">
            <v>42313</v>
          </cell>
          <cell r="AT2792" t="str">
            <v>IDU-067-2012 Terminado Rehabilitación IDU Local  -Calzada 2-POLIZA ESTABILIDAD Y CALIDAD ACTIVA</v>
          </cell>
          <cell r="AU2792">
            <v>44099</v>
          </cell>
          <cell r="AV2792" t="str">
            <v>sc</v>
          </cell>
        </row>
        <row r="2793">
          <cell r="AP2793">
            <v>149087</v>
          </cell>
          <cell r="AQ2793">
            <v>8011094</v>
          </cell>
          <cell r="AR2793">
            <v>8</v>
          </cell>
          <cell r="AS2793">
            <v>42313</v>
          </cell>
          <cell r="AT2793" t="str">
            <v>CONV-009-2011 Terminado Mantenimiento Periódico IDU Circuito Movilidad  -</v>
          </cell>
          <cell r="AU2793">
            <v>0</v>
          </cell>
          <cell r="AV2793" t="str">
            <v>sc</v>
          </cell>
        </row>
        <row r="2794">
          <cell r="AP2794">
            <v>149094</v>
          </cell>
          <cell r="AQ2794">
            <v>8011169</v>
          </cell>
          <cell r="AR2794">
            <v>8</v>
          </cell>
          <cell r="AS2794">
            <v>42313</v>
          </cell>
          <cell r="AT2794" t="str">
            <v>IDU-57-2012 Terminado Acciones de Movilidad IDU Arterial  -</v>
          </cell>
          <cell r="AU2794">
            <v>0</v>
          </cell>
          <cell r="AV2794" t="str">
            <v>sc</v>
          </cell>
        </row>
        <row r="2795">
          <cell r="AP2795">
            <v>149095</v>
          </cell>
          <cell r="AQ2795">
            <v>8011213</v>
          </cell>
          <cell r="AR2795">
            <v>8</v>
          </cell>
          <cell r="AS2795">
            <v>42313</v>
          </cell>
          <cell r="AT2795" t="str">
            <v>IDU-73-2008 Terminado Mantenimiento Periódico IDU Arterial  -Anden 3-POLIZA ESTABILIDAD ACTIVA</v>
          </cell>
          <cell r="AU2795">
            <v>43748</v>
          </cell>
          <cell r="AV2795" t="str">
            <v>sc</v>
          </cell>
        </row>
        <row r="2796">
          <cell r="AP2796">
            <v>149096</v>
          </cell>
          <cell r="AQ2796">
            <v>8011242</v>
          </cell>
          <cell r="AR2796">
            <v>8</v>
          </cell>
          <cell r="AS2796">
            <v>42313</v>
          </cell>
          <cell r="AT2796" t="str">
            <v>IDU-73-2008 Terminado Mantenimiento Periódico IDU Arterial  -</v>
          </cell>
          <cell r="AU2796">
            <v>0</v>
          </cell>
          <cell r="AV2796" t="str">
            <v>sc</v>
          </cell>
        </row>
        <row r="2797">
          <cell r="AP2797">
            <v>149097</v>
          </cell>
          <cell r="AQ2797">
            <v>8011274</v>
          </cell>
          <cell r="AR2797">
            <v>8</v>
          </cell>
          <cell r="AS2797">
            <v>42313</v>
          </cell>
          <cell r="AT2797" t="str">
            <v>IDU-73-2008 Terminado Mantenimiento Periódico IDU Arterial  -</v>
          </cell>
          <cell r="AU2797">
            <v>0</v>
          </cell>
          <cell r="AV2797" t="str">
            <v>sc</v>
          </cell>
        </row>
        <row r="2798">
          <cell r="AP2798">
            <v>149098</v>
          </cell>
          <cell r="AQ2798">
            <v>8011873</v>
          </cell>
          <cell r="AR2798">
            <v>8</v>
          </cell>
          <cell r="AS2798">
            <v>42313</v>
          </cell>
          <cell r="AT2798" t="str">
            <v>IDU-73-2008 Terminado Mantenimiento Periódico IDU Arterial  -</v>
          </cell>
          <cell r="AU2798">
            <v>0</v>
          </cell>
          <cell r="AV2798" t="str">
            <v>sc</v>
          </cell>
        </row>
        <row r="2799">
          <cell r="AP2799">
            <v>149101</v>
          </cell>
          <cell r="AQ2799">
            <v>8011346</v>
          </cell>
          <cell r="AR2799">
            <v>8</v>
          </cell>
          <cell r="AS2799">
            <v>42313</v>
          </cell>
          <cell r="AT2799" t="str">
            <v>IDU-73-2008 Terminado Mantenimiento Periódico IDU Arterial  -</v>
          </cell>
          <cell r="AU2799">
            <v>0</v>
          </cell>
          <cell r="AV2799" t="str">
            <v>sc</v>
          </cell>
        </row>
        <row r="2800">
          <cell r="AP2800">
            <v>149108</v>
          </cell>
          <cell r="AQ2800">
            <v>8011681</v>
          </cell>
          <cell r="AR2800">
            <v>8</v>
          </cell>
          <cell r="AS2800">
            <v>42409</v>
          </cell>
          <cell r="AT2800" t="str">
            <v>IDU-1707-2014 Terminado Rehabilitación IDU Circuito Movilidad  -</v>
          </cell>
          <cell r="AU2800">
            <v>0</v>
          </cell>
          <cell r="AV2800" t="str">
            <v>sc</v>
          </cell>
        </row>
        <row r="2801">
          <cell r="AP2801">
            <v>149112</v>
          </cell>
          <cell r="AQ2801">
            <v>8011315</v>
          </cell>
          <cell r="AR2801">
            <v>8</v>
          </cell>
          <cell r="AS2801">
            <v>42313</v>
          </cell>
          <cell r="AT2801" t="str">
            <v>IDU-73-2008 Terminado Mantenimiento Periódico IDU Circuito Movilidad  -</v>
          </cell>
          <cell r="AU2801">
            <v>0</v>
          </cell>
          <cell r="AV2801" t="str">
            <v>sc</v>
          </cell>
        </row>
        <row r="2802">
          <cell r="AP2802">
            <v>149113</v>
          </cell>
          <cell r="AQ2802">
            <v>8011244</v>
          </cell>
          <cell r="AR2802">
            <v>8</v>
          </cell>
          <cell r="AS2802">
            <v>42409</v>
          </cell>
          <cell r="AT2802" t="str">
            <v>IDU-1707-2014 Terminado Rehabilitación IDU Circuito Movilidad  -</v>
          </cell>
          <cell r="AU2802">
            <v>0</v>
          </cell>
          <cell r="AV2802" t="str">
            <v>sc</v>
          </cell>
        </row>
        <row r="2803">
          <cell r="AP2803">
            <v>149228</v>
          </cell>
          <cell r="AQ2803">
            <v>8010631</v>
          </cell>
          <cell r="AR2803">
            <v>8</v>
          </cell>
          <cell r="AS2803">
            <v>42768</v>
          </cell>
          <cell r="AT2803" t="str">
            <v>SD Reservado Acciones de Movilidad UAERMV Circuito Movilidad Salvando Vidas -</v>
          </cell>
          <cell r="AU2803">
            <v>0</v>
          </cell>
          <cell r="AV2803" t="str">
            <v>sc</v>
          </cell>
        </row>
        <row r="2804">
          <cell r="AP2804">
            <v>149246</v>
          </cell>
          <cell r="AQ2804">
            <v>8011234</v>
          </cell>
          <cell r="AR2804">
            <v>8</v>
          </cell>
          <cell r="AS2804">
            <v>42313</v>
          </cell>
          <cell r="AT2804" t="str">
            <v>IDU-73-2008 Terminado Mantenimiento Periódico IDU Circuito Movilidad  -</v>
          </cell>
          <cell r="AU2804">
            <v>0</v>
          </cell>
          <cell r="AV2804" t="str">
            <v>VIABLE</v>
          </cell>
        </row>
        <row r="2805">
          <cell r="AP2805">
            <v>149477</v>
          </cell>
          <cell r="AQ2805">
            <v>8009743</v>
          </cell>
          <cell r="AR2805">
            <v>8</v>
          </cell>
          <cell r="AS2805">
            <v>42768</v>
          </cell>
          <cell r="AT2805" t="str">
            <v>SD Reservado Acciones de Movilidad UAERMV Circuito Movilidad Salvando Vidas -</v>
          </cell>
          <cell r="AU2805">
            <v>0</v>
          </cell>
          <cell r="AV2805" t="str">
            <v>sc</v>
          </cell>
        </row>
        <row r="2806">
          <cell r="AP2806">
            <v>149558</v>
          </cell>
          <cell r="AQ2806">
            <v>8009519</v>
          </cell>
          <cell r="AR2806">
            <v>8</v>
          </cell>
          <cell r="AS2806">
            <v>42768</v>
          </cell>
          <cell r="AT2806" t="str">
            <v>SD Reservado Acciones de Movilidad UAERMV Circuito Movilidad Salvando Vidas -</v>
          </cell>
          <cell r="AU2806">
            <v>0</v>
          </cell>
          <cell r="AV2806" t="str">
            <v>sc</v>
          </cell>
        </row>
        <row r="2807">
          <cell r="AP2807">
            <v>149559</v>
          </cell>
          <cell r="AQ2807">
            <v>8009452</v>
          </cell>
          <cell r="AR2807">
            <v>8</v>
          </cell>
          <cell r="AS2807">
            <v>42768</v>
          </cell>
          <cell r="AT2807" t="str">
            <v>SD Reservado Acciones de Movilidad UAERMV Circuito Movilidad Salvando Vidas -</v>
          </cell>
          <cell r="AU2807">
            <v>0</v>
          </cell>
          <cell r="AV2807" t="str">
            <v>sc</v>
          </cell>
        </row>
        <row r="2808">
          <cell r="AP2808">
            <v>149560</v>
          </cell>
          <cell r="AQ2808">
            <v>8009452</v>
          </cell>
          <cell r="AR2808">
            <v>8</v>
          </cell>
          <cell r="AS2808">
            <v>42768</v>
          </cell>
          <cell r="AT2808" t="str">
            <v>SD Reservado Acciones de Movilidad UAERMV Circuito Movilidad Salvando Vidas -</v>
          </cell>
          <cell r="AU2808">
            <v>0</v>
          </cell>
          <cell r="AV2808" t="str">
            <v>sc</v>
          </cell>
        </row>
        <row r="2809">
          <cell r="AP2809">
            <v>149561</v>
          </cell>
          <cell r="AQ2809">
            <v>8009241</v>
          </cell>
          <cell r="AR2809">
            <v>8</v>
          </cell>
          <cell r="AS2809">
            <v>42768</v>
          </cell>
          <cell r="AT2809" t="str">
            <v>SD Reservado Acciones de Movilidad UAERMV Circuito Movilidad Salvando Vidas -</v>
          </cell>
          <cell r="AU2809">
            <v>0</v>
          </cell>
          <cell r="AV2809" t="str">
            <v>sc</v>
          </cell>
        </row>
        <row r="2810">
          <cell r="AP2810">
            <v>149584</v>
          </cell>
          <cell r="AQ2810">
            <v>8008542</v>
          </cell>
          <cell r="AR2810">
            <v>8</v>
          </cell>
          <cell r="AS2810">
            <v>42768</v>
          </cell>
          <cell r="AT2810" t="str">
            <v>SD Reservado Acciones de Movilidad UAERMV Circuito Movilidad Salvando Vidas -</v>
          </cell>
          <cell r="AU2810">
            <v>0</v>
          </cell>
          <cell r="AV2810" t="str">
            <v>sc</v>
          </cell>
        </row>
        <row r="2811">
          <cell r="AP2811">
            <v>149585</v>
          </cell>
          <cell r="AQ2811">
            <v>8008356</v>
          </cell>
          <cell r="AR2811">
            <v>8</v>
          </cell>
          <cell r="AS2811">
            <v>42762</v>
          </cell>
          <cell r="AT2811" t="str">
            <v>SD Terminado Acciones de Movilidad UAERMV Circuito Movilidad Salvando Vidas -</v>
          </cell>
          <cell r="AU2811">
            <v>0</v>
          </cell>
          <cell r="AV2811" t="str">
            <v>sc</v>
          </cell>
        </row>
        <row r="2812">
          <cell r="AP2812">
            <v>149586</v>
          </cell>
          <cell r="AQ2812">
            <v>8008356</v>
          </cell>
          <cell r="AR2812">
            <v>8</v>
          </cell>
          <cell r="AS2812">
            <v>42762</v>
          </cell>
          <cell r="AT2812" t="str">
            <v>SD Terminado Acciones de Movilidad UAERMV Circuito Movilidad Salvando Vidas -</v>
          </cell>
          <cell r="AU2812">
            <v>0</v>
          </cell>
          <cell r="AV2812" t="str">
            <v>sc</v>
          </cell>
        </row>
        <row r="2813">
          <cell r="AP2813">
            <v>149622</v>
          </cell>
          <cell r="AQ2813">
            <v>50008315</v>
          </cell>
          <cell r="AR2813">
            <v>8</v>
          </cell>
          <cell r="AS2813">
            <v>42762</v>
          </cell>
          <cell r="AT2813" t="str">
            <v>SD Terminado Acciones de Movilidad UAERMV Circuito Movilidad Salvando Vidas -</v>
          </cell>
          <cell r="AU2813">
            <v>0</v>
          </cell>
          <cell r="AV2813" t="str">
            <v>sc</v>
          </cell>
        </row>
        <row r="2814">
          <cell r="AP2814">
            <v>149623</v>
          </cell>
          <cell r="AQ2814">
            <v>50008315</v>
          </cell>
          <cell r="AR2814">
            <v>8</v>
          </cell>
          <cell r="AS2814">
            <v>42762</v>
          </cell>
          <cell r="AT2814" t="str">
            <v>SD Terminado Acciones de Movilidad UAERMV Circuito Movilidad Salvando Vidas -</v>
          </cell>
          <cell r="AU2814">
            <v>0</v>
          </cell>
          <cell r="AV2814" t="str">
            <v>sc</v>
          </cell>
        </row>
        <row r="2815">
          <cell r="AP2815">
            <v>149679</v>
          </cell>
          <cell r="AQ2815">
            <v>8007919</v>
          </cell>
          <cell r="AR2815">
            <v>8</v>
          </cell>
          <cell r="AS2815">
            <v>42768</v>
          </cell>
          <cell r="AT2815" t="str">
            <v>SD Reservado Acciones de Movilidad UAERMV Circuito Movilidad Salvando Vidas -</v>
          </cell>
          <cell r="AU2815">
            <v>0</v>
          </cell>
          <cell r="AV2815" t="str">
            <v>sc</v>
          </cell>
        </row>
        <row r="2816">
          <cell r="AP2816">
            <v>149683</v>
          </cell>
          <cell r="AQ2816">
            <v>8007965</v>
          </cell>
          <cell r="AR2816">
            <v>8</v>
          </cell>
          <cell r="AS2816">
            <v>42768</v>
          </cell>
          <cell r="AT2816" t="str">
            <v>SD Reservado Acciones de Movilidad UAERMV Circuito Movilidad Salvando Vidas -</v>
          </cell>
          <cell r="AU2816">
            <v>0</v>
          </cell>
          <cell r="AV2816" t="str">
            <v>sc</v>
          </cell>
        </row>
        <row r="2817">
          <cell r="AP2817">
            <v>149696</v>
          </cell>
          <cell r="AQ2817">
            <v>8008169</v>
          </cell>
          <cell r="AR2817">
            <v>8</v>
          </cell>
          <cell r="AS2817">
            <v>42768</v>
          </cell>
          <cell r="AT2817" t="str">
            <v>SD Reservado Acciones de Movilidad UAERMV Circuito Movilidad Salvando Vidas -</v>
          </cell>
          <cell r="AU2817">
            <v>0</v>
          </cell>
          <cell r="AV2817" t="str">
            <v>sc</v>
          </cell>
        </row>
        <row r="2818">
          <cell r="AP2818">
            <v>149732</v>
          </cell>
          <cell r="AQ2818">
            <v>8008540</v>
          </cell>
          <cell r="AR2818">
            <v>8</v>
          </cell>
          <cell r="AS2818">
            <v>42389</v>
          </cell>
          <cell r="AT2818" t="str">
            <v>SD Terminado Acciones de Movilidad UAERMV Circuito Movilidad Salvando Vidas -</v>
          </cell>
          <cell r="AU2818">
            <v>0</v>
          </cell>
          <cell r="AV2818" t="str">
            <v>sc</v>
          </cell>
        </row>
        <row r="2819">
          <cell r="AP2819">
            <v>149733</v>
          </cell>
          <cell r="AQ2819">
            <v>8008432</v>
          </cell>
          <cell r="AR2819">
            <v>8</v>
          </cell>
          <cell r="AS2819">
            <v>42762</v>
          </cell>
          <cell r="AT2819" t="str">
            <v>SD Terminado Acciones de Movilidad UAERMV Circuito Movilidad Salvando Vidas -</v>
          </cell>
          <cell r="AU2819">
            <v>0</v>
          </cell>
          <cell r="AV2819" t="str">
            <v>sc</v>
          </cell>
        </row>
        <row r="2820">
          <cell r="AP2820">
            <v>149734</v>
          </cell>
          <cell r="AQ2820">
            <v>8008381</v>
          </cell>
          <cell r="AR2820">
            <v>8</v>
          </cell>
          <cell r="AS2820">
            <v>42762</v>
          </cell>
          <cell r="AT2820" t="str">
            <v>SD Terminado Acciones de Movilidad UAERMV Circuito Movilidad Salvando Vidas -</v>
          </cell>
          <cell r="AU2820">
            <v>0</v>
          </cell>
          <cell r="AV2820" t="str">
            <v>sc</v>
          </cell>
        </row>
        <row r="2821">
          <cell r="AP2821">
            <v>149735</v>
          </cell>
          <cell r="AQ2821">
            <v>8008332</v>
          </cell>
          <cell r="AR2821">
            <v>8</v>
          </cell>
          <cell r="AS2821">
            <v>42762</v>
          </cell>
          <cell r="AT2821" t="str">
            <v>SD Terminado Acciones de Movilidad UAERMV Circuito Movilidad Salvando Vidas -</v>
          </cell>
          <cell r="AU2821">
            <v>0</v>
          </cell>
          <cell r="AV2821" t="str">
            <v>sc</v>
          </cell>
        </row>
        <row r="2822">
          <cell r="AP2822">
            <v>149736</v>
          </cell>
          <cell r="AQ2822">
            <v>8008270</v>
          </cell>
          <cell r="AR2822">
            <v>8</v>
          </cell>
          <cell r="AS2822">
            <v>42762</v>
          </cell>
          <cell r="AT2822" t="str">
            <v>SD Terminado Acciones de Movilidad UAERMV Circuito Movilidad Salvando Vidas -</v>
          </cell>
          <cell r="AU2822">
            <v>0</v>
          </cell>
          <cell r="AV2822" t="str">
            <v>sc</v>
          </cell>
        </row>
        <row r="2823">
          <cell r="AP2823">
            <v>149737</v>
          </cell>
          <cell r="AQ2823">
            <v>8008209</v>
          </cell>
          <cell r="AR2823">
            <v>8</v>
          </cell>
          <cell r="AS2823">
            <v>42762</v>
          </cell>
          <cell r="AT2823" t="str">
            <v>SD Terminado Acciones de Movilidad UAERMV Circuito Movilidad Salvando Vidas -</v>
          </cell>
          <cell r="AU2823">
            <v>0</v>
          </cell>
          <cell r="AV2823" t="str">
            <v>sc</v>
          </cell>
        </row>
        <row r="2824">
          <cell r="AP2824">
            <v>149739</v>
          </cell>
          <cell r="AQ2824">
            <v>8008074</v>
          </cell>
          <cell r="AR2824">
            <v>8</v>
          </cell>
          <cell r="AS2824">
            <v>42762</v>
          </cell>
          <cell r="AT2824" t="str">
            <v>SD Terminado Acciones de Movilidad UAERMV Circuito Movilidad Salvando Vidas -</v>
          </cell>
          <cell r="AU2824">
            <v>0</v>
          </cell>
          <cell r="AV2824" t="str">
            <v>sc</v>
          </cell>
        </row>
        <row r="2825">
          <cell r="AP2825">
            <v>149740</v>
          </cell>
          <cell r="AQ2825">
            <v>8008025</v>
          </cell>
          <cell r="AR2825">
            <v>8</v>
          </cell>
          <cell r="AS2825">
            <v>42768</v>
          </cell>
          <cell r="AT2825" t="str">
            <v>SD Reservado Acciones de Movilidad UAERMV Circuito Movilidad Salvando Vidas -</v>
          </cell>
          <cell r="AU2825">
            <v>0</v>
          </cell>
          <cell r="AV2825" t="str">
            <v>sc</v>
          </cell>
        </row>
        <row r="2826">
          <cell r="AP2826">
            <v>149741</v>
          </cell>
          <cell r="AQ2826">
            <v>8007995</v>
          </cell>
          <cell r="AR2826">
            <v>8</v>
          </cell>
          <cell r="AS2826">
            <v>42768</v>
          </cell>
          <cell r="AT2826" t="str">
            <v>SD Terminado Acciones de Movilidad UAERMV Circuito Movilidad Salvando Vidas -</v>
          </cell>
          <cell r="AU2826">
            <v>0</v>
          </cell>
          <cell r="AV2826" t="str">
            <v>sc</v>
          </cell>
        </row>
        <row r="2827">
          <cell r="AP2827">
            <v>149742</v>
          </cell>
          <cell r="AQ2827">
            <v>8007933</v>
          </cell>
          <cell r="AR2827">
            <v>8</v>
          </cell>
          <cell r="AS2827">
            <v>42768</v>
          </cell>
          <cell r="AT2827" t="str">
            <v>SD Reservado Acciones de Movilidad UAERMV Circuito Movilidad Salvando Vidas -</v>
          </cell>
          <cell r="AU2827">
            <v>0</v>
          </cell>
          <cell r="AV2827" t="str">
            <v>sc</v>
          </cell>
        </row>
        <row r="2828">
          <cell r="AP2828">
            <v>149765</v>
          </cell>
          <cell r="AQ2828">
            <v>8008835</v>
          </cell>
          <cell r="AR2828">
            <v>8</v>
          </cell>
          <cell r="AS2828">
            <v>42313</v>
          </cell>
          <cell r="AT2828" t="str">
            <v>CONV-1323-2013 Terminado Acciones de Movilidad IDU Circuito Movilidad  -</v>
          </cell>
          <cell r="AU2828">
            <v>0</v>
          </cell>
          <cell r="AV2828" t="str">
            <v>sc</v>
          </cell>
        </row>
        <row r="2829">
          <cell r="AP2829">
            <v>149796</v>
          </cell>
          <cell r="AQ2829">
            <v>8009091</v>
          </cell>
          <cell r="AR2829">
            <v>8</v>
          </cell>
          <cell r="AS2829">
            <v>42034</v>
          </cell>
          <cell r="AT2829" t="str">
            <v>CONV-1292-2012 Terminado Rehabilitación UAERMV Circuito Movilidad  -</v>
          </cell>
          <cell r="AU2829">
            <v>0</v>
          </cell>
          <cell r="AV2829" t="str">
            <v>INTERVENIDO CONV 1292-2012 REHABILITACIÓN COMUNICACIÓN 20155260116182</v>
          </cell>
        </row>
        <row r="2830">
          <cell r="AP2830">
            <v>149815</v>
          </cell>
          <cell r="AQ2830">
            <v>8009118</v>
          </cell>
          <cell r="AR2830">
            <v>8</v>
          </cell>
          <cell r="AS2830">
            <v>42034</v>
          </cell>
          <cell r="AT2830" t="str">
            <v>CONV-1292-2012 Terminado Rehabilitación UAERMV Circuito Movilidad  -</v>
          </cell>
          <cell r="AU2830">
            <v>0</v>
          </cell>
          <cell r="AV2830" t="str">
            <v>INTERVENIDO CONV 1292-2012 REHABILITACIÓN COMUNICACIÓN 20155260116182</v>
          </cell>
        </row>
        <row r="2831">
          <cell r="AP2831">
            <v>149816</v>
          </cell>
          <cell r="AQ2831">
            <v>8009138</v>
          </cell>
          <cell r="AR2831">
            <v>8</v>
          </cell>
          <cell r="AS2831">
            <v>42034</v>
          </cell>
          <cell r="AT2831" t="str">
            <v>CONV-1292-2012 Terminado Rehabilitación UAERMV Circuito Movilidad  -</v>
          </cell>
          <cell r="AU2831">
            <v>0</v>
          </cell>
          <cell r="AV2831" t="str">
            <v>INTERVENIDO CONV 1292-2012 REHABILITACIÓN COMUNICACIÓN 20155260116182</v>
          </cell>
        </row>
        <row r="2832">
          <cell r="AP2832">
            <v>149817</v>
          </cell>
          <cell r="AQ2832">
            <v>8009186</v>
          </cell>
          <cell r="AR2832">
            <v>8</v>
          </cell>
          <cell r="AS2832">
            <v>42034</v>
          </cell>
          <cell r="AT2832" t="str">
            <v>CONV-1292-2012 Terminado Rehabilitación UAERMV Circuito Movilidad  -</v>
          </cell>
          <cell r="AU2832">
            <v>0</v>
          </cell>
          <cell r="AV2832" t="str">
            <v>INTERVENIDO CONV 1292-2012 REHABILITACIÓN COMUNICACIÓN 20155260116182</v>
          </cell>
        </row>
        <row r="2833">
          <cell r="AP2833">
            <v>149818</v>
          </cell>
          <cell r="AQ2833">
            <v>8009220</v>
          </cell>
          <cell r="AR2833">
            <v>8</v>
          </cell>
          <cell r="AS2833">
            <v>42034</v>
          </cell>
          <cell r="AT2833" t="str">
            <v>CONV-1292-2012 Terminado Rehabilitación UAERMV Circuito Movilidad  -</v>
          </cell>
          <cell r="AU2833">
            <v>0</v>
          </cell>
          <cell r="AV2833" t="str">
            <v>INTERVENIDO CONV 1292-2012 REHABILITACIÓN COMUNICACIÓN 20155260116182</v>
          </cell>
        </row>
        <row r="2834">
          <cell r="AP2834">
            <v>149819</v>
          </cell>
          <cell r="AQ2834">
            <v>8009344</v>
          </cell>
          <cell r="AR2834">
            <v>8</v>
          </cell>
          <cell r="AS2834">
            <v>42034</v>
          </cell>
          <cell r="AT2834" t="str">
            <v>CONV-1292-2012 Terminado Rehabilitación UAERMV Circuito Movilidad  -</v>
          </cell>
          <cell r="AU2834">
            <v>0</v>
          </cell>
          <cell r="AV2834" t="str">
            <v>INTERVENIDO CONV 1292-2012 REHABILITACIÓN COMUNICACIÓN 20155260116182</v>
          </cell>
        </row>
        <row r="2835">
          <cell r="AP2835">
            <v>149820</v>
          </cell>
          <cell r="AQ2835">
            <v>8009504</v>
          </cell>
          <cell r="AR2835">
            <v>8</v>
          </cell>
          <cell r="AS2835">
            <v>42034</v>
          </cell>
          <cell r="AT2835" t="str">
            <v>CONV-1292-2012 Terminado Rehabilitación UAERMV Circuito Movilidad  -</v>
          </cell>
          <cell r="AU2835">
            <v>0</v>
          </cell>
          <cell r="AV2835" t="str">
            <v>sc</v>
          </cell>
        </row>
        <row r="2836">
          <cell r="AP2836">
            <v>149826</v>
          </cell>
          <cell r="AQ2836">
            <v>8010213</v>
          </cell>
          <cell r="AR2836">
            <v>8</v>
          </cell>
          <cell r="AS2836">
            <v>42514</v>
          </cell>
          <cell r="AT2836" t="str">
            <v>SD Reservado Mantenimiento Periódico UAERMV Circuito Movilidad  -</v>
          </cell>
          <cell r="AU2836">
            <v>0</v>
          </cell>
          <cell r="AV2836" t="str">
            <v>sc</v>
          </cell>
        </row>
        <row r="2837">
          <cell r="AP2837">
            <v>149828</v>
          </cell>
          <cell r="AQ2837">
            <v>8010321</v>
          </cell>
          <cell r="AR2837">
            <v>8</v>
          </cell>
          <cell r="AS2837">
            <v>42514</v>
          </cell>
          <cell r="AT2837" t="str">
            <v>SD Reservado Mantenimiento Periódico UAERMV Circuito Movilidad  -</v>
          </cell>
          <cell r="AU2837">
            <v>0</v>
          </cell>
          <cell r="AV2837" t="str">
            <v>sc</v>
          </cell>
        </row>
        <row r="2838">
          <cell r="AP2838">
            <v>149850</v>
          </cell>
          <cell r="AQ2838">
            <v>8009732</v>
          </cell>
          <cell r="AR2838">
            <v>8</v>
          </cell>
          <cell r="AS2838">
            <v>41029</v>
          </cell>
          <cell r="AT2838" t="str">
            <v>UMV-189-2009 Terminado Mantenimiento Periódico UAERMV Circuito Movilidad  -</v>
          </cell>
          <cell r="AU2838">
            <v>0</v>
          </cell>
          <cell r="AV2838" t="str">
            <v>sc</v>
          </cell>
        </row>
        <row r="2839">
          <cell r="AP2839">
            <v>149851</v>
          </cell>
          <cell r="AQ2839">
            <v>8009836</v>
          </cell>
          <cell r="AR2839">
            <v>8</v>
          </cell>
          <cell r="AS2839">
            <v>41029</v>
          </cell>
          <cell r="AT2839" t="str">
            <v>UMV-189-2009 Terminado Mantenimiento Periódico UAERMV Circuito Movilidad  -</v>
          </cell>
          <cell r="AU2839">
            <v>0</v>
          </cell>
          <cell r="AV2839" t="str">
            <v>sc</v>
          </cell>
        </row>
        <row r="2840">
          <cell r="AP2840">
            <v>149852</v>
          </cell>
          <cell r="AQ2840">
            <v>8009982</v>
          </cell>
          <cell r="AR2840">
            <v>8</v>
          </cell>
          <cell r="AS2840">
            <v>40897</v>
          </cell>
          <cell r="AT2840" t="str">
            <v>UMV-78-2010 Terminado Mantenimiento Periódico UAERMV Circuito Movilidad  -</v>
          </cell>
          <cell r="AU2840">
            <v>0</v>
          </cell>
          <cell r="AV2840" t="str">
            <v>sc</v>
          </cell>
        </row>
        <row r="2841">
          <cell r="AP2841">
            <v>150029</v>
          </cell>
          <cell r="AQ2841">
            <v>8008970</v>
          </cell>
          <cell r="AR2841">
            <v>8</v>
          </cell>
          <cell r="AS2841">
            <v>42768</v>
          </cell>
          <cell r="AT2841" t="str">
            <v>SD Reservado Acciones de Movilidad UAERMV Circuito Movilidad Salvando Vidas -</v>
          </cell>
          <cell r="AU2841">
            <v>0</v>
          </cell>
          <cell r="AV2841" t="str">
            <v>sc</v>
          </cell>
        </row>
        <row r="2842">
          <cell r="AP2842">
            <v>150030</v>
          </cell>
          <cell r="AQ2842">
            <v>8008889</v>
          </cell>
          <cell r="AR2842">
            <v>8</v>
          </cell>
          <cell r="AS2842">
            <v>42389</v>
          </cell>
          <cell r="AT2842" t="str">
            <v>SD Terminado Acciones de Movilidad UAERMV Circuito Movilidad Salvando Vidas -</v>
          </cell>
          <cell r="AU2842">
            <v>0</v>
          </cell>
          <cell r="AV2842" t="str">
            <v>sc</v>
          </cell>
        </row>
        <row r="2843">
          <cell r="AP2843">
            <v>150032</v>
          </cell>
          <cell r="AQ2843">
            <v>8008712</v>
          </cell>
          <cell r="AR2843">
            <v>8</v>
          </cell>
          <cell r="AS2843">
            <v>42389</v>
          </cell>
          <cell r="AT2843" t="str">
            <v>SD Terminado Acciones de Movilidad UAERMV Circuito Movilidad Salvando Vidas -</v>
          </cell>
          <cell r="AU2843">
            <v>0</v>
          </cell>
          <cell r="AV2843" t="str">
            <v>sc</v>
          </cell>
        </row>
        <row r="2844">
          <cell r="AP2844">
            <v>150035</v>
          </cell>
          <cell r="AQ2844">
            <v>8008457</v>
          </cell>
          <cell r="AR2844">
            <v>8</v>
          </cell>
          <cell r="AS2844">
            <v>42389</v>
          </cell>
          <cell r="AT2844" t="str">
            <v>SD Terminado Acciones de Movilidad UAERMV Circuito Movilidad Salvando Vidas -</v>
          </cell>
          <cell r="AU2844">
            <v>0</v>
          </cell>
          <cell r="AV2844" t="str">
            <v>sc</v>
          </cell>
        </row>
        <row r="2845">
          <cell r="AP2845">
            <v>150036</v>
          </cell>
          <cell r="AQ2845">
            <v>8008399</v>
          </cell>
          <cell r="AR2845">
            <v>8</v>
          </cell>
          <cell r="AS2845">
            <v>42389</v>
          </cell>
          <cell r="AT2845" t="str">
            <v>SD Terminado Acciones de Movilidad UAERMV Circuito Movilidad Salvando Vidas -</v>
          </cell>
          <cell r="AU2845">
            <v>0</v>
          </cell>
          <cell r="AV2845" t="str">
            <v>sc</v>
          </cell>
        </row>
        <row r="2846">
          <cell r="AP2846">
            <v>150079</v>
          </cell>
          <cell r="AQ2846">
            <v>8009702</v>
          </cell>
          <cell r="AR2846">
            <v>8</v>
          </cell>
          <cell r="AS2846">
            <v>42579</v>
          </cell>
          <cell r="AT2846" t="str">
            <v>COP-213 DE 2015 Terminado Rehabilitación FDL KENNEDY Circuito Movilidad  Reporte Ejecución FDL Kennedy Julio 2016 Por Servidor-</v>
          </cell>
          <cell r="AU2846">
            <v>0</v>
          </cell>
          <cell r="AV2846" t="str">
            <v>sc</v>
          </cell>
        </row>
        <row r="2847">
          <cell r="AP2847">
            <v>150080</v>
          </cell>
          <cell r="AQ2847">
            <v>8009712</v>
          </cell>
          <cell r="AR2847">
            <v>8</v>
          </cell>
          <cell r="AS2847">
            <v>42579</v>
          </cell>
          <cell r="AT2847" t="str">
            <v>COP-213 DE 2015 Terminado Rehabilitación FDL KENNEDY Circuito Movilidad  Reporte Ejecución FDL Kennedy Julio 2016 Por Servidor-</v>
          </cell>
          <cell r="AU2847">
            <v>0</v>
          </cell>
          <cell r="AV2847" t="str">
            <v>sc</v>
          </cell>
        </row>
        <row r="2848">
          <cell r="AP2848">
            <v>150081</v>
          </cell>
          <cell r="AQ2848">
            <v>8009718</v>
          </cell>
          <cell r="AR2848">
            <v>8</v>
          </cell>
          <cell r="AS2848">
            <v>42579</v>
          </cell>
          <cell r="AT2848" t="str">
            <v>COP-213 DE 2015 Terminado Rehabilitación FDL KENNEDY Circuito Movilidad  Reporte Ejecución FDL Kennedy Julio 2016 Por Servidor-</v>
          </cell>
          <cell r="AU2848">
            <v>0</v>
          </cell>
          <cell r="AV2848" t="str">
            <v>sc</v>
          </cell>
        </row>
        <row r="2849">
          <cell r="AP2849">
            <v>150082</v>
          </cell>
          <cell r="AQ2849">
            <v>8009730</v>
          </cell>
          <cell r="AR2849">
            <v>8</v>
          </cell>
          <cell r="AS2849">
            <v>42579</v>
          </cell>
          <cell r="AT2849" t="str">
            <v>COP-213 DE 2015 Terminado Rehabilitación FDL KENNEDY Circuito Movilidad  Reporte Ejecución FDL Kennedy Julio 2016 Por Servidor-</v>
          </cell>
          <cell r="AU2849">
            <v>0</v>
          </cell>
          <cell r="AV2849" t="str">
            <v>sc</v>
          </cell>
        </row>
        <row r="2850">
          <cell r="AP2850">
            <v>150178</v>
          </cell>
          <cell r="AQ2850">
            <v>8009162</v>
          </cell>
          <cell r="AR2850">
            <v>8</v>
          </cell>
          <cell r="AS2850">
            <v>42409</v>
          </cell>
          <cell r="AT2850" t="str">
            <v>COP-166-2014 Terminado Mantenimiento Periódico FDL KENNEDY Circuito Movilidad  -</v>
          </cell>
          <cell r="AU2850">
            <v>0</v>
          </cell>
          <cell r="AV2850" t="str">
            <v>sc</v>
          </cell>
        </row>
        <row r="2851">
          <cell r="AP2851">
            <v>150179</v>
          </cell>
          <cell r="AQ2851">
            <v>8009281</v>
          </cell>
          <cell r="AR2851">
            <v>8</v>
          </cell>
          <cell r="AS2851">
            <v>42409</v>
          </cell>
          <cell r="AT2851" t="str">
            <v>COP-166-2014 Terminado Construcción FDL KENNEDY Circuito Movilidad  Intervenido no reservado en el IDU-</v>
          </cell>
          <cell r="AU2851">
            <v>0</v>
          </cell>
          <cell r="AV2851" t="str">
            <v>sc</v>
          </cell>
        </row>
        <row r="2852">
          <cell r="AP2852">
            <v>150180</v>
          </cell>
          <cell r="AQ2852">
            <v>8009370</v>
          </cell>
          <cell r="AR2852">
            <v>8</v>
          </cell>
          <cell r="AS2852">
            <v>42409</v>
          </cell>
          <cell r="AT2852" t="str">
            <v>COP-166-2014 Terminado Construcción FDL KENNEDY Circuito Movilidad  Intervenido no reservado en el IDU-</v>
          </cell>
          <cell r="AU2852">
            <v>0</v>
          </cell>
          <cell r="AV2852" t="str">
            <v>sc</v>
          </cell>
        </row>
        <row r="2853">
          <cell r="AP2853">
            <v>150181</v>
          </cell>
          <cell r="AQ2853">
            <v>8009465</v>
          </cell>
          <cell r="AR2853">
            <v>8</v>
          </cell>
          <cell r="AS2853">
            <v>42409</v>
          </cell>
          <cell r="AT2853" t="str">
            <v>COP-166-2014 Terminado Construcción FDL KENNEDY Circuito Movilidad  Intervenido no reservado en el IDU-</v>
          </cell>
          <cell r="AU2853">
            <v>0</v>
          </cell>
          <cell r="AV2853" t="str">
            <v>sc</v>
          </cell>
        </row>
        <row r="2854">
          <cell r="AP2854">
            <v>150182</v>
          </cell>
          <cell r="AQ2854">
            <v>8009555</v>
          </cell>
          <cell r="AR2854">
            <v>8</v>
          </cell>
          <cell r="AS2854">
            <v>42409</v>
          </cell>
          <cell r="AT2854" t="str">
            <v>COP-166-2014 Terminado Construcción FDL KENNEDY Circuito Movilidad  Intervenido no reservado en el IDU-</v>
          </cell>
          <cell r="AU2854">
            <v>0</v>
          </cell>
          <cell r="AV2854" t="str">
            <v>sc</v>
          </cell>
        </row>
        <row r="2855">
          <cell r="AP2855">
            <v>150183</v>
          </cell>
          <cell r="AQ2855">
            <v>8009731</v>
          </cell>
          <cell r="AR2855">
            <v>8</v>
          </cell>
          <cell r="AS2855">
            <v>42409</v>
          </cell>
          <cell r="AT2855" t="str">
            <v>COP-166-2014 Terminado Construcción FDL KENNEDY Circuito Movilidad  Intervenido no reservado en el IDU-</v>
          </cell>
          <cell r="AU2855">
            <v>0</v>
          </cell>
          <cell r="AV2855" t="str">
            <v>sc</v>
          </cell>
        </row>
        <row r="2856">
          <cell r="AP2856">
            <v>150207</v>
          </cell>
          <cell r="AQ2856">
            <v>8009278</v>
          </cell>
          <cell r="AR2856">
            <v>8</v>
          </cell>
          <cell r="AS2856">
            <v>42389</v>
          </cell>
          <cell r="AT2856" t="str">
            <v>SD Terminado Acciones de Movilidad UAERMV Circuito Movilidad Salvando Vidas -</v>
          </cell>
          <cell r="AU2856">
            <v>0</v>
          </cell>
          <cell r="AV2856" t="str">
            <v>sc</v>
          </cell>
        </row>
        <row r="2857">
          <cell r="AP2857">
            <v>150208</v>
          </cell>
          <cell r="AQ2857">
            <v>8009386</v>
          </cell>
          <cell r="AR2857">
            <v>8</v>
          </cell>
          <cell r="AS2857">
            <v>42667</v>
          </cell>
          <cell r="AT2857" t="str">
            <v>SD Terminado Rehabilitación UAERMV Circuito Movilidad SD Intervenida 12/08/2013 Reporte depuración ejecución UMV-</v>
          </cell>
          <cell r="AU2857">
            <v>0</v>
          </cell>
          <cell r="AV2857" t="str">
            <v>sc</v>
          </cell>
        </row>
        <row r="2858">
          <cell r="AP2858">
            <v>150209</v>
          </cell>
          <cell r="AQ2858">
            <v>8009444</v>
          </cell>
          <cell r="AR2858">
            <v>8</v>
          </cell>
          <cell r="AS2858">
            <v>42389</v>
          </cell>
          <cell r="AT2858" t="str">
            <v>SD Terminado Acciones de Movilidad UAERMV Circuito Movilidad Salvando Vidas -</v>
          </cell>
          <cell r="AU2858">
            <v>0</v>
          </cell>
          <cell r="AV2858" t="str">
            <v>sc</v>
          </cell>
        </row>
        <row r="2859">
          <cell r="AP2859">
            <v>150210</v>
          </cell>
          <cell r="AQ2859">
            <v>8009695</v>
          </cell>
          <cell r="AR2859">
            <v>8</v>
          </cell>
          <cell r="AS2859">
            <v>42389</v>
          </cell>
          <cell r="AT2859" t="str">
            <v>SD Terminado Acciones de Movilidad UAERMV Circuito Movilidad Salvando Vidas -</v>
          </cell>
          <cell r="AU2859">
            <v>0</v>
          </cell>
          <cell r="AV2859" t="str">
            <v>sc</v>
          </cell>
        </row>
        <row r="2860">
          <cell r="AP2860">
            <v>150211</v>
          </cell>
          <cell r="AQ2860">
            <v>8009763</v>
          </cell>
          <cell r="AR2860">
            <v>8</v>
          </cell>
          <cell r="AS2860">
            <v>42389</v>
          </cell>
          <cell r="AT2860" t="str">
            <v>SD Terminado Acciones de Movilidad UAERMV Circuito Movilidad Salvando Vidas -</v>
          </cell>
          <cell r="AU2860">
            <v>0</v>
          </cell>
          <cell r="AV2860" t="str">
            <v>sc</v>
          </cell>
        </row>
        <row r="2861">
          <cell r="AP2861">
            <v>150212</v>
          </cell>
          <cell r="AQ2861">
            <v>8009809</v>
          </cell>
          <cell r="AR2861">
            <v>8</v>
          </cell>
          <cell r="AS2861">
            <v>42389</v>
          </cell>
          <cell r="AT2861" t="str">
            <v>SD Terminado Acciones de Movilidad UAERMV Circuito Movilidad Salvando Vidas -</v>
          </cell>
          <cell r="AU2861">
            <v>0</v>
          </cell>
          <cell r="AV2861" t="str">
            <v>sc</v>
          </cell>
        </row>
        <row r="2862">
          <cell r="AP2862">
            <v>150216</v>
          </cell>
          <cell r="AQ2862">
            <v>8009783</v>
          </cell>
          <cell r="AR2862">
            <v>8</v>
          </cell>
          <cell r="AS2862">
            <v>42579</v>
          </cell>
          <cell r="AT2862" t="str">
            <v>COP-213 DE 2015 Terminado Rehabilitación FDL KENNEDY Circuito Movilidad  Reporte Ejecución FDL Kennedy Julio 2016 Por Servidor-</v>
          </cell>
          <cell r="AU2862">
            <v>0</v>
          </cell>
          <cell r="AV2862" t="str">
            <v>sc</v>
          </cell>
        </row>
        <row r="2863">
          <cell r="AP2863">
            <v>150217</v>
          </cell>
          <cell r="AQ2863">
            <v>8009815</v>
          </cell>
          <cell r="AR2863">
            <v>8</v>
          </cell>
          <cell r="AS2863">
            <v>42579</v>
          </cell>
          <cell r="AT2863" t="str">
            <v>COP-213 DE 2015 Terminado Rehabilitación FDL KENNEDY Circuito Movilidad  Reporte Ejecución FDL Kennedy Julio 2016 Por Servidor-</v>
          </cell>
          <cell r="AU2863">
            <v>0</v>
          </cell>
          <cell r="AV2863" t="str">
            <v>sc</v>
          </cell>
        </row>
        <row r="2864">
          <cell r="AP2864">
            <v>150218</v>
          </cell>
          <cell r="AQ2864">
            <v>8009847</v>
          </cell>
          <cell r="AR2864">
            <v>8</v>
          </cell>
          <cell r="AS2864">
            <v>42579</v>
          </cell>
          <cell r="AT2864" t="str">
            <v>COP-213 DE 2015 Terminado Rehabilitación FDL KENNEDY Circuito Movilidad  Reporte Ejecución FDL Kennedy Julio 2016 Por Servidor-</v>
          </cell>
          <cell r="AU2864">
            <v>0</v>
          </cell>
          <cell r="AV2864" t="str">
            <v>sc</v>
          </cell>
        </row>
        <row r="2865">
          <cell r="AP2865">
            <v>150219</v>
          </cell>
          <cell r="AQ2865">
            <v>8009867</v>
          </cell>
          <cell r="AR2865">
            <v>8</v>
          </cell>
          <cell r="AS2865">
            <v>42579</v>
          </cell>
          <cell r="AT2865" t="str">
            <v>COP-213 DE 2015 Terminado Rehabilitación FDL KENNEDY Circuito Movilidad  Reporte Ejecución FDL Kennedy Julio 2016 Por Servidor-</v>
          </cell>
          <cell r="AU2865">
            <v>0</v>
          </cell>
          <cell r="AV2865" t="str">
            <v>sc</v>
          </cell>
        </row>
        <row r="2866">
          <cell r="AP2866">
            <v>150255</v>
          </cell>
          <cell r="AQ2866">
            <v>8010181</v>
          </cell>
          <cell r="AR2866">
            <v>8</v>
          </cell>
          <cell r="AS2866">
            <v>41676</v>
          </cell>
          <cell r="AT2866" t="str">
            <v>SD Terminado Rehabilitación UAERMV Local  -</v>
          </cell>
          <cell r="AU2866">
            <v>0</v>
          </cell>
          <cell r="AV2866" t="str">
            <v>sc</v>
          </cell>
        </row>
        <row r="2867">
          <cell r="AP2867">
            <v>150258</v>
          </cell>
          <cell r="AQ2867">
            <v>8010395</v>
          </cell>
          <cell r="AR2867">
            <v>8</v>
          </cell>
          <cell r="AS2867">
            <v>41912</v>
          </cell>
          <cell r="AT2867" t="str">
            <v>SD Terminado Rehabilitación UAERMV Local  -</v>
          </cell>
          <cell r="AU2867">
            <v>0</v>
          </cell>
          <cell r="AV2867" t="str">
            <v>sc</v>
          </cell>
        </row>
        <row r="2868">
          <cell r="AP2868">
            <v>150259</v>
          </cell>
          <cell r="AQ2868">
            <v>8010482</v>
          </cell>
          <cell r="AR2868">
            <v>8</v>
          </cell>
          <cell r="AS2868">
            <v>41912</v>
          </cell>
          <cell r="AT2868" t="str">
            <v>SD Terminado Rehabilitación UAERMV Local  -</v>
          </cell>
          <cell r="AU2868">
            <v>0</v>
          </cell>
          <cell r="AV2868" t="str">
            <v>sc</v>
          </cell>
        </row>
        <row r="2869">
          <cell r="AP2869">
            <v>150260</v>
          </cell>
          <cell r="AQ2869">
            <v>8010572</v>
          </cell>
          <cell r="AR2869">
            <v>8</v>
          </cell>
          <cell r="AS2869">
            <v>41912</v>
          </cell>
          <cell r="AT2869" t="str">
            <v>SD Terminado Rehabilitación UAERMV Local  -</v>
          </cell>
          <cell r="AU2869">
            <v>0</v>
          </cell>
          <cell r="AV2869" t="str">
            <v>sc</v>
          </cell>
        </row>
        <row r="2870">
          <cell r="AP2870">
            <v>150261</v>
          </cell>
          <cell r="AQ2870">
            <v>8010627</v>
          </cell>
          <cell r="AR2870">
            <v>8</v>
          </cell>
          <cell r="AS2870">
            <v>41912</v>
          </cell>
          <cell r="AT2870" t="str">
            <v>SD Terminado Rehabilitación UAERMV Local  -</v>
          </cell>
          <cell r="AU2870">
            <v>0</v>
          </cell>
          <cell r="AV2870" t="str">
            <v>sc</v>
          </cell>
        </row>
        <row r="2871">
          <cell r="AP2871">
            <v>150368</v>
          </cell>
          <cell r="AQ2871">
            <v>8010202</v>
          </cell>
          <cell r="AR2871">
            <v>8</v>
          </cell>
          <cell r="AS2871">
            <v>41852</v>
          </cell>
          <cell r="AT2871" t="str">
            <v>SD Reservado Mantenimiento Periódico FDL KENNEDY Local  Cabildos-</v>
          </cell>
          <cell r="AU2871">
            <v>0</v>
          </cell>
          <cell r="AV2871" t="str">
            <v>sc</v>
          </cell>
        </row>
        <row r="2872">
          <cell r="AP2872">
            <v>150392</v>
          </cell>
          <cell r="AQ2872">
            <v>8009128</v>
          </cell>
          <cell r="AR2872">
            <v>8</v>
          </cell>
          <cell r="AS2872">
            <v>42313</v>
          </cell>
          <cell r="AT2872" t="str">
            <v>IDU-73-2008 Terminado Rehabilitación IDU Circuito Movilidad  -</v>
          </cell>
          <cell r="AU2872">
            <v>0</v>
          </cell>
          <cell r="AV2872" t="str">
            <v>sc</v>
          </cell>
        </row>
        <row r="2873">
          <cell r="AP2873">
            <v>150456</v>
          </cell>
          <cell r="AQ2873">
            <v>8010487</v>
          </cell>
          <cell r="AR2873">
            <v>8</v>
          </cell>
          <cell r="AS2873">
            <v>42313</v>
          </cell>
          <cell r="AT2873" t="str">
            <v>IDU-73-2008 Terminado Rehabilitación IDU Circuito Movilidad  -</v>
          </cell>
          <cell r="AU2873">
            <v>0</v>
          </cell>
          <cell r="AV2873" t="str">
            <v>sc</v>
          </cell>
        </row>
        <row r="2874">
          <cell r="AP2874">
            <v>150457</v>
          </cell>
          <cell r="AQ2874">
            <v>50006207</v>
          </cell>
          <cell r="AR2874">
            <v>8</v>
          </cell>
          <cell r="AS2874">
            <v>42313</v>
          </cell>
          <cell r="AT2874" t="str">
            <v>IDU-73-2008 Terminado Reconstrucción IDU Circuito Movilidad  -</v>
          </cell>
          <cell r="AU2874">
            <v>0</v>
          </cell>
          <cell r="AV2874" t="str">
            <v>sc</v>
          </cell>
        </row>
        <row r="2875">
          <cell r="AP2875">
            <v>150524</v>
          </cell>
          <cell r="AQ2875">
            <v>8010215</v>
          </cell>
          <cell r="AR2875">
            <v>8</v>
          </cell>
          <cell r="AS2875">
            <v>40956</v>
          </cell>
          <cell r="AT2875" t="str">
            <v>SD Terminado Mantenimiento Periódico UAERMV Local  -</v>
          </cell>
          <cell r="AU2875">
            <v>0</v>
          </cell>
          <cell r="AV2875" t="str">
            <v>sc</v>
          </cell>
        </row>
        <row r="2876">
          <cell r="AP2876">
            <v>150618</v>
          </cell>
          <cell r="AQ2876">
            <v>8009232</v>
          </cell>
          <cell r="AR2876">
            <v>8</v>
          </cell>
          <cell r="AS2876">
            <v>42389</v>
          </cell>
          <cell r="AT2876" t="str">
            <v>SD Terminado Acciones de Movilidad UAERMV Circuito Movilidad Salvando Vidas -</v>
          </cell>
          <cell r="AU2876">
            <v>0</v>
          </cell>
          <cell r="AV2876" t="str">
            <v>sc</v>
          </cell>
        </row>
        <row r="2877">
          <cell r="AP2877">
            <v>150619</v>
          </cell>
          <cell r="AQ2877">
            <v>8009135</v>
          </cell>
          <cell r="AR2877">
            <v>8</v>
          </cell>
          <cell r="AS2877">
            <v>42389</v>
          </cell>
          <cell r="AT2877" t="str">
            <v>SD Terminado Acciones de Movilidad UAERMV Circuito Movilidad Salvando Vidas -</v>
          </cell>
          <cell r="AU2877">
            <v>0</v>
          </cell>
          <cell r="AV2877" t="str">
            <v>sc</v>
          </cell>
        </row>
        <row r="2878">
          <cell r="AP2878">
            <v>150620</v>
          </cell>
          <cell r="AQ2878">
            <v>8009097</v>
          </cell>
          <cell r="AR2878">
            <v>8</v>
          </cell>
          <cell r="AS2878">
            <v>42534</v>
          </cell>
          <cell r="AT2878" t="str">
            <v>IDU-1707-2014 Terminado Acciones de Movilidad IDU Circuito Movilidad SITP Y TRONCALES -</v>
          </cell>
          <cell r="AU2878">
            <v>0</v>
          </cell>
          <cell r="AV2878" t="str">
            <v>sc</v>
          </cell>
        </row>
        <row r="2879">
          <cell r="AP2879">
            <v>150621</v>
          </cell>
          <cell r="AQ2879">
            <v>8009037</v>
          </cell>
          <cell r="AR2879">
            <v>8</v>
          </cell>
          <cell r="AS2879">
            <v>42534</v>
          </cell>
          <cell r="AT2879" t="str">
            <v>IDU-1707-2014 Terminado Acciones de Movilidad IDU Circuito Movilidad SITP Y TRONCALES -</v>
          </cell>
          <cell r="AU2879">
            <v>0</v>
          </cell>
          <cell r="AV2879" t="str">
            <v>sc</v>
          </cell>
        </row>
        <row r="2880">
          <cell r="AP2880">
            <v>150622</v>
          </cell>
          <cell r="AQ2880">
            <v>8008989</v>
          </cell>
          <cell r="AR2880">
            <v>8</v>
          </cell>
          <cell r="AS2880">
            <v>42534</v>
          </cell>
          <cell r="AT2880" t="str">
            <v>IDU-1707-2014 Terminado Acciones de Movilidad IDU Circuito Movilidad SITP Y TRONCALES -</v>
          </cell>
          <cell r="AU2880">
            <v>0</v>
          </cell>
          <cell r="AV2880" t="str">
            <v>sc</v>
          </cell>
        </row>
        <row r="2881">
          <cell r="AP2881">
            <v>150623</v>
          </cell>
          <cell r="AQ2881">
            <v>8008959</v>
          </cell>
          <cell r="AR2881">
            <v>8</v>
          </cell>
          <cell r="AS2881">
            <v>42534</v>
          </cell>
          <cell r="AT2881" t="str">
            <v>IDU-1707-2014 Terminado Acciones de Movilidad IDU Circuito Movilidad SITP Y TRONCALES -</v>
          </cell>
          <cell r="AU2881">
            <v>0</v>
          </cell>
          <cell r="AV2881" t="str">
            <v>sc</v>
          </cell>
        </row>
        <row r="2882">
          <cell r="AP2882">
            <v>150660</v>
          </cell>
          <cell r="AQ2882">
            <v>8010538</v>
          </cell>
          <cell r="AR2882">
            <v>8</v>
          </cell>
          <cell r="AS2882">
            <v>40897</v>
          </cell>
          <cell r="AT2882" t="str">
            <v>UMV-78-2010 Terminado Mantenimiento Periódico UAERMV Circuito Movilidad  -</v>
          </cell>
          <cell r="AU2882">
            <v>0</v>
          </cell>
          <cell r="AV2882" t="str">
            <v>sc</v>
          </cell>
        </row>
        <row r="2883">
          <cell r="AP2883">
            <v>150661</v>
          </cell>
          <cell r="AQ2883">
            <v>8010505</v>
          </cell>
          <cell r="AR2883">
            <v>8</v>
          </cell>
          <cell r="AS2883">
            <v>40897</v>
          </cell>
          <cell r="AT2883" t="str">
            <v>UMV-78-2010 Terminado Mantenimiento Periódico UAERMV Circuito Movilidad  -</v>
          </cell>
          <cell r="AU2883">
            <v>0</v>
          </cell>
          <cell r="AV2883" t="str">
            <v>sc</v>
          </cell>
        </row>
        <row r="2884">
          <cell r="AP2884">
            <v>150662</v>
          </cell>
          <cell r="AQ2884">
            <v>8010471</v>
          </cell>
          <cell r="AR2884">
            <v>8</v>
          </cell>
          <cell r="AS2884">
            <v>40897</v>
          </cell>
          <cell r="AT2884" t="str">
            <v>UMV-78-2010 Terminado Mantenimiento Periódico UAERMV Circuito Movilidad  -</v>
          </cell>
          <cell r="AU2884">
            <v>0</v>
          </cell>
          <cell r="AV2884" t="str">
            <v>sc</v>
          </cell>
        </row>
        <row r="2885">
          <cell r="AP2885">
            <v>150663</v>
          </cell>
          <cell r="AQ2885">
            <v>8010449</v>
          </cell>
          <cell r="AR2885">
            <v>8</v>
          </cell>
          <cell r="AS2885">
            <v>40897</v>
          </cell>
          <cell r="AT2885" t="str">
            <v>UMV-78-2010 Terminado Mantenimiento Periódico UAERMV Circuito Movilidad  -</v>
          </cell>
          <cell r="AU2885">
            <v>0</v>
          </cell>
          <cell r="AV2885" t="str">
            <v>sc</v>
          </cell>
        </row>
        <row r="2886">
          <cell r="AP2886">
            <v>150698</v>
          </cell>
          <cell r="AQ2886">
            <v>8009791</v>
          </cell>
          <cell r="AR2886">
            <v>8</v>
          </cell>
          <cell r="AS2886">
            <v>42768</v>
          </cell>
          <cell r="AT2886" t="str">
            <v>SD Reservado Acciones de Movilidad UAERMV Circuito Movilidad Salvando Vidas -</v>
          </cell>
          <cell r="AU2886">
            <v>0</v>
          </cell>
          <cell r="AV2886" t="str">
            <v>sc</v>
          </cell>
        </row>
        <row r="2887">
          <cell r="AP2887">
            <v>150701</v>
          </cell>
          <cell r="AQ2887">
            <v>8010019</v>
          </cell>
          <cell r="AR2887">
            <v>8</v>
          </cell>
          <cell r="AS2887">
            <v>42389</v>
          </cell>
          <cell r="AT2887" t="str">
            <v>SD Terminado Acciones de Movilidad UAERMV Circuito Movilidad Salvando Vidas -</v>
          </cell>
          <cell r="AU2887">
            <v>0</v>
          </cell>
          <cell r="AV2887" t="str">
            <v>sc</v>
          </cell>
        </row>
        <row r="2888">
          <cell r="AP2888">
            <v>150705</v>
          </cell>
          <cell r="AQ2888">
            <v>8010238</v>
          </cell>
          <cell r="AR2888">
            <v>8</v>
          </cell>
          <cell r="AS2888">
            <v>42313</v>
          </cell>
          <cell r="AT2888" t="str">
            <v>IDU-73-2008 Terminado Rehabilitación IDU Circuito Movilidad  -Calzada2-POLIZA ESTABILIDAD ACTIVA</v>
          </cell>
          <cell r="AU2888">
            <v>42962</v>
          </cell>
          <cell r="AV2888" t="str">
            <v>sc</v>
          </cell>
        </row>
        <row r="2889">
          <cell r="AP2889">
            <v>150731</v>
          </cell>
          <cell r="AQ2889">
            <v>8010384</v>
          </cell>
          <cell r="AR2889">
            <v>8</v>
          </cell>
          <cell r="AS2889">
            <v>41047</v>
          </cell>
          <cell r="AT2889" t="str">
            <v>UMV-189-2009 Terminado Mantenimiento Periódico UAERMV Local  -</v>
          </cell>
          <cell r="AU2889">
            <v>0</v>
          </cell>
          <cell r="AV2889" t="str">
            <v>sc</v>
          </cell>
        </row>
        <row r="2890">
          <cell r="AP2890">
            <v>150737</v>
          </cell>
          <cell r="AQ2890">
            <v>8010346</v>
          </cell>
          <cell r="AR2890">
            <v>8</v>
          </cell>
          <cell r="AS2890">
            <v>42389</v>
          </cell>
          <cell r="AT2890" t="str">
            <v>SD Terminado Acciones de Movilidad UAERMV Circuito Movilidad Salvando Vidas -</v>
          </cell>
          <cell r="AU2890">
            <v>0</v>
          </cell>
          <cell r="AV2890" t="str">
            <v>sc</v>
          </cell>
        </row>
        <row r="2891">
          <cell r="AP2891">
            <v>150753</v>
          </cell>
          <cell r="AQ2891">
            <v>8010385</v>
          </cell>
          <cell r="AR2891">
            <v>8</v>
          </cell>
          <cell r="AS2891">
            <v>40897</v>
          </cell>
          <cell r="AT2891" t="str">
            <v>UMV-78-2010 Terminado Mantenimiento Periódico UAERMV Circuito Movilidad  -</v>
          </cell>
          <cell r="AU2891">
            <v>0</v>
          </cell>
          <cell r="AV2891" t="str">
            <v>sc</v>
          </cell>
        </row>
        <row r="2892">
          <cell r="AP2892">
            <v>150861</v>
          </cell>
          <cell r="AQ2892">
            <v>8009328</v>
          </cell>
          <cell r="AR2892">
            <v>8</v>
          </cell>
          <cell r="AS2892">
            <v>42389</v>
          </cell>
          <cell r="AT2892" t="str">
            <v>SD Terminado Acciones de Movilidad UAERMV Circuito Movilidad Salvando Vidas -</v>
          </cell>
          <cell r="AU2892">
            <v>0</v>
          </cell>
          <cell r="AV2892" t="str">
            <v>VIABLE</v>
          </cell>
        </row>
        <row r="2893">
          <cell r="AP2893">
            <v>151039</v>
          </cell>
          <cell r="AQ2893">
            <v>8009423</v>
          </cell>
          <cell r="AR2893">
            <v>8</v>
          </cell>
          <cell r="AS2893">
            <v>42768</v>
          </cell>
          <cell r="AT2893" t="str">
            <v>SD Reservado Acciones de Movilidad UAERMV Circuito Movilidad Salvando Vidas -</v>
          </cell>
          <cell r="AU2893">
            <v>0</v>
          </cell>
          <cell r="AV2893" t="str">
            <v>sc</v>
          </cell>
        </row>
        <row r="2894">
          <cell r="AP2894">
            <v>151070</v>
          </cell>
          <cell r="AQ2894">
            <v>8010178</v>
          </cell>
          <cell r="AR2894">
            <v>8</v>
          </cell>
          <cell r="AS2894">
            <v>42153</v>
          </cell>
          <cell r="AT2894" t="str">
            <v>SD Terminado Acciones de Movilidad UAERMV Local  -</v>
          </cell>
          <cell r="AU2894">
            <v>0</v>
          </cell>
          <cell r="AV2894" t="str">
            <v>sc</v>
          </cell>
        </row>
        <row r="2895">
          <cell r="AP2895">
            <v>151071</v>
          </cell>
          <cell r="AQ2895">
            <v>8010226</v>
          </cell>
          <cell r="AR2895">
            <v>8</v>
          </cell>
          <cell r="AS2895">
            <v>42185</v>
          </cell>
          <cell r="AT2895" t="str">
            <v>SD Terminado Acciones de Movilidad UAERMV Local  -</v>
          </cell>
          <cell r="AU2895">
            <v>0</v>
          </cell>
          <cell r="AV2895" t="str">
            <v>sc</v>
          </cell>
        </row>
        <row r="2896">
          <cell r="AP2896">
            <v>151152</v>
          </cell>
          <cell r="AQ2896">
            <v>8009126</v>
          </cell>
          <cell r="AR2896">
            <v>8</v>
          </cell>
          <cell r="AS2896">
            <v>42731</v>
          </cell>
          <cell r="AT2896" t="str">
            <v>SD Reservado Mantenimiento Periódico IDU Circuito Movilidad EJECUCION SITP 2016 -</v>
          </cell>
          <cell r="AU2896">
            <v>0</v>
          </cell>
          <cell r="AV2896" t="str">
            <v>sc</v>
          </cell>
        </row>
        <row r="2897">
          <cell r="AP2897">
            <v>151153</v>
          </cell>
          <cell r="AQ2897">
            <v>8009061</v>
          </cell>
          <cell r="AR2897">
            <v>8</v>
          </cell>
          <cell r="AS2897">
            <v>42731</v>
          </cell>
          <cell r="AT2897" t="str">
            <v>SD Reservado Mantenimiento Periódico IDU Circuito Movilidad EJECUCION SITP 2016 -</v>
          </cell>
          <cell r="AU2897">
            <v>0</v>
          </cell>
          <cell r="AV2897" t="str">
            <v>sc</v>
          </cell>
        </row>
        <row r="2898">
          <cell r="AP2898">
            <v>151154</v>
          </cell>
          <cell r="AQ2898">
            <v>8009012</v>
          </cell>
          <cell r="AR2898">
            <v>8</v>
          </cell>
          <cell r="AS2898">
            <v>42731</v>
          </cell>
          <cell r="AT2898" t="str">
            <v>SD Reservado Mantenimiento Periódico IDU Circuito Movilidad EJECUCION SITP 2016 -</v>
          </cell>
          <cell r="AU2898">
            <v>0</v>
          </cell>
          <cell r="AV2898" t="str">
            <v>sc</v>
          </cell>
        </row>
        <row r="2899">
          <cell r="AP2899">
            <v>151155</v>
          </cell>
          <cell r="AQ2899">
            <v>8008951</v>
          </cell>
          <cell r="AR2899">
            <v>8</v>
          </cell>
          <cell r="AS2899">
            <v>42731</v>
          </cell>
          <cell r="AT2899" t="str">
            <v>SD Reservado Mantenimiento Periódico IDU Circuito Movilidad EJECUCION SITP 2016 -</v>
          </cell>
          <cell r="AU2899">
            <v>0</v>
          </cell>
          <cell r="AV2899" t="str">
            <v>sc</v>
          </cell>
        </row>
        <row r="2900">
          <cell r="AP2900">
            <v>151156</v>
          </cell>
          <cell r="AQ2900">
            <v>8008908</v>
          </cell>
          <cell r="AR2900">
            <v>8</v>
          </cell>
          <cell r="AS2900">
            <v>42731</v>
          </cell>
          <cell r="AT2900" t="str">
            <v>SD Reservado Mantenimiento Periódico IDU Circuito Movilidad EJECUCION SITP 2016 -</v>
          </cell>
          <cell r="AU2900">
            <v>0</v>
          </cell>
          <cell r="AV2900" t="str">
            <v>sc</v>
          </cell>
        </row>
        <row r="2901">
          <cell r="AP2901">
            <v>151157</v>
          </cell>
          <cell r="AQ2901">
            <v>8008826</v>
          </cell>
          <cell r="AR2901">
            <v>8</v>
          </cell>
          <cell r="AS2901">
            <v>42731</v>
          </cell>
          <cell r="AT2901" t="str">
            <v>SD Reservado Mantenimiento Periódico IDU Circuito Movilidad EJECUCION SITP 2016 -</v>
          </cell>
          <cell r="AU2901">
            <v>0</v>
          </cell>
          <cell r="AV2901" t="str">
            <v>sc</v>
          </cell>
        </row>
        <row r="2902">
          <cell r="AP2902">
            <v>151158</v>
          </cell>
          <cell r="AQ2902">
            <v>8008754</v>
          </cell>
          <cell r="AR2902">
            <v>8</v>
          </cell>
          <cell r="AS2902">
            <v>42731</v>
          </cell>
          <cell r="AT2902" t="str">
            <v>SD Reservado Mantenimiento Periódico IDU Circuito Movilidad EJECUCION SITP 2016 -</v>
          </cell>
          <cell r="AU2902">
            <v>0</v>
          </cell>
          <cell r="AV2902" t="str">
            <v>sc</v>
          </cell>
        </row>
        <row r="2903">
          <cell r="AP2903">
            <v>151159</v>
          </cell>
          <cell r="AQ2903">
            <v>8008683</v>
          </cell>
          <cell r="AR2903">
            <v>8</v>
          </cell>
          <cell r="AS2903">
            <v>42731</v>
          </cell>
          <cell r="AT2903" t="str">
            <v>SD Reservado Mantenimiento Periódico IDU Circuito Movilidad EJECUCION SITP 2016 -</v>
          </cell>
          <cell r="AU2903">
            <v>0</v>
          </cell>
          <cell r="AV2903" t="str">
            <v>sc</v>
          </cell>
        </row>
        <row r="2904">
          <cell r="AP2904">
            <v>151169</v>
          </cell>
          <cell r="AQ2904">
            <v>8010390</v>
          </cell>
          <cell r="AR2904">
            <v>8</v>
          </cell>
          <cell r="AS2904">
            <v>41579</v>
          </cell>
          <cell r="AT2904" t="str">
            <v>SD Terminado Rehabilitación UAERMV Circuito Movilidad  -</v>
          </cell>
          <cell r="AU2904">
            <v>0</v>
          </cell>
          <cell r="AV2904" t="str">
            <v>sc</v>
          </cell>
        </row>
        <row r="2905">
          <cell r="AP2905">
            <v>151170</v>
          </cell>
          <cell r="AQ2905">
            <v>8010276</v>
          </cell>
          <cell r="AR2905">
            <v>8</v>
          </cell>
          <cell r="AS2905">
            <v>41579</v>
          </cell>
          <cell r="AT2905" t="str">
            <v>SD Terminado Rehabilitación UAERMV Circuito Movilidad  -</v>
          </cell>
          <cell r="AU2905">
            <v>0</v>
          </cell>
          <cell r="AV2905" t="str">
            <v>sc</v>
          </cell>
        </row>
        <row r="2906">
          <cell r="AP2906">
            <v>151171</v>
          </cell>
          <cell r="AQ2906">
            <v>8010227</v>
          </cell>
          <cell r="AR2906">
            <v>8</v>
          </cell>
          <cell r="AS2906">
            <v>42768</v>
          </cell>
          <cell r="AT2906" t="str">
            <v>SD Reservado Acciones de Movilidad UAERMV Circuito Movilidad Salvando Vidas -</v>
          </cell>
          <cell r="AU2906">
            <v>0</v>
          </cell>
          <cell r="AV2906" t="str">
            <v>sc</v>
          </cell>
        </row>
        <row r="2907">
          <cell r="AP2907">
            <v>151209</v>
          </cell>
          <cell r="AQ2907">
            <v>8009531</v>
          </cell>
          <cell r="AR2907">
            <v>8</v>
          </cell>
          <cell r="AS2907">
            <v>42768</v>
          </cell>
          <cell r="AT2907" t="str">
            <v>SD Reservado Acciones de Movilidad UAERMV Local Salvando Vidas -</v>
          </cell>
          <cell r="AU2907">
            <v>0</v>
          </cell>
          <cell r="AV2907" t="str">
            <v>sc</v>
          </cell>
        </row>
        <row r="2908">
          <cell r="AP2908">
            <v>151353</v>
          </cell>
          <cell r="AQ2908">
            <v>8004717</v>
          </cell>
          <cell r="AR2908">
            <v>8</v>
          </cell>
          <cell r="AS2908">
            <v>42313</v>
          </cell>
          <cell r="AT2908" t="str">
            <v>IDU-067-2012 Terminado Rehabilitación IDU Local  -Calzada 4-POLIZA ESTABILIDAD Y CALIDAD ACTIVA</v>
          </cell>
          <cell r="AU2908">
            <v>44099</v>
          </cell>
          <cell r="AV2908" t="str">
            <v>sc</v>
          </cell>
        </row>
        <row r="2909">
          <cell r="AP2909">
            <v>151780</v>
          </cell>
          <cell r="AQ2909">
            <v>8001873</v>
          </cell>
          <cell r="AR2909">
            <v>8</v>
          </cell>
          <cell r="AS2909">
            <v>41912</v>
          </cell>
          <cell r="AT2909" t="str">
            <v>SD Terminado Rehabilitación UAERMV Circuito Movilidad  -</v>
          </cell>
          <cell r="AU2909">
            <v>0</v>
          </cell>
          <cell r="AV2909" t="str">
            <v>sc</v>
          </cell>
        </row>
        <row r="2910">
          <cell r="AP2910">
            <v>151781</v>
          </cell>
          <cell r="AQ2910">
            <v>8001764</v>
          </cell>
          <cell r="AR2910">
            <v>8</v>
          </cell>
          <cell r="AS2910">
            <v>42667</v>
          </cell>
          <cell r="AT2910" t="str">
            <v>SD Terminado Rehabilitación UAERMV Circuito Movilidad SD Intervenida 07/04/2014 Reporte depuración ejecución UMV-</v>
          </cell>
          <cell r="AU2910">
            <v>0</v>
          </cell>
          <cell r="AV2910" t="str">
            <v>sc</v>
          </cell>
        </row>
        <row r="2911">
          <cell r="AP2911">
            <v>151782</v>
          </cell>
          <cell r="AQ2911">
            <v>8001686</v>
          </cell>
          <cell r="AR2911">
            <v>8</v>
          </cell>
          <cell r="AS2911">
            <v>42667</v>
          </cell>
          <cell r="AT2911" t="str">
            <v>SD Terminado Rehabilitación UAERMV Circuito Movilidad SD Intervenida 07/04/2014 Reporte depuración ejecución UMV-</v>
          </cell>
          <cell r="AU2911">
            <v>0</v>
          </cell>
          <cell r="AV2911" t="str">
            <v>sc</v>
          </cell>
        </row>
        <row r="2912">
          <cell r="AP2912">
            <v>151785</v>
          </cell>
          <cell r="AQ2912">
            <v>8001524</v>
          </cell>
          <cell r="AR2912">
            <v>8</v>
          </cell>
          <cell r="AS2912">
            <v>41912</v>
          </cell>
          <cell r="AT2912" t="str">
            <v>SD Terminado Rehabilitación UAERMV Circuito Movilidad  -</v>
          </cell>
          <cell r="AU2912">
            <v>0</v>
          </cell>
          <cell r="AV2912" t="str">
            <v>sc</v>
          </cell>
        </row>
        <row r="2913">
          <cell r="AP2913">
            <v>151788</v>
          </cell>
          <cell r="AQ2913">
            <v>8001405</v>
          </cell>
          <cell r="AR2913">
            <v>8</v>
          </cell>
          <cell r="AS2913">
            <v>42550</v>
          </cell>
          <cell r="AT2913" t="str">
            <v>SD Terminado Mantenimiento Periódico UAERMV Circuito Movilidad  -</v>
          </cell>
          <cell r="AU2913">
            <v>0</v>
          </cell>
          <cell r="AV2913" t="str">
            <v>sc</v>
          </cell>
        </row>
        <row r="2914">
          <cell r="AP2914">
            <v>151829</v>
          </cell>
          <cell r="AQ2914">
            <v>50008340</v>
          </cell>
          <cell r="AR2914">
            <v>8</v>
          </cell>
          <cell r="AS2914">
            <v>41519</v>
          </cell>
          <cell r="AT2914" t="str">
            <v>SD Terminado Mantenimiento Periódico UAERMV Circuito Movilidad  -</v>
          </cell>
          <cell r="AU2914">
            <v>0</v>
          </cell>
          <cell r="AV2914" t="str">
            <v>sc</v>
          </cell>
        </row>
        <row r="2915">
          <cell r="AP2915">
            <v>151830</v>
          </cell>
          <cell r="AQ2915">
            <v>50008340</v>
          </cell>
          <cell r="AR2915">
            <v>8</v>
          </cell>
          <cell r="AS2915">
            <v>42313</v>
          </cell>
          <cell r="AT2915" t="str">
            <v>IDU-1707-2014 Terminado Rehabilitación IDU Circuito Movilidad  -</v>
          </cell>
          <cell r="AU2915">
            <v>0</v>
          </cell>
          <cell r="AV2915" t="str">
            <v>sc</v>
          </cell>
        </row>
        <row r="2916">
          <cell r="AP2916">
            <v>151831</v>
          </cell>
          <cell r="AQ2916">
            <v>8001714</v>
          </cell>
          <cell r="AR2916">
            <v>8</v>
          </cell>
          <cell r="AS2916">
            <v>42313</v>
          </cell>
          <cell r="AT2916" t="str">
            <v>IDU-1707-2014 Terminado Rehabilitación IDU Circuito Movilidad  -</v>
          </cell>
          <cell r="AU2916">
            <v>0</v>
          </cell>
          <cell r="AV2916" t="str">
            <v>sc</v>
          </cell>
        </row>
        <row r="2917">
          <cell r="AP2917">
            <v>151848</v>
          </cell>
          <cell r="AQ2917">
            <v>8001666</v>
          </cell>
          <cell r="AR2917">
            <v>8</v>
          </cell>
          <cell r="AS2917">
            <v>40956</v>
          </cell>
          <cell r="AT2917" t="str">
            <v>SD Terminado Mantenimiento Periódico UAERMV Arterial  -</v>
          </cell>
          <cell r="AU2917">
            <v>0</v>
          </cell>
          <cell r="AV2917" t="str">
            <v>sc</v>
          </cell>
        </row>
        <row r="2918">
          <cell r="AP2918">
            <v>151849</v>
          </cell>
          <cell r="AQ2918">
            <v>8001666</v>
          </cell>
          <cell r="AR2918">
            <v>8</v>
          </cell>
          <cell r="AS2918">
            <v>40956</v>
          </cell>
          <cell r="AT2918" t="str">
            <v>SD Terminado Mantenimiento Periódico UAERMV Arterial  -</v>
          </cell>
          <cell r="AU2918">
            <v>0</v>
          </cell>
          <cell r="AV2918" t="str">
            <v>sc</v>
          </cell>
        </row>
        <row r="2919">
          <cell r="AP2919">
            <v>151850</v>
          </cell>
          <cell r="AQ2919">
            <v>8001506</v>
          </cell>
          <cell r="AR2919">
            <v>8</v>
          </cell>
          <cell r="AS2919">
            <v>40956</v>
          </cell>
          <cell r="AT2919" t="str">
            <v>CONV-004-2009 Terminado Mantenimiento Periódico UAERMV Arterial  -</v>
          </cell>
          <cell r="AU2919">
            <v>0</v>
          </cell>
          <cell r="AV2919" t="str">
            <v>sc</v>
          </cell>
        </row>
        <row r="2920">
          <cell r="AP2920">
            <v>151851</v>
          </cell>
          <cell r="AQ2920">
            <v>8001506</v>
          </cell>
          <cell r="AR2920">
            <v>8</v>
          </cell>
          <cell r="AS2920">
            <v>40956</v>
          </cell>
          <cell r="AT2920" t="str">
            <v>CONV-004-2009 Terminado Mantenimiento Periódico UAERMV Arterial  -</v>
          </cell>
          <cell r="AU2920">
            <v>0</v>
          </cell>
          <cell r="AV2920" t="str">
            <v>sc</v>
          </cell>
        </row>
        <row r="2921">
          <cell r="AP2921">
            <v>151985</v>
          </cell>
          <cell r="AQ2921">
            <v>8003055</v>
          </cell>
          <cell r="AR2921">
            <v>8</v>
          </cell>
          <cell r="AS2921">
            <v>41942</v>
          </cell>
          <cell r="AT2921" t="str">
            <v>SD Terminado Mantenimiento Periódico UAERMV Circuito Movilidad  -</v>
          </cell>
          <cell r="AU2921">
            <v>0</v>
          </cell>
          <cell r="AV2921" t="str">
            <v>sc</v>
          </cell>
        </row>
        <row r="2922">
          <cell r="AP2922">
            <v>151986</v>
          </cell>
          <cell r="AQ2922">
            <v>8003869</v>
          </cell>
          <cell r="AR2922">
            <v>8</v>
          </cell>
          <cell r="AS2922">
            <v>42768</v>
          </cell>
          <cell r="AT2922" t="str">
            <v>SD Reservado Acciones de Movilidad UAERMV Circuito Movilidad Salvando Vidas -</v>
          </cell>
          <cell r="AU2922">
            <v>0</v>
          </cell>
          <cell r="AV2922" t="str">
            <v>sc</v>
          </cell>
        </row>
        <row r="2923">
          <cell r="AP2923">
            <v>152083</v>
          </cell>
          <cell r="AQ2923">
            <v>8003079</v>
          </cell>
          <cell r="AR2923">
            <v>8</v>
          </cell>
          <cell r="AS2923">
            <v>42768</v>
          </cell>
          <cell r="AT2923" t="str">
            <v>SD Reservado Acciones de Movilidad UAERMV Circuito Movilidad Salvando Vidas -</v>
          </cell>
          <cell r="AU2923">
            <v>0</v>
          </cell>
          <cell r="AV2923" t="str">
            <v>sc</v>
          </cell>
        </row>
        <row r="2924">
          <cell r="AP2924">
            <v>152204</v>
          </cell>
          <cell r="AQ2924">
            <v>8001555</v>
          </cell>
          <cell r="AR2924">
            <v>8</v>
          </cell>
          <cell r="AS2924">
            <v>42313</v>
          </cell>
          <cell r="AT2924" t="str">
            <v>IDU-1707-2014 Terminado Rehabilitación IDU Circuito Movilidad  -</v>
          </cell>
          <cell r="AU2924">
            <v>0</v>
          </cell>
          <cell r="AV2924" t="str">
            <v>sc</v>
          </cell>
        </row>
        <row r="2925">
          <cell r="AP2925">
            <v>152205</v>
          </cell>
          <cell r="AQ2925">
            <v>8001243</v>
          </cell>
          <cell r="AR2925">
            <v>8</v>
          </cell>
          <cell r="AS2925">
            <v>42313</v>
          </cell>
          <cell r="AT2925" t="str">
            <v>IDU-1707-2014 Terminado Rehabilitación IDU Circuito Movilidad  -</v>
          </cell>
          <cell r="AU2925">
            <v>0</v>
          </cell>
          <cell r="AV2925" t="str">
            <v>sc</v>
          </cell>
        </row>
        <row r="2926">
          <cell r="AP2926">
            <v>152213</v>
          </cell>
          <cell r="AQ2926">
            <v>8002143</v>
          </cell>
          <cell r="AR2926">
            <v>8</v>
          </cell>
          <cell r="AS2926">
            <v>42667</v>
          </cell>
          <cell r="AT2926" t="str">
            <v>SD Terminado Mantenimiento Periódico UAERMV Arterial SD Intervenida 16/07/2013 Reporte depuración ejecución UMV-</v>
          </cell>
          <cell r="AU2926">
            <v>0</v>
          </cell>
          <cell r="AV2926" t="str">
            <v>sc</v>
          </cell>
        </row>
        <row r="2927">
          <cell r="AP2927">
            <v>152215</v>
          </cell>
          <cell r="AQ2927">
            <v>8001948</v>
          </cell>
          <cell r="AR2927">
            <v>8</v>
          </cell>
          <cell r="AS2927">
            <v>41519</v>
          </cell>
          <cell r="AT2927" t="str">
            <v>SD Terminado Mantenimiento Periódico UAERMV Circuito Movilidad  -</v>
          </cell>
          <cell r="AU2927">
            <v>0</v>
          </cell>
          <cell r="AV2927" t="str">
            <v>sc</v>
          </cell>
        </row>
        <row r="2928">
          <cell r="AP2928">
            <v>152216</v>
          </cell>
          <cell r="AQ2928">
            <v>8001862</v>
          </cell>
          <cell r="AR2928">
            <v>8</v>
          </cell>
          <cell r="AS2928">
            <v>42667</v>
          </cell>
          <cell r="AT2928" t="str">
            <v>SD Terminado Mantenimiento Periódico UAERMV Arterial SD Intervenida 17/07/2013 Reporte depuración ejecución UMV-</v>
          </cell>
          <cell r="AU2928">
            <v>0</v>
          </cell>
          <cell r="AV2928" t="str">
            <v>sc</v>
          </cell>
        </row>
        <row r="2929">
          <cell r="AP2929">
            <v>152217</v>
          </cell>
          <cell r="AQ2929">
            <v>8001784</v>
          </cell>
          <cell r="AR2929">
            <v>8</v>
          </cell>
          <cell r="AS2929">
            <v>42667</v>
          </cell>
          <cell r="AT2929" t="str">
            <v>SD Terminado Mantenimiento Periódico UAERMV Arterial SD Intervenida 19/07/2013 Reporte depuración ejecución UMV-</v>
          </cell>
          <cell r="AU2929">
            <v>0</v>
          </cell>
          <cell r="AV2929" t="str">
            <v>sc</v>
          </cell>
        </row>
        <row r="2930">
          <cell r="AP2930">
            <v>152218</v>
          </cell>
          <cell r="AQ2930">
            <v>8001724</v>
          </cell>
          <cell r="AR2930">
            <v>8</v>
          </cell>
          <cell r="AS2930">
            <v>41519</v>
          </cell>
          <cell r="AT2930" t="str">
            <v>SD Terminado Mantenimiento Periódico UAERMV Circuito Movilidad  -</v>
          </cell>
          <cell r="AU2930">
            <v>0</v>
          </cell>
          <cell r="AV2930" t="str">
            <v>sc</v>
          </cell>
        </row>
        <row r="2931">
          <cell r="AP2931">
            <v>152219</v>
          </cell>
          <cell r="AQ2931">
            <v>8001638</v>
          </cell>
          <cell r="AR2931">
            <v>8</v>
          </cell>
          <cell r="AS2931">
            <v>42667</v>
          </cell>
          <cell r="AT2931" t="str">
            <v>SD Terminado Mantenimiento Periódico UAERMV Arterial SD Intervenida 23/07/2013 Reporte depuración ejecución UMV-Anden1 Calzada2-CERTIFICADO MODIFICACION ESTA* ACTIVA</v>
          </cell>
          <cell r="AU2931">
            <v>43514</v>
          </cell>
          <cell r="AV2931" t="str">
            <v>sc</v>
          </cell>
        </row>
        <row r="2932">
          <cell r="AP2932">
            <v>152221</v>
          </cell>
          <cell r="AQ2932">
            <v>8001469</v>
          </cell>
          <cell r="AR2932">
            <v>8</v>
          </cell>
          <cell r="AS2932">
            <v>42667</v>
          </cell>
          <cell r="AT2932" t="str">
            <v>SD Terminado Mantenimiento Periódico UAERMV Arterial SD Intervenida 24/07/2013 Reporte depuración ejecución UMV-Anden1 Calzada2-CERTIFICADO MODIFICACION ESTA* ACTIVA</v>
          </cell>
          <cell r="AU2932">
            <v>43514</v>
          </cell>
          <cell r="AV2932" t="str">
            <v>sc</v>
          </cell>
        </row>
        <row r="2933">
          <cell r="AP2933">
            <v>152222</v>
          </cell>
          <cell r="AQ2933">
            <v>8001344</v>
          </cell>
          <cell r="AR2933">
            <v>8</v>
          </cell>
          <cell r="AS2933">
            <v>41519</v>
          </cell>
          <cell r="AT2933" t="str">
            <v>SD Terminado Mantenimiento Periódico UAERMV Circuito Movilidad  -Anden1 Calzada2-CERTIFICADO MODIFICACION ESTA* ACTIVA</v>
          </cell>
          <cell r="AU2933">
            <v>43514</v>
          </cell>
          <cell r="AV2933" t="str">
            <v>sc</v>
          </cell>
        </row>
        <row r="2934">
          <cell r="AP2934">
            <v>152234</v>
          </cell>
          <cell r="AQ2934">
            <v>8001296</v>
          </cell>
          <cell r="AR2934">
            <v>8</v>
          </cell>
          <cell r="AS2934">
            <v>42278</v>
          </cell>
          <cell r="AT2934" t="str">
            <v>CONV-1292-2012 Terminado Mantenimiento Periódico UAERMV Circuito Movilidad  -Anden3 Calzada2-POLIZA ESTABILIDAD ACTIVA</v>
          </cell>
          <cell r="AU2934">
            <v>42772</v>
          </cell>
          <cell r="AV2934" t="str">
            <v>sc</v>
          </cell>
        </row>
        <row r="2935">
          <cell r="AP2935">
            <v>152235</v>
          </cell>
          <cell r="AQ2935">
            <v>8001043</v>
          </cell>
          <cell r="AR2935">
            <v>8</v>
          </cell>
          <cell r="AS2935">
            <v>42278</v>
          </cell>
          <cell r="AT2935" t="str">
            <v>CONV-1292-2012 Terminado Mantenimiento Periódico UAERMV Circuito Movilidad  -</v>
          </cell>
          <cell r="AU2935">
            <v>0</v>
          </cell>
          <cell r="AV2935" t="str">
            <v>sc</v>
          </cell>
        </row>
        <row r="2936">
          <cell r="AP2936">
            <v>152253</v>
          </cell>
          <cell r="AQ2936">
            <v>8000606</v>
          </cell>
          <cell r="AR2936">
            <v>8</v>
          </cell>
          <cell r="AS2936">
            <v>42768</v>
          </cell>
          <cell r="AT2936" t="str">
            <v>SD Reservado Acciones de Movilidad UAERMV Local Salvando Vidas -</v>
          </cell>
          <cell r="AU2936">
            <v>0</v>
          </cell>
          <cell r="AV2936" t="str">
            <v>VIABLE</v>
          </cell>
        </row>
        <row r="2937">
          <cell r="AP2937">
            <v>152255</v>
          </cell>
          <cell r="AQ2937">
            <v>8000579</v>
          </cell>
          <cell r="AR2937">
            <v>8</v>
          </cell>
          <cell r="AS2937">
            <v>42768</v>
          </cell>
          <cell r="AT2937" t="str">
            <v>SD Reservado Acciones de Movilidad UAERMV Circuito Movilidad Salvando Vidas -</v>
          </cell>
          <cell r="AU2937">
            <v>0</v>
          </cell>
          <cell r="AV2937" t="str">
            <v>sc</v>
          </cell>
        </row>
        <row r="2938">
          <cell r="AP2938">
            <v>152260</v>
          </cell>
          <cell r="AQ2938">
            <v>8000515</v>
          </cell>
          <cell r="AR2938">
            <v>8</v>
          </cell>
          <cell r="AS2938">
            <v>42768</v>
          </cell>
          <cell r="AT2938" t="str">
            <v>SD Reservado Acciones de Movilidad UAERMV Circuito Movilidad Salvando Vidas -</v>
          </cell>
          <cell r="AU2938">
            <v>0</v>
          </cell>
          <cell r="AV2938" t="str">
            <v>sc</v>
          </cell>
        </row>
        <row r="2939">
          <cell r="AP2939">
            <v>152473</v>
          </cell>
          <cell r="AQ2939">
            <v>8008349</v>
          </cell>
          <cell r="AR2939">
            <v>8</v>
          </cell>
          <cell r="AS2939">
            <v>42313</v>
          </cell>
          <cell r="AT2939" t="str">
            <v>IDU-73-2008 Terminado Rehabilitación IDU Circuito Movilidad  -</v>
          </cell>
          <cell r="AU2939">
            <v>0</v>
          </cell>
          <cell r="AV2939" t="str">
            <v>sc</v>
          </cell>
        </row>
        <row r="2940">
          <cell r="AP2940">
            <v>152474</v>
          </cell>
          <cell r="AQ2940">
            <v>8008228</v>
          </cell>
          <cell r="AR2940">
            <v>8</v>
          </cell>
          <cell r="AS2940">
            <v>42313</v>
          </cell>
          <cell r="AT2940" t="str">
            <v>IDU-73-2008 Terminado Rehabilitación IDU Circuito Movilidad  -</v>
          </cell>
          <cell r="AU2940">
            <v>0</v>
          </cell>
          <cell r="AV2940" t="str">
            <v>sc</v>
          </cell>
        </row>
        <row r="2941">
          <cell r="AP2941">
            <v>152476</v>
          </cell>
          <cell r="AQ2941">
            <v>8008027</v>
          </cell>
          <cell r="AR2941">
            <v>8</v>
          </cell>
          <cell r="AS2941">
            <v>42313</v>
          </cell>
          <cell r="AT2941" t="str">
            <v>IDU-73-2008 Terminado Rehabilitación IDU Circuito Movilidad  -</v>
          </cell>
          <cell r="AU2941">
            <v>0</v>
          </cell>
          <cell r="AV2941" t="str">
            <v>sc</v>
          </cell>
        </row>
        <row r="2942">
          <cell r="AP2942">
            <v>152480</v>
          </cell>
          <cell r="AQ2942">
            <v>8007705</v>
          </cell>
          <cell r="AR2942">
            <v>8</v>
          </cell>
          <cell r="AS2942">
            <v>42313</v>
          </cell>
          <cell r="AT2942" t="str">
            <v>IDU-73-2008 Terminado Rehabilitación IDU Circuito Movilidad  -</v>
          </cell>
          <cell r="AU2942">
            <v>0</v>
          </cell>
          <cell r="AV2942" t="str">
            <v>sc</v>
          </cell>
        </row>
        <row r="2943">
          <cell r="AP2943">
            <v>152481</v>
          </cell>
          <cell r="AQ2943">
            <v>8007622</v>
          </cell>
          <cell r="AR2943">
            <v>8</v>
          </cell>
          <cell r="AS2943">
            <v>42313</v>
          </cell>
          <cell r="AT2943" t="str">
            <v>IDU-73-2008 Terminado Rehabilitación IDU Circuito Movilidad  -</v>
          </cell>
          <cell r="AU2943">
            <v>0</v>
          </cell>
          <cell r="AV2943" t="str">
            <v>sc</v>
          </cell>
        </row>
        <row r="2944">
          <cell r="AP2944">
            <v>152617</v>
          </cell>
          <cell r="AQ2944">
            <v>8004069</v>
          </cell>
          <cell r="AR2944">
            <v>8</v>
          </cell>
          <cell r="AS2944">
            <v>42731</v>
          </cell>
          <cell r="AT2944" t="str">
            <v>SD Reservado Mantenimiento Rutinario IDU Local EJECUCION SITP 2016 -</v>
          </cell>
          <cell r="AU2944">
            <v>0</v>
          </cell>
          <cell r="AV2944" t="str">
            <v>sc</v>
          </cell>
        </row>
        <row r="2945">
          <cell r="AP2945">
            <v>152618</v>
          </cell>
          <cell r="AQ2945">
            <v>8003984</v>
          </cell>
          <cell r="AR2945">
            <v>8</v>
          </cell>
          <cell r="AS2945">
            <v>42731</v>
          </cell>
          <cell r="AT2945" t="str">
            <v>SD Reservado Mantenimiento Rutinario IDU Local EJECUCION SITP 2016 -</v>
          </cell>
          <cell r="AU2945">
            <v>0</v>
          </cell>
          <cell r="AV2945" t="str">
            <v>sc</v>
          </cell>
        </row>
        <row r="2946">
          <cell r="AP2946">
            <v>152631</v>
          </cell>
          <cell r="AQ2946">
            <v>8003826</v>
          </cell>
          <cell r="AR2946">
            <v>8</v>
          </cell>
          <cell r="AS2946">
            <v>42731</v>
          </cell>
          <cell r="AT2946" t="str">
            <v>SD Reservado Rehabilitación IDU Local EJECUCION SITP 2016 -</v>
          </cell>
          <cell r="AU2946">
            <v>0</v>
          </cell>
          <cell r="AV2946" t="str">
            <v>sc</v>
          </cell>
        </row>
        <row r="2947">
          <cell r="AP2947">
            <v>152632</v>
          </cell>
          <cell r="AQ2947">
            <v>8003881</v>
          </cell>
          <cell r="AR2947">
            <v>8</v>
          </cell>
          <cell r="AS2947">
            <v>42731</v>
          </cell>
          <cell r="AT2947" t="str">
            <v>SD Reservado Rehabilitación IDU Local EJECUCION SITP 2016 -</v>
          </cell>
          <cell r="AU2947">
            <v>0</v>
          </cell>
          <cell r="AV2947" t="str">
            <v>sc</v>
          </cell>
        </row>
        <row r="2948">
          <cell r="AP2948">
            <v>152633</v>
          </cell>
          <cell r="AQ2948">
            <v>8003966</v>
          </cell>
          <cell r="AR2948">
            <v>8</v>
          </cell>
          <cell r="AS2948">
            <v>42731</v>
          </cell>
          <cell r="AT2948" t="str">
            <v>SD Reservado Rehabilitación IDU Local EJECUCION SITP 2016 -</v>
          </cell>
          <cell r="AU2948">
            <v>0</v>
          </cell>
          <cell r="AV2948" t="str">
            <v>sc</v>
          </cell>
        </row>
        <row r="2949">
          <cell r="AP2949">
            <v>152634</v>
          </cell>
          <cell r="AQ2949">
            <v>8004009</v>
          </cell>
          <cell r="AR2949">
            <v>8</v>
          </cell>
          <cell r="AS2949">
            <v>42766</v>
          </cell>
          <cell r="AT2949" t="str">
            <v>SD Reservado Rehabilitación IDU Local EJECUCION SITP 2016 -</v>
          </cell>
          <cell r="AU2949">
            <v>0</v>
          </cell>
          <cell r="AV2949" t="str">
            <v>sc</v>
          </cell>
        </row>
        <row r="2950">
          <cell r="AP2950">
            <v>152635</v>
          </cell>
          <cell r="AQ2950">
            <v>8004068</v>
          </cell>
          <cell r="AR2950">
            <v>8</v>
          </cell>
          <cell r="AS2950">
            <v>42731</v>
          </cell>
          <cell r="AT2950" t="str">
            <v>SD Reservado Rehabilitación IDU Local EJECUCION SITP 2016 EN PROCESO DE EYD DEL FDL DE KENNEDY-</v>
          </cell>
          <cell r="AU2950">
            <v>0</v>
          </cell>
          <cell r="AV2950" t="str">
            <v>sc</v>
          </cell>
        </row>
        <row r="2951">
          <cell r="AP2951">
            <v>153494</v>
          </cell>
          <cell r="AQ2951">
            <v>8007968</v>
          </cell>
          <cell r="AR2951">
            <v>8</v>
          </cell>
          <cell r="AS2951">
            <v>41519</v>
          </cell>
          <cell r="AT2951" t="str">
            <v>SD Terminado Mantenimiento Periódico UAERMV Circuito Movilidad  -</v>
          </cell>
          <cell r="AU2951">
            <v>0</v>
          </cell>
          <cell r="AV2951" t="str">
            <v>sc</v>
          </cell>
        </row>
        <row r="2952">
          <cell r="AP2952">
            <v>153497</v>
          </cell>
          <cell r="AQ2952">
            <v>8007741</v>
          </cell>
          <cell r="AR2952">
            <v>8</v>
          </cell>
          <cell r="AS2952">
            <v>42768</v>
          </cell>
          <cell r="AT2952" t="str">
            <v>SD Reservado Acciones de Movilidad UAERMV Circuito Movilidad Salvando Vidas -</v>
          </cell>
          <cell r="AU2952">
            <v>0</v>
          </cell>
          <cell r="AV2952" t="str">
            <v>sc</v>
          </cell>
        </row>
        <row r="2953">
          <cell r="AP2953">
            <v>153500</v>
          </cell>
          <cell r="AQ2953">
            <v>8007513</v>
          </cell>
          <cell r="AR2953">
            <v>8</v>
          </cell>
          <cell r="AS2953">
            <v>41519</v>
          </cell>
          <cell r="AT2953" t="str">
            <v>SD Terminado Mantenimiento Periódico UAERMV Circuito Movilidad  -</v>
          </cell>
          <cell r="AU2953">
            <v>0</v>
          </cell>
          <cell r="AV2953" t="str">
            <v>sc</v>
          </cell>
        </row>
        <row r="2954">
          <cell r="AP2954">
            <v>153747</v>
          </cell>
          <cell r="AQ2954">
            <v>8005792</v>
          </cell>
          <cell r="AR2954">
            <v>8</v>
          </cell>
          <cell r="AS2954">
            <v>42313</v>
          </cell>
          <cell r="AT2954" t="str">
            <v>IDU-73-2008 Terminado Rehabilitación IDU Circuito Movilidad  -Calzada2-POLIZA ESTABILIDAD ACTIVA</v>
          </cell>
          <cell r="AU2954">
            <v>42962</v>
          </cell>
          <cell r="AV2954" t="str">
            <v>sc</v>
          </cell>
        </row>
        <row r="2955">
          <cell r="AP2955">
            <v>153749</v>
          </cell>
          <cell r="AQ2955">
            <v>8005945</v>
          </cell>
          <cell r="AR2955">
            <v>8</v>
          </cell>
          <cell r="AS2955">
            <v>42313</v>
          </cell>
          <cell r="AT2955" t="str">
            <v>IDU-73-2008 Terminado Rehabilitación IDU Circuito Movilidad  -Calzada2-POLIZA ESTABILIDAD ACTIVA</v>
          </cell>
          <cell r="AU2955">
            <v>42962</v>
          </cell>
          <cell r="AV2955" t="str">
            <v>sc</v>
          </cell>
        </row>
        <row r="2956">
          <cell r="AP2956">
            <v>153750</v>
          </cell>
          <cell r="AQ2956">
            <v>8005945</v>
          </cell>
          <cell r="AR2956">
            <v>8</v>
          </cell>
          <cell r="AS2956">
            <v>42313</v>
          </cell>
          <cell r="AT2956" t="str">
            <v>IDU-73-2008 Terminado Rehabilitación IDU Circuito Movilidad  -Calzada2-POLIZA ESTABILIDAD ACTIVA</v>
          </cell>
          <cell r="AU2956">
            <v>42962</v>
          </cell>
          <cell r="AV2956" t="str">
            <v>sc</v>
          </cell>
        </row>
        <row r="2957">
          <cell r="AP2957">
            <v>154067</v>
          </cell>
          <cell r="AQ2957">
            <v>8001540</v>
          </cell>
          <cell r="AR2957">
            <v>8</v>
          </cell>
          <cell r="AS2957">
            <v>42768</v>
          </cell>
          <cell r="AT2957" t="str">
            <v>SD Reservado Acciones de Movilidad UAERMV Intermedia Salvando Vidas -</v>
          </cell>
          <cell r="AU2957">
            <v>0</v>
          </cell>
          <cell r="AV2957" t="str">
            <v>sc</v>
          </cell>
        </row>
        <row r="2958">
          <cell r="AP2958">
            <v>154068</v>
          </cell>
          <cell r="AQ2958">
            <v>8001478</v>
          </cell>
          <cell r="AR2958">
            <v>8</v>
          </cell>
          <cell r="AS2958">
            <v>42768</v>
          </cell>
          <cell r="AT2958" t="str">
            <v>SD Reservado Acciones de Movilidad UAERMV Intermedia Salvando Vidas -</v>
          </cell>
          <cell r="AU2958">
            <v>0</v>
          </cell>
          <cell r="AV2958" t="str">
            <v>sc</v>
          </cell>
        </row>
        <row r="2959">
          <cell r="AP2959">
            <v>154069</v>
          </cell>
          <cell r="AQ2959">
            <v>8001361</v>
          </cell>
          <cell r="AR2959">
            <v>8</v>
          </cell>
          <cell r="AS2959">
            <v>42768</v>
          </cell>
          <cell r="AT2959" t="str">
            <v>SD Reservado Acciones de Movilidad UAERMV Intermedia Salvando Vidas -</v>
          </cell>
          <cell r="AU2959">
            <v>0</v>
          </cell>
          <cell r="AV2959" t="str">
            <v>sc</v>
          </cell>
        </row>
        <row r="2960">
          <cell r="AP2960">
            <v>154117</v>
          </cell>
          <cell r="AQ2960">
            <v>8001273</v>
          </cell>
          <cell r="AR2960">
            <v>8</v>
          </cell>
          <cell r="AS2960">
            <v>41852</v>
          </cell>
          <cell r="AT2960" t="str">
            <v>SD Terminado Estudios y diseños FDL KENNEDY Circuito Movilidad Proyecto 1152 Jornada 72K de priorizacion de malla vial local 2013-</v>
          </cell>
          <cell r="AU2960">
            <v>0</v>
          </cell>
          <cell r="AV2960" t="str">
            <v>sc</v>
          </cell>
        </row>
        <row r="2961">
          <cell r="AP2961">
            <v>154287</v>
          </cell>
          <cell r="AQ2961">
            <v>8000691</v>
          </cell>
          <cell r="AR2961">
            <v>8</v>
          </cell>
          <cell r="AS2961">
            <v>42731</v>
          </cell>
          <cell r="AT2961" t="str">
            <v>SD Reservado Mantenimiento Periódico IDU Circuito Movilidad EJECUCION SITP 2016 -</v>
          </cell>
          <cell r="AU2961">
            <v>0</v>
          </cell>
          <cell r="AV2961" t="str">
            <v>RESERVADO  IDU SITP 2016</v>
          </cell>
        </row>
        <row r="2962">
          <cell r="AP2962">
            <v>154495</v>
          </cell>
          <cell r="AQ2962">
            <v>8002706</v>
          </cell>
          <cell r="AR2962">
            <v>8</v>
          </cell>
          <cell r="AS2962">
            <v>42731</v>
          </cell>
          <cell r="AT2962" t="str">
            <v>SD Reservado Mantenimiento Rutinario IDU Circuito Movilidad EJECUCION SITP 2016 -</v>
          </cell>
          <cell r="AU2962">
            <v>0</v>
          </cell>
          <cell r="AV2962" t="str">
            <v>sc</v>
          </cell>
        </row>
        <row r="2963">
          <cell r="AP2963">
            <v>154570</v>
          </cell>
          <cell r="AQ2963">
            <v>8002798</v>
          </cell>
          <cell r="AR2963">
            <v>8</v>
          </cell>
          <cell r="AS2963">
            <v>42731</v>
          </cell>
          <cell r="AT2963" t="str">
            <v>SD Reservado Mantenimiento Rutinario IDU Circuito Movilidad EJECUCION SITP 2016 -</v>
          </cell>
          <cell r="AU2963">
            <v>0</v>
          </cell>
          <cell r="AV2963" t="str">
            <v>sc</v>
          </cell>
        </row>
        <row r="2964">
          <cell r="AP2964">
            <v>154571</v>
          </cell>
          <cell r="AQ2964">
            <v>8002752</v>
          </cell>
          <cell r="AR2964">
            <v>8</v>
          </cell>
          <cell r="AS2964">
            <v>42731</v>
          </cell>
          <cell r="AT2964" t="str">
            <v>SD Reservado Mantenimiento Rutinario IDU Circuito Movilidad EJECUCION SITP 2016 -</v>
          </cell>
          <cell r="AU2964">
            <v>0</v>
          </cell>
          <cell r="AV2964" t="str">
            <v>sc</v>
          </cell>
        </row>
        <row r="2965">
          <cell r="AP2965">
            <v>154606</v>
          </cell>
          <cell r="AQ2965">
            <v>8002845</v>
          </cell>
          <cell r="AR2965">
            <v>8</v>
          </cell>
          <cell r="AS2965">
            <v>42731</v>
          </cell>
          <cell r="AT2965" t="str">
            <v>SD Reservado Mantenimiento Rutinario IDU Circuito Movilidad EJECUCION SITP 2016 -</v>
          </cell>
          <cell r="AU2965">
            <v>0</v>
          </cell>
          <cell r="AV2965" t="str">
            <v>sc</v>
          </cell>
        </row>
        <row r="2966">
          <cell r="AP2966">
            <v>154607</v>
          </cell>
          <cell r="AQ2966">
            <v>8002891</v>
          </cell>
          <cell r="AR2966">
            <v>8</v>
          </cell>
          <cell r="AS2966">
            <v>42731</v>
          </cell>
          <cell r="AT2966" t="str">
            <v>SD Reservado Mantenimiento Rutinario IDU Circuito Movilidad EJECUCION SITP 2016 -</v>
          </cell>
          <cell r="AU2966">
            <v>0</v>
          </cell>
          <cell r="AV2966" t="str">
            <v>sc</v>
          </cell>
        </row>
        <row r="2967">
          <cell r="AP2967">
            <v>154608</v>
          </cell>
          <cell r="AQ2967">
            <v>8002935</v>
          </cell>
          <cell r="AR2967">
            <v>8</v>
          </cell>
          <cell r="AS2967">
            <v>42731</v>
          </cell>
          <cell r="AT2967" t="str">
            <v>SD Reservado Mantenimiento Rutinario IDU Circuito Movilidad EJECUCION SITP 2016 -</v>
          </cell>
          <cell r="AU2967">
            <v>0</v>
          </cell>
          <cell r="AV2967" t="str">
            <v>sc</v>
          </cell>
        </row>
        <row r="2968">
          <cell r="AP2968">
            <v>154609</v>
          </cell>
          <cell r="AQ2968">
            <v>8002979</v>
          </cell>
          <cell r="AR2968">
            <v>8</v>
          </cell>
          <cell r="AS2968">
            <v>42731</v>
          </cell>
          <cell r="AT2968" t="str">
            <v>SD Reservado Mantenimiento Rutinario IDU Circuito Movilidad EJECUCION SITP 2016 -</v>
          </cell>
          <cell r="AU2968">
            <v>0</v>
          </cell>
          <cell r="AV2968" t="str">
            <v>sc</v>
          </cell>
        </row>
        <row r="2969">
          <cell r="AP2969">
            <v>154610</v>
          </cell>
          <cell r="AQ2969">
            <v>8003020</v>
          </cell>
          <cell r="AR2969">
            <v>8</v>
          </cell>
          <cell r="AS2969">
            <v>42731</v>
          </cell>
          <cell r="AT2969" t="str">
            <v>SD Reservado Mantenimiento Rutinario IDU Circuito Movilidad EJECUCION SITP 2016 -</v>
          </cell>
          <cell r="AU2969">
            <v>0</v>
          </cell>
          <cell r="AV2969" t="str">
            <v>sc</v>
          </cell>
        </row>
        <row r="2970">
          <cell r="AP2970">
            <v>154611</v>
          </cell>
          <cell r="AQ2970">
            <v>8003070</v>
          </cell>
          <cell r="AR2970">
            <v>8</v>
          </cell>
          <cell r="AS2970">
            <v>42731</v>
          </cell>
          <cell r="AT2970" t="str">
            <v>SD Reservado Mantenimiento Rutinario IDU Circuito Movilidad EJECUCION SITP 2016 -</v>
          </cell>
          <cell r="AU2970">
            <v>0</v>
          </cell>
          <cell r="AV2970" t="str">
            <v>sc</v>
          </cell>
        </row>
        <row r="2971">
          <cell r="AP2971">
            <v>154612</v>
          </cell>
          <cell r="AQ2971">
            <v>8003123</v>
          </cell>
          <cell r="AR2971">
            <v>8</v>
          </cell>
          <cell r="AS2971">
            <v>42731</v>
          </cell>
          <cell r="AT2971" t="str">
            <v>SD Reservado Mantenimiento Rutinario IDU Circuito Movilidad EJECUCION SITP 2016 -</v>
          </cell>
          <cell r="AU2971">
            <v>0</v>
          </cell>
          <cell r="AV2971" t="str">
            <v>sc</v>
          </cell>
        </row>
        <row r="2972">
          <cell r="AP2972">
            <v>154613</v>
          </cell>
          <cell r="AQ2972">
            <v>8003163</v>
          </cell>
          <cell r="AR2972">
            <v>8</v>
          </cell>
          <cell r="AS2972">
            <v>42731</v>
          </cell>
          <cell r="AT2972" t="str">
            <v>SD Reservado Mantenimiento Rutinario IDU Circuito Movilidad EJECUCION SITP 2016 -</v>
          </cell>
          <cell r="AU2972">
            <v>0</v>
          </cell>
          <cell r="AV2972" t="str">
            <v>sc</v>
          </cell>
        </row>
        <row r="2973">
          <cell r="AP2973">
            <v>154614</v>
          </cell>
          <cell r="AQ2973">
            <v>8003217</v>
          </cell>
          <cell r="AR2973">
            <v>8</v>
          </cell>
          <cell r="AS2973">
            <v>42731</v>
          </cell>
          <cell r="AT2973" t="str">
            <v>SD Reservado Mantenimiento Rutinario IDU Circuito Movilidad EJECUCION SITP 2016 -</v>
          </cell>
          <cell r="AU2973">
            <v>0</v>
          </cell>
          <cell r="AV2973" t="str">
            <v>sc</v>
          </cell>
        </row>
        <row r="2974">
          <cell r="AP2974">
            <v>154615</v>
          </cell>
          <cell r="AQ2974">
            <v>8003279</v>
          </cell>
          <cell r="AR2974">
            <v>8</v>
          </cell>
          <cell r="AS2974">
            <v>42731</v>
          </cell>
          <cell r="AT2974" t="str">
            <v>SD Reservado Mantenimiento Rutinario IDU Circuito Movilidad EJECUCION SITP 2016 -</v>
          </cell>
          <cell r="AU2974">
            <v>0</v>
          </cell>
          <cell r="AV2974" t="str">
            <v>sc</v>
          </cell>
        </row>
        <row r="2975">
          <cell r="AP2975">
            <v>154616</v>
          </cell>
          <cell r="AQ2975">
            <v>8003329</v>
          </cell>
          <cell r="AR2975">
            <v>8</v>
          </cell>
          <cell r="AS2975">
            <v>42731</v>
          </cell>
          <cell r="AT2975" t="str">
            <v>SD Reservado Mantenimiento Rutinario IDU Circuito Movilidad EJECUCION SITP 2016 -</v>
          </cell>
          <cell r="AU2975">
            <v>0</v>
          </cell>
          <cell r="AV2975" t="str">
            <v>sc</v>
          </cell>
        </row>
        <row r="2976">
          <cell r="AP2976">
            <v>155155</v>
          </cell>
          <cell r="AQ2976">
            <v>8001590</v>
          </cell>
          <cell r="AR2976">
            <v>8</v>
          </cell>
          <cell r="AS2976">
            <v>42731</v>
          </cell>
          <cell r="AT2976" t="str">
            <v>SD Reservado Mejoramiento con Material Fresado IDU Circuito Movilidad EJECUCION SITP 2016 -</v>
          </cell>
          <cell r="AU2976">
            <v>0</v>
          </cell>
          <cell r="AV2976" t="str">
            <v>sc</v>
          </cell>
        </row>
        <row r="2977">
          <cell r="AP2977">
            <v>155156</v>
          </cell>
          <cell r="AQ2977">
            <v>8001314</v>
          </cell>
          <cell r="AR2977">
            <v>8</v>
          </cell>
          <cell r="AS2977">
            <v>42731</v>
          </cell>
          <cell r="AT2977" t="str">
            <v>SD Reservado Mejoramiento con Material Fresado IDU Circuito Movilidad EJECUCION SITP 2016 -</v>
          </cell>
          <cell r="AU2977">
            <v>0</v>
          </cell>
          <cell r="AV2977" t="str">
            <v>sc</v>
          </cell>
        </row>
        <row r="2978">
          <cell r="AP2978">
            <v>155157</v>
          </cell>
          <cell r="AQ2978">
            <v>8001203</v>
          </cell>
          <cell r="AR2978">
            <v>8</v>
          </cell>
          <cell r="AS2978">
            <v>42731</v>
          </cell>
          <cell r="AT2978" t="str">
            <v>SD Reservado Mejoramiento con Material Fresado IDU Circuito Movilidad EJECUCION SITP 2016 -</v>
          </cell>
          <cell r="AU2978">
            <v>0</v>
          </cell>
          <cell r="AV2978" t="str">
            <v>sc</v>
          </cell>
        </row>
        <row r="2979">
          <cell r="AP2979">
            <v>155158</v>
          </cell>
          <cell r="AQ2979">
            <v>8001159</v>
          </cell>
          <cell r="AR2979">
            <v>8</v>
          </cell>
          <cell r="AS2979">
            <v>42731</v>
          </cell>
          <cell r="AT2979" t="str">
            <v>SD Reservado Mejoramiento con Material Fresado IDU Circuito Movilidad EJECUCION SITP 2016 -</v>
          </cell>
          <cell r="AU2979">
            <v>0</v>
          </cell>
          <cell r="AV2979" t="str">
            <v>sc</v>
          </cell>
        </row>
        <row r="2980">
          <cell r="AP2980">
            <v>155159</v>
          </cell>
          <cell r="AQ2980">
            <v>8001109</v>
          </cell>
          <cell r="AR2980">
            <v>8</v>
          </cell>
          <cell r="AS2980">
            <v>42731</v>
          </cell>
          <cell r="AT2980" t="str">
            <v>SD Reservado Mejoramiento con Material Fresado IDU Circuito Movilidad EJECUCION SITP 2016 -</v>
          </cell>
          <cell r="AU2980">
            <v>0</v>
          </cell>
          <cell r="AV2980" t="str">
            <v>sc</v>
          </cell>
        </row>
        <row r="2981">
          <cell r="AP2981">
            <v>155160</v>
          </cell>
          <cell r="AQ2981">
            <v>8001001</v>
          </cell>
          <cell r="AR2981">
            <v>8</v>
          </cell>
          <cell r="AS2981">
            <v>42731</v>
          </cell>
          <cell r="AT2981" t="str">
            <v>SD Reservado Mejoramiento con Material Fresado IDU Circuito Movilidad EJECUCION SITP 2016 -</v>
          </cell>
          <cell r="AU2981">
            <v>0</v>
          </cell>
          <cell r="AV2981" t="str">
            <v>sc</v>
          </cell>
        </row>
        <row r="2982">
          <cell r="AP2982">
            <v>155161</v>
          </cell>
          <cell r="AQ2982">
            <v>8000906</v>
          </cell>
          <cell r="AR2982">
            <v>8</v>
          </cell>
          <cell r="AS2982">
            <v>42731</v>
          </cell>
          <cell r="AT2982" t="str">
            <v>SD Reservado Mejoramiento con Material Fresado IDU Circuito Movilidad EJECUCION SITP 2016 -</v>
          </cell>
          <cell r="AU2982">
            <v>0</v>
          </cell>
          <cell r="AV2982" t="str">
            <v>sc</v>
          </cell>
        </row>
        <row r="2983">
          <cell r="AP2983">
            <v>155162</v>
          </cell>
          <cell r="AQ2983">
            <v>8000877</v>
          </cell>
          <cell r="AR2983">
            <v>8</v>
          </cell>
          <cell r="AS2983">
            <v>42731</v>
          </cell>
          <cell r="AT2983" t="str">
            <v>SD Reservado Mejoramiento con Material Fresado IDU Circuito Movilidad EJECUCION SITP 2016 -</v>
          </cell>
          <cell r="AU2983">
            <v>0</v>
          </cell>
          <cell r="AV2983" t="str">
            <v>sc</v>
          </cell>
        </row>
        <row r="2984">
          <cell r="AP2984">
            <v>155421</v>
          </cell>
          <cell r="AQ2984">
            <v>8002915</v>
          </cell>
          <cell r="AR2984">
            <v>8</v>
          </cell>
          <cell r="AS2984">
            <v>42313</v>
          </cell>
          <cell r="AT2984" t="str">
            <v>IDU-73-2008 Terminado Rehabilitación IDU Circuito Movilidad  -</v>
          </cell>
          <cell r="AU2984">
            <v>0</v>
          </cell>
          <cell r="AV2984" t="str">
            <v>sc</v>
          </cell>
        </row>
        <row r="2985">
          <cell r="AP2985">
            <v>155422</v>
          </cell>
          <cell r="AQ2985">
            <v>8002942</v>
          </cell>
          <cell r="AR2985">
            <v>8</v>
          </cell>
          <cell r="AS2985">
            <v>42313</v>
          </cell>
          <cell r="AT2985" t="str">
            <v>IDU-73-2008 Terminado Rehabilitación IDU Circuito Movilidad  -</v>
          </cell>
          <cell r="AU2985">
            <v>0</v>
          </cell>
          <cell r="AV2985" t="str">
            <v>sc</v>
          </cell>
        </row>
        <row r="2986">
          <cell r="AP2986">
            <v>155423</v>
          </cell>
          <cell r="AQ2986">
            <v>8002969</v>
          </cell>
          <cell r="AR2986">
            <v>8</v>
          </cell>
          <cell r="AS2986">
            <v>42313</v>
          </cell>
          <cell r="AT2986" t="str">
            <v>IDU-73-2008 Terminado Rehabilitación IDU Circuito Movilidad  -</v>
          </cell>
          <cell r="AU2986">
            <v>0</v>
          </cell>
          <cell r="AV2986" t="str">
            <v>sc</v>
          </cell>
        </row>
        <row r="2987">
          <cell r="AP2987">
            <v>155424</v>
          </cell>
          <cell r="AQ2987">
            <v>8002994</v>
          </cell>
          <cell r="AR2987">
            <v>8</v>
          </cell>
          <cell r="AS2987">
            <v>42313</v>
          </cell>
          <cell r="AT2987" t="str">
            <v>IDU-73-2008 Terminado Rehabilitación IDU Circuito Movilidad  -</v>
          </cell>
          <cell r="AU2987">
            <v>0</v>
          </cell>
          <cell r="AV2987" t="str">
            <v>sc</v>
          </cell>
        </row>
        <row r="2988">
          <cell r="AP2988">
            <v>155427</v>
          </cell>
          <cell r="AQ2988">
            <v>8003066</v>
          </cell>
          <cell r="AR2988">
            <v>8</v>
          </cell>
          <cell r="AS2988">
            <v>42313</v>
          </cell>
          <cell r="AT2988" t="str">
            <v>IDU-73-2008 Terminado Rehabilitación IDU Circuito Movilidad  -</v>
          </cell>
          <cell r="AU2988">
            <v>0</v>
          </cell>
          <cell r="AV2988" t="str">
            <v>sc</v>
          </cell>
        </row>
        <row r="2989">
          <cell r="AP2989">
            <v>155709</v>
          </cell>
          <cell r="AQ2989">
            <v>8004537</v>
          </cell>
          <cell r="AR2989">
            <v>8</v>
          </cell>
          <cell r="AS2989">
            <v>42313</v>
          </cell>
          <cell r="AT2989" t="str">
            <v>IDU-73-2008 Terminado Acciones de Movilidad IDU Circuito Movilidad  -</v>
          </cell>
          <cell r="AU2989">
            <v>0</v>
          </cell>
          <cell r="AV2989" t="str">
            <v>sc</v>
          </cell>
        </row>
        <row r="2990">
          <cell r="AP2990">
            <v>156064</v>
          </cell>
          <cell r="AQ2990">
            <v>8000494</v>
          </cell>
          <cell r="AR2990">
            <v>8</v>
          </cell>
          <cell r="AS2990">
            <v>42079</v>
          </cell>
          <cell r="AT2990" t="str">
            <v>COP-172-2013 Terminado Construcción FDL KENNEDY Local Proyecto 1152 Reporte Servidor de Mapas Agosto 2015 Oficio 2015261157862-</v>
          </cell>
          <cell r="AU2990">
            <v>0</v>
          </cell>
          <cell r="AV2990" t="str">
            <v>sc</v>
          </cell>
        </row>
        <row r="2991">
          <cell r="AP2991">
            <v>156065</v>
          </cell>
          <cell r="AQ2991">
            <v>8000403</v>
          </cell>
          <cell r="AR2991">
            <v>8</v>
          </cell>
          <cell r="AS2991">
            <v>42079</v>
          </cell>
          <cell r="AT2991" t="str">
            <v>COP-172-2013 Terminado Construcción FDL KENNEDY Local Proyecto 1152 Reporte Servidor de Mapas Agosto 2015 Oficio 2015261157862-</v>
          </cell>
          <cell r="AU2991">
            <v>0</v>
          </cell>
          <cell r="AV2991" t="str">
            <v>sc</v>
          </cell>
        </row>
        <row r="2992">
          <cell r="AP2992">
            <v>156066</v>
          </cell>
          <cell r="AQ2992">
            <v>8000470</v>
          </cell>
          <cell r="AR2992">
            <v>8</v>
          </cell>
          <cell r="AS2992">
            <v>42079</v>
          </cell>
          <cell r="AT2992" t="str">
            <v>COP-172-2013 Terminado Construcción FDL KENNEDY Local Proyecto 1152 Reporte Servidor de Mapas Agosto 2015 Oficio 2015261157862-</v>
          </cell>
          <cell r="AU2992">
            <v>0</v>
          </cell>
          <cell r="AV2992" t="str">
            <v>sc</v>
          </cell>
        </row>
        <row r="2993">
          <cell r="AP2993">
            <v>156356</v>
          </cell>
          <cell r="AQ2993">
            <v>8000646</v>
          </cell>
          <cell r="AR2993">
            <v>8</v>
          </cell>
          <cell r="AS2993">
            <v>42034</v>
          </cell>
          <cell r="AT2993" t="str">
            <v>SD Reservado Mantenimiento Periódico UAERMV Circuito Movilidad  -</v>
          </cell>
          <cell r="AU2993">
            <v>0</v>
          </cell>
          <cell r="AV2993" t="str">
            <v>sc</v>
          </cell>
        </row>
        <row r="2994">
          <cell r="AP2994">
            <v>156477</v>
          </cell>
          <cell r="AQ2994">
            <v>8001229</v>
          </cell>
          <cell r="AR2994">
            <v>8</v>
          </cell>
          <cell r="AS2994">
            <v>40864</v>
          </cell>
          <cell r="AT2994" t="str">
            <v>SD Terminado Mantenimiento Periódico UAERMV Circuito Movilidad  -</v>
          </cell>
          <cell r="AU2994">
            <v>0</v>
          </cell>
          <cell r="AV2994" t="str">
            <v>sc</v>
          </cell>
        </row>
        <row r="2995">
          <cell r="AP2995">
            <v>156679</v>
          </cell>
          <cell r="AQ2995">
            <v>8004915</v>
          </cell>
          <cell r="AR2995">
            <v>8</v>
          </cell>
          <cell r="AS2995">
            <v>42667</v>
          </cell>
          <cell r="AT2995" t="str">
            <v>SD Terminado Rehabilitación UAERMV Circuito Movilidad SD Intervenida 14/11/2015 Reporte depuración ejecución UMV-</v>
          </cell>
          <cell r="AU2995">
            <v>0</v>
          </cell>
          <cell r="AV2995" t="str">
            <v>sc</v>
          </cell>
        </row>
        <row r="2996">
          <cell r="AP2996">
            <v>186079</v>
          </cell>
          <cell r="AQ2996">
            <v>16002471</v>
          </cell>
          <cell r="AR2996">
            <v>8</v>
          </cell>
          <cell r="AS2996">
            <v>42313</v>
          </cell>
          <cell r="AT2996" t="str">
            <v>IDU-1692-2014 En Ejecución Rehabilitación IDU Local  --POLIZA ESTABILIDAD ACTIVA</v>
          </cell>
          <cell r="AU2996">
            <v>44480</v>
          </cell>
          <cell r="AV2996" t="str">
            <v>Contrato IDU-1692-2014</v>
          </cell>
        </row>
        <row r="2997">
          <cell r="AP2997">
            <v>186534</v>
          </cell>
          <cell r="AQ2997">
            <v>16004066</v>
          </cell>
          <cell r="AR2997">
            <v>8</v>
          </cell>
          <cell r="AS2997">
            <v>42278</v>
          </cell>
          <cell r="AT2997" t="str">
            <v>SD Terminado Mantenimiento Periódico UAERMV Circuito Movilidad  -</v>
          </cell>
          <cell r="AU2997">
            <v>0</v>
          </cell>
          <cell r="AV2997" t="str">
            <v>sc</v>
          </cell>
        </row>
        <row r="2998">
          <cell r="AP2998">
            <v>320002</v>
          </cell>
          <cell r="AQ2998">
            <v>6000001</v>
          </cell>
          <cell r="AR2998">
            <v>8</v>
          </cell>
          <cell r="AS2998">
            <v>42313</v>
          </cell>
          <cell r="AT2998" t="str">
            <v>IDU-1718-2014 Terminado Mantenimiento Rutinario IDU Arterial  -</v>
          </cell>
          <cell r="AU2998">
            <v>0</v>
          </cell>
          <cell r="AV2998" t="str">
            <v>sc</v>
          </cell>
        </row>
        <row r="2999">
          <cell r="AP2999">
            <v>320004</v>
          </cell>
          <cell r="AQ2999">
            <v>6000001</v>
          </cell>
          <cell r="AR2999">
            <v>8</v>
          </cell>
          <cell r="AS2999">
            <v>42313</v>
          </cell>
          <cell r="AT2999" t="str">
            <v>IDU-1718-2014 Terminado Mantenimiento Rutinario IDU Arterial  -</v>
          </cell>
          <cell r="AU2999">
            <v>0</v>
          </cell>
          <cell r="AV2999" t="str">
            <v>sc</v>
          </cell>
        </row>
        <row r="3000">
          <cell r="AP3000">
            <v>320009</v>
          </cell>
          <cell r="AQ3000">
            <v>6000002</v>
          </cell>
          <cell r="AR3000">
            <v>8</v>
          </cell>
          <cell r="AS3000">
            <v>42313</v>
          </cell>
          <cell r="AT3000" t="str">
            <v>IDU-1718-2014 Terminado Mantenimiento Rutinario IDU Arterial  -</v>
          </cell>
          <cell r="AU3000">
            <v>0</v>
          </cell>
          <cell r="AV3000" t="str">
            <v>sc</v>
          </cell>
        </row>
        <row r="3001">
          <cell r="AP3001">
            <v>320013</v>
          </cell>
          <cell r="AQ3001">
            <v>6000002</v>
          </cell>
          <cell r="AR3001">
            <v>8</v>
          </cell>
          <cell r="AS3001">
            <v>42313</v>
          </cell>
          <cell r="AT3001" t="str">
            <v>IDU-1718-2014 Terminado Mantenimiento Rutinario IDU Arterial  -</v>
          </cell>
          <cell r="AU3001">
            <v>0</v>
          </cell>
          <cell r="AV3001" t="str">
            <v>sc</v>
          </cell>
        </row>
        <row r="3002">
          <cell r="AP3002">
            <v>320016</v>
          </cell>
          <cell r="AQ3002">
            <v>6000003</v>
          </cell>
          <cell r="AR3002">
            <v>8</v>
          </cell>
          <cell r="AS3002">
            <v>42313</v>
          </cell>
          <cell r="AT3002" t="str">
            <v>IDU-1718-2014 Terminado Mantenimiento Rutinario IDU Arterial  -</v>
          </cell>
          <cell r="AU3002">
            <v>0</v>
          </cell>
          <cell r="AV3002" t="str">
            <v>sc</v>
          </cell>
        </row>
        <row r="3003">
          <cell r="AP3003">
            <v>320018</v>
          </cell>
          <cell r="AQ3003">
            <v>6000003</v>
          </cell>
          <cell r="AR3003">
            <v>8</v>
          </cell>
          <cell r="AS3003">
            <v>42313</v>
          </cell>
          <cell r="AT3003" t="str">
            <v>IDU-1718-2014 Terminado Mantenimiento Rutinario IDU Arterial  -</v>
          </cell>
          <cell r="AU3003">
            <v>0</v>
          </cell>
          <cell r="AV3003" t="str">
            <v>sc</v>
          </cell>
        </row>
        <row r="3004">
          <cell r="AP3004">
            <v>320021</v>
          </cell>
          <cell r="AQ3004">
            <v>6000004</v>
          </cell>
          <cell r="AR3004">
            <v>8</v>
          </cell>
          <cell r="AS3004">
            <v>42313</v>
          </cell>
          <cell r="AT3004" t="str">
            <v>IDU-1718-2014 Terminado Mantenimiento Rutinario IDU Arterial  -</v>
          </cell>
          <cell r="AU3004">
            <v>0</v>
          </cell>
          <cell r="AV3004" t="str">
            <v>sc</v>
          </cell>
        </row>
        <row r="3005">
          <cell r="AP3005">
            <v>320023</v>
          </cell>
          <cell r="AQ3005">
            <v>6000004</v>
          </cell>
          <cell r="AR3005">
            <v>8</v>
          </cell>
          <cell r="AS3005">
            <v>42313</v>
          </cell>
          <cell r="AT3005" t="str">
            <v>IDU-1718-2014 Terminado Mantenimiento Rutinario IDU Arterial  -</v>
          </cell>
          <cell r="AU3005">
            <v>0</v>
          </cell>
          <cell r="AV3005" t="str">
            <v>sc</v>
          </cell>
        </row>
        <row r="3006">
          <cell r="AP3006">
            <v>320104</v>
          </cell>
          <cell r="AQ3006">
            <v>6000022</v>
          </cell>
          <cell r="AR3006">
            <v>8</v>
          </cell>
          <cell r="AS3006">
            <v>42313</v>
          </cell>
          <cell r="AT3006" t="str">
            <v>IDU-1804-2013 Terminado Mantenimiento Periódico IDU Arterial  -</v>
          </cell>
          <cell r="AU3006">
            <v>0</v>
          </cell>
          <cell r="AV3006" t="str">
            <v>sc</v>
          </cell>
        </row>
        <row r="3007">
          <cell r="AP3007">
            <v>320106</v>
          </cell>
          <cell r="AQ3007">
            <v>6000022</v>
          </cell>
          <cell r="AR3007">
            <v>8</v>
          </cell>
          <cell r="AS3007">
            <v>42313</v>
          </cell>
          <cell r="AT3007" t="str">
            <v>IDU-1804-2013 Terminado Mantenimiento Periódico IDU Arterial  -</v>
          </cell>
          <cell r="AU3007">
            <v>0</v>
          </cell>
          <cell r="AV3007" t="str">
            <v>sc</v>
          </cell>
        </row>
        <row r="3008">
          <cell r="AP3008">
            <v>325481</v>
          </cell>
          <cell r="AQ3008">
            <v>6001852</v>
          </cell>
          <cell r="AR3008">
            <v>8</v>
          </cell>
          <cell r="AS3008">
            <v>42313</v>
          </cell>
          <cell r="AT3008" t="str">
            <v>IDU-1718-2014 Terminado Mantenimiento Rutinario IDU Arterial  -</v>
          </cell>
          <cell r="AU3008">
            <v>0</v>
          </cell>
          <cell r="AV3008" t="str">
            <v>sc</v>
          </cell>
        </row>
        <row r="3009">
          <cell r="AP3009">
            <v>325485</v>
          </cell>
          <cell r="AQ3009">
            <v>6001852</v>
          </cell>
          <cell r="AR3009">
            <v>8</v>
          </cell>
          <cell r="AS3009">
            <v>42313</v>
          </cell>
          <cell r="AT3009" t="str">
            <v>IDU-1718-2014 Terminado Mantenimiento Rutinario IDU Arterial  -</v>
          </cell>
          <cell r="AU3009">
            <v>0</v>
          </cell>
          <cell r="AV3009" t="str">
            <v>sc</v>
          </cell>
        </row>
        <row r="3010">
          <cell r="AP3010">
            <v>353593</v>
          </cell>
          <cell r="AQ3010">
            <v>7001355</v>
          </cell>
          <cell r="AR3010">
            <v>8</v>
          </cell>
          <cell r="AS3010">
            <v>42667</v>
          </cell>
          <cell r="AT3010" t="str">
            <v>SD Terminado Rehabilitación UAERMV Circuito Movilidad SD Intervenida 05/11/2015 Reporte depuración ejecución UMV-</v>
          </cell>
          <cell r="AU3010">
            <v>0</v>
          </cell>
          <cell r="AV3010" t="str">
            <v>sc</v>
          </cell>
        </row>
        <row r="3011">
          <cell r="AP3011">
            <v>354130</v>
          </cell>
          <cell r="AQ3011">
            <v>7001546</v>
          </cell>
          <cell r="AR3011">
            <v>8</v>
          </cell>
          <cell r="AS3011">
            <v>41519</v>
          </cell>
          <cell r="AT3011" t="str">
            <v>SD Terminado Mantenimiento Periódico UAERMV Circuito Movilidad  -</v>
          </cell>
          <cell r="AU3011">
            <v>0</v>
          </cell>
          <cell r="AV3011" t="str">
            <v>sc</v>
          </cell>
        </row>
        <row r="3012">
          <cell r="AP3012">
            <v>358827</v>
          </cell>
          <cell r="AQ3012">
            <v>7003406</v>
          </cell>
          <cell r="AR3012">
            <v>8</v>
          </cell>
          <cell r="AS3012">
            <v>42313</v>
          </cell>
          <cell r="AT3012" t="str">
            <v>IDU-067-2012 Terminado Acciones de Movilidad IDU Circuito Movilidad  -</v>
          </cell>
          <cell r="AU3012">
            <v>0</v>
          </cell>
          <cell r="AV3012" t="str">
            <v>sc</v>
          </cell>
        </row>
        <row r="3013">
          <cell r="AP3013">
            <v>359037</v>
          </cell>
          <cell r="AQ3013">
            <v>7003485</v>
          </cell>
          <cell r="AR3013">
            <v>8</v>
          </cell>
          <cell r="AS3013">
            <v>42313</v>
          </cell>
          <cell r="AT3013" t="str">
            <v>IDU-067-2012 Terminado Acciones de Movilidad IDU Circuito Movilidad  -</v>
          </cell>
          <cell r="AU3013">
            <v>0</v>
          </cell>
          <cell r="AV3013" t="str">
            <v>sc</v>
          </cell>
        </row>
        <row r="3014">
          <cell r="AP3014">
            <v>359193</v>
          </cell>
          <cell r="AQ3014">
            <v>7003543</v>
          </cell>
          <cell r="AR3014">
            <v>8</v>
          </cell>
          <cell r="AS3014">
            <v>42313</v>
          </cell>
          <cell r="AT3014" t="str">
            <v>IDU-067-2012 Terminado Acciones de Movilidad IDU Circuito Movilidad  -</v>
          </cell>
          <cell r="AU3014">
            <v>0</v>
          </cell>
          <cell r="AV3014" t="str">
            <v>sc</v>
          </cell>
        </row>
        <row r="3015">
          <cell r="AP3015">
            <v>359460</v>
          </cell>
          <cell r="AQ3015">
            <v>7003641</v>
          </cell>
          <cell r="AR3015">
            <v>8</v>
          </cell>
          <cell r="AS3015">
            <v>42313</v>
          </cell>
          <cell r="AT3015" t="str">
            <v>IDU-067-2012 Terminado Acciones de Movilidad IDU Circuito Movilidad  -</v>
          </cell>
          <cell r="AU3015">
            <v>0</v>
          </cell>
          <cell r="AV3015" t="str">
            <v>sc</v>
          </cell>
        </row>
        <row r="3016">
          <cell r="AP3016">
            <v>359481</v>
          </cell>
          <cell r="AQ3016">
            <v>7003650</v>
          </cell>
          <cell r="AR3016">
            <v>8</v>
          </cell>
          <cell r="AS3016">
            <v>42667</v>
          </cell>
          <cell r="AT3016" t="str">
            <v>SD Terminado Mantenimiento Periódico UAERMV Circuito Movilidad SD Intervenida 06/07/2013 Reporte depuración ejecución UMV-</v>
          </cell>
          <cell r="AU3016">
            <v>0</v>
          </cell>
          <cell r="AV3016" t="str">
            <v>VIABLE</v>
          </cell>
        </row>
        <row r="3017">
          <cell r="AP3017">
            <v>359613</v>
          </cell>
          <cell r="AQ3017">
            <v>7003701</v>
          </cell>
          <cell r="AR3017">
            <v>8</v>
          </cell>
          <cell r="AS3017">
            <v>42313</v>
          </cell>
          <cell r="AT3017" t="str">
            <v>IDU-067-2012 Terminado Acciones de Movilidad IDU Circuito Movilidad  -</v>
          </cell>
          <cell r="AU3017">
            <v>0</v>
          </cell>
          <cell r="AV3017" t="str">
            <v>sc</v>
          </cell>
        </row>
        <row r="3018">
          <cell r="AP3018">
            <v>370187</v>
          </cell>
          <cell r="AQ3018">
            <v>7007898</v>
          </cell>
          <cell r="AR3018">
            <v>8</v>
          </cell>
          <cell r="AS3018">
            <v>42313</v>
          </cell>
          <cell r="AT3018" t="str">
            <v>IDU-73-2008 Terminado Rehabilitación IDU Circuito Movilidad  -</v>
          </cell>
          <cell r="AU3018">
            <v>0</v>
          </cell>
          <cell r="AV3018" t="str">
            <v>sc</v>
          </cell>
        </row>
        <row r="3019">
          <cell r="AP3019">
            <v>370190</v>
          </cell>
          <cell r="AQ3019">
            <v>7007899</v>
          </cell>
          <cell r="AR3019">
            <v>8</v>
          </cell>
          <cell r="AS3019">
            <v>42313</v>
          </cell>
          <cell r="AT3019" t="str">
            <v>IDU-73-2008 Terminado Rehabilitación IDU Circuito Movilidad  -</v>
          </cell>
          <cell r="AU3019">
            <v>0</v>
          </cell>
          <cell r="AV3019" t="str">
            <v>sc</v>
          </cell>
        </row>
        <row r="3020">
          <cell r="AP3020">
            <v>370193</v>
          </cell>
          <cell r="AQ3020">
            <v>7007900</v>
          </cell>
          <cell r="AR3020">
            <v>8</v>
          </cell>
          <cell r="AS3020">
            <v>42313</v>
          </cell>
          <cell r="AT3020" t="str">
            <v>IDU-73-2008 Terminado Rehabilitación IDU Circuito Movilidad  -</v>
          </cell>
          <cell r="AU3020">
            <v>0</v>
          </cell>
          <cell r="AV3020" t="str">
            <v>sc</v>
          </cell>
        </row>
        <row r="3021">
          <cell r="AP3021">
            <v>390492</v>
          </cell>
          <cell r="AQ3021">
            <v>9004044</v>
          </cell>
          <cell r="AR3021">
            <v>8</v>
          </cell>
          <cell r="AS3021">
            <v>42412</v>
          </cell>
          <cell r="AT3021" t="str">
            <v>IDU-1806-2015 Contratado Mantenimiento Periódico IDU Arterial BRIGADA DE REACCIÓN VIAL -</v>
          </cell>
          <cell r="AU3021">
            <v>0</v>
          </cell>
          <cell r="AV3021" t="str">
            <v>sc</v>
          </cell>
        </row>
        <row r="3022">
          <cell r="AP3022">
            <v>390494</v>
          </cell>
          <cell r="AQ3022">
            <v>9004044</v>
          </cell>
          <cell r="AR3022">
            <v>8</v>
          </cell>
          <cell r="AS3022">
            <v>42412</v>
          </cell>
          <cell r="AT3022" t="str">
            <v>IDU-1806-2015 Contratado Mantenimiento Periódico IDU Arterial BRIGADA DE REACCIÓN VIAL -</v>
          </cell>
          <cell r="AU3022">
            <v>0</v>
          </cell>
          <cell r="AV3022" t="str">
            <v>sc</v>
          </cell>
        </row>
        <row r="3023">
          <cell r="AP3023">
            <v>390496</v>
          </cell>
          <cell r="AQ3023">
            <v>9004044</v>
          </cell>
          <cell r="AR3023">
            <v>8</v>
          </cell>
          <cell r="AS3023">
            <v>42412</v>
          </cell>
          <cell r="AT3023" t="str">
            <v>IDU-1806-2015 Contratado Mantenimiento Periódico IDU Arterial BRIGADA DE REACCIÓN VIAL -</v>
          </cell>
          <cell r="AU3023">
            <v>0</v>
          </cell>
          <cell r="AV3023" t="str">
            <v>sc</v>
          </cell>
        </row>
        <row r="3024">
          <cell r="AP3024">
            <v>390498</v>
          </cell>
          <cell r="AQ3024">
            <v>9004044</v>
          </cell>
          <cell r="AR3024">
            <v>8</v>
          </cell>
          <cell r="AS3024">
            <v>42412</v>
          </cell>
          <cell r="AT3024" t="str">
            <v>IDU-1806-2015 Contratado Mantenimiento Periódico IDU Arterial BRIGADA DE REACCIÓN VIAL -</v>
          </cell>
          <cell r="AU3024">
            <v>0</v>
          </cell>
          <cell r="AV3024" t="str">
            <v>sc</v>
          </cell>
        </row>
        <row r="3025">
          <cell r="AP3025">
            <v>390510</v>
          </cell>
          <cell r="AQ3025">
            <v>9004046</v>
          </cell>
          <cell r="AR3025">
            <v>8</v>
          </cell>
          <cell r="AS3025">
            <v>42412</v>
          </cell>
          <cell r="AT3025" t="str">
            <v>IDU-1806-2015 Contratado Mantenimiento Periódico IDU Arterial BRIGADA DE REACCIÓN VIAL -</v>
          </cell>
          <cell r="AU3025">
            <v>0</v>
          </cell>
          <cell r="AV3025" t="str">
            <v>sc</v>
          </cell>
        </row>
        <row r="3026">
          <cell r="AP3026">
            <v>390512</v>
          </cell>
          <cell r="AQ3026">
            <v>9004046</v>
          </cell>
          <cell r="AR3026">
            <v>8</v>
          </cell>
          <cell r="AS3026">
            <v>42412</v>
          </cell>
          <cell r="AT3026" t="str">
            <v>IDU-1806-2015 Contratado Mantenimiento Periódico IDU Arterial BRIGADA DE REACCIÓN VIAL -</v>
          </cell>
          <cell r="AU3026">
            <v>0</v>
          </cell>
          <cell r="AV3026" t="str">
            <v>sc</v>
          </cell>
        </row>
        <row r="3027">
          <cell r="AP3027">
            <v>390514</v>
          </cell>
          <cell r="AQ3027">
            <v>9004046</v>
          </cell>
          <cell r="AR3027">
            <v>8</v>
          </cell>
          <cell r="AS3027">
            <v>42412</v>
          </cell>
          <cell r="AT3027" t="str">
            <v>IDU-1806-2015 Contratado Mantenimiento Periódico IDU Arterial BRIGADA DE REACCIÓN VIAL -</v>
          </cell>
          <cell r="AU3027">
            <v>0</v>
          </cell>
          <cell r="AV3027" t="str">
            <v>sc</v>
          </cell>
        </row>
        <row r="3028">
          <cell r="AP3028">
            <v>390516</v>
          </cell>
          <cell r="AQ3028">
            <v>9004046</v>
          </cell>
          <cell r="AR3028">
            <v>8</v>
          </cell>
          <cell r="AS3028">
            <v>42412</v>
          </cell>
          <cell r="AT3028" t="str">
            <v>IDU-1806-2015 Contratado Mantenimiento Periódico IDU Arterial BRIGADA DE REACCIÓN VIAL -</v>
          </cell>
          <cell r="AU3028">
            <v>0</v>
          </cell>
          <cell r="AV3028" t="str">
            <v>sc</v>
          </cell>
        </row>
        <row r="3029">
          <cell r="AP3029">
            <v>471398</v>
          </cell>
          <cell r="AQ3029">
            <v>6001948</v>
          </cell>
          <cell r="AR3029">
            <v>8</v>
          </cell>
          <cell r="AS3029">
            <v>42313</v>
          </cell>
          <cell r="AT3029" t="str">
            <v>IDU-1718-2014 Terminado Mantenimiento Rutinario IDU Arterial  -</v>
          </cell>
          <cell r="AU3029">
            <v>0</v>
          </cell>
          <cell r="AV3029" t="str">
            <v>sc</v>
          </cell>
        </row>
        <row r="3030">
          <cell r="AP3030">
            <v>471399</v>
          </cell>
          <cell r="AQ3030">
            <v>6001948</v>
          </cell>
          <cell r="AR3030">
            <v>8</v>
          </cell>
          <cell r="AS3030">
            <v>42313</v>
          </cell>
          <cell r="AT3030" t="str">
            <v>IDU-1718-2014 Terminado Mantenimiento Rutinario IDU Arterial  -</v>
          </cell>
          <cell r="AU3030">
            <v>0</v>
          </cell>
          <cell r="AV3030" t="str">
            <v>sc</v>
          </cell>
        </row>
        <row r="3031">
          <cell r="AP3031">
            <v>471400</v>
          </cell>
          <cell r="AQ3031">
            <v>6001948</v>
          </cell>
          <cell r="AR3031">
            <v>8</v>
          </cell>
          <cell r="AS3031">
            <v>42313</v>
          </cell>
          <cell r="AT3031" t="str">
            <v>IDU-1718-2014 Terminado Mantenimiento Rutinario IDU Arterial  -</v>
          </cell>
          <cell r="AU3031">
            <v>0</v>
          </cell>
          <cell r="AV3031" t="str">
            <v>sc</v>
          </cell>
        </row>
        <row r="3032">
          <cell r="AP3032">
            <v>471401</v>
          </cell>
          <cell r="AQ3032">
            <v>6001949</v>
          </cell>
          <cell r="AR3032">
            <v>8</v>
          </cell>
          <cell r="AS3032">
            <v>42313</v>
          </cell>
          <cell r="AT3032" t="str">
            <v>IDU-1718-2014 Terminado Mantenimiento Rutinario IDU Arterial  --POLIZA ESTABILIDAD ACTIVA</v>
          </cell>
          <cell r="AU3032">
            <v>44466</v>
          </cell>
          <cell r="AV3032" t="str">
            <v>sc</v>
          </cell>
        </row>
        <row r="3033">
          <cell r="AP3033">
            <v>471402</v>
          </cell>
          <cell r="AQ3033">
            <v>6001949</v>
          </cell>
          <cell r="AR3033">
            <v>8</v>
          </cell>
          <cell r="AS3033">
            <v>42313</v>
          </cell>
          <cell r="AT3033" t="str">
            <v>IDU-1718-2014 Terminado Mantenimiento Rutinario IDU Arterial  --POLIZA ESTABILIDAD ACTIVA</v>
          </cell>
          <cell r="AU3033">
            <v>44466</v>
          </cell>
          <cell r="AV3033" t="str">
            <v>sc</v>
          </cell>
        </row>
        <row r="3034">
          <cell r="AP3034">
            <v>471403</v>
          </cell>
          <cell r="AQ3034">
            <v>6001949</v>
          </cell>
          <cell r="AR3034">
            <v>8</v>
          </cell>
          <cell r="AS3034">
            <v>42313</v>
          </cell>
          <cell r="AT3034" t="str">
            <v>IDU-1718-2014 Terminado Mantenimiento Rutinario IDU Arterial  --POLIZA ESTABILIDAD ACTIVA</v>
          </cell>
          <cell r="AU3034">
            <v>44466</v>
          </cell>
          <cell r="AV3034" t="str">
            <v>sc</v>
          </cell>
        </row>
        <row r="3035">
          <cell r="AP3035">
            <v>471408</v>
          </cell>
          <cell r="AQ3035">
            <v>6001951</v>
          </cell>
          <cell r="AR3035">
            <v>8</v>
          </cell>
          <cell r="AS3035">
            <v>42313</v>
          </cell>
          <cell r="AT3035" t="str">
            <v>IDU-1718-2014 Terminado Mantenimiento Rutinario IDU Arterial  -</v>
          </cell>
          <cell r="AU3035">
            <v>0</v>
          </cell>
          <cell r="AV3035" t="str">
            <v>sc</v>
          </cell>
        </row>
        <row r="3036">
          <cell r="AP3036">
            <v>471434</v>
          </cell>
          <cell r="AQ3036">
            <v>6001958</v>
          </cell>
          <cell r="AR3036">
            <v>8</v>
          </cell>
          <cell r="AS3036">
            <v>42313</v>
          </cell>
          <cell r="AT3036" t="str">
            <v>IDU-1718-2014 Terminado Mantenimiento Rutinario IDU Arterial  -</v>
          </cell>
          <cell r="AU3036">
            <v>0</v>
          </cell>
          <cell r="AV3036" t="str">
            <v>sc</v>
          </cell>
        </row>
        <row r="3037">
          <cell r="AP3037">
            <v>471435</v>
          </cell>
          <cell r="AQ3037">
            <v>6001958</v>
          </cell>
          <cell r="AR3037">
            <v>8</v>
          </cell>
          <cell r="AS3037">
            <v>42313</v>
          </cell>
          <cell r="AT3037" t="str">
            <v>IDU-1718-2014 Terminado Mantenimiento Rutinario IDU Arterial  -</v>
          </cell>
          <cell r="AU3037">
            <v>0</v>
          </cell>
          <cell r="AV3037" t="str">
            <v>sc</v>
          </cell>
        </row>
        <row r="3038">
          <cell r="AP3038">
            <v>471436</v>
          </cell>
          <cell r="AQ3038">
            <v>6001958</v>
          </cell>
          <cell r="AR3038">
            <v>8</v>
          </cell>
          <cell r="AS3038">
            <v>42313</v>
          </cell>
          <cell r="AT3038" t="str">
            <v>IDU-1718-2014 Terminado Mantenimiento Rutinario IDU Arterial  -</v>
          </cell>
          <cell r="AU3038">
            <v>0</v>
          </cell>
          <cell r="AV3038" t="str">
            <v>sc</v>
          </cell>
        </row>
        <row r="3039">
          <cell r="AP3039">
            <v>471617</v>
          </cell>
          <cell r="AQ3039">
            <v>8011994</v>
          </cell>
          <cell r="AR3039">
            <v>8</v>
          </cell>
          <cell r="AS3039">
            <v>42409</v>
          </cell>
          <cell r="AT3039" t="str">
            <v>COP-166-2014 Terminado Construcción FDL KENNEDY Circuito Movilidad  Intervenido no reservado en el IDU-</v>
          </cell>
          <cell r="AU3039">
            <v>0</v>
          </cell>
          <cell r="AV3039" t="str">
            <v>sc</v>
          </cell>
        </row>
        <row r="3040">
          <cell r="AP3040">
            <v>471627</v>
          </cell>
          <cell r="AQ3040">
            <v>8012056</v>
          </cell>
          <cell r="AR3040">
            <v>8</v>
          </cell>
          <cell r="AS3040">
            <v>42313</v>
          </cell>
          <cell r="AT3040" t="str">
            <v>IDU-73-2008 Terminado Reconstrucción IDU Circuito Movilidad  -</v>
          </cell>
          <cell r="AU3040">
            <v>0</v>
          </cell>
          <cell r="AV3040" t="str">
            <v>sc</v>
          </cell>
        </row>
        <row r="3041">
          <cell r="AP3041">
            <v>471698</v>
          </cell>
          <cell r="AQ3041">
            <v>8012131</v>
          </cell>
          <cell r="AR3041">
            <v>8</v>
          </cell>
          <cell r="AS3041">
            <v>42731</v>
          </cell>
          <cell r="AT3041" t="str">
            <v>SD Reservado Mantenimiento Rutinario IDU Circuito Movilidad EJECUCION SITP 2016 -</v>
          </cell>
          <cell r="AU3041">
            <v>0</v>
          </cell>
          <cell r="AV3041" t="str">
            <v>sc</v>
          </cell>
        </row>
        <row r="3042">
          <cell r="AP3042">
            <v>471735</v>
          </cell>
          <cell r="AQ3042">
            <v>8012172</v>
          </cell>
          <cell r="AR3042">
            <v>8</v>
          </cell>
          <cell r="AS3042">
            <v>42731</v>
          </cell>
          <cell r="AT3042" t="str">
            <v>SD Reservado Mantenimiento Rutinario IDU Circuito Movilidad EJECUCION SITP 2016 -</v>
          </cell>
          <cell r="AU3042">
            <v>0</v>
          </cell>
          <cell r="AV3042" t="str">
            <v>sc</v>
          </cell>
        </row>
        <row r="3043">
          <cell r="AP3043">
            <v>471750</v>
          </cell>
          <cell r="AQ3043">
            <v>8012189</v>
          </cell>
          <cell r="AR3043">
            <v>8</v>
          </cell>
          <cell r="AS3043">
            <v>42313</v>
          </cell>
          <cell r="AT3043" t="str">
            <v>IDU-73-2008 Terminado Rehabilitación IDU Circuito Movilidad  -</v>
          </cell>
          <cell r="AU3043">
            <v>0</v>
          </cell>
          <cell r="AV3043" t="str">
            <v>sc</v>
          </cell>
        </row>
        <row r="3044">
          <cell r="AP3044">
            <v>471873</v>
          </cell>
          <cell r="AQ3044">
            <v>8012346</v>
          </cell>
          <cell r="AR3044">
            <v>8</v>
          </cell>
          <cell r="AS3044">
            <v>42313</v>
          </cell>
          <cell r="AT3044" t="str">
            <v>IDU-73-2008 Terminado Reconstrucción IDU Circuito Movilidad  -</v>
          </cell>
          <cell r="AU3044">
            <v>0</v>
          </cell>
          <cell r="AV3044" t="str">
            <v>sc</v>
          </cell>
        </row>
        <row r="3045">
          <cell r="AP3045">
            <v>471900</v>
          </cell>
          <cell r="AQ3045">
            <v>8012381</v>
          </cell>
          <cell r="AR3045">
            <v>8</v>
          </cell>
          <cell r="AS3045">
            <v>42768</v>
          </cell>
          <cell r="AT3045" t="str">
            <v>SD Reservado Acciones de Movilidad UAERMV Circuito Movilidad Salvando Vidas -</v>
          </cell>
          <cell r="AU3045">
            <v>0</v>
          </cell>
          <cell r="AV3045" t="str">
            <v>sc</v>
          </cell>
        </row>
        <row r="3046">
          <cell r="AP3046">
            <v>471922</v>
          </cell>
          <cell r="AQ3046">
            <v>8012406</v>
          </cell>
          <cell r="AR3046">
            <v>8</v>
          </cell>
          <cell r="AS3046">
            <v>41481</v>
          </cell>
          <cell r="AT3046" t="str">
            <v>SD Terminado Mantenimiento Periódico UAERMV Circuito Movilidad  -</v>
          </cell>
          <cell r="AU3046">
            <v>0</v>
          </cell>
          <cell r="AV3046" t="str">
            <v>sc</v>
          </cell>
        </row>
        <row r="3047">
          <cell r="AP3047">
            <v>471925</v>
          </cell>
          <cell r="AQ3047">
            <v>8012408</v>
          </cell>
          <cell r="AR3047">
            <v>8</v>
          </cell>
          <cell r="AS3047">
            <v>42313</v>
          </cell>
          <cell r="AT3047" t="str">
            <v>IDU-067-2012 Terminado Acciones de Movilidad IDU Intermedia  -</v>
          </cell>
          <cell r="AU3047">
            <v>0</v>
          </cell>
          <cell r="AV3047" t="str">
            <v>sc</v>
          </cell>
        </row>
        <row r="3048">
          <cell r="AP3048">
            <v>471926</v>
          </cell>
          <cell r="AQ3048">
            <v>8012410</v>
          </cell>
          <cell r="AR3048">
            <v>8</v>
          </cell>
          <cell r="AS3048">
            <v>42313</v>
          </cell>
          <cell r="AT3048" t="str">
            <v>IDU-067-2012 Terminado Acciones de Movilidad IDU Circuito Movilidad  -</v>
          </cell>
          <cell r="AU3048">
            <v>0</v>
          </cell>
          <cell r="AV3048" t="str">
            <v>VIABLE</v>
          </cell>
        </row>
        <row r="3049">
          <cell r="AP3049">
            <v>471930</v>
          </cell>
          <cell r="AQ3049">
            <v>8012414</v>
          </cell>
          <cell r="AR3049">
            <v>8</v>
          </cell>
          <cell r="AS3049">
            <v>42313</v>
          </cell>
          <cell r="AT3049" t="str">
            <v>IDU-067-2012 Terminado Acciones de Movilidad IDU Circuito Movilidad  -</v>
          </cell>
          <cell r="AU3049">
            <v>0</v>
          </cell>
          <cell r="AV3049" t="str">
            <v>VIABLE</v>
          </cell>
        </row>
        <row r="3050">
          <cell r="AP3050">
            <v>471933</v>
          </cell>
          <cell r="AQ3050">
            <v>8012415</v>
          </cell>
          <cell r="AR3050">
            <v>8</v>
          </cell>
          <cell r="AS3050">
            <v>42313</v>
          </cell>
          <cell r="AT3050" t="str">
            <v>IDU-067-2012 Terminado Acciones de Movilidad IDU Circuito Movilidad  -</v>
          </cell>
          <cell r="AU3050">
            <v>0</v>
          </cell>
          <cell r="AV3050" t="str">
            <v>VIABLE</v>
          </cell>
        </row>
        <row r="3051">
          <cell r="AP3051">
            <v>471968</v>
          </cell>
          <cell r="AQ3051">
            <v>8012454</v>
          </cell>
          <cell r="AR3051">
            <v>8</v>
          </cell>
          <cell r="AS3051">
            <v>42409</v>
          </cell>
          <cell r="AT3051" t="str">
            <v>IDU-1707-2014 Terminado Rehabilitación IDU Circuito Movilidad  -Anden 3-POLIZA ESTABILIDAD ACTIVA</v>
          </cell>
          <cell r="AU3051">
            <v>43748</v>
          </cell>
          <cell r="AV3051" t="str">
            <v>sc</v>
          </cell>
        </row>
        <row r="3052">
          <cell r="AP3052">
            <v>471973</v>
          </cell>
          <cell r="AQ3052">
            <v>8012459</v>
          </cell>
          <cell r="AR3052">
            <v>8</v>
          </cell>
          <cell r="AS3052">
            <v>42768</v>
          </cell>
          <cell r="AT3052" t="str">
            <v>SD Reservado Acciones de Movilidad UAERMV Circuito Movilidad Salvando Vidas -</v>
          </cell>
          <cell r="AU3052">
            <v>0</v>
          </cell>
          <cell r="AV3052" t="str">
            <v>sc</v>
          </cell>
        </row>
        <row r="3053">
          <cell r="AP3053">
            <v>473598</v>
          </cell>
          <cell r="AQ3053">
            <v>8012191</v>
          </cell>
          <cell r="AR3053">
            <v>8</v>
          </cell>
          <cell r="AS3053">
            <v>42313</v>
          </cell>
          <cell r="AT3053" t="str">
            <v>IDU-73-2008 Terminado Rehabilitación IDU Circuito Movilidad  -</v>
          </cell>
          <cell r="AU3053">
            <v>0</v>
          </cell>
          <cell r="AV3053" t="str">
            <v>sc</v>
          </cell>
        </row>
        <row r="3054">
          <cell r="AP3054">
            <v>473606</v>
          </cell>
          <cell r="AQ3054">
            <v>8012359</v>
          </cell>
          <cell r="AR3054">
            <v>8</v>
          </cell>
          <cell r="AS3054">
            <v>41579</v>
          </cell>
          <cell r="AT3054" t="str">
            <v>SD Terminado Rehabilitación UAERMV Circuito Movilidad  -</v>
          </cell>
          <cell r="AU3054">
            <v>0</v>
          </cell>
          <cell r="AV3054" t="str">
            <v>sc</v>
          </cell>
        </row>
        <row r="3055">
          <cell r="AP3055">
            <v>500266</v>
          </cell>
          <cell r="AQ3055">
            <v>8012709</v>
          </cell>
          <cell r="AR3055">
            <v>8</v>
          </cell>
          <cell r="AS3055">
            <v>42731</v>
          </cell>
          <cell r="AT3055" t="str">
            <v>SD Reservado Mejoramiento con Material Fresado IDU Circuito Movilidad EJECUCION SITP 2016 -</v>
          </cell>
          <cell r="AU3055">
            <v>0</v>
          </cell>
          <cell r="AV3055" t="str">
            <v>sc</v>
          </cell>
        </row>
        <row r="3056">
          <cell r="AP3056">
            <v>502673</v>
          </cell>
          <cell r="AQ3056">
            <v>8012584</v>
          </cell>
          <cell r="AR3056">
            <v>8</v>
          </cell>
          <cell r="AS3056">
            <v>42412</v>
          </cell>
          <cell r="AT3056" t="str">
            <v>IDU-1806-2015 Contratado Mantenimiento Periódico IDU Arterial BRIGADA DE REACCIÓN VIAL -</v>
          </cell>
          <cell r="AU3056">
            <v>0</v>
          </cell>
          <cell r="AV3056" t="str">
            <v>sc</v>
          </cell>
        </row>
        <row r="3057">
          <cell r="AP3057">
            <v>502675</v>
          </cell>
          <cell r="AQ3057">
            <v>8012584</v>
          </cell>
          <cell r="AR3057">
            <v>8</v>
          </cell>
          <cell r="AS3057">
            <v>42412</v>
          </cell>
          <cell r="AT3057" t="str">
            <v>IDU-1806-2015 Contratado Mantenimiento Periódico IDU Arterial BRIGADA DE REACCIÓN VIAL -</v>
          </cell>
          <cell r="AU3057">
            <v>0</v>
          </cell>
          <cell r="AV3057" t="str">
            <v>sc</v>
          </cell>
        </row>
        <row r="3058">
          <cell r="AP3058">
            <v>502677</v>
          </cell>
          <cell r="AQ3058">
            <v>8012584</v>
          </cell>
          <cell r="AR3058">
            <v>8</v>
          </cell>
          <cell r="AS3058">
            <v>42412</v>
          </cell>
          <cell r="AT3058" t="str">
            <v>IDU-1806-2015 Contratado Mantenimiento Periódico IDU Arterial BRIGADA DE REACCIÓN VIAL -</v>
          </cell>
          <cell r="AU3058">
            <v>0</v>
          </cell>
          <cell r="AV3058" t="str">
            <v>sc</v>
          </cell>
        </row>
        <row r="3059">
          <cell r="AP3059">
            <v>502679</v>
          </cell>
          <cell r="AQ3059">
            <v>8012584</v>
          </cell>
          <cell r="AR3059">
            <v>8</v>
          </cell>
          <cell r="AS3059">
            <v>42412</v>
          </cell>
          <cell r="AT3059" t="str">
            <v>IDU-1806-2015 Contratado Mantenimiento Periódico IDU Arterial BRIGADA DE REACCIÓN VIAL -</v>
          </cell>
          <cell r="AU3059">
            <v>0</v>
          </cell>
          <cell r="AV3059" t="str">
            <v>sc</v>
          </cell>
        </row>
        <row r="3060">
          <cell r="AP3060">
            <v>502714</v>
          </cell>
          <cell r="AQ3060">
            <v>8004900</v>
          </cell>
          <cell r="AR3060">
            <v>8</v>
          </cell>
          <cell r="AS3060">
            <v>42412</v>
          </cell>
          <cell r="AT3060" t="str">
            <v>IDU-1806-2015 Contratado Mantenimiento Periódico IDU Arterial BRIGADA DE REACCIÓN VIAL -</v>
          </cell>
          <cell r="AU3060">
            <v>0</v>
          </cell>
          <cell r="AV3060" t="str">
            <v>sc</v>
          </cell>
        </row>
        <row r="3061">
          <cell r="AP3061">
            <v>502716</v>
          </cell>
          <cell r="AQ3061">
            <v>8004900</v>
          </cell>
          <cell r="AR3061">
            <v>8</v>
          </cell>
          <cell r="AS3061">
            <v>42412</v>
          </cell>
          <cell r="AT3061" t="str">
            <v>IDU-1806-2015 Contratado Mantenimiento Periódico IDU Arterial BRIGADA DE REACCIÓN VIAL -</v>
          </cell>
          <cell r="AU3061">
            <v>0</v>
          </cell>
          <cell r="AV3061" t="str">
            <v>sc</v>
          </cell>
        </row>
        <row r="3062">
          <cell r="AP3062">
            <v>502718</v>
          </cell>
          <cell r="AQ3062">
            <v>8004900</v>
          </cell>
          <cell r="AR3062">
            <v>8</v>
          </cell>
          <cell r="AS3062">
            <v>42412</v>
          </cell>
          <cell r="AT3062" t="str">
            <v>IDU-1806-2015 Contratado Mantenimiento Periódico IDU Arterial BRIGADA DE REACCIÓN VIAL -</v>
          </cell>
          <cell r="AU3062">
            <v>0</v>
          </cell>
          <cell r="AV3062" t="str">
            <v>sc</v>
          </cell>
        </row>
        <row r="3063">
          <cell r="AP3063">
            <v>502720</v>
          </cell>
          <cell r="AQ3063">
            <v>8004900</v>
          </cell>
          <cell r="AR3063">
            <v>8</v>
          </cell>
          <cell r="AS3063">
            <v>42412</v>
          </cell>
          <cell r="AT3063" t="str">
            <v>IDU-1806-2015 Contratado Mantenimiento Periódico IDU Arterial BRIGADA DE REACCIÓN VIAL -</v>
          </cell>
          <cell r="AU3063">
            <v>0</v>
          </cell>
          <cell r="AV3063" t="str">
            <v>sc</v>
          </cell>
        </row>
        <row r="3064">
          <cell r="AP3064">
            <v>508678</v>
          </cell>
          <cell r="AQ3064">
            <v>8011597</v>
          </cell>
          <cell r="AR3064">
            <v>8</v>
          </cell>
          <cell r="AS3064">
            <v>42412</v>
          </cell>
          <cell r="AT3064" t="str">
            <v>IDU-1806-2015 Contratado Mantenimiento Periódico IDU Arterial BRIGADA DE REACCIÓN VIAL -</v>
          </cell>
          <cell r="AU3064">
            <v>0</v>
          </cell>
          <cell r="AV3064" t="str">
            <v>sc</v>
          </cell>
        </row>
        <row r="3065">
          <cell r="AP3065">
            <v>508681</v>
          </cell>
          <cell r="AQ3065">
            <v>8011583</v>
          </cell>
          <cell r="AR3065">
            <v>8</v>
          </cell>
          <cell r="AS3065">
            <v>42412</v>
          </cell>
          <cell r="AT3065" t="str">
            <v>IDU-1806-2015 Contratado Mantenimiento Periódico IDU Arterial BRIGADA DE REACCIÓN VIAL -</v>
          </cell>
          <cell r="AU3065">
            <v>0</v>
          </cell>
          <cell r="AV3065" t="str">
            <v>sc</v>
          </cell>
        </row>
        <row r="3066">
          <cell r="AP3066">
            <v>508687</v>
          </cell>
          <cell r="AQ3066">
            <v>8011583</v>
          </cell>
          <cell r="AR3066">
            <v>8</v>
          </cell>
          <cell r="AS3066">
            <v>42412</v>
          </cell>
          <cell r="AT3066" t="str">
            <v>IDU-1806-2015 Contratado Mantenimiento Periódico IDU Arterial BRIGADA DE REACCIÓN VIAL -</v>
          </cell>
          <cell r="AU3066">
            <v>0</v>
          </cell>
          <cell r="AV3066" t="str">
            <v>sc</v>
          </cell>
        </row>
        <row r="3067">
          <cell r="AP3067">
            <v>508980</v>
          </cell>
          <cell r="AQ3067">
            <v>50008335</v>
          </cell>
          <cell r="AR3067">
            <v>8</v>
          </cell>
          <cell r="AS3067">
            <v>42667</v>
          </cell>
          <cell r="AT3067" t="str">
            <v>SD Terminado Parcheo UAERMV Arterial SD -</v>
          </cell>
          <cell r="AU3067">
            <v>512094</v>
          </cell>
          <cell r="AV3067" t="str">
            <v>sc</v>
          </cell>
        </row>
        <row r="3068">
          <cell r="AP3068">
            <v>508982</v>
          </cell>
          <cell r="AQ3068">
            <v>50008335</v>
          </cell>
          <cell r="AR3068">
            <v>8</v>
          </cell>
          <cell r="AS3068">
            <v>42412</v>
          </cell>
          <cell r="AT3068" t="str">
            <v>IDU-1806-2015 Contratado Mantenimiento Periódico IDU Arterial BRIGADA DE REACCIÓN VIAL -</v>
          </cell>
          <cell r="AU3068">
            <v>512167</v>
          </cell>
          <cell r="AV3068" t="str">
            <v>sc</v>
          </cell>
        </row>
        <row r="3069">
          <cell r="AP3069">
            <v>508984</v>
          </cell>
          <cell r="AQ3069">
            <v>50008335</v>
          </cell>
          <cell r="AR3069">
            <v>8</v>
          </cell>
          <cell r="AS3069">
            <v>42412</v>
          </cell>
          <cell r="AT3069" t="str">
            <v>IDU-1806-2015 Contratado Mantenimiento Periódico IDU Arterial BRIGADA DE REACCIÓN VIAL -</v>
          </cell>
          <cell r="AU3069">
            <v>512170</v>
          </cell>
          <cell r="AV3069" t="str">
            <v>sc</v>
          </cell>
        </row>
        <row r="3070">
          <cell r="AP3070">
            <v>508986</v>
          </cell>
          <cell r="AQ3070">
            <v>50008335</v>
          </cell>
          <cell r="AR3070">
            <v>8</v>
          </cell>
          <cell r="AS3070">
            <v>42667</v>
          </cell>
          <cell r="AT3070" t="str">
            <v>SD Terminado Parcheo UAERMV Arterial SD -</v>
          </cell>
          <cell r="AU3070">
            <v>512158</v>
          </cell>
          <cell r="AV3070" t="str">
            <v>sc</v>
          </cell>
        </row>
        <row r="3071">
          <cell r="AP3071">
            <v>508989</v>
          </cell>
          <cell r="AQ3071">
            <v>8012643</v>
          </cell>
          <cell r="AR3071">
            <v>8</v>
          </cell>
          <cell r="AS3071">
            <v>42412</v>
          </cell>
          <cell r="AT3071" t="str">
            <v>IDU-1806-2015 Contratado Mantenimiento Periódico IDU Arterial BRIGADA DE REACCIÓN VIAL -</v>
          </cell>
          <cell r="AU3071">
            <v>511430</v>
          </cell>
          <cell r="AV3071" t="str">
            <v>sc</v>
          </cell>
        </row>
        <row r="3072">
          <cell r="AP3072">
            <v>508992</v>
          </cell>
          <cell r="AQ3072">
            <v>8012656</v>
          </cell>
          <cell r="AR3072">
            <v>8</v>
          </cell>
          <cell r="AS3072">
            <v>42412</v>
          </cell>
          <cell r="AT3072" t="str">
            <v>IDU-1806-2015 Contratado Mantenimiento Periódico IDU Arterial BRIGADA DE REACCIÓN VIAL -</v>
          </cell>
          <cell r="AU3072">
            <v>512176</v>
          </cell>
          <cell r="AV3072" t="str">
            <v>sc</v>
          </cell>
        </row>
        <row r="3073">
          <cell r="AP3073">
            <v>508994</v>
          </cell>
          <cell r="AQ3073">
            <v>8012656</v>
          </cell>
          <cell r="AR3073">
            <v>8</v>
          </cell>
          <cell r="AS3073">
            <v>42412</v>
          </cell>
          <cell r="AT3073" t="str">
            <v>IDU-1806-2015 Contratado Mantenimiento Periódico IDU Arterial BRIGADA DE REACCIÓN VIAL -</v>
          </cell>
          <cell r="AU3073">
            <v>512173</v>
          </cell>
          <cell r="AV3073" t="str">
            <v>sc</v>
          </cell>
        </row>
        <row r="3074">
          <cell r="AP3074">
            <v>508996</v>
          </cell>
          <cell r="AQ3074">
            <v>8012656</v>
          </cell>
          <cell r="AR3074">
            <v>8</v>
          </cell>
          <cell r="AS3074">
            <v>42412</v>
          </cell>
          <cell r="AT3074" t="str">
            <v>IDU-1806-2015 Contratado Mantenimiento Periódico IDU Arterial BRIGADA DE REACCIÓN VIAL -</v>
          </cell>
          <cell r="AU3074">
            <v>91024602</v>
          </cell>
          <cell r="AV3074" t="str">
            <v>sc</v>
          </cell>
        </row>
        <row r="3075">
          <cell r="AP3075">
            <v>508998</v>
          </cell>
          <cell r="AQ3075">
            <v>8012656</v>
          </cell>
          <cell r="AR3075">
            <v>8</v>
          </cell>
          <cell r="AS3075">
            <v>42412</v>
          </cell>
          <cell r="AT3075" t="str">
            <v>IDU-1806-2015 Contratado Mantenimiento Periódico IDU Arterial BRIGADA DE REACCIÓN VIAL -</v>
          </cell>
          <cell r="AU3075">
            <v>512067</v>
          </cell>
          <cell r="AV3075" t="str">
            <v>sc</v>
          </cell>
        </row>
        <row r="3076">
          <cell r="AP3076">
            <v>509001</v>
          </cell>
          <cell r="AQ3076">
            <v>8009365</v>
          </cell>
          <cell r="AR3076">
            <v>8</v>
          </cell>
          <cell r="AS3076">
            <v>42412</v>
          </cell>
          <cell r="AT3076" t="str">
            <v>IDU-1806-2015 Contratado Mantenimiento Periódico IDU Arterial BRIGADA DE REACCIÓN VIAL -</v>
          </cell>
          <cell r="AU3076">
            <v>512044</v>
          </cell>
          <cell r="AV3076" t="str">
            <v>sc</v>
          </cell>
        </row>
        <row r="3077">
          <cell r="AP3077">
            <v>509003</v>
          </cell>
          <cell r="AQ3077">
            <v>8009365</v>
          </cell>
          <cell r="AR3077">
            <v>8</v>
          </cell>
          <cell r="AS3077">
            <v>42412</v>
          </cell>
          <cell r="AT3077" t="str">
            <v>IDU-1806-2015 Contratado Mantenimiento Periódico IDU Arterial BRIGADA DE REACCIÓN VIAL -</v>
          </cell>
          <cell r="AU3077">
            <v>512075</v>
          </cell>
          <cell r="AV3077" t="str">
            <v>sc</v>
          </cell>
        </row>
        <row r="3078">
          <cell r="AP3078">
            <v>509005</v>
          </cell>
          <cell r="AQ3078">
            <v>8009365</v>
          </cell>
          <cell r="AR3078">
            <v>8</v>
          </cell>
          <cell r="AS3078">
            <v>42412</v>
          </cell>
          <cell r="AT3078" t="str">
            <v>IDU-1806-2015 Contratado Mantenimiento Periódico IDU Arterial BRIGADA DE REACCIÓN VIAL -</v>
          </cell>
          <cell r="AU3078">
            <v>512086</v>
          </cell>
          <cell r="AV3078" t="str">
            <v>sc</v>
          </cell>
        </row>
        <row r="3079">
          <cell r="AP3079">
            <v>509007</v>
          </cell>
          <cell r="AQ3079">
            <v>8009365</v>
          </cell>
          <cell r="AR3079">
            <v>8</v>
          </cell>
          <cell r="AS3079">
            <v>42412</v>
          </cell>
          <cell r="AT3079" t="str">
            <v>IDU-1806-2015 Contratado Mantenimiento Periódico IDU Arterial BRIGADA DE REACCIÓN VIAL -</v>
          </cell>
          <cell r="AU3079">
            <v>506541</v>
          </cell>
          <cell r="AV3079" t="str">
            <v>sc</v>
          </cell>
        </row>
        <row r="3080">
          <cell r="AP3080">
            <v>509012</v>
          </cell>
          <cell r="AQ3080">
            <v>8006748</v>
          </cell>
          <cell r="AR3080">
            <v>8</v>
          </cell>
          <cell r="AS3080">
            <v>42667</v>
          </cell>
          <cell r="AT3080" t="str">
            <v>SD Terminado Parcheo UAERMV Arterial SD -Calzada6-POLIZA ESTABILIDAD ACTIVA</v>
          </cell>
          <cell r="AU3080">
            <v>24120929</v>
          </cell>
          <cell r="AV3080" t="str">
            <v>sc</v>
          </cell>
        </row>
        <row r="3081">
          <cell r="AP3081">
            <v>509014</v>
          </cell>
          <cell r="AQ3081">
            <v>8006748</v>
          </cell>
          <cell r="AR3081">
            <v>8</v>
          </cell>
          <cell r="AS3081">
            <v>42412</v>
          </cell>
          <cell r="AT3081" t="str">
            <v>IDU-1806-2015 Contratado Mantenimiento Periódico IDU Arterial BRIGADA DE REACCIÓN VIAL -Calzada6-POLIZA ESTABILIDAD ACTIVA</v>
          </cell>
          <cell r="AU3081">
            <v>24120928</v>
          </cell>
          <cell r="AV3081" t="str">
            <v>sc</v>
          </cell>
        </row>
        <row r="3082">
          <cell r="AP3082">
            <v>509016</v>
          </cell>
          <cell r="AQ3082">
            <v>8006748</v>
          </cell>
          <cell r="AR3082">
            <v>8</v>
          </cell>
          <cell r="AS3082">
            <v>42412</v>
          </cell>
          <cell r="AT3082" t="str">
            <v>IDU-1806-2015 Contratado Mantenimiento Periódico IDU Arterial BRIGADA DE REACCIÓN VIAL -Calzada6-POLIZA ESTABILIDAD ACTIVA</v>
          </cell>
          <cell r="AU3082">
            <v>506535</v>
          </cell>
          <cell r="AV3082" t="str">
            <v>sc</v>
          </cell>
        </row>
        <row r="3083">
          <cell r="AP3083">
            <v>509018</v>
          </cell>
          <cell r="AQ3083">
            <v>8006748</v>
          </cell>
          <cell r="AR3083">
            <v>8</v>
          </cell>
          <cell r="AS3083">
            <v>42412</v>
          </cell>
          <cell r="AT3083" t="str">
            <v>IDU-1806-2015 Contratado Mantenimiento Periódico IDU Arterial BRIGADA DE REACCIÓN VIAL -Calzada6-POLIZA ESTABILIDAD ACTIVA</v>
          </cell>
          <cell r="AU3083">
            <v>472614</v>
          </cell>
          <cell r="AV3083" t="str">
            <v>sc</v>
          </cell>
        </row>
        <row r="3084">
          <cell r="AP3084">
            <v>509023</v>
          </cell>
          <cell r="AQ3084">
            <v>8007508</v>
          </cell>
          <cell r="AR3084">
            <v>8</v>
          </cell>
          <cell r="AS3084">
            <v>42412</v>
          </cell>
          <cell r="AT3084" t="str">
            <v>IDU-1806-2015 Contratado Mantenimiento Periódico IDU Arterial BRIGADA DE REACCIÓN VIAL -Calzada4-POLIZA ESTABILIDAD ACTIVA</v>
          </cell>
          <cell r="AU3084">
            <v>506538</v>
          </cell>
          <cell r="AV3084" t="str">
            <v>sc</v>
          </cell>
        </row>
        <row r="3085">
          <cell r="AP3085">
            <v>509025</v>
          </cell>
          <cell r="AQ3085">
            <v>8007508</v>
          </cell>
          <cell r="AR3085">
            <v>8</v>
          </cell>
          <cell r="AS3085">
            <v>42412</v>
          </cell>
          <cell r="AT3085" t="str">
            <v>IDU-1806-2015 Contratado Mantenimiento Periódico IDU Arterial BRIGADA DE REACCIÓN VIAL -Calzada4-POLIZA ESTABILIDAD ACTIVA</v>
          </cell>
          <cell r="AU3085">
            <v>506512</v>
          </cell>
          <cell r="AV3085" t="str">
            <v>sc</v>
          </cell>
        </row>
        <row r="3086">
          <cell r="AP3086">
            <v>509027</v>
          </cell>
          <cell r="AQ3086">
            <v>8007508</v>
          </cell>
          <cell r="AR3086">
            <v>8</v>
          </cell>
          <cell r="AS3086">
            <v>42412</v>
          </cell>
          <cell r="AT3086" t="str">
            <v>IDU-1806-2015 Contratado Mantenimiento Periódico IDU Arterial BRIGADA DE REACCIÓN VIAL -Calzada4-POLIZA ESTABILIDAD ACTIVA</v>
          </cell>
          <cell r="AU3086">
            <v>506514</v>
          </cell>
          <cell r="AV3086" t="str">
            <v>sc</v>
          </cell>
        </row>
        <row r="3087">
          <cell r="AP3087">
            <v>509029</v>
          </cell>
          <cell r="AQ3087">
            <v>8007508</v>
          </cell>
          <cell r="AR3087">
            <v>8</v>
          </cell>
          <cell r="AS3087">
            <v>42412</v>
          </cell>
          <cell r="AT3087" t="str">
            <v>IDU-1806-2015 Contratado Mantenimiento Periódico IDU Arterial BRIGADA DE REACCIÓN VIAL -Calzada4-POLIZA ESTABILIDAD ACTIVA</v>
          </cell>
          <cell r="AU3087">
            <v>180752</v>
          </cell>
          <cell r="AV3087" t="str">
            <v>sc</v>
          </cell>
        </row>
        <row r="3088">
          <cell r="AP3088">
            <v>509046</v>
          </cell>
          <cell r="AQ3088">
            <v>8008510</v>
          </cell>
          <cell r="AR3088">
            <v>8</v>
          </cell>
          <cell r="AS3088">
            <v>42412</v>
          </cell>
          <cell r="AT3088" t="str">
            <v>IDU-1806-2015 Contratado Mantenimiento Periódico IDU Arterial BRIGADA DE REACCIÓN VIAL -</v>
          </cell>
          <cell r="AU3088">
            <v>180754</v>
          </cell>
          <cell r="AV3088" t="str">
            <v>sc</v>
          </cell>
        </row>
        <row r="3089">
          <cell r="AP3089">
            <v>509048</v>
          </cell>
          <cell r="AQ3089">
            <v>8008510</v>
          </cell>
          <cell r="AR3089">
            <v>8</v>
          </cell>
          <cell r="AS3089">
            <v>42412</v>
          </cell>
          <cell r="AT3089" t="str">
            <v>IDU-1806-2015 Contratado Mantenimiento Periódico IDU Arterial BRIGADA DE REACCIÓN VIAL -</v>
          </cell>
          <cell r="AU3089">
            <v>180753</v>
          </cell>
          <cell r="AV3089" t="str">
            <v>sc</v>
          </cell>
        </row>
        <row r="3090">
          <cell r="AP3090">
            <v>509050</v>
          </cell>
          <cell r="AQ3090">
            <v>8008510</v>
          </cell>
          <cell r="AR3090">
            <v>8</v>
          </cell>
          <cell r="AS3090">
            <v>42412</v>
          </cell>
          <cell r="AT3090" t="str">
            <v>IDU-1806-2015 Contratado Mantenimiento Periódico IDU Arterial BRIGADA DE REACCIÓN VIAL -</v>
          </cell>
          <cell r="AU3090">
            <v>180755</v>
          </cell>
          <cell r="AV3090" t="str">
            <v>sc</v>
          </cell>
        </row>
        <row r="3091">
          <cell r="AP3091">
            <v>509052</v>
          </cell>
          <cell r="AQ3091">
            <v>8008510</v>
          </cell>
          <cell r="AR3091">
            <v>8</v>
          </cell>
          <cell r="AS3091">
            <v>42412</v>
          </cell>
          <cell r="AT3091" t="str">
            <v>IDU-1806-2015 Contratado Mantenimiento Periódico IDU Arterial BRIGADA DE REACCIÓN VIAL -</v>
          </cell>
          <cell r="AU3091">
            <v>180845</v>
          </cell>
          <cell r="AV3091" t="str">
            <v>sc</v>
          </cell>
        </row>
        <row r="3092">
          <cell r="AP3092">
            <v>509149</v>
          </cell>
          <cell r="AQ3092">
            <v>16003350</v>
          </cell>
          <cell r="AR3092">
            <v>8</v>
          </cell>
          <cell r="AS3092">
            <v>42412</v>
          </cell>
          <cell r="AT3092" t="str">
            <v>IDU-1806-2015 Contratado Mantenimiento Periódico IDU Arterial BRIGADA DE REACCIÓN VIAL -</v>
          </cell>
          <cell r="AU3092">
            <v>181064</v>
          </cell>
          <cell r="AV3092" t="str">
            <v>sc</v>
          </cell>
        </row>
        <row r="3093">
          <cell r="AP3093">
            <v>509151</v>
          </cell>
          <cell r="AQ3093">
            <v>16003350</v>
          </cell>
          <cell r="AR3093">
            <v>8</v>
          </cell>
          <cell r="AS3093">
            <v>42412</v>
          </cell>
          <cell r="AT3093" t="str">
            <v>IDU-1806-2015 Contratado Mantenimiento Periódico IDU Arterial BRIGADA DE REACCIÓN VIAL -</v>
          </cell>
          <cell r="AU3093">
            <v>181066</v>
          </cell>
          <cell r="AV3093" t="str">
            <v>sc</v>
          </cell>
        </row>
        <row r="3094">
          <cell r="AP3094">
            <v>509153</v>
          </cell>
          <cell r="AQ3094">
            <v>16003350</v>
          </cell>
          <cell r="AR3094">
            <v>8</v>
          </cell>
          <cell r="AS3094">
            <v>42412</v>
          </cell>
          <cell r="AT3094" t="str">
            <v>IDU-1806-2015 Contratado Mantenimiento Periódico IDU Arterial BRIGADA DE REACCIÓN VIAL -</v>
          </cell>
          <cell r="AU3094">
            <v>181067</v>
          </cell>
          <cell r="AV3094" t="str">
            <v>sc</v>
          </cell>
        </row>
        <row r="3095">
          <cell r="AP3095">
            <v>509155</v>
          </cell>
          <cell r="AQ3095">
            <v>16003350</v>
          </cell>
          <cell r="AR3095">
            <v>8</v>
          </cell>
          <cell r="AS3095">
            <v>42412</v>
          </cell>
          <cell r="AT3095" t="str">
            <v>IDU-1806-2015 Contratado Mantenimiento Periódico IDU Arterial BRIGADA DE REACCIÓN VIAL -</v>
          </cell>
          <cell r="AU3095">
            <v>181063</v>
          </cell>
          <cell r="AV3095" t="str">
            <v>sc</v>
          </cell>
        </row>
        <row r="3096">
          <cell r="AP3096">
            <v>509158</v>
          </cell>
          <cell r="AQ3096">
            <v>16002720</v>
          </cell>
          <cell r="AR3096">
            <v>8</v>
          </cell>
          <cell r="AS3096">
            <v>42412</v>
          </cell>
          <cell r="AT3096" t="str">
            <v>IDU-1806-2015 Contratado Mantenimiento Periódico IDU Arterial BRIGADA DE REACCIÓN VIAL -</v>
          </cell>
          <cell r="AU3096">
            <v>180533</v>
          </cell>
          <cell r="AV3096" t="str">
            <v>sc</v>
          </cell>
        </row>
        <row r="3097">
          <cell r="AP3097">
            <v>509160</v>
          </cell>
          <cell r="AQ3097">
            <v>16002720</v>
          </cell>
          <cell r="AR3097">
            <v>8</v>
          </cell>
          <cell r="AS3097">
            <v>42412</v>
          </cell>
          <cell r="AT3097" t="str">
            <v>IDU-1806-2015 Contratado Mantenimiento Periódico IDU Arterial BRIGADA DE REACCIÓN VIAL -</v>
          </cell>
          <cell r="AU3097">
            <v>533917</v>
          </cell>
          <cell r="AV3097" t="str">
            <v>sc</v>
          </cell>
        </row>
        <row r="3098">
          <cell r="AP3098">
            <v>509162</v>
          </cell>
          <cell r="AQ3098">
            <v>16002720</v>
          </cell>
          <cell r="AR3098">
            <v>8</v>
          </cell>
          <cell r="AS3098">
            <v>42412</v>
          </cell>
          <cell r="AT3098" t="str">
            <v>IDU-1806-2015 Contratado Mantenimiento Periódico IDU Arterial BRIGADA DE REACCIÓN VIAL -</v>
          </cell>
          <cell r="AU3098">
            <v>180532</v>
          </cell>
          <cell r="AV3098" t="str">
            <v>sc</v>
          </cell>
        </row>
        <row r="3099">
          <cell r="AP3099">
            <v>509164</v>
          </cell>
          <cell r="AQ3099">
            <v>16002720</v>
          </cell>
          <cell r="AR3099">
            <v>8</v>
          </cell>
          <cell r="AS3099">
            <v>42412</v>
          </cell>
          <cell r="AT3099" t="str">
            <v>IDU-1806-2015 Contratado Mantenimiento Periódico IDU Arterial BRIGADA DE REACCIÓN VIAL -</v>
          </cell>
          <cell r="AU3099">
            <v>181120</v>
          </cell>
          <cell r="AV3099" t="str">
            <v>sc</v>
          </cell>
        </row>
        <row r="3100">
          <cell r="AP3100">
            <v>509167</v>
          </cell>
          <cell r="AQ3100">
            <v>16004007</v>
          </cell>
          <cell r="AR3100">
            <v>8</v>
          </cell>
          <cell r="AS3100">
            <v>42412</v>
          </cell>
          <cell r="AT3100" t="str">
            <v>IDU-1806-2015 Contratado Mantenimiento Periódico IDU Arterial BRIGADA DE REACCIÓN VIAL -</v>
          </cell>
          <cell r="AV3100" t="str">
            <v>sc</v>
          </cell>
        </row>
        <row r="3101">
          <cell r="AP3101">
            <v>509169</v>
          </cell>
          <cell r="AQ3101">
            <v>16004007</v>
          </cell>
          <cell r="AR3101">
            <v>8</v>
          </cell>
          <cell r="AS3101">
            <v>42412</v>
          </cell>
          <cell r="AT3101" t="str">
            <v>IDU-1806-2015 Contratado Mantenimiento Periódico IDU Arterial BRIGADA DE REACCIÓN VIAL -</v>
          </cell>
          <cell r="AV3101" t="str">
            <v>sc</v>
          </cell>
        </row>
        <row r="3102">
          <cell r="AP3102">
            <v>509171</v>
          </cell>
          <cell r="AQ3102">
            <v>16004007</v>
          </cell>
          <cell r="AR3102">
            <v>8</v>
          </cell>
          <cell r="AS3102">
            <v>42412</v>
          </cell>
          <cell r="AT3102" t="str">
            <v>IDU-1806-2015 Contratado Mantenimiento Periódico IDU Arterial BRIGADA DE REACCIÓN VIAL -</v>
          </cell>
          <cell r="AV3102" t="str">
            <v>sc</v>
          </cell>
        </row>
        <row r="3103">
          <cell r="AP3103">
            <v>509173</v>
          </cell>
          <cell r="AQ3103">
            <v>16004007</v>
          </cell>
          <cell r="AR3103">
            <v>8</v>
          </cell>
          <cell r="AS3103">
            <v>42412</v>
          </cell>
          <cell r="AT3103" t="str">
            <v>IDU-1806-2015 Contratado Mantenimiento Periódico IDU Arterial BRIGADA DE REACCIÓN VIAL -</v>
          </cell>
          <cell r="AV3103" t="str">
            <v>sc</v>
          </cell>
        </row>
        <row r="3104">
          <cell r="AP3104">
            <v>509176</v>
          </cell>
          <cell r="AQ3104">
            <v>16003935</v>
          </cell>
          <cell r="AR3104">
            <v>8</v>
          </cell>
          <cell r="AS3104">
            <v>42412</v>
          </cell>
          <cell r="AT3104" t="str">
            <v>IDU-1806-2015 Contratado Mantenimiento Periódico IDU Arterial BRIGADA DE REACCIÓN VIAL -</v>
          </cell>
          <cell r="AV3104" t="str">
            <v>sc</v>
          </cell>
        </row>
        <row r="3105">
          <cell r="AP3105">
            <v>509178</v>
          </cell>
          <cell r="AQ3105">
            <v>16003935</v>
          </cell>
          <cell r="AR3105">
            <v>8</v>
          </cell>
          <cell r="AS3105">
            <v>42412</v>
          </cell>
          <cell r="AT3105" t="str">
            <v>IDU-1806-2015 Contratado Mantenimiento Periódico IDU Arterial BRIGADA DE REACCIÓN VIAL -</v>
          </cell>
          <cell r="AV3105" t="str">
            <v>sc</v>
          </cell>
        </row>
        <row r="3106">
          <cell r="AP3106">
            <v>509180</v>
          </cell>
          <cell r="AQ3106">
            <v>16003935</v>
          </cell>
          <cell r="AR3106">
            <v>8</v>
          </cell>
          <cell r="AS3106">
            <v>42412</v>
          </cell>
          <cell r="AT3106" t="str">
            <v>IDU-1806-2015 Contratado Mantenimiento Periódico IDU Arterial BRIGADA DE REACCIÓN VIAL -</v>
          </cell>
          <cell r="AV3106" t="str">
            <v>sc</v>
          </cell>
        </row>
        <row r="3107">
          <cell r="AP3107">
            <v>509182</v>
          </cell>
          <cell r="AQ3107">
            <v>16003935</v>
          </cell>
          <cell r="AR3107">
            <v>8</v>
          </cell>
          <cell r="AS3107">
            <v>42412</v>
          </cell>
          <cell r="AT3107" t="str">
            <v>IDU-1806-2015 Contratado Mantenimiento Periódico IDU Arterial BRIGADA DE REACCIÓN VIAL -</v>
          </cell>
          <cell r="AV3107" t="str">
            <v>sc</v>
          </cell>
        </row>
        <row r="3108">
          <cell r="AP3108">
            <v>509185</v>
          </cell>
          <cell r="AQ3108">
            <v>16003815</v>
          </cell>
          <cell r="AR3108">
            <v>8</v>
          </cell>
          <cell r="AS3108">
            <v>42412</v>
          </cell>
          <cell r="AT3108" t="str">
            <v>IDU-1806-2015 Contratado Mantenimiento Periódico IDU Arterial BRIGADA DE REACCIÓN VIAL -</v>
          </cell>
          <cell r="AV3108" t="str">
            <v>sc</v>
          </cell>
        </row>
        <row r="3109">
          <cell r="AP3109">
            <v>509187</v>
          </cell>
          <cell r="AQ3109">
            <v>16003815</v>
          </cell>
          <cell r="AR3109">
            <v>8</v>
          </cell>
          <cell r="AS3109">
            <v>42412</v>
          </cell>
          <cell r="AT3109" t="str">
            <v>IDU-1806-2015 Contratado Mantenimiento Periódico IDU Arterial BRIGADA DE REACCIÓN VIAL -</v>
          </cell>
          <cell r="AV3109" t="str">
            <v>sc</v>
          </cell>
        </row>
        <row r="3110">
          <cell r="AP3110">
            <v>509189</v>
          </cell>
          <cell r="AQ3110">
            <v>16003815</v>
          </cell>
          <cell r="AR3110">
            <v>8</v>
          </cell>
          <cell r="AS3110">
            <v>42412</v>
          </cell>
          <cell r="AT3110" t="str">
            <v>IDU-1806-2015 Contratado Mantenimiento Periódico IDU Arterial BRIGADA DE REACCIÓN VIAL -</v>
          </cell>
          <cell r="AV3110" t="str">
            <v>sc</v>
          </cell>
        </row>
        <row r="3111">
          <cell r="AP3111">
            <v>509191</v>
          </cell>
          <cell r="AQ3111">
            <v>16003815</v>
          </cell>
          <cell r="AR3111">
            <v>8</v>
          </cell>
          <cell r="AS3111">
            <v>42412</v>
          </cell>
          <cell r="AT3111" t="str">
            <v>IDU-1806-2015 Contratado Mantenimiento Periódico IDU Arterial BRIGADA DE REACCIÓN VIAL -</v>
          </cell>
          <cell r="AV3111" t="str">
            <v>sc</v>
          </cell>
        </row>
        <row r="3112">
          <cell r="AP3112">
            <v>509194</v>
          </cell>
          <cell r="AQ3112">
            <v>16003755</v>
          </cell>
          <cell r="AR3112">
            <v>8</v>
          </cell>
          <cell r="AS3112">
            <v>42412</v>
          </cell>
          <cell r="AT3112" t="str">
            <v>IDU-1806-2015 Contratado Mantenimiento Periódico IDU Arterial BRIGADA DE REACCIÓN VIAL -</v>
          </cell>
          <cell r="AV3112" t="str">
            <v>sc</v>
          </cell>
        </row>
        <row r="3113">
          <cell r="AP3113">
            <v>509196</v>
          </cell>
          <cell r="AQ3113">
            <v>16003755</v>
          </cell>
          <cell r="AR3113">
            <v>8</v>
          </cell>
          <cell r="AS3113">
            <v>42412</v>
          </cell>
          <cell r="AT3113" t="str">
            <v>IDU-1806-2015 Contratado Mantenimiento Periódico IDU Arterial BRIGADA DE REACCIÓN VIAL -</v>
          </cell>
          <cell r="AV3113" t="str">
            <v>sc</v>
          </cell>
        </row>
        <row r="3114">
          <cell r="AP3114">
            <v>509198</v>
          </cell>
          <cell r="AQ3114">
            <v>16003755</v>
          </cell>
          <cell r="AR3114">
            <v>8</v>
          </cell>
          <cell r="AS3114">
            <v>42412</v>
          </cell>
          <cell r="AT3114" t="str">
            <v>IDU-1806-2015 Contratado Mantenimiento Periódico IDU Arterial BRIGADA DE REACCIÓN VIAL -</v>
          </cell>
          <cell r="AV3114" t="str">
            <v>sc</v>
          </cell>
        </row>
        <row r="3115">
          <cell r="AP3115">
            <v>509200</v>
          </cell>
          <cell r="AQ3115">
            <v>16003755</v>
          </cell>
          <cell r="AR3115">
            <v>8</v>
          </cell>
          <cell r="AS3115">
            <v>42412</v>
          </cell>
          <cell r="AT3115" t="str">
            <v>IDU-1806-2015 Contratado Mantenimiento Periódico IDU Arterial BRIGADA DE REACCIÓN VIAL -</v>
          </cell>
          <cell r="AV3115" t="str">
            <v>sc</v>
          </cell>
        </row>
        <row r="3116">
          <cell r="AP3116">
            <v>509203</v>
          </cell>
          <cell r="AQ3116">
            <v>16003567</v>
          </cell>
          <cell r="AR3116">
            <v>8</v>
          </cell>
          <cell r="AS3116">
            <v>42412</v>
          </cell>
          <cell r="AT3116" t="str">
            <v>IDU-1806-2015 Contratado Mantenimiento Periódico IDU Arterial BRIGADA DE REACCIÓN VIAL -</v>
          </cell>
          <cell r="AV3116" t="str">
            <v>sc</v>
          </cell>
        </row>
        <row r="3117">
          <cell r="AP3117">
            <v>509205</v>
          </cell>
          <cell r="AQ3117">
            <v>16003567</v>
          </cell>
          <cell r="AR3117">
            <v>8</v>
          </cell>
          <cell r="AS3117">
            <v>42412</v>
          </cell>
          <cell r="AT3117" t="str">
            <v>IDU-1806-2015 Contratado Mantenimiento Periódico IDU Arterial BRIGADA DE REACCIÓN VIAL -</v>
          </cell>
          <cell r="AV3117" t="str">
            <v>sc</v>
          </cell>
        </row>
        <row r="3118">
          <cell r="AP3118">
            <v>509207</v>
          </cell>
          <cell r="AQ3118">
            <v>16003567</v>
          </cell>
          <cell r="AR3118">
            <v>8</v>
          </cell>
          <cell r="AS3118">
            <v>42412</v>
          </cell>
          <cell r="AT3118" t="str">
            <v>IDU-1806-2015 Contratado Mantenimiento Periódico IDU Arterial BRIGADA DE REACCIÓN VIAL -</v>
          </cell>
          <cell r="AV3118" t="str">
            <v>sc</v>
          </cell>
        </row>
        <row r="3119">
          <cell r="AP3119">
            <v>509209</v>
          </cell>
          <cell r="AQ3119">
            <v>16003567</v>
          </cell>
          <cell r="AR3119">
            <v>8</v>
          </cell>
          <cell r="AS3119">
            <v>42412</v>
          </cell>
          <cell r="AT3119" t="str">
            <v>IDU-1806-2015 Contratado Mantenimiento Periódico IDU Arterial BRIGADA DE REACCIÓN VIAL -</v>
          </cell>
          <cell r="AV3119" t="str">
            <v>sc</v>
          </cell>
        </row>
        <row r="3120">
          <cell r="AP3120">
            <v>509212</v>
          </cell>
          <cell r="AQ3120">
            <v>16003486</v>
          </cell>
          <cell r="AR3120">
            <v>8</v>
          </cell>
          <cell r="AS3120">
            <v>42412</v>
          </cell>
          <cell r="AT3120" t="str">
            <v>IDU-1806-2015 Contratado Mantenimiento Periódico IDU Arterial BRIGADA DE REACCIÓN VIAL -</v>
          </cell>
          <cell r="AV3120" t="str">
            <v>sc</v>
          </cell>
        </row>
        <row r="3121">
          <cell r="AP3121">
            <v>509214</v>
          </cell>
          <cell r="AQ3121">
            <v>16003486</v>
          </cell>
          <cell r="AR3121">
            <v>8</v>
          </cell>
          <cell r="AS3121">
            <v>42412</v>
          </cell>
          <cell r="AT3121" t="str">
            <v>IDU-1806-2015 Contratado Mantenimiento Periódico IDU Arterial BRIGADA DE REACCIÓN VIAL -</v>
          </cell>
          <cell r="AV3121" t="str">
            <v>sc</v>
          </cell>
        </row>
        <row r="3122">
          <cell r="AP3122">
            <v>509216</v>
          </cell>
          <cell r="AQ3122">
            <v>16003486</v>
          </cell>
          <cell r="AR3122">
            <v>8</v>
          </cell>
          <cell r="AS3122">
            <v>42412</v>
          </cell>
          <cell r="AT3122" t="str">
            <v>IDU-1806-2015 Contratado Mantenimiento Periódico IDU Arterial BRIGADA DE REACCIÓN VIAL -</v>
          </cell>
          <cell r="AV3122" t="str">
            <v>sc</v>
          </cell>
        </row>
        <row r="3123">
          <cell r="AP3123">
            <v>509218</v>
          </cell>
          <cell r="AQ3123">
            <v>16003486</v>
          </cell>
          <cell r="AR3123">
            <v>8</v>
          </cell>
          <cell r="AS3123">
            <v>42412</v>
          </cell>
          <cell r="AT3123" t="str">
            <v>IDU-1806-2015 Contratado Mantenimiento Periódico IDU Arterial BRIGADA DE REACCIÓN VIAL -</v>
          </cell>
          <cell r="AV3123" t="str">
            <v>sc</v>
          </cell>
        </row>
        <row r="3124">
          <cell r="AP3124">
            <v>509221</v>
          </cell>
          <cell r="AQ3124">
            <v>16003167</v>
          </cell>
          <cell r="AR3124">
            <v>8</v>
          </cell>
          <cell r="AS3124">
            <v>42412</v>
          </cell>
          <cell r="AT3124" t="str">
            <v>IDU-1806-2015 Contratado Mantenimiento Periódico IDU Arterial BRIGADA DE REACCIÓN VIAL -</v>
          </cell>
          <cell r="AV3124" t="str">
            <v>sc</v>
          </cell>
        </row>
        <row r="3125">
          <cell r="AP3125">
            <v>509223</v>
          </cell>
          <cell r="AQ3125">
            <v>16003167</v>
          </cell>
          <cell r="AR3125">
            <v>8</v>
          </cell>
          <cell r="AS3125">
            <v>42412</v>
          </cell>
          <cell r="AT3125" t="str">
            <v>IDU-1806-2015 Contratado Mantenimiento Periódico IDU Arterial BRIGADA DE REACCIÓN VIAL -</v>
          </cell>
          <cell r="AV3125" t="str">
            <v>sc</v>
          </cell>
        </row>
        <row r="3126">
          <cell r="AP3126">
            <v>509225</v>
          </cell>
          <cell r="AQ3126">
            <v>16003167</v>
          </cell>
          <cell r="AR3126">
            <v>8</v>
          </cell>
          <cell r="AS3126">
            <v>42412</v>
          </cell>
          <cell r="AT3126" t="str">
            <v>IDU-1806-2015 Contratado Mantenimiento Periódico IDU Arterial BRIGADA DE REACCIÓN VIAL -</v>
          </cell>
          <cell r="AV3126" t="str">
            <v>sc</v>
          </cell>
        </row>
        <row r="3127">
          <cell r="AP3127">
            <v>509227</v>
          </cell>
          <cell r="AQ3127">
            <v>16003167</v>
          </cell>
          <cell r="AR3127">
            <v>8</v>
          </cell>
          <cell r="AS3127">
            <v>42412</v>
          </cell>
          <cell r="AT3127" t="str">
            <v>IDU-1806-2015 Contratado Mantenimiento Periódico IDU Arterial BRIGADA DE REACCIÓN VIAL -</v>
          </cell>
          <cell r="AV3127" t="str">
            <v>sc</v>
          </cell>
        </row>
        <row r="3128">
          <cell r="AP3128">
            <v>509230</v>
          </cell>
          <cell r="AQ3128">
            <v>16003121</v>
          </cell>
          <cell r="AR3128">
            <v>8</v>
          </cell>
          <cell r="AS3128">
            <v>42412</v>
          </cell>
          <cell r="AT3128" t="str">
            <v>IDU-1806-2015 Contratado Mantenimiento Periódico IDU Arterial BRIGADA DE REACCIÓN VIAL -</v>
          </cell>
          <cell r="AV3128" t="str">
            <v>sc</v>
          </cell>
        </row>
        <row r="3129">
          <cell r="AP3129">
            <v>509232</v>
          </cell>
          <cell r="AQ3129">
            <v>16003121</v>
          </cell>
          <cell r="AR3129">
            <v>8</v>
          </cell>
          <cell r="AS3129">
            <v>42412</v>
          </cell>
          <cell r="AT3129" t="str">
            <v>IDU-1806-2015 Contratado Mantenimiento Periódico IDU Arterial BRIGADA DE REACCIÓN VIAL -</v>
          </cell>
          <cell r="AV3129" t="str">
            <v>sc</v>
          </cell>
        </row>
        <row r="3130">
          <cell r="AP3130">
            <v>509234</v>
          </cell>
          <cell r="AQ3130">
            <v>16003121</v>
          </cell>
          <cell r="AR3130">
            <v>8</v>
          </cell>
          <cell r="AS3130">
            <v>42412</v>
          </cell>
          <cell r="AT3130" t="str">
            <v>IDU-1806-2015 Contratado Mantenimiento Periódico IDU Arterial BRIGADA DE REACCIÓN VIAL -</v>
          </cell>
          <cell r="AV3130" t="str">
            <v>sc</v>
          </cell>
        </row>
        <row r="3131">
          <cell r="AP3131">
            <v>509236</v>
          </cell>
          <cell r="AQ3131">
            <v>16003121</v>
          </cell>
          <cell r="AR3131">
            <v>8</v>
          </cell>
          <cell r="AS3131">
            <v>42412</v>
          </cell>
          <cell r="AT3131" t="str">
            <v>IDU-1806-2015 Contratado Mantenimiento Periódico IDU Arterial BRIGADA DE REACCIÓN VIAL -</v>
          </cell>
          <cell r="AV3131" t="str">
            <v>sc</v>
          </cell>
        </row>
        <row r="3132">
          <cell r="AP3132">
            <v>509239</v>
          </cell>
          <cell r="AQ3132">
            <v>16003064</v>
          </cell>
          <cell r="AR3132">
            <v>8</v>
          </cell>
          <cell r="AS3132">
            <v>42412</v>
          </cell>
          <cell r="AT3132" t="str">
            <v>IDU-1806-2015 Contratado Mantenimiento Periódico IDU Arterial BRIGADA DE REACCIÓN VIAL -</v>
          </cell>
          <cell r="AV3132" t="str">
            <v>sc</v>
          </cell>
        </row>
        <row r="3133">
          <cell r="AP3133">
            <v>509241</v>
          </cell>
          <cell r="AQ3133">
            <v>16003064</v>
          </cell>
          <cell r="AR3133">
            <v>8</v>
          </cell>
          <cell r="AS3133">
            <v>42412</v>
          </cell>
          <cell r="AT3133" t="str">
            <v>IDU-1806-2015 Contratado Mantenimiento Periódico IDU Arterial BRIGADA DE REACCIÓN VIAL -</v>
          </cell>
          <cell r="AV3133" t="str">
            <v>sc</v>
          </cell>
        </row>
        <row r="3134">
          <cell r="AP3134">
            <v>509243</v>
          </cell>
          <cell r="AQ3134">
            <v>16003064</v>
          </cell>
          <cell r="AR3134">
            <v>8</v>
          </cell>
          <cell r="AS3134">
            <v>42412</v>
          </cell>
          <cell r="AT3134" t="str">
            <v>IDU-1806-2015 Contratado Mantenimiento Periódico IDU Arterial BRIGADA DE REACCIÓN VIAL -</v>
          </cell>
          <cell r="AV3134" t="str">
            <v>sc</v>
          </cell>
        </row>
        <row r="3135">
          <cell r="AP3135">
            <v>509245</v>
          </cell>
          <cell r="AQ3135">
            <v>16003064</v>
          </cell>
          <cell r="AR3135">
            <v>8</v>
          </cell>
          <cell r="AS3135">
            <v>42412</v>
          </cell>
          <cell r="AT3135" t="str">
            <v>IDU-1806-2015 Contratado Mantenimiento Periódico IDU Arterial BRIGADA DE REACCIÓN VIAL -</v>
          </cell>
          <cell r="AV3135" t="str">
            <v>sc</v>
          </cell>
        </row>
        <row r="3136">
          <cell r="AP3136">
            <v>509252</v>
          </cell>
          <cell r="AQ3136">
            <v>16002620</v>
          </cell>
          <cell r="AR3136">
            <v>8</v>
          </cell>
          <cell r="AS3136">
            <v>42412</v>
          </cell>
          <cell r="AT3136" t="str">
            <v>IDU-1806-2015 Contratado Mantenimiento Periódico IDU Arterial BRIGADA DE REACCIÓN VIAL -</v>
          </cell>
          <cell r="AV3136" t="str">
            <v>sc</v>
          </cell>
        </row>
        <row r="3137">
          <cell r="AP3137">
            <v>509254</v>
          </cell>
          <cell r="AQ3137">
            <v>16002620</v>
          </cell>
          <cell r="AR3137">
            <v>8</v>
          </cell>
          <cell r="AS3137">
            <v>42412</v>
          </cell>
          <cell r="AT3137" t="str">
            <v>IDU-1806-2015 Contratado Mantenimiento Periódico IDU Arterial BRIGADA DE REACCIÓN VIAL -</v>
          </cell>
          <cell r="AV3137" t="str">
            <v>sc</v>
          </cell>
        </row>
        <row r="3138">
          <cell r="AP3138">
            <v>509257</v>
          </cell>
          <cell r="AQ3138">
            <v>16002805</v>
          </cell>
          <cell r="AR3138">
            <v>8</v>
          </cell>
          <cell r="AS3138">
            <v>42412</v>
          </cell>
          <cell r="AT3138" t="str">
            <v>IDU-1806-2015 Contratado Mantenimiento Periódico IDU Arterial BRIGADA DE REACCIÓN VIAL -</v>
          </cell>
          <cell r="AV3138" t="str">
            <v>sc</v>
          </cell>
        </row>
        <row r="3139">
          <cell r="AP3139">
            <v>509259</v>
          </cell>
          <cell r="AQ3139">
            <v>16002805</v>
          </cell>
          <cell r="AR3139">
            <v>8</v>
          </cell>
          <cell r="AS3139">
            <v>42412</v>
          </cell>
          <cell r="AT3139" t="str">
            <v>IDU-1806-2015 Contratado Mantenimiento Periódico IDU Arterial BRIGADA DE REACCIÓN VIAL -</v>
          </cell>
          <cell r="AV3139" t="str">
            <v>sc</v>
          </cell>
        </row>
        <row r="3140">
          <cell r="AP3140">
            <v>509261</v>
          </cell>
          <cell r="AQ3140">
            <v>16002805</v>
          </cell>
          <cell r="AR3140">
            <v>8</v>
          </cell>
          <cell r="AS3140">
            <v>42412</v>
          </cell>
          <cell r="AT3140" t="str">
            <v>IDU-1806-2015 Contratado Mantenimiento Periódico IDU Arterial BRIGADA DE REACCIÓN VIAL -</v>
          </cell>
          <cell r="AV3140" t="str">
            <v>sc</v>
          </cell>
        </row>
        <row r="3141">
          <cell r="AP3141">
            <v>509263</v>
          </cell>
          <cell r="AQ3141">
            <v>16002805</v>
          </cell>
          <cell r="AR3141">
            <v>8</v>
          </cell>
          <cell r="AS3141">
            <v>42412</v>
          </cell>
          <cell r="AT3141" t="str">
            <v>IDU-1806-2015 Contratado Mantenimiento Periódico IDU Arterial BRIGADA DE REACCIÓN VIAL -</v>
          </cell>
          <cell r="AV3141" t="str">
            <v>sc</v>
          </cell>
        </row>
        <row r="3142">
          <cell r="AP3142">
            <v>509266</v>
          </cell>
          <cell r="AQ3142">
            <v>16003017</v>
          </cell>
          <cell r="AR3142">
            <v>8</v>
          </cell>
          <cell r="AS3142">
            <v>42412</v>
          </cell>
          <cell r="AT3142" t="str">
            <v>IDU-1806-2015 Contratado Mantenimiento Periódico IDU Arterial BRIGADA DE REACCIÓN VIAL -</v>
          </cell>
          <cell r="AV3142" t="str">
            <v>sc</v>
          </cell>
        </row>
        <row r="3143">
          <cell r="AP3143">
            <v>509268</v>
          </cell>
          <cell r="AQ3143">
            <v>16003017</v>
          </cell>
          <cell r="AR3143">
            <v>8</v>
          </cell>
          <cell r="AS3143">
            <v>42412</v>
          </cell>
          <cell r="AT3143" t="str">
            <v>IDU-1806-2015 Contratado Mantenimiento Periódico IDU Arterial BRIGADA DE REACCIÓN VIAL -</v>
          </cell>
          <cell r="AV3143" t="str">
            <v>sc</v>
          </cell>
        </row>
        <row r="3144">
          <cell r="AP3144">
            <v>509270</v>
          </cell>
          <cell r="AQ3144">
            <v>16003017</v>
          </cell>
          <cell r="AR3144">
            <v>8</v>
          </cell>
          <cell r="AS3144">
            <v>42412</v>
          </cell>
          <cell r="AT3144" t="str">
            <v>IDU-1806-2015 Contratado Mantenimiento Periódico IDU Arterial BRIGADA DE REACCIÓN VIAL -</v>
          </cell>
          <cell r="AV3144" t="str">
            <v>sc</v>
          </cell>
        </row>
        <row r="3145">
          <cell r="AP3145">
            <v>509272</v>
          </cell>
          <cell r="AQ3145">
            <v>16003017</v>
          </cell>
          <cell r="AR3145">
            <v>8</v>
          </cell>
          <cell r="AS3145">
            <v>42412</v>
          </cell>
          <cell r="AT3145" t="str">
            <v>IDU-1806-2015 Contratado Mantenimiento Periódico IDU Arterial BRIGADA DE REACCIÓN VIAL -</v>
          </cell>
          <cell r="AV3145" t="str">
            <v>sc</v>
          </cell>
        </row>
        <row r="3146">
          <cell r="AP3146">
            <v>509275</v>
          </cell>
          <cell r="AQ3146">
            <v>16002666</v>
          </cell>
          <cell r="AR3146">
            <v>8</v>
          </cell>
          <cell r="AS3146">
            <v>42412</v>
          </cell>
          <cell r="AT3146" t="str">
            <v>IDU-1806-2015 Contratado Mantenimiento Periódico IDU Arterial BRIGADA DE REACCIÓN VIAL -</v>
          </cell>
          <cell r="AV3146" t="str">
            <v>sc</v>
          </cell>
        </row>
        <row r="3147">
          <cell r="AP3147">
            <v>509277</v>
          </cell>
          <cell r="AQ3147">
            <v>16002666</v>
          </cell>
          <cell r="AR3147">
            <v>8</v>
          </cell>
          <cell r="AS3147">
            <v>42412</v>
          </cell>
          <cell r="AT3147" t="str">
            <v>IDU-1806-2015 Contratado Mantenimiento Periódico IDU Arterial BRIGADA DE REACCIÓN VIAL -</v>
          </cell>
          <cell r="AV3147" t="str">
            <v>sc</v>
          </cell>
        </row>
        <row r="3148">
          <cell r="AP3148">
            <v>509279</v>
          </cell>
          <cell r="AQ3148">
            <v>16002666</v>
          </cell>
          <cell r="AR3148">
            <v>8</v>
          </cell>
          <cell r="AS3148">
            <v>42412</v>
          </cell>
          <cell r="AT3148" t="str">
            <v>IDU-1806-2015 Contratado Mantenimiento Periódico IDU Arterial BRIGADA DE REACCIÓN VIAL -</v>
          </cell>
          <cell r="AV3148" t="str">
            <v>sc</v>
          </cell>
        </row>
        <row r="3149">
          <cell r="AP3149">
            <v>509281</v>
          </cell>
          <cell r="AQ3149">
            <v>16002666</v>
          </cell>
          <cell r="AR3149">
            <v>8</v>
          </cell>
          <cell r="AS3149">
            <v>42412</v>
          </cell>
          <cell r="AT3149" t="str">
            <v>IDU-1806-2015 Contratado Mantenimiento Periódico IDU Arterial BRIGADA DE REACCIÓN VIAL -</v>
          </cell>
          <cell r="AV3149" t="str">
            <v>sc</v>
          </cell>
        </row>
        <row r="3150">
          <cell r="AP3150">
            <v>509284</v>
          </cell>
          <cell r="AQ3150">
            <v>16003243</v>
          </cell>
          <cell r="AR3150">
            <v>8</v>
          </cell>
          <cell r="AS3150">
            <v>42412</v>
          </cell>
          <cell r="AT3150" t="str">
            <v>IDU-1806-2015 Contratado Mantenimiento Periódico IDU Arterial BRIGADA DE REACCIÓN VIAL -</v>
          </cell>
          <cell r="AV3150" t="str">
            <v>sc</v>
          </cell>
        </row>
        <row r="3151">
          <cell r="AP3151">
            <v>509286</v>
          </cell>
          <cell r="AQ3151">
            <v>16003243</v>
          </cell>
          <cell r="AR3151">
            <v>8</v>
          </cell>
          <cell r="AS3151">
            <v>42412</v>
          </cell>
          <cell r="AT3151" t="str">
            <v>IDU-1806-2015 Contratado Mantenimiento Periódico IDU Arterial BRIGADA DE REACCIÓN VIAL -</v>
          </cell>
          <cell r="AV3151" t="str">
            <v>sc</v>
          </cell>
        </row>
        <row r="3152">
          <cell r="AP3152">
            <v>509288</v>
          </cell>
          <cell r="AQ3152">
            <v>16003243</v>
          </cell>
          <cell r="AR3152">
            <v>8</v>
          </cell>
          <cell r="AS3152">
            <v>42412</v>
          </cell>
          <cell r="AT3152" t="str">
            <v>IDU-1806-2015 Contratado Mantenimiento Periódico IDU Arterial BRIGADA DE REACCIÓN VIAL -</v>
          </cell>
          <cell r="AV3152" t="str">
            <v>sc</v>
          </cell>
        </row>
        <row r="3153">
          <cell r="AP3153">
            <v>509290</v>
          </cell>
          <cell r="AQ3153">
            <v>16003243</v>
          </cell>
          <cell r="AR3153">
            <v>8</v>
          </cell>
          <cell r="AS3153">
            <v>42412</v>
          </cell>
          <cell r="AT3153" t="str">
            <v>IDU-1806-2015 Contratado Mantenimiento Periódico IDU Arterial BRIGADA DE REACCIÓN VIAL -</v>
          </cell>
          <cell r="AV3153" t="str">
            <v>sc</v>
          </cell>
        </row>
        <row r="3154">
          <cell r="AP3154">
            <v>509342</v>
          </cell>
          <cell r="AQ3154">
            <v>8012582</v>
          </cell>
          <cell r="AR3154">
            <v>8</v>
          </cell>
          <cell r="AS3154">
            <v>42313</v>
          </cell>
          <cell r="AT3154" t="str">
            <v>IDU-067-2012 Terminado Rehabilitación IDU Circuito Movilidad  -Calzada 2-POLIZA ESTABILIDAD Y CALIDAD ACTIVA</v>
          </cell>
          <cell r="AV3154" t="str">
            <v>sc</v>
          </cell>
        </row>
        <row r="3155">
          <cell r="AP3155">
            <v>509640</v>
          </cell>
          <cell r="AQ3155">
            <v>8001044</v>
          </cell>
          <cell r="AR3155">
            <v>8</v>
          </cell>
          <cell r="AS3155">
            <v>42667</v>
          </cell>
          <cell r="AT3155" t="str">
            <v>SD Terminado Parcheo UAERMV Arterial SD -</v>
          </cell>
          <cell r="AV3155" t="str">
            <v>sc</v>
          </cell>
        </row>
        <row r="3156">
          <cell r="AP3156">
            <v>509642</v>
          </cell>
          <cell r="AQ3156">
            <v>8001044</v>
          </cell>
          <cell r="AR3156">
            <v>8</v>
          </cell>
          <cell r="AS3156">
            <v>42667</v>
          </cell>
          <cell r="AT3156" t="str">
            <v>SD Terminado Parcheo UAERMV Arterial SD -</v>
          </cell>
          <cell r="AV3156" t="str">
            <v>sc</v>
          </cell>
        </row>
        <row r="3157">
          <cell r="AP3157">
            <v>509644</v>
          </cell>
          <cell r="AQ3157">
            <v>8001044</v>
          </cell>
          <cell r="AR3157">
            <v>8</v>
          </cell>
          <cell r="AS3157">
            <v>42412</v>
          </cell>
          <cell r="AT3157" t="str">
            <v>IDU-1806-2015 Contratado Mantenimiento Periódico IDU Arterial BRIGADA DE REACCIÓN VIAL -</v>
          </cell>
          <cell r="AV3157" t="str">
            <v>sc</v>
          </cell>
        </row>
        <row r="3158">
          <cell r="AP3158">
            <v>509646</v>
          </cell>
          <cell r="AQ3158">
            <v>8001044</v>
          </cell>
          <cell r="AR3158">
            <v>8</v>
          </cell>
          <cell r="AS3158">
            <v>42667</v>
          </cell>
          <cell r="AT3158" t="str">
            <v>SD Terminado Parcheo UAERMV Arterial SD -</v>
          </cell>
          <cell r="AV3158" t="str">
            <v>sc</v>
          </cell>
        </row>
        <row r="3159">
          <cell r="AP3159">
            <v>509651</v>
          </cell>
          <cell r="AQ3159">
            <v>8001092</v>
          </cell>
          <cell r="AR3159">
            <v>8</v>
          </cell>
          <cell r="AS3159">
            <v>42667</v>
          </cell>
          <cell r="AT3159" t="str">
            <v>SD Terminado Parcheo UAERMV Arterial SD -Calzada10-2-4-8-POLIZA ESTABILIDAD ACTIVA</v>
          </cell>
          <cell r="AV3159" t="str">
            <v>sc</v>
          </cell>
        </row>
        <row r="3160">
          <cell r="AP3160">
            <v>509653</v>
          </cell>
          <cell r="AQ3160">
            <v>8001092</v>
          </cell>
          <cell r="AR3160">
            <v>8</v>
          </cell>
          <cell r="AS3160">
            <v>42412</v>
          </cell>
          <cell r="AT3160" t="str">
            <v>IDU-1806-2015 Contratado Mantenimiento Periódico IDU Arterial BRIGADA DE REACCIÓN VIAL -Calzada10-2-4-8-POLIZA ESTABILIDAD ACTIVA</v>
          </cell>
          <cell r="AV3160" t="str">
            <v>sc</v>
          </cell>
        </row>
        <row r="3161">
          <cell r="AP3161">
            <v>509655</v>
          </cell>
          <cell r="AQ3161">
            <v>8001092</v>
          </cell>
          <cell r="AR3161">
            <v>8</v>
          </cell>
          <cell r="AS3161">
            <v>42412</v>
          </cell>
          <cell r="AT3161" t="str">
            <v>IDU-1806-2015 Contratado Mantenimiento Periódico IDU Arterial BRIGADA DE REACCIÓN VIAL -Calzada10-2-4-8-POLIZA ESTABILIDAD ACTIVA</v>
          </cell>
          <cell r="AV3161" t="str">
            <v>sc</v>
          </cell>
        </row>
        <row r="3162">
          <cell r="AP3162">
            <v>509657</v>
          </cell>
          <cell r="AQ3162">
            <v>8001092</v>
          </cell>
          <cell r="AR3162">
            <v>8</v>
          </cell>
          <cell r="AS3162">
            <v>42412</v>
          </cell>
          <cell r="AT3162" t="str">
            <v>IDU-1806-2015 Contratado Mantenimiento Periódico IDU Arterial BRIGADA DE REACCIÓN VIAL -Calzada10-2-4-8-POLIZA ESTABILIDAD ACTIVA</v>
          </cell>
          <cell r="AV3162" t="str">
            <v>sc</v>
          </cell>
        </row>
        <row r="3163">
          <cell r="AP3163">
            <v>509675</v>
          </cell>
          <cell r="AQ3163">
            <v>16003415</v>
          </cell>
          <cell r="AR3163">
            <v>8</v>
          </cell>
          <cell r="AS3163">
            <v>42412</v>
          </cell>
          <cell r="AT3163" t="str">
            <v>IDU-1806-2015 Contratado Mantenimiento Periódico IDU Arterial BRIGADA DE REACCIÓN VIAL -</v>
          </cell>
          <cell r="AV3163" t="str">
            <v>sc</v>
          </cell>
        </row>
        <row r="3164">
          <cell r="AP3164">
            <v>509677</v>
          </cell>
          <cell r="AQ3164">
            <v>16003415</v>
          </cell>
          <cell r="AR3164">
            <v>8</v>
          </cell>
          <cell r="AS3164">
            <v>42412</v>
          </cell>
          <cell r="AT3164" t="str">
            <v>IDU-1806-2015 Contratado Mantenimiento Periódico IDU Arterial BRIGADA DE REACCIÓN VIAL -</v>
          </cell>
          <cell r="AV3164" t="str">
            <v>sc</v>
          </cell>
        </row>
        <row r="3165">
          <cell r="AP3165">
            <v>509679</v>
          </cell>
          <cell r="AQ3165">
            <v>16003415</v>
          </cell>
          <cell r="AR3165">
            <v>8</v>
          </cell>
          <cell r="AS3165">
            <v>42412</v>
          </cell>
          <cell r="AT3165" t="str">
            <v>IDU-1806-2015 Contratado Mantenimiento Periódico IDU Arterial BRIGADA DE REACCIÓN VIAL -</v>
          </cell>
          <cell r="AV3165" t="str">
            <v>sc</v>
          </cell>
        </row>
        <row r="3166">
          <cell r="AP3166">
            <v>509681</v>
          </cell>
          <cell r="AQ3166">
            <v>16003415</v>
          </cell>
          <cell r="AR3166">
            <v>8</v>
          </cell>
          <cell r="AS3166">
            <v>42412</v>
          </cell>
          <cell r="AT3166" t="str">
            <v>IDU-1806-2015 Contratado Mantenimiento Periódico IDU Arterial BRIGADA DE REACCIÓN VIAL -</v>
          </cell>
          <cell r="AV3166" t="str">
            <v>sc</v>
          </cell>
        </row>
        <row r="3167">
          <cell r="AP3167">
            <v>509901</v>
          </cell>
          <cell r="AQ3167">
            <v>8005463</v>
          </cell>
          <cell r="AR3167">
            <v>8</v>
          </cell>
          <cell r="AS3167">
            <v>42313</v>
          </cell>
          <cell r="AT3167" t="str">
            <v>IDU-067-2012 Terminado Acciones de Movilidad IDU Circuito Movilidad  -</v>
          </cell>
          <cell r="AV3167" t="str">
            <v>sc</v>
          </cell>
        </row>
        <row r="3168">
          <cell r="AP3168">
            <v>509916</v>
          </cell>
          <cell r="AQ3168">
            <v>8005503</v>
          </cell>
          <cell r="AR3168">
            <v>8</v>
          </cell>
          <cell r="AS3168">
            <v>42768</v>
          </cell>
          <cell r="AT3168" t="str">
            <v>SD Reservado Acciones de Movilidad UAERMV Circuito Movilidad Salvando Vidas -</v>
          </cell>
          <cell r="AV3168" t="str">
            <v>sc</v>
          </cell>
        </row>
        <row r="3169">
          <cell r="AP3169">
            <v>509928</v>
          </cell>
          <cell r="AQ3169">
            <v>8005627</v>
          </cell>
          <cell r="AR3169">
            <v>8</v>
          </cell>
          <cell r="AS3169">
            <v>41912</v>
          </cell>
          <cell r="AT3169" t="str">
            <v>SD Terminado Mantenimiento Periódico UAERMV Arterial  -</v>
          </cell>
          <cell r="AV3169" t="str">
            <v>sc</v>
          </cell>
        </row>
        <row r="3170">
          <cell r="AP3170">
            <v>509931</v>
          </cell>
          <cell r="AQ3170">
            <v>8005678</v>
          </cell>
          <cell r="AR3170">
            <v>8</v>
          </cell>
          <cell r="AS3170">
            <v>41912</v>
          </cell>
          <cell r="AT3170" t="str">
            <v>SD Terminado Mantenimiento Periódico UAERMV Arterial  -</v>
          </cell>
          <cell r="AV3170" t="str">
            <v>sc</v>
          </cell>
        </row>
        <row r="3171">
          <cell r="AP3171">
            <v>509937</v>
          </cell>
          <cell r="AQ3171">
            <v>8005708</v>
          </cell>
          <cell r="AR3171">
            <v>8</v>
          </cell>
          <cell r="AS3171">
            <v>41149</v>
          </cell>
          <cell r="AT3171" t="str">
            <v>SD Terminado Mantenimiento Periódico UAERMV Arterial  -</v>
          </cell>
          <cell r="AV3171" t="str">
            <v>sc</v>
          </cell>
        </row>
        <row r="3172">
          <cell r="AP3172">
            <v>511289</v>
          </cell>
          <cell r="AQ3172">
            <v>8004047</v>
          </cell>
          <cell r="AR3172">
            <v>8</v>
          </cell>
          <cell r="AS3172">
            <v>42534</v>
          </cell>
          <cell r="AT3172" t="str">
            <v>IDU-1707-2014 Terminado Acciones de Movilidad IDU Circuito Movilidad SITP Y TRONCALES -</v>
          </cell>
          <cell r="AV3172" t="str">
            <v>sc</v>
          </cell>
        </row>
        <row r="3173">
          <cell r="AP3173">
            <v>511622</v>
          </cell>
          <cell r="AQ3173">
            <v>8003022</v>
          </cell>
          <cell r="AR3173">
            <v>8</v>
          </cell>
          <cell r="AS3173">
            <v>42409</v>
          </cell>
          <cell r="AT3173" t="str">
            <v>IDU-1707-2014 Terminado Rehabilitación IDU Circuito Movilidad  -</v>
          </cell>
          <cell r="AV3173" t="str">
            <v>sc</v>
          </cell>
        </row>
        <row r="3174">
          <cell r="AP3174">
            <v>511625</v>
          </cell>
          <cell r="AQ3174">
            <v>8003105</v>
          </cell>
          <cell r="AR3174">
            <v>8</v>
          </cell>
          <cell r="AS3174">
            <v>42409</v>
          </cell>
          <cell r="AT3174" t="str">
            <v>IDU-1707-2014 Terminado Rehabilitación IDU Circuito Movilidad  -</v>
          </cell>
          <cell r="AV3174" t="str">
            <v>sc</v>
          </cell>
        </row>
        <row r="3175">
          <cell r="AP3175">
            <v>511628</v>
          </cell>
          <cell r="AQ3175">
            <v>8003211</v>
          </cell>
          <cell r="AR3175">
            <v>8</v>
          </cell>
          <cell r="AS3175">
            <v>42409</v>
          </cell>
          <cell r="AT3175" t="str">
            <v>IDU-1707-2014 Terminado Rehabilitación IDU Circuito Movilidad  -</v>
          </cell>
          <cell r="AV3175" t="str">
            <v>sc</v>
          </cell>
        </row>
        <row r="3176">
          <cell r="AP3176">
            <v>511634</v>
          </cell>
          <cell r="AQ3176">
            <v>8012527</v>
          </cell>
          <cell r="AR3176">
            <v>8</v>
          </cell>
          <cell r="AS3176">
            <v>42409</v>
          </cell>
          <cell r="AT3176" t="str">
            <v>IDU-1707-2014 Terminado Rehabilitación IDU Circuito Movilidad  -</v>
          </cell>
          <cell r="AV3176" t="str">
            <v>sc</v>
          </cell>
        </row>
        <row r="3177">
          <cell r="AP3177">
            <v>511643</v>
          </cell>
          <cell r="AQ3177">
            <v>8002956</v>
          </cell>
          <cell r="AR3177">
            <v>8</v>
          </cell>
          <cell r="AS3177">
            <v>42409</v>
          </cell>
          <cell r="AT3177" t="str">
            <v>IDU-1707-2014 Terminado Rehabilitación IDU Circuito Movilidad  -</v>
          </cell>
          <cell r="AV3177" t="str">
            <v>sc</v>
          </cell>
        </row>
        <row r="3178">
          <cell r="AP3178">
            <v>511646</v>
          </cell>
          <cell r="AQ3178">
            <v>8002734</v>
          </cell>
          <cell r="AR3178">
            <v>8</v>
          </cell>
          <cell r="AS3178">
            <v>42409</v>
          </cell>
          <cell r="AT3178" t="str">
            <v>IDU-1707-2014 Terminado Mantenimiento Periódico IDU Circuito Movilidad  -</v>
          </cell>
          <cell r="AV3178" t="str">
            <v>sc</v>
          </cell>
        </row>
        <row r="3179">
          <cell r="AP3179">
            <v>511649</v>
          </cell>
          <cell r="AQ3179">
            <v>8002621</v>
          </cell>
          <cell r="AR3179">
            <v>8</v>
          </cell>
          <cell r="AS3179">
            <v>42409</v>
          </cell>
          <cell r="AT3179" t="str">
            <v>IDU-1707-2014 Terminado Mantenimiento Periódico IDU Circuito Movilidad  -</v>
          </cell>
          <cell r="AV3179" t="str">
            <v>sc</v>
          </cell>
        </row>
        <row r="3180">
          <cell r="AP3180">
            <v>511652</v>
          </cell>
          <cell r="AQ3180">
            <v>8002526</v>
          </cell>
          <cell r="AR3180">
            <v>8</v>
          </cell>
          <cell r="AS3180">
            <v>42409</v>
          </cell>
          <cell r="AT3180" t="str">
            <v>IDU-1707-2014 Terminado Mantenimiento Periódico IDU Circuito Movilidad  -</v>
          </cell>
          <cell r="AV3180" t="str">
            <v>sc</v>
          </cell>
        </row>
        <row r="3181">
          <cell r="AP3181">
            <v>511655</v>
          </cell>
          <cell r="AQ3181">
            <v>8002427</v>
          </cell>
          <cell r="AR3181">
            <v>8</v>
          </cell>
          <cell r="AS3181">
            <v>42409</v>
          </cell>
          <cell r="AT3181" t="str">
            <v>IDU-1707-2014 Terminado Mantenimiento Periódico IDU Circuito Movilidad  -</v>
          </cell>
          <cell r="AV3181" t="str">
            <v>sc</v>
          </cell>
        </row>
        <row r="3182">
          <cell r="AP3182">
            <v>511658</v>
          </cell>
          <cell r="AQ3182">
            <v>8002329</v>
          </cell>
          <cell r="AR3182">
            <v>8</v>
          </cell>
          <cell r="AS3182">
            <v>42409</v>
          </cell>
          <cell r="AT3182" t="str">
            <v>IDU-1707-2014 Terminado Mantenimiento Periódico IDU Circuito Movilidad  -</v>
          </cell>
          <cell r="AV3182" t="str">
            <v>sc</v>
          </cell>
        </row>
        <row r="3183">
          <cell r="AP3183">
            <v>511661</v>
          </cell>
          <cell r="AQ3183">
            <v>8002227</v>
          </cell>
          <cell r="AR3183">
            <v>8</v>
          </cell>
          <cell r="AS3183">
            <v>42409</v>
          </cell>
          <cell r="AT3183" t="str">
            <v>IDU-1707-2014 Terminado Mantenimiento Periódico IDU Circuito Movilidad  -</v>
          </cell>
          <cell r="AV3183" t="str">
            <v>sc</v>
          </cell>
        </row>
        <row r="3184">
          <cell r="AP3184">
            <v>511664</v>
          </cell>
          <cell r="AQ3184">
            <v>8002130</v>
          </cell>
          <cell r="AR3184">
            <v>8</v>
          </cell>
          <cell r="AS3184">
            <v>42409</v>
          </cell>
          <cell r="AT3184" t="str">
            <v>IDU-1707-2014 Terminado Mantenimiento Periódico IDU Circuito Movilidad  -</v>
          </cell>
          <cell r="AV3184" t="str">
            <v>sc</v>
          </cell>
        </row>
        <row r="3185">
          <cell r="AP3185">
            <v>511667</v>
          </cell>
          <cell r="AQ3185">
            <v>8002046</v>
          </cell>
          <cell r="AR3185">
            <v>8</v>
          </cell>
          <cell r="AS3185">
            <v>42409</v>
          </cell>
          <cell r="AT3185" t="str">
            <v>IDU-1707-2014 Terminado Mantenimiento Periódico IDU Circuito Movilidad  -</v>
          </cell>
          <cell r="AV3185" t="str">
            <v>sc</v>
          </cell>
        </row>
        <row r="3186">
          <cell r="AP3186">
            <v>511670</v>
          </cell>
          <cell r="AQ3186">
            <v>8003804</v>
          </cell>
          <cell r="AR3186">
            <v>8</v>
          </cell>
          <cell r="AS3186">
            <v>42768</v>
          </cell>
          <cell r="AT3186" t="str">
            <v>SD Reservado Acciones de Movilidad UAERMV Circuito Movilidad Salvando Vidas -</v>
          </cell>
          <cell r="AV3186" t="str">
            <v>sc</v>
          </cell>
        </row>
        <row r="3187">
          <cell r="AP3187">
            <v>511673</v>
          </cell>
          <cell r="AQ3187">
            <v>8002850</v>
          </cell>
          <cell r="AR3187">
            <v>8</v>
          </cell>
          <cell r="AS3187">
            <v>42409</v>
          </cell>
          <cell r="AT3187" t="str">
            <v>IDU-1707-2014 Terminado Rehabilitación IDU Circuito Movilidad  -Anden 3-POLIZA ESTABILIDAD ACTIVA</v>
          </cell>
          <cell r="AV3187" t="str">
            <v>sc</v>
          </cell>
        </row>
        <row r="3188">
          <cell r="AP3188">
            <v>511873</v>
          </cell>
          <cell r="AQ3188">
            <v>8011060</v>
          </cell>
          <cell r="AR3188">
            <v>8</v>
          </cell>
          <cell r="AS3188">
            <v>42313</v>
          </cell>
          <cell r="AT3188" t="str">
            <v>IDU-57-2012 Terminado Acciones de Movilidad IDU Arterial  -</v>
          </cell>
          <cell r="AV3188" t="str">
            <v>sc</v>
          </cell>
        </row>
        <row r="3189">
          <cell r="AP3189">
            <v>511876</v>
          </cell>
          <cell r="AQ3189">
            <v>8010941</v>
          </cell>
          <cell r="AR3189">
            <v>8</v>
          </cell>
          <cell r="AS3189">
            <v>42313</v>
          </cell>
          <cell r="AT3189" t="str">
            <v>IDU-57-2012 Terminado Acciones de Movilidad IDU Arterial  -</v>
          </cell>
          <cell r="AV3189" t="str">
            <v>sc</v>
          </cell>
        </row>
        <row r="3190">
          <cell r="AP3190">
            <v>511898</v>
          </cell>
          <cell r="AQ3190">
            <v>8011125</v>
          </cell>
          <cell r="AR3190">
            <v>8</v>
          </cell>
          <cell r="AS3190">
            <v>42313</v>
          </cell>
          <cell r="AT3190" t="str">
            <v>IDU-57-2012 Terminado Acciones de Movilidad IDU Arterial  -</v>
          </cell>
          <cell r="AV3190" t="str">
            <v>sc</v>
          </cell>
        </row>
        <row r="3191">
          <cell r="AP3191">
            <v>511985</v>
          </cell>
          <cell r="AQ3191">
            <v>8010287</v>
          </cell>
          <cell r="AR3191">
            <v>8</v>
          </cell>
          <cell r="AS3191">
            <v>42313</v>
          </cell>
          <cell r="AT3191" t="str">
            <v>IDU-57-2012 Terminado Acciones de Movilidad IDU Arterial  -</v>
          </cell>
          <cell r="AV3191" t="str">
            <v>sc</v>
          </cell>
        </row>
        <row r="3192">
          <cell r="AP3192">
            <v>512001</v>
          </cell>
          <cell r="AQ3192">
            <v>8010767</v>
          </cell>
          <cell r="AR3192">
            <v>8</v>
          </cell>
          <cell r="AS3192">
            <v>42313</v>
          </cell>
          <cell r="AT3192" t="str">
            <v>IDU-57-2012 Terminado Acciones de Movilidad IDU Arterial  -</v>
          </cell>
          <cell r="AV3192" t="str">
            <v>sc</v>
          </cell>
        </row>
        <row r="3193">
          <cell r="AP3193">
            <v>512004</v>
          </cell>
          <cell r="AQ3193">
            <v>8010617</v>
          </cell>
          <cell r="AR3193">
            <v>8</v>
          </cell>
          <cell r="AS3193">
            <v>42313</v>
          </cell>
          <cell r="AT3193" t="str">
            <v>IDU-57-2012 Terminado Acciones de Movilidad IDU Arterial  -</v>
          </cell>
          <cell r="AV3193" t="str">
            <v>sc</v>
          </cell>
        </row>
        <row r="3194">
          <cell r="AP3194">
            <v>512007</v>
          </cell>
          <cell r="AQ3194">
            <v>8010516</v>
          </cell>
          <cell r="AR3194">
            <v>8</v>
          </cell>
          <cell r="AS3194">
            <v>42313</v>
          </cell>
          <cell r="AT3194" t="str">
            <v>IDU-57-2012 Terminado Acciones de Movilidad IDU Arterial  -</v>
          </cell>
          <cell r="AV3194" t="str">
            <v>sc</v>
          </cell>
        </row>
        <row r="3195">
          <cell r="AP3195">
            <v>512010</v>
          </cell>
          <cell r="AQ3195">
            <v>8010349</v>
          </cell>
          <cell r="AR3195">
            <v>8</v>
          </cell>
          <cell r="AS3195">
            <v>42313</v>
          </cell>
          <cell r="AT3195" t="str">
            <v>IDU-57-2012 Terminado Acciones de Movilidad IDU Arterial  -</v>
          </cell>
          <cell r="AV3195" t="str">
            <v>sc</v>
          </cell>
        </row>
        <row r="3196">
          <cell r="AP3196">
            <v>512015</v>
          </cell>
          <cell r="AQ3196">
            <v>8009325</v>
          </cell>
          <cell r="AR3196">
            <v>8</v>
          </cell>
          <cell r="AS3196">
            <v>42313</v>
          </cell>
          <cell r="AT3196" t="str">
            <v>IDU-57-2012 Terminado Acciones de Movilidad IDU Arterial  -</v>
          </cell>
          <cell r="AV3196" t="str">
            <v>sc</v>
          </cell>
        </row>
        <row r="3197">
          <cell r="AP3197">
            <v>512673</v>
          </cell>
          <cell r="AQ3197">
            <v>8003097</v>
          </cell>
          <cell r="AR3197">
            <v>8</v>
          </cell>
          <cell r="AS3197">
            <v>42313</v>
          </cell>
          <cell r="AT3197" t="str">
            <v>IDU-1792-2013 Terminado Mantenimiento Periódico IDU Arterial  -Calzada 2-4-POLIZA ESTABILIDAD ACTIVA</v>
          </cell>
          <cell r="AV3197" t="str">
            <v>sc</v>
          </cell>
        </row>
        <row r="3198">
          <cell r="AP3198">
            <v>512675</v>
          </cell>
          <cell r="AQ3198">
            <v>8003097</v>
          </cell>
          <cell r="AR3198">
            <v>8</v>
          </cell>
          <cell r="AS3198">
            <v>42313</v>
          </cell>
          <cell r="AT3198" t="str">
            <v>IDU-1792-2013 Terminado Mantenimiento Periódico IDU Arterial  -Calzada 2-4-POLIZA ESTABILIDAD ACTIVA</v>
          </cell>
          <cell r="AV3198" t="str">
            <v>sc</v>
          </cell>
        </row>
        <row r="3199">
          <cell r="AP3199">
            <v>512697</v>
          </cell>
          <cell r="AQ3199">
            <v>8002879</v>
          </cell>
          <cell r="AR3199">
            <v>8</v>
          </cell>
          <cell r="AS3199">
            <v>42313</v>
          </cell>
          <cell r="AT3199" t="str">
            <v>IDU-1792-2013 Terminado Mantenimiento Periódico IDU Arterial  -Calzada 2-4-POLIZA ESTABILIDAD ACTIVA</v>
          </cell>
          <cell r="AV3199" t="str">
            <v>sc</v>
          </cell>
        </row>
        <row r="3200">
          <cell r="AP3200">
            <v>512699</v>
          </cell>
          <cell r="AQ3200">
            <v>8002879</v>
          </cell>
          <cell r="AR3200">
            <v>8</v>
          </cell>
          <cell r="AS3200">
            <v>42313</v>
          </cell>
          <cell r="AT3200" t="str">
            <v>IDU-1792-2013 Terminado Mantenimiento Periódico IDU Arterial  -Calzada 2-4-POLIZA ESTABILIDAD ACTIVA</v>
          </cell>
          <cell r="AV3200" t="str">
            <v>sc</v>
          </cell>
        </row>
        <row r="3201">
          <cell r="AP3201">
            <v>512702</v>
          </cell>
          <cell r="AQ3201">
            <v>8003006</v>
          </cell>
          <cell r="AR3201">
            <v>8</v>
          </cell>
          <cell r="AS3201">
            <v>42313</v>
          </cell>
          <cell r="AT3201" t="str">
            <v>IDU-1792-2013 Terminado Mantenimiento Periódico IDU Arterial  -Calzada 2-4-POLIZA ESTABILIDAD ACTIVA</v>
          </cell>
          <cell r="AV3201" t="str">
            <v>sc</v>
          </cell>
        </row>
        <row r="3202">
          <cell r="AP3202">
            <v>512704</v>
          </cell>
          <cell r="AQ3202">
            <v>8003006</v>
          </cell>
          <cell r="AR3202">
            <v>8</v>
          </cell>
          <cell r="AS3202">
            <v>42313</v>
          </cell>
          <cell r="AT3202" t="str">
            <v>IDU-1792-2013 Terminado Mantenimiento Periódico IDU Arterial  -Calzada 2-4-POLIZA ESTABILIDAD ACTIVA</v>
          </cell>
          <cell r="AV3202" t="str">
            <v>sc</v>
          </cell>
        </row>
        <row r="3203">
          <cell r="AP3203">
            <v>512707</v>
          </cell>
          <cell r="AQ3203">
            <v>8002968</v>
          </cell>
          <cell r="AR3203">
            <v>8</v>
          </cell>
          <cell r="AS3203">
            <v>42313</v>
          </cell>
          <cell r="AT3203" t="str">
            <v>IDU-1792-2013 Terminado Mantenimiento Periódico IDU Arterial  -Calzada 2-4-POLIZA ESTABILIDAD ACTIVA</v>
          </cell>
          <cell r="AV3203" t="str">
            <v>sc</v>
          </cell>
        </row>
        <row r="3204">
          <cell r="AP3204">
            <v>512709</v>
          </cell>
          <cell r="AQ3204">
            <v>8002968</v>
          </cell>
          <cell r="AR3204">
            <v>8</v>
          </cell>
          <cell r="AS3204">
            <v>42313</v>
          </cell>
          <cell r="AT3204" t="str">
            <v>IDU-1792-2013 Terminado Mantenimiento Periódico IDU Arterial  -Calzada 2-4-POLIZA ESTABILIDAD ACTIVA</v>
          </cell>
          <cell r="AV3204" t="str">
            <v>sc</v>
          </cell>
        </row>
        <row r="3205">
          <cell r="AP3205">
            <v>512715</v>
          </cell>
          <cell r="AQ3205">
            <v>8002930</v>
          </cell>
          <cell r="AR3205">
            <v>8</v>
          </cell>
          <cell r="AS3205">
            <v>42313</v>
          </cell>
          <cell r="AT3205" t="str">
            <v>IDU-1792-2013 Terminado Mantenimiento Periódico IDU Arterial  -Calzada 2-4-POLIZA ESTABILIDAD ACTIVA</v>
          </cell>
          <cell r="AV3205" t="str">
            <v>sc</v>
          </cell>
        </row>
        <row r="3206">
          <cell r="AP3206">
            <v>512717</v>
          </cell>
          <cell r="AQ3206">
            <v>8002930</v>
          </cell>
          <cell r="AR3206">
            <v>8</v>
          </cell>
          <cell r="AS3206">
            <v>42313</v>
          </cell>
          <cell r="AT3206" t="str">
            <v>IDU-1792-2013 Terminado Mantenimiento Periódico IDU Arterial  -Calzada 2-4-POLIZA ESTABILIDAD ACTIVA</v>
          </cell>
          <cell r="AV3206" t="str">
            <v>sc</v>
          </cell>
        </row>
        <row r="3207">
          <cell r="AP3207">
            <v>512723</v>
          </cell>
          <cell r="AQ3207">
            <v>8003036</v>
          </cell>
          <cell r="AR3207">
            <v>8</v>
          </cell>
          <cell r="AS3207">
            <v>42313</v>
          </cell>
          <cell r="AT3207" t="str">
            <v>IDU-1792-2013 Terminado Mantenimiento Periódico IDU Arterial  -Calzada 2-4-POLIZA ESTABILIDAD ACTIVA</v>
          </cell>
          <cell r="AV3207" t="str">
            <v>sc</v>
          </cell>
        </row>
        <row r="3208">
          <cell r="AP3208">
            <v>512725</v>
          </cell>
          <cell r="AQ3208">
            <v>8003036</v>
          </cell>
          <cell r="AR3208">
            <v>8</v>
          </cell>
          <cell r="AS3208">
            <v>42313</v>
          </cell>
          <cell r="AT3208" t="str">
            <v>IDU-1792-2013 Terminado Mantenimiento Periódico IDU Arterial  -Calzada 2-4-POLIZA ESTABILIDAD ACTIVA</v>
          </cell>
          <cell r="AV3208" t="str">
            <v>sc</v>
          </cell>
        </row>
        <row r="3209">
          <cell r="AP3209">
            <v>513233</v>
          </cell>
          <cell r="AQ3209">
            <v>8008966</v>
          </cell>
          <cell r="AR3209">
            <v>8</v>
          </cell>
          <cell r="AS3209">
            <v>42611</v>
          </cell>
          <cell r="AT3209" t="str">
            <v>SD Terminado Mantenimiento Periódico UAERMV Arterial  -Calzada 2-POLIZA ESTABILIDAD ACTIVA</v>
          </cell>
          <cell r="AV3209" t="str">
            <v>sc</v>
          </cell>
        </row>
        <row r="3210">
          <cell r="AP3210">
            <v>513243</v>
          </cell>
          <cell r="AQ3210">
            <v>8012591</v>
          </cell>
          <cell r="AR3210">
            <v>8</v>
          </cell>
          <cell r="AS3210">
            <v>42550</v>
          </cell>
          <cell r="AT3210" t="str">
            <v>SD Terminado Parcheo UAERMV Arterial  Decreto 064/2015-</v>
          </cell>
          <cell r="AV3210" t="str">
            <v>sc</v>
          </cell>
        </row>
        <row r="3211">
          <cell r="AP3211">
            <v>513246</v>
          </cell>
          <cell r="AQ3211">
            <v>8012590</v>
          </cell>
          <cell r="AR3211">
            <v>8</v>
          </cell>
          <cell r="AS3211">
            <v>42611</v>
          </cell>
          <cell r="AT3211" t="str">
            <v>SD Terminado Mantenimiento Periódico UAERMV Arterial  -</v>
          </cell>
          <cell r="AV3211" t="str">
            <v>sc</v>
          </cell>
        </row>
        <row r="3212">
          <cell r="AP3212">
            <v>513248</v>
          </cell>
          <cell r="AQ3212">
            <v>8012590</v>
          </cell>
          <cell r="AR3212">
            <v>8</v>
          </cell>
          <cell r="AS3212">
            <v>42550</v>
          </cell>
          <cell r="AT3212" t="str">
            <v>SD Terminado Parcheo UAERMV Arterial  Decreto 064/2015-</v>
          </cell>
          <cell r="AV3212" t="str">
            <v>sc</v>
          </cell>
        </row>
        <row r="3213">
          <cell r="AP3213">
            <v>513251</v>
          </cell>
          <cell r="AQ3213">
            <v>8009282</v>
          </cell>
          <cell r="AR3213">
            <v>8</v>
          </cell>
          <cell r="AS3213">
            <v>42611</v>
          </cell>
          <cell r="AT3213" t="str">
            <v>SD Terminado Mantenimiento Periódico UAERMV Arterial  -</v>
          </cell>
          <cell r="AV3213" t="str">
            <v>sc</v>
          </cell>
        </row>
        <row r="3214">
          <cell r="AP3214">
            <v>513253</v>
          </cell>
          <cell r="AQ3214">
            <v>8009282</v>
          </cell>
          <cell r="AR3214">
            <v>8</v>
          </cell>
          <cell r="AS3214">
            <v>42409</v>
          </cell>
          <cell r="AT3214" t="str">
            <v>COP-166-2014 Terminado Parcheo FDL KENNEDY Arterial  -</v>
          </cell>
          <cell r="AV3214" t="str">
            <v>sc</v>
          </cell>
        </row>
        <row r="3215">
          <cell r="AP3215">
            <v>513266</v>
          </cell>
          <cell r="AQ3215">
            <v>8008311</v>
          </cell>
          <cell r="AR3215">
            <v>8</v>
          </cell>
          <cell r="AS3215">
            <v>42313</v>
          </cell>
          <cell r="AT3215" t="str">
            <v>IDU-73-2008 Terminado Rehabilitación IDU Arterial  -</v>
          </cell>
          <cell r="AV3215" t="str">
            <v>sc</v>
          </cell>
        </row>
        <row r="3216">
          <cell r="AP3216">
            <v>513268</v>
          </cell>
          <cell r="AQ3216">
            <v>8008311</v>
          </cell>
          <cell r="AR3216">
            <v>8</v>
          </cell>
          <cell r="AS3216">
            <v>42667</v>
          </cell>
          <cell r="AT3216" t="str">
            <v>SD Terminado Mantenimiento Periódico UAERMV Arterial SD -</v>
          </cell>
          <cell r="AV3216" t="str">
            <v>sc</v>
          </cell>
        </row>
        <row r="3217">
          <cell r="AP3217">
            <v>513271</v>
          </cell>
          <cell r="AQ3217">
            <v>8008142</v>
          </cell>
          <cell r="AR3217">
            <v>8</v>
          </cell>
          <cell r="AS3217">
            <v>42313</v>
          </cell>
          <cell r="AT3217" t="str">
            <v>IDU-73-2008 Terminado Rehabilitación IDU Arterial  -</v>
          </cell>
          <cell r="AV3217" t="str">
            <v>sc</v>
          </cell>
        </row>
        <row r="3218">
          <cell r="AP3218">
            <v>513273</v>
          </cell>
          <cell r="AQ3218">
            <v>8008142</v>
          </cell>
          <cell r="AR3218">
            <v>8</v>
          </cell>
          <cell r="AS3218">
            <v>42611</v>
          </cell>
          <cell r="AT3218" t="str">
            <v>SD Terminado Mantenimiento Periódico UAERMV Arterial  -</v>
          </cell>
          <cell r="AV3218" t="str">
            <v>sc</v>
          </cell>
        </row>
        <row r="3219">
          <cell r="AP3219">
            <v>513276</v>
          </cell>
          <cell r="AQ3219">
            <v>8007849</v>
          </cell>
          <cell r="AR3219">
            <v>8</v>
          </cell>
          <cell r="AS3219">
            <v>42611</v>
          </cell>
          <cell r="AT3219" t="str">
            <v>SD Terminado Mantenimiento Periódico UAERMV Arterial  -</v>
          </cell>
          <cell r="AV3219" t="str">
            <v>sc</v>
          </cell>
        </row>
        <row r="3220">
          <cell r="AP3220">
            <v>513278</v>
          </cell>
          <cell r="AQ3220">
            <v>8007849</v>
          </cell>
          <cell r="AR3220">
            <v>8</v>
          </cell>
          <cell r="AS3220">
            <v>42723</v>
          </cell>
          <cell r="AT3220" t="str">
            <v>SD Terminado Mantenimiento Periódico UAERMV Arterial SD -</v>
          </cell>
          <cell r="AV3220" t="str">
            <v>sc</v>
          </cell>
        </row>
        <row r="3221">
          <cell r="AP3221">
            <v>513281</v>
          </cell>
          <cell r="AQ3221">
            <v>8007649</v>
          </cell>
          <cell r="AR3221">
            <v>8</v>
          </cell>
          <cell r="AS3221">
            <v>41676</v>
          </cell>
          <cell r="AT3221" t="str">
            <v>SD Terminado Mantenimiento Periódico UAERMV Arterial  -</v>
          </cell>
          <cell r="AV3221" t="str">
            <v>sc</v>
          </cell>
        </row>
        <row r="3222">
          <cell r="AP3222">
            <v>513283</v>
          </cell>
          <cell r="AQ3222">
            <v>8007649</v>
          </cell>
          <cell r="AR3222">
            <v>8</v>
          </cell>
          <cell r="AS3222">
            <v>41676</v>
          </cell>
          <cell r="AT3222" t="str">
            <v>SD Terminado Mantenimiento Periódico UAERMV Arterial  -</v>
          </cell>
          <cell r="AV3222" t="str">
            <v>sc</v>
          </cell>
        </row>
        <row r="3223">
          <cell r="AP3223">
            <v>513292</v>
          </cell>
          <cell r="AQ3223">
            <v>8009143</v>
          </cell>
          <cell r="AR3223">
            <v>8</v>
          </cell>
          <cell r="AS3223">
            <v>42550</v>
          </cell>
          <cell r="AT3223" t="str">
            <v>SD Terminado Parcheo UAERMV Arterial  Decreto 064/2015-</v>
          </cell>
          <cell r="AV3223" t="str">
            <v>sc</v>
          </cell>
        </row>
        <row r="3224">
          <cell r="AP3224">
            <v>513622</v>
          </cell>
          <cell r="AQ3224">
            <v>8007401</v>
          </cell>
          <cell r="AR3224">
            <v>8</v>
          </cell>
          <cell r="AS3224">
            <v>42723</v>
          </cell>
          <cell r="AT3224" t="str">
            <v>SD Terminado Mantenimiento Periódico UAERMV Arterial SD -</v>
          </cell>
          <cell r="AV3224" t="str">
            <v>sc</v>
          </cell>
        </row>
        <row r="3225">
          <cell r="AP3225">
            <v>513624</v>
          </cell>
          <cell r="AQ3225">
            <v>8007401</v>
          </cell>
          <cell r="AR3225">
            <v>8</v>
          </cell>
          <cell r="AS3225">
            <v>42723</v>
          </cell>
          <cell r="AT3225" t="str">
            <v>SD Terminado Mantenimiento Periódico UAERMV Arterial SD -</v>
          </cell>
          <cell r="AV3225" t="str">
            <v>sc</v>
          </cell>
        </row>
        <row r="3226">
          <cell r="AP3226">
            <v>513636</v>
          </cell>
          <cell r="AQ3226">
            <v>8007487</v>
          </cell>
          <cell r="AR3226">
            <v>8</v>
          </cell>
          <cell r="AS3226">
            <v>42611</v>
          </cell>
          <cell r="AT3226" t="str">
            <v>SD Terminado Mantenimiento Periódico UAERMV Arterial  -</v>
          </cell>
          <cell r="AV3226" t="str">
            <v>sc</v>
          </cell>
        </row>
        <row r="3227">
          <cell r="AP3227">
            <v>513638</v>
          </cell>
          <cell r="AQ3227">
            <v>8007487</v>
          </cell>
          <cell r="AR3227">
            <v>8</v>
          </cell>
          <cell r="AS3227">
            <v>42611</v>
          </cell>
          <cell r="AT3227" t="str">
            <v>SD Terminado Mantenimiento Periódico UAERMV Arterial  -</v>
          </cell>
          <cell r="AV3227" t="str">
            <v>sc</v>
          </cell>
        </row>
        <row r="3228">
          <cell r="AP3228">
            <v>513668</v>
          </cell>
          <cell r="AQ3228">
            <v>8007222</v>
          </cell>
          <cell r="AR3228">
            <v>8</v>
          </cell>
          <cell r="AS3228">
            <v>42723</v>
          </cell>
          <cell r="AT3228" t="str">
            <v>SD Terminado Mantenimiento Periódico UAERMV Arterial SD -</v>
          </cell>
          <cell r="AV3228" t="str">
            <v>sc</v>
          </cell>
        </row>
        <row r="3229">
          <cell r="AP3229">
            <v>513673</v>
          </cell>
          <cell r="AQ3229">
            <v>8007158</v>
          </cell>
          <cell r="AR3229">
            <v>8</v>
          </cell>
          <cell r="AS3229">
            <v>42723</v>
          </cell>
          <cell r="AT3229" t="str">
            <v>SD Terminado Mantenimiento Periódico UAERMV Arterial SD -</v>
          </cell>
          <cell r="AV3229" t="str">
            <v>sc</v>
          </cell>
        </row>
        <row r="3230">
          <cell r="AP3230">
            <v>513675</v>
          </cell>
          <cell r="AQ3230">
            <v>8007158</v>
          </cell>
          <cell r="AR3230">
            <v>8</v>
          </cell>
          <cell r="AS3230">
            <v>42723</v>
          </cell>
          <cell r="AT3230" t="str">
            <v>SD Terminado Mantenimiento Periódico UAERMV Arterial SD -</v>
          </cell>
          <cell r="AV3230" t="str">
            <v>sc</v>
          </cell>
        </row>
        <row r="3231">
          <cell r="AP3231">
            <v>513678</v>
          </cell>
          <cell r="AQ3231">
            <v>8007083</v>
          </cell>
          <cell r="AR3231">
            <v>8</v>
          </cell>
          <cell r="AS3231">
            <v>42313</v>
          </cell>
          <cell r="AT3231" t="str">
            <v>IDU-73-2008 Terminado Mantenimiento Periódico IDU Arterial  -</v>
          </cell>
          <cell r="AV3231" t="str">
            <v>sc</v>
          </cell>
        </row>
        <row r="3232">
          <cell r="AP3232">
            <v>513680</v>
          </cell>
          <cell r="AQ3232">
            <v>8007083</v>
          </cell>
          <cell r="AR3232">
            <v>8</v>
          </cell>
          <cell r="AS3232">
            <v>42611</v>
          </cell>
          <cell r="AT3232" t="str">
            <v>SD Terminado Mantenimiento Periódico UAERMV Arterial  -</v>
          </cell>
          <cell r="AV3232" t="str">
            <v>sc</v>
          </cell>
        </row>
        <row r="3233">
          <cell r="AP3233">
            <v>513685</v>
          </cell>
          <cell r="AQ3233">
            <v>8007063</v>
          </cell>
          <cell r="AR3233">
            <v>8</v>
          </cell>
          <cell r="AS3233">
            <v>42611</v>
          </cell>
          <cell r="AT3233" t="str">
            <v>SD Terminado Mantenimiento Periódico UAERMV Arterial  -</v>
          </cell>
          <cell r="AV3233" t="str">
            <v>sc</v>
          </cell>
        </row>
        <row r="3234">
          <cell r="AP3234">
            <v>513688</v>
          </cell>
          <cell r="AQ3234">
            <v>8007056</v>
          </cell>
          <cell r="AR3234">
            <v>8</v>
          </cell>
          <cell r="AS3234">
            <v>42611</v>
          </cell>
          <cell r="AT3234" t="str">
            <v>SD Terminado Mantenimiento Periódico UAERMV Arterial  -</v>
          </cell>
          <cell r="AV3234" t="str">
            <v>sc</v>
          </cell>
        </row>
        <row r="3235">
          <cell r="AP3235">
            <v>513695</v>
          </cell>
          <cell r="AQ3235">
            <v>8012413</v>
          </cell>
          <cell r="AR3235">
            <v>8</v>
          </cell>
          <cell r="AS3235">
            <v>42611</v>
          </cell>
          <cell r="AT3235" t="str">
            <v>SD Terminado Mantenimiento Periódico UAERMV Arterial  -</v>
          </cell>
          <cell r="AV3235" t="str">
            <v>sc</v>
          </cell>
        </row>
        <row r="3236">
          <cell r="AP3236">
            <v>513698</v>
          </cell>
          <cell r="AQ3236">
            <v>8007356</v>
          </cell>
          <cell r="AR3236">
            <v>8</v>
          </cell>
          <cell r="AS3236">
            <v>42409</v>
          </cell>
          <cell r="AT3236" t="str">
            <v>COP-166-2014 Terminado Rehabilitación FDL KENNEDY Arterial  -</v>
          </cell>
          <cell r="AV3236" t="str">
            <v>sc</v>
          </cell>
        </row>
        <row r="3237">
          <cell r="AP3237">
            <v>513700</v>
          </cell>
          <cell r="AQ3237">
            <v>8007356</v>
          </cell>
          <cell r="AR3237">
            <v>8</v>
          </cell>
          <cell r="AS3237">
            <v>42409</v>
          </cell>
          <cell r="AT3237" t="str">
            <v>COP-166-2014 Terminado Mantenimiento Periódico FDL KENNEDY Arterial  -</v>
          </cell>
          <cell r="AV3237" t="str">
            <v>sc</v>
          </cell>
        </row>
        <row r="3238">
          <cell r="AP3238">
            <v>514212</v>
          </cell>
          <cell r="AQ3238">
            <v>8008439</v>
          </cell>
          <cell r="AR3238">
            <v>8</v>
          </cell>
          <cell r="AS3238">
            <v>42550</v>
          </cell>
          <cell r="AT3238" t="str">
            <v>IDU-57-2012 Terminado Parcheo IDU Arterial SD DECRETO 064/2015-</v>
          </cell>
          <cell r="AV3238" t="str">
            <v>sc</v>
          </cell>
        </row>
        <row r="3239">
          <cell r="AP3239">
            <v>514214</v>
          </cell>
          <cell r="AQ3239">
            <v>8008439</v>
          </cell>
          <cell r="AR3239">
            <v>8</v>
          </cell>
          <cell r="AS3239">
            <v>42611</v>
          </cell>
          <cell r="AT3239" t="str">
            <v>SD Terminado Mantenimiento Periódico UAERMV Arterial  -</v>
          </cell>
          <cell r="AV3239" t="str">
            <v>sc</v>
          </cell>
        </row>
        <row r="3240">
          <cell r="AP3240">
            <v>514249</v>
          </cell>
          <cell r="AQ3240">
            <v>8007907</v>
          </cell>
          <cell r="AR3240">
            <v>8</v>
          </cell>
          <cell r="AS3240">
            <v>42611</v>
          </cell>
          <cell r="AT3240" t="str">
            <v>SD Terminado Mantenimiento Periódico UAERMV Arterial  -</v>
          </cell>
          <cell r="AV3240" t="str">
            <v>sc</v>
          </cell>
        </row>
        <row r="3241">
          <cell r="AP3241">
            <v>514254</v>
          </cell>
          <cell r="AQ3241">
            <v>8007885</v>
          </cell>
          <cell r="AR3241">
            <v>8</v>
          </cell>
          <cell r="AS3241">
            <v>42550</v>
          </cell>
          <cell r="AT3241" t="str">
            <v>SD Terminado Parcheo UAERMV Arterial  Decreto 064/2015-</v>
          </cell>
          <cell r="AV3241" t="str">
            <v>sc</v>
          </cell>
        </row>
        <row r="3242">
          <cell r="AP3242">
            <v>514261</v>
          </cell>
          <cell r="AQ3242">
            <v>8007795</v>
          </cell>
          <cell r="AR3242">
            <v>8</v>
          </cell>
          <cell r="AS3242">
            <v>42313</v>
          </cell>
          <cell r="AT3242" t="str">
            <v>IDU-57-2012 Terminado Acciones de Movilidad IDU Arterial  -Calzada 4-POLIZA ESTABILIDAD ACTIVA</v>
          </cell>
          <cell r="AV3242" t="str">
            <v>sc</v>
          </cell>
        </row>
        <row r="3243">
          <cell r="AP3243">
            <v>514268</v>
          </cell>
          <cell r="AQ3243">
            <v>8007841</v>
          </cell>
          <cell r="AR3243">
            <v>8</v>
          </cell>
          <cell r="AS3243">
            <v>42550</v>
          </cell>
          <cell r="AT3243" t="str">
            <v>SD Terminado Parcheo UAERMV Arterial  Decreto 064/2015-</v>
          </cell>
          <cell r="AV3243" t="str">
            <v>sc</v>
          </cell>
        </row>
        <row r="3244">
          <cell r="AP3244">
            <v>514270</v>
          </cell>
          <cell r="AQ3244">
            <v>8007841</v>
          </cell>
          <cell r="AR3244">
            <v>8</v>
          </cell>
          <cell r="AS3244">
            <v>42409</v>
          </cell>
          <cell r="AT3244" t="str">
            <v>COP-166-2014 Terminado Mantenimiento Periódico FDL KENNEDY Arterial  Intervenido no reservado en el IDU-</v>
          </cell>
          <cell r="AV3244" t="str">
            <v>sc</v>
          </cell>
        </row>
        <row r="3245">
          <cell r="AP3245">
            <v>514280</v>
          </cell>
          <cell r="AQ3245">
            <v>8012382</v>
          </cell>
          <cell r="AR3245">
            <v>8</v>
          </cell>
          <cell r="AS3245">
            <v>42611</v>
          </cell>
          <cell r="AT3245" t="str">
            <v>SD Terminado Mantenimiento Periódico UAERMV Arterial  -</v>
          </cell>
          <cell r="AV3245" t="str">
            <v>sc</v>
          </cell>
        </row>
        <row r="3246">
          <cell r="AP3246">
            <v>514282</v>
          </cell>
          <cell r="AQ3246">
            <v>8012382</v>
          </cell>
          <cell r="AR3246">
            <v>8</v>
          </cell>
          <cell r="AS3246">
            <v>42723</v>
          </cell>
          <cell r="AT3246" t="str">
            <v>SD Terminado Mantenimiento Periódico UAERMV Arterial SD -</v>
          </cell>
          <cell r="AV3246" t="str">
            <v>sc</v>
          </cell>
        </row>
        <row r="3247">
          <cell r="AP3247">
            <v>514476</v>
          </cell>
          <cell r="AQ3247">
            <v>8008450</v>
          </cell>
          <cell r="AR3247">
            <v>8</v>
          </cell>
          <cell r="AS3247">
            <v>42611</v>
          </cell>
          <cell r="AT3247" t="str">
            <v>SD Terminado Mantenimiento Periódico UAERMV Arterial  -</v>
          </cell>
          <cell r="AV3247" t="str">
            <v>sc</v>
          </cell>
        </row>
        <row r="3248">
          <cell r="AP3248">
            <v>514478</v>
          </cell>
          <cell r="AQ3248">
            <v>8008450</v>
          </cell>
          <cell r="AR3248">
            <v>8</v>
          </cell>
          <cell r="AS3248">
            <v>42723</v>
          </cell>
          <cell r="AT3248" t="str">
            <v>SD Terminado Mantenimiento Periódico UAERMV Arterial SD -</v>
          </cell>
          <cell r="AV3248" t="str">
            <v>sc</v>
          </cell>
        </row>
        <row r="3249">
          <cell r="AP3249">
            <v>514504</v>
          </cell>
          <cell r="AQ3249">
            <v>8008242</v>
          </cell>
          <cell r="AR3249">
            <v>8</v>
          </cell>
          <cell r="AS3249">
            <v>42611</v>
          </cell>
          <cell r="AT3249" t="str">
            <v>SD Terminado Mantenimiento Periódico UAERMV Arterial  -Calzada 2-4-POLIZA ESTABILIDAD ACTIVA</v>
          </cell>
          <cell r="AV3249" t="str">
            <v>sc</v>
          </cell>
        </row>
        <row r="3250">
          <cell r="AP3250">
            <v>514506</v>
          </cell>
          <cell r="AQ3250">
            <v>8008242</v>
          </cell>
          <cell r="AR3250">
            <v>8</v>
          </cell>
          <cell r="AS3250">
            <v>42723</v>
          </cell>
          <cell r="AT3250" t="str">
            <v>SD Terminado Mantenimiento Periódico UAERMV Arterial SD -Calzada 2-4-POLIZA ESTABILIDAD ACTIVA</v>
          </cell>
          <cell r="AV3250" t="str">
            <v>sc</v>
          </cell>
        </row>
        <row r="3251">
          <cell r="AP3251">
            <v>515230</v>
          </cell>
          <cell r="AQ3251">
            <v>8004447</v>
          </cell>
          <cell r="AR3251">
            <v>8</v>
          </cell>
          <cell r="AS3251">
            <v>42667</v>
          </cell>
          <cell r="AT3251" t="str">
            <v>SD Terminado Mantenimiento Periódico UAERMV Arterial SD -Calzada 2-POLIZA ESTABILIDAD Y CALIDAD ACTIVA</v>
          </cell>
          <cell r="AV3251" t="str">
            <v>sc</v>
          </cell>
        </row>
        <row r="3252">
          <cell r="AP3252">
            <v>515237</v>
          </cell>
          <cell r="AQ3252">
            <v>8004398</v>
          </cell>
          <cell r="AR3252">
            <v>8</v>
          </cell>
          <cell r="AS3252">
            <v>42667</v>
          </cell>
          <cell r="AT3252" t="str">
            <v>SD Terminado Mantenimiento Periódico UAERMV Arterial SD -Calzada 2-4-6-POLIZA ESTABILIDAD Y CALIDAD ACTIVA</v>
          </cell>
          <cell r="AV3252" t="str">
            <v>sc</v>
          </cell>
        </row>
        <row r="3253">
          <cell r="AP3253">
            <v>515461</v>
          </cell>
          <cell r="AQ3253">
            <v>8012683</v>
          </cell>
          <cell r="AR3253">
            <v>8</v>
          </cell>
          <cell r="AS3253">
            <v>42488</v>
          </cell>
          <cell r="AT3253" t="str">
            <v>SD Terminado Parcheo UAERMV Arterial  -Anden 1-POLIZA ESTABILIDAD ACTIVA</v>
          </cell>
          <cell r="AV3253" t="str">
            <v>sc</v>
          </cell>
        </row>
        <row r="3254">
          <cell r="AP3254">
            <v>515463</v>
          </cell>
          <cell r="AQ3254">
            <v>8012683</v>
          </cell>
          <cell r="AR3254">
            <v>8</v>
          </cell>
          <cell r="AS3254">
            <v>42723</v>
          </cell>
          <cell r="AT3254" t="str">
            <v>SD Terminado Mantenimiento Periódico UAERMV Arterial SD -Anden 1-POLIZA ESTABILIDAD ACTIVA</v>
          </cell>
          <cell r="AV3254" t="str">
            <v>sc</v>
          </cell>
        </row>
        <row r="3255">
          <cell r="AP3255">
            <v>515784</v>
          </cell>
          <cell r="AQ3255">
            <v>8000071</v>
          </cell>
          <cell r="AR3255">
            <v>8</v>
          </cell>
          <cell r="AS3255">
            <v>42313</v>
          </cell>
          <cell r="AT3255" t="str">
            <v>IDU-73-2008 Terminado Acciones de Movilidad IDU Arterial  -</v>
          </cell>
          <cell r="AV3255" t="str">
            <v>sc</v>
          </cell>
        </row>
        <row r="3256">
          <cell r="AP3256">
            <v>515807</v>
          </cell>
          <cell r="AQ3256">
            <v>8000774</v>
          </cell>
          <cell r="AR3256">
            <v>8</v>
          </cell>
          <cell r="AS3256">
            <v>42313</v>
          </cell>
          <cell r="AT3256" t="str">
            <v>IDU-73-2008 Terminado Construcción IDU Local  -</v>
          </cell>
          <cell r="AV3256" t="str">
            <v>sc</v>
          </cell>
        </row>
        <row r="3257">
          <cell r="AP3257">
            <v>515819</v>
          </cell>
          <cell r="AQ3257">
            <v>8000132</v>
          </cell>
          <cell r="AR3257">
            <v>8</v>
          </cell>
          <cell r="AS3257">
            <v>42313</v>
          </cell>
          <cell r="AT3257" t="str">
            <v>IDU-73-2008 Terminado Construcción IDU Arterial  -</v>
          </cell>
          <cell r="AV3257" t="str">
            <v>sc</v>
          </cell>
        </row>
        <row r="3258">
          <cell r="AP3258">
            <v>515826</v>
          </cell>
          <cell r="AQ3258">
            <v>8000034</v>
          </cell>
          <cell r="AR3258">
            <v>8</v>
          </cell>
          <cell r="AS3258">
            <v>42488</v>
          </cell>
          <cell r="AT3258" t="str">
            <v>SD Terminado Parcheo UAERMV Arterial  -Calzada2-6 Puente8-POLIZA ESTABILIDAD ACTIVA</v>
          </cell>
          <cell r="AV3258" t="str">
            <v>sc</v>
          </cell>
        </row>
        <row r="3259">
          <cell r="AP3259">
            <v>515828</v>
          </cell>
          <cell r="AQ3259">
            <v>8000034</v>
          </cell>
          <cell r="AR3259">
            <v>8</v>
          </cell>
          <cell r="AS3259">
            <v>42488</v>
          </cell>
          <cell r="AT3259" t="str">
            <v>SD Terminado Parcheo UAERMV Arterial  -Calzada2-6 Puente8-POLIZA ESTABILIDAD ACTIVA</v>
          </cell>
          <cell r="AV3259" t="str">
            <v>sc</v>
          </cell>
        </row>
        <row r="3260">
          <cell r="AP3260">
            <v>515836</v>
          </cell>
          <cell r="AQ3260">
            <v>8000192</v>
          </cell>
          <cell r="AR3260">
            <v>8</v>
          </cell>
          <cell r="AS3260">
            <v>42313</v>
          </cell>
          <cell r="AT3260" t="str">
            <v>IDU-73-2008 Terminado Construcción IDU Arterial  -Calzada4-POLIZA ESTABILIDAD ACTIVA</v>
          </cell>
          <cell r="AV3260" t="str">
            <v>sc</v>
          </cell>
        </row>
        <row r="3261">
          <cell r="AP3261">
            <v>515838</v>
          </cell>
          <cell r="AQ3261">
            <v>8000192</v>
          </cell>
          <cell r="AR3261">
            <v>8</v>
          </cell>
          <cell r="AS3261">
            <v>42313</v>
          </cell>
          <cell r="AT3261" t="str">
            <v>IDU-73-2008 Terminado Construcción IDU Arterial  -Calzada4-POLIZA ESTABILIDAD ACTIVA</v>
          </cell>
          <cell r="AV3261" t="str">
            <v>sc</v>
          </cell>
        </row>
        <row r="3262">
          <cell r="AP3262">
            <v>516400</v>
          </cell>
          <cell r="AQ3262">
            <v>8005711</v>
          </cell>
          <cell r="AR3262">
            <v>8</v>
          </cell>
          <cell r="AS3262">
            <v>42313</v>
          </cell>
          <cell r="AT3262" t="str">
            <v>IDU-57-2012 Terminado Acciones de Movilidad IDU Arterial  -</v>
          </cell>
          <cell r="AV3262" t="str">
            <v>sc</v>
          </cell>
        </row>
        <row r="3263">
          <cell r="AP3263">
            <v>518673</v>
          </cell>
          <cell r="AQ3263">
            <v>8005567</v>
          </cell>
          <cell r="AR3263">
            <v>8</v>
          </cell>
          <cell r="AS3263">
            <v>42313</v>
          </cell>
          <cell r="AT3263" t="str">
            <v>IDU-57-2012 Terminado Acciones de Movilidad IDU Arterial  -</v>
          </cell>
          <cell r="AV3263" t="str">
            <v>sc</v>
          </cell>
        </row>
        <row r="3264">
          <cell r="AP3264">
            <v>518699</v>
          </cell>
          <cell r="AQ3264">
            <v>8012536</v>
          </cell>
          <cell r="AR3264">
            <v>8</v>
          </cell>
          <cell r="AS3264">
            <v>42313</v>
          </cell>
          <cell r="AT3264" t="str">
            <v>IDU-57-2012 Terminado Acciones de Movilidad IDU Arterial  -</v>
          </cell>
          <cell r="AV3264" t="str">
            <v>sc</v>
          </cell>
        </row>
        <row r="3265">
          <cell r="AP3265">
            <v>518800</v>
          </cell>
          <cell r="AQ3265">
            <v>8005922</v>
          </cell>
          <cell r="AR3265">
            <v>8</v>
          </cell>
          <cell r="AS3265">
            <v>42313</v>
          </cell>
          <cell r="AT3265" t="str">
            <v>IDU-57-2012 Terminado Acciones de Movilidad IDU Arterial  -</v>
          </cell>
          <cell r="AV3265" t="str">
            <v>sc</v>
          </cell>
        </row>
        <row r="3266">
          <cell r="AP3266">
            <v>518820</v>
          </cell>
          <cell r="AQ3266">
            <v>8005961</v>
          </cell>
          <cell r="AR3266">
            <v>8</v>
          </cell>
          <cell r="AS3266">
            <v>42313</v>
          </cell>
          <cell r="AT3266" t="str">
            <v>IDU-57-2012 Terminado Acciones de Movilidad IDU Arterial  -</v>
          </cell>
          <cell r="AV3266" t="str">
            <v>sc</v>
          </cell>
        </row>
        <row r="3267">
          <cell r="AP3267">
            <v>521506</v>
          </cell>
          <cell r="AQ3267">
            <v>8000980</v>
          </cell>
          <cell r="AR3267">
            <v>8</v>
          </cell>
          <cell r="AS3267">
            <v>42667</v>
          </cell>
          <cell r="AT3267" t="str">
            <v>SD Terminado Parcheo UAERMV Arterial SD -</v>
          </cell>
          <cell r="AV3267" t="str">
            <v>sc</v>
          </cell>
        </row>
        <row r="3268">
          <cell r="AP3268">
            <v>521508</v>
          </cell>
          <cell r="AQ3268">
            <v>8000980</v>
          </cell>
          <cell r="AR3268">
            <v>8</v>
          </cell>
          <cell r="AS3268">
            <v>42667</v>
          </cell>
          <cell r="AT3268" t="str">
            <v>SD Terminado Parcheo UAERMV Arterial SD -</v>
          </cell>
          <cell r="AV3268" t="str">
            <v>sc</v>
          </cell>
        </row>
        <row r="3269">
          <cell r="AP3269">
            <v>521510</v>
          </cell>
          <cell r="AQ3269">
            <v>8000980</v>
          </cell>
          <cell r="AR3269">
            <v>8</v>
          </cell>
          <cell r="AS3269">
            <v>42412</v>
          </cell>
          <cell r="AT3269" t="str">
            <v>IDU-1806-2015 Contratado Mantenimiento Periódico IDU Arterial BRIGADA DE REACCIÓN VIAL -</v>
          </cell>
          <cell r="AV3269" t="str">
            <v>sc</v>
          </cell>
        </row>
        <row r="3270">
          <cell r="AP3270">
            <v>521512</v>
          </cell>
          <cell r="AQ3270">
            <v>8000980</v>
          </cell>
          <cell r="AR3270">
            <v>8</v>
          </cell>
          <cell r="AS3270">
            <v>42667</v>
          </cell>
          <cell r="AT3270" t="str">
            <v>SD Terminado Parcheo UAERMV Arterial SD -</v>
          </cell>
          <cell r="AV3270" t="str">
            <v>sc</v>
          </cell>
        </row>
        <row r="3271">
          <cell r="AP3271">
            <v>521529</v>
          </cell>
          <cell r="AQ3271">
            <v>8001282</v>
          </cell>
          <cell r="AR3271">
            <v>8</v>
          </cell>
          <cell r="AS3271">
            <v>42667</v>
          </cell>
          <cell r="AT3271" t="str">
            <v>SD Terminado Parcheo UAERMV Arterial SD -Anden 11-POLIZA ESTABILIDAD ACTIVA</v>
          </cell>
          <cell r="AV3271" t="str">
            <v>sc</v>
          </cell>
        </row>
        <row r="3272">
          <cell r="AP3272">
            <v>521531</v>
          </cell>
          <cell r="AQ3272">
            <v>8001282</v>
          </cell>
          <cell r="AR3272">
            <v>8</v>
          </cell>
          <cell r="AS3272">
            <v>42412</v>
          </cell>
          <cell r="AT3272" t="str">
            <v>IDU-1806-2015 Contratado Mantenimiento Periódico IDU Arterial BRIGADA DE REACCIÓN VIAL -Anden 11-POLIZA ESTABILIDAD ACTIVA</v>
          </cell>
          <cell r="AV3272" t="str">
            <v>sc</v>
          </cell>
        </row>
        <row r="3273">
          <cell r="AP3273">
            <v>521533</v>
          </cell>
          <cell r="AQ3273">
            <v>8001282</v>
          </cell>
          <cell r="AR3273">
            <v>8</v>
          </cell>
          <cell r="AS3273">
            <v>42412</v>
          </cell>
          <cell r="AT3273" t="str">
            <v>IDU-1806-2015 Contratado Mantenimiento Periódico IDU Arterial BRIGADA DE REACCIÓN VIAL -Anden 11-POLIZA ESTABILIDAD ACTIVA</v>
          </cell>
          <cell r="AV3273" t="str">
            <v>sc</v>
          </cell>
        </row>
        <row r="3274">
          <cell r="AP3274">
            <v>521535</v>
          </cell>
          <cell r="AQ3274">
            <v>8001282</v>
          </cell>
          <cell r="AR3274">
            <v>8</v>
          </cell>
          <cell r="AS3274">
            <v>42412</v>
          </cell>
          <cell r="AT3274" t="str">
            <v>IDU-1806-2015 Contratado Mantenimiento Periódico IDU Arterial BRIGADA DE REACCIÓN VIAL -Anden 11-POLIZA ESTABILIDAD ACTIVA</v>
          </cell>
          <cell r="AV3274" t="str">
            <v>sc</v>
          </cell>
        </row>
        <row r="3275">
          <cell r="AP3275">
            <v>521551</v>
          </cell>
          <cell r="AQ3275">
            <v>8002710</v>
          </cell>
          <cell r="AR3275">
            <v>8</v>
          </cell>
          <cell r="AS3275">
            <v>42667</v>
          </cell>
          <cell r="AT3275" t="str">
            <v>SD Terminado Parcheo UAERMV Arterial SD -</v>
          </cell>
          <cell r="AV3275" t="str">
            <v>sc</v>
          </cell>
        </row>
        <row r="3276">
          <cell r="AP3276">
            <v>521553</v>
          </cell>
          <cell r="AQ3276">
            <v>8002710</v>
          </cell>
          <cell r="AR3276">
            <v>8</v>
          </cell>
          <cell r="AS3276">
            <v>42667</v>
          </cell>
          <cell r="AT3276" t="str">
            <v>SD Terminado Parcheo UAERMV Arterial SD -</v>
          </cell>
          <cell r="AV3276" t="str">
            <v>sc</v>
          </cell>
        </row>
        <row r="3277">
          <cell r="AP3277">
            <v>521555</v>
          </cell>
          <cell r="AQ3277">
            <v>8002710</v>
          </cell>
          <cell r="AR3277">
            <v>8</v>
          </cell>
          <cell r="AS3277">
            <v>42412</v>
          </cell>
          <cell r="AT3277" t="str">
            <v>IDU-1806-2015 Contratado Mantenimiento Periódico IDU Arterial BRIGADA DE REACCIÓN VIAL -</v>
          </cell>
          <cell r="AV3277" t="str">
            <v>sc</v>
          </cell>
        </row>
        <row r="3278">
          <cell r="AP3278">
            <v>521557</v>
          </cell>
          <cell r="AQ3278">
            <v>8002710</v>
          </cell>
          <cell r="AR3278">
            <v>8</v>
          </cell>
          <cell r="AS3278">
            <v>42412</v>
          </cell>
          <cell r="AT3278" t="str">
            <v>IDU-1806-2015 Contratado Mantenimiento Periódico IDU Arterial BRIGADA DE REACCIÓN VIAL -</v>
          </cell>
          <cell r="AV3278" t="str">
            <v>sc</v>
          </cell>
        </row>
        <row r="3279">
          <cell r="AP3279">
            <v>521562</v>
          </cell>
          <cell r="AQ3279">
            <v>8003096</v>
          </cell>
          <cell r="AR3279">
            <v>8</v>
          </cell>
          <cell r="AS3279">
            <v>42667</v>
          </cell>
          <cell r="AT3279" t="str">
            <v>SD Terminado Parcheo UAERMV Arterial SD -Calzada8-POLIZA ESTABILIDAD ACTIVA</v>
          </cell>
          <cell r="AV3279" t="str">
            <v>sc</v>
          </cell>
        </row>
        <row r="3280">
          <cell r="AP3280">
            <v>521564</v>
          </cell>
          <cell r="AQ3280">
            <v>8003096</v>
          </cell>
          <cell r="AR3280">
            <v>8</v>
          </cell>
          <cell r="AS3280">
            <v>42667</v>
          </cell>
          <cell r="AT3280" t="str">
            <v>SD Terminado Parcheo UAERMV Arterial SD -Calzada8-POLIZA ESTABILIDAD ACTIVA</v>
          </cell>
          <cell r="AV3280" t="str">
            <v>sc</v>
          </cell>
        </row>
        <row r="3281">
          <cell r="AP3281">
            <v>521566</v>
          </cell>
          <cell r="AQ3281">
            <v>8003096</v>
          </cell>
          <cell r="AR3281">
            <v>8</v>
          </cell>
          <cell r="AS3281">
            <v>42412</v>
          </cell>
          <cell r="AT3281" t="str">
            <v>IDU-1806-2015 Contratado Mantenimiento Periódico IDU Arterial BRIGADA DE REACCIÓN VIAL -Calzada8-POLIZA ESTABILIDAD ACTIVA</v>
          </cell>
          <cell r="AV3281" t="str">
            <v>sc</v>
          </cell>
        </row>
        <row r="3282">
          <cell r="AP3282">
            <v>521568</v>
          </cell>
          <cell r="AQ3282">
            <v>8003096</v>
          </cell>
          <cell r="AR3282">
            <v>8</v>
          </cell>
          <cell r="AS3282">
            <v>42412</v>
          </cell>
          <cell r="AT3282" t="str">
            <v>IDU-1806-2015 Contratado Mantenimiento Periódico IDU Arterial BRIGADA DE REACCIÓN VIAL -Calzada8-POLIZA ESTABILIDAD ACTIVA</v>
          </cell>
          <cell r="AV3282" t="str">
            <v>sc</v>
          </cell>
        </row>
        <row r="3283">
          <cell r="AP3283">
            <v>521573</v>
          </cell>
          <cell r="AQ3283">
            <v>8003265</v>
          </cell>
          <cell r="AR3283">
            <v>8</v>
          </cell>
          <cell r="AS3283">
            <v>42667</v>
          </cell>
          <cell r="AT3283" t="str">
            <v>SD Terminado Parcheo UAERMV Arterial SD -Calzada4-8-POLIZA ESTABILIDAD ACTIVA</v>
          </cell>
          <cell r="AV3283" t="str">
            <v>sc</v>
          </cell>
        </row>
        <row r="3284">
          <cell r="AP3284">
            <v>521575</v>
          </cell>
          <cell r="AQ3284">
            <v>8003265</v>
          </cell>
          <cell r="AR3284">
            <v>8</v>
          </cell>
          <cell r="AS3284">
            <v>42412</v>
          </cell>
          <cell r="AT3284" t="str">
            <v>IDU-1806-2015 Contratado Mantenimiento Periódico IDU Arterial BRIGADA DE REACCIÓN VIAL -Calzada4-8-POLIZA ESTABILIDAD ACTIVA</v>
          </cell>
          <cell r="AV3284" t="str">
            <v>sc</v>
          </cell>
        </row>
        <row r="3285">
          <cell r="AP3285">
            <v>521577</v>
          </cell>
          <cell r="AQ3285">
            <v>8003265</v>
          </cell>
          <cell r="AR3285">
            <v>8</v>
          </cell>
          <cell r="AS3285">
            <v>42412</v>
          </cell>
          <cell r="AT3285" t="str">
            <v>IDU-1806-2015 Contratado Mantenimiento Periódico IDU Arterial BRIGADA DE REACCIÓN VIAL -Calzada4-8-POLIZA ESTABILIDAD ACTIVA</v>
          </cell>
          <cell r="AV3285" t="str">
            <v>sc</v>
          </cell>
        </row>
        <row r="3286">
          <cell r="AP3286">
            <v>521579</v>
          </cell>
          <cell r="AQ3286">
            <v>8003265</v>
          </cell>
          <cell r="AR3286">
            <v>8</v>
          </cell>
          <cell r="AS3286">
            <v>42412</v>
          </cell>
          <cell r="AT3286" t="str">
            <v>IDU-1806-2015 Contratado Mantenimiento Periódico IDU Arterial BRIGADA DE REACCIÓN VIAL -Calzada4-8-POLIZA ESTABILIDAD ACTIVA</v>
          </cell>
          <cell r="AV3286" t="str">
            <v>sc</v>
          </cell>
        </row>
        <row r="3287">
          <cell r="AP3287">
            <v>521584</v>
          </cell>
          <cell r="AQ3287">
            <v>8003644</v>
          </cell>
          <cell r="AR3287">
            <v>8</v>
          </cell>
          <cell r="AS3287">
            <v>42412</v>
          </cell>
          <cell r="AT3287" t="str">
            <v>IDU-1806-2015 Contratado Mantenimiento Periódico IDU Arterial BRIGADA DE REACCIÓN VIAL -Calzada10-4-8-POLIZA ESTABILIDAD ACTIVA</v>
          </cell>
          <cell r="AV3287" t="str">
            <v>sc</v>
          </cell>
        </row>
        <row r="3288">
          <cell r="AP3288">
            <v>521586</v>
          </cell>
          <cell r="AQ3288">
            <v>8003644</v>
          </cell>
          <cell r="AR3288">
            <v>8</v>
          </cell>
          <cell r="AS3288">
            <v>42412</v>
          </cell>
          <cell r="AT3288" t="str">
            <v>IDU-1806-2015 Contratado Mantenimiento Periódico IDU Arterial BRIGADA DE REACCIÓN VIAL -Calzada10-4-8-POLIZA ESTABILIDAD ACTIVA</v>
          </cell>
          <cell r="AV3288" t="str">
            <v>sc</v>
          </cell>
        </row>
        <row r="3289">
          <cell r="AP3289">
            <v>521588</v>
          </cell>
          <cell r="AQ3289">
            <v>8003644</v>
          </cell>
          <cell r="AR3289">
            <v>8</v>
          </cell>
          <cell r="AS3289">
            <v>42412</v>
          </cell>
          <cell r="AT3289" t="str">
            <v>IDU-1806-2015 Contratado Mantenimiento Periódico IDU Arterial BRIGADA DE REACCIÓN VIAL -Calzada10-4-8-POLIZA ESTABILIDAD ACTIVA</v>
          </cell>
          <cell r="AV3289" t="str">
            <v>sc</v>
          </cell>
        </row>
        <row r="3290">
          <cell r="AP3290">
            <v>521590</v>
          </cell>
          <cell r="AQ3290">
            <v>8003644</v>
          </cell>
          <cell r="AR3290">
            <v>8</v>
          </cell>
          <cell r="AS3290">
            <v>42667</v>
          </cell>
          <cell r="AT3290" t="str">
            <v>SD Terminado Parcheo UAERMV Arterial SD -Calzada10-4-8-POLIZA ESTABILIDAD ACTIVA</v>
          </cell>
          <cell r="AV3290" t="str">
            <v>sc</v>
          </cell>
        </row>
        <row r="3291">
          <cell r="AP3291">
            <v>521617</v>
          </cell>
          <cell r="AQ3291">
            <v>8005215</v>
          </cell>
          <cell r="AR3291">
            <v>8</v>
          </cell>
          <cell r="AS3291">
            <v>42412</v>
          </cell>
          <cell r="AT3291" t="str">
            <v>IDU-1806-2015 Contratado Mantenimiento Periódico IDU Arterial BRIGADA DE REACCIÓN VIAL -Calzada8-POLIZA ESTABILIDAD ACTIVA</v>
          </cell>
          <cell r="AV3291" t="str">
            <v>sc</v>
          </cell>
        </row>
        <row r="3292">
          <cell r="AP3292">
            <v>521619</v>
          </cell>
          <cell r="AQ3292">
            <v>8005215</v>
          </cell>
          <cell r="AR3292">
            <v>8</v>
          </cell>
          <cell r="AS3292">
            <v>42412</v>
          </cell>
          <cell r="AT3292" t="str">
            <v>IDU-1806-2015 Contratado Mantenimiento Periódico IDU Arterial BRIGADA DE REACCIÓN VIAL -Calzada8-POLIZA ESTABILIDAD ACTIVA</v>
          </cell>
          <cell r="AV3292" t="str">
            <v>sc</v>
          </cell>
        </row>
        <row r="3293">
          <cell r="AP3293">
            <v>521621</v>
          </cell>
          <cell r="AQ3293">
            <v>8005215</v>
          </cell>
          <cell r="AR3293">
            <v>8</v>
          </cell>
          <cell r="AS3293">
            <v>42412</v>
          </cell>
          <cell r="AT3293" t="str">
            <v>IDU-1806-2015 Contratado Mantenimiento Periódico IDU Arterial BRIGADA DE REACCIÓN VIAL -Calzada8-POLIZA ESTABILIDAD ACTIVA</v>
          </cell>
          <cell r="AV3293" t="str">
            <v>sc</v>
          </cell>
        </row>
        <row r="3294">
          <cell r="AP3294">
            <v>521623</v>
          </cell>
          <cell r="AQ3294">
            <v>8005215</v>
          </cell>
          <cell r="AR3294">
            <v>8</v>
          </cell>
          <cell r="AS3294">
            <v>42412</v>
          </cell>
          <cell r="AT3294" t="str">
            <v>IDU-1806-2015 Contratado Mantenimiento Periódico IDU Arterial BRIGADA DE REACCIÓN VIAL -Calzada8-POLIZA ESTABILIDAD ACTIVA</v>
          </cell>
          <cell r="AV3294" t="str">
            <v>sc</v>
          </cell>
        </row>
        <row r="3295">
          <cell r="AP3295">
            <v>521628</v>
          </cell>
          <cell r="AQ3295">
            <v>8005344</v>
          </cell>
          <cell r="AR3295">
            <v>8</v>
          </cell>
          <cell r="AS3295">
            <v>42412</v>
          </cell>
          <cell r="AT3295" t="str">
            <v>IDU-1806-2015 Contratado Mantenimiento Periódico IDU Arterial BRIGADA DE REACCIÓN VIAL -Calzada2-8-POLIZA ESTABILIDAD ACTIVA</v>
          </cell>
          <cell r="AV3295" t="str">
            <v>sc</v>
          </cell>
        </row>
        <row r="3296">
          <cell r="AP3296">
            <v>521630</v>
          </cell>
          <cell r="AQ3296">
            <v>8005344</v>
          </cell>
          <cell r="AR3296">
            <v>8</v>
          </cell>
          <cell r="AS3296">
            <v>42412</v>
          </cell>
          <cell r="AT3296" t="str">
            <v>IDU-1806-2015 Contratado Mantenimiento Periódico IDU Arterial BRIGADA DE REACCIÓN VIAL -Calzada2-8-POLIZA ESTABILIDAD ACTIVA</v>
          </cell>
          <cell r="AV3296" t="str">
            <v>sc</v>
          </cell>
        </row>
        <row r="3297">
          <cell r="AP3297">
            <v>521632</v>
          </cell>
          <cell r="AQ3297">
            <v>8005344</v>
          </cell>
          <cell r="AR3297">
            <v>8</v>
          </cell>
          <cell r="AS3297">
            <v>42412</v>
          </cell>
          <cell r="AT3297" t="str">
            <v>IDU-1806-2015 Contratado Mantenimiento Periódico IDU Arterial BRIGADA DE REACCIÓN VIAL -Calzada2-8-POLIZA ESTABILIDAD ACTIVA</v>
          </cell>
          <cell r="AV3297" t="str">
            <v>sc</v>
          </cell>
        </row>
        <row r="3298">
          <cell r="AP3298">
            <v>521634</v>
          </cell>
          <cell r="AQ3298">
            <v>8005344</v>
          </cell>
          <cell r="AR3298">
            <v>8</v>
          </cell>
          <cell r="AS3298">
            <v>42412</v>
          </cell>
          <cell r="AT3298" t="str">
            <v>IDU-1806-2015 Contratado Mantenimiento Periódico IDU Arterial BRIGADA DE REACCIÓN VIAL -Calzada2-8-POLIZA ESTABILIDAD ACTIVA</v>
          </cell>
          <cell r="AV3298" t="str">
            <v>sc</v>
          </cell>
        </row>
        <row r="3299">
          <cell r="AP3299">
            <v>521648</v>
          </cell>
          <cell r="AQ3299">
            <v>8005898</v>
          </cell>
          <cell r="AR3299">
            <v>8</v>
          </cell>
          <cell r="AS3299">
            <v>42667</v>
          </cell>
          <cell r="AT3299" t="str">
            <v>SD Terminado Parcheo UAERMV Arterial SD -Calzada6-POLIZA ESTABILIDAD ACTIVA</v>
          </cell>
          <cell r="AV3299" t="str">
            <v>sc</v>
          </cell>
        </row>
        <row r="3300">
          <cell r="AP3300">
            <v>521650</v>
          </cell>
          <cell r="AQ3300">
            <v>8005898</v>
          </cell>
          <cell r="AR3300">
            <v>8</v>
          </cell>
          <cell r="AS3300">
            <v>42412</v>
          </cell>
          <cell r="AT3300" t="str">
            <v>IDU-1806-2015 Contratado Mantenimiento Periódico IDU Arterial BRIGADA DE REACCIÓN VIAL -Calzada6-POLIZA ESTABILIDAD ACTIVA</v>
          </cell>
          <cell r="AV3300" t="str">
            <v>sc</v>
          </cell>
        </row>
        <row r="3301">
          <cell r="AP3301">
            <v>521652</v>
          </cell>
          <cell r="AQ3301">
            <v>8005898</v>
          </cell>
          <cell r="AR3301">
            <v>8</v>
          </cell>
          <cell r="AS3301">
            <v>42412</v>
          </cell>
          <cell r="AT3301" t="str">
            <v>IDU-1806-2015 Contratado Mantenimiento Periódico IDU Arterial BRIGADA DE REACCIÓN VIAL -Calzada6-POLIZA ESTABILIDAD ACTIVA</v>
          </cell>
          <cell r="AV3301" t="str">
            <v>sc</v>
          </cell>
        </row>
        <row r="3302">
          <cell r="AP3302">
            <v>521654</v>
          </cell>
          <cell r="AQ3302">
            <v>8005898</v>
          </cell>
          <cell r="AR3302">
            <v>8</v>
          </cell>
          <cell r="AS3302">
            <v>42412</v>
          </cell>
          <cell r="AT3302" t="str">
            <v>IDU-1806-2015 Contratado Mantenimiento Periódico IDU Arterial BRIGADA DE REACCIÓN VIAL -Calzada6-POLIZA ESTABILIDAD ACTIVA</v>
          </cell>
          <cell r="AV3302" t="str">
            <v>sc</v>
          </cell>
        </row>
        <row r="3303">
          <cell r="AP3303">
            <v>521661</v>
          </cell>
          <cell r="AQ3303">
            <v>8006237</v>
          </cell>
          <cell r="AR3303">
            <v>8</v>
          </cell>
          <cell r="AS3303">
            <v>42412</v>
          </cell>
          <cell r="AT3303" t="str">
            <v>IDU-1806-2015 Contratado Mantenimiento Periódico IDU Arterial BRIGADA DE REACCIÓN VIAL -</v>
          </cell>
          <cell r="AV3303" t="str">
            <v>sc</v>
          </cell>
        </row>
        <row r="3304">
          <cell r="AP3304">
            <v>521663</v>
          </cell>
          <cell r="AQ3304">
            <v>8006237</v>
          </cell>
          <cell r="AR3304">
            <v>8</v>
          </cell>
          <cell r="AS3304">
            <v>42412</v>
          </cell>
          <cell r="AT3304" t="str">
            <v>IDU-1806-2015 Contratado Mantenimiento Periódico IDU Arterial BRIGADA DE REACCIÓN VIAL -</v>
          </cell>
          <cell r="AV3304" t="str">
            <v>sc</v>
          </cell>
        </row>
        <row r="3305">
          <cell r="AP3305">
            <v>521665</v>
          </cell>
          <cell r="AQ3305">
            <v>8006237</v>
          </cell>
          <cell r="AR3305">
            <v>8</v>
          </cell>
          <cell r="AS3305">
            <v>42412</v>
          </cell>
          <cell r="AT3305" t="str">
            <v>IDU-1806-2015 Contratado Mantenimiento Periódico IDU Arterial BRIGADA DE REACCIÓN VIAL -</v>
          </cell>
          <cell r="AV3305" t="str">
            <v>sc</v>
          </cell>
        </row>
        <row r="3306">
          <cell r="AP3306">
            <v>521668</v>
          </cell>
          <cell r="AQ3306">
            <v>8006342</v>
          </cell>
          <cell r="AR3306">
            <v>8</v>
          </cell>
          <cell r="AS3306">
            <v>42412</v>
          </cell>
          <cell r="AT3306" t="str">
            <v>IDU-1806-2015 Contratado Mantenimiento Periódico IDU Arterial BRIGADA DE REACCIÓN VIAL -Calzada4-6-8-POLIZA ESTABILIDAD ACTIVA</v>
          </cell>
          <cell r="AV3306" t="str">
            <v>sc</v>
          </cell>
        </row>
        <row r="3307">
          <cell r="AP3307">
            <v>521670</v>
          </cell>
          <cell r="AQ3307">
            <v>8006342</v>
          </cell>
          <cell r="AR3307">
            <v>8</v>
          </cell>
          <cell r="AS3307">
            <v>42412</v>
          </cell>
          <cell r="AT3307" t="str">
            <v>IDU-1806-2015 Contratado Mantenimiento Periódico IDU Arterial BRIGADA DE REACCIÓN VIAL -Calzada4-6-8-POLIZA ESTABILIDAD ACTIVA</v>
          </cell>
          <cell r="AV3307" t="str">
            <v>sc</v>
          </cell>
        </row>
        <row r="3308">
          <cell r="AP3308">
            <v>521672</v>
          </cell>
          <cell r="AQ3308">
            <v>8006342</v>
          </cell>
          <cell r="AR3308">
            <v>8</v>
          </cell>
          <cell r="AS3308">
            <v>42412</v>
          </cell>
          <cell r="AT3308" t="str">
            <v>IDU-1806-2015 Contratado Mantenimiento Periódico IDU Arterial BRIGADA DE REACCIÓN VIAL -Calzada4-6-8-POLIZA ESTABILIDAD ACTIVA</v>
          </cell>
          <cell r="AV3308" t="str">
            <v>sc</v>
          </cell>
        </row>
        <row r="3309">
          <cell r="AP3309">
            <v>521674</v>
          </cell>
          <cell r="AQ3309">
            <v>8006342</v>
          </cell>
          <cell r="AR3309">
            <v>8</v>
          </cell>
          <cell r="AS3309">
            <v>42412</v>
          </cell>
          <cell r="AT3309" t="str">
            <v>IDU-1806-2015 Contratado Mantenimiento Periódico IDU Arterial BRIGADA DE REACCIÓN VIAL -Calzada4-6-8-POLIZA ESTABILIDAD ACTIVA</v>
          </cell>
          <cell r="AV3309" t="str">
            <v>sc</v>
          </cell>
        </row>
        <row r="3310">
          <cell r="AP3310">
            <v>521733</v>
          </cell>
          <cell r="AQ3310">
            <v>8007409</v>
          </cell>
          <cell r="AR3310">
            <v>8</v>
          </cell>
          <cell r="AS3310">
            <v>42667</v>
          </cell>
          <cell r="AT3310" t="str">
            <v>SD Terminado Parcheo UAERMV Arterial SD -Calzada4-6-POLIZA ESTABILIDAD ACTIVA</v>
          </cell>
          <cell r="AV3310" t="str">
            <v>sc</v>
          </cell>
        </row>
        <row r="3311">
          <cell r="AP3311">
            <v>521735</v>
          </cell>
          <cell r="AQ3311">
            <v>8007409</v>
          </cell>
          <cell r="AR3311">
            <v>8</v>
          </cell>
          <cell r="AS3311">
            <v>42412</v>
          </cell>
          <cell r="AT3311" t="str">
            <v>IDU-1806-2015 Contratado Mantenimiento Periódico IDU Arterial BRIGADA DE REACCIÓN VIAL -Calzada4-6-POLIZA ESTABILIDAD ACTIVA</v>
          </cell>
          <cell r="AV3311" t="str">
            <v>sc</v>
          </cell>
        </row>
        <row r="3312">
          <cell r="AP3312">
            <v>521737</v>
          </cell>
          <cell r="AQ3312">
            <v>8007409</v>
          </cell>
          <cell r="AR3312">
            <v>8</v>
          </cell>
          <cell r="AS3312">
            <v>42412</v>
          </cell>
          <cell r="AT3312" t="str">
            <v>IDU-1806-2015 Contratado Mantenimiento Periódico IDU Arterial BRIGADA DE REACCIÓN VIAL -Calzada4-6-POLIZA ESTABILIDAD ACTIVA</v>
          </cell>
          <cell r="AV3312" t="str">
            <v>sc</v>
          </cell>
        </row>
        <row r="3313">
          <cell r="AP3313">
            <v>521739</v>
          </cell>
          <cell r="AQ3313">
            <v>8007409</v>
          </cell>
          <cell r="AR3313">
            <v>8</v>
          </cell>
          <cell r="AS3313">
            <v>42667</v>
          </cell>
          <cell r="AT3313" t="str">
            <v>SD Terminado Parcheo UAERMV Arterial SD -Calzada4-6-POLIZA ESTABILIDAD ACTIVA</v>
          </cell>
          <cell r="AV3313" t="str">
            <v>sc</v>
          </cell>
        </row>
        <row r="3314">
          <cell r="AP3314">
            <v>521781</v>
          </cell>
          <cell r="AQ3314">
            <v>8007748</v>
          </cell>
          <cell r="AR3314">
            <v>8</v>
          </cell>
          <cell r="AS3314">
            <v>42412</v>
          </cell>
          <cell r="AT3314" t="str">
            <v>IDU-1806-2015 Contratado Mantenimiento Periódico IDU Arterial BRIGADA DE REACCIÓN VIAL -</v>
          </cell>
          <cell r="AV3314" t="str">
            <v>sc</v>
          </cell>
        </row>
        <row r="3315">
          <cell r="AP3315">
            <v>521783</v>
          </cell>
          <cell r="AQ3315">
            <v>8007748</v>
          </cell>
          <cell r="AR3315">
            <v>8</v>
          </cell>
          <cell r="AS3315">
            <v>42412</v>
          </cell>
          <cell r="AT3315" t="str">
            <v>IDU-1806-2015 Contratado Mantenimiento Periódico IDU Arterial BRIGADA DE REACCIÓN VIAL -</v>
          </cell>
          <cell r="AV3315" t="str">
            <v>sc</v>
          </cell>
        </row>
        <row r="3316">
          <cell r="AP3316">
            <v>521785</v>
          </cell>
          <cell r="AQ3316">
            <v>8007748</v>
          </cell>
          <cell r="AR3316">
            <v>8</v>
          </cell>
          <cell r="AS3316">
            <v>42412</v>
          </cell>
          <cell r="AT3316" t="str">
            <v>IDU-1806-2015 Contratado Mantenimiento Periódico IDU Arterial BRIGADA DE REACCIÓN VIAL -</v>
          </cell>
          <cell r="AV3316" t="str">
            <v>sc</v>
          </cell>
        </row>
        <row r="3317">
          <cell r="AP3317">
            <v>521787</v>
          </cell>
          <cell r="AQ3317">
            <v>8007748</v>
          </cell>
          <cell r="AR3317">
            <v>8</v>
          </cell>
          <cell r="AS3317">
            <v>42412</v>
          </cell>
          <cell r="AT3317" t="str">
            <v>IDU-1806-2015 Contratado Mantenimiento Periódico IDU Arterial BRIGADA DE REACCIÓN VIAL -</v>
          </cell>
          <cell r="AV3317" t="str">
            <v>sc</v>
          </cell>
        </row>
        <row r="3318">
          <cell r="AP3318">
            <v>521789</v>
          </cell>
          <cell r="AQ3318">
            <v>8007974</v>
          </cell>
          <cell r="AR3318">
            <v>8</v>
          </cell>
          <cell r="AS3318">
            <v>42412</v>
          </cell>
          <cell r="AT3318" t="str">
            <v>IDU-1806-2015 Contratado Mantenimiento Periódico IDU Arterial BRIGADA DE REACCIÓN VIAL -Calzada4-6-POLIZA ESTABILIDAD ACTIVA</v>
          </cell>
          <cell r="AV3318" t="str">
            <v>sc</v>
          </cell>
        </row>
        <row r="3319">
          <cell r="AP3319">
            <v>521791</v>
          </cell>
          <cell r="AQ3319">
            <v>8007974</v>
          </cell>
          <cell r="AR3319">
            <v>8</v>
          </cell>
          <cell r="AS3319">
            <v>42412</v>
          </cell>
          <cell r="AT3319" t="str">
            <v>IDU-1806-2015 Contratado Mantenimiento Periódico IDU Arterial BRIGADA DE REACCIÓN VIAL -Calzada4-6-POLIZA ESTABILIDAD ACTIVA</v>
          </cell>
          <cell r="AV3319" t="str">
            <v>sc</v>
          </cell>
        </row>
        <row r="3320">
          <cell r="AP3320">
            <v>521793</v>
          </cell>
          <cell r="AQ3320">
            <v>8007974</v>
          </cell>
          <cell r="AR3320">
            <v>8</v>
          </cell>
          <cell r="AS3320">
            <v>42412</v>
          </cell>
          <cell r="AT3320" t="str">
            <v>IDU-1806-2015 Contratado Mantenimiento Periódico IDU Arterial BRIGADA DE REACCIÓN VIAL -Calzada4-6-POLIZA ESTABILIDAD ACTIVA</v>
          </cell>
          <cell r="AV3320" t="str">
            <v>sc</v>
          </cell>
        </row>
        <row r="3321">
          <cell r="AP3321">
            <v>521795</v>
          </cell>
          <cell r="AQ3321">
            <v>8007974</v>
          </cell>
          <cell r="AR3321">
            <v>8</v>
          </cell>
          <cell r="AS3321">
            <v>42412</v>
          </cell>
          <cell r="AT3321" t="str">
            <v>IDU-1806-2015 Contratado Mantenimiento Periódico IDU Arterial BRIGADA DE REACCIÓN VIAL -Calzada4-6-POLIZA ESTABILIDAD ACTIVA</v>
          </cell>
          <cell r="AV3321" t="str">
            <v>sc</v>
          </cell>
        </row>
        <row r="3322">
          <cell r="AP3322">
            <v>521800</v>
          </cell>
          <cell r="AQ3322">
            <v>8008285</v>
          </cell>
          <cell r="AR3322">
            <v>8</v>
          </cell>
          <cell r="AS3322">
            <v>42412</v>
          </cell>
          <cell r="AT3322" t="str">
            <v>IDU-1806-2015 Contratado Mantenimiento Periódico IDU Arterial BRIGADA DE REACCIÓN VIAL -</v>
          </cell>
          <cell r="AV3322" t="str">
            <v>sc</v>
          </cell>
        </row>
        <row r="3323">
          <cell r="AP3323">
            <v>521802</v>
          </cell>
          <cell r="AQ3323">
            <v>8008285</v>
          </cell>
          <cell r="AR3323">
            <v>8</v>
          </cell>
          <cell r="AS3323">
            <v>42412</v>
          </cell>
          <cell r="AT3323" t="str">
            <v>IDU-1806-2015 Contratado Mantenimiento Periódico IDU Arterial BRIGADA DE REACCIÓN VIAL -</v>
          </cell>
          <cell r="AV3323" t="str">
            <v>sc</v>
          </cell>
        </row>
        <row r="3324">
          <cell r="AP3324">
            <v>521804</v>
          </cell>
          <cell r="AQ3324">
            <v>8008285</v>
          </cell>
          <cell r="AR3324">
            <v>8</v>
          </cell>
          <cell r="AS3324">
            <v>42412</v>
          </cell>
          <cell r="AT3324" t="str">
            <v>IDU-1806-2015 Contratado Mantenimiento Periódico IDU Arterial BRIGADA DE REACCIÓN VIAL -</v>
          </cell>
          <cell r="AV3324" t="str">
            <v>sc</v>
          </cell>
        </row>
        <row r="3325">
          <cell r="AP3325">
            <v>521806</v>
          </cell>
          <cell r="AQ3325">
            <v>8008285</v>
          </cell>
          <cell r="AR3325">
            <v>8</v>
          </cell>
          <cell r="AS3325">
            <v>42412</v>
          </cell>
          <cell r="AT3325" t="str">
            <v>IDU-1806-2015 Contratado Mantenimiento Periódico IDU Arterial BRIGADA DE REACCIÓN VIAL -</v>
          </cell>
          <cell r="AV3325" t="str">
            <v>sc</v>
          </cell>
        </row>
        <row r="3326">
          <cell r="AP3326">
            <v>521811</v>
          </cell>
          <cell r="AQ3326">
            <v>8009167</v>
          </cell>
          <cell r="AR3326">
            <v>8</v>
          </cell>
          <cell r="AS3326">
            <v>42412</v>
          </cell>
          <cell r="AT3326" t="str">
            <v>IDU-1806-2015 Contratado Mantenimiento Periódico IDU Arterial BRIGADA DE REACCIÓN VIAL -</v>
          </cell>
          <cell r="AV3326" t="str">
            <v>sc</v>
          </cell>
        </row>
        <row r="3327">
          <cell r="AP3327">
            <v>521813</v>
          </cell>
          <cell r="AQ3327">
            <v>8009167</v>
          </cell>
          <cell r="AR3327">
            <v>8</v>
          </cell>
          <cell r="AS3327">
            <v>42412</v>
          </cell>
          <cell r="AT3327" t="str">
            <v>IDU-1806-2015 Contratado Mantenimiento Periódico IDU Arterial BRIGADA DE REACCIÓN VIAL -</v>
          </cell>
          <cell r="AV3327" t="str">
            <v>sc</v>
          </cell>
        </row>
        <row r="3328">
          <cell r="AP3328">
            <v>521815</v>
          </cell>
          <cell r="AQ3328">
            <v>8009167</v>
          </cell>
          <cell r="AR3328">
            <v>8</v>
          </cell>
          <cell r="AS3328">
            <v>42412</v>
          </cell>
          <cell r="AT3328" t="str">
            <v>IDU-1806-2015 Contratado Mantenimiento Periódico IDU Arterial BRIGADA DE REACCIÓN VIAL -</v>
          </cell>
          <cell r="AV3328" t="str">
            <v>sc</v>
          </cell>
        </row>
        <row r="3329">
          <cell r="AP3329">
            <v>521817</v>
          </cell>
          <cell r="AQ3329">
            <v>8009167</v>
          </cell>
          <cell r="AR3329">
            <v>8</v>
          </cell>
          <cell r="AS3329">
            <v>42412</v>
          </cell>
          <cell r="AT3329" t="str">
            <v>IDU-1806-2015 Contratado Mantenimiento Periódico IDU Arterial BRIGADA DE REACCIÓN VIAL -</v>
          </cell>
          <cell r="AV3329" t="str">
            <v>sc</v>
          </cell>
        </row>
        <row r="3330">
          <cell r="AP3330">
            <v>521833</v>
          </cell>
          <cell r="AQ3330">
            <v>8009540</v>
          </cell>
          <cell r="AR3330">
            <v>8</v>
          </cell>
          <cell r="AS3330">
            <v>42412</v>
          </cell>
          <cell r="AT3330" t="str">
            <v>IDU-1806-2015 Contratado Mantenimiento Periódico IDU Arterial BRIGADA DE REACCIÓN VIAL -</v>
          </cell>
          <cell r="AV3330" t="str">
            <v>sc</v>
          </cell>
        </row>
        <row r="3331">
          <cell r="AP3331">
            <v>521835</v>
          </cell>
          <cell r="AQ3331">
            <v>8009540</v>
          </cell>
          <cell r="AR3331">
            <v>8</v>
          </cell>
          <cell r="AS3331">
            <v>42412</v>
          </cell>
          <cell r="AT3331" t="str">
            <v>IDU-1806-2015 Contratado Mantenimiento Periódico IDU Arterial BRIGADA DE REACCIÓN VIAL -</v>
          </cell>
          <cell r="AV3331" t="str">
            <v>sc</v>
          </cell>
        </row>
        <row r="3332">
          <cell r="AP3332">
            <v>521837</v>
          </cell>
          <cell r="AQ3332">
            <v>8009540</v>
          </cell>
          <cell r="AR3332">
            <v>8</v>
          </cell>
          <cell r="AS3332">
            <v>42412</v>
          </cell>
          <cell r="AT3332" t="str">
            <v>IDU-1806-2015 Contratado Mantenimiento Periódico IDU Arterial BRIGADA DE REACCIÓN VIAL -</v>
          </cell>
          <cell r="AV3332" t="str">
            <v>sc</v>
          </cell>
        </row>
        <row r="3333">
          <cell r="AP3333">
            <v>521839</v>
          </cell>
          <cell r="AQ3333">
            <v>8009540</v>
          </cell>
          <cell r="AR3333">
            <v>8</v>
          </cell>
          <cell r="AS3333">
            <v>42412</v>
          </cell>
          <cell r="AT3333" t="str">
            <v>IDU-1806-2015 Contratado Mantenimiento Periódico IDU Arterial BRIGADA DE REACCIÓN VIAL -</v>
          </cell>
          <cell r="AV3333" t="str">
            <v>sc</v>
          </cell>
        </row>
        <row r="3334">
          <cell r="AP3334">
            <v>521844</v>
          </cell>
          <cell r="AQ3334">
            <v>8009746</v>
          </cell>
          <cell r="AR3334">
            <v>8</v>
          </cell>
          <cell r="AS3334">
            <v>42412</v>
          </cell>
          <cell r="AT3334" t="str">
            <v>IDU-1806-2015 Contratado Mantenimiento Periódico IDU Arterial BRIGADA DE REACCIÓN VIAL -Calzada4-POLIZA ESTABILIDAD ACTIVA</v>
          </cell>
          <cell r="AV3334" t="str">
            <v>sc</v>
          </cell>
        </row>
        <row r="3335">
          <cell r="AP3335">
            <v>521846</v>
          </cell>
          <cell r="AQ3335">
            <v>8009746</v>
          </cell>
          <cell r="AR3335">
            <v>8</v>
          </cell>
          <cell r="AS3335">
            <v>42412</v>
          </cell>
          <cell r="AT3335" t="str">
            <v>IDU-1806-2015 Contratado Mantenimiento Periódico IDU Arterial BRIGADA DE REACCIÓN VIAL -Calzada4-POLIZA ESTABILIDAD ACTIVA</v>
          </cell>
          <cell r="AV3335" t="str">
            <v>sc</v>
          </cell>
        </row>
        <row r="3336">
          <cell r="AP3336">
            <v>521848</v>
          </cell>
          <cell r="AQ3336">
            <v>8009746</v>
          </cell>
          <cell r="AR3336">
            <v>8</v>
          </cell>
          <cell r="AS3336">
            <v>42412</v>
          </cell>
          <cell r="AT3336" t="str">
            <v>IDU-1806-2015 Contratado Mantenimiento Periódico IDU Arterial BRIGADA DE REACCIÓN VIAL -Calzada4-POLIZA ESTABILIDAD ACTIVA</v>
          </cell>
          <cell r="AV3336" t="str">
            <v>sc</v>
          </cell>
        </row>
        <row r="3337">
          <cell r="AP3337">
            <v>521850</v>
          </cell>
          <cell r="AQ3337">
            <v>8009746</v>
          </cell>
          <cell r="AR3337">
            <v>8</v>
          </cell>
          <cell r="AS3337">
            <v>42412</v>
          </cell>
          <cell r="AT3337" t="str">
            <v>IDU-1806-2015 Contratado Mantenimiento Periódico IDU Arterial BRIGADA DE REACCIÓN VIAL -Calzada4-POLIZA ESTABILIDAD ACTIVA</v>
          </cell>
          <cell r="AV3337" t="str">
            <v>sc</v>
          </cell>
        </row>
        <row r="3338">
          <cell r="AP3338">
            <v>521855</v>
          </cell>
          <cell r="AQ3338">
            <v>8009933</v>
          </cell>
          <cell r="AR3338">
            <v>8</v>
          </cell>
          <cell r="AS3338">
            <v>42412</v>
          </cell>
          <cell r="AT3338" t="str">
            <v>IDU-1806-2015 Contratado Mantenimiento Periódico IDU Arterial BRIGADA DE REACCIÓN VIAL -</v>
          </cell>
          <cell r="AV3338" t="str">
            <v>sc</v>
          </cell>
        </row>
        <row r="3339">
          <cell r="AP3339">
            <v>521857</v>
          </cell>
          <cell r="AQ3339">
            <v>8009933</v>
          </cell>
          <cell r="AR3339">
            <v>8</v>
          </cell>
          <cell r="AS3339">
            <v>42412</v>
          </cell>
          <cell r="AT3339" t="str">
            <v>IDU-1806-2015 Contratado Mantenimiento Periódico IDU Arterial BRIGADA DE REACCIÓN VIAL -</v>
          </cell>
          <cell r="AV3339" t="str">
            <v>sc</v>
          </cell>
        </row>
        <row r="3340">
          <cell r="AP3340">
            <v>521859</v>
          </cell>
          <cell r="AQ3340">
            <v>8009933</v>
          </cell>
          <cell r="AR3340">
            <v>8</v>
          </cell>
          <cell r="AS3340">
            <v>42412</v>
          </cell>
          <cell r="AT3340" t="str">
            <v>IDU-1806-2015 Contratado Mantenimiento Periódico IDU Arterial BRIGADA DE REACCIÓN VIAL -</v>
          </cell>
          <cell r="AV3340" t="str">
            <v>sc</v>
          </cell>
        </row>
        <row r="3341">
          <cell r="AP3341">
            <v>521861</v>
          </cell>
          <cell r="AQ3341">
            <v>8009933</v>
          </cell>
          <cell r="AR3341">
            <v>8</v>
          </cell>
          <cell r="AS3341">
            <v>42412</v>
          </cell>
          <cell r="AT3341" t="str">
            <v>IDU-1806-2015 Contratado Mantenimiento Periódico IDU Arterial BRIGADA DE REACCIÓN VIAL -</v>
          </cell>
          <cell r="AV3341" t="str">
            <v>sc</v>
          </cell>
        </row>
        <row r="3342">
          <cell r="AP3342">
            <v>521866</v>
          </cell>
          <cell r="AQ3342">
            <v>8010311</v>
          </cell>
          <cell r="AR3342">
            <v>8</v>
          </cell>
          <cell r="AS3342">
            <v>42412</v>
          </cell>
          <cell r="AT3342" t="str">
            <v>IDU-1806-2015 Contratado Mantenimiento Periódico IDU Arterial BRIGADA DE REACCIÓN VIAL -</v>
          </cell>
          <cell r="AV3342" t="str">
            <v>sc</v>
          </cell>
        </row>
        <row r="3343">
          <cell r="AP3343">
            <v>521868</v>
          </cell>
          <cell r="AQ3343">
            <v>8010311</v>
          </cell>
          <cell r="AR3343">
            <v>8</v>
          </cell>
          <cell r="AS3343">
            <v>42412</v>
          </cell>
          <cell r="AT3343" t="str">
            <v>IDU-1806-2015 Contratado Mantenimiento Periódico IDU Arterial BRIGADA DE REACCIÓN VIAL -</v>
          </cell>
          <cell r="AV3343" t="str">
            <v>sc</v>
          </cell>
        </row>
        <row r="3344">
          <cell r="AP3344">
            <v>521870</v>
          </cell>
          <cell r="AQ3344">
            <v>8010311</v>
          </cell>
          <cell r="AR3344">
            <v>8</v>
          </cell>
          <cell r="AS3344">
            <v>42412</v>
          </cell>
          <cell r="AT3344" t="str">
            <v>IDU-1806-2015 Contratado Mantenimiento Periódico IDU Arterial BRIGADA DE REACCIÓN VIAL -</v>
          </cell>
          <cell r="AV3344" t="str">
            <v>sc</v>
          </cell>
        </row>
        <row r="3345">
          <cell r="AP3345">
            <v>521872</v>
          </cell>
          <cell r="AQ3345">
            <v>8010311</v>
          </cell>
          <cell r="AR3345">
            <v>8</v>
          </cell>
          <cell r="AS3345">
            <v>42412</v>
          </cell>
          <cell r="AT3345" t="str">
            <v>IDU-1806-2015 Contratado Mantenimiento Periódico IDU Arterial BRIGADA DE REACCIÓN VIAL -</v>
          </cell>
          <cell r="AV3345" t="str">
            <v>sc</v>
          </cell>
        </row>
        <row r="3346">
          <cell r="AP3346">
            <v>521875</v>
          </cell>
          <cell r="AQ3346">
            <v>8010453</v>
          </cell>
          <cell r="AR3346">
            <v>8</v>
          </cell>
          <cell r="AS3346">
            <v>42412</v>
          </cell>
          <cell r="AT3346" t="str">
            <v>IDU-1806-2015 Contratado Mantenimiento Periódico IDU Arterial BRIGADA DE REACCIÓN VIAL -</v>
          </cell>
          <cell r="AV3346" t="str">
            <v>sc</v>
          </cell>
        </row>
        <row r="3347">
          <cell r="AP3347">
            <v>521877</v>
          </cell>
          <cell r="AQ3347">
            <v>8010453</v>
          </cell>
          <cell r="AR3347">
            <v>8</v>
          </cell>
          <cell r="AS3347">
            <v>42412</v>
          </cell>
          <cell r="AT3347" t="str">
            <v>IDU-1806-2015 Contratado Mantenimiento Periódico IDU Arterial BRIGADA DE REACCIÓN VIAL -</v>
          </cell>
          <cell r="AV3347" t="str">
            <v>sc</v>
          </cell>
        </row>
        <row r="3348">
          <cell r="AP3348">
            <v>521879</v>
          </cell>
          <cell r="AQ3348">
            <v>8010453</v>
          </cell>
          <cell r="AR3348">
            <v>8</v>
          </cell>
          <cell r="AS3348">
            <v>42412</v>
          </cell>
          <cell r="AT3348" t="str">
            <v>IDU-1806-2015 Contratado Mantenimiento Periódico IDU Arterial BRIGADA DE REACCIÓN VIAL -</v>
          </cell>
          <cell r="AV3348" t="str">
            <v>sc</v>
          </cell>
        </row>
        <row r="3349">
          <cell r="AP3349">
            <v>521881</v>
          </cell>
          <cell r="AQ3349">
            <v>8010453</v>
          </cell>
          <cell r="AR3349">
            <v>8</v>
          </cell>
          <cell r="AS3349">
            <v>42412</v>
          </cell>
          <cell r="AT3349" t="str">
            <v>IDU-1806-2015 Contratado Mantenimiento Periódico IDU Arterial BRIGADA DE REACCIÓN VIAL -</v>
          </cell>
          <cell r="AV3349" t="str">
            <v>sc</v>
          </cell>
        </row>
        <row r="3350">
          <cell r="AP3350">
            <v>521884</v>
          </cell>
          <cell r="AQ3350">
            <v>8010562</v>
          </cell>
          <cell r="AR3350">
            <v>8</v>
          </cell>
          <cell r="AS3350">
            <v>42412</v>
          </cell>
          <cell r="AT3350" t="str">
            <v>IDU-1806-2015 Contratado Mantenimiento Periódico IDU Arterial BRIGADA DE REACCIÓN VIAL -</v>
          </cell>
          <cell r="AV3350" t="str">
            <v>sc</v>
          </cell>
        </row>
        <row r="3351">
          <cell r="AP3351">
            <v>521886</v>
          </cell>
          <cell r="AQ3351">
            <v>8010562</v>
          </cell>
          <cell r="AR3351">
            <v>8</v>
          </cell>
          <cell r="AS3351">
            <v>42412</v>
          </cell>
          <cell r="AT3351" t="str">
            <v>IDU-1806-2015 Contratado Mantenimiento Periódico IDU Arterial BRIGADA DE REACCIÓN VIAL -</v>
          </cell>
          <cell r="AV3351" t="str">
            <v>sc</v>
          </cell>
        </row>
        <row r="3352">
          <cell r="AP3352">
            <v>521888</v>
          </cell>
          <cell r="AQ3352">
            <v>8010562</v>
          </cell>
          <cell r="AR3352">
            <v>8</v>
          </cell>
          <cell r="AS3352">
            <v>42412</v>
          </cell>
          <cell r="AT3352" t="str">
            <v>IDU-1806-2015 Contratado Mantenimiento Periódico IDU Arterial BRIGADA DE REACCIÓN VIAL -</v>
          </cell>
          <cell r="AV3352" t="str">
            <v>sc</v>
          </cell>
        </row>
        <row r="3353">
          <cell r="AP3353">
            <v>521890</v>
          </cell>
          <cell r="AQ3353">
            <v>8010562</v>
          </cell>
          <cell r="AR3353">
            <v>8</v>
          </cell>
          <cell r="AS3353">
            <v>42412</v>
          </cell>
          <cell r="AT3353" t="str">
            <v>IDU-1806-2015 Contratado Mantenimiento Periódico IDU Arterial BRIGADA DE REACCIÓN VIAL -</v>
          </cell>
          <cell r="AV3353" t="str">
            <v>sc</v>
          </cell>
        </row>
        <row r="3354">
          <cell r="AP3354">
            <v>521893</v>
          </cell>
          <cell r="AQ3354">
            <v>8010647</v>
          </cell>
          <cell r="AR3354">
            <v>8</v>
          </cell>
          <cell r="AS3354">
            <v>42412</v>
          </cell>
          <cell r="AT3354" t="str">
            <v>IDU-1806-2015 Contratado Mantenimiento Periódico IDU Arterial BRIGADA DE REACCIÓN VIAL -</v>
          </cell>
          <cell r="AV3354" t="str">
            <v>sc</v>
          </cell>
        </row>
        <row r="3355">
          <cell r="AP3355">
            <v>521895</v>
          </cell>
          <cell r="AQ3355">
            <v>8010647</v>
          </cell>
          <cell r="AR3355">
            <v>8</v>
          </cell>
          <cell r="AS3355">
            <v>42412</v>
          </cell>
          <cell r="AT3355" t="str">
            <v>IDU-1806-2015 Contratado Mantenimiento Periódico IDU Arterial BRIGADA DE REACCIÓN VIAL -</v>
          </cell>
          <cell r="AV3355" t="str">
            <v>sc</v>
          </cell>
        </row>
        <row r="3356">
          <cell r="AP3356">
            <v>521897</v>
          </cell>
          <cell r="AQ3356">
            <v>8010647</v>
          </cell>
          <cell r="AR3356">
            <v>8</v>
          </cell>
          <cell r="AS3356">
            <v>42412</v>
          </cell>
          <cell r="AT3356" t="str">
            <v>IDU-1806-2015 Contratado Mantenimiento Periódico IDU Arterial BRIGADA DE REACCIÓN VIAL -</v>
          </cell>
          <cell r="AV3356" t="str">
            <v>sc</v>
          </cell>
        </row>
        <row r="3357">
          <cell r="AP3357">
            <v>521899</v>
          </cell>
          <cell r="AQ3357">
            <v>8010647</v>
          </cell>
          <cell r="AR3357">
            <v>8</v>
          </cell>
          <cell r="AS3357">
            <v>42412</v>
          </cell>
          <cell r="AT3357" t="str">
            <v>IDU-1806-2015 Contratado Mantenimiento Periódico IDU Arterial BRIGADA DE REACCIÓN VIAL -</v>
          </cell>
          <cell r="AV3357" t="str">
            <v>sc</v>
          </cell>
        </row>
        <row r="3358">
          <cell r="AP3358">
            <v>521902</v>
          </cell>
          <cell r="AQ3358">
            <v>8010746</v>
          </cell>
          <cell r="AR3358">
            <v>8</v>
          </cell>
          <cell r="AS3358">
            <v>42412</v>
          </cell>
          <cell r="AT3358" t="str">
            <v>IDU-1806-2015 Contratado Mantenimiento Periódico IDU Arterial BRIGADA DE REACCIÓN VIAL -Calzada2-6-POLIZA ESTABILIDAD ACTIVA</v>
          </cell>
          <cell r="AV3358" t="str">
            <v>sc</v>
          </cell>
        </row>
        <row r="3359">
          <cell r="AP3359">
            <v>521904</v>
          </cell>
          <cell r="AQ3359">
            <v>8010746</v>
          </cell>
          <cell r="AR3359">
            <v>8</v>
          </cell>
          <cell r="AS3359">
            <v>42412</v>
          </cell>
          <cell r="AT3359" t="str">
            <v>IDU-1806-2015 Contratado Mantenimiento Periódico IDU Arterial BRIGADA DE REACCIÓN VIAL -Calzada2-6-POLIZA ESTABILIDAD ACTIVA</v>
          </cell>
          <cell r="AV3359" t="str">
            <v>sc</v>
          </cell>
        </row>
        <row r="3360">
          <cell r="AP3360">
            <v>521906</v>
          </cell>
          <cell r="AQ3360">
            <v>8010746</v>
          </cell>
          <cell r="AR3360">
            <v>8</v>
          </cell>
          <cell r="AS3360">
            <v>42412</v>
          </cell>
          <cell r="AT3360" t="str">
            <v>IDU-1806-2015 Contratado Mantenimiento Periódico IDU Arterial BRIGADA DE REACCIÓN VIAL -Calzada2-6-POLIZA ESTABILIDAD ACTIVA</v>
          </cell>
          <cell r="AV3360" t="str">
            <v>sc</v>
          </cell>
        </row>
        <row r="3361">
          <cell r="AP3361">
            <v>521908</v>
          </cell>
          <cell r="AQ3361">
            <v>8010746</v>
          </cell>
          <cell r="AR3361">
            <v>8</v>
          </cell>
          <cell r="AS3361">
            <v>42412</v>
          </cell>
          <cell r="AT3361" t="str">
            <v>IDU-1806-2015 Contratado Mantenimiento Periódico IDU Arterial BRIGADA DE REACCIÓN VIAL -Calzada2-6-POLIZA ESTABILIDAD ACTIVA</v>
          </cell>
          <cell r="AV3361" t="str">
            <v>sc</v>
          </cell>
        </row>
        <row r="3362">
          <cell r="AP3362">
            <v>521911</v>
          </cell>
          <cell r="AQ3362">
            <v>8011000</v>
          </cell>
          <cell r="AR3362">
            <v>8</v>
          </cell>
          <cell r="AS3362">
            <v>42412</v>
          </cell>
          <cell r="AT3362" t="str">
            <v>IDU-1806-2015 Contratado Mantenimiento Periódico IDU Arterial BRIGADA DE REACCIÓN VIAL -</v>
          </cell>
          <cell r="AV3362" t="str">
            <v>sc</v>
          </cell>
        </row>
        <row r="3363">
          <cell r="AP3363">
            <v>521913</v>
          </cell>
          <cell r="AQ3363">
            <v>8011000</v>
          </cell>
          <cell r="AR3363">
            <v>8</v>
          </cell>
          <cell r="AS3363">
            <v>42412</v>
          </cell>
          <cell r="AT3363" t="str">
            <v>IDU-1806-2015 Contratado Mantenimiento Periódico IDU Arterial BRIGADA DE REACCIÓN VIAL -</v>
          </cell>
          <cell r="AV3363" t="str">
            <v>sc</v>
          </cell>
        </row>
        <row r="3364">
          <cell r="AP3364">
            <v>521915</v>
          </cell>
          <cell r="AQ3364">
            <v>8011000</v>
          </cell>
          <cell r="AR3364">
            <v>8</v>
          </cell>
          <cell r="AS3364">
            <v>42412</v>
          </cell>
          <cell r="AT3364" t="str">
            <v>IDU-1806-2015 Contratado Mantenimiento Periódico IDU Arterial BRIGADA DE REACCIÓN VIAL -</v>
          </cell>
          <cell r="AV3364" t="str">
            <v>sc</v>
          </cell>
        </row>
        <row r="3365">
          <cell r="AP3365">
            <v>521917</v>
          </cell>
          <cell r="AQ3365">
            <v>8011000</v>
          </cell>
          <cell r="AR3365">
            <v>8</v>
          </cell>
          <cell r="AS3365">
            <v>42412</v>
          </cell>
          <cell r="AT3365" t="str">
            <v>IDU-1806-2015 Contratado Mantenimiento Periódico IDU Arterial BRIGADA DE REACCIÓN VIAL -</v>
          </cell>
          <cell r="AV3365" t="str">
            <v>sc</v>
          </cell>
        </row>
        <row r="3366">
          <cell r="AP3366">
            <v>521920</v>
          </cell>
          <cell r="AQ3366">
            <v>8011076</v>
          </cell>
          <cell r="AR3366">
            <v>8</v>
          </cell>
          <cell r="AS3366">
            <v>42412</v>
          </cell>
          <cell r="AT3366" t="str">
            <v>IDU-1806-2015 Contratado Mantenimiento Periódico IDU Arterial BRIGADA DE REACCIÓN VIAL -</v>
          </cell>
          <cell r="AV3366" t="str">
            <v>sc</v>
          </cell>
        </row>
        <row r="3367">
          <cell r="AP3367">
            <v>521922</v>
          </cell>
          <cell r="AQ3367">
            <v>8011076</v>
          </cell>
          <cell r="AR3367">
            <v>8</v>
          </cell>
          <cell r="AS3367">
            <v>42412</v>
          </cell>
          <cell r="AT3367" t="str">
            <v>IDU-1806-2015 Contratado Mantenimiento Periódico IDU Arterial BRIGADA DE REACCIÓN VIAL -</v>
          </cell>
          <cell r="AV3367" t="str">
            <v>sc</v>
          </cell>
        </row>
        <row r="3368">
          <cell r="AP3368">
            <v>521924</v>
          </cell>
          <cell r="AQ3368">
            <v>8011076</v>
          </cell>
          <cell r="AR3368">
            <v>8</v>
          </cell>
          <cell r="AS3368">
            <v>42412</v>
          </cell>
          <cell r="AT3368" t="str">
            <v>IDU-1806-2015 Contratado Mantenimiento Periódico IDU Arterial BRIGADA DE REACCIÓN VIAL -</v>
          </cell>
          <cell r="AV3368" t="str">
            <v>sc</v>
          </cell>
        </row>
        <row r="3369">
          <cell r="AP3369">
            <v>521926</v>
          </cell>
          <cell r="AQ3369">
            <v>8011076</v>
          </cell>
          <cell r="AR3369">
            <v>8</v>
          </cell>
          <cell r="AS3369">
            <v>42412</v>
          </cell>
          <cell r="AT3369" t="str">
            <v>IDU-1806-2015 Contratado Mantenimiento Periódico IDU Arterial BRIGADA DE REACCIÓN VIAL -</v>
          </cell>
          <cell r="AV3369" t="str">
            <v>sc</v>
          </cell>
        </row>
        <row r="3370">
          <cell r="AP3370">
            <v>521931</v>
          </cell>
          <cell r="AQ3370">
            <v>8011175</v>
          </cell>
          <cell r="AR3370">
            <v>8</v>
          </cell>
          <cell r="AS3370">
            <v>42412</v>
          </cell>
          <cell r="AT3370" t="str">
            <v>IDU-1806-2015 Contratado Mantenimiento Periódico IDU Arterial BRIGADA DE REACCIÓN VIAL -</v>
          </cell>
          <cell r="AV3370" t="str">
            <v>sc</v>
          </cell>
        </row>
        <row r="3371">
          <cell r="AP3371">
            <v>521933</v>
          </cell>
          <cell r="AQ3371">
            <v>8011175</v>
          </cell>
          <cell r="AR3371">
            <v>8</v>
          </cell>
          <cell r="AS3371">
            <v>42412</v>
          </cell>
          <cell r="AT3371" t="str">
            <v>IDU-1806-2015 Contratado Mantenimiento Periódico IDU Arterial BRIGADA DE REACCIÓN VIAL -</v>
          </cell>
          <cell r="AV3371" t="str">
            <v>sc</v>
          </cell>
        </row>
        <row r="3372">
          <cell r="AP3372">
            <v>521935</v>
          </cell>
          <cell r="AQ3372">
            <v>8011175</v>
          </cell>
          <cell r="AR3372">
            <v>8</v>
          </cell>
          <cell r="AS3372">
            <v>42412</v>
          </cell>
          <cell r="AT3372" t="str">
            <v>IDU-1806-2015 Contratado Mantenimiento Periódico IDU Arterial BRIGADA DE REACCIÓN VIAL -</v>
          </cell>
          <cell r="AV3372" t="str">
            <v>sc</v>
          </cell>
        </row>
        <row r="3373">
          <cell r="AP3373">
            <v>521937</v>
          </cell>
          <cell r="AQ3373">
            <v>8011175</v>
          </cell>
          <cell r="AR3373">
            <v>8</v>
          </cell>
          <cell r="AS3373">
            <v>42412</v>
          </cell>
          <cell r="AT3373" t="str">
            <v>IDU-1806-2015 Contratado Mantenimiento Periódico IDU Arterial BRIGADA DE REACCIÓN VIAL -</v>
          </cell>
          <cell r="AV3373" t="str">
            <v>sc</v>
          </cell>
        </row>
        <row r="3374">
          <cell r="AP3374">
            <v>521942</v>
          </cell>
          <cell r="AQ3374">
            <v>8011358</v>
          </cell>
          <cell r="AR3374">
            <v>8</v>
          </cell>
          <cell r="AS3374">
            <v>42412</v>
          </cell>
          <cell r="AT3374" t="str">
            <v>IDU-1806-2015 Contratado Mantenimiento Periódico IDU Arterial BRIGADA DE REACCIÓN VIAL -</v>
          </cell>
          <cell r="AV3374" t="str">
            <v>sc</v>
          </cell>
        </row>
        <row r="3375">
          <cell r="AP3375">
            <v>521944</v>
          </cell>
          <cell r="AQ3375">
            <v>8011358</v>
          </cell>
          <cell r="AR3375">
            <v>8</v>
          </cell>
          <cell r="AS3375">
            <v>42412</v>
          </cell>
          <cell r="AT3375" t="str">
            <v>IDU-1806-2015 Contratado Mantenimiento Periódico IDU Arterial BRIGADA DE REACCIÓN VIAL -</v>
          </cell>
          <cell r="AV3375" t="str">
            <v>sc</v>
          </cell>
        </row>
        <row r="3376">
          <cell r="AP3376">
            <v>521946</v>
          </cell>
          <cell r="AQ3376">
            <v>8011358</v>
          </cell>
          <cell r="AR3376">
            <v>8</v>
          </cell>
          <cell r="AS3376">
            <v>42412</v>
          </cell>
          <cell r="AT3376" t="str">
            <v>IDU-1806-2015 Contratado Mantenimiento Periódico IDU Arterial BRIGADA DE REACCIÓN VIAL -</v>
          </cell>
          <cell r="AV3376" t="str">
            <v>sc</v>
          </cell>
        </row>
        <row r="3377">
          <cell r="AP3377">
            <v>521948</v>
          </cell>
          <cell r="AQ3377">
            <v>8011358</v>
          </cell>
          <cell r="AR3377">
            <v>8</v>
          </cell>
          <cell r="AS3377">
            <v>42412</v>
          </cell>
          <cell r="AT3377" t="str">
            <v>IDU-1806-2015 Contratado Mantenimiento Periódico IDU Arterial BRIGADA DE REACCIÓN VIAL -</v>
          </cell>
          <cell r="AV3377" t="str">
            <v>sc</v>
          </cell>
        </row>
        <row r="3378">
          <cell r="AP3378">
            <v>521964</v>
          </cell>
          <cell r="AQ3378">
            <v>8011492</v>
          </cell>
          <cell r="AR3378">
            <v>8</v>
          </cell>
          <cell r="AS3378">
            <v>42412</v>
          </cell>
          <cell r="AT3378" t="str">
            <v>IDU-1806-2015 Contratado Mantenimiento Periódico IDU Arterial BRIGADA DE REACCIÓN VIAL -</v>
          </cell>
          <cell r="AV3378" t="str">
            <v>sc</v>
          </cell>
        </row>
        <row r="3379">
          <cell r="AP3379">
            <v>521966</v>
          </cell>
          <cell r="AQ3379">
            <v>8011492</v>
          </cell>
          <cell r="AR3379">
            <v>8</v>
          </cell>
          <cell r="AS3379">
            <v>42412</v>
          </cell>
          <cell r="AT3379" t="str">
            <v>IDU-1806-2015 Contratado Mantenimiento Periódico IDU Arterial BRIGADA DE REACCIÓN VIAL -</v>
          </cell>
          <cell r="AV3379" t="str">
            <v>sc</v>
          </cell>
        </row>
        <row r="3380">
          <cell r="AP3380">
            <v>521968</v>
          </cell>
          <cell r="AQ3380">
            <v>8011492</v>
          </cell>
          <cell r="AR3380">
            <v>8</v>
          </cell>
          <cell r="AS3380">
            <v>42412</v>
          </cell>
          <cell r="AT3380" t="str">
            <v>IDU-1806-2015 Contratado Mantenimiento Periódico IDU Arterial BRIGADA DE REACCIÓN VIAL -</v>
          </cell>
          <cell r="AV3380" t="str">
            <v>sc</v>
          </cell>
        </row>
        <row r="3381">
          <cell r="AP3381">
            <v>521970</v>
          </cell>
          <cell r="AQ3381">
            <v>8011492</v>
          </cell>
          <cell r="AR3381">
            <v>8</v>
          </cell>
          <cell r="AS3381">
            <v>42412</v>
          </cell>
          <cell r="AT3381" t="str">
            <v>IDU-1806-2015 Contratado Mantenimiento Periódico IDU Arterial BRIGADA DE REACCIÓN VIAL -</v>
          </cell>
          <cell r="AV3381" t="str">
            <v>sc</v>
          </cell>
        </row>
        <row r="3382">
          <cell r="AP3382">
            <v>521975</v>
          </cell>
          <cell r="AQ3382">
            <v>8011511</v>
          </cell>
          <cell r="AR3382">
            <v>8</v>
          </cell>
          <cell r="AS3382">
            <v>42412</v>
          </cell>
          <cell r="AT3382" t="str">
            <v>IDU-1806-2015 Contratado Mantenimiento Periódico IDU Arterial BRIGADA DE REACCIÓN VIAL -</v>
          </cell>
          <cell r="AV3382" t="str">
            <v>sc</v>
          </cell>
        </row>
        <row r="3383">
          <cell r="AP3383">
            <v>521977</v>
          </cell>
          <cell r="AQ3383">
            <v>8011511</v>
          </cell>
          <cell r="AR3383">
            <v>8</v>
          </cell>
          <cell r="AS3383">
            <v>42412</v>
          </cell>
          <cell r="AT3383" t="str">
            <v>IDU-1806-2015 Contratado Mantenimiento Periódico IDU Arterial BRIGADA DE REACCIÓN VIAL -</v>
          </cell>
          <cell r="AV3383" t="str">
            <v>sc</v>
          </cell>
        </row>
        <row r="3384">
          <cell r="AP3384">
            <v>521979</v>
          </cell>
          <cell r="AQ3384">
            <v>8011511</v>
          </cell>
          <cell r="AR3384">
            <v>8</v>
          </cell>
          <cell r="AS3384">
            <v>42412</v>
          </cell>
          <cell r="AT3384" t="str">
            <v>IDU-1806-2015 Contratado Mantenimiento Periódico IDU Arterial BRIGADA DE REACCIÓN VIAL -</v>
          </cell>
          <cell r="AV3384" t="str">
            <v>sc</v>
          </cell>
        </row>
        <row r="3385">
          <cell r="AP3385">
            <v>521984</v>
          </cell>
          <cell r="AQ3385">
            <v>8011524</v>
          </cell>
          <cell r="AR3385">
            <v>8</v>
          </cell>
          <cell r="AS3385">
            <v>42412</v>
          </cell>
          <cell r="AT3385" t="str">
            <v>IDU-1806-2015 Contratado Mantenimiento Periódico IDU Arterial BRIGADA DE REACCIÓN VIAL -</v>
          </cell>
          <cell r="AV3385" t="str">
            <v>sc</v>
          </cell>
        </row>
        <row r="3386">
          <cell r="AP3386">
            <v>521986</v>
          </cell>
          <cell r="AQ3386">
            <v>8011524</v>
          </cell>
          <cell r="AR3386">
            <v>8</v>
          </cell>
          <cell r="AS3386">
            <v>42412</v>
          </cell>
          <cell r="AT3386" t="str">
            <v>IDU-1806-2015 Contratado Mantenimiento Periódico IDU Arterial BRIGADA DE REACCIÓN VIAL -</v>
          </cell>
          <cell r="AV3386" t="str">
            <v>sc</v>
          </cell>
        </row>
        <row r="3387">
          <cell r="AP3387">
            <v>522007</v>
          </cell>
          <cell r="AQ3387">
            <v>8012420</v>
          </cell>
          <cell r="AR3387">
            <v>8</v>
          </cell>
          <cell r="AS3387">
            <v>42412</v>
          </cell>
          <cell r="AT3387" t="str">
            <v>IDU-1806-2015 Contratado Mantenimiento Periódico IDU Arterial BRIGADA DE REACCIÓN VIAL -</v>
          </cell>
          <cell r="AV3387" t="str">
            <v>sc</v>
          </cell>
        </row>
        <row r="3388">
          <cell r="AP3388">
            <v>522009</v>
          </cell>
          <cell r="AQ3388">
            <v>8012420</v>
          </cell>
          <cell r="AR3388">
            <v>8</v>
          </cell>
          <cell r="AS3388">
            <v>42412</v>
          </cell>
          <cell r="AT3388" t="str">
            <v>IDU-1806-2015 Contratado Mantenimiento Periódico IDU Arterial BRIGADA DE REACCIÓN VIAL -</v>
          </cell>
          <cell r="AV3388" t="str">
            <v>sc</v>
          </cell>
        </row>
        <row r="3389">
          <cell r="AP3389">
            <v>522011</v>
          </cell>
          <cell r="AQ3389">
            <v>8012420</v>
          </cell>
          <cell r="AR3389">
            <v>8</v>
          </cell>
          <cell r="AS3389">
            <v>42412</v>
          </cell>
          <cell r="AT3389" t="str">
            <v>IDU-1806-2015 Contratado Mantenimiento Periódico IDU Arterial BRIGADA DE REACCIÓN VIAL -</v>
          </cell>
          <cell r="AV3389" t="str">
            <v>sc</v>
          </cell>
        </row>
        <row r="3390">
          <cell r="AP3390">
            <v>522013</v>
          </cell>
          <cell r="AQ3390">
            <v>8012420</v>
          </cell>
          <cell r="AR3390">
            <v>8</v>
          </cell>
          <cell r="AS3390">
            <v>42412</v>
          </cell>
          <cell r="AT3390" t="str">
            <v>IDU-1806-2015 Contratado Mantenimiento Periódico IDU Arterial BRIGADA DE REACCIÓN VIAL -</v>
          </cell>
          <cell r="AV3390" t="str">
            <v>sc</v>
          </cell>
        </row>
        <row r="3391">
          <cell r="AP3391">
            <v>523872</v>
          </cell>
          <cell r="AQ3391">
            <v>16001779</v>
          </cell>
          <cell r="AR3391">
            <v>8</v>
          </cell>
          <cell r="AS3391">
            <v>42412</v>
          </cell>
          <cell r="AT3391" t="str">
            <v>IDU-1806-2015 Contratado Mantenimiento Periódico IDU Arterial BRIGADA DE REACCIÓN VIAL -</v>
          </cell>
          <cell r="AV3391" t="str">
            <v>sc</v>
          </cell>
        </row>
        <row r="3392">
          <cell r="AP3392">
            <v>523874</v>
          </cell>
          <cell r="AQ3392">
            <v>16001779</v>
          </cell>
          <cell r="AR3392">
            <v>8</v>
          </cell>
          <cell r="AS3392">
            <v>42412</v>
          </cell>
          <cell r="AT3392" t="str">
            <v>IDU-1806-2015 Contratado Mantenimiento Periódico IDU Arterial BRIGADA DE REACCIÓN VIAL -</v>
          </cell>
          <cell r="AV3392" t="str">
            <v>sc</v>
          </cell>
        </row>
        <row r="3393">
          <cell r="AP3393">
            <v>523876</v>
          </cell>
          <cell r="AQ3393">
            <v>16001779</v>
          </cell>
          <cell r="AR3393">
            <v>8</v>
          </cell>
          <cell r="AS3393">
            <v>42412</v>
          </cell>
          <cell r="AT3393" t="str">
            <v>IDU-1806-2015 Contratado Mantenimiento Periódico IDU Arterial BRIGADA DE REACCIÓN VIAL -</v>
          </cell>
          <cell r="AV3393" t="str">
            <v>sc</v>
          </cell>
        </row>
        <row r="3394">
          <cell r="AP3394">
            <v>523878</v>
          </cell>
          <cell r="AQ3394">
            <v>16001779</v>
          </cell>
          <cell r="AR3394">
            <v>8</v>
          </cell>
          <cell r="AS3394">
            <v>42412</v>
          </cell>
          <cell r="AT3394" t="str">
            <v>IDU-1806-2015 Contratado Mantenimiento Periódico IDU Arterial BRIGADA DE REACCIÓN VIAL -</v>
          </cell>
          <cell r="AV3394" t="str">
            <v>sc</v>
          </cell>
        </row>
        <row r="3395">
          <cell r="AP3395">
            <v>523944</v>
          </cell>
          <cell r="AQ3395">
            <v>16002438</v>
          </cell>
          <cell r="AR3395">
            <v>8</v>
          </cell>
          <cell r="AS3395">
            <v>42412</v>
          </cell>
          <cell r="AT3395" t="str">
            <v>IDU-1806-2015 Contratado Mantenimiento Periódico IDU Arterial BRIGADA DE REACCIÓN VIAL -</v>
          </cell>
          <cell r="AV3395" t="str">
            <v>sc</v>
          </cell>
        </row>
        <row r="3396">
          <cell r="AP3396">
            <v>523946</v>
          </cell>
          <cell r="AQ3396">
            <v>16002438</v>
          </cell>
          <cell r="AR3396">
            <v>8</v>
          </cell>
          <cell r="AS3396">
            <v>42412</v>
          </cell>
          <cell r="AT3396" t="str">
            <v>IDU-1806-2015 Contratado Mantenimiento Periódico IDU Arterial BRIGADA DE REACCIÓN VIAL -</v>
          </cell>
          <cell r="AV3396" t="str">
            <v>sc</v>
          </cell>
        </row>
        <row r="3397">
          <cell r="AP3397">
            <v>523953</v>
          </cell>
          <cell r="AQ3397">
            <v>16002484</v>
          </cell>
          <cell r="AR3397">
            <v>8</v>
          </cell>
          <cell r="AS3397">
            <v>42412</v>
          </cell>
          <cell r="AT3397" t="str">
            <v>IDU-1806-2015 Contratado Mantenimiento Periódico IDU Arterial BRIGADA DE REACCIÓN VIAL -</v>
          </cell>
          <cell r="AV3397" t="str">
            <v>sc</v>
          </cell>
        </row>
        <row r="3398">
          <cell r="AP3398">
            <v>523955</v>
          </cell>
          <cell r="AQ3398">
            <v>16002484</v>
          </cell>
          <cell r="AR3398">
            <v>8</v>
          </cell>
          <cell r="AS3398">
            <v>42412</v>
          </cell>
          <cell r="AT3398" t="str">
            <v>IDU-1806-2015 Contratado Mantenimiento Periódico IDU Arterial BRIGADA DE REACCIÓN VIAL -</v>
          </cell>
          <cell r="AV3398" t="str">
            <v>sc</v>
          </cell>
        </row>
        <row r="3399">
          <cell r="AP3399">
            <v>523962</v>
          </cell>
          <cell r="AQ3399">
            <v>16002522</v>
          </cell>
          <cell r="AR3399">
            <v>8</v>
          </cell>
          <cell r="AS3399">
            <v>42412</v>
          </cell>
          <cell r="AT3399" t="str">
            <v>IDU-1806-2015 Contratado Mantenimiento Periódico IDU Arterial BRIGADA DE REACCIÓN VIAL -</v>
          </cell>
          <cell r="AV3399" t="str">
            <v>sc</v>
          </cell>
        </row>
        <row r="3400">
          <cell r="AP3400">
            <v>523964</v>
          </cell>
          <cell r="AQ3400">
            <v>16002522</v>
          </cell>
          <cell r="AR3400">
            <v>8</v>
          </cell>
          <cell r="AS3400">
            <v>42412</v>
          </cell>
          <cell r="AT3400" t="str">
            <v>IDU-1806-2015 Contratado Mantenimiento Periódico IDU Arterial BRIGADA DE REACCIÓN VIAL -</v>
          </cell>
          <cell r="AV3400" t="str">
            <v>sc</v>
          </cell>
        </row>
        <row r="3401">
          <cell r="AP3401">
            <v>523976</v>
          </cell>
          <cell r="AQ3401">
            <v>16002576</v>
          </cell>
          <cell r="AR3401">
            <v>8</v>
          </cell>
          <cell r="AS3401">
            <v>42412</v>
          </cell>
          <cell r="AT3401" t="str">
            <v>IDU-1806-2015 Contratado Mantenimiento Periódico IDU Arterial BRIGADA DE REACCIÓN VIAL -</v>
          </cell>
          <cell r="AV3401" t="str">
            <v>sc</v>
          </cell>
        </row>
        <row r="3402">
          <cell r="AP3402">
            <v>523978</v>
          </cell>
          <cell r="AQ3402">
            <v>16002576</v>
          </cell>
          <cell r="AR3402">
            <v>8</v>
          </cell>
          <cell r="AS3402">
            <v>42412</v>
          </cell>
          <cell r="AT3402" t="str">
            <v>IDU-1806-2015 Contratado Mantenimiento Periódico IDU Arterial BRIGADA DE REACCIÓN VIAL -</v>
          </cell>
          <cell r="AV3402" t="str">
            <v>sc</v>
          </cell>
        </row>
        <row r="3403">
          <cell r="AP3403">
            <v>524074</v>
          </cell>
          <cell r="AQ3403">
            <v>16004545</v>
          </cell>
          <cell r="AR3403">
            <v>8</v>
          </cell>
          <cell r="AS3403">
            <v>42412</v>
          </cell>
          <cell r="AT3403" t="str">
            <v>IDU-1806-2015 Contratado Mantenimiento Periódico IDU Arterial BRIGADA DE REACCIÓN VIAL -</v>
          </cell>
          <cell r="AV3403" t="str">
            <v>sc</v>
          </cell>
        </row>
        <row r="3404">
          <cell r="AP3404">
            <v>524076</v>
          </cell>
          <cell r="AQ3404">
            <v>16004545</v>
          </cell>
          <cell r="AR3404">
            <v>8</v>
          </cell>
          <cell r="AS3404">
            <v>42412</v>
          </cell>
          <cell r="AT3404" t="str">
            <v>IDU-1806-2015 Contratado Mantenimiento Periódico IDU Arterial BRIGADA DE REACCIÓN VIAL -</v>
          </cell>
          <cell r="AV3404" t="str">
            <v>sc</v>
          </cell>
        </row>
        <row r="3405">
          <cell r="AP3405">
            <v>526639</v>
          </cell>
          <cell r="AQ3405">
            <v>8007179</v>
          </cell>
          <cell r="AR3405">
            <v>8</v>
          </cell>
          <cell r="AS3405">
            <v>42723</v>
          </cell>
          <cell r="AT3405" t="str">
            <v>SD Terminado Mantenimiento Periódico UAERMV Arterial SD -</v>
          </cell>
          <cell r="AV3405" t="str">
            <v>sc</v>
          </cell>
        </row>
        <row r="3406">
          <cell r="AP3406">
            <v>526772</v>
          </cell>
          <cell r="AQ3406">
            <v>8012650</v>
          </cell>
          <cell r="AR3406">
            <v>8</v>
          </cell>
          <cell r="AS3406">
            <v>42667</v>
          </cell>
          <cell r="AT3406" t="str">
            <v>SD Terminado Mantenimiento Periódico UAERMV Arterial SD -</v>
          </cell>
          <cell r="AV3406" t="str">
            <v>sc</v>
          </cell>
        </row>
        <row r="3407">
          <cell r="AP3407">
            <v>526831</v>
          </cell>
          <cell r="AQ3407">
            <v>8012734</v>
          </cell>
          <cell r="AR3407">
            <v>8</v>
          </cell>
          <cell r="AS3407">
            <v>42313</v>
          </cell>
          <cell r="AT3407" t="str">
            <v>IDU-73-2008 Terminado Mantenimiento Periódico IDU Local  -</v>
          </cell>
          <cell r="AV3407" t="str">
            <v>sc</v>
          </cell>
        </row>
        <row r="3408">
          <cell r="AP3408">
            <v>526846</v>
          </cell>
          <cell r="AQ3408">
            <v>8007075</v>
          </cell>
          <cell r="AR3408">
            <v>8</v>
          </cell>
          <cell r="AS3408">
            <v>42611</v>
          </cell>
          <cell r="AT3408" t="str">
            <v>SD Terminado Mantenimiento Periódico UAERMV Arterial  -</v>
          </cell>
          <cell r="AV3408" t="str">
            <v>sc</v>
          </cell>
        </row>
        <row r="3409">
          <cell r="AP3409">
            <v>526848</v>
          </cell>
          <cell r="AQ3409">
            <v>8007075</v>
          </cell>
          <cell r="AR3409">
            <v>8</v>
          </cell>
          <cell r="AS3409">
            <v>42550</v>
          </cell>
          <cell r="AT3409" t="str">
            <v>SD Terminado Parcheo UAERMV Arterial  Decreto 064/2015-</v>
          </cell>
          <cell r="AV3409" t="str">
            <v>sc</v>
          </cell>
        </row>
        <row r="3410">
          <cell r="AP3410">
            <v>526851</v>
          </cell>
          <cell r="AQ3410">
            <v>8007480</v>
          </cell>
          <cell r="AR3410">
            <v>8</v>
          </cell>
          <cell r="AS3410">
            <v>42550</v>
          </cell>
          <cell r="AT3410" t="str">
            <v>SD Terminado Parcheo UAERMV Arterial  Decreto 064/2015-</v>
          </cell>
          <cell r="AV3410" t="str">
            <v>sc</v>
          </cell>
        </row>
        <row r="3411">
          <cell r="AP3411">
            <v>527398</v>
          </cell>
          <cell r="AQ3411">
            <v>8012718</v>
          </cell>
          <cell r="AR3411">
            <v>8</v>
          </cell>
          <cell r="AS3411">
            <v>42768</v>
          </cell>
          <cell r="AT3411" t="str">
            <v>SD Reservado Acciones de Movilidad UAERMV Circuito Movilidad Salvando Vidas -</v>
          </cell>
          <cell r="AV3411" t="str">
            <v>sc</v>
          </cell>
        </row>
        <row r="3412">
          <cell r="AP3412">
            <v>529916</v>
          </cell>
          <cell r="AQ3412">
            <v>8012606</v>
          </cell>
          <cell r="AR3412">
            <v>8</v>
          </cell>
          <cell r="AS3412">
            <v>42534</v>
          </cell>
          <cell r="AT3412" t="str">
            <v>IDU-1806-2015 Terminado Acciones de Movilidad IDU Arterial BRIGADA FASE I - MVA NO TRONCAL Y SITP -</v>
          </cell>
          <cell r="AV3412" t="str">
            <v>sc</v>
          </cell>
        </row>
        <row r="3413">
          <cell r="AP3413">
            <v>530556</v>
          </cell>
          <cell r="AQ3413">
            <v>8007986</v>
          </cell>
          <cell r="AR3413">
            <v>8</v>
          </cell>
          <cell r="AS3413">
            <v>42611</v>
          </cell>
          <cell r="AT3413" t="str">
            <v>SD Terminado Mantenimiento Periódico UAERMV Arterial  -</v>
          </cell>
          <cell r="AV3413" t="str">
            <v>sc</v>
          </cell>
        </row>
        <row r="3414">
          <cell r="AP3414">
            <v>531237</v>
          </cell>
          <cell r="AQ3414">
            <v>8005883</v>
          </cell>
          <cell r="AR3414">
            <v>8</v>
          </cell>
          <cell r="AS3414">
            <v>42313</v>
          </cell>
          <cell r="AT3414" t="str">
            <v>IDU-57-2012 Terminado Acciones de Movilidad IDU Arterial  -</v>
          </cell>
          <cell r="AV3414" t="str">
            <v>sc</v>
          </cell>
        </row>
        <row r="3415">
          <cell r="AP3415">
            <v>533733</v>
          </cell>
          <cell r="AQ3415">
            <v>8012728</v>
          </cell>
          <cell r="AR3415">
            <v>8</v>
          </cell>
          <cell r="AS3415">
            <v>42667</v>
          </cell>
          <cell r="AT3415" t="str">
            <v>SD Terminado Mantenimiento Periódico UAERMV Arterial SD Intervenida 19/07/2013 Reporte depuración ejecución UMV-</v>
          </cell>
          <cell r="AV3415" t="str">
            <v>sc</v>
          </cell>
        </row>
        <row r="3416">
          <cell r="AP3416">
            <v>534355</v>
          </cell>
          <cell r="AQ3416">
            <v>8012594</v>
          </cell>
          <cell r="AR3416">
            <v>8</v>
          </cell>
          <cell r="AS3416">
            <v>41912</v>
          </cell>
          <cell r="AT3416" t="str">
            <v>SD Terminado Rehabilitación UAERMV Circuito Movilidad  -</v>
          </cell>
          <cell r="AV3416" t="str">
            <v>sc</v>
          </cell>
        </row>
        <row r="3417">
          <cell r="AP3417">
            <v>601820</v>
          </cell>
          <cell r="AQ3417">
            <v>7008216</v>
          </cell>
          <cell r="AR3417">
            <v>8</v>
          </cell>
          <cell r="AS3417">
            <v>42313</v>
          </cell>
          <cell r="AT3417" t="str">
            <v>IDU-1792-2013 Terminado Mantenimiento Rutinario IDU Arterial  -</v>
          </cell>
          <cell r="AV3417" t="str">
            <v>sc</v>
          </cell>
        </row>
        <row r="3418">
          <cell r="AP3418">
            <v>602926</v>
          </cell>
          <cell r="AQ3418">
            <v>8011612</v>
          </cell>
          <cell r="AR3418">
            <v>8</v>
          </cell>
          <cell r="AS3418">
            <v>42313</v>
          </cell>
          <cell r="AT3418" t="str">
            <v>IDU-1718-2014 Terminado Mantenimiento Rutinario IDU Arterial  -</v>
          </cell>
          <cell r="AV3418" t="str">
            <v>sc</v>
          </cell>
        </row>
        <row r="3419">
          <cell r="AP3419">
            <v>602928</v>
          </cell>
          <cell r="AQ3419">
            <v>8011612</v>
          </cell>
          <cell r="AR3419">
            <v>8</v>
          </cell>
          <cell r="AS3419">
            <v>42313</v>
          </cell>
          <cell r="AT3419" t="str">
            <v>IDU-1718-2014 Terminado Mantenimiento Rutinario IDU Arterial  -</v>
          </cell>
          <cell r="AV3419" t="str">
            <v>sc</v>
          </cell>
        </row>
        <row r="3420">
          <cell r="AP3420">
            <v>602931</v>
          </cell>
          <cell r="AQ3420">
            <v>8011616</v>
          </cell>
          <cell r="AR3420">
            <v>8</v>
          </cell>
          <cell r="AS3420">
            <v>42313</v>
          </cell>
          <cell r="AT3420" t="str">
            <v>IDU-1718-2014 Terminado Mantenimiento Rutinario IDU Arterial  -</v>
          </cell>
          <cell r="AV3420" t="str">
            <v>sc</v>
          </cell>
        </row>
        <row r="3421">
          <cell r="AP3421">
            <v>602938</v>
          </cell>
          <cell r="AQ3421">
            <v>8011618</v>
          </cell>
          <cell r="AR3421">
            <v>8</v>
          </cell>
          <cell r="AS3421">
            <v>42313</v>
          </cell>
          <cell r="AT3421" t="str">
            <v>IDU-1718-2014 Terminado Mantenimiento Rutinario IDU Arterial  -</v>
          </cell>
          <cell r="AV3421" t="str">
            <v>sc</v>
          </cell>
        </row>
        <row r="3422">
          <cell r="AP3422">
            <v>602941</v>
          </cell>
          <cell r="AQ3422">
            <v>8011622</v>
          </cell>
          <cell r="AR3422">
            <v>8</v>
          </cell>
          <cell r="AS3422">
            <v>42313</v>
          </cell>
          <cell r="AT3422" t="str">
            <v>IDU-1718-2014 Terminado Mantenimiento Rutinario IDU Arterial  -</v>
          </cell>
          <cell r="AV3422" t="str">
            <v>sc</v>
          </cell>
        </row>
        <row r="3423">
          <cell r="AP3423">
            <v>602946</v>
          </cell>
          <cell r="AQ3423">
            <v>8011624</v>
          </cell>
          <cell r="AR3423">
            <v>8</v>
          </cell>
          <cell r="AS3423">
            <v>42313</v>
          </cell>
          <cell r="AT3423" t="str">
            <v>IDU-1718-2014 Terminado Mantenimiento Rutinario IDU Arterial  -</v>
          </cell>
          <cell r="AV3423" t="str">
            <v>sc</v>
          </cell>
        </row>
        <row r="3424">
          <cell r="AP3424">
            <v>602948</v>
          </cell>
          <cell r="AQ3424">
            <v>8011624</v>
          </cell>
          <cell r="AR3424">
            <v>8</v>
          </cell>
          <cell r="AS3424">
            <v>42313</v>
          </cell>
          <cell r="AT3424" t="str">
            <v>IDU-1718-2014 Terminado Mantenimiento Rutinario IDU Arterial  -</v>
          </cell>
          <cell r="AV3424" t="str">
            <v>sc</v>
          </cell>
        </row>
        <row r="3425">
          <cell r="AP3425">
            <v>602951</v>
          </cell>
          <cell r="AQ3425">
            <v>8011633</v>
          </cell>
          <cell r="AR3425">
            <v>8</v>
          </cell>
          <cell r="AS3425">
            <v>42313</v>
          </cell>
          <cell r="AT3425" t="str">
            <v>IDU-1718-2014 Terminado Mantenimiento Rutinario IDU Arterial  -</v>
          </cell>
          <cell r="AV3425" t="str">
            <v>sc</v>
          </cell>
        </row>
        <row r="3426">
          <cell r="AP3426">
            <v>602953</v>
          </cell>
          <cell r="AQ3426">
            <v>8011633</v>
          </cell>
          <cell r="AR3426">
            <v>8</v>
          </cell>
          <cell r="AS3426">
            <v>42313</v>
          </cell>
          <cell r="AT3426" t="str">
            <v>IDU-1718-2014 Terminado Mantenimiento Rutinario IDU Arterial  -</v>
          </cell>
          <cell r="AV3426" t="str">
            <v>sc</v>
          </cell>
        </row>
        <row r="3427">
          <cell r="AP3427">
            <v>603547</v>
          </cell>
          <cell r="AQ3427">
            <v>8007710</v>
          </cell>
          <cell r="AR3427">
            <v>8</v>
          </cell>
          <cell r="AS3427">
            <v>42313</v>
          </cell>
          <cell r="AT3427" t="str">
            <v>IDU-57-2012 Terminado Acciones de Movilidad IDU Arterial  -</v>
          </cell>
          <cell r="AV3427" t="str">
            <v>sc</v>
          </cell>
        </row>
        <row r="3428">
          <cell r="AP3428">
            <v>603567</v>
          </cell>
          <cell r="AQ3428">
            <v>8006115</v>
          </cell>
          <cell r="AR3428">
            <v>8</v>
          </cell>
          <cell r="AS3428">
            <v>42313</v>
          </cell>
          <cell r="AT3428" t="str">
            <v>IDU-57-2012 Terminado Acciones de Movilidad IDU Arterial  -</v>
          </cell>
          <cell r="AV3428" t="str">
            <v>sc</v>
          </cell>
        </row>
        <row r="3429">
          <cell r="AP3429">
            <v>603574</v>
          </cell>
          <cell r="AQ3429">
            <v>8006177</v>
          </cell>
          <cell r="AR3429">
            <v>8</v>
          </cell>
          <cell r="AS3429">
            <v>42313</v>
          </cell>
          <cell r="AT3429" t="str">
            <v>IDU-57-2012 Terminado Acciones de Movilidad IDU Arterial  -</v>
          </cell>
          <cell r="AV3429" t="str">
            <v>sc</v>
          </cell>
        </row>
        <row r="3430">
          <cell r="AP3430">
            <v>603586</v>
          </cell>
          <cell r="AQ3430">
            <v>8006353</v>
          </cell>
          <cell r="AR3430">
            <v>8</v>
          </cell>
          <cell r="AS3430">
            <v>42313</v>
          </cell>
          <cell r="AT3430" t="str">
            <v>IDU-73-2008 Terminado Mantenimiento Periódico IDU Arterial  -</v>
          </cell>
          <cell r="AV3430" t="str">
            <v>sc</v>
          </cell>
        </row>
        <row r="3431">
          <cell r="AP3431">
            <v>603588</v>
          </cell>
          <cell r="AQ3431">
            <v>8006353</v>
          </cell>
          <cell r="AR3431">
            <v>8</v>
          </cell>
          <cell r="AS3431">
            <v>42313</v>
          </cell>
          <cell r="AT3431" t="str">
            <v>IDU-57-2012 Terminado Acciones de Movilidad IDU Arterial  -</v>
          </cell>
          <cell r="AV3431" t="str">
            <v>sc</v>
          </cell>
        </row>
        <row r="3432">
          <cell r="AP3432">
            <v>603595</v>
          </cell>
          <cell r="AQ3432">
            <v>8006442</v>
          </cell>
          <cell r="AR3432">
            <v>8</v>
          </cell>
          <cell r="AS3432">
            <v>42313</v>
          </cell>
          <cell r="AT3432" t="str">
            <v>IDU-57-2012 Terminado Acciones de Movilidad IDU Arterial  -</v>
          </cell>
          <cell r="AV3432" t="str">
            <v>sc</v>
          </cell>
        </row>
        <row r="3433">
          <cell r="AP3433">
            <v>603600</v>
          </cell>
          <cell r="AQ3433">
            <v>8006494</v>
          </cell>
          <cell r="AR3433">
            <v>8</v>
          </cell>
          <cell r="AS3433">
            <v>42313</v>
          </cell>
          <cell r="AT3433" t="str">
            <v>IDU-57-2012 Terminado Acciones de Movilidad IDU Arterial  -</v>
          </cell>
          <cell r="AV3433" t="str">
            <v>sc</v>
          </cell>
        </row>
        <row r="3434">
          <cell r="AP3434">
            <v>603613</v>
          </cell>
          <cell r="AQ3434">
            <v>8006707</v>
          </cell>
          <cell r="AR3434">
            <v>8</v>
          </cell>
          <cell r="AS3434">
            <v>42313</v>
          </cell>
          <cell r="AT3434" t="str">
            <v>IDU-73-2008 Terminado Mantenimiento Periódico IDU Arterial  -</v>
          </cell>
          <cell r="AV3434" t="str">
            <v>sc</v>
          </cell>
        </row>
        <row r="3435">
          <cell r="AP3435">
            <v>603615</v>
          </cell>
          <cell r="AQ3435">
            <v>8006707</v>
          </cell>
          <cell r="AR3435">
            <v>8</v>
          </cell>
          <cell r="AS3435">
            <v>41411</v>
          </cell>
          <cell r="AT3435" t="str">
            <v>SD Terminado Mantenimiento Periódico UAERMV Arterial  -</v>
          </cell>
          <cell r="AV3435" t="str">
            <v>sc</v>
          </cell>
        </row>
        <row r="3436">
          <cell r="AP3436">
            <v>603979</v>
          </cell>
          <cell r="AQ3436">
            <v>8003309</v>
          </cell>
          <cell r="AR3436">
            <v>8</v>
          </cell>
          <cell r="AS3436">
            <v>42313</v>
          </cell>
          <cell r="AT3436" t="str">
            <v>IDU-73-2008 Terminado Rehabilitación IDU Arterial  -</v>
          </cell>
          <cell r="AV3436" t="str">
            <v>sc</v>
          </cell>
        </row>
        <row r="3437">
          <cell r="AP3437">
            <v>604408</v>
          </cell>
          <cell r="AQ3437">
            <v>8006307</v>
          </cell>
          <cell r="AR3437">
            <v>8</v>
          </cell>
          <cell r="AS3437">
            <v>42313</v>
          </cell>
          <cell r="AT3437" t="str">
            <v>IDU-57-2012 Terminado Acciones de Movilidad IDU Arterial  -</v>
          </cell>
          <cell r="AV3437" t="str">
            <v>sc</v>
          </cell>
        </row>
        <row r="3438">
          <cell r="AP3438">
            <v>604540</v>
          </cell>
          <cell r="AQ3438">
            <v>8004145</v>
          </cell>
          <cell r="AR3438">
            <v>8</v>
          </cell>
          <cell r="AS3438">
            <v>42313</v>
          </cell>
          <cell r="AT3438" t="str">
            <v>IDU-1792-2013 Terminado Acciones de Movilidad IDU Arterial  -Calzada 4-POLIZA ESTABILIDAD ACTIVA</v>
          </cell>
          <cell r="AV3438" t="str">
            <v>sc</v>
          </cell>
        </row>
        <row r="3439">
          <cell r="AP3439">
            <v>604624</v>
          </cell>
          <cell r="AQ3439">
            <v>8004647</v>
          </cell>
          <cell r="AR3439">
            <v>8</v>
          </cell>
          <cell r="AS3439">
            <v>42313</v>
          </cell>
          <cell r="AT3439" t="str">
            <v>IDU-1792-2013 Terminado Acciones de Movilidad IDU Arterial  -Calzada 4-POLIZA ESTABILIDAD ACTIVA</v>
          </cell>
          <cell r="AV3439" t="str">
            <v>sc</v>
          </cell>
        </row>
        <row r="3440">
          <cell r="AP3440">
            <v>604631</v>
          </cell>
          <cell r="AQ3440">
            <v>8004688</v>
          </cell>
          <cell r="AR3440">
            <v>8</v>
          </cell>
          <cell r="AS3440">
            <v>42313</v>
          </cell>
          <cell r="AT3440" t="str">
            <v>IDU-1792-2013 Terminado Acciones de Movilidad IDU Arterial  -Calzada 4-POLIZA ESTABILIDAD ACTIVA</v>
          </cell>
          <cell r="AV3440" t="str">
            <v>sc</v>
          </cell>
        </row>
        <row r="3441">
          <cell r="AP3441">
            <v>604638</v>
          </cell>
          <cell r="AQ3441">
            <v>8004733</v>
          </cell>
          <cell r="AR3441">
            <v>8</v>
          </cell>
          <cell r="AS3441">
            <v>42313</v>
          </cell>
          <cell r="AT3441" t="str">
            <v>IDU-1792-2013 Terminado Acciones de Movilidad IDU Arterial  -Calzada 4-POLIZA ESTABILIDAD ACTIVA</v>
          </cell>
          <cell r="AV3441" t="str">
            <v>sc</v>
          </cell>
        </row>
        <row r="3442">
          <cell r="AP3442">
            <v>604645</v>
          </cell>
          <cell r="AQ3442">
            <v>8004796</v>
          </cell>
          <cell r="AR3442">
            <v>8</v>
          </cell>
          <cell r="AS3442">
            <v>42313</v>
          </cell>
          <cell r="AT3442" t="str">
            <v>IDU-1792-2013 Terminado Acciones de Movilidad IDU Arterial  -Calzada 4-POLIZA ESTABILIDAD ACTIVA</v>
          </cell>
          <cell r="AV3442" t="str">
            <v>sc</v>
          </cell>
        </row>
        <row r="3443">
          <cell r="AP3443">
            <v>605221</v>
          </cell>
          <cell r="AQ3443">
            <v>8012545</v>
          </cell>
          <cell r="AR3443">
            <v>8</v>
          </cell>
          <cell r="AS3443">
            <v>42313</v>
          </cell>
          <cell r="AT3443" t="str">
            <v>IDU-1718-2014 Terminado Mantenimiento Rutinario IDU Arterial  -</v>
          </cell>
          <cell r="AV3443" t="str">
            <v>sc</v>
          </cell>
        </row>
        <row r="3444">
          <cell r="AP3444">
            <v>605223</v>
          </cell>
          <cell r="AQ3444">
            <v>8012545</v>
          </cell>
          <cell r="AR3444">
            <v>8</v>
          </cell>
          <cell r="AS3444">
            <v>42313</v>
          </cell>
          <cell r="AT3444" t="str">
            <v>IDU-1718-2014 Terminado Mantenimiento Rutinario IDU Arterial  -</v>
          </cell>
          <cell r="AV3444" t="str">
            <v>sc</v>
          </cell>
        </row>
        <row r="3445">
          <cell r="AP3445">
            <v>606190</v>
          </cell>
          <cell r="AQ3445">
            <v>8004163</v>
          </cell>
          <cell r="AR3445">
            <v>8</v>
          </cell>
          <cell r="AS3445">
            <v>42313</v>
          </cell>
          <cell r="AT3445" t="str">
            <v>IDU-73-2008 Terminado Construcción IDU Circuito Movilidad  -</v>
          </cell>
          <cell r="AV3445" t="str">
            <v>sc</v>
          </cell>
        </row>
        <row r="3446">
          <cell r="AP3446">
            <v>606200</v>
          </cell>
          <cell r="AQ3446">
            <v>8004277</v>
          </cell>
          <cell r="AR3446">
            <v>8</v>
          </cell>
          <cell r="AS3446">
            <v>42313</v>
          </cell>
          <cell r="AT3446" t="str">
            <v>IDU-73-2008 Terminado Construcción IDU Circuito Movilidad  -</v>
          </cell>
          <cell r="AV3446" t="str">
            <v>sc</v>
          </cell>
        </row>
        <row r="3447">
          <cell r="AP3447">
            <v>606205</v>
          </cell>
          <cell r="AQ3447">
            <v>8004393</v>
          </cell>
          <cell r="AR3447">
            <v>8</v>
          </cell>
          <cell r="AS3447">
            <v>42313</v>
          </cell>
          <cell r="AT3447" t="str">
            <v>IDU-73-2008 Terminado Acciones de Movilidad IDU Circuito Movilidad  -</v>
          </cell>
          <cell r="AV3447" t="str">
            <v>sc</v>
          </cell>
        </row>
        <row r="3448">
          <cell r="AP3448">
            <v>606220</v>
          </cell>
          <cell r="AQ3448">
            <v>8012077</v>
          </cell>
          <cell r="AR3448">
            <v>8</v>
          </cell>
          <cell r="AS3448">
            <v>42313</v>
          </cell>
          <cell r="AT3448" t="str">
            <v>IDU-73-2008 Terminado Rehabilitación IDU Circuito Movilidad  -</v>
          </cell>
          <cell r="AV3448" t="str">
            <v>sc</v>
          </cell>
        </row>
        <row r="3449">
          <cell r="AP3449">
            <v>805538</v>
          </cell>
          <cell r="AQ3449">
            <v>8010109</v>
          </cell>
          <cell r="AR3449">
            <v>8</v>
          </cell>
          <cell r="AS3449">
            <v>41047</v>
          </cell>
          <cell r="AT3449" t="str">
            <v>UMV-189-2009 Terminado Mantenimiento Periódico UAERMV Local  -</v>
          </cell>
          <cell r="AV3449" t="str">
            <v>sc</v>
          </cell>
        </row>
        <row r="3450">
          <cell r="AP3450">
            <v>900773</v>
          </cell>
          <cell r="AQ3450">
            <v>30000661</v>
          </cell>
          <cell r="AR3450">
            <v>8</v>
          </cell>
          <cell r="AS3450">
            <v>42313</v>
          </cell>
          <cell r="AT3450" t="str">
            <v>IDU-067-2012 Terminado Acciones de Movilidad IDU Circuito Movilidad  -</v>
          </cell>
          <cell r="AV3450" t="str">
            <v>sc</v>
          </cell>
        </row>
        <row r="3451">
          <cell r="AP3451">
            <v>900776</v>
          </cell>
          <cell r="AQ3451">
            <v>30000662</v>
          </cell>
          <cell r="AR3451">
            <v>8</v>
          </cell>
          <cell r="AS3451">
            <v>42313</v>
          </cell>
          <cell r="AT3451" t="str">
            <v>IDU-067-2012 Terminado Acciones de Movilidad IDU Circuito Movilidad  -</v>
          </cell>
          <cell r="AV3451" t="str">
            <v>sc</v>
          </cell>
        </row>
        <row r="3452">
          <cell r="AP3452">
            <v>900791</v>
          </cell>
          <cell r="AQ3452">
            <v>30000668</v>
          </cell>
          <cell r="AR3452">
            <v>8</v>
          </cell>
          <cell r="AS3452">
            <v>42313</v>
          </cell>
          <cell r="AT3452" t="str">
            <v>IDU-067-2012 Terminado Acciones de Movilidad IDU Circuito Movilidad  -</v>
          </cell>
          <cell r="AV3452" t="str">
            <v>sc</v>
          </cell>
        </row>
        <row r="3453">
          <cell r="AP3453">
            <v>900888</v>
          </cell>
          <cell r="AQ3453">
            <v>30000669</v>
          </cell>
          <cell r="AR3453">
            <v>8</v>
          </cell>
          <cell r="AS3453">
            <v>42313</v>
          </cell>
          <cell r="AT3453" t="str">
            <v>IDU-067-2012 Terminado Acciones de Movilidad IDU Circuito Movilidad  -</v>
          </cell>
          <cell r="AV3453" t="str">
            <v>sc</v>
          </cell>
        </row>
        <row r="3454">
          <cell r="AP3454">
            <v>900891</v>
          </cell>
          <cell r="AQ3454">
            <v>30000670</v>
          </cell>
          <cell r="AR3454">
            <v>8</v>
          </cell>
          <cell r="AS3454">
            <v>42313</v>
          </cell>
          <cell r="AT3454" t="str">
            <v>IDU-067-2012 Terminado Acciones de Movilidad IDU Circuito Movilidad  -</v>
          </cell>
          <cell r="AV3454" t="str">
            <v>sc</v>
          </cell>
        </row>
        <row r="3455">
          <cell r="AP3455">
            <v>904005</v>
          </cell>
          <cell r="AQ3455">
            <v>30001788</v>
          </cell>
          <cell r="AR3455">
            <v>8</v>
          </cell>
          <cell r="AS3455">
            <v>42667</v>
          </cell>
          <cell r="AT3455" t="str">
            <v>SD Terminado Mantenimiento Periódico UAERMV Arterial SD -Anden 1-POLIZA ESTABILIDAD ACTIVA</v>
          </cell>
          <cell r="AV3455" t="str">
            <v>sc</v>
          </cell>
        </row>
        <row r="3456">
          <cell r="AP3456">
            <v>904007</v>
          </cell>
          <cell r="AQ3456">
            <v>30001788</v>
          </cell>
          <cell r="AR3456">
            <v>8</v>
          </cell>
          <cell r="AS3456">
            <v>42488</v>
          </cell>
          <cell r="AT3456" t="str">
            <v>SD Terminado Parcheo UAERMV Arterial  -Anden 1-POLIZA ESTABILIDAD ACTIVA</v>
          </cell>
          <cell r="AV3456" t="str">
            <v>sc</v>
          </cell>
        </row>
        <row r="3457">
          <cell r="AP3457">
            <v>904010</v>
          </cell>
          <cell r="AQ3457">
            <v>30001798</v>
          </cell>
          <cell r="AR3457">
            <v>8</v>
          </cell>
          <cell r="AS3457">
            <v>42313</v>
          </cell>
          <cell r="AT3457" t="str">
            <v>IDU-73-2008 Terminado Rehabilitación IDU Circuito Movilidad  -</v>
          </cell>
          <cell r="AV3457" t="str">
            <v>sc</v>
          </cell>
        </row>
        <row r="3458">
          <cell r="AP3458">
            <v>904456</v>
          </cell>
          <cell r="AQ3458">
            <v>30001954</v>
          </cell>
          <cell r="AR3458">
            <v>8</v>
          </cell>
          <cell r="AS3458">
            <v>42313</v>
          </cell>
          <cell r="AT3458" t="str">
            <v>IDU-73-2008 Terminado Reconstrucción IDU Intermedia  -</v>
          </cell>
          <cell r="AV3458" t="str">
            <v>INTERVENIDO CTO IDU-73-2008 RECONSTRUCCION</v>
          </cell>
        </row>
        <row r="3459">
          <cell r="AP3459">
            <v>2502383</v>
          </cell>
          <cell r="AQ3459">
            <v>30000650</v>
          </cell>
          <cell r="AR3459">
            <v>8</v>
          </cell>
          <cell r="AS3459">
            <v>42768</v>
          </cell>
          <cell r="AT3459" t="str">
            <v>SD Reservado Acciones de Movilidad UAERMV Circuito Movilidad Salvando Vidas -</v>
          </cell>
          <cell r="AV3459" t="str">
            <v>sc</v>
          </cell>
        </row>
        <row r="3460">
          <cell r="AP3460">
            <v>2506180</v>
          </cell>
          <cell r="AQ3460">
            <v>50006543</v>
          </cell>
          <cell r="AR3460">
            <v>8</v>
          </cell>
          <cell r="AS3460">
            <v>42313</v>
          </cell>
          <cell r="AT3460" t="str">
            <v>IDU-73-2008 Terminado Reconstrucción IDU Arterial  -</v>
          </cell>
          <cell r="AV3460" t="str">
            <v>sc</v>
          </cell>
        </row>
        <row r="3461">
          <cell r="AP3461">
            <v>2517856</v>
          </cell>
          <cell r="AQ3461">
            <v>8004500</v>
          </cell>
          <cell r="AR3461">
            <v>8</v>
          </cell>
          <cell r="AS3461">
            <v>42412</v>
          </cell>
          <cell r="AT3461" t="str">
            <v>IDU-1806-2015 Contratado Mantenimiento Periódico IDU Arterial BRIGADA DE REACCIÓN VIAL -</v>
          </cell>
          <cell r="AV3461" t="str">
            <v>sc</v>
          </cell>
        </row>
        <row r="3462">
          <cell r="AP3462">
            <v>2517879</v>
          </cell>
          <cell r="AQ3462">
            <v>8011524</v>
          </cell>
          <cell r="AR3462">
            <v>8</v>
          </cell>
          <cell r="AS3462">
            <v>42412</v>
          </cell>
          <cell r="AT3462" t="str">
            <v>IDU-1806-2015 Contratado Mantenimiento Periódico IDU Arterial BRIGADA DE REACCIÓN VIAL -</v>
          </cell>
          <cell r="AV3462" t="str">
            <v>sc</v>
          </cell>
        </row>
        <row r="3463">
          <cell r="AP3463">
            <v>2517886</v>
          </cell>
          <cell r="AQ3463">
            <v>8011511</v>
          </cell>
          <cell r="AR3463">
            <v>8</v>
          </cell>
          <cell r="AS3463">
            <v>42412</v>
          </cell>
          <cell r="AT3463" t="str">
            <v>IDU-1806-2015 Contratado Mantenimiento Periódico IDU Arterial BRIGADA DE REACCIÓN VIAL -</v>
          </cell>
          <cell r="AV3463" t="str">
            <v>sc</v>
          </cell>
        </row>
        <row r="3464">
          <cell r="AP3464">
            <v>2517891</v>
          </cell>
          <cell r="AQ3464">
            <v>8004500</v>
          </cell>
          <cell r="AR3464">
            <v>8</v>
          </cell>
          <cell r="AS3464">
            <v>42412</v>
          </cell>
          <cell r="AT3464" t="str">
            <v>IDU-1806-2015 Contratado Mantenimiento Periódico IDU Arterial BRIGADA DE REACCIÓN VIAL -</v>
          </cell>
          <cell r="AV3464" t="str">
            <v>sc</v>
          </cell>
        </row>
        <row r="3465">
          <cell r="AP3465">
            <v>2517895</v>
          </cell>
          <cell r="AQ3465">
            <v>8004500</v>
          </cell>
          <cell r="AR3465">
            <v>8</v>
          </cell>
          <cell r="AS3465">
            <v>42412</v>
          </cell>
          <cell r="AT3465" t="str">
            <v>IDU-1806-2015 Contratado Mantenimiento Periódico IDU Arterial BRIGADA DE REACCIÓN VIAL -</v>
          </cell>
          <cell r="AV3465" t="str">
            <v>sc</v>
          </cell>
        </row>
        <row r="3466">
          <cell r="AP3466">
            <v>2517903</v>
          </cell>
          <cell r="AQ3466">
            <v>8004500</v>
          </cell>
          <cell r="AR3466">
            <v>8</v>
          </cell>
          <cell r="AS3466">
            <v>42412</v>
          </cell>
          <cell r="AT3466" t="str">
            <v>IDU-1806-2015 Contratado Mantenimiento Periódico IDU Arterial BRIGADA DE REACCIÓN VIAL -</v>
          </cell>
          <cell r="AV3466" t="str">
            <v>sc</v>
          </cell>
        </row>
        <row r="3467">
          <cell r="AP3467">
            <v>2518144</v>
          </cell>
          <cell r="AQ3467">
            <v>8009743</v>
          </cell>
          <cell r="AR3467">
            <v>8</v>
          </cell>
          <cell r="AS3467">
            <v>42768</v>
          </cell>
          <cell r="AT3467" t="str">
            <v>SD Reservado Acciones de Movilidad UAERMV Circuito Movilidad Salvando Vidas -</v>
          </cell>
          <cell r="AV3467" t="str">
            <v>sc</v>
          </cell>
        </row>
        <row r="3468">
          <cell r="AP3468">
            <v>2518176</v>
          </cell>
          <cell r="AQ3468">
            <v>8011244</v>
          </cell>
          <cell r="AR3468">
            <v>8</v>
          </cell>
          <cell r="AS3468">
            <v>42409</v>
          </cell>
          <cell r="AT3468" t="str">
            <v>IDU-1707-2014 Terminado Rehabilitación IDU Circuito Movilidad  -</v>
          </cell>
          <cell r="AV3468" t="str">
            <v>sc</v>
          </cell>
        </row>
        <row r="3469">
          <cell r="AP3469">
            <v>5120199</v>
          </cell>
          <cell r="AQ3469">
            <v>50006100</v>
          </cell>
          <cell r="AR3469">
            <v>8</v>
          </cell>
          <cell r="AS3469">
            <v>42313</v>
          </cell>
          <cell r="AT3469" t="str">
            <v>IDU-57-2012 Terminado Acciones de Movilidad IDU Arterial  -</v>
          </cell>
          <cell r="AV3469" t="str">
            <v>sc</v>
          </cell>
        </row>
        <row r="3470">
          <cell r="AP3470">
            <v>24119866</v>
          </cell>
          <cell r="AQ3470">
            <v>6000003</v>
          </cell>
          <cell r="AR3470">
            <v>8</v>
          </cell>
          <cell r="AS3470">
            <v>42313</v>
          </cell>
          <cell r="AT3470" t="str">
            <v>IDU-1718-2014 Terminado Mantenimiento Rutinario IDU Arterial  -</v>
          </cell>
          <cell r="AV3470" t="str">
            <v>sc</v>
          </cell>
        </row>
        <row r="3471">
          <cell r="AP3471">
            <v>24119907</v>
          </cell>
          <cell r="AQ3471">
            <v>8000980</v>
          </cell>
          <cell r="AR3471">
            <v>8</v>
          </cell>
          <cell r="AS3471">
            <v>42412</v>
          </cell>
          <cell r="AT3471" t="str">
            <v>IDU-1806-2015 Contratado Mantenimiento Periódico IDU Arterial BRIGADA DE REACCIÓN VIAL -</v>
          </cell>
          <cell r="AV3471" t="str">
            <v>sc</v>
          </cell>
        </row>
        <row r="3472">
          <cell r="AP3472">
            <v>24119908</v>
          </cell>
          <cell r="AQ3472">
            <v>8000980</v>
          </cell>
          <cell r="AR3472">
            <v>8</v>
          </cell>
          <cell r="AS3472">
            <v>42412</v>
          </cell>
          <cell r="AT3472" t="str">
            <v>IDU-1806-2015 Contratado Mantenimiento Periódico IDU Arterial BRIGADA DE REACCIÓN VIAL -</v>
          </cell>
          <cell r="AV3472" t="str">
            <v>sc</v>
          </cell>
        </row>
        <row r="3473">
          <cell r="AP3473">
            <v>24119909</v>
          </cell>
          <cell r="AQ3473">
            <v>8000980</v>
          </cell>
          <cell r="AR3473">
            <v>8</v>
          </cell>
          <cell r="AS3473">
            <v>42412</v>
          </cell>
          <cell r="AT3473" t="str">
            <v>IDU-1806-2015 Contratado Mantenimiento Periódico IDU Arterial BRIGADA DE REACCIÓN VIAL -</v>
          </cell>
          <cell r="AV3473" t="str">
            <v>sc</v>
          </cell>
        </row>
        <row r="3474">
          <cell r="AP3474">
            <v>24119910</v>
          </cell>
          <cell r="AQ3474">
            <v>8001044</v>
          </cell>
          <cell r="AR3474">
            <v>8</v>
          </cell>
          <cell r="AS3474">
            <v>42412</v>
          </cell>
          <cell r="AT3474" t="str">
            <v>IDU-1806-2015 Contratado Mantenimiento Periódico IDU Arterial BRIGADA DE REACCIÓN VIAL -</v>
          </cell>
          <cell r="AV3474" t="str">
            <v>sc</v>
          </cell>
        </row>
        <row r="3475">
          <cell r="AP3475">
            <v>24119912</v>
          </cell>
          <cell r="AQ3475">
            <v>8001282</v>
          </cell>
          <cell r="AR3475">
            <v>8</v>
          </cell>
          <cell r="AS3475">
            <v>42412</v>
          </cell>
          <cell r="AT3475" t="str">
            <v>IDU-1806-2015 Contratado Mantenimiento Periódico IDU Arterial BRIGADA DE REACCIÓN VIAL -Anden 11-POLIZA ESTABILIDAD ACTIVA</v>
          </cell>
          <cell r="AV3475" t="str">
            <v>sc</v>
          </cell>
        </row>
        <row r="3476">
          <cell r="AP3476">
            <v>24119938</v>
          </cell>
          <cell r="AQ3476">
            <v>8003006</v>
          </cell>
          <cell r="AR3476">
            <v>8</v>
          </cell>
          <cell r="AS3476">
            <v>42313</v>
          </cell>
          <cell r="AT3476" t="str">
            <v>IDU-1792-2013 Terminado Mantenimiento Periódico IDU Arterial  -Calzada 2-4-POLIZA ESTABILIDAD ACTIVA</v>
          </cell>
          <cell r="AV3476" t="str">
            <v>sc</v>
          </cell>
        </row>
        <row r="3477">
          <cell r="AP3477">
            <v>24119945</v>
          </cell>
          <cell r="AQ3477">
            <v>8003096</v>
          </cell>
          <cell r="AR3477">
            <v>8</v>
          </cell>
          <cell r="AS3477">
            <v>42412</v>
          </cell>
          <cell r="AT3477" t="str">
            <v>IDU-1806-2015 Contratado Mantenimiento Periódico IDU Arterial BRIGADA DE REACCIÓN VIAL -Calzada8-POLIZA ESTABILIDAD ACTIVA</v>
          </cell>
          <cell r="AV3477" t="str">
            <v>sc</v>
          </cell>
        </row>
        <row r="3478">
          <cell r="AP3478">
            <v>24119957</v>
          </cell>
          <cell r="AQ3478">
            <v>8003644</v>
          </cell>
          <cell r="AR3478">
            <v>8</v>
          </cell>
          <cell r="AS3478">
            <v>42412</v>
          </cell>
          <cell r="AT3478" t="str">
            <v>IDU-1806-2015 Contratado Mantenimiento Periódico IDU Arterial BRIGADA DE REACCIÓN VIAL -Calzada10-4-8-POLIZA ESTABILIDAD ACTIVA</v>
          </cell>
          <cell r="AV3478" t="str">
            <v>sc</v>
          </cell>
        </row>
        <row r="3479">
          <cell r="AP3479">
            <v>24119959</v>
          </cell>
          <cell r="AQ3479">
            <v>8003644</v>
          </cell>
          <cell r="AR3479">
            <v>8</v>
          </cell>
          <cell r="AS3479">
            <v>42412</v>
          </cell>
          <cell r="AT3479" t="str">
            <v>IDU-1806-2015 Contratado Mantenimiento Periódico IDU Arterial BRIGADA DE REACCIÓN VIAL -Calzada10-4-8-POLIZA ESTABILIDAD ACTIVA</v>
          </cell>
          <cell r="AV3479" t="str">
            <v>sc</v>
          </cell>
        </row>
        <row r="3480">
          <cell r="AP3480">
            <v>24120005</v>
          </cell>
          <cell r="AQ3480">
            <v>8004705</v>
          </cell>
          <cell r="AR3480">
            <v>8</v>
          </cell>
          <cell r="AS3480">
            <v>42534</v>
          </cell>
          <cell r="AT3480" t="str">
            <v>IDU-1707-2014 Terminado Acciones de Movilidad IDU Arterial SITP Y TRONCALES -</v>
          </cell>
          <cell r="AV3480" t="str">
            <v>sc</v>
          </cell>
        </row>
        <row r="3481">
          <cell r="AP3481">
            <v>24120014</v>
          </cell>
          <cell r="AQ3481">
            <v>8005305</v>
          </cell>
          <cell r="AR3481">
            <v>8</v>
          </cell>
          <cell r="AS3481">
            <v>42313</v>
          </cell>
          <cell r="AT3481" t="str">
            <v>IDU-57-2012 Terminado Acciones de Movilidad IDU Arterial  -</v>
          </cell>
          <cell r="AV3481" t="str">
            <v>sc</v>
          </cell>
        </row>
        <row r="3482">
          <cell r="AP3482">
            <v>24120017</v>
          </cell>
          <cell r="AQ3482">
            <v>8006237</v>
          </cell>
          <cell r="AR3482">
            <v>8</v>
          </cell>
          <cell r="AS3482">
            <v>42412</v>
          </cell>
          <cell r="AT3482" t="str">
            <v>IDU-1806-2015 Contratado Mantenimiento Periódico IDU Arterial BRIGADA DE REACCIÓN VIAL -</v>
          </cell>
          <cell r="AV3482" t="str">
            <v>sc</v>
          </cell>
        </row>
        <row r="3483">
          <cell r="AP3483">
            <v>24120023</v>
          </cell>
          <cell r="AQ3483">
            <v>8008419</v>
          </cell>
          <cell r="AR3483">
            <v>8</v>
          </cell>
          <cell r="AS3483">
            <v>42611</v>
          </cell>
          <cell r="AT3483" t="str">
            <v>SD Terminado Mantenimiento Periódico UAERMV Arterial  -</v>
          </cell>
          <cell r="AV3483" t="str">
            <v>sc</v>
          </cell>
        </row>
        <row r="3484">
          <cell r="AP3484">
            <v>24120028</v>
          </cell>
          <cell r="AQ3484">
            <v>8011612</v>
          </cell>
          <cell r="AR3484">
            <v>8</v>
          </cell>
          <cell r="AS3484">
            <v>42313</v>
          </cell>
          <cell r="AT3484" t="str">
            <v>IDU-1718-2014 Terminado Mantenimiento Rutinario IDU Arterial  -</v>
          </cell>
          <cell r="AV3484" t="str">
            <v>sc</v>
          </cell>
        </row>
        <row r="3485">
          <cell r="AP3485">
            <v>24120029</v>
          </cell>
          <cell r="AQ3485">
            <v>8011612</v>
          </cell>
          <cell r="AR3485">
            <v>8</v>
          </cell>
          <cell r="AS3485">
            <v>42313</v>
          </cell>
          <cell r="AT3485" t="str">
            <v>IDU-1718-2014 Terminado Mantenimiento Rutinario IDU Arterial  -</v>
          </cell>
          <cell r="AV3485" t="str">
            <v>sc</v>
          </cell>
        </row>
        <row r="3486">
          <cell r="AP3486">
            <v>24120030</v>
          </cell>
          <cell r="AQ3486">
            <v>8011616</v>
          </cell>
          <cell r="AR3486">
            <v>8</v>
          </cell>
          <cell r="AS3486">
            <v>42313</v>
          </cell>
          <cell r="AT3486" t="str">
            <v>IDU-1718-2014 Terminado Mantenimiento Rutinario IDU Arterial  -</v>
          </cell>
          <cell r="AV3486" t="str">
            <v>sc</v>
          </cell>
        </row>
        <row r="3487">
          <cell r="AP3487">
            <v>24120031</v>
          </cell>
          <cell r="AQ3487">
            <v>8011616</v>
          </cell>
          <cell r="AR3487">
            <v>8</v>
          </cell>
          <cell r="AS3487">
            <v>42313</v>
          </cell>
          <cell r="AT3487" t="str">
            <v>IDU-1718-2014 Terminado Mantenimiento Rutinario IDU Arterial  -</v>
          </cell>
          <cell r="AV3487" t="str">
            <v>sc</v>
          </cell>
        </row>
        <row r="3488">
          <cell r="AP3488">
            <v>24120032</v>
          </cell>
          <cell r="AQ3488">
            <v>8011618</v>
          </cell>
          <cell r="AR3488">
            <v>8</v>
          </cell>
          <cell r="AS3488">
            <v>42313</v>
          </cell>
          <cell r="AT3488" t="str">
            <v>IDU-1718-2014 Terminado Mantenimiento Rutinario IDU Arterial  -</v>
          </cell>
          <cell r="AV3488" t="str">
            <v>sc</v>
          </cell>
        </row>
        <row r="3489">
          <cell r="AP3489">
            <v>24120033</v>
          </cell>
          <cell r="AQ3489">
            <v>8011618</v>
          </cell>
          <cell r="AR3489">
            <v>8</v>
          </cell>
          <cell r="AS3489">
            <v>42313</v>
          </cell>
          <cell r="AT3489" t="str">
            <v>IDU-1718-2014 Terminado Mantenimiento Rutinario IDU Arterial  -</v>
          </cell>
          <cell r="AV3489" t="str">
            <v>sc</v>
          </cell>
        </row>
        <row r="3490">
          <cell r="AP3490">
            <v>24120035</v>
          </cell>
          <cell r="AQ3490">
            <v>8011622</v>
          </cell>
          <cell r="AR3490">
            <v>8</v>
          </cell>
          <cell r="AS3490">
            <v>42313</v>
          </cell>
          <cell r="AT3490" t="str">
            <v>IDU-1718-2014 Terminado Mantenimiento Rutinario IDU Arterial  -</v>
          </cell>
          <cell r="AV3490" t="str">
            <v>sc</v>
          </cell>
        </row>
        <row r="3491">
          <cell r="AP3491">
            <v>24120036</v>
          </cell>
          <cell r="AQ3491">
            <v>8011624</v>
          </cell>
          <cell r="AR3491">
            <v>8</v>
          </cell>
          <cell r="AS3491">
            <v>42313</v>
          </cell>
          <cell r="AT3491" t="str">
            <v>IDU-1718-2014 Terminado Mantenimiento Rutinario IDU Arterial  -</v>
          </cell>
          <cell r="AV3491" t="str">
            <v>sc</v>
          </cell>
        </row>
        <row r="3492">
          <cell r="AP3492">
            <v>24120037</v>
          </cell>
          <cell r="AQ3492">
            <v>8011624</v>
          </cell>
          <cell r="AR3492">
            <v>8</v>
          </cell>
          <cell r="AS3492">
            <v>42313</v>
          </cell>
          <cell r="AT3492" t="str">
            <v>IDU-1718-2014 Terminado Mantenimiento Rutinario IDU Arterial  -</v>
          </cell>
          <cell r="AV3492" t="str">
            <v>sc</v>
          </cell>
        </row>
        <row r="3493">
          <cell r="AP3493">
            <v>24120038</v>
          </cell>
          <cell r="AQ3493">
            <v>8011633</v>
          </cell>
          <cell r="AR3493">
            <v>8</v>
          </cell>
          <cell r="AS3493">
            <v>42313</v>
          </cell>
          <cell r="AT3493" t="str">
            <v>IDU-1718-2014 Terminado Mantenimiento Rutinario IDU Arterial  -</v>
          </cell>
          <cell r="AV3493" t="str">
            <v>sc</v>
          </cell>
        </row>
        <row r="3494">
          <cell r="AP3494">
            <v>24120039</v>
          </cell>
          <cell r="AQ3494">
            <v>8011633</v>
          </cell>
          <cell r="AR3494">
            <v>8</v>
          </cell>
          <cell r="AS3494">
            <v>42313</v>
          </cell>
          <cell r="AT3494" t="str">
            <v>IDU-1718-2014 Terminado Mantenimiento Rutinario IDU Arterial  -</v>
          </cell>
          <cell r="AV3494" t="str">
            <v>sc</v>
          </cell>
        </row>
        <row r="3495">
          <cell r="AP3495">
            <v>24120042</v>
          </cell>
          <cell r="AQ3495">
            <v>8012206</v>
          </cell>
          <cell r="AR3495">
            <v>8</v>
          </cell>
          <cell r="AS3495">
            <v>42313</v>
          </cell>
          <cell r="AT3495" t="str">
            <v>IDU-57-2012 Terminado Acciones de Movilidad IDU Arterial  -</v>
          </cell>
          <cell r="AV3495" t="str">
            <v>sc</v>
          </cell>
        </row>
        <row r="3496">
          <cell r="AP3496">
            <v>24120048</v>
          </cell>
          <cell r="AQ3496">
            <v>8012545</v>
          </cell>
          <cell r="AR3496">
            <v>8</v>
          </cell>
          <cell r="AS3496">
            <v>42313</v>
          </cell>
          <cell r="AT3496" t="str">
            <v>IDU-1718-2014 Terminado Mantenimiento Rutinario IDU Arterial  -</v>
          </cell>
          <cell r="AV3496" t="str">
            <v>sc</v>
          </cell>
        </row>
        <row r="3497">
          <cell r="AP3497">
            <v>24120049</v>
          </cell>
          <cell r="AQ3497">
            <v>8012545</v>
          </cell>
          <cell r="AR3497">
            <v>8</v>
          </cell>
          <cell r="AS3497">
            <v>42313</v>
          </cell>
          <cell r="AT3497" t="str">
            <v>IDU-1718-2014 Terminado Mantenimiento Rutinario IDU Arterial  -</v>
          </cell>
          <cell r="AV3497" t="str">
            <v>sc</v>
          </cell>
        </row>
        <row r="3498">
          <cell r="AP3498">
            <v>24120052</v>
          </cell>
          <cell r="AQ3498">
            <v>8012573</v>
          </cell>
          <cell r="AR3498">
            <v>8</v>
          </cell>
          <cell r="AS3498">
            <v>42313</v>
          </cell>
          <cell r="AT3498" t="str">
            <v>IDU-57-2012 Terminado Acciones de Movilidad IDU Arterial  -</v>
          </cell>
          <cell r="AV3498" t="str">
            <v>sc</v>
          </cell>
        </row>
        <row r="3499">
          <cell r="AP3499">
            <v>24120053</v>
          </cell>
          <cell r="AQ3499">
            <v>8012574</v>
          </cell>
          <cell r="AR3499">
            <v>8</v>
          </cell>
          <cell r="AS3499">
            <v>42313</v>
          </cell>
          <cell r="AT3499" t="str">
            <v>IDU-57-2012 Terminado Acciones de Movilidad IDU Arterial  -</v>
          </cell>
          <cell r="AV3499" t="str">
            <v>sc</v>
          </cell>
        </row>
        <row r="3500">
          <cell r="AP3500">
            <v>24120075</v>
          </cell>
          <cell r="AQ3500">
            <v>8012846</v>
          </cell>
          <cell r="AR3500">
            <v>8</v>
          </cell>
          <cell r="AS3500">
            <v>42412</v>
          </cell>
          <cell r="AT3500" t="str">
            <v>IDU-1806-2015 Contratado Mantenimiento Periódico IDU Arterial BRIGADA DE REACCIÓN VIAL -</v>
          </cell>
          <cell r="AV3500" t="str">
            <v>sc</v>
          </cell>
        </row>
        <row r="3501">
          <cell r="AP3501">
            <v>24120077</v>
          </cell>
          <cell r="AQ3501">
            <v>8012850</v>
          </cell>
          <cell r="AR3501">
            <v>8</v>
          </cell>
          <cell r="AS3501">
            <v>42313</v>
          </cell>
          <cell r="AT3501" t="str">
            <v>IDU-57-2012 Terminado Acciones de Movilidad IDU Arterial  -</v>
          </cell>
          <cell r="AV3501" t="str">
            <v>sc</v>
          </cell>
        </row>
        <row r="3502">
          <cell r="AP3502">
            <v>24121660</v>
          </cell>
          <cell r="AQ3502">
            <v>50001501</v>
          </cell>
          <cell r="AR3502">
            <v>8</v>
          </cell>
          <cell r="AS3502">
            <v>42313</v>
          </cell>
          <cell r="AT3502" t="str">
            <v>IDU-57-2012 Terminado Acciones de Movilidad IDU Arterial  -</v>
          </cell>
          <cell r="AV3502" t="str">
            <v>sc</v>
          </cell>
        </row>
        <row r="3503">
          <cell r="AP3503">
            <v>24121750</v>
          </cell>
          <cell r="AQ3503">
            <v>50004644</v>
          </cell>
          <cell r="AR3503">
            <v>8</v>
          </cell>
          <cell r="AS3503">
            <v>42313</v>
          </cell>
          <cell r="AT3503" t="str">
            <v>IDU-57-2012 Terminado Acciones de Movilidad IDU Arterial  -</v>
          </cell>
          <cell r="AV3503" t="str">
            <v>sc</v>
          </cell>
        </row>
        <row r="3504">
          <cell r="AP3504">
            <v>24121751</v>
          </cell>
          <cell r="AQ3504">
            <v>50004644</v>
          </cell>
          <cell r="AR3504">
            <v>8</v>
          </cell>
          <cell r="AS3504">
            <v>42534</v>
          </cell>
          <cell r="AT3504" t="str">
            <v>IDU-1707-2014 Terminado Acciones de Movilidad IDU Arterial SITP Y TRONCALES -</v>
          </cell>
          <cell r="AV3504" t="str">
            <v>sc</v>
          </cell>
        </row>
        <row r="3505">
          <cell r="AP3505">
            <v>24122008</v>
          </cell>
          <cell r="AQ3505">
            <v>50006052</v>
          </cell>
          <cell r="AR3505">
            <v>8</v>
          </cell>
          <cell r="AS3505">
            <v>42412</v>
          </cell>
          <cell r="AT3505" t="str">
            <v>IDU-1806-2015 Contratado Mantenimiento Periódico IDU Arterial BRIGADA DE REACCIÓN VIAL -</v>
          </cell>
          <cell r="AV3505" t="str">
            <v>sc</v>
          </cell>
        </row>
        <row r="3506">
          <cell r="AP3506">
            <v>24122009</v>
          </cell>
          <cell r="AQ3506">
            <v>50006052</v>
          </cell>
          <cell r="AR3506">
            <v>8</v>
          </cell>
          <cell r="AS3506">
            <v>42412</v>
          </cell>
          <cell r="AT3506" t="str">
            <v>IDU-1806-2015 Contratado Mantenimiento Periódico IDU Arterial BRIGADA DE REACCIÓN VIAL -</v>
          </cell>
          <cell r="AV3506" t="str">
            <v>sc</v>
          </cell>
        </row>
        <row r="3507">
          <cell r="AP3507">
            <v>24122010</v>
          </cell>
          <cell r="AQ3507">
            <v>50006052</v>
          </cell>
          <cell r="AR3507">
            <v>8</v>
          </cell>
          <cell r="AS3507">
            <v>42412</v>
          </cell>
          <cell r="AT3507" t="str">
            <v>IDU-1806-2015 Contratado Mantenimiento Periódico IDU Arterial BRIGADA DE REACCIÓN VIAL -</v>
          </cell>
          <cell r="AV3507" t="str">
            <v>sc</v>
          </cell>
        </row>
        <row r="3508">
          <cell r="AP3508">
            <v>24122011</v>
          </cell>
          <cell r="AQ3508">
            <v>50006052</v>
          </cell>
          <cell r="AR3508">
            <v>8</v>
          </cell>
          <cell r="AS3508">
            <v>42412</v>
          </cell>
          <cell r="AT3508" t="str">
            <v>IDU-1806-2015 Contratado Mantenimiento Periódico IDU Arterial BRIGADA DE REACCIÓN VIAL -</v>
          </cell>
          <cell r="AV3508" t="str">
            <v>sc</v>
          </cell>
        </row>
        <row r="3509">
          <cell r="AP3509">
            <v>24122012</v>
          </cell>
          <cell r="AQ3509">
            <v>50006053</v>
          </cell>
          <cell r="AR3509">
            <v>8</v>
          </cell>
          <cell r="AS3509">
            <v>42412</v>
          </cell>
          <cell r="AT3509" t="str">
            <v>IDU-1806-2015 Contratado Mantenimiento Periódico IDU Arterial BRIGADA DE REACCIÓN VIAL -</v>
          </cell>
          <cell r="AV3509" t="str">
            <v>sc</v>
          </cell>
        </row>
        <row r="3510">
          <cell r="AP3510">
            <v>24122013</v>
          </cell>
          <cell r="AQ3510">
            <v>50006053</v>
          </cell>
          <cell r="AR3510">
            <v>8</v>
          </cell>
          <cell r="AS3510">
            <v>42412</v>
          </cell>
          <cell r="AT3510" t="str">
            <v>IDU-1806-2015 Contratado Mantenimiento Periódico IDU Arterial BRIGADA DE REACCIÓN VIAL -</v>
          </cell>
          <cell r="AV3510" t="str">
            <v>sc</v>
          </cell>
        </row>
        <row r="3511">
          <cell r="AP3511">
            <v>24122014</v>
          </cell>
          <cell r="AQ3511">
            <v>50006053</v>
          </cell>
          <cell r="AR3511">
            <v>8</v>
          </cell>
          <cell r="AS3511">
            <v>42412</v>
          </cell>
          <cell r="AT3511" t="str">
            <v>IDU-1806-2015 Contratado Mantenimiento Periódico IDU Arterial BRIGADA DE REACCIÓN VIAL -</v>
          </cell>
          <cell r="AV3511" t="str">
            <v>sc</v>
          </cell>
        </row>
        <row r="3512">
          <cell r="AP3512">
            <v>24122015</v>
          </cell>
          <cell r="AQ3512">
            <v>50006053</v>
          </cell>
          <cell r="AR3512">
            <v>8</v>
          </cell>
          <cell r="AS3512">
            <v>42412</v>
          </cell>
          <cell r="AT3512" t="str">
            <v>IDU-1806-2015 Contratado Mantenimiento Periódico IDU Arterial BRIGADA DE REACCIÓN VIAL -</v>
          </cell>
          <cell r="AV3512" t="str">
            <v>sc</v>
          </cell>
        </row>
        <row r="3513">
          <cell r="AP3513">
            <v>24122016</v>
          </cell>
          <cell r="AQ3513">
            <v>50006054</v>
          </cell>
          <cell r="AR3513">
            <v>8</v>
          </cell>
          <cell r="AS3513">
            <v>42412</v>
          </cell>
          <cell r="AT3513" t="str">
            <v>IDU-1806-2015 Contratado Mantenimiento Periódico IDU Arterial BRIGADA DE REACCIÓN VIAL -</v>
          </cell>
          <cell r="AV3513" t="str">
            <v>sc</v>
          </cell>
        </row>
        <row r="3514">
          <cell r="AP3514">
            <v>24122017</v>
          </cell>
          <cell r="AQ3514">
            <v>50006054</v>
          </cell>
          <cell r="AR3514">
            <v>8</v>
          </cell>
          <cell r="AS3514">
            <v>42412</v>
          </cell>
          <cell r="AT3514" t="str">
            <v>IDU-1806-2015 Contratado Mantenimiento Periódico IDU Arterial BRIGADA DE REACCIÓN VIAL -</v>
          </cell>
          <cell r="AV3514" t="str">
            <v>sc</v>
          </cell>
        </row>
        <row r="3515">
          <cell r="AP3515">
            <v>24122018</v>
          </cell>
          <cell r="AQ3515">
            <v>50006054</v>
          </cell>
          <cell r="AR3515">
            <v>8</v>
          </cell>
          <cell r="AS3515">
            <v>42412</v>
          </cell>
          <cell r="AT3515" t="str">
            <v>IDU-1806-2015 Contratado Mantenimiento Periódico IDU Arterial BRIGADA DE REACCIÓN VIAL -</v>
          </cell>
          <cell r="AV3515" t="str">
            <v>sc</v>
          </cell>
        </row>
        <row r="3516">
          <cell r="AP3516">
            <v>24122019</v>
          </cell>
          <cell r="AQ3516">
            <v>50006054</v>
          </cell>
          <cell r="AR3516">
            <v>8</v>
          </cell>
          <cell r="AS3516">
            <v>42412</v>
          </cell>
          <cell r="AT3516" t="str">
            <v>IDU-1806-2015 Contratado Mantenimiento Periódico IDU Arterial BRIGADA DE REACCIÓN VIAL -</v>
          </cell>
          <cell r="AV3516" t="str">
            <v>sc</v>
          </cell>
        </row>
        <row r="3517">
          <cell r="AP3517">
            <v>24122020</v>
          </cell>
          <cell r="AQ3517">
            <v>50006055</v>
          </cell>
          <cell r="AR3517">
            <v>8</v>
          </cell>
          <cell r="AS3517">
            <v>42412</v>
          </cell>
          <cell r="AT3517" t="str">
            <v>IDU-1806-2015 Contratado Mantenimiento Periódico IDU Arterial BRIGADA DE REACCIÓN VIAL -Puente10-CERTIFICADO MODIFICACION ESTA* ACTIVA</v>
          </cell>
          <cell r="AV3517" t="str">
            <v>sc</v>
          </cell>
        </row>
        <row r="3518">
          <cell r="AP3518">
            <v>24122021</v>
          </cell>
          <cell r="AQ3518">
            <v>50006055</v>
          </cell>
          <cell r="AR3518">
            <v>8</v>
          </cell>
          <cell r="AS3518">
            <v>42412</v>
          </cell>
          <cell r="AT3518" t="str">
            <v>IDU-1806-2015 Contratado Mantenimiento Periódico IDU Arterial BRIGADA DE REACCIÓN VIAL -Puente10-CERTIFICADO MODIFICACION ESTA* ACTIVA</v>
          </cell>
          <cell r="AV3518" t="str">
            <v>sc</v>
          </cell>
        </row>
        <row r="3519">
          <cell r="AP3519">
            <v>24122022</v>
          </cell>
          <cell r="AQ3519">
            <v>50006055</v>
          </cell>
          <cell r="AR3519">
            <v>8</v>
          </cell>
          <cell r="AS3519">
            <v>42412</v>
          </cell>
          <cell r="AT3519" t="str">
            <v>IDU-1806-2015 Contratado Mantenimiento Periódico IDU Arterial BRIGADA DE REACCIÓN VIAL -Puente10-CERTIFICADO MODIFICACION ESTA* ACTIVA</v>
          </cell>
          <cell r="AV3519" t="str">
            <v>sc</v>
          </cell>
        </row>
        <row r="3520">
          <cell r="AP3520">
            <v>24122023</v>
          </cell>
          <cell r="AQ3520">
            <v>50006055</v>
          </cell>
          <cell r="AR3520">
            <v>8</v>
          </cell>
          <cell r="AS3520">
            <v>42412</v>
          </cell>
          <cell r="AT3520" t="str">
            <v>IDU-1806-2015 Contratado Mantenimiento Periódico IDU Arterial BRIGADA DE REACCIÓN VIAL -Puente10-CERTIFICADO MODIFICACION ESTA* ACTIVA</v>
          </cell>
          <cell r="AV3520" t="str">
            <v>sc</v>
          </cell>
        </row>
        <row r="3521">
          <cell r="AP3521">
            <v>24122024</v>
          </cell>
          <cell r="AQ3521">
            <v>50006056</v>
          </cell>
          <cell r="AR3521">
            <v>8</v>
          </cell>
          <cell r="AS3521">
            <v>42412</v>
          </cell>
          <cell r="AT3521" t="str">
            <v>IDU-1806-2015 Contratado Mantenimiento Periódico IDU Arterial BRIGADA DE REACCIÓN VIAL -</v>
          </cell>
          <cell r="AV3521" t="str">
            <v>sc</v>
          </cell>
        </row>
        <row r="3522">
          <cell r="AP3522">
            <v>24122025</v>
          </cell>
          <cell r="AQ3522">
            <v>50006056</v>
          </cell>
          <cell r="AR3522">
            <v>8</v>
          </cell>
          <cell r="AS3522">
            <v>42412</v>
          </cell>
          <cell r="AT3522" t="str">
            <v>IDU-1806-2015 Contratado Mantenimiento Periódico IDU Arterial BRIGADA DE REACCIÓN VIAL -</v>
          </cell>
          <cell r="AV3522" t="str">
            <v>sc</v>
          </cell>
        </row>
        <row r="3523">
          <cell r="AP3523">
            <v>24122026</v>
          </cell>
          <cell r="AQ3523">
            <v>50006056</v>
          </cell>
          <cell r="AR3523">
            <v>8</v>
          </cell>
          <cell r="AS3523">
            <v>42412</v>
          </cell>
          <cell r="AT3523" t="str">
            <v>IDU-1806-2015 Contratado Mantenimiento Periódico IDU Arterial BRIGADA DE REACCIÓN VIAL -</v>
          </cell>
          <cell r="AV3523" t="str">
            <v>sc</v>
          </cell>
        </row>
        <row r="3524">
          <cell r="AP3524">
            <v>24122027</v>
          </cell>
          <cell r="AQ3524">
            <v>50006056</v>
          </cell>
          <cell r="AR3524">
            <v>8</v>
          </cell>
          <cell r="AS3524">
            <v>42412</v>
          </cell>
          <cell r="AT3524" t="str">
            <v>IDU-1806-2015 Contratado Mantenimiento Periódico IDU Arterial BRIGADA DE REACCIÓN VIAL -</v>
          </cell>
          <cell r="AV3524" t="str">
            <v>sc</v>
          </cell>
        </row>
        <row r="3525">
          <cell r="AP3525">
            <v>24122028</v>
          </cell>
          <cell r="AQ3525">
            <v>50006057</v>
          </cell>
          <cell r="AR3525">
            <v>8</v>
          </cell>
          <cell r="AS3525">
            <v>42412</v>
          </cell>
          <cell r="AT3525" t="str">
            <v>IDU-1806-2015 Contratado Mantenimiento Periódico IDU Arterial BRIGADA DE REACCIÓN VIAL -</v>
          </cell>
          <cell r="AV3525" t="str">
            <v>sc</v>
          </cell>
        </row>
        <row r="3526">
          <cell r="AP3526">
            <v>24122029</v>
          </cell>
          <cell r="AQ3526">
            <v>50006057</v>
          </cell>
          <cell r="AR3526">
            <v>8</v>
          </cell>
          <cell r="AS3526">
            <v>42412</v>
          </cell>
          <cell r="AT3526" t="str">
            <v>IDU-1806-2015 Contratado Mantenimiento Periódico IDU Arterial BRIGADA DE REACCIÓN VIAL -</v>
          </cell>
          <cell r="AV3526" t="str">
            <v>sc</v>
          </cell>
        </row>
        <row r="3527">
          <cell r="AP3527">
            <v>24122030</v>
          </cell>
          <cell r="AQ3527">
            <v>50006057</v>
          </cell>
          <cell r="AR3527">
            <v>8</v>
          </cell>
          <cell r="AS3527">
            <v>42412</v>
          </cell>
          <cell r="AT3527" t="str">
            <v>IDU-1806-2015 Contratado Mantenimiento Periódico IDU Arterial BRIGADA DE REACCIÓN VIAL -</v>
          </cell>
          <cell r="AV3527" t="str">
            <v>sc</v>
          </cell>
        </row>
        <row r="3528">
          <cell r="AP3528">
            <v>24122031</v>
          </cell>
          <cell r="AQ3528">
            <v>50006057</v>
          </cell>
          <cell r="AR3528">
            <v>8</v>
          </cell>
          <cell r="AS3528">
            <v>42412</v>
          </cell>
          <cell r="AT3528" t="str">
            <v>IDU-1806-2015 Contratado Mantenimiento Periódico IDU Arterial BRIGADA DE REACCIÓN VIAL -</v>
          </cell>
          <cell r="AV3528" t="str">
            <v>sc</v>
          </cell>
        </row>
        <row r="3529">
          <cell r="AP3529">
            <v>24122041</v>
          </cell>
          <cell r="AQ3529">
            <v>50006072</v>
          </cell>
          <cell r="AR3529">
            <v>8</v>
          </cell>
          <cell r="AS3529">
            <v>42550</v>
          </cell>
          <cell r="AT3529" t="str">
            <v>SD Terminado Parcheo UAERMV Arterial  Decreto 064/2015-</v>
          </cell>
          <cell r="AV3529" t="str">
            <v>sc</v>
          </cell>
        </row>
        <row r="3530">
          <cell r="AP3530">
            <v>24122042</v>
          </cell>
          <cell r="AQ3530">
            <v>50006073</v>
          </cell>
          <cell r="AR3530">
            <v>8</v>
          </cell>
          <cell r="AS3530">
            <v>42723</v>
          </cell>
          <cell r="AT3530" t="str">
            <v>SD Terminado Mantenimiento Periódico UAERMV Arterial SD -</v>
          </cell>
          <cell r="AV3530" t="str">
            <v>sc</v>
          </cell>
        </row>
        <row r="3531">
          <cell r="AP3531">
            <v>24122043</v>
          </cell>
          <cell r="AQ3531">
            <v>50006073</v>
          </cell>
          <cell r="AR3531">
            <v>8</v>
          </cell>
          <cell r="AS3531">
            <v>42611</v>
          </cell>
          <cell r="AT3531" t="str">
            <v>SD Terminado Mantenimiento Periódico UAERMV Arterial  -</v>
          </cell>
          <cell r="AV3531" t="str">
            <v>sc</v>
          </cell>
        </row>
        <row r="3532">
          <cell r="AP3532">
            <v>24122045</v>
          </cell>
          <cell r="AQ3532">
            <v>50006075</v>
          </cell>
          <cell r="AR3532">
            <v>8</v>
          </cell>
          <cell r="AS3532">
            <v>42412</v>
          </cell>
          <cell r="AT3532" t="str">
            <v>IDU-1806-2015 Contratado Mantenimiento Periódico IDU Arterial BRIGADA DE REACCIÓN VIAL -Puente 10-POLIZA ESTABILIDAD ACTIVA</v>
          </cell>
          <cell r="AV3532" t="str">
            <v>sc</v>
          </cell>
        </row>
        <row r="3533">
          <cell r="AP3533">
            <v>24122049</v>
          </cell>
          <cell r="AQ3533">
            <v>50006076</v>
          </cell>
          <cell r="AR3533">
            <v>8</v>
          </cell>
          <cell r="AS3533">
            <v>42313</v>
          </cell>
          <cell r="AT3533" t="str">
            <v>IDU-1718-2014 Terminado Mantenimiento Rutinario IDU Arterial  -</v>
          </cell>
          <cell r="AV3533" t="str">
            <v>sc</v>
          </cell>
        </row>
        <row r="3534">
          <cell r="AP3534">
            <v>24122050</v>
          </cell>
          <cell r="AQ3534">
            <v>50006076</v>
          </cell>
          <cell r="AR3534">
            <v>8</v>
          </cell>
          <cell r="AS3534">
            <v>42313</v>
          </cell>
          <cell r="AT3534" t="str">
            <v>IDU-1718-2014 Terminado Mantenimiento Rutinario IDU Arterial  -</v>
          </cell>
          <cell r="AV3534" t="str">
            <v>sc</v>
          </cell>
        </row>
        <row r="3535">
          <cell r="AP3535">
            <v>24122051</v>
          </cell>
          <cell r="AQ3535">
            <v>50006076</v>
          </cell>
          <cell r="AR3535">
            <v>8</v>
          </cell>
          <cell r="AS3535">
            <v>42313</v>
          </cell>
          <cell r="AT3535" t="str">
            <v>IDU-1718-2014 Terminado Mantenimiento Rutinario IDU Arterial  -</v>
          </cell>
          <cell r="AV3535" t="str">
            <v>sc</v>
          </cell>
        </row>
        <row r="3536">
          <cell r="AP3536">
            <v>24122052</v>
          </cell>
          <cell r="AQ3536">
            <v>50006077</v>
          </cell>
          <cell r="AR3536">
            <v>8</v>
          </cell>
          <cell r="AS3536">
            <v>42313</v>
          </cell>
          <cell r="AT3536" t="str">
            <v>IDU-1718-2014 Terminado Mantenimiento Rutinario IDU Arterial  -</v>
          </cell>
          <cell r="AV3536" t="str">
            <v>sc</v>
          </cell>
        </row>
        <row r="3537">
          <cell r="AP3537">
            <v>24122053</v>
          </cell>
          <cell r="AQ3537">
            <v>50006077</v>
          </cell>
          <cell r="AR3537">
            <v>8</v>
          </cell>
          <cell r="AS3537">
            <v>42313</v>
          </cell>
          <cell r="AT3537" t="str">
            <v>IDU-1718-2014 Terminado Mantenimiento Rutinario IDU Arterial  -</v>
          </cell>
          <cell r="AV3537" t="str">
            <v>sc</v>
          </cell>
        </row>
        <row r="3538">
          <cell r="AP3538">
            <v>24122054</v>
          </cell>
          <cell r="AQ3538">
            <v>50006077</v>
          </cell>
          <cell r="AR3538">
            <v>8</v>
          </cell>
          <cell r="AS3538">
            <v>42313</v>
          </cell>
          <cell r="AT3538" t="str">
            <v>IDU-1718-2014 Terminado Mantenimiento Rutinario IDU Arterial  -</v>
          </cell>
          <cell r="AV3538" t="str">
            <v>sc</v>
          </cell>
        </row>
        <row r="3539">
          <cell r="AP3539">
            <v>24122056</v>
          </cell>
          <cell r="AQ3539">
            <v>50006087</v>
          </cell>
          <cell r="AR3539">
            <v>8</v>
          </cell>
          <cell r="AS3539">
            <v>42412</v>
          </cell>
          <cell r="AT3539" t="str">
            <v>IDU-1806-2015 Contratado Mantenimiento Periódico IDU Arterial BRIGADA DE REACCIÓN VIAL -</v>
          </cell>
          <cell r="AV3539" t="str">
            <v>sc</v>
          </cell>
        </row>
        <row r="3540">
          <cell r="AP3540">
            <v>24122057</v>
          </cell>
          <cell r="AQ3540">
            <v>50006087</v>
          </cell>
          <cell r="AR3540">
            <v>8</v>
          </cell>
          <cell r="AS3540">
            <v>42412</v>
          </cell>
          <cell r="AT3540" t="str">
            <v>IDU-1806-2015 Contratado Mantenimiento Periódico IDU Arterial BRIGADA DE REACCIÓN VIAL -</v>
          </cell>
          <cell r="AV3540" t="str">
            <v>sc</v>
          </cell>
        </row>
        <row r="3541">
          <cell r="AP3541">
            <v>24122058</v>
          </cell>
          <cell r="AQ3541">
            <v>50006087</v>
          </cell>
          <cell r="AR3541">
            <v>8</v>
          </cell>
          <cell r="AS3541">
            <v>42412</v>
          </cell>
          <cell r="AT3541" t="str">
            <v>IDU-1806-2015 Contratado Mantenimiento Periódico IDU Arterial BRIGADA DE REACCIÓN VIAL -</v>
          </cell>
          <cell r="AV3541" t="str">
            <v>sc</v>
          </cell>
        </row>
        <row r="3542">
          <cell r="AP3542">
            <v>24122059</v>
          </cell>
          <cell r="AQ3542">
            <v>50006087</v>
          </cell>
          <cell r="AR3542">
            <v>8</v>
          </cell>
          <cell r="AS3542">
            <v>42412</v>
          </cell>
          <cell r="AT3542" t="str">
            <v>IDU-1806-2015 Contratado Mantenimiento Periódico IDU Arterial BRIGADA DE REACCIÓN VIAL -</v>
          </cell>
          <cell r="AV3542" t="str">
            <v>sc</v>
          </cell>
        </row>
        <row r="3543">
          <cell r="AP3543">
            <v>24122060</v>
          </cell>
          <cell r="AQ3543">
            <v>50006088</v>
          </cell>
          <cell r="AR3543">
            <v>8</v>
          </cell>
          <cell r="AS3543">
            <v>42412</v>
          </cell>
          <cell r="AT3543" t="str">
            <v>IDU-1806-2015 Contratado Mantenimiento Periódico IDU Arterial BRIGADA DE REACCIÓN VIAL -</v>
          </cell>
          <cell r="AV3543" t="str">
            <v>sc</v>
          </cell>
        </row>
        <row r="3544">
          <cell r="AP3544">
            <v>24122061</v>
          </cell>
          <cell r="AQ3544">
            <v>50006088</v>
          </cell>
          <cell r="AR3544">
            <v>8</v>
          </cell>
          <cell r="AS3544">
            <v>42412</v>
          </cell>
          <cell r="AT3544" t="str">
            <v>IDU-1806-2015 Contratado Mantenimiento Periódico IDU Arterial BRIGADA DE REACCIÓN VIAL -</v>
          </cell>
          <cell r="AV3544" t="str">
            <v>sc</v>
          </cell>
        </row>
        <row r="3545">
          <cell r="AP3545">
            <v>24122062</v>
          </cell>
          <cell r="AQ3545">
            <v>50006088</v>
          </cell>
          <cell r="AR3545">
            <v>8</v>
          </cell>
          <cell r="AS3545">
            <v>42412</v>
          </cell>
          <cell r="AT3545" t="str">
            <v>IDU-1806-2015 Contratado Mantenimiento Periódico IDU Arterial BRIGADA DE REACCIÓN VIAL -</v>
          </cell>
          <cell r="AV3545" t="str">
            <v>sc</v>
          </cell>
        </row>
        <row r="3546">
          <cell r="AP3546">
            <v>24122063</v>
          </cell>
          <cell r="AQ3546">
            <v>50006088</v>
          </cell>
          <cell r="AR3546">
            <v>8</v>
          </cell>
          <cell r="AS3546">
            <v>42412</v>
          </cell>
          <cell r="AT3546" t="str">
            <v>IDU-1806-2015 Contratado Mantenimiento Periódico IDU Arterial BRIGADA DE REACCIÓN VIAL -</v>
          </cell>
          <cell r="AV3546" t="str">
            <v>sc</v>
          </cell>
        </row>
        <row r="3547">
          <cell r="AP3547">
            <v>24122064</v>
          </cell>
          <cell r="AQ3547">
            <v>50006093</v>
          </cell>
          <cell r="AR3547">
            <v>8</v>
          </cell>
          <cell r="AS3547">
            <v>42313</v>
          </cell>
          <cell r="AT3547" t="str">
            <v>IDU-57-2012 Terminado Acciones de Movilidad IDU Arterial  -</v>
          </cell>
          <cell r="AV3547" t="str">
            <v>sc</v>
          </cell>
        </row>
        <row r="3548">
          <cell r="AP3548">
            <v>24122066</v>
          </cell>
          <cell r="AQ3548">
            <v>50006094</v>
          </cell>
          <cell r="AR3548">
            <v>8</v>
          </cell>
          <cell r="AS3548">
            <v>42313</v>
          </cell>
          <cell r="AT3548" t="str">
            <v>IDU-57-2012 Terminado Acciones de Movilidad IDU Arterial  -</v>
          </cell>
          <cell r="AV3548" t="str">
            <v>sc</v>
          </cell>
        </row>
        <row r="3549">
          <cell r="AP3549">
            <v>24122067</v>
          </cell>
          <cell r="AQ3549">
            <v>50006094</v>
          </cell>
          <cell r="AR3549">
            <v>8</v>
          </cell>
          <cell r="AS3549">
            <v>42313</v>
          </cell>
          <cell r="AT3549" t="str">
            <v>IDU-73-2008 Terminado Mantenimiento Periódico IDU Arterial  -</v>
          </cell>
          <cell r="AV3549" t="str">
            <v>sc</v>
          </cell>
        </row>
        <row r="3550">
          <cell r="AP3550">
            <v>24122068</v>
          </cell>
          <cell r="AQ3550">
            <v>50006095</v>
          </cell>
          <cell r="AR3550">
            <v>8</v>
          </cell>
          <cell r="AS3550">
            <v>42313</v>
          </cell>
          <cell r="AT3550" t="str">
            <v>IDU-57-2012 Terminado Acciones de Movilidad IDU Arterial  -</v>
          </cell>
          <cell r="AV3550" t="str">
            <v>sc</v>
          </cell>
        </row>
        <row r="3551">
          <cell r="AP3551">
            <v>24122070</v>
          </cell>
          <cell r="AQ3551">
            <v>50006096</v>
          </cell>
          <cell r="AR3551">
            <v>8</v>
          </cell>
          <cell r="AS3551">
            <v>42313</v>
          </cell>
          <cell r="AT3551" t="str">
            <v>IDU-57-2012 Terminado Acciones de Movilidad IDU Arterial  -</v>
          </cell>
          <cell r="AV3551" t="str">
            <v>sc</v>
          </cell>
        </row>
        <row r="3552">
          <cell r="AP3552">
            <v>24122072</v>
          </cell>
          <cell r="AQ3552">
            <v>50006097</v>
          </cell>
          <cell r="AR3552">
            <v>8</v>
          </cell>
          <cell r="AS3552">
            <v>42313</v>
          </cell>
          <cell r="AT3552" t="str">
            <v>IDU-57-2012 Terminado Acciones de Movilidad IDU Arterial  -</v>
          </cell>
          <cell r="AV3552" t="str">
            <v>sc</v>
          </cell>
        </row>
        <row r="3553">
          <cell r="AP3553">
            <v>24122074</v>
          </cell>
          <cell r="AQ3553">
            <v>50006098</v>
          </cell>
          <cell r="AR3553">
            <v>8</v>
          </cell>
          <cell r="AS3553">
            <v>42313</v>
          </cell>
          <cell r="AT3553" t="str">
            <v>IDU-57-2012 Terminado Acciones de Movilidad IDU Arterial  -</v>
          </cell>
          <cell r="AV3553" t="str">
            <v>sc</v>
          </cell>
        </row>
        <row r="3554">
          <cell r="AP3554">
            <v>24122077</v>
          </cell>
          <cell r="AQ3554">
            <v>50006099</v>
          </cell>
          <cell r="AR3554">
            <v>8</v>
          </cell>
          <cell r="AS3554">
            <v>42313</v>
          </cell>
          <cell r="AT3554" t="str">
            <v>IDU-57-2012 Terminado Acciones de Movilidad IDU Arterial  -</v>
          </cell>
          <cell r="AV3554" t="str">
            <v>sc</v>
          </cell>
        </row>
        <row r="3555">
          <cell r="AP3555">
            <v>24122079</v>
          </cell>
          <cell r="AQ3555">
            <v>50006101</v>
          </cell>
          <cell r="AR3555">
            <v>8</v>
          </cell>
          <cell r="AS3555">
            <v>42313</v>
          </cell>
          <cell r="AT3555" t="str">
            <v>IDU-57-2012 Terminado Acciones de Movilidad IDU Arterial  -</v>
          </cell>
          <cell r="AV3555" t="str">
            <v>sc</v>
          </cell>
        </row>
        <row r="3556">
          <cell r="AP3556">
            <v>24122081</v>
          </cell>
          <cell r="AQ3556">
            <v>50006102</v>
          </cell>
          <cell r="AR3556">
            <v>8</v>
          </cell>
          <cell r="AS3556">
            <v>42313</v>
          </cell>
          <cell r="AT3556" t="str">
            <v>IDU-57-2012 Terminado Acciones de Movilidad IDU Arterial  -</v>
          </cell>
          <cell r="AV3556" t="str">
            <v>sc</v>
          </cell>
        </row>
        <row r="3557">
          <cell r="AP3557">
            <v>24122083</v>
          </cell>
          <cell r="AQ3557">
            <v>50006103</v>
          </cell>
          <cell r="AR3557">
            <v>8</v>
          </cell>
          <cell r="AS3557">
            <v>42313</v>
          </cell>
          <cell r="AT3557" t="str">
            <v>IDU-57-2012 Terminado Acciones de Movilidad IDU Arterial  -</v>
          </cell>
          <cell r="AV3557" t="str">
            <v>sc</v>
          </cell>
        </row>
        <row r="3558">
          <cell r="AP3558">
            <v>24122084</v>
          </cell>
          <cell r="AQ3558">
            <v>50006103</v>
          </cell>
          <cell r="AR3558">
            <v>8</v>
          </cell>
          <cell r="AS3558">
            <v>42313</v>
          </cell>
          <cell r="AT3558" t="str">
            <v>IDU-73-2008 Terminado Mantenimiento Periódico IDU Arterial  -</v>
          </cell>
          <cell r="AV3558" t="str">
            <v>sc</v>
          </cell>
        </row>
        <row r="3559">
          <cell r="AP3559">
            <v>24122085</v>
          </cell>
          <cell r="AQ3559">
            <v>50006104</v>
          </cell>
          <cell r="AR3559">
            <v>8</v>
          </cell>
          <cell r="AS3559">
            <v>42313</v>
          </cell>
          <cell r="AT3559" t="str">
            <v>IDU-57-2012 Terminado Acciones de Movilidad IDU Arterial  -</v>
          </cell>
          <cell r="AV3559" t="str">
            <v>sc</v>
          </cell>
        </row>
        <row r="3560">
          <cell r="AP3560">
            <v>24122087</v>
          </cell>
          <cell r="AQ3560">
            <v>50006105</v>
          </cell>
          <cell r="AR3560">
            <v>8</v>
          </cell>
          <cell r="AS3560">
            <v>42313</v>
          </cell>
          <cell r="AT3560" t="str">
            <v>IDU-57-2012 Terminado Acciones de Movilidad IDU Arterial  -</v>
          </cell>
          <cell r="AV3560" t="str">
            <v>sc</v>
          </cell>
        </row>
        <row r="3561">
          <cell r="AP3561">
            <v>24122089</v>
          </cell>
          <cell r="AQ3561">
            <v>50006106</v>
          </cell>
          <cell r="AR3561">
            <v>8</v>
          </cell>
          <cell r="AS3561">
            <v>42313</v>
          </cell>
          <cell r="AT3561" t="str">
            <v>IDU-57-2012 Terminado Acciones de Movilidad IDU Arterial  -</v>
          </cell>
          <cell r="AV3561" t="str">
            <v>sc</v>
          </cell>
        </row>
        <row r="3562">
          <cell r="AP3562">
            <v>24122091</v>
          </cell>
          <cell r="AQ3562">
            <v>50006107</v>
          </cell>
          <cell r="AR3562">
            <v>8</v>
          </cell>
          <cell r="AS3562">
            <v>42313</v>
          </cell>
          <cell r="AT3562" t="str">
            <v>IDU-57-2012 Terminado Acciones de Movilidad IDU Arterial  -</v>
          </cell>
          <cell r="AV3562" t="str">
            <v>sc</v>
          </cell>
        </row>
        <row r="3563">
          <cell r="AP3563">
            <v>24122094</v>
          </cell>
          <cell r="AQ3563">
            <v>50006119</v>
          </cell>
          <cell r="AR3563">
            <v>8</v>
          </cell>
          <cell r="AS3563">
            <v>42611</v>
          </cell>
          <cell r="AT3563" t="str">
            <v>SD Terminado Mantenimiento Periódico UAERMV Arterial  -</v>
          </cell>
          <cell r="AV3563" t="str">
            <v>sc</v>
          </cell>
        </row>
        <row r="3564">
          <cell r="AP3564">
            <v>24122095</v>
          </cell>
          <cell r="AQ3564">
            <v>50006120</v>
          </cell>
          <cell r="AR3564">
            <v>8</v>
          </cell>
          <cell r="AS3564">
            <v>42611</v>
          </cell>
          <cell r="AT3564" t="str">
            <v>SD Terminado Mantenimiento Periódico UAERMV Arterial  -</v>
          </cell>
          <cell r="AV3564" t="str">
            <v>sc</v>
          </cell>
        </row>
        <row r="3565">
          <cell r="AP3565">
            <v>24122096</v>
          </cell>
          <cell r="AQ3565">
            <v>50006120</v>
          </cell>
          <cell r="AR3565">
            <v>8</v>
          </cell>
          <cell r="AS3565">
            <v>42611</v>
          </cell>
          <cell r="AT3565" t="str">
            <v>SD Terminado Mantenimiento Periódico UAERMV Arterial  -</v>
          </cell>
          <cell r="AV3565" t="str">
            <v>sc</v>
          </cell>
        </row>
        <row r="3566">
          <cell r="AP3566">
            <v>24122249</v>
          </cell>
          <cell r="AQ3566">
            <v>50006471</v>
          </cell>
          <cell r="AR3566">
            <v>8</v>
          </cell>
          <cell r="AS3566">
            <v>42412</v>
          </cell>
          <cell r="AT3566" t="str">
            <v>IDU-1806-2015 Contratado Mantenimiento Periódico IDU Arterial BRIGADA DE REACCIÓN VIAL -</v>
          </cell>
          <cell r="AV3566" t="str">
            <v>sc</v>
          </cell>
        </row>
        <row r="3567">
          <cell r="AP3567">
            <v>24122250</v>
          </cell>
          <cell r="AQ3567">
            <v>50006471</v>
          </cell>
          <cell r="AR3567">
            <v>8</v>
          </cell>
          <cell r="AS3567">
            <v>42412</v>
          </cell>
          <cell r="AT3567" t="str">
            <v>IDU-1806-2015 Contratado Mantenimiento Periódico IDU Arterial BRIGADA DE REACCIÓN VIAL -</v>
          </cell>
          <cell r="AV3567" t="str">
            <v>sc</v>
          </cell>
        </row>
        <row r="3568">
          <cell r="AP3568">
            <v>24122251</v>
          </cell>
          <cell r="AQ3568">
            <v>50006471</v>
          </cell>
          <cell r="AR3568">
            <v>8</v>
          </cell>
          <cell r="AS3568">
            <v>42412</v>
          </cell>
          <cell r="AT3568" t="str">
            <v>IDU-1806-2015 Contratado Mantenimiento Periódico IDU Arterial BRIGADA DE REACCIÓN VIAL -</v>
          </cell>
          <cell r="AV3568" t="str">
            <v>sc</v>
          </cell>
        </row>
        <row r="3569">
          <cell r="AP3569">
            <v>24122252</v>
          </cell>
          <cell r="AQ3569">
            <v>50006471</v>
          </cell>
          <cell r="AR3569">
            <v>8</v>
          </cell>
          <cell r="AS3569">
            <v>42412</v>
          </cell>
          <cell r="AT3569" t="str">
            <v>IDU-1806-2015 Contratado Mantenimiento Periódico IDU Arterial BRIGADA DE REACCIÓN VIAL -</v>
          </cell>
          <cell r="AV3569" t="str">
            <v>sc</v>
          </cell>
        </row>
        <row r="3570">
          <cell r="AP3570">
            <v>24122304</v>
          </cell>
          <cell r="AQ3570">
            <v>50006507</v>
          </cell>
          <cell r="AR3570">
            <v>8</v>
          </cell>
          <cell r="AS3570">
            <v>42611</v>
          </cell>
          <cell r="AT3570" t="str">
            <v>SD Terminado Mantenimiento Periódico UAERMV Arterial  -</v>
          </cell>
          <cell r="AV3570" t="str">
            <v>sc</v>
          </cell>
        </row>
        <row r="3571">
          <cell r="AP3571">
            <v>24122305</v>
          </cell>
          <cell r="AQ3571">
            <v>50006508</v>
          </cell>
          <cell r="AR3571">
            <v>8</v>
          </cell>
          <cell r="AS3571">
            <v>42723</v>
          </cell>
          <cell r="AT3571" t="str">
            <v>SD Terminado Mantenimiento Periódico UAERMV Arterial SD -</v>
          </cell>
          <cell r="AV3571" t="str">
            <v>sc</v>
          </cell>
        </row>
        <row r="3572">
          <cell r="AP3572">
            <v>24122306</v>
          </cell>
          <cell r="AQ3572">
            <v>50006508</v>
          </cell>
          <cell r="AR3572">
            <v>8</v>
          </cell>
          <cell r="AS3572">
            <v>42723</v>
          </cell>
          <cell r="AT3572" t="str">
            <v>SD Terminado Mantenimiento Periódico UAERMV Arterial SD -</v>
          </cell>
          <cell r="AV3572" t="str">
            <v>sc</v>
          </cell>
        </row>
        <row r="3573">
          <cell r="AP3573">
            <v>24122307</v>
          </cell>
          <cell r="AQ3573">
            <v>50006509</v>
          </cell>
          <cell r="AR3573">
            <v>8</v>
          </cell>
          <cell r="AS3573">
            <v>42611</v>
          </cell>
          <cell r="AT3573" t="str">
            <v>SD Terminado Mantenimiento Periódico UAERMV Arterial  -</v>
          </cell>
          <cell r="AV3573" t="str">
            <v>sc</v>
          </cell>
        </row>
        <row r="3574">
          <cell r="AP3574">
            <v>24122308</v>
          </cell>
          <cell r="AQ3574">
            <v>50006509</v>
          </cell>
          <cell r="AR3574">
            <v>8</v>
          </cell>
          <cell r="AS3574">
            <v>42550</v>
          </cell>
          <cell r="AT3574" t="str">
            <v>SD Terminado Parcheo UAERMV Arterial  Decreto 064/2015-</v>
          </cell>
          <cell r="AV3574" t="str">
            <v>sc</v>
          </cell>
        </row>
        <row r="3575">
          <cell r="AP3575">
            <v>24122331</v>
          </cell>
          <cell r="AQ3575">
            <v>50006520</v>
          </cell>
          <cell r="AR3575">
            <v>8</v>
          </cell>
          <cell r="AS3575">
            <v>42412</v>
          </cell>
          <cell r="AT3575" t="str">
            <v>IDU-1806-2015 Contratado Mantenimiento Periódico IDU Arterial BRIGADA DE REACCIÓN VIAL -Calzada10-4-6-8-POLIZA ESTABILIDAD ACTIVA</v>
          </cell>
          <cell r="AV3575" t="str">
            <v>sc</v>
          </cell>
        </row>
        <row r="3576">
          <cell r="AP3576">
            <v>24122332</v>
          </cell>
          <cell r="AQ3576">
            <v>50006520</v>
          </cell>
          <cell r="AR3576">
            <v>8</v>
          </cell>
          <cell r="AS3576">
            <v>42412</v>
          </cell>
          <cell r="AT3576" t="str">
            <v>IDU-1806-2015 Contratado Mantenimiento Periódico IDU Arterial BRIGADA DE REACCIÓN VIAL -Calzada10-4-6-8-POLIZA ESTABILIDAD ACTIVA</v>
          </cell>
          <cell r="AV3576" t="str">
            <v>sc</v>
          </cell>
        </row>
        <row r="3577">
          <cell r="AP3577">
            <v>24122333</v>
          </cell>
          <cell r="AQ3577">
            <v>50006520</v>
          </cell>
          <cell r="AR3577">
            <v>8</v>
          </cell>
          <cell r="AS3577">
            <v>42667</v>
          </cell>
          <cell r="AT3577" t="str">
            <v>SD Terminado Parcheo UAERMV Arterial SD -Calzada10-4-6-8-POLIZA ESTABILIDAD ACTIVA</v>
          </cell>
          <cell r="AV3577" t="str">
            <v>sc</v>
          </cell>
        </row>
        <row r="3578">
          <cell r="AP3578">
            <v>24122334</v>
          </cell>
          <cell r="AQ3578">
            <v>50006521</v>
          </cell>
          <cell r="AR3578">
            <v>8</v>
          </cell>
          <cell r="AS3578">
            <v>42412</v>
          </cell>
          <cell r="AT3578" t="str">
            <v>IDU-1806-2015 Contratado Mantenimiento Periódico IDU Arterial BRIGADA DE REACCIÓN VIAL -Calzada10-4-6-8-POLIZA ESTABILIDAD ACTIVA</v>
          </cell>
          <cell r="AV3578" t="str">
            <v>sc</v>
          </cell>
        </row>
        <row r="3579">
          <cell r="AP3579">
            <v>24122335</v>
          </cell>
          <cell r="AQ3579">
            <v>50006521</v>
          </cell>
          <cell r="AR3579">
            <v>8</v>
          </cell>
          <cell r="AS3579">
            <v>42412</v>
          </cell>
          <cell r="AT3579" t="str">
            <v>IDU-1806-2015 Contratado Mantenimiento Periódico IDU Arterial BRIGADA DE REACCIÓN VIAL -Calzada10-4-6-8-POLIZA ESTABILIDAD ACTIVA</v>
          </cell>
          <cell r="AV3579" t="str">
            <v>sc</v>
          </cell>
        </row>
        <row r="3580">
          <cell r="AP3580">
            <v>24122336</v>
          </cell>
          <cell r="AQ3580">
            <v>50006521</v>
          </cell>
          <cell r="AR3580">
            <v>8</v>
          </cell>
          <cell r="AS3580">
            <v>42412</v>
          </cell>
          <cell r="AT3580" t="str">
            <v>IDU-1806-2015 Contratado Mantenimiento Periódico IDU Arterial BRIGADA DE REACCIÓN VIAL -Calzada10-4-6-8-POLIZA ESTABILIDAD ACTIVA</v>
          </cell>
          <cell r="AV3580" t="str">
            <v>sc</v>
          </cell>
        </row>
        <row r="3581">
          <cell r="AP3581">
            <v>24122337</v>
          </cell>
          <cell r="AQ3581">
            <v>50006521</v>
          </cell>
          <cell r="AR3581">
            <v>8</v>
          </cell>
          <cell r="AS3581">
            <v>42412</v>
          </cell>
          <cell r="AT3581" t="str">
            <v>IDU-1806-2015 Contratado Mantenimiento Periódico IDU Arterial BRIGADA DE REACCIÓN VIAL -Calzada10-4-6-8-POLIZA ESTABILIDAD ACTIVA</v>
          </cell>
          <cell r="AV3581" t="str">
            <v>sc</v>
          </cell>
        </row>
        <row r="3582">
          <cell r="AP3582">
            <v>24122338</v>
          </cell>
          <cell r="AQ3582">
            <v>50006526</v>
          </cell>
          <cell r="AR3582">
            <v>8</v>
          </cell>
          <cell r="AS3582">
            <v>42313</v>
          </cell>
          <cell r="AT3582" t="str">
            <v>IDU-1792-2013 Terminado Mantenimiento Periódico IDU Arterial  -Calzada 2-4-POLIZA ESTABILIDAD ACTIVA</v>
          </cell>
          <cell r="AV3582" t="str">
            <v>sc</v>
          </cell>
        </row>
        <row r="3583">
          <cell r="AP3583">
            <v>24122340</v>
          </cell>
          <cell r="AQ3583">
            <v>50006526</v>
          </cell>
          <cell r="AR3583">
            <v>8</v>
          </cell>
          <cell r="AS3583">
            <v>42313</v>
          </cell>
          <cell r="AT3583" t="str">
            <v>IDU-1792-2013 Terminado Mantenimiento Periódico IDU Arterial  -Calzada 2-4-POLIZA ESTABILIDAD ACTIVA</v>
          </cell>
          <cell r="AV3583" t="str">
            <v>sc</v>
          </cell>
        </row>
        <row r="3584">
          <cell r="AP3584">
            <v>24122341</v>
          </cell>
          <cell r="AQ3584">
            <v>50006527</v>
          </cell>
          <cell r="AR3584">
            <v>8</v>
          </cell>
          <cell r="AS3584">
            <v>42313</v>
          </cell>
          <cell r="AT3584" t="str">
            <v>IDU-1792-2013 Terminado Mantenimiento Periódico IDU Arterial  -Calzada 2-4-POLIZA ESTABILIDAD ACTIVA</v>
          </cell>
          <cell r="AV3584" t="str">
            <v>sc</v>
          </cell>
        </row>
        <row r="3585">
          <cell r="AP3585">
            <v>24122342</v>
          </cell>
          <cell r="AQ3585">
            <v>50006527</v>
          </cell>
          <cell r="AR3585">
            <v>8</v>
          </cell>
          <cell r="AS3585">
            <v>42313</v>
          </cell>
          <cell r="AT3585" t="str">
            <v>IDU-1792-2013 Terminado Mantenimiento Periódico IDU Arterial  -Calzada 2-4-POLIZA ESTABILIDAD ACTIVA</v>
          </cell>
          <cell r="AV3585" t="str">
            <v>sc</v>
          </cell>
        </row>
        <row r="3586">
          <cell r="AP3586">
            <v>24122344</v>
          </cell>
          <cell r="AQ3586">
            <v>50006528</v>
          </cell>
          <cell r="AR3586">
            <v>8</v>
          </cell>
          <cell r="AS3586">
            <v>42313</v>
          </cell>
          <cell r="AT3586" t="str">
            <v>IDU-1792-2013 Terminado Mantenimiento Periódico IDU Arterial  -Calzada 2-4-POLIZA ESTABILIDAD ACTIVA</v>
          </cell>
          <cell r="AV3586" t="str">
            <v>sc</v>
          </cell>
        </row>
        <row r="3587">
          <cell r="AP3587">
            <v>24122350</v>
          </cell>
          <cell r="AQ3587">
            <v>50006544</v>
          </cell>
          <cell r="AR3587">
            <v>8</v>
          </cell>
          <cell r="AS3587">
            <v>42313</v>
          </cell>
          <cell r="AT3587" t="str">
            <v>IDU-73-2008 Terminado Reconstrucción IDU Arterial  -</v>
          </cell>
          <cell r="AV3587" t="str">
            <v>sc</v>
          </cell>
        </row>
        <row r="3588">
          <cell r="AP3588">
            <v>24122355</v>
          </cell>
          <cell r="AQ3588">
            <v>50006549</v>
          </cell>
          <cell r="AR3588">
            <v>8</v>
          </cell>
          <cell r="AS3588">
            <v>42313</v>
          </cell>
          <cell r="AT3588" t="str">
            <v>IDU-1792-2013 Terminado Mantenimiento Periódico IDU Arterial  -Calzada 2-4-POLIZA ESTABILIDAD ACTIVA</v>
          </cell>
          <cell r="AV3588" t="str">
            <v>sc</v>
          </cell>
        </row>
        <row r="3589">
          <cell r="AP3589">
            <v>24122356</v>
          </cell>
          <cell r="AQ3589">
            <v>50006549</v>
          </cell>
          <cell r="AR3589">
            <v>8</v>
          </cell>
          <cell r="AS3589">
            <v>42313</v>
          </cell>
          <cell r="AT3589" t="str">
            <v>IDU-1792-2013 Terminado Mantenimiento Periódico IDU Arterial  -Calzada 2-4-POLIZA ESTABILIDAD ACTIVA</v>
          </cell>
          <cell r="AV3589" t="str">
            <v>sc</v>
          </cell>
        </row>
        <row r="3590">
          <cell r="AP3590">
            <v>24122357</v>
          </cell>
          <cell r="AQ3590">
            <v>50006550</v>
          </cell>
          <cell r="AR3590">
            <v>8</v>
          </cell>
          <cell r="AS3590">
            <v>42313</v>
          </cell>
          <cell r="AT3590" t="str">
            <v>IDU-1792-2013 Terminado Mantenimiento Periódico IDU Arterial  -Calzada 2-4-POLIZA ESTABILIDAD ACTIVA</v>
          </cell>
          <cell r="AV3590" t="str">
            <v>sc</v>
          </cell>
        </row>
        <row r="3591">
          <cell r="AP3591">
            <v>24122358</v>
          </cell>
          <cell r="AQ3591">
            <v>50006550</v>
          </cell>
          <cell r="AR3591">
            <v>8</v>
          </cell>
          <cell r="AS3591">
            <v>42313</v>
          </cell>
          <cell r="AT3591" t="str">
            <v>IDU-1792-2013 Terminado Mantenimiento Periódico IDU Arterial  -Calzada 2-4-POLIZA ESTABILIDAD ACTIVA</v>
          </cell>
          <cell r="AV3591" t="str">
            <v>sc</v>
          </cell>
        </row>
        <row r="3592">
          <cell r="AP3592">
            <v>24122359</v>
          </cell>
          <cell r="AQ3592">
            <v>50006551</v>
          </cell>
          <cell r="AR3592">
            <v>8</v>
          </cell>
          <cell r="AS3592">
            <v>42313</v>
          </cell>
          <cell r="AT3592" t="str">
            <v>IDU-1792-2013 Terminado Mantenimiento Periódico IDU Arterial  -Calzada 2-4-POLIZA ESTABILIDAD ACTIVA</v>
          </cell>
          <cell r="AV3592" t="str">
            <v>sc</v>
          </cell>
        </row>
        <row r="3593">
          <cell r="AP3593">
            <v>24122361</v>
          </cell>
          <cell r="AQ3593">
            <v>50006552</v>
          </cell>
          <cell r="AR3593">
            <v>8</v>
          </cell>
          <cell r="AS3593">
            <v>42667</v>
          </cell>
          <cell r="AT3593" t="str">
            <v>SD Terminado Parcheo UAERMV Arterial SD -Calzada8-POLIZA ESTABILIDAD ACTIVA</v>
          </cell>
          <cell r="AV3593" t="str">
            <v>sc</v>
          </cell>
        </row>
        <row r="3594">
          <cell r="AP3594">
            <v>24122362</v>
          </cell>
          <cell r="AQ3594">
            <v>50006552</v>
          </cell>
          <cell r="AR3594">
            <v>8</v>
          </cell>
          <cell r="AS3594">
            <v>42667</v>
          </cell>
          <cell r="AT3594" t="str">
            <v>SD Terminado Parcheo UAERMV Arterial SD -Calzada8-POLIZA ESTABILIDAD ACTIVA</v>
          </cell>
          <cell r="AV3594" t="str">
            <v>sc</v>
          </cell>
        </row>
        <row r="3595">
          <cell r="AP3595">
            <v>24122363</v>
          </cell>
          <cell r="AQ3595">
            <v>50006552</v>
          </cell>
          <cell r="AR3595">
            <v>8</v>
          </cell>
          <cell r="AS3595">
            <v>42412</v>
          </cell>
          <cell r="AT3595" t="str">
            <v>IDU-1806-2015 Contratado Mantenimiento Periódico IDU Arterial BRIGADA DE REACCIÓN VIAL -Calzada8-POLIZA ESTABILIDAD ACTIVA</v>
          </cell>
          <cell r="AV3595" t="str">
            <v>sc</v>
          </cell>
        </row>
        <row r="3596">
          <cell r="AP3596">
            <v>24122364</v>
          </cell>
          <cell r="AQ3596">
            <v>50006552</v>
          </cell>
          <cell r="AR3596">
            <v>8</v>
          </cell>
          <cell r="AS3596">
            <v>42412</v>
          </cell>
          <cell r="AT3596" t="str">
            <v>IDU-1806-2015 Contratado Mantenimiento Periódico IDU Arterial BRIGADA DE REACCIÓN VIAL -Calzada8-POLIZA ESTABILIDAD ACTIVA</v>
          </cell>
          <cell r="AV3596" t="str">
            <v>sc</v>
          </cell>
        </row>
        <row r="3597">
          <cell r="AP3597">
            <v>24122365</v>
          </cell>
          <cell r="AQ3597">
            <v>50006553</v>
          </cell>
          <cell r="AR3597">
            <v>8</v>
          </cell>
          <cell r="AS3597">
            <v>42412</v>
          </cell>
          <cell r="AT3597" t="str">
            <v>IDU-1806-2015 Contratado Mantenimiento Periódico IDU Arterial BRIGADA DE REACCIÓN VIAL -Calzada8-POLIZA ESTABILIDAD ACTIVA</v>
          </cell>
          <cell r="AV3597" t="str">
            <v>sc</v>
          </cell>
        </row>
        <row r="3598">
          <cell r="AP3598">
            <v>24122366</v>
          </cell>
          <cell r="AQ3598">
            <v>50006553</v>
          </cell>
          <cell r="AR3598">
            <v>8</v>
          </cell>
          <cell r="AS3598">
            <v>42667</v>
          </cell>
          <cell r="AT3598" t="str">
            <v>SD Terminado Parcheo UAERMV Arterial SD -Calzada8-POLIZA ESTABILIDAD ACTIVA</v>
          </cell>
          <cell r="AV3598" t="str">
            <v>sc</v>
          </cell>
        </row>
        <row r="3599">
          <cell r="AP3599">
            <v>24122367</v>
          </cell>
          <cell r="AQ3599">
            <v>50006553</v>
          </cell>
          <cell r="AR3599">
            <v>8</v>
          </cell>
          <cell r="AS3599">
            <v>42412</v>
          </cell>
          <cell r="AT3599" t="str">
            <v>IDU-1806-2015 Contratado Mantenimiento Periódico IDU Arterial BRIGADA DE REACCIÓN VIAL -Calzada8-POLIZA ESTABILIDAD ACTIVA</v>
          </cell>
          <cell r="AV3599" t="str">
            <v>sc</v>
          </cell>
        </row>
        <row r="3600">
          <cell r="AP3600">
            <v>24122368</v>
          </cell>
          <cell r="AQ3600">
            <v>50006553</v>
          </cell>
          <cell r="AR3600">
            <v>8</v>
          </cell>
          <cell r="AS3600">
            <v>42667</v>
          </cell>
          <cell r="AT3600" t="str">
            <v>SD Terminado Parcheo UAERMV Arterial SD -Calzada8-POLIZA ESTABILIDAD ACTIVA</v>
          </cell>
          <cell r="AV3600" t="str">
            <v>sc</v>
          </cell>
        </row>
        <row r="3601">
          <cell r="AP3601">
            <v>24122369</v>
          </cell>
          <cell r="AQ3601">
            <v>50006554</v>
          </cell>
          <cell r="AR3601">
            <v>8</v>
          </cell>
          <cell r="AS3601">
            <v>42412</v>
          </cell>
          <cell r="AT3601" t="str">
            <v>IDU-1806-2015 Contratado Mantenimiento Periódico IDU Arterial BRIGADA DE REACCIÓN VIAL -</v>
          </cell>
          <cell r="AV3601" t="str">
            <v>sc</v>
          </cell>
        </row>
        <row r="3602">
          <cell r="AP3602">
            <v>24122370</v>
          </cell>
          <cell r="AQ3602">
            <v>50006554</v>
          </cell>
          <cell r="AR3602">
            <v>8</v>
          </cell>
          <cell r="AS3602">
            <v>42412</v>
          </cell>
          <cell r="AT3602" t="str">
            <v>IDU-1806-2015 Contratado Mantenimiento Periódico IDU Arterial BRIGADA DE REACCIÓN VIAL -</v>
          </cell>
          <cell r="AV3602" t="str">
            <v>sc</v>
          </cell>
        </row>
        <row r="3603">
          <cell r="AP3603">
            <v>24122371</v>
          </cell>
          <cell r="AQ3603">
            <v>50006554</v>
          </cell>
          <cell r="AR3603">
            <v>8</v>
          </cell>
          <cell r="AS3603">
            <v>42412</v>
          </cell>
          <cell r="AT3603" t="str">
            <v>IDU-1806-2015 Contratado Mantenimiento Periódico IDU Arterial BRIGADA DE REACCIÓN VIAL -</v>
          </cell>
          <cell r="AV3603" t="str">
            <v>sc</v>
          </cell>
        </row>
        <row r="3604">
          <cell r="AP3604">
            <v>24122372</v>
          </cell>
          <cell r="AQ3604">
            <v>50006554</v>
          </cell>
          <cell r="AR3604">
            <v>8</v>
          </cell>
          <cell r="AS3604">
            <v>42667</v>
          </cell>
          <cell r="AT3604" t="str">
            <v>SD Terminado Parcheo UAERMV Arterial SD -</v>
          </cell>
          <cell r="AV3604" t="str">
            <v>sc</v>
          </cell>
        </row>
        <row r="3605">
          <cell r="AP3605">
            <v>24122373</v>
          </cell>
          <cell r="AQ3605">
            <v>50006554</v>
          </cell>
          <cell r="AR3605">
            <v>8</v>
          </cell>
          <cell r="AS3605">
            <v>42412</v>
          </cell>
          <cell r="AT3605" t="str">
            <v>IDU-1806-2015 Contratado Mantenimiento Periódico IDU Arterial BRIGADA DE REACCIÓN VIAL -</v>
          </cell>
          <cell r="AV3605" t="str">
            <v>sc</v>
          </cell>
        </row>
        <row r="3606">
          <cell r="AP3606">
            <v>24122374</v>
          </cell>
          <cell r="AQ3606">
            <v>50006554</v>
          </cell>
          <cell r="AR3606">
            <v>8</v>
          </cell>
          <cell r="AS3606">
            <v>42412</v>
          </cell>
          <cell r="AT3606" t="str">
            <v>IDU-1806-2015 Contratado Mantenimiento Periódico IDU Arterial BRIGADA DE REACCIÓN VIAL -</v>
          </cell>
          <cell r="AV3606" t="str">
            <v>sc</v>
          </cell>
        </row>
        <row r="3607">
          <cell r="AP3607">
            <v>24122375</v>
          </cell>
          <cell r="AQ3607">
            <v>50006555</v>
          </cell>
          <cell r="AR3607">
            <v>8</v>
          </cell>
          <cell r="AS3607">
            <v>42412</v>
          </cell>
          <cell r="AT3607" t="str">
            <v>IDU-1806-2015 Contratado Mantenimiento Periódico IDU Arterial BRIGADA DE REACCIÓN VIAL -</v>
          </cell>
          <cell r="AV3607" t="str">
            <v>sc</v>
          </cell>
        </row>
        <row r="3608">
          <cell r="AP3608">
            <v>24122376</v>
          </cell>
          <cell r="AQ3608">
            <v>50006555</v>
          </cell>
          <cell r="AR3608">
            <v>8</v>
          </cell>
          <cell r="AS3608">
            <v>42412</v>
          </cell>
          <cell r="AT3608" t="str">
            <v>IDU-1806-2015 Contratado Mantenimiento Periódico IDU Arterial BRIGADA DE REACCIÓN VIAL -</v>
          </cell>
          <cell r="AV3608" t="str">
            <v>sc</v>
          </cell>
        </row>
        <row r="3609">
          <cell r="AP3609">
            <v>24122377</v>
          </cell>
          <cell r="AQ3609">
            <v>50006555</v>
          </cell>
          <cell r="AR3609">
            <v>8</v>
          </cell>
          <cell r="AS3609">
            <v>42412</v>
          </cell>
          <cell r="AT3609" t="str">
            <v>IDU-1806-2015 Contratado Mantenimiento Periódico IDU Arterial BRIGADA DE REACCIÓN VIAL -</v>
          </cell>
          <cell r="AV3609" t="str">
            <v>sc</v>
          </cell>
        </row>
        <row r="3610">
          <cell r="AP3610">
            <v>24122378</v>
          </cell>
          <cell r="AQ3610">
            <v>50006555</v>
          </cell>
          <cell r="AR3610">
            <v>8</v>
          </cell>
          <cell r="AS3610">
            <v>42412</v>
          </cell>
          <cell r="AT3610" t="str">
            <v>IDU-1806-2015 Contratado Mantenimiento Periódico IDU Arterial BRIGADA DE REACCIÓN VIAL -</v>
          </cell>
          <cell r="AV3610" t="str">
            <v>sc</v>
          </cell>
        </row>
        <row r="3611">
          <cell r="AP3611">
            <v>24122379</v>
          </cell>
          <cell r="AQ3611">
            <v>50006555</v>
          </cell>
          <cell r="AR3611">
            <v>8</v>
          </cell>
          <cell r="AS3611">
            <v>42412</v>
          </cell>
          <cell r="AT3611" t="str">
            <v>IDU-1806-2015 Contratado Mantenimiento Periódico IDU Arterial BRIGADA DE REACCIÓN VIAL -</v>
          </cell>
          <cell r="AV3611" t="str">
            <v>sc</v>
          </cell>
        </row>
        <row r="3612">
          <cell r="AP3612">
            <v>24122420</v>
          </cell>
          <cell r="AQ3612">
            <v>50006683</v>
          </cell>
          <cell r="AR3612">
            <v>8</v>
          </cell>
          <cell r="AS3612">
            <v>42313</v>
          </cell>
          <cell r="AT3612" t="str">
            <v>IDU-57-2012 Terminado Acciones de Movilidad IDU Arterial  -</v>
          </cell>
          <cell r="AV3612" t="str">
            <v>sc</v>
          </cell>
        </row>
        <row r="3613">
          <cell r="AP3613">
            <v>24122422</v>
          </cell>
          <cell r="AQ3613">
            <v>50006684</v>
          </cell>
          <cell r="AR3613">
            <v>8</v>
          </cell>
          <cell r="AS3613">
            <v>42611</v>
          </cell>
          <cell r="AT3613" t="str">
            <v>SD Terminado Mantenimiento Periódico UAERMV Arterial  -</v>
          </cell>
          <cell r="AV3613" t="str">
            <v>sc</v>
          </cell>
        </row>
        <row r="3614">
          <cell r="AP3614">
            <v>24122458</v>
          </cell>
          <cell r="AQ3614">
            <v>50006723</v>
          </cell>
          <cell r="AR3614">
            <v>8</v>
          </cell>
          <cell r="AS3614">
            <v>42313</v>
          </cell>
          <cell r="AT3614" t="str">
            <v>IDU-57-2012 Terminado Acciones de Movilidad IDU Arterial  -</v>
          </cell>
          <cell r="AV3614" t="str">
            <v>sc</v>
          </cell>
        </row>
        <row r="3615">
          <cell r="AP3615">
            <v>24122461</v>
          </cell>
          <cell r="AQ3615">
            <v>50006724</v>
          </cell>
          <cell r="AR3615">
            <v>8</v>
          </cell>
          <cell r="AS3615">
            <v>42313</v>
          </cell>
          <cell r="AT3615" t="str">
            <v>IDU-57-2012 Terminado Acciones de Movilidad IDU Arterial  -</v>
          </cell>
          <cell r="AV3615" t="str">
            <v>sc</v>
          </cell>
        </row>
        <row r="3616">
          <cell r="AP3616">
            <v>24122462</v>
          </cell>
          <cell r="AQ3616">
            <v>50006725</v>
          </cell>
          <cell r="AR3616">
            <v>8</v>
          </cell>
          <cell r="AS3616">
            <v>42313</v>
          </cell>
          <cell r="AT3616" t="str">
            <v>IDU-57-2012 Terminado Acciones de Movilidad IDU Arterial  -</v>
          </cell>
          <cell r="AV3616" t="str">
            <v>sc</v>
          </cell>
        </row>
        <row r="3617">
          <cell r="AP3617">
            <v>24122464</v>
          </cell>
          <cell r="AQ3617">
            <v>50006726</v>
          </cell>
          <cell r="AR3617">
            <v>8</v>
          </cell>
          <cell r="AS3617">
            <v>42313</v>
          </cell>
          <cell r="AT3617" t="str">
            <v>IDU-57-2012 Terminado Acciones de Movilidad IDU Arterial  -</v>
          </cell>
          <cell r="AV3617" t="str">
            <v>sc</v>
          </cell>
        </row>
        <row r="3618">
          <cell r="AP3618">
            <v>24122468</v>
          </cell>
          <cell r="AQ3618">
            <v>50006727</v>
          </cell>
          <cell r="AR3618">
            <v>8</v>
          </cell>
          <cell r="AS3618">
            <v>42313</v>
          </cell>
          <cell r="AT3618" t="str">
            <v>IDU-57-2012 Terminado Acciones de Movilidad IDU Arterial  -</v>
          </cell>
          <cell r="AV3618" t="str">
            <v>sc</v>
          </cell>
        </row>
        <row r="3619">
          <cell r="AP3619">
            <v>24122470</v>
          </cell>
          <cell r="AQ3619">
            <v>50006728</v>
          </cell>
          <cell r="AR3619">
            <v>8</v>
          </cell>
          <cell r="AS3619">
            <v>42313</v>
          </cell>
          <cell r="AT3619" t="str">
            <v>IDU-57-2012 Terminado Acciones de Movilidad IDU Arterial  -</v>
          </cell>
          <cell r="AV3619" t="str">
            <v>sc</v>
          </cell>
        </row>
        <row r="3620">
          <cell r="AP3620">
            <v>24180598</v>
          </cell>
          <cell r="AQ3620">
            <v>8012454</v>
          </cell>
          <cell r="AR3620">
            <v>8</v>
          </cell>
          <cell r="AS3620">
            <v>42153</v>
          </cell>
          <cell r="AT3620" t="str">
            <v>SD Terminado Acciones de Movilidad UAERMV Circuito Movilidad  -Anden 3-POLIZA ESTABILIDAD ACTIVA</v>
          </cell>
          <cell r="AV3620" t="str">
            <v>sc</v>
          </cell>
        </row>
        <row r="3621">
          <cell r="AP3621">
            <v>24180599</v>
          </cell>
          <cell r="AQ3621">
            <v>8012454</v>
          </cell>
          <cell r="AR3621">
            <v>8</v>
          </cell>
          <cell r="AS3621">
            <v>42153</v>
          </cell>
          <cell r="AT3621" t="str">
            <v>SD Terminado Acciones de Movilidad UAERMV Circuito Movilidad  -Anden 3-POLIZA ESTABILIDAD ACTIVA</v>
          </cell>
          <cell r="AV3621" t="str">
            <v>sc</v>
          </cell>
        </row>
        <row r="3622">
          <cell r="AP3622">
            <v>24180650</v>
          </cell>
          <cell r="AQ3622">
            <v>8000723</v>
          </cell>
          <cell r="AR3622">
            <v>8</v>
          </cell>
          <cell r="AS3622">
            <v>42313</v>
          </cell>
          <cell r="AT3622" t="str">
            <v>IDU-1707-2014 Terminado Rehabilitación IDU Circuito Movilidad  -</v>
          </cell>
          <cell r="AV3622" t="str">
            <v>sc</v>
          </cell>
        </row>
        <row r="3623">
          <cell r="AP3623">
            <v>24180785</v>
          </cell>
          <cell r="AQ3623">
            <v>8004718</v>
          </cell>
          <cell r="AR3623">
            <v>8</v>
          </cell>
          <cell r="AS3623">
            <v>42534</v>
          </cell>
          <cell r="AT3623" t="str">
            <v>IDU-1707-2014 Terminado Acciones de Movilidad IDU Arterial SITP Y TRONCALES -</v>
          </cell>
          <cell r="AV3623" t="str">
            <v>sc</v>
          </cell>
        </row>
        <row r="3624">
          <cell r="AP3624">
            <v>91011231</v>
          </cell>
          <cell r="AQ3624">
            <v>50006053</v>
          </cell>
          <cell r="AR3624">
            <v>8</v>
          </cell>
          <cell r="AS3624">
            <v>42412</v>
          </cell>
          <cell r="AT3624" t="str">
            <v>IDU-1806-2015 Contratado Mantenimiento Periódico IDU Arterial BRIGADA DE REACCIÓN VIAL -</v>
          </cell>
          <cell r="AV3624" t="str">
            <v>sc</v>
          </cell>
        </row>
        <row r="3625">
          <cell r="AP3625">
            <v>91012932</v>
          </cell>
          <cell r="AQ3625">
            <v>30001746</v>
          </cell>
          <cell r="AR3625">
            <v>8</v>
          </cell>
          <cell r="AS3625">
            <v>42313</v>
          </cell>
          <cell r="AT3625" t="str">
            <v>IDU-57-2012 Terminado Acciones de Movilidad IDU Arterial  -</v>
          </cell>
          <cell r="AV3625" t="str">
            <v>sc</v>
          </cell>
        </row>
        <row r="3626">
          <cell r="AP3626">
            <v>91012940</v>
          </cell>
          <cell r="AQ3626">
            <v>50006075</v>
          </cell>
          <cell r="AR3626">
            <v>8</v>
          </cell>
          <cell r="AS3626">
            <v>42412</v>
          </cell>
          <cell r="AT3626" t="str">
            <v>IDU-1806-2015 Contratado Mantenimiento Periódico IDU Arterial BRIGADA DE REACCIÓN VIAL -Puente 10-POLIZA ESTABILIDAD ACTIVA</v>
          </cell>
          <cell r="AV3626" t="str">
            <v>sc</v>
          </cell>
        </row>
        <row r="3627">
          <cell r="AP3627">
            <v>91012942</v>
          </cell>
          <cell r="AQ3627">
            <v>50006075</v>
          </cell>
          <cell r="AR3627">
            <v>8</v>
          </cell>
          <cell r="AS3627">
            <v>42412</v>
          </cell>
          <cell r="AT3627" t="str">
            <v>IDU-1806-2015 Contratado Mantenimiento Periódico IDU Arterial BRIGADA DE REACCIÓN VIAL -</v>
          </cell>
          <cell r="AV3627" t="str">
            <v>sc</v>
          </cell>
        </row>
        <row r="3628">
          <cell r="AP3628">
            <v>91012945</v>
          </cell>
          <cell r="AQ3628">
            <v>8006277</v>
          </cell>
          <cell r="AR3628">
            <v>8</v>
          </cell>
          <cell r="AS3628">
            <v>40774</v>
          </cell>
          <cell r="AT3628" t="str">
            <v>CONV-016-2011 Terminado Mantenimiento Periódico UAERMV Circuito Movilidad  -</v>
          </cell>
          <cell r="AV3628" t="str">
            <v>sc</v>
          </cell>
        </row>
        <row r="3629">
          <cell r="AP3629">
            <v>91012952</v>
          </cell>
          <cell r="AQ3629">
            <v>8006901</v>
          </cell>
          <cell r="AR3629">
            <v>8</v>
          </cell>
          <cell r="AS3629">
            <v>42768</v>
          </cell>
          <cell r="AT3629" t="str">
            <v>SD Reservado Acciones de Movilidad UAERMV Circuito Movilidad Salvando Vidas -</v>
          </cell>
          <cell r="AV3629" t="str">
            <v>sc</v>
          </cell>
        </row>
        <row r="3630">
          <cell r="AP3630">
            <v>91012953</v>
          </cell>
          <cell r="AQ3630">
            <v>8007073</v>
          </cell>
          <cell r="AR3630">
            <v>8</v>
          </cell>
          <cell r="AS3630">
            <v>42768</v>
          </cell>
          <cell r="AT3630" t="str">
            <v>SD Reservado Acciones de Movilidad UAERMV Circuito Movilidad Salvando Vidas -</v>
          </cell>
          <cell r="AV3630" t="str">
            <v>sc</v>
          </cell>
        </row>
        <row r="3631">
          <cell r="AP3631">
            <v>91012957</v>
          </cell>
          <cell r="AQ3631">
            <v>8006675</v>
          </cell>
          <cell r="AR3631">
            <v>8</v>
          </cell>
          <cell r="AS3631">
            <v>42768</v>
          </cell>
          <cell r="AT3631" t="str">
            <v>SD Reservado Acciones de Movilidad UAERMV Circuito Movilidad Salvando Vidas -</v>
          </cell>
          <cell r="AV3631" t="str">
            <v>sc</v>
          </cell>
        </row>
        <row r="3632">
          <cell r="AP3632">
            <v>91012965</v>
          </cell>
          <cell r="AQ3632">
            <v>8006702</v>
          </cell>
          <cell r="AR3632">
            <v>8</v>
          </cell>
          <cell r="AS3632">
            <v>40774</v>
          </cell>
          <cell r="AT3632" t="str">
            <v>CONV-016-2011 Terminado Mantenimiento Periódico UAERMV Circuito Movilidad  -</v>
          </cell>
          <cell r="AV3632" t="str">
            <v>sc</v>
          </cell>
        </row>
        <row r="3633">
          <cell r="AP3633">
            <v>91012970</v>
          </cell>
          <cell r="AQ3633">
            <v>8006496</v>
          </cell>
          <cell r="AR3633">
            <v>8</v>
          </cell>
          <cell r="AS3633">
            <v>40774</v>
          </cell>
          <cell r="AT3633" t="str">
            <v>CONV-016-2011 Terminado Mantenimiento Periódico UAERMV Circuito Movilidad  -</v>
          </cell>
          <cell r="AV3633" t="str">
            <v>sc</v>
          </cell>
        </row>
        <row r="3634">
          <cell r="AP3634">
            <v>91013003</v>
          </cell>
          <cell r="AQ3634">
            <v>50006078</v>
          </cell>
          <cell r="AR3634">
            <v>8</v>
          </cell>
          <cell r="AS3634">
            <v>42768</v>
          </cell>
          <cell r="AT3634" t="str">
            <v>SD Reservado Acciones de Movilidad UAERMV Circuito Movilidad Salvando Vidas -</v>
          </cell>
          <cell r="AV3634" t="str">
            <v>sc</v>
          </cell>
        </row>
        <row r="3635">
          <cell r="AP3635">
            <v>91013029</v>
          </cell>
          <cell r="AQ3635">
            <v>30001800</v>
          </cell>
          <cell r="AR3635">
            <v>8</v>
          </cell>
          <cell r="AS3635">
            <v>41519</v>
          </cell>
          <cell r="AT3635" t="str">
            <v>SD Terminado Mantenimiento Periódico UAERMV Circuito Movilidad  -</v>
          </cell>
          <cell r="AV3635" t="str">
            <v>sc</v>
          </cell>
        </row>
        <row r="3636">
          <cell r="AP3636">
            <v>91013158</v>
          </cell>
          <cell r="AQ3636">
            <v>50006079</v>
          </cell>
          <cell r="AR3636">
            <v>8</v>
          </cell>
          <cell r="AS3636">
            <v>41942</v>
          </cell>
          <cell r="AT3636" t="str">
            <v>SD Terminado Mantenimiento Periódico UAERMV Circuito Movilidad  -</v>
          </cell>
          <cell r="AV3636" t="str">
            <v>sc</v>
          </cell>
        </row>
        <row r="3637">
          <cell r="AP3637">
            <v>91013159</v>
          </cell>
          <cell r="AQ3637">
            <v>50006078</v>
          </cell>
          <cell r="AR3637">
            <v>8</v>
          </cell>
          <cell r="AS3637">
            <v>41942</v>
          </cell>
          <cell r="AT3637" t="str">
            <v>SD Terminado Mantenimiento Periódico UAERMV Circuito Movilidad  -</v>
          </cell>
          <cell r="AV3637" t="str">
            <v>sc</v>
          </cell>
        </row>
        <row r="3638">
          <cell r="AP3638">
            <v>91013163</v>
          </cell>
          <cell r="AQ3638">
            <v>8012846</v>
          </cell>
          <cell r="AR3638">
            <v>8</v>
          </cell>
          <cell r="AS3638">
            <v>42412</v>
          </cell>
          <cell r="AT3638" t="str">
            <v>IDU-1806-2015 Contratado Mantenimiento Periódico IDU Arterial BRIGADA DE REACCIÓN VIAL -</v>
          </cell>
          <cell r="AV3638" t="str">
            <v>sc</v>
          </cell>
        </row>
        <row r="3639">
          <cell r="AP3639">
            <v>91013164</v>
          </cell>
          <cell r="AQ3639">
            <v>50006075</v>
          </cell>
          <cell r="AR3639">
            <v>8</v>
          </cell>
          <cell r="AS3639">
            <v>42412</v>
          </cell>
          <cell r="AT3639" t="str">
            <v>IDU-1806-2015 Contratado Mantenimiento Periódico IDU Arterial BRIGADA DE REACCIÓN VIAL -</v>
          </cell>
          <cell r="AV3639" t="str">
            <v>sc</v>
          </cell>
        </row>
        <row r="3640">
          <cell r="AP3640">
            <v>91013230</v>
          </cell>
          <cell r="AQ3640">
            <v>50006520</v>
          </cell>
          <cell r="AR3640">
            <v>8</v>
          </cell>
          <cell r="AS3640">
            <v>42412</v>
          </cell>
          <cell r="AT3640" t="str">
            <v>IDU-1806-2015 Contratado Mantenimiento Periódico IDU Arterial BRIGADA DE REACCIÓN VIAL -Calzada10-4-6-8-POLIZA ESTABILIDAD ACTIVA</v>
          </cell>
          <cell r="AV3640" t="str">
            <v>sc</v>
          </cell>
        </row>
        <row r="3641">
          <cell r="AP3641">
            <v>91013239</v>
          </cell>
          <cell r="AQ3641">
            <v>8012594</v>
          </cell>
          <cell r="AR3641">
            <v>8</v>
          </cell>
          <cell r="AS3641">
            <v>41912</v>
          </cell>
          <cell r="AT3641" t="str">
            <v>SD Terminado Rehabilitación UAERMV Circuito Movilidad  -</v>
          </cell>
          <cell r="AV3641" t="str">
            <v>sc</v>
          </cell>
        </row>
        <row r="3642">
          <cell r="AP3642">
            <v>91013382</v>
          </cell>
          <cell r="AQ3642">
            <v>8008234</v>
          </cell>
          <cell r="AR3642">
            <v>8</v>
          </cell>
          <cell r="AS3642">
            <v>42550</v>
          </cell>
          <cell r="AT3642" t="str">
            <v>SD Terminado Parcheo UAERMV Arterial  Decreto 064/2015-</v>
          </cell>
          <cell r="AV3642" t="str">
            <v>sc</v>
          </cell>
        </row>
        <row r="3643">
          <cell r="AP3643">
            <v>91013383</v>
          </cell>
          <cell r="AQ3643">
            <v>8008412</v>
          </cell>
          <cell r="AR3643">
            <v>8</v>
          </cell>
          <cell r="AS3643">
            <v>42611</v>
          </cell>
          <cell r="AT3643" t="str">
            <v>SD Terminado Mantenimiento Periódico UAERMV Arterial  -</v>
          </cell>
          <cell r="AV3643" t="str">
            <v>sc</v>
          </cell>
        </row>
        <row r="3644">
          <cell r="AP3644">
            <v>91013394</v>
          </cell>
          <cell r="AQ3644">
            <v>50006298</v>
          </cell>
          <cell r="AR3644">
            <v>8</v>
          </cell>
          <cell r="AS3644">
            <v>42731</v>
          </cell>
          <cell r="AT3644" t="str">
            <v>SD Reservado Mantenimiento Periódico IDU Circuito Movilidad EJECUCION SITP 2016 -</v>
          </cell>
          <cell r="AV3644" t="str">
            <v>sc</v>
          </cell>
        </row>
        <row r="3645">
          <cell r="AP3645">
            <v>91013497</v>
          </cell>
          <cell r="AQ3645">
            <v>8008172</v>
          </cell>
          <cell r="AR3645">
            <v>8</v>
          </cell>
          <cell r="AS3645">
            <v>42313</v>
          </cell>
          <cell r="AT3645" t="str">
            <v>IDU-73-2008 Terminado Mantenimiento Periódico IDU Circuito Movilidad  -</v>
          </cell>
          <cell r="AV3645" t="str">
            <v>VIABLE</v>
          </cell>
        </row>
        <row r="3646">
          <cell r="AP3646">
            <v>91013502</v>
          </cell>
          <cell r="AQ3646">
            <v>8008234</v>
          </cell>
          <cell r="AR3646">
            <v>8</v>
          </cell>
          <cell r="AS3646">
            <v>42611</v>
          </cell>
          <cell r="AT3646" t="str">
            <v>SD Terminado Mantenimiento Periódico UAERMV Arterial  -</v>
          </cell>
          <cell r="AV3646" t="str">
            <v>sc</v>
          </cell>
        </row>
        <row r="3647">
          <cell r="AP3647">
            <v>91013679</v>
          </cell>
          <cell r="AQ3647">
            <v>8007179</v>
          </cell>
          <cell r="AR3647">
            <v>8</v>
          </cell>
          <cell r="AS3647">
            <v>42723</v>
          </cell>
          <cell r="AT3647" t="str">
            <v>SD Terminado Mantenimiento Periódico UAERMV Arterial SD -</v>
          </cell>
          <cell r="AV3647" t="str">
            <v>sc</v>
          </cell>
        </row>
        <row r="3648">
          <cell r="AP3648">
            <v>91013688</v>
          </cell>
          <cell r="AQ3648">
            <v>50006259</v>
          </cell>
          <cell r="AR3648">
            <v>8</v>
          </cell>
          <cell r="AS3648">
            <v>42768</v>
          </cell>
          <cell r="AT3648" t="str">
            <v>SD Reservado Acciones de Movilidad UAERMV Local Salvando Vidas -</v>
          </cell>
          <cell r="AV3648" t="str">
            <v>sc</v>
          </cell>
        </row>
        <row r="3649">
          <cell r="AP3649">
            <v>91013691</v>
          </cell>
          <cell r="AQ3649">
            <v>8013571</v>
          </cell>
          <cell r="AR3649">
            <v>8</v>
          </cell>
          <cell r="AS3649">
            <v>42768</v>
          </cell>
          <cell r="AT3649" t="str">
            <v>SD Reservado Acciones de Movilidad UAERMV Circuito Movilidad Salvando Vidas -</v>
          </cell>
          <cell r="AV3649" t="str">
            <v>sc</v>
          </cell>
        </row>
        <row r="3650">
          <cell r="AP3650">
            <v>91013693</v>
          </cell>
          <cell r="AQ3650">
            <v>50006065</v>
          </cell>
          <cell r="AR3650">
            <v>8</v>
          </cell>
          <cell r="AS3650">
            <v>42313</v>
          </cell>
          <cell r="AT3650" t="str">
            <v>IDU-067-2012 Terminado Rehabilitación IDU Local  -Calzada 2-POLIZA ESTABILIDAD Y CALIDAD ACTIVA</v>
          </cell>
          <cell r="AV3650" t="str">
            <v>sc</v>
          </cell>
        </row>
        <row r="3651">
          <cell r="AP3651">
            <v>91013695</v>
          </cell>
          <cell r="AQ3651">
            <v>50006261</v>
          </cell>
          <cell r="AR3651">
            <v>8</v>
          </cell>
          <cell r="AS3651">
            <v>41464</v>
          </cell>
          <cell r="AT3651" t="str">
            <v>SD Terminado Mantenimiento Periódico UAERMV Circuito Movilidad  -</v>
          </cell>
          <cell r="AV3651" t="str">
            <v>sc</v>
          </cell>
        </row>
        <row r="3652">
          <cell r="AP3652">
            <v>91013697</v>
          </cell>
          <cell r="AQ3652">
            <v>50006260</v>
          </cell>
          <cell r="AR3652">
            <v>8</v>
          </cell>
          <cell r="AS3652">
            <v>42768</v>
          </cell>
          <cell r="AT3652" t="str">
            <v>SD Reservado Acciones de Movilidad UAERMV Local Salvando Vidas -</v>
          </cell>
          <cell r="AV3652" t="str">
            <v>sc</v>
          </cell>
        </row>
        <row r="3653">
          <cell r="AP3653">
            <v>91013701</v>
          </cell>
          <cell r="AQ3653">
            <v>50006255</v>
          </cell>
          <cell r="AR3653">
            <v>8</v>
          </cell>
          <cell r="AS3653">
            <v>42768</v>
          </cell>
          <cell r="AT3653" t="str">
            <v>SD Reservado Acciones de Movilidad UAERMV Circuito Movilidad Salvando Vidas -</v>
          </cell>
          <cell r="AV3653" t="str">
            <v>sc</v>
          </cell>
        </row>
        <row r="3654">
          <cell r="AP3654">
            <v>91013791</v>
          </cell>
          <cell r="AQ3654">
            <v>8013571</v>
          </cell>
          <cell r="AR3654">
            <v>8</v>
          </cell>
          <cell r="AS3654">
            <v>42768</v>
          </cell>
          <cell r="AT3654" t="str">
            <v>SD Reservado Acciones de Movilidad UAERMV Circuito Movilidad Salvando Vidas -</v>
          </cell>
          <cell r="AV3654" t="str">
            <v>sc</v>
          </cell>
        </row>
        <row r="3655">
          <cell r="AP3655">
            <v>91015290</v>
          </cell>
          <cell r="AQ3655">
            <v>16002620</v>
          </cell>
          <cell r="AR3655">
            <v>8</v>
          </cell>
          <cell r="AS3655">
            <v>42412</v>
          </cell>
          <cell r="AT3655" t="str">
            <v>IDU-1806-2015 Contratado Mantenimiento Periódico IDU Arterial BRIGADA DE REACCIÓN VIAL -</v>
          </cell>
          <cell r="AV3655" t="str">
            <v>sc</v>
          </cell>
        </row>
        <row r="3656">
          <cell r="AP3656">
            <v>91015291</v>
          </cell>
          <cell r="AQ3656">
            <v>16002620</v>
          </cell>
          <cell r="AR3656">
            <v>8</v>
          </cell>
          <cell r="AS3656">
            <v>42412</v>
          </cell>
          <cell r="AT3656" t="str">
            <v>IDU-1806-2015 Contratado Mantenimiento Periódico IDU Arterial BRIGADA DE REACCIÓN VIAL -</v>
          </cell>
          <cell r="AV3656" t="str">
            <v>sc</v>
          </cell>
        </row>
        <row r="3657">
          <cell r="AP3657">
            <v>91015292</v>
          </cell>
          <cell r="AQ3657">
            <v>50006074</v>
          </cell>
          <cell r="AR3657">
            <v>8</v>
          </cell>
          <cell r="AS3657">
            <v>42474</v>
          </cell>
          <cell r="AT3657" t="str">
            <v>IDU-1806-2015 Terminado Mantenimiento Periódico IDU Arterial BRIGADA FASE I - MVA NO TRONCAL Y SITP -</v>
          </cell>
          <cell r="AV3657" t="str">
            <v>sc</v>
          </cell>
        </row>
        <row r="3658">
          <cell r="AP3658">
            <v>91020896</v>
          </cell>
          <cell r="AQ3658">
            <v>8013031</v>
          </cell>
          <cell r="AR3658">
            <v>8</v>
          </cell>
          <cell r="AS3658">
            <v>42412</v>
          </cell>
          <cell r="AT3658" t="str">
            <v>IDU-1806-2015 Contratado Mantenimiento Periódico IDU Arterial BRIGADA DE REACCIÓN VIAL -</v>
          </cell>
          <cell r="AV3658" t="str">
            <v>sc</v>
          </cell>
        </row>
        <row r="3659">
          <cell r="AP3659">
            <v>91020898</v>
          </cell>
          <cell r="AQ3659">
            <v>8013011</v>
          </cell>
          <cell r="AR3659">
            <v>8</v>
          </cell>
          <cell r="AS3659">
            <v>42412</v>
          </cell>
          <cell r="AT3659" t="str">
            <v>IDU-1806-2015 Contratado Mantenimiento Periódico IDU Arterial BRIGADA DE REACCIÓN VIAL -</v>
          </cell>
          <cell r="AV3659" t="str">
            <v>sc</v>
          </cell>
        </row>
        <row r="3660">
          <cell r="AP3660">
            <v>91020900</v>
          </cell>
          <cell r="AQ3660">
            <v>8013031</v>
          </cell>
          <cell r="AR3660">
            <v>8</v>
          </cell>
          <cell r="AS3660">
            <v>42412</v>
          </cell>
          <cell r="AT3660" t="str">
            <v>IDU-1806-2015 Contratado Mantenimiento Periódico IDU Arterial BRIGADA DE REACCIÓN VIAL -</v>
          </cell>
          <cell r="AV3660" t="str">
            <v>sc</v>
          </cell>
        </row>
        <row r="3661">
          <cell r="AP3661">
            <v>91020901</v>
          </cell>
          <cell r="AQ3661">
            <v>8013012</v>
          </cell>
          <cell r="AR3661">
            <v>8</v>
          </cell>
          <cell r="AS3661">
            <v>42412</v>
          </cell>
          <cell r="AT3661" t="str">
            <v>IDU-1806-2015 Contratado Mantenimiento Periódico IDU Arterial BRIGADA DE REACCIÓN VIAL -</v>
          </cell>
          <cell r="AV3661" t="str">
            <v>sc</v>
          </cell>
        </row>
        <row r="3662">
          <cell r="AP3662">
            <v>91020902</v>
          </cell>
          <cell r="AQ3662">
            <v>8013011</v>
          </cell>
          <cell r="AR3662">
            <v>8</v>
          </cell>
          <cell r="AS3662">
            <v>42667</v>
          </cell>
          <cell r="AT3662" t="str">
            <v>SD Terminado Parcheo UAERMV Arterial SD -</v>
          </cell>
          <cell r="AV3662" t="str">
            <v>sc</v>
          </cell>
        </row>
        <row r="3663">
          <cell r="AP3663">
            <v>91020904</v>
          </cell>
          <cell r="AQ3663">
            <v>8013031</v>
          </cell>
          <cell r="AR3663">
            <v>8</v>
          </cell>
          <cell r="AS3663">
            <v>42412</v>
          </cell>
          <cell r="AT3663" t="str">
            <v>IDU-1806-2015 Contratado Mantenimiento Periódico IDU Arterial BRIGADA DE REACCIÓN VIAL -</v>
          </cell>
          <cell r="AV3663" t="str">
            <v>sc</v>
          </cell>
        </row>
        <row r="3664">
          <cell r="AP3664">
            <v>91020905</v>
          </cell>
          <cell r="AQ3664">
            <v>8013011</v>
          </cell>
          <cell r="AR3664">
            <v>8</v>
          </cell>
          <cell r="AS3664">
            <v>42412</v>
          </cell>
          <cell r="AT3664" t="str">
            <v>IDU-1806-2015 Contratado Mantenimiento Periódico IDU Arterial BRIGADA DE REACCIÓN VIAL -</v>
          </cell>
          <cell r="AV3664" t="str">
            <v>sc</v>
          </cell>
        </row>
        <row r="3665">
          <cell r="AP3665">
            <v>91020906</v>
          </cell>
          <cell r="AQ3665">
            <v>8013012</v>
          </cell>
          <cell r="AR3665">
            <v>8</v>
          </cell>
          <cell r="AS3665">
            <v>42412</v>
          </cell>
          <cell r="AT3665" t="str">
            <v>IDU-1806-2015 Contratado Mantenimiento Periódico IDU Arterial BRIGADA DE REACCIÓN VIAL -</v>
          </cell>
          <cell r="AV3665" t="str">
            <v>sc</v>
          </cell>
        </row>
        <row r="3666">
          <cell r="AP3666">
            <v>91020907</v>
          </cell>
          <cell r="AQ3666">
            <v>8013011</v>
          </cell>
          <cell r="AR3666">
            <v>8</v>
          </cell>
          <cell r="AS3666">
            <v>42667</v>
          </cell>
          <cell r="AT3666" t="str">
            <v>SD Terminado Parcheo UAERMV Arterial SD -</v>
          </cell>
          <cell r="AV3666" t="str">
            <v>sc</v>
          </cell>
        </row>
        <row r="3667">
          <cell r="AP3667">
            <v>91020908</v>
          </cell>
          <cell r="AQ3667">
            <v>8013031</v>
          </cell>
          <cell r="AR3667">
            <v>8</v>
          </cell>
          <cell r="AS3667">
            <v>42412</v>
          </cell>
          <cell r="AT3667" t="str">
            <v>IDU-1806-2015 Contratado Mantenimiento Periódico IDU Arterial BRIGADA DE REACCIÓN VIAL -</v>
          </cell>
          <cell r="AV3667" t="str">
            <v>sc</v>
          </cell>
        </row>
        <row r="3668">
          <cell r="AP3668">
            <v>91020909</v>
          </cell>
          <cell r="AQ3668">
            <v>8013031</v>
          </cell>
          <cell r="AR3668">
            <v>8</v>
          </cell>
          <cell r="AS3668">
            <v>42667</v>
          </cell>
          <cell r="AT3668" t="str">
            <v>SD Terminado Parcheo UAERMV Arterial SD -</v>
          </cell>
          <cell r="AV3668" t="str">
            <v>sc</v>
          </cell>
        </row>
        <row r="3669">
          <cell r="AP3669">
            <v>91021073</v>
          </cell>
          <cell r="AQ3669">
            <v>8013490</v>
          </cell>
          <cell r="AR3669">
            <v>8</v>
          </cell>
          <cell r="AS3669">
            <v>42412</v>
          </cell>
          <cell r="AT3669" t="str">
            <v>IDU-1806-2015 Contratado Mantenimiento Periódico IDU Arterial BRIGADA DE REACCIÓN VIAL -</v>
          </cell>
          <cell r="AV3669" t="str">
            <v>sc</v>
          </cell>
        </row>
        <row r="3670">
          <cell r="AP3670">
            <v>91021074</v>
          </cell>
          <cell r="AQ3670">
            <v>8013490</v>
          </cell>
          <cell r="AR3670">
            <v>8</v>
          </cell>
          <cell r="AS3670">
            <v>42412</v>
          </cell>
          <cell r="AT3670" t="str">
            <v>IDU-1806-2015 Contratado Mantenimiento Periódico IDU Arterial BRIGADA DE REACCIÓN VIAL -</v>
          </cell>
          <cell r="AV3670" t="str">
            <v>sc</v>
          </cell>
        </row>
        <row r="3671">
          <cell r="AP3671">
            <v>91021075</v>
          </cell>
          <cell r="AQ3671">
            <v>8013490</v>
          </cell>
          <cell r="AR3671">
            <v>8</v>
          </cell>
          <cell r="AS3671">
            <v>42412</v>
          </cell>
          <cell r="AT3671" t="str">
            <v>IDU-1806-2015 Contratado Mantenimiento Periódico IDU Arterial BRIGADA DE REACCIÓN VIAL -</v>
          </cell>
          <cell r="AV3671" t="str">
            <v>sc</v>
          </cell>
        </row>
        <row r="3672">
          <cell r="AP3672">
            <v>91021130</v>
          </cell>
          <cell r="AQ3672">
            <v>8013022</v>
          </cell>
          <cell r="AR3672">
            <v>8</v>
          </cell>
          <cell r="AS3672">
            <v>42412</v>
          </cell>
          <cell r="AT3672" t="str">
            <v>IDU-1806-2015 Contratado Mantenimiento Periódico IDU Arterial BRIGADA DE REACCIÓN VIAL -</v>
          </cell>
          <cell r="AV3672" t="str">
            <v>sc</v>
          </cell>
        </row>
        <row r="3673">
          <cell r="AP3673">
            <v>91021131</v>
          </cell>
          <cell r="AQ3673">
            <v>8013022</v>
          </cell>
          <cell r="AR3673">
            <v>8</v>
          </cell>
          <cell r="AS3673">
            <v>42412</v>
          </cell>
          <cell r="AT3673" t="str">
            <v>IDU-1806-2015 Contratado Mantenimiento Periódico IDU Arterial BRIGADA DE REACCIÓN VIAL -</v>
          </cell>
          <cell r="AV3673" t="str">
            <v>sc</v>
          </cell>
        </row>
        <row r="3674">
          <cell r="AP3674">
            <v>91021132</v>
          </cell>
          <cell r="AQ3674">
            <v>8013022</v>
          </cell>
          <cell r="AR3674">
            <v>8</v>
          </cell>
          <cell r="AS3674">
            <v>42412</v>
          </cell>
          <cell r="AT3674" t="str">
            <v>IDU-1806-2015 Contratado Mantenimiento Periódico IDU Arterial BRIGADA DE REACCIÓN VIAL -</v>
          </cell>
          <cell r="AV3674" t="str">
            <v>sc</v>
          </cell>
        </row>
        <row r="3675">
          <cell r="AP3675">
            <v>91021133</v>
          </cell>
          <cell r="AQ3675">
            <v>8013022</v>
          </cell>
          <cell r="AR3675">
            <v>8</v>
          </cell>
          <cell r="AS3675">
            <v>42412</v>
          </cell>
          <cell r="AT3675" t="str">
            <v>IDU-1806-2015 Contratado Mantenimiento Periódico IDU Arterial BRIGADA DE REACCIÓN VIAL -</v>
          </cell>
          <cell r="AV3675" t="str">
            <v>sc</v>
          </cell>
        </row>
        <row r="3676">
          <cell r="AP3676">
            <v>91021134</v>
          </cell>
          <cell r="AQ3676">
            <v>8013021</v>
          </cell>
          <cell r="AR3676">
            <v>8</v>
          </cell>
          <cell r="AS3676">
            <v>42412</v>
          </cell>
          <cell r="AT3676" t="str">
            <v>IDU-1806-2015 Contratado Mantenimiento Periódico IDU Arterial BRIGADA DE REACCIÓN VIAL -</v>
          </cell>
          <cell r="AV3676" t="str">
            <v>sc</v>
          </cell>
        </row>
        <row r="3677">
          <cell r="AP3677">
            <v>91021135</v>
          </cell>
          <cell r="AQ3677">
            <v>8013021</v>
          </cell>
          <cell r="AR3677">
            <v>8</v>
          </cell>
          <cell r="AS3677">
            <v>42412</v>
          </cell>
          <cell r="AT3677" t="str">
            <v>IDU-1806-2015 Contratado Mantenimiento Periódico IDU Arterial BRIGADA DE REACCIÓN VIAL -</v>
          </cell>
          <cell r="AV3677" t="str">
            <v>sc</v>
          </cell>
        </row>
        <row r="3678">
          <cell r="AP3678">
            <v>91021136</v>
          </cell>
          <cell r="AQ3678">
            <v>8013021</v>
          </cell>
          <cell r="AR3678">
            <v>8</v>
          </cell>
          <cell r="AS3678">
            <v>42412</v>
          </cell>
          <cell r="AT3678" t="str">
            <v>IDU-1806-2015 Contratado Mantenimiento Periódico IDU Arterial BRIGADA DE REACCIÓN VIAL -</v>
          </cell>
          <cell r="AV3678" t="str">
            <v>sc</v>
          </cell>
        </row>
        <row r="3679">
          <cell r="AP3679">
            <v>91021137</v>
          </cell>
          <cell r="AQ3679">
            <v>8013021</v>
          </cell>
          <cell r="AR3679">
            <v>8</v>
          </cell>
          <cell r="AS3679">
            <v>42412</v>
          </cell>
          <cell r="AT3679" t="str">
            <v>IDU-1806-2015 Contratado Mantenimiento Periódico IDU Arterial BRIGADA DE REACCIÓN VIAL -</v>
          </cell>
          <cell r="AV3679" t="str">
            <v>sc</v>
          </cell>
        </row>
        <row r="3680">
          <cell r="AP3680">
            <v>91021138</v>
          </cell>
          <cell r="AQ3680">
            <v>8013012</v>
          </cell>
          <cell r="AR3680">
            <v>8</v>
          </cell>
          <cell r="AS3680">
            <v>42412</v>
          </cell>
          <cell r="AT3680" t="str">
            <v>IDU-1806-2015 Contratado Mantenimiento Periódico IDU Arterial BRIGADA DE REACCIÓN VIAL -</v>
          </cell>
          <cell r="AV3680" t="str">
            <v>sc</v>
          </cell>
        </row>
        <row r="3681">
          <cell r="AP3681">
            <v>91021139</v>
          </cell>
          <cell r="AQ3681">
            <v>8013012</v>
          </cell>
          <cell r="AR3681">
            <v>8</v>
          </cell>
          <cell r="AS3681">
            <v>42412</v>
          </cell>
          <cell r="AT3681" t="str">
            <v>IDU-1806-2015 Contratado Mantenimiento Periódico IDU Arterial BRIGADA DE REACCIÓN VIAL -</v>
          </cell>
          <cell r="AV3681" t="str">
            <v>sc</v>
          </cell>
        </row>
        <row r="3682">
          <cell r="AP3682">
            <v>91021544</v>
          </cell>
          <cell r="AQ3682">
            <v>8013257</v>
          </cell>
          <cell r="AR3682">
            <v>8</v>
          </cell>
          <cell r="AS3682">
            <v>42412</v>
          </cell>
          <cell r="AT3682" t="str">
            <v>IDU-1806-2015 Contratado Mantenimiento Periódico IDU Arterial BRIGADA DE REACCIÓN VIAL -</v>
          </cell>
          <cell r="AV3682" t="str">
            <v>sc</v>
          </cell>
        </row>
        <row r="3683">
          <cell r="AP3683">
            <v>91021545</v>
          </cell>
          <cell r="AQ3683">
            <v>8013257</v>
          </cell>
          <cell r="AR3683">
            <v>8</v>
          </cell>
          <cell r="AS3683">
            <v>42412</v>
          </cell>
          <cell r="AT3683" t="str">
            <v>IDU-1806-2015 Contratado Mantenimiento Periódico IDU Arterial BRIGADA DE REACCIÓN VIAL -</v>
          </cell>
          <cell r="AV3683" t="str">
            <v>sc</v>
          </cell>
        </row>
        <row r="3684">
          <cell r="AP3684">
            <v>91021546</v>
          </cell>
          <cell r="AQ3684">
            <v>8013257</v>
          </cell>
          <cell r="AR3684">
            <v>8</v>
          </cell>
          <cell r="AS3684">
            <v>42412</v>
          </cell>
          <cell r="AT3684" t="str">
            <v>IDU-1806-2015 Contratado Mantenimiento Periódico IDU Arterial BRIGADA DE REACCIÓN VIAL -</v>
          </cell>
          <cell r="AV3684" t="str">
            <v>sc</v>
          </cell>
        </row>
        <row r="3685">
          <cell r="AP3685">
            <v>91021547</v>
          </cell>
          <cell r="AQ3685">
            <v>8013257</v>
          </cell>
          <cell r="AR3685">
            <v>8</v>
          </cell>
          <cell r="AS3685">
            <v>42412</v>
          </cell>
          <cell r="AT3685" t="str">
            <v>IDU-1806-2015 Contratado Mantenimiento Periódico IDU Arterial BRIGADA DE REACCIÓN VIAL -</v>
          </cell>
          <cell r="AV3685" t="str">
            <v>sc</v>
          </cell>
        </row>
        <row r="3686">
          <cell r="AP3686">
            <v>91021548</v>
          </cell>
          <cell r="AQ3686">
            <v>8013256</v>
          </cell>
          <cell r="AR3686">
            <v>8</v>
          </cell>
          <cell r="AS3686">
            <v>42412</v>
          </cell>
          <cell r="AT3686" t="str">
            <v>IDU-1806-2015 Contratado Mantenimiento Periódico IDU Arterial BRIGADA DE REACCIÓN VIAL -</v>
          </cell>
          <cell r="AV3686" t="str">
            <v>sc</v>
          </cell>
        </row>
        <row r="3687">
          <cell r="AP3687">
            <v>91021549</v>
          </cell>
          <cell r="AQ3687">
            <v>8013256</v>
          </cell>
          <cell r="AR3687">
            <v>8</v>
          </cell>
          <cell r="AS3687">
            <v>42412</v>
          </cell>
          <cell r="AT3687" t="str">
            <v>IDU-1806-2015 Contratado Mantenimiento Periódico IDU Arterial BRIGADA DE REACCIÓN VIAL -</v>
          </cell>
          <cell r="AV3687" t="str">
            <v>sc</v>
          </cell>
        </row>
        <row r="3688">
          <cell r="AP3688">
            <v>91021550</v>
          </cell>
          <cell r="AQ3688">
            <v>8013256</v>
          </cell>
          <cell r="AR3688">
            <v>8</v>
          </cell>
          <cell r="AS3688">
            <v>42412</v>
          </cell>
          <cell r="AT3688" t="str">
            <v>IDU-1806-2015 Contratado Mantenimiento Periódico IDU Arterial BRIGADA DE REACCIÓN VIAL -</v>
          </cell>
          <cell r="AV3688" t="str">
            <v>sc</v>
          </cell>
        </row>
        <row r="3689">
          <cell r="AP3689">
            <v>91021551</v>
          </cell>
          <cell r="AQ3689">
            <v>8013256</v>
          </cell>
          <cell r="AR3689">
            <v>8</v>
          </cell>
          <cell r="AS3689">
            <v>42412</v>
          </cell>
          <cell r="AT3689" t="str">
            <v>IDU-1806-2015 Contratado Mantenimiento Periódico IDU Arterial BRIGADA DE REACCIÓN VIAL -</v>
          </cell>
          <cell r="AV3689" t="str">
            <v>sc</v>
          </cell>
        </row>
        <row r="3690">
          <cell r="AP3690">
            <v>91021576</v>
          </cell>
          <cell r="AQ3690">
            <v>8013490</v>
          </cell>
          <cell r="AR3690">
            <v>8</v>
          </cell>
          <cell r="AS3690">
            <v>42412</v>
          </cell>
          <cell r="AT3690" t="str">
            <v>IDU-1806-2015 Contratado Mantenimiento Periódico IDU Arterial BRIGADA DE REACCIÓN VIAL -</v>
          </cell>
          <cell r="AV3690" t="str">
            <v>sc</v>
          </cell>
        </row>
        <row r="3691">
          <cell r="AP3691">
            <v>91022650</v>
          </cell>
          <cell r="AQ3691">
            <v>16004775</v>
          </cell>
          <cell r="AR3691">
            <v>8</v>
          </cell>
          <cell r="AS3691">
            <v>42412</v>
          </cell>
          <cell r="AT3691" t="str">
            <v>IDU-1806-2015 Contratado Mantenimiento Periódico IDU Arterial BRIGADA DE REACCIÓN VIAL -</v>
          </cell>
          <cell r="AV3691" t="str">
            <v>sc</v>
          </cell>
        </row>
        <row r="3692">
          <cell r="AP3692">
            <v>91022661</v>
          </cell>
          <cell r="AQ3692">
            <v>16004774</v>
          </cell>
          <cell r="AR3692">
            <v>8</v>
          </cell>
          <cell r="AS3692">
            <v>42412</v>
          </cell>
          <cell r="AT3692" t="str">
            <v>IDU-1806-2015 Contratado Mantenimiento Periódico IDU Arterial BRIGADA DE REACCIÓN VIAL -</v>
          </cell>
          <cell r="AV3692" t="str">
            <v>sc</v>
          </cell>
        </row>
        <row r="3693">
          <cell r="AP3693">
            <v>91022663</v>
          </cell>
          <cell r="AQ3693">
            <v>16004774</v>
          </cell>
          <cell r="AR3693">
            <v>8</v>
          </cell>
          <cell r="AS3693">
            <v>42412</v>
          </cell>
          <cell r="AT3693" t="str">
            <v>IDU-1806-2015 Contratado Mantenimiento Periódico IDU Arterial BRIGADA DE REACCIÓN VIAL -</v>
          </cell>
          <cell r="AV3693" t="str">
            <v>sc</v>
          </cell>
        </row>
        <row r="3694">
          <cell r="AP3694">
            <v>91024881</v>
          </cell>
          <cell r="AQ3694">
            <v>8005539</v>
          </cell>
          <cell r="AR3694">
            <v>8</v>
          </cell>
          <cell r="AS3694">
            <v>42768</v>
          </cell>
          <cell r="AT3694" t="str">
            <v>SD Reservado Acciones de Movilidad UAERMV Circuito Movilidad Salvando Vidas -</v>
          </cell>
          <cell r="AV3694" t="str">
            <v>sc</v>
          </cell>
        </row>
        <row r="3695">
          <cell r="AP3695">
            <v>383427</v>
          </cell>
          <cell r="AQ3695">
            <v>9001327</v>
          </cell>
          <cell r="AR3695">
            <v>9</v>
          </cell>
          <cell r="AS3695">
            <v>43745</v>
          </cell>
          <cell r="AT3695" t="str">
            <v>Calzada 4-POLIZA ESTABILIDAD ACTIVA</v>
          </cell>
          <cell r="AU3695">
            <v>0</v>
          </cell>
          <cell r="AV3695" t="str">
            <v>POLIZA</v>
          </cell>
        </row>
        <row r="3696">
          <cell r="AP3696">
            <v>383347</v>
          </cell>
          <cell r="AQ3696">
            <v>9001300</v>
          </cell>
          <cell r="AR3696">
            <v>9</v>
          </cell>
          <cell r="AS3696">
            <v>43745</v>
          </cell>
          <cell r="AT3696" t="str">
            <v>Calzada 4-POLIZA ESTABILIDAD ACTIVA</v>
          </cell>
          <cell r="AU3696">
            <v>0</v>
          </cell>
          <cell r="AV3696" t="str">
            <v>POLIZA</v>
          </cell>
        </row>
        <row r="3697">
          <cell r="AP3697">
            <v>383604</v>
          </cell>
          <cell r="AQ3697">
            <v>9001393</v>
          </cell>
          <cell r="AR3697">
            <v>9</v>
          </cell>
          <cell r="AS3697">
            <v>43745</v>
          </cell>
          <cell r="AT3697" t="str">
            <v>Calzada 4-POLIZA ESTABILIDAD ACTIVA</v>
          </cell>
          <cell r="AU3697">
            <v>0</v>
          </cell>
          <cell r="AV3697" t="str">
            <v>POLIZA</v>
          </cell>
        </row>
        <row r="3698">
          <cell r="AP3698">
            <v>383429</v>
          </cell>
          <cell r="AQ3698">
            <v>9001327</v>
          </cell>
          <cell r="AR3698">
            <v>9</v>
          </cell>
          <cell r="AS3698">
            <v>42313</v>
          </cell>
          <cell r="AT3698" t="str">
            <v>IDU-072-2012 Terminado Mantenimiento Periódico IDU Circuito Movilidad  -Calzada 4-POLIZA ESTABILIDAD ACTIVA</v>
          </cell>
          <cell r="AU3698">
            <v>43745</v>
          </cell>
          <cell r="AV3698" t="str">
            <v>IDU</v>
          </cell>
        </row>
        <row r="3699">
          <cell r="AP3699">
            <v>383345</v>
          </cell>
          <cell r="AQ3699">
            <v>9001300</v>
          </cell>
          <cell r="AR3699">
            <v>9</v>
          </cell>
          <cell r="AS3699">
            <v>42313</v>
          </cell>
          <cell r="AT3699" t="str">
            <v>IDU-072-2012 Terminado Mantenimiento Periódico IDU Circuito Movilidad  -Calzada 4-POLIZA ESTABILIDAD ACTIVA</v>
          </cell>
          <cell r="AU3699">
            <v>43745</v>
          </cell>
          <cell r="AV3699" t="str">
            <v>POLIZA</v>
          </cell>
        </row>
        <row r="3700">
          <cell r="AP3700">
            <v>383606</v>
          </cell>
          <cell r="AQ3700">
            <v>9001393</v>
          </cell>
          <cell r="AR3700">
            <v>9</v>
          </cell>
          <cell r="AS3700">
            <v>42313</v>
          </cell>
          <cell r="AT3700" t="str">
            <v>IDU-072-2012 Terminado Mantenimiento Periódico IDU Circuito Movilidad  -Calzada 4-POLIZA ESTABILIDAD ACTIVA</v>
          </cell>
          <cell r="AU3700">
            <v>43745</v>
          </cell>
          <cell r="AV3700" t="str">
            <v>IDU</v>
          </cell>
        </row>
        <row r="3701">
          <cell r="AP3701">
            <v>384369</v>
          </cell>
          <cell r="AQ3701">
            <v>9001674</v>
          </cell>
          <cell r="AR3701">
            <v>9</v>
          </cell>
          <cell r="AS3701">
            <v>42731</v>
          </cell>
          <cell r="AT3701" t="str">
            <v>SD Reservado Mantenimiento Periódico IDU Circuito Movilidad EJECUCION SITP 2016 --POLIZA ESTABILIDAD ACTIVA</v>
          </cell>
          <cell r="AU3701">
            <v>44480</v>
          </cell>
          <cell r="AV3701" t="str">
            <v>IDU SITP 2016</v>
          </cell>
        </row>
        <row r="3702">
          <cell r="AP3702">
            <v>384301</v>
          </cell>
          <cell r="AQ3702">
            <v>9001654</v>
          </cell>
          <cell r="AR3702">
            <v>9</v>
          </cell>
          <cell r="AS3702">
            <v>42731</v>
          </cell>
          <cell r="AT3702" t="str">
            <v>SD Reservado Mantenimiento Periódico IDU Circuito Movilidad EJECUCION SITP 2016 --POLIZA ESTABILIDAD ACTIVA</v>
          </cell>
          <cell r="AU3702">
            <v>44480</v>
          </cell>
          <cell r="AV3702" t="str">
            <v>IDU SITP 2016</v>
          </cell>
        </row>
        <row r="3703">
          <cell r="AP3703">
            <v>385210</v>
          </cell>
          <cell r="AQ3703">
            <v>9001983</v>
          </cell>
          <cell r="AR3703">
            <v>9</v>
          </cell>
          <cell r="AS3703">
            <v>44480</v>
          </cell>
          <cell r="AT3703" t="str">
            <v>-POLIZA ESTABILIDAD ACTIVA</v>
          </cell>
          <cell r="AU3703">
            <v>0</v>
          </cell>
          <cell r="AV3703" t="str">
            <v>POLIZA</v>
          </cell>
        </row>
        <row r="3704">
          <cell r="AP3704">
            <v>384789</v>
          </cell>
          <cell r="AQ3704">
            <v>9001823</v>
          </cell>
          <cell r="AR3704">
            <v>9</v>
          </cell>
          <cell r="AS3704">
            <v>44480</v>
          </cell>
          <cell r="AT3704" t="str">
            <v>-POLIZA ESTABILIDAD ACTIVA</v>
          </cell>
          <cell r="AU3704">
            <v>0</v>
          </cell>
          <cell r="AV3704" t="str">
            <v>POLIZA</v>
          </cell>
        </row>
        <row r="3705">
          <cell r="AP3705">
            <v>384299</v>
          </cell>
          <cell r="AQ3705">
            <v>9001654</v>
          </cell>
          <cell r="AR3705">
            <v>9</v>
          </cell>
          <cell r="AS3705">
            <v>44480</v>
          </cell>
          <cell r="AT3705" t="str">
            <v>-POLIZA ESTABILIDAD ACTIVA</v>
          </cell>
          <cell r="AU3705">
            <v>0</v>
          </cell>
          <cell r="AV3705" t="str">
            <v>POLIZA</v>
          </cell>
        </row>
        <row r="3706">
          <cell r="AP3706">
            <v>384624</v>
          </cell>
          <cell r="AQ3706">
            <v>9001764</v>
          </cell>
          <cell r="AR3706">
            <v>9</v>
          </cell>
          <cell r="AS3706">
            <v>44480</v>
          </cell>
          <cell r="AT3706" t="str">
            <v>-POLIZA ESTABILIDAD ACTIVA</v>
          </cell>
          <cell r="AU3706">
            <v>0</v>
          </cell>
          <cell r="AV3706" t="str">
            <v>POLIZA</v>
          </cell>
        </row>
        <row r="3707">
          <cell r="AP3707">
            <v>385339</v>
          </cell>
          <cell r="AQ3707">
            <v>9002029</v>
          </cell>
          <cell r="AR3707">
            <v>9</v>
          </cell>
          <cell r="AS3707">
            <v>42731</v>
          </cell>
          <cell r="AT3707" t="str">
            <v>SD Reservado Mantenimiento Periódico IDU Circuito Movilidad EJECUCION SITP 2016 --POLIZA ESTABILIDAD ACTIVA</v>
          </cell>
          <cell r="AU3707">
            <v>44480</v>
          </cell>
          <cell r="AV3707" t="str">
            <v>IDU SITP 2016</v>
          </cell>
        </row>
        <row r="3708">
          <cell r="AP3708">
            <v>384180</v>
          </cell>
          <cell r="AQ3708">
            <v>9001608</v>
          </cell>
          <cell r="AR3708">
            <v>9</v>
          </cell>
          <cell r="AS3708">
            <v>42762</v>
          </cell>
          <cell r="AT3708" t="str">
            <v>SD Terminado Acciones de Movilidad UAERMV Circuito Movilidad Salvando Vidas --POLIZA ESTABILIDAD ACTIVA</v>
          </cell>
          <cell r="AU3708">
            <v>44480</v>
          </cell>
          <cell r="AV3708" t="str">
            <v>VIABLE</v>
          </cell>
        </row>
        <row r="3709">
          <cell r="AP3709">
            <v>385093</v>
          </cell>
          <cell r="AQ3709">
            <v>9001935</v>
          </cell>
          <cell r="AR3709">
            <v>9</v>
          </cell>
          <cell r="AS3709">
            <v>42731</v>
          </cell>
          <cell r="AT3709" t="str">
            <v>SD Reservado Mantenimiento Periódico IDU Circuito Movilidad EJECUCION SITP 2016 --POLIZA ESTABILIDAD ACTIVA</v>
          </cell>
          <cell r="AU3709">
            <v>44480</v>
          </cell>
          <cell r="AV3709" t="str">
            <v>IDU SITP 2016</v>
          </cell>
        </row>
        <row r="3710">
          <cell r="AP3710">
            <v>385262</v>
          </cell>
          <cell r="AQ3710">
            <v>9002001</v>
          </cell>
          <cell r="AR3710">
            <v>9</v>
          </cell>
          <cell r="AS3710">
            <v>42731</v>
          </cell>
          <cell r="AT3710" t="str">
            <v>SD Reservado Mantenimiento Periódico IDU Circuito Movilidad EJECUCION SITP 2016 --POLIZA ESTABILIDAD ACTIVA</v>
          </cell>
          <cell r="AU3710">
            <v>44480</v>
          </cell>
          <cell r="AV3710" t="str">
            <v>IDU SITP 2016</v>
          </cell>
        </row>
        <row r="3711">
          <cell r="AP3711">
            <v>384182</v>
          </cell>
          <cell r="AQ3711">
            <v>9001608</v>
          </cell>
          <cell r="AR3711">
            <v>9</v>
          </cell>
          <cell r="AS3711">
            <v>42762</v>
          </cell>
          <cell r="AT3711" t="str">
            <v>SD Terminado Acciones de Movilidad UAERMV Circuito Movilidad Salvando Vidas --POLIZA ESTABILIDAD ACTIVA</v>
          </cell>
          <cell r="AU3711">
            <v>44480</v>
          </cell>
          <cell r="AV3711" t="str">
            <v>VIABLE</v>
          </cell>
        </row>
        <row r="3712">
          <cell r="AP3712">
            <v>384367</v>
          </cell>
          <cell r="AQ3712">
            <v>9001674</v>
          </cell>
          <cell r="AR3712">
            <v>9</v>
          </cell>
          <cell r="AS3712">
            <v>44480</v>
          </cell>
          <cell r="AT3712" t="str">
            <v>-POLIZA ESTABILIDAD ACTIVA</v>
          </cell>
          <cell r="AU3712">
            <v>0</v>
          </cell>
          <cell r="AV3712" t="str">
            <v>POLIZA</v>
          </cell>
        </row>
        <row r="3713">
          <cell r="AP3713">
            <v>385091</v>
          </cell>
          <cell r="AQ3713">
            <v>9001935</v>
          </cell>
          <cell r="AR3713">
            <v>9</v>
          </cell>
          <cell r="AS3713">
            <v>44480</v>
          </cell>
          <cell r="AT3713" t="str">
            <v>-POLIZA ESTABILIDAD ACTIVA</v>
          </cell>
          <cell r="AU3713">
            <v>0</v>
          </cell>
          <cell r="AV3713" t="str">
            <v>POLIZA</v>
          </cell>
        </row>
        <row r="3714">
          <cell r="AP3714">
            <v>384974</v>
          </cell>
          <cell r="AQ3714">
            <v>9001892</v>
          </cell>
          <cell r="AR3714">
            <v>9</v>
          </cell>
          <cell r="AS3714">
            <v>42731</v>
          </cell>
          <cell r="AT3714" t="str">
            <v>SD Reservado Mantenimiento Periódico IDU Circuito Movilidad EJECUCION SITP 2016 --POLIZA ESTABILIDAD ACTIVA</v>
          </cell>
          <cell r="AU3714">
            <v>44480</v>
          </cell>
          <cell r="AV3714" t="str">
            <v>IDU SITP 2016</v>
          </cell>
        </row>
        <row r="3715">
          <cell r="AP3715">
            <v>384935</v>
          </cell>
          <cell r="AQ3715">
            <v>9001878</v>
          </cell>
          <cell r="AR3715">
            <v>9</v>
          </cell>
          <cell r="AS3715">
            <v>44480</v>
          </cell>
          <cell r="AT3715" t="str">
            <v>-POLIZA ESTABILIDAD ACTIVA</v>
          </cell>
          <cell r="AU3715">
            <v>0</v>
          </cell>
          <cell r="AV3715" t="str">
            <v>POLIZA</v>
          </cell>
        </row>
        <row r="3716">
          <cell r="AP3716">
            <v>384691</v>
          </cell>
          <cell r="AQ3716">
            <v>9001788</v>
          </cell>
          <cell r="AR3716">
            <v>9</v>
          </cell>
          <cell r="AS3716">
            <v>44480</v>
          </cell>
          <cell r="AT3716" t="str">
            <v>-POLIZA ESTABILIDAD ACTIVA</v>
          </cell>
          <cell r="AU3716">
            <v>0</v>
          </cell>
          <cell r="AV3716" t="str">
            <v>POLIZA</v>
          </cell>
        </row>
        <row r="3717">
          <cell r="AP3717">
            <v>385337</v>
          </cell>
          <cell r="AQ3717">
            <v>9002029</v>
          </cell>
          <cell r="AR3717">
            <v>9</v>
          </cell>
          <cell r="AS3717">
            <v>44480</v>
          </cell>
          <cell r="AT3717" t="str">
            <v>-POLIZA ESTABILIDAD ACTIVA</v>
          </cell>
          <cell r="AU3717">
            <v>0</v>
          </cell>
          <cell r="AV3717" t="str">
            <v>POLIZA</v>
          </cell>
        </row>
        <row r="3718">
          <cell r="AP3718">
            <v>385260</v>
          </cell>
          <cell r="AQ3718">
            <v>9002001</v>
          </cell>
          <cell r="AR3718">
            <v>9</v>
          </cell>
          <cell r="AS3718">
            <v>44480</v>
          </cell>
          <cell r="AT3718" t="str">
            <v>-POLIZA ESTABILIDAD ACTIVA</v>
          </cell>
          <cell r="AU3718">
            <v>0</v>
          </cell>
          <cell r="AV3718" t="str">
            <v>POLIZA</v>
          </cell>
        </row>
        <row r="3719">
          <cell r="AP3719">
            <v>384626</v>
          </cell>
          <cell r="AQ3719">
            <v>9001764</v>
          </cell>
          <cell r="AR3719">
            <v>9</v>
          </cell>
          <cell r="AS3719">
            <v>42731</v>
          </cell>
          <cell r="AT3719" t="str">
            <v>SD Reservado Mantenimiento Periódico IDU Circuito Movilidad EJECUCION SITP 2016 --POLIZA ESTABILIDAD ACTIVA</v>
          </cell>
          <cell r="AU3719">
            <v>44480</v>
          </cell>
          <cell r="AV3719" t="str">
            <v>IDU SITP 2016</v>
          </cell>
        </row>
        <row r="3720">
          <cell r="AP3720">
            <v>384693</v>
          </cell>
          <cell r="AQ3720">
            <v>9001788</v>
          </cell>
          <cell r="AR3720">
            <v>9</v>
          </cell>
          <cell r="AS3720">
            <v>42731</v>
          </cell>
          <cell r="AT3720" t="str">
            <v>SD Reservado Mantenimiento Periódico IDU Circuito Movilidad EJECUCION SITP 2016 --POLIZA ESTABILIDAD ACTIVA</v>
          </cell>
          <cell r="AU3720">
            <v>44480</v>
          </cell>
          <cell r="AV3720" t="str">
            <v>IDU SITP 2016</v>
          </cell>
        </row>
        <row r="3721">
          <cell r="AP3721">
            <v>385212</v>
          </cell>
          <cell r="AQ3721">
            <v>9001983</v>
          </cell>
          <cell r="AR3721">
            <v>9</v>
          </cell>
          <cell r="AS3721">
            <v>42731</v>
          </cell>
          <cell r="AT3721" t="str">
            <v>SD Reservado Mantenimiento Periódico IDU Circuito Movilidad EJECUCION SITP 2016 --POLIZA ESTABILIDAD ACTIVA</v>
          </cell>
          <cell r="AU3721">
            <v>44480</v>
          </cell>
          <cell r="AV3721" t="str">
            <v>IDU SITP 2016</v>
          </cell>
        </row>
        <row r="3722">
          <cell r="AP3722">
            <v>384791</v>
          </cell>
          <cell r="AQ3722">
            <v>9001823</v>
          </cell>
          <cell r="AR3722">
            <v>9</v>
          </cell>
          <cell r="AS3722">
            <v>42731</v>
          </cell>
          <cell r="AT3722" t="str">
            <v>SD Reservado Mantenimiento Periódico IDU Circuito Movilidad EJECUCION SITP 2016 --POLIZA ESTABILIDAD ACTIVA</v>
          </cell>
          <cell r="AU3722">
            <v>44480</v>
          </cell>
          <cell r="AV3722" t="str">
            <v>IDU SITP 2016</v>
          </cell>
        </row>
        <row r="3723">
          <cell r="AP3723">
            <v>384886</v>
          </cell>
          <cell r="AQ3723">
            <v>9001860</v>
          </cell>
          <cell r="AR3723">
            <v>9</v>
          </cell>
          <cell r="AS3723">
            <v>42731</v>
          </cell>
          <cell r="AT3723" t="str">
            <v>SD Reservado Mantenimiento Periódico IDU Circuito Movilidad EJECUCION SITP 2016 --POLIZA ESTABILIDAD ACTIVA</v>
          </cell>
          <cell r="AU3723">
            <v>44480</v>
          </cell>
          <cell r="AV3723" t="str">
            <v>IDU SITP 2016</v>
          </cell>
        </row>
        <row r="3724">
          <cell r="AP3724">
            <v>384046</v>
          </cell>
          <cell r="AQ3724">
            <v>9001550</v>
          </cell>
          <cell r="AR3724">
            <v>9</v>
          </cell>
          <cell r="AS3724">
            <v>42762</v>
          </cell>
          <cell r="AT3724" t="str">
            <v>SD Terminado Acciones de Movilidad UAERMV Circuito Movilidad Salvando Vidas --POLIZA ESTABILIDAD ACTIVA</v>
          </cell>
          <cell r="AU3724">
            <v>44480</v>
          </cell>
          <cell r="AV3724" t="str">
            <v>VIABLE</v>
          </cell>
        </row>
        <row r="3725">
          <cell r="AP3725">
            <v>384972</v>
          </cell>
          <cell r="AQ3725">
            <v>9001892</v>
          </cell>
          <cell r="AR3725">
            <v>9</v>
          </cell>
          <cell r="AS3725">
            <v>44480</v>
          </cell>
          <cell r="AT3725" t="str">
            <v>-POLIZA ESTABILIDAD ACTIVA</v>
          </cell>
          <cell r="AU3725">
            <v>0</v>
          </cell>
          <cell r="AV3725" t="str">
            <v>POLIZA</v>
          </cell>
        </row>
        <row r="3726">
          <cell r="AP3726">
            <v>384044</v>
          </cell>
          <cell r="AQ3726">
            <v>9001550</v>
          </cell>
          <cell r="AR3726">
            <v>9</v>
          </cell>
          <cell r="AS3726">
            <v>42768</v>
          </cell>
          <cell r="AT3726" t="str">
            <v>SD Reservado Acciones de Movilidad UAERMV Circuito Movilidad Salvando Vidas --POLIZA ESTABILIDAD ACTIVA</v>
          </cell>
          <cell r="AU3726">
            <v>44480</v>
          </cell>
          <cell r="AV3726" t="str">
            <v>UMV 2017</v>
          </cell>
        </row>
        <row r="3727">
          <cell r="AP3727">
            <v>384884</v>
          </cell>
          <cell r="AQ3727">
            <v>9001860</v>
          </cell>
          <cell r="AR3727">
            <v>9</v>
          </cell>
          <cell r="AS3727">
            <v>44480</v>
          </cell>
          <cell r="AT3727" t="str">
            <v>-POLIZA ESTABILIDAD ACTIVA</v>
          </cell>
          <cell r="AU3727">
            <v>0</v>
          </cell>
          <cell r="AV3727" t="str">
            <v>POLIZA</v>
          </cell>
        </row>
        <row r="3728">
          <cell r="AP3728">
            <v>384937</v>
          </cell>
          <cell r="AQ3728">
            <v>386015</v>
          </cell>
          <cell r="AR3728">
            <v>9</v>
          </cell>
          <cell r="AS3728">
            <v>42731</v>
          </cell>
          <cell r="AT3728" t="str">
            <v>SD Reservado Mantenimiento Periódico IDU Circuito Movilidad EJECUCION SITP 2016 --POLIZA ESTABILIDAD ACTIVA</v>
          </cell>
          <cell r="AU3728">
            <v>44480</v>
          </cell>
          <cell r="AV3728" t="str">
            <v>IDU SITP 2016</v>
          </cell>
        </row>
        <row r="3729">
          <cell r="AP3729">
            <v>387600</v>
          </cell>
          <cell r="AQ3729">
            <v>9003017</v>
          </cell>
          <cell r="AR3729">
            <v>9</v>
          </cell>
          <cell r="AS3729">
            <v>43439</v>
          </cell>
          <cell r="AT3729" t="str">
            <v>Calzada2-POLIZA ESTABILIDAD ACTIVA</v>
          </cell>
          <cell r="AU3729">
            <v>0</v>
          </cell>
          <cell r="AV3729" t="str">
            <v>POLIZA</v>
          </cell>
        </row>
        <row r="3730">
          <cell r="AP3730">
            <v>386828</v>
          </cell>
          <cell r="AQ3730">
            <v>9002646</v>
          </cell>
          <cell r="AR3730">
            <v>9</v>
          </cell>
          <cell r="AS3730">
            <v>42313</v>
          </cell>
          <cell r="AT3730" t="str">
            <v>IDU-74-2008 Terminado Rehabilitación IDU Circuito Movilidad  -Calzada2-POLIZA ESTABILIDAD ACTIVA</v>
          </cell>
          <cell r="AU3730">
            <v>43439</v>
          </cell>
          <cell r="AV3730" t="str">
            <v>IDU</v>
          </cell>
        </row>
        <row r="3731">
          <cell r="AP3731">
            <v>387037</v>
          </cell>
          <cell r="AQ3731">
            <v>9002758</v>
          </cell>
          <cell r="AR3731">
            <v>9</v>
          </cell>
          <cell r="AS3731">
            <v>42313</v>
          </cell>
          <cell r="AT3731" t="str">
            <v>IDU-74-2008 Terminado Rehabilitación IDU Circuito Movilidad  -Calzada2-POLIZA ESTABILIDAD ACTIVA</v>
          </cell>
          <cell r="AU3731">
            <v>43439</v>
          </cell>
          <cell r="AV3731" t="str">
            <v>IDU</v>
          </cell>
        </row>
        <row r="3732">
          <cell r="AP3732">
            <v>386628</v>
          </cell>
          <cell r="AQ3732">
            <v>9002562</v>
          </cell>
          <cell r="AR3732">
            <v>9</v>
          </cell>
          <cell r="AS3732">
            <v>42515</v>
          </cell>
          <cell r="AT3732" t="str">
            <v>IDU-2128-2013 Terminado Conservacion IDU Circuito Movilidad SD -</v>
          </cell>
          <cell r="AU3732">
            <v>0</v>
          </cell>
          <cell r="AV3732" t="str">
            <v>IDU</v>
          </cell>
        </row>
        <row r="3733">
          <cell r="AP3733">
            <v>472066</v>
          </cell>
          <cell r="AQ3733">
            <v>9004249</v>
          </cell>
          <cell r="AR3733">
            <v>9</v>
          </cell>
          <cell r="AS3733">
            <v>42313</v>
          </cell>
          <cell r="AT3733" t="str">
            <v>IDU-74-2008 Terminado Rehabilitación IDU Circuito Movilidad  -Calzada2-POLIZA ESTABILIDAD ACTIVA</v>
          </cell>
          <cell r="AU3733">
            <v>43439</v>
          </cell>
          <cell r="AV3733" t="str">
            <v>IDU</v>
          </cell>
        </row>
        <row r="3734">
          <cell r="AP3734">
            <v>381428</v>
          </cell>
          <cell r="AQ3734">
            <v>9000568</v>
          </cell>
          <cell r="AR3734">
            <v>9</v>
          </cell>
          <cell r="AS3734">
            <v>0</v>
          </cell>
          <cell r="AT3734">
            <v>0</v>
          </cell>
          <cell r="AU3734">
            <v>0</v>
          </cell>
          <cell r="AV3734" t="str">
            <v>VIABLE</v>
          </cell>
        </row>
        <row r="3735">
          <cell r="AP3735">
            <v>386095</v>
          </cell>
          <cell r="AQ3735">
            <v>9002356</v>
          </cell>
          <cell r="AR3735">
            <v>9</v>
          </cell>
          <cell r="AS3735">
            <v>42313</v>
          </cell>
          <cell r="AT3735" t="str">
            <v>IDU-74-2008 Terminado Mantenimiento Rutinario IDU Circuito Movilidad  -</v>
          </cell>
          <cell r="AU3735">
            <v>0</v>
          </cell>
          <cell r="AV3735" t="str">
            <v>VIABLE</v>
          </cell>
        </row>
        <row r="3736">
          <cell r="AP3736">
            <v>385876</v>
          </cell>
          <cell r="AQ3736">
            <v>9002264</v>
          </cell>
          <cell r="AR3736">
            <v>9</v>
          </cell>
          <cell r="AS3736">
            <v>42661</v>
          </cell>
          <cell r="AT3736" t="str">
            <v>SD Terminado Mantenimiento Rutinario UAERMV Circuito Movilidad SD Aclaración reporte ejecución mayo 2016-</v>
          </cell>
          <cell r="AU3736">
            <v>0</v>
          </cell>
          <cell r="AV3736" t="str">
            <v>UAERMV 2016</v>
          </cell>
        </row>
        <row r="3737">
          <cell r="AP3737">
            <v>385663</v>
          </cell>
          <cell r="AQ3737">
            <v>9002165</v>
          </cell>
          <cell r="AR3737">
            <v>9</v>
          </cell>
          <cell r="AS3737">
            <v>42361</v>
          </cell>
          <cell r="AT3737" t="str">
            <v>UMV-638-2013 Terminado Acciones de Movilidad UAERMV Circuito Movilidad  -</v>
          </cell>
          <cell r="AU3737">
            <v>0</v>
          </cell>
          <cell r="AV3737" t="str">
            <v>VIABLE</v>
          </cell>
        </row>
        <row r="3738">
          <cell r="AP3738">
            <v>91018815</v>
          </cell>
          <cell r="AQ3738">
            <v>9004593</v>
          </cell>
          <cell r="AR3738">
            <v>9</v>
          </cell>
          <cell r="AS3738">
            <v>0</v>
          </cell>
          <cell r="AT3738">
            <v>0</v>
          </cell>
          <cell r="AU3738">
            <v>0</v>
          </cell>
          <cell r="AV3738" t="str">
            <v>VIABLE</v>
          </cell>
        </row>
        <row r="3739">
          <cell r="AP3739">
            <v>386657</v>
          </cell>
          <cell r="AQ3739">
            <v>9002577</v>
          </cell>
          <cell r="AR3739">
            <v>9</v>
          </cell>
          <cell r="AS3739">
            <v>44480</v>
          </cell>
          <cell r="AT3739" t="str">
            <v>-POLIZA ESTABILIDAD ACTIVA</v>
          </cell>
          <cell r="AU3739">
            <v>0</v>
          </cell>
          <cell r="AV3739" t="str">
            <v>POLIZA</v>
          </cell>
        </row>
        <row r="3740">
          <cell r="AP3740">
            <v>385761</v>
          </cell>
          <cell r="AQ3740">
            <v>9002214</v>
          </cell>
          <cell r="AR3740">
            <v>9</v>
          </cell>
          <cell r="AS3740">
            <v>42661</v>
          </cell>
          <cell r="AT3740" t="str">
            <v>SD Terminado Mantenimiento Rutinario UAERMV Circuito Movilidad SD Aclaración reporte ejecución mayo 2016-</v>
          </cell>
          <cell r="AU3740">
            <v>0</v>
          </cell>
          <cell r="AV3740" t="str">
            <v>UAERMV 2016</v>
          </cell>
        </row>
        <row r="3741">
          <cell r="AP3741">
            <v>386311</v>
          </cell>
          <cell r="AQ3741">
            <v>9002446</v>
          </cell>
          <cell r="AR3741">
            <v>9</v>
          </cell>
          <cell r="AS3741">
            <v>42661</v>
          </cell>
          <cell r="AT3741" t="str">
            <v>SD Terminado Mantenimiento Rutinario UAERMV Circuito Movilidad SD Aclaración reporte ejecución mayo 2016-</v>
          </cell>
          <cell r="AU3741">
            <v>0</v>
          </cell>
          <cell r="AV3741" t="str">
            <v>UAERMV 2016</v>
          </cell>
        </row>
        <row r="3742">
          <cell r="AP3742">
            <v>386432</v>
          </cell>
          <cell r="AQ3742">
            <v>9002490</v>
          </cell>
          <cell r="AR3742">
            <v>9</v>
          </cell>
          <cell r="AS3742">
            <v>42313</v>
          </cell>
          <cell r="AT3742" t="str">
            <v>IDU-74-2008 Terminado Mantenimiento Rutinario IDU Circuito Movilidad  -</v>
          </cell>
          <cell r="AU3742">
            <v>0</v>
          </cell>
          <cell r="AV3742" t="str">
            <v>VIABLE</v>
          </cell>
        </row>
        <row r="3743">
          <cell r="AP3743">
            <v>386172</v>
          </cell>
          <cell r="AQ3743">
            <v>9002388</v>
          </cell>
          <cell r="AR3743">
            <v>9</v>
          </cell>
          <cell r="AS3743">
            <v>42313</v>
          </cell>
          <cell r="AT3743" t="str">
            <v>IDU-74-2008 Terminado Mantenimiento Rutinario IDU Circuito Movilidad  -</v>
          </cell>
          <cell r="AU3743">
            <v>0</v>
          </cell>
          <cell r="AV3743" t="str">
            <v>IDU</v>
          </cell>
        </row>
        <row r="3744">
          <cell r="AP3744">
            <v>386538</v>
          </cell>
          <cell r="AQ3744">
            <v>9002525</v>
          </cell>
          <cell r="AR3744">
            <v>9</v>
          </cell>
          <cell r="AS3744">
            <v>42389</v>
          </cell>
          <cell r="AT3744" t="str">
            <v>SD Terminado Acciones de Movilidad UAERMV Local Salvando Vidas -</v>
          </cell>
          <cell r="AU3744">
            <v>0</v>
          </cell>
          <cell r="AV3744" t="str">
            <v>VIABLE</v>
          </cell>
        </row>
        <row r="3745">
          <cell r="AP3745">
            <v>386036</v>
          </cell>
          <cell r="AQ3745">
            <v>9002333</v>
          </cell>
          <cell r="AR3745">
            <v>9</v>
          </cell>
          <cell r="AS3745">
            <v>42389</v>
          </cell>
          <cell r="AT3745" t="str">
            <v>SD Terminado Acciones de Movilidad UAERMV Circuito Movilidad Salvando Vidas -</v>
          </cell>
          <cell r="AU3745">
            <v>0</v>
          </cell>
          <cell r="AV3745" t="str">
            <v>VIABLE</v>
          </cell>
        </row>
        <row r="3746">
          <cell r="AP3746">
            <v>91014474</v>
          </cell>
          <cell r="AQ3746">
            <v>9002447</v>
          </cell>
          <cell r="AR3746">
            <v>9</v>
          </cell>
          <cell r="AS3746">
            <v>0</v>
          </cell>
          <cell r="AT3746">
            <v>0</v>
          </cell>
          <cell r="AU3746">
            <v>0</v>
          </cell>
          <cell r="AV3746" t="str">
            <v>VIABLE</v>
          </cell>
        </row>
        <row r="3747">
          <cell r="AP3747">
            <v>386660</v>
          </cell>
          <cell r="AQ3747">
            <v>9002578</v>
          </cell>
          <cell r="AR3747">
            <v>9</v>
          </cell>
          <cell r="AS3747">
            <v>42313</v>
          </cell>
          <cell r="AT3747" t="str">
            <v>IDU-2128-2013 Terminado Acciones de Movilidad IDU Local  -</v>
          </cell>
          <cell r="AU3747">
            <v>0</v>
          </cell>
          <cell r="AV3747" t="str">
            <v>VIABLE</v>
          </cell>
        </row>
        <row r="3748">
          <cell r="AP3748">
            <v>387103</v>
          </cell>
          <cell r="AQ3748">
            <v>9002793</v>
          </cell>
          <cell r="AR3748">
            <v>9</v>
          </cell>
          <cell r="AS3748">
            <v>0</v>
          </cell>
          <cell r="AT3748">
            <v>0</v>
          </cell>
          <cell r="AU3748">
            <v>0</v>
          </cell>
          <cell r="AV3748" t="str">
            <v>VIABLE</v>
          </cell>
        </row>
        <row r="3749">
          <cell r="AP3749">
            <v>385716</v>
          </cell>
          <cell r="AQ3749">
            <v>9002189</v>
          </cell>
          <cell r="AR3749">
            <v>9</v>
          </cell>
          <cell r="AS3749">
            <v>0</v>
          </cell>
          <cell r="AT3749">
            <v>0</v>
          </cell>
          <cell r="AU3749">
            <v>0</v>
          </cell>
          <cell r="AV3749" t="str">
            <v>VIABLE</v>
          </cell>
        </row>
        <row r="3750">
          <cell r="AP3750">
            <v>385841</v>
          </cell>
          <cell r="AQ3750">
            <v>9002250</v>
          </cell>
          <cell r="AR3750">
            <v>9</v>
          </cell>
          <cell r="AS3750">
            <v>0</v>
          </cell>
          <cell r="AT3750">
            <v>0</v>
          </cell>
          <cell r="AU3750">
            <v>0</v>
          </cell>
          <cell r="AV3750" t="str">
            <v>VIABLE</v>
          </cell>
        </row>
        <row r="3751">
          <cell r="AP3751">
            <v>386012</v>
          </cell>
          <cell r="AQ3751">
            <v>9002324</v>
          </cell>
          <cell r="AR3751">
            <v>9</v>
          </cell>
          <cell r="AS3751">
            <v>42361</v>
          </cell>
          <cell r="AT3751" t="str">
            <v>UMV-638-2013 Terminado Acciones de Movilidad UAERMV Circuito Movilidad  -</v>
          </cell>
          <cell r="AU3751">
            <v>0</v>
          </cell>
          <cell r="AV3751" t="str">
            <v>VIABLE</v>
          </cell>
        </row>
        <row r="3752">
          <cell r="AP3752">
            <v>385472</v>
          </cell>
          <cell r="AQ3752">
            <v>9002086</v>
          </cell>
          <cell r="AR3752">
            <v>9</v>
          </cell>
          <cell r="AS3752">
            <v>0</v>
          </cell>
          <cell r="AT3752">
            <v>0</v>
          </cell>
          <cell r="AU3752">
            <v>0</v>
          </cell>
          <cell r="AV3752" t="str">
            <v>VIABLE</v>
          </cell>
        </row>
        <row r="3753">
          <cell r="AP3753">
            <v>385583</v>
          </cell>
          <cell r="AQ3753">
            <v>9002135</v>
          </cell>
          <cell r="AR3753">
            <v>9</v>
          </cell>
          <cell r="AS3753">
            <v>0</v>
          </cell>
          <cell r="AT3753">
            <v>0</v>
          </cell>
          <cell r="AU3753">
            <v>0</v>
          </cell>
          <cell r="AV3753" t="str">
            <v>VIABLE</v>
          </cell>
        </row>
        <row r="3754">
          <cell r="AP3754">
            <v>382610</v>
          </cell>
          <cell r="AQ3754">
            <v>9001034</v>
          </cell>
          <cell r="AR3754">
            <v>9</v>
          </cell>
          <cell r="AS3754">
            <v>0</v>
          </cell>
          <cell r="AT3754">
            <v>0</v>
          </cell>
          <cell r="AU3754">
            <v>0</v>
          </cell>
          <cell r="AV3754" t="str">
            <v>VIABLE</v>
          </cell>
        </row>
        <row r="3755">
          <cell r="AP3755">
            <v>382976</v>
          </cell>
          <cell r="AQ3755">
            <v>9001163</v>
          </cell>
          <cell r="AR3755">
            <v>9</v>
          </cell>
          <cell r="AS3755">
            <v>0</v>
          </cell>
          <cell r="AT3755">
            <v>0</v>
          </cell>
          <cell r="AU3755">
            <v>0</v>
          </cell>
          <cell r="AV3755" t="str">
            <v>VIABLE</v>
          </cell>
        </row>
        <row r="3756">
          <cell r="AP3756">
            <v>382775</v>
          </cell>
          <cell r="AQ3756">
            <v>9001090</v>
          </cell>
          <cell r="AR3756">
            <v>9</v>
          </cell>
          <cell r="AS3756">
            <v>0</v>
          </cell>
          <cell r="AT3756">
            <v>0</v>
          </cell>
          <cell r="AU3756">
            <v>0</v>
          </cell>
          <cell r="AV3756" t="str">
            <v>VIABLE</v>
          </cell>
        </row>
        <row r="3757">
          <cell r="AP3757">
            <v>901500</v>
          </cell>
          <cell r="AQ3757">
            <v>30001251</v>
          </cell>
          <cell r="AR3757">
            <v>9</v>
          </cell>
          <cell r="AS3757">
            <v>0</v>
          </cell>
          <cell r="AT3757">
            <v>0</v>
          </cell>
          <cell r="AU3757">
            <v>0</v>
          </cell>
          <cell r="AV3757" t="str">
            <v>VIABLE</v>
          </cell>
        </row>
        <row r="3758">
          <cell r="AP3758">
            <v>91014452</v>
          </cell>
          <cell r="AQ3758">
            <v>50008718</v>
          </cell>
          <cell r="AR3758">
            <v>9</v>
          </cell>
          <cell r="AS3758">
            <v>0</v>
          </cell>
          <cell r="AT3758">
            <v>0</v>
          </cell>
          <cell r="AU3758">
            <v>0</v>
          </cell>
          <cell r="AV3758" t="str">
            <v>VIABLE</v>
          </cell>
        </row>
        <row r="3759">
          <cell r="AP3759">
            <v>91014453</v>
          </cell>
          <cell r="AQ3759">
            <v>50008717</v>
          </cell>
          <cell r="AR3759">
            <v>9</v>
          </cell>
          <cell r="AS3759">
            <v>0</v>
          </cell>
          <cell r="AT3759">
            <v>0</v>
          </cell>
          <cell r="AU3759">
            <v>0</v>
          </cell>
          <cell r="AV3759" t="str">
            <v>VIABLE</v>
          </cell>
        </row>
        <row r="3760">
          <cell r="AP3760">
            <v>381726</v>
          </cell>
          <cell r="AQ3760">
            <v>9000676</v>
          </cell>
          <cell r="AR3760">
            <v>9</v>
          </cell>
          <cell r="AS3760">
            <v>0</v>
          </cell>
          <cell r="AT3760">
            <v>0</v>
          </cell>
          <cell r="AU3760">
            <v>0</v>
          </cell>
          <cell r="AV3760" t="str">
            <v>VIABLE</v>
          </cell>
        </row>
        <row r="3761">
          <cell r="AP3761">
            <v>381832</v>
          </cell>
          <cell r="AQ3761">
            <v>9000720</v>
          </cell>
          <cell r="AR3761">
            <v>9</v>
          </cell>
          <cell r="AS3761">
            <v>0</v>
          </cell>
          <cell r="AT3761">
            <v>0</v>
          </cell>
          <cell r="AU3761">
            <v>0</v>
          </cell>
          <cell r="AV3761" t="str">
            <v>VIABLE</v>
          </cell>
        </row>
        <row r="3762">
          <cell r="AP3762">
            <v>390959</v>
          </cell>
          <cell r="AQ3762">
            <v>9004147</v>
          </cell>
          <cell r="AR3762">
            <v>9</v>
          </cell>
          <cell r="AS3762">
            <v>0</v>
          </cell>
          <cell r="AT3762">
            <v>0</v>
          </cell>
          <cell r="AU3762">
            <v>0</v>
          </cell>
          <cell r="AV3762" t="str">
            <v>VIABLE</v>
          </cell>
        </row>
        <row r="3763">
          <cell r="AP3763">
            <v>382970</v>
          </cell>
          <cell r="AQ3763">
            <v>9001161</v>
          </cell>
          <cell r="AR3763">
            <v>9</v>
          </cell>
          <cell r="AS3763">
            <v>43745</v>
          </cell>
          <cell r="AT3763" t="str">
            <v>Calzada 4-POLIZA ESTABILIDAD ACTIVA</v>
          </cell>
          <cell r="AU3763">
            <v>0</v>
          </cell>
          <cell r="AV3763" t="str">
            <v>POLIZA</v>
          </cell>
        </row>
        <row r="3764">
          <cell r="AP3764">
            <v>91014544</v>
          </cell>
          <cell r="AQ3764">
            <v>9000676</v>
          </cell>
          <cell r="AR3764">
            <v>9</v>
          </cell>
          <cell r="AS3764">
            <v>0</v>
          </cell>
          <cell r="AT3764">
            <v>0</v>
          </cell>
          <cell r="AU3764">
            <v>0</v>
          </cell>
          <cell r="AV3764" t="str">
            <v>VIABLE</v>
          </cell>
        </row>
        <row r="3765">
          <cell r="AP3765">
            <v>382582</v>
          </cell>
          <cell r="AQ3765">
            <v>9001023</v>
          </cell>
          <cell r="AR3765">
            <v>9</v>
          </cell>
          <cell r="AS3765">
            <v>42313</v>
          </cell>
          <cell r="AT3765" t="str">
            <v>IDU-072-2012 Terminado Rehabilitación IDU Circuito Movilidad  -Calzada 4-POLIZA ESTABILIDAD ACTIVA</v>
          </cell>
          <cell r="AU3765">
            <v>43745</v>
          </cell>
          <cell r="AV3765" t="str">
            <v>POLIZA</v>
          </cell>
        </row>
        <row r="3766">
          <cell r="AP3766">
            <v>91014543</v>
          </cell>
          <cell r="AQ3766">
            <v>9000890</v>
          </cell>
          <cell r="AR3766">
            <v>9</v>
          </cell>
          <cell r="AS3766">
            <v>43745</v>
          </cell>
          <cell r="AT3766" t="str">
            <v>Calzada 4-POLIZA ESTABILIDAD ACTIVA</v>
          </cell>
          <cell r="AU3766">
            <v>0</v>
          </cell>
          <cell r="AV3766" t="str">
            <v>POLIZA</v>
          </cell>
        </row>
        <row r="3767">
          <cell r="AP3767">
            <v>381948</v>
          </cell>
          <cell r="AQ3767">
            <v>9000774</v>
          </cell>
          <cell r="AR3767">
            <v>9</v>
          </cell>
          <cell r="AS3767">
            <v>0</v>
          </cell>
          <cell r="AT3767">
            <v>0</v>
          </cell>
          <cell r="AU3767">
            <v>0</v>
          </cell>
          <cell r="AV3767" t="str">
            <v>VIABLE</v>
          </cell>
        </row>
        <row r="3768">
          <cell r="AP3768">
            <v>381946</v>
          </cell>
          <cell r="AQ3768">
            <v>9000774</v>
          </cell>
          <cell r="AR3768">
            <v>9</v>
          </cell>
          <cell r="AS3768">
            <v>0</v>
          </cell>
          <cell r="AT3768">
            <v>0</v>
          </cell>
          <cell r="AU3768">
            <v>0</v>
          </cell>
          <cell r="AV3768" t="str">
            <v>VIABLE</v>
          </cell>
        </row>
        <row r="3769">
          <cell r="AP3769">
            <v>382432</v>
          </cell>
          <cell r="AQ3769">
            <v>9000962</v>
          </cell>
          <cell r="AR3769">
            <v>9</v>
          </cell>
          <cell r="AS3769">
            <v>43745</v>
          </cell>
          <cell r="AT3769" t="str">
            <v>Calzada 4-POLIZA ESTABILIDAD ACTIVA</v>
          </cell>
          <cell r="AU3769">
            <v>0</v>
          </cell>
          <cell r="AV3769" t="str">
            <v>POLIZA</v>
          </cell>
        </row>
        <row r="3770">
          <cell r="AP3770">
            <v>382062</v>
          </cell>
          <cell r="AQ3770">
            <v>9000826</v>
          </cell>
          <cell r="AR3770">
            <v>9</v>
          </cell>
          <cell r="AS3770">
            <v>0</v>
          </cell>
          <cell r="AT3770">
            <v>0</v>
          </cell>
          <cell r="AU3770">
            <v>0</v>
          </cell>
          <cell r="AV3770" t="str">
            <v>VIABLE</v>
          </cell>
        </row>
        <row r="3771">
          <cell r="AP3771">
            <v>383096</v>
          </cell>
          <cell r="AQ3771">
            <v>9001212</v>
          </cell>
          <cell r="AR3771">
            <v>9</v>
          </cell>
          <cell r="AS3771">
            <v>42313</v>
          </cell>
          <cell r="AT3771" t="str">
            <v>IDU-072-2012 Terminado Rehabilitación IDU Circuito Movilidad  -Calzada 4-POLIZA ESTABILIDAD ACTIVA</v>
          </cell>
          <cell r="AU3771">
            <v>43745</v>
          </cell>
          <cell r="AV3771" t="str">
            <v>POLIZA</v>
          </cell>
        </row>
        <row r="3772">
          <cell r="AP3772">
            <v>383098</v>
          </cell>
          <cell r="AQ3772">
            <v>9001212</v>
          </cell>
          <cell r="AR3772">
            <v>9</v>
          </cell>
          <cell r="AS3772">
            <v>43745</v>
          </cell>
          <cell r="AT3772" t="str">
            <v>Calzada 4-POLIZA ESTABILIDAD ACTIVA</v>
          </cell>
          <cell r="AU3772">
            <v>0</v>
          </cell>
          <cell r="AV3772" t="str">
            <v>POLIZA</v>
          </cell>
        </row>
        <row r="3773">
          <cell r="AP3773">
            <v>382434</v>
          </cell>
          <cell r="AQ3773">
            <v>9000962</v>
          </cell>
          <cell r="AR3773">
            <v>9</v>
          </cell>
          <cell r="AS3773">
            <v>42313</v>
          </cell>
          <cell r="AT3773" t="str">
            <v>IDU-072-2012 Terminado Rehabilitación IDU Circuito Movilidad  -Calzada 4-POLIZA ESTABILIDAD ACTIVA</v>
          </cell>
          <cell r="AU3773">
            <v>43745</v>
          </cell>
          <cell r="AV3773" t="str">
            <v>IDU</v>
          </cell>
        </row>
        <row r="3774">
          <cell r="AP3774">
            <v>382354</v>
          </cell>
          <cell r="AQ3774">
            <v>9000936</v>
          </cell>
          <cell r="AR3774">
            <v>9</v>
          </cell>
          <cell r="AS3774">
            <v>42313</v>
          </cell>
          <cell r="AT3774" t="str">
            <v>IDU-072-2012 Terminado Rehabilitación IDU Circuito Movilidad  -Calzada 4-POLIZA ESTABILIDAD ACTIVA</v>
          </cell>
          <cell r="AU3774">
            <v>43745</v>
          </cell>
          <cell r="AV3774" t="str">
            <v>IDU</v>
          </cell>
        </row>
        <row r="3775">
          <cell r="AP3775">
            <v>382356</v>
          </cell>
          <cell r="AQ3775">
            <v>9000936</v>
          </cell>
          <cell r="AR3775">
            <v>9</v>
          </cell>
          <cell r="AS3775">
            <v>43745</v>
          </cell>
          <cell r="AT3775" t="str">
            <v>Calzada 4-POLIZA ESTABILIDAD ACTIVA</v>
          </cell>
          <cell r="AU3775">
            <v>0</v>
          </cell>
          <cell r="AV3775" t="str">
            <v>POLIZA</v>
          </cell>
        </row>
        <row r="3776">
          <cell r="AP3776">
            <v>382968</v>
          </cell>
          <cell r="AQ3776">
            <v>9001161</v>
          </cell>
          <cell r="AR3776">
            <v>9</v>
          </cell>
          <cell r="AS3776">
            <v>42313</v>
          </cell>
          <cell r="AT3776" t="str">
            <v>IDU-072-2012 Terminado Rehabilitación IDU Circuito Movilidad  -Calzada 4-POLIZA ESTABILIDAD ACTIVA</v>
          </cell>
          <cell r="AU3776">
            <v>43745</v>
          </cell>
          <cell r="AV3776" t="str">
            <v>POLIZA</v>
          </cell>
        </row>
        <row r="3777">
          <cell r="AP3777">
            <v>383220</v>
          </cell>
          <cell r="AQ3777">
            <v>9001257</v>
          </cell>
          <cell r="AR3777">
            <v>9</v>
          </cell>
          <cell r="AS3777">
            <v>42313</v>
          </cell>
          <cell r="AT3777" t="str">
            <v>IDU-072-2012 Terminado Mantenimiento Periódico IDU Circuito Movilidad  -Calzada 4-POLIZA ESTABILIDAD ACTIVA</v>
          </cell>
          <cell r="AU3777">
            <v>43745</v>
          </cell>
          <cell r="AV3777" t="str">
            <v>POLIZA</v>
          </cell>
        </row>
        <row r="3778">
          <cell r="AP3778">
            <v>382732</v>
          </cell>
          <cell r="AQ3778">
            <v>9001072</v>
          </cell>
          <cell r="AR3778">
            <v>9</v>
          </cell>
          <cell r="AS3778">
            <v>42313</v>
          </cell>
          <cell r="AT3778" t="str">
            <v>IDU-072-2012 Terminado Rehabilitación IDU Circuito Movilidad  -Calzada 4-POLIZA ESTABILIDAD ACTIVA</v>
          </cell>
          <cell r="AU3778">
            <v>43745</v>
          </cell>
          <cell r="AV3778" t="str">
            <v>IDU</v>
          </cell>
        </row>
        <row r="3779">
          <cell r="AP3779">
            <v>390957</v>
          </cell>
          <cell r="AQ3779">
            <v>9004147</v>
          </cell>
          <cell r="AR3779">
            <v>9</v>
          </cell>
          <cell r="AS3779">
            <v>0</v>
          </cell>
          <cell r="AT3779">
            <v>0</v>
          </cell>
          <cell r="AU3779">
            <v>0</v>
          </cell>
          <cell r="AV3779" t="str">
            <v>VIABLE</v>
          </cell>
        </row>
        <row r="3780">
          <cell r="AP3780">
            <v>382223</v>
          </cell>
          <cell r="AQ3780">
            <v>9000890</v>
          </cell>
          <cell r="AR3780">
            <v>9</v>
          </cell>
          <cell r="AS3780">
            <v>42313</v>
          </cell>
          <cell r="AT3780" t="str">
            <v>IDU-072-2012 Terminado Mantenimiento Periódico IDU Circuito Movilidad  -Calzada 4-POLIZA ESTABILIDAD ACTIVA</v>
          </cell>
          <cell r="AU3780">
            <v>43745</v>
          </cell>
          <cell r="AV3780" t="str">
            <v>IDU</v>
          </cell>
        </row>
        <row r="3781">
          <cell r="AP3781">
            <v>472058</v>
          </cell>
          <cell r="AQ3781">
            <v>9004241</v>
          </cell>
          <cell r="AR3781">
            <v>9</v>
          </cell>
          <cell r="AS3781">
            <v>42313</v>
          </cell>
          <cell r="AT3781" t="str">
            <v>IDU-072-2012 Terminado Rehabilitación IDU Circuito Movilidad  --POLIZA ESTABILIDAD ACTIVA</v>
          </cell>
          <cell r="AU3781">
            <v>44480</v>
          </cell>
          <cell r="AV3781" t="str">
            <v>IDU</v>
          </cell>
        </row>
        <row r="3782">
          <cell r="AP3782">
            <v>472059</v>
          </cell>
          <cell r="AQ3782">
            <v>9004241</v>
          </cell>
          <cell r="AR3782">
            <v>9</v>
          </cell>
          <cell r="AS3782">
            <v>44480</v>
          </cell>
          <cell r="AT3782" t="str">
            <v>-POLIZA ESTABILIDAD ACTIVA</v>
          </cell>
          <cell r="AU3782">
            <v>0</v>
          </cell>
          <cell r="AV3782" t="str">
            <v>POLIZA</v>
          </cell>
        </row>
        <row r="3783">
          <cell r="AP3783">
            <v>382064</v>
          </cell>
          <cell r="AQ3783">
            <v>9000826</v>
          </cell>
          <cell r="AR3783">
            <v>9</v>
          </cell>
          <cell r="AS3783">
            <v>0</v>
          </cell>
          <cell r="AT3783">
            <v>0</v>
          </cell>
          <cell r="AU3783">
            <v>0</v>
          </cell>
          <cell r="AV3783" t="str">
            <v>VIABLE</v>
          </cell>
        </row>
        <row r="3784">
          <cell r="AP3784">
            <v>383222</v>
          </cell>
          <cell r="AQ3784">
            <v>9001257</v>
          </cell>
          <cell r="AR3784">
            <v>9</v>
          </cell>
          <cell r="AS3784">
            <v>42313</v>
          </cell>
          <cell r="AT3784" t="str">
            <v>IDU-072-2012 Terminado Rehabilitación IDU Circuito Movilidad  -Calzada 4-POLIZA ESTABILIDAD ACTIVA</v>
          </cell>
          <cell r="AU3784">
            <v>43745</v>
          </cell>
          <cell r="AV3784" t="str">
            <v>IDU</v>
          </cell>
        </row>
        <row r="3785">
          <cell r="AP3785">
            <v>382584</v>
          </cell>
          <cell r="AQ3785">
            <v>9001023</v>
          </cell>
          <cell r="AR3785">
            <v>9</v>
          </cell>
          <cell r="AS3785">
            <v>43745</v>
          </cell>
          <cell r="AT3785" t="str">
            <v>Calzada 4-POLIZA ESTABILIDAD ACTIVA</v>
          </cell>
          <cell r="AU3785">
            <v>0</v>
          </cell>
          <cell r="AV3785" t="str">
            <v>POLIZA</v>
          </cell>
        </row>
        <row r="3786">
          <cell r="AP3786">
            <v>381830</v>
          </cell>
          <cell r="AQ3786">
            <v>9000720</v>
          </cell>
          <cell r="AR3786">
            <v>9</v>
          </cell>
          <cell r="AS3786">
            <v>0</v>
          </cell>
          <cell r="AT3786">
            <v>0</v>
          </cell>
          <cell r="AU3786">
            <v>0</v>
          </cell>
          <cell r="AV3786" t="str">
            <v>VIABLE</v>
          </cell>
        </row>
        <row r="3787">
          <cell r="AP3787">
            <v>382730</v>
          </cell>
          <cell r="AQ3787">
            <v>9001072</v>
          </cell>
          <cell r="AR3787">
            <v>9</v>
          </cell>
          <cell r="AS3787">
            <v>43745</v>
          </cell>
          <cell r="AT3787" t="str">
            <v>Calzada 4-POLIZA ESTABILIDAD ACTIVA</v>
          </cell>
          <cell r="AU3787">
            <v>0</v>
          </cell>
          <cell r="AV3787" t="str">
            <v>POLIZA</v>
          </cell>
        </row>
        <row r="3788">
          <cell r="AP3788">
            <v>386343</v>
          </cell>
          <cell r="AQ3788">
            <v>9002456</v>
          </cell>
          <cell r="AR3788">
            <v>9</v>
          </cell>
          <cell r="AS3788">
            <v>0</v>
          </cell>
          <cell r="AT3788">
            <v>0</v>
          </cell>
          <cell r="AU3788">
            <v>0</v>
          </cell>
          <cell r="AV3788" t="str">
            <v>VIABLE</v>
          </cell>
        </row>
        <row r="3789">
          <cell r="AP3789">
            <v>386236</v>
          </cell>
          <cell r="AQ3789">
            <v>9002413</v>
          </cell>
          <cell r="AR3789">
            <v>9</v>
          </cell>
          <cell r="AS3789">
            <v>0</v>
          </cell>
          <cell r="AT3789">
            <v>0</v>
          </cell>
          <cell r="AU3789">
            <v>0</v>
          </cell>
          <cell r="AV3789" t="str">
            <v>VIABLE</v>
          </cell>
        </row>
        <row r="3790">
          <cell r="AP3790">
            <v>386447</v>
          </cell>
          <cell r="AQ3790">
            <v>9002495</v>
          </cell>
          <cell r="AR3790">
            <v>9</v>
          </cell>
          <cell r="AS3790">
            <v>0</v>
          </cell>
          <cell r="AT3790">
            <v>0</v>
          </cell>
          <cell r="AU3790">
            <v>0</v>
          </cell>
          <cell r="AV3790" t="str">
            <v>VIABLE</v>
          </cell>
        </row>
        <row r="3791">
          <cell r="AP3791">
            <v>386444</v>
          </cell>
          <cell r="AQ3791">
            <v>9002494</v>
          </cell>
          <cell r="AR3791">
            <v>9</v>
          </cell>
          <cell r="AS3791">
            <v>42361</v>
          </cell>
          <cell r="AT3791" t="str">
            <v>UMV-638-2013 Terminado Acciones de Movilidad UAERMV Circuito Movilidad  -</v>
          </cell>
          <cell r="AU3791">
            <v>0</v>
          </cell>
          <cell r="AV3791" t="str">
            <v>VIABLE</v>
          </cell>
        </row>
        <row r="3792">
          <cell r="AP3792">
            <v>386269</v>
          </cell>
          <cell r="AQ3792">
            <v>9002425</v>
          </cell>
          <cell r="AR3792">
            <v>9</v>
          </cell>
          <cell r="AS3792">
            <v>42313</v>
          </cell>
          <cell r="AT3792" t="str">
            <v>IDU-1692-2014 Terminado Rehabilitación IDU Local  --POLIZA ESTABILIDAD ACTIVA</v>
          </cell>
          <cell r="AU3792">
            <v>44480</v>
          </cell>
          <cell r="AV3792" t="str">
            <v>POLIZA</v>
          </cell>
        </row>
        <row r="3793">
          <cell r="AP3793">
            <v>386146</v>
          </cell>
          <cell r="AQ3793">
            <v>9002375</v>
          </cell>
          <cell r="AR3793">
            <v>9</v>
          </cell>
          <cell r="AS3793">
            <v>42361</v>
          </cell>
          <cell r="AT3793" t="str">
            <v>UMV-638-2013 Terminado Acciones de Movilidad UAERMV Circuito Movilidad  -</v>
          </cell>
          <cell r="AU3793">
            <v>0</v>
          </cell>
          <cell r="AV3793" t="str">
            <v>VIABLE</v>
          </cell>
        </row>
        <row r="3794">
          <cell r="AP3794">
            <v>385692</v>
          </cell>
          <cell r="AQ3794">
            <v>9002181</v>
          </cell>
          <cell r="AR3794">
            <v>9</v>
          </cell>
          <cell r="AS3794">
            <v>42534</v>
          </cell>
          <cell r="AT3794" t="str">
            <v>IDU-1806-2015 Terminado Mantenimiento Rutinario IDU Circuito Movilidad BRIGADA FASE I - MVA NO TRONCAL Y SITP -</v>
          </cell>
          <cell r="AU3794">
            <v>0</v>
          </cell>
          <cell r="AV3794" t="str">
            <v>IDU</v>
          </cell>
        </row>
        <row r="3795">
          <cell r="AP3795">
            <v>385830</v>
          </cell>
          <cell r="AQ3795">
            <v>9002247</v>
          </cell>
          <cell r="AR3795">
            <v>9</v>
          </cell>
          <cell r="AS3795">
            <v>42766</v>
          </cell>
          <cell r="AT3795" t="str">
            <v>SD Reservado Mantenimiento Periódico IDU Circuito Movilidad EJECUCION SITP 2016 -</v>
          </cell>
          <cell r="AU3795">
            <v>0</v>
          </cell>
          <cell r="AV3795" t="str">
            <v>IDU SITP 2016</v>
          </cell>
        </row>
        <row r="3796">
          <cell r="AP3796">
            <v>385574</v>
          </cell>
          <cell r="AQ3796">
            <v>9002132</v>
          </cell>
          <cell r="AR3796">
            <v>9</v>
          </cell>
          <cell r="AS3796">
            <v>42731</v>
          </cell>
          <cell r="AT3796" t="str">
            <v>SD Reservado Mantenimiento Periódico IDU Circuito Movilidad EJECUCION SITP 2016 -</v>
          </cell>
          <cell r="AU3796">
            <v>0</v>
          </cell>
          <cell r="AV3796" t="str">
            <v>IDU SITP 2016</v>
          </cell>
        </row>
        <row r="3797">
          <cell r="AP3797">
            <v>385350</v>
          </cell>
          <cell r="AQ3797">
            <v>9002033</v>
          </cell>
          <cell r="AR3797">
            <v>9</v>
          </cell>
          <cell r="AS3797">
            <v>42534</v>
          </cell>
          <cell r="AT3797" t="str">
            <v>IDU-1806-2015 Terminado Acciones de Movilidad IDU Circuito Movilidad BRIGADA FASE I - MVA NO TRONCAL Y SITP -</v>
          </cell>
          <cell r="AU3797">
            <v>0</v>
          </cell>
          <cell r="AV3797" t="str">
            <v>VIABLE</v>
          </cell>
        </row>
        <row r="3798">
          <cell r="AP3798">
            <v>386015</v>
          </cell>
          <cell r="AQ3798">
            <v>9002325</v>
          </cell>
          <cell r="AR3798">
            <v>9</v>
          </cell>
          <cell r="AS3798">
            <v>42731</v>
          </cell>
          <cell r="AT3798" t="str">
            <v>SD Reservado Rehabilitación IDU Circuito Movilidad EJECUCION SITP 2016 -</v>
          </cell>
          <cell r="AU3798">
            <v>0</v>
          </cell>
          <cell r="AV3798" t="str">
            <v>IDU SITP 2016</v>
          </cell>
        </row>
        <row r="3799">
          <cell r="AP3799">
            <v>91014476</v>
          </cell>
          <cell r="AQ3799">
            <v>30001960</v>
          </cell>
          <cell r="AR3799">
            <v>9</v>
          </cell>
          <cell r="AS3799">
            <v>42731</v>
          </cell>
          <cell r="AT3799" t="str">
            <v>SD Reservado Mantenimiento Rutinario IDU Circuito Movilidad EJECUCION SITP 2016 -</v>
          </cell>
          <cell r="AU3799">
            <v>0</v>
          </cell>
          <cell r="AV3799" t="str">
            <v>IDU SITP 2016</v>
          </cell>
        </row>
        <row r="3800">
          <cell r="AP3800">
            <v>386744</v>
          </cell>
          <cell r="AQ3800">
            <v>9002617</v>
          </cell>
          <cell r="AR3800">
            <v>9</v>
          </cell>
          <cell r="AS3800">
            <v>43674</v>
          </cell>
          <cell r="AT3800" t="str">
            <v>Calzada 2, Anden 3-POLIZA ESTABILIDAD ACTIVA</v>
          </cell>
          <cell r="AU3800">
            <v>0</v>
          </cell>
          <cell r="AV3800" t="str">
            <v>POLIZA</v>
          </cell>
        </row>
        <row r="3801">
          <cell r="AP3801">
            <v>91014640</v>
          </cell>
          <cell r="AQ3801">
            <v>30001961</v>
          </cell>
          <cell r="AR3801">
            <v>9</v>
          </cell>
          <cell r="AS3801">
            <v>42731</v>
          </cell>
          <cell r="AT3801" t="str">
            <v>SD Reservado Mantenimiento Rutinario IDU Circuito Movilidad EJECUCION SITP 2016 -</v>
          </cell>
          <cell r="AU3801">
            <v>0</v>
          </cell>
          <cell r="AV3801" t="str">
            <v>IDU SITP 2016</v>
          </cell>
        </row>
        <row r="3802">
          <cell r="AP3802">
            <v>384372</v>
          </cell>
          <cell r="AQ3802">
            <v>9001675</v>
          </cell>
          <cell r="AR3802">
            <v>9</v>
          </cell>
          <cell r="AS3802">
            <v>42731</v>
          </cell>
          <cell r="AT3802" t="str">
            <v>SD Reservado Rehabilitación IDU Circuito Movilidad EJECUCION SITP 2016 -</v>
          </cell>
          <cell r="AU3802">
            <v>0</v>
          </cell>
          <cell r="AV3802" t="str">
            <v>IDU SITP 2016</v>
          </cell>
        </row>
        <row r="3803">
          <cell r="AP3803">
            <v>383946</v>
          </cell>
          <cell r="AQ3803">
            <v>9001510</v>
          </cell>
          <cell r="AR3803">
            <v>9</v>
          </cell>
          <cell r="AS3803">
            <v>42731</v>
          </cell>
          <cell r="AT3803" t="str">
            <v>SD Reservado Mantenimiento Periódico IDU Circuito Movilidad EJECUCION SITP 2016 -</v>
          </cell>
          <cell r="AU3803">
            <v>0</v>
          </cell>
          <cell r="AV3803" t="str">
            <v>IDU SITP 2016</v>
          </cell>
        </row>
        <row r="3804">
          <cell r="AP3804">
            <v>603762</v>
          </cell>
          <cell r="AQ3804">
            <v>9001439</v>
          </cell>
          <cell r="AR3804">
            <v>9</v>
          </cell>
          <cell r="AS3804">
            <v>41047</v>
          </cell>
          <cell r="AT3804" t="str">
            <v>UMV-189-2009 Terminado Mantenimiento Periódico UAERMV Circuito Movilidad  -</v>
          </cell>
          <cell r="AU3804">
            <v>0</v>
          </cell>
          <cell r="AV3804" t="str">
            <v>UAERMV</v>
          </cell>
        </row>
        <row r="3805">
          <cell r="AP3805">
            <v>603740</v>
          </cell>
          <cell r="AQ3805">
            <v>9001233</v>
          </cell>
          <cell r="AR3805">
            <v>9</v>
          </cell>
          <cell r="AS3805">
            <v>41047</v>
          </cell>
          <cell r="AT3805" t="str">
            <v>UMV-189-2009 Terminado Mantenimiento Periódico UAERMV Circuito Movilidad  -</v>
          </cell>
          <cell r="AU3805">
            <v>0</v>
          </cell>
          <cell r="AV3805" t="str">
            <v>UAERMV</v>
          </cell>
        </row>
        <row r="3806">
          <cell r="AP3806">
            <v>91014454</v>
          </cell>
          <cell r="AQ3806">
            <v>9004675</v>
          </cell>
          <cell r="AR3806">
            <v>9</v>
          </cell>
          <cell r="AS3806">
            <v>0</v>
          </cell>
          <cell r="AT3806">
            <v>0</v>
          </cell>
          <cell r="AU3806">
            <v>0</v>
          </cell>
          <cell r="AV3806" t="str">
            <v>VIABLE</v>
          </cell>
        </row>
        <row r="3807">
          <cell r="AP3807">
            <v>384206</v>
          </cell>
          <cell r="AQ3807">
            <v>9001616</v>
          </cell>
          <cell r="AR3807">
            <v>9</v>
          </cell>
          <cell r="AS3807">
            <v>42731</v>
          </cell>
          <cell r="AT3807" t="str">
            <v>SD Reservado Rehabilitación IDU Circuito Movilidad EJECUCION SITP 2016 -</v>
          </cell>
          <cell r="AU3807">
            <v>0</v>
          </cell>
          <cell r="AV3807" t="str">
            <v>IDU SITP 2016</v>
          </cell>
        </row>
        <row r="3808">
          <cell r="AP3808">
            <v>603747</v>
          </cell>
          <cell r="AQ3808">
            <v>9001280</v>
          </cell>
          <cell r="AR3808">
            <v>9</v>
          </cell>
          <cell r="AS3808">
            <v>40864</v>
          </cell>
          <cell r="AT3808" t="str">
            <v>SD Terminado Mantenimiento Periódico UAERMV Circuito Movilidad  -</v>
          </cell>
          <cell r="AU3808">
            <v>0</v>
          </cell>
          <cell r="AV3808" t="str">
            <v>UAERMV</v>
          </cell>
        </row>
        <row r="3809">
          <cell r="AP3809">
            <v>603752</v>
          </cell>
          <cell r="AQ3809">
            <v>9001341</v>
          </cell>
          <cell r="AR3809">
            <v>9</v>
          </cell>
          <cell r="AS3809">
            <v>41047</v>
          </cell>
          <cell r="AT3809" t="str">
            <v>UMV-189-2009 Terminado Mantenimiento Periódico UAERMV Circuito Movilidad  -</v>
          </cell>
          <cell r="AU3809">
            <v>0</v>
          </cell>
          <cell r="AV3809" t="str">
            <v>UAERMV</v>
          </cell>
        </row>
        <row r="3810">
          <cell r="AP3810">
            <v>384146</v>
          </cell>
          <cell r="AQ3810">
            <v>9001595</v>
          </cell>
          <cell r="AR3810">
            <v>9</v>
          </cell>
          <cell r="AS3810">
            <v>42361</v>
          </cell>
          <cell r="AT3810" t="str">
            <v>UMV-638-2013 Terminado Acciones de Movilidad UAERMV Circuito Movilidad  -</v>
          </cell>
          <cell r="AU3810">
            <v>0</v>
          </cell>
          <cell r="AV3810" t="str">
            <v>VIABLE</v>
          </cell>
        </row>
        <row r="3811">
          <cell r="AP3811">
            <v>472050</v>
          </cell>
          <cell r="AQ3811">
            <v>9004234</v>
          </cell>
          <cell r="AR3811">
            <v>9</v>
          </cell>
          <cell r="AS3811">
            <v>42762</v>
          </cell>
          <cell r="AT3811" t="str">
            <v>SD Terminado Acciones de Movilidad UAERMV Circuito Movilidad Salvando Vidas -</v>
          </cell>
          <cell r="AU3811">
            <v>0</v>
          </cell>
          <cell r="AV3811" t="str">
            <v>VIABLE</v>
          </cell>
        </row>
        <row r="3812">
          <cell r="AP3812">
            <v>385135</v>
          </cell>
          <cell r="AQ3812">
            <v>9001952</v>
          </cell>
          <cell r="AR3812">
            <v>9</v>
          </cell>
          <cell r="AS3812">
            <v>42361</v>
          </cell>
          <cell r="AT3812" t="str">
            <v>UMV-638-2013 Terminado Acciones de Movilidad UAERMV Circuito Movilidad  -</v>
          </cell>
          <cell r="AU3812">
            <v>0</v>
          </cell>
          <cell r="AV3812" t="str">
            <v>VIABLE</v>
          </cell>
        </row>
        <row r="3813">
          <cell r="AP3813">
            <v>384474</v>
          </cell>
          <cell r="AQ3813">
            <v>9001714</v>
          </cell>
          <cell r="AR3813">
            <v>9</v>
          </cell>
          <cell r="AS3813">
            <v>42361</v>
          </cell>
          <cell r="AT3813" t="str">
            <v>UMV-638-2013 Terminado Acciones de Movilidad UAERMV Circuito Movilidad  -</v>
          </cell>
          <cell r="AU3813">
            <v>0</v>
          </cell>
          <cell r="AV3813" t="str">
            <v>VIABLE</v>
          </cell>
        </row>
        <row r="3814">
          <cell r="AP3814">
            <v>384916</v>
          </cell>
          <cell r="AQ3814">
            <v>9001873</v>
          </cell>
          <cell r="AR3814">
            <v>9</v>
          </cell>
          <cell r="AS3814">
            <v>42762</v>
          </cell>
          <cell r="AT3814" t="str">
            <v>SD Terminado Acciones de Movilidad UAERMV Circuito Movilidad Salvando Vidas -</v>
          </cell>
          <cell r="AU3814">
            <v>0</v>
          </cell>
          <cell r="AV3814" t="str">
            <v>VIABLE</v>
          </cell>
        </row>
        <row r="3815">
          <cell r="AP3815">
            <v>384549</v>
          </cell>
          <cell r="AQ3815">
            <v>9001739</v>
          </cell>
          <cell r="AR3815">
            <v>9</v>
          </cell>
          <cell r="AS3815">
            <v>42361</v>
          </cell>
          <cell r="AT3815" t="str">
            <v>UMV-638-2013 Terminado Acciones de Movilidad UAERMV Circuito Movilidad  -</v>
          </cell>
          <cell r="AU3815">
            <v>0</v>
          </cell>
          <cell r="AV3815" t="str">
            <v>VIABLE</v>
          </cell>
        </row>
        <row r="3816">
          <cell r="AP3816">
            <v>384273</v>
          </cell>
          <cell r="AQ3816">
            <v>9001644</v>
          </cell>
          <cell r="AR3816">
            <v>9</v>
          </cell>
          <cell r="AS3816">
            <v>0</v>
          </cell>
          <cell r="AT3816">
            <v>0</v>
          </cell>
          <cell r="AU3816">
            <v>0</v>
          </cell>
          <cell r="AV3816" t="str">
            <v>VIABLE</v>
          </cell>
        </row>
        <row r="3817">
          <cell r="AP3817">
            <v>385313</v>
          </cell>
          <cell r="AQ3817">
            <v>9002020</v>
          </cell>
          <cell r="AR3817">
            <v>9</v>
          </cell>
          <cell r="AS3817">
            <v>42361</v>
          </cell>
          <cell r="AT3817" t="str">
            <v>UMV-638-2013 Terminado Acciones de Movilidad UAERMV Circuito Movilidad  -</v>
          </cell>
          <cell r="AU3817">
            <v>0</v>
          </cell>
          <cell r="AV3817" t="str">
            <v>VIABLE</v>
          </cell>
        </row>
        <row r="3818">
          <cell r="AP3818">
            <v>385613</v>
          </cell>
          <cell r="AQ3818">
            <v>9002145</v>
          </cell>
          <cell r="AR3818">
            <v>9</v>
          </cell>
          <cell r="AS3818">
            <v>42515</v>
          </cell>
          <cell r="AT3818" t="str">
            <v>IDU-2128-2013 Terminado Conservacion IDU Circuito Movilidad SD -</v>
          </cell>
          <cell r="AU3818">
            <v>0</v>
          </cell>
          <cell r="AV3818" t="str">
            <v>IDU</v>
          </cell>
        </row>
        <row r="3819">
          <cell r="AP3819">
            <v>386435</v>
          </cell>
          <cell r="AQ3819">
            <v>9002491</v>
          </cell>
          <cell r="AR3819">
            <v>9</v>
          </cell>
          <cell r="AS3819">
            <v>42515</v>
          </cell>
          <cell r="AT3819" t="str">
            <v>IDU-2128-2013 Terminado Conservacion IDU Circuito Movilidad SD -</v>
          </cell>
          <cell r="AU3819">
            <v>0</v>
          </cell>
          <cell r="AV3819" t="str">
            <v>IDU</v>
          </cell>
        </row>
        <row r="3820">
          <cell r="AP3820">
            <v>386239</v>
          </cell>
          <cell r="AQ3820">
            <v>9002414</v>
          </cell>
          <cell r="AR3820">
            <v>9</v>
          </cell>
          <cell r="AS3820">
            <v>42515</v>
          </cell>
          <cell r="AT3820" t="str">
            <v>IDU-2128-2013 Terminado Conservacion IDU Circuito Movilidad SD -</v>
          </cell>
          <cell r="AU3820">
            <v>0</v>
          </cell>
          <cell r="AV3820" t="str">
            <v>IDU</v>
          </cell>
        </row>
        <row r="3821">
          <cell r="AP3821">
            <v>385806</v>
          </cell>
          <cell r="AQ3821">
            <v>9002236</v>
          </cell>
          <cell r="AR3821">
            <v>9</v>
          </cell>
          <cell r="AS3821">
            <v>42515</v>
          </cell>
          <cell r="AT3821" t="str">
            <v>IDU-2128-2013 Terminado Conservacion IDU Circuito Movilidad SD -</v>
          </cell>
          <cell r="AU3821">
            <v>0</v>
          </cell>
          <cell r="AV3821" t="str">
            <v>IDU</v>
          </cell>
        </row>
        <row r="3822">
          <cell r="AP3822">
            <v>385945</v>
          </cell>
          <cell r="AQ3822">
            <v>9002297</v>
          </cell>
          <cell r="AR3822">
            <v>9</v>
          </cell>
          <cell r="AS3822">
            <v>42515</v>
          </cell>
          <cell r="AT3822" t="str">
            <v>IDU-2128-2013 Terminado Conservacion IDU Circuito Movilidad SD -</v>
          </cell>
          <cell r="AU3822">
            <v>0</v>
          </cell>
          <cell r="AV3822" t="str">
            <v>IDU</v>
          </cell>
        </row>
        <row r="3823">
          <cell r="AP3823">
            <v>386107</v>
          </cell>
          <cell r="AQ3823">
            <v>9002362</v>
          </cell>
          <cell r="AR3823">
            <v>9</v>
          </cell>
          <cell r="AS3823">
            <v>42515</v>
          </cell>
          <cell r="AT3823" t="str">
            <v>IDU-2128-2013 Terminado Conservacion IDU Circuito Movilidad SD -</v>
          </cell>
          <cell r="AU3823">
            <v>0</v>
          </cell>
          <cell r="AV3823" t="str">
            <v>IDU</v>
          </cell>
        </row>
        <row r="3824">
          <cell r="AP3824">
            <v>385532</v>
          </cell>
          <cell r="AQ3824">
            <v>9002113</v>
          </cell>
          <cell r="AR3824">
            <v>9</v>
          </cell>
          <cell r="AS3824">
            <v>42515</v>
          </cell>
          <cell r="AT3824" t="str">
            <v>IDU-2128-2013 Terminado Diagnostico IDU Circuito Movilidad SD -</v>
          </cell>
          <cell r="AU3824">
            <v>0</v>
          </cell>
          <cell r="AV3824" t="str">
            <v>IDU</v>
          </cell>
        </row>
        <row r="3825">
          <cell r="AP3825">
            <v>382403</v>
          </cell>
          <cell r="AQ3825">
            <v>9000953</v>
          </cell>
          <cell r="AR3825">
            <v>9</v>
          </cell>
          <cell r="AS3825">
            <v>42313</v>
          </cell>
          <cell r="AT3825" t="str">
            <v>IDU-1692-2014 En Ejecución Rehabilitación IDU Local  --POLIZA ESTABILIDAD ACTIVA</v>
          </cell>
          <cell r="AU3825">
            <v>44480</v>
          </cell>
          <cell r="AV3825" t="str">
            <v>IDU</v>
          </cell>
        </row>
        <row r="3826">
          <cell r="AP3826">
            <v>383519</v>
          </cell>
          <cell r="AQ3826">
            <v>9001360</v>
          </cell>
          <cell r="AR3826">
            <v>9</v>
          </cell>
          <cell r="AS3826">
            <v>43142</v>
          </cell>
          <cell r="AT3826" t="str">
            <v>Calzada2-POLIZA ESTABILIDAD ACTIVA</v>
          </cell>
          <cell r="AU3826">
            <v>0</v>
          </cell>
          <cell r="AV3826" t="str">
            <v>POLIZA</v>
          </cell>
        </row>
        <row r="3827">
          <cell r="AP3827">
            <v>382881</v>
          </cell>
          <cell r="AQ3827">
            <v>9001128</v>
          </cell>
          <cell r="AR3827">
            <v>9</v>
          </cell>
          <cell r="AS3827">
            <v>42313</v>
          </cell>
          <cell r="AT3827" t="str">
            <v>IDU-74-2008 Terminado Rehabilitación IDU Local  -Calzada2-POLIZA ESTABILIDAD ACTIVA</v>
          </cell>
          <cell r="AU3827">
            <v>43439</v>
          </cell>
          <cell r="AV3827" t="str">
            <v>IDU</v>
          </cell>
        </row>
        <row r="3828">
          <cell r="AP3828">
            <v>384028</v>
          </cell>
          <cell r="AQ3828">
            <v>9001545</v>
          </cell>
          <cell r="AR3828">
            <v>9</v>
          </cell>
          <cell r="AS3828">
            <v>43142</v>
          </cell>
          <cell r="AT3828" t="str">
            <v>Calzada2-POLIZA ESTABILIDAD ACTIVA</v>
          </cell>
          <cell r="AU3828">
            <v>0</v>
          </cell>
          <cell r="AV3828" t="str">
            <v>POLIZA</v>
          </cell>
        </row>
        <row r="3829">
          <cell r="AP3829">
            <v>382654</v>
          </cell>
          <cell r="AQ3829">
            <v>9001047</v>
          </cell>
          <cell r="AR3829">
            <v>9</v>
          </cell>
          <cell r="AS3829">
            <v>42313</v>
          </cell>
          <cell r="AT3829" t="str">
            <v>IDU-74-2008 Terminado Rehabilitación IDU Local  -Calzada2-POLIZA ESTABILIDAD ACTIVA</v>
          </cell>
          <cell r="AU3829">
            <v>43439</v>
          </cell>
          <cell r="AV3829" t="str">
            <v>IDU</v>
          </cell>
        </row>
        <row r="3830">
          <cell r="AP3830">
            <v>382170</v>
          </cell>
          <cell r="AQ3830">
            <v>9000869</v>
          </cell>
          <cell r="AR3830">
            <v>9</v>
          </cell>
          <cell r="AS3830">
            <v>42313</v>
          </cell>
          <cell r="AT3830" t="str">
            <v>IDU-1692-2014 En Ejecución Rehabilitación IDU Local  --POLIZA ESTABILIDAD ACTIVA</v>
          </cell>
          <cell r="AU3830">
            <v>44480</v>
          </cell>
          <cell r="AV3830" t="str">
            <v>IDU</v>
          </cell>
        </row>
        <row r="3831">
          <cell r="AP3831">
            <v>384185</v>
          </cell>
          <cell r="AQ3831">
            <v>9001609</v>
          </cell>
          <cell r="AR3831">
            <v>9</v>
          </cell>
          <cell r="AS3831">
            <v>43142</v>
          </cell>
          <cell r="AT3831" t="str">
            <v>Calzada2-POLIZA ESTABILIDAD ACTIVA</v>
          </cell>
          <cell r="AU3831">
            <v>0</v>
          </cell>
          <cell r="AV3831" t="str">
            <v>POLIZA</v>
          </cell>
        </row>
        <row r="3832">
          <cell r="AP3832">
            <v>91014463</v>
          </cell>
          <cell r="AQ3832">
            <v>50009166</v>
          </cell>
          <cell r="AR3832">
            <v>9</v>
          </cell>
          <cell r="AS3832">
            <v>0</v>
          </cell>
          <cell r="AT3832">
            <v>0</v>
          </cell>
          <cell r="AU3832">
            <v>0</v>
          </cell>
          <cell r="AV3832" t="str">
            <v>VIABLE</v>
          </cell>
        </row>
        <row r="3833">
          <cell r="AP3833">
            <v>381925</v>
          </cell>
          <cell r="AQ3833">
            <v>9000765</v>
          </cell>
          <cell r="AR3833">
            <v>9</v>
          </cell>
          <cell r="AS3833">
            <v>42313</v>
          </cell>
          <cell r="AT3833" t="str">
            <v>IDU-1692-2014 En Ejecución Rehabilitación IDU Local  --POLIZA ESTABILIDAD ACTIVA</v>
          </cell>
          <cell r="AU3833">
            <v>44480</v>
          </cell>
          <cell r="AV3833" t="str">
            <v>IDU</v>
          </cell>
        </row>
        <row r="3834">
          <cell r="AP3834">
            <v>381394</v>
          </cell>
          <cell r="AQ3834">
            <v>9000557</v>
          </cell>
          <cell r="AR3834">
            <v>9</v>
          </cell>
          <cell r="AS3834">
            <v>41047</v>
          </cell>
          <cell r="AT3834" t="str">
            <v>UMV-189-2009 Terminado Mantenimiento Periódico UAERMV Local  -</v>
          </cell>
          <cell r="AU3834">
            <v>0</v>
          </cell>
          <cell r="AV3834" t="str">
            <v>UAERMV</v>
          </cell>
        </row>
        <row r="3835">
          <cell r="AP3835">
            <v>383121</v>
          </cell>
          <cell r="AQ3835">
            <v>9001221</v>
          </cell>
          <cell r="AR3835">
            <v>9</v>
          </cell>
          <cell r="AS3835">
            <v>42313</v>
          </cell>
          <cell r="AT3835" t="str">
            <v>IDU-74-2008 Terminado Rehabilitación IDU Local  -Calzada2-POLIZA ESTABILIDAD ACTIVA</v>
          </cell>
          <cell r="AU3835">
            <v>43439</v>
          </cell>
          <cell r="AV3835" t="str">
            <v>IDU</v>
          </cell>
        </row>
        <row r="3836">
          <cell r="AP3836">
            <v>381530</v>
          </cell>
          <cell r="AQ3836">
            <v>9000601</v>
          </cell>
          <cell r="AR3836">
            <v>9</v>
          </cell>
          <cell r="AS3836">
            <v>41047</v>
          </cell>
          <cell r="AT3836" t="str">
            <v>UMV-189-2009 Terminado Mantenimiento Periódico UAERMV Local  -</v>
          </cell>
          <cell r="AU3836">
            <v>0</v>
          </cell>
          <cell r="AV3836" t="str">
            <v>UAERMV</v>
          </cell>
        </row>
        <row r="3837">
          <cell r="AP3837">
            <v>383253</v>
          </cell>
          <cell r="AQ3837">
            <v>9001269</v>
          </cell>
          <cell r="AR3837">
            <v>9</v>
          </cell>
          <cell r="AS3837">
            <v>41047</v>
          </cell>
          <cell r="AT3837" t="str">
            <v>UMV-189-2009 Terminado Mantenimiento Periódico UAERMV Local  -</v>
          </cell>
          <cell r="AU3837">
            <v>0</v>
          </cell>
          <cell r="AV3837" t="str">
            <v>UAERMV</v>
          </cell>
        </row>
        <row r="3838">
          <cell r="AP3838">
            <v>381703</v>
          </cell>
          <cell r="AQ3838">
            <v>9000665</v>
          </cell>
          <cell r="AR3838">
            <v>9</v>
          </cell>
          <cell r="AS3838">
            <v>41047</v>
          </cell>
          <cell r="AT3838" t="str">
            <v>UMV-189-2009 Terminado Mantenimiento Periódico UAERMV Local  -</v>
          </cell>
          <cell r="AU3838">
            <v>0</v>
          </cell>
          <cell r="AV3838" t="str">
            <v>UAERMV</v>
          </cell>
        </row>
        <row r="3839">
          <cell r="AP3839">
            <v>383767</v>
          </cell>
          <cell r="AQ3839">
            <v>9001450</v>
          </cell>
          <cell r="AR3839">
            <v>9</v>
          </cell>
          <cell r="AS3839">
            <v>43142</v>
          </cell>
          <cell r="AT3839" t="str">
            <v>Calzada2-POLIZA ESTABILIDAD ACTIVA</v>
          </cell>
          <cell r="AU3839">
            <v>0</v>
          </cell>
          <cell r="AV3839" t="str">
            <v>POLIZA</v>
          </cell>
        </row>
        <row r="3840">
          <cell r="AP3840">
            <v>386024</v>
          </cell>
          <cell r="AQ3840">
            <v>9002329</v>
          </cell>
          <cell r="AR3840">
            <v>9</v>
          </cell>
          <cell r="AS3840">
            <v>0</v>
          </cell>
          <cell r="AT3840">
            <v>0</v>
          </cell>
          <cell r="AU3840">
            <v>0</v>
          </cell>
          <cell r="AV3840" t="str">
            <v>VIABLE</v>
          </cell>
        </row>
        <row r="3841">
          <cell r="AP3841">
            <v>91014477</v>
          </cell>
          <cell r="AQ3841">
            <v>9002524</v>
          </cell>
          <cell r="AR3841">
            <v>9</v>
          </cell>
          <cell r="AS3841">
            <v>0</v>
          </cell>
          <cell r="AT3841">
            <v>0</v>
          </cell>
          <cell r="AU3841">
            <v>0</v>
          </cell>
          <cell r="AV3841" t="str">
            <v>VIABLE</v>
          </cell>
        </row>
        <row r="3842">
          <cell r="AP3842">
            <v>385948</v>
          </cell>
          <cell r="AQ3842">
            <v>9002299</v>
          </cell>
          <cell r="AR3842">
            <v>9</v>
          </cell>
          <cell r="AS3842">
            <v>0</v>
          </cell>
          <cell r="AT3842">
            <v>0</v>
          </cell>
          <cell r="AU3842">
            <v>0</v>
          </cell>
          <cell r="AV3842" t="str">
            <v>VIABLE</v>
          </cell>
        </row>
        <row r="3843">
          <cell r="AP3843">
            <v>385821</v>
          </cell>
          <cell r="AQ3843">
            <v>9002242</v>
          </cell>
          <cell r="AR3843">
            <v>9</v>
          </cell>
          <cell r="AS3843">
            <v>0</v>
          </cell>
          <cell r="AT3843">
            <v>0</v>
          </cell>
          <cell r="AU3843">
            <v>0</v>
          </cell>
          <cell r="AV3843" t="str">
            <v>VIABLE</v>
          </cell>
        </row>
        <row r="3844">
          <cell r="AP3844">
            <v>91014479</v>
          </cell>
          <cell r="AQ3844">
            <v>9002433</v>
          </cell>
          <cell r="AR3844">
            <v>9</v>
          </cell>
          <cell r="AS3844">
            <v>0</v>
          </cell>
          <cell r="AT3844">
            <v>0</v>
          </cell>
          <cell r="AU3844">
            <v>0</v>
          </cell>
          <cell r="AV3844" t="str">
            <v>VIABLE</v>
          </cell>
        </row>
        <row r="3845">
          <cell r="AP3845">
            <v>91014478</v>
          </cell>
          <cell r="AQ3845">
            <v>9002524</v>
          </cell>
          <cell r="AR3845">
            <v>9</v>
          </cell>
          <cell r="AS3845">
            <v>0</v>
          </cell>
          <cell r="AT3845">
            <v>0</v>
          </cell>
          <cell r="AU3845">
            <v>0</v>
          </cell>
          <cell r="AV3845" t="str">
            <v>VIABLE</v>
          </cell>
        </row>
        <row r="3846">
          <cell r="AP3846">
            <v>385628</v>
          </cell>
          <cell r="AQ3846">
            <v>9002152</v>
          </cell>
          <cell r="AR3846">
            <v>9</v>
          </cell>
          <cell r="AS3846">
            <v>0</v>
          </cell>
          <cell r="AT3846">
            <v>0</v>
          </cell>
          <cell r="AU3846">
            <v>0</v>
          </cell>
          <cell r="AV3846" t="str">
            <v>VIABLE</v>
          </cell>
        </row>
        <row r="3847">
          <cell r="AP3847">
            <v>385695</v>
          </cell>
          <cell r="AQ3847">
            <v>9002182</v>
          </cell>
          <cell r="AR3847">
            <v>9</v>
          </cell>
          <cell r="AS3847">
            <v>42409</v>
          </cell>
          <cell r="AT3847" t="str">
            <v>IDU-2128-2013 Terminado Mantenimiento Rutinario IDU Local  -</v>
          </cell>
          <cell r="AU3847">
            <v>0</v>
          </cell>
          <cell r="AV3847" t="str">
            <v>IDU</v>
          </cell>
        </row>
        <row r="3848">
          <cell r="AP3848">
            <v>385891</v>
          </cell>
          <cell r="AQ3848">
            <v>9002275</v>
          </cell>
          <cell r="AR3848">
            <v>9</v>
          </cell>
          <cell r="AS3848">
            <v>0</v>
          </cell>
          <cell r="AT3848">
            <v>0</v>
          </cell>
          <cell r="AU3848">
            <v>0</v>
          </cell>
          <cell r="AV3848" t="str">
            <v>VIABLE</v>
          </cell>
        </row>
        <row r="3849">
          <cell r="AP3849">
            <v>386346</v>
          </cell>
          <cell r="AQ3849">
            <v>9002459</v>
          </cell>
          <cell r="AR3849">
            <v>9</v>
          </cell>
          <cell r="AS3849">
            <v>0</v>
          </cell>
          <cell r="AT3849">
            <v>0</v>
          </cell>
          <cell r="AU3849">
            <v>0</v>
          </cell>
          <cell r="AV3849" t="str">
            <v>VIABLE</v>
          </cell>
        </row>
        <row r="3850">
          <cell r="AP3850">
            <v>385672</v>
          </cell>
          <cell r="AQ3850">
            <v>9002171</v>
          </cell>
          <cell r="AR3850">
            <v>9</v>
          </cell>
          <cell r="AS3850">
            <v>42409</v>
          </cell>
          <cell r="AT3850" t="str">
            <v>IDU-2128-2013 Terminado Mantenimiento Rutinario IDU Local  -</v>
          </cell>
          <cell r="AU3850">
            <v>0</v>
          </cell>
          <cell r="AV3850" t="str">
            <v>IDU</v>
          </cell>
        </row>
        <row r="3851">
          <cell r="AP3851">
            <v>386535</v>
          </cell>
          <cell r="AQ3851">
            <v>9002524</v>
          </cell>
          <cell r="AR3851">
            <v>9</v>
          </cell>
          <cell r="AS3851">
            <v>0</v>
          </cell>
          <cell r="AT3851">
            <v>0</v>
          </cell>
          <cell r="AU3851">
            <v>0</v>
          </cell>
          <cell r="AV3851" t="str">
            <v>VIABLE</v>
          </cell>
        </row>
        <row r="3852">
          <cell r="AP3852">
            <v>386125</v>
          </cell>
          <cell r="AQ3852">
            <v>9002368</v>
          </cell>
          <cell r="AR3852">
            <v>9</v>
          </cell>
          <cell r="AS3852">
            <v>0</v>
          </cell>
          <cell r="AT3852">
            <v>0</v>
          </cell>
          <cell r="AU3852">
            <v>0</v>
          </cell>
          <cell r="AV3852" t="str">
            <v>VIABLE</v>
          </cell>
        </row>
        <row r="3853">
          <cell r="AP3853">
            <v>385722</v>
          </cell>
          <cell r="AQ3853">
            <v>9002192</v>
          </cell>
          <cell r="AR3853">
            <v>9</v>
          </cell>
          <cell r="AS3853">
            <v>0</v>
          </cell>
          <cell r="AT3853">
            <v>0</v>
          </cell>
          <cell r="AU3853">
            <v>0</v>
          </cell>
          <cell r="AV3853" t="str">
            <v>VIABLE</v>
          </cell>
        </row>
        <row r="3854">
          <cell r="AP3854">
            <v>386284</v>
          </cell>
          <cell r="AQ3854">
            <v>9002433</v>
          </cell>
          <cell r="AR3854">
            <v>9</v>
          </cell>
          <cell r="AS3854">
            <v>0</v>
          </cell>
          <cell r="AT3854">
            <v>0</v>
          </cell>
          <cell r="AU3854">
            <v>0</v>
          </cell>
          <cell r="AV3854" t="str">
            <v>VIABLE</v>
          </cell>
        </row>
        <row r="3855">
          <cell r="AP3855">
            <v>381996</v>
          </cell>
          <cell r="AQ3855">
            <v>9000797</v>
          </cell>
          <cell r="AR3855">
            <v>9</v>
          </cell>
          <cell r="AS3855">
            <v>42762</v>
          </cell>
          <cell r="AT3855" t="str">
            <v>SD Terminado Acciones de Movilidad UAERMV Local Salvando Vidas -</v>
          </cell>
          <cell r="AU3855">
            <v>0</v>
          </cell>
          <cell r="AV3855" t="str">
            <v>UMV 2017</v>
          </cell>
        </row>
        <row r="3856">
          <cell r="AP3856">
            <v>381753</v>
          </cell>
          <cell r="AQ3856">
            <v>9000688</v>
          </cell>
          <cell r="AR3856">
            <v>9</v>
          </cell>
          <cell r="AS3856">
            <v>0</v>
          </cell>
          <cell r="AT3856">
            <v>0</v>
          </cell>
          <cell r="AU3856">
            <v>0</v>
          </cell>
          <cell r="AV3856" t="str">
            <v>VIABLE</v>
          </cell>
        </row>
        <row r="3857">
          <cell r="AP3857">
            <v>381590</v>
          </cell>
          <cell r="AQ3857">
            <v>9000619</v>
          </cell>
          <cell r="AR3857">
            <v>9</v>
          </cell>
          <cell r="AS3857">
            <v>42034</v>
          </cell>
          <cell r="AT3857" t="str">
            <v>SD Terminado Mantenimiento Periódico UAERMV Local  -</v>
          </cell>
          <cell r="AU3857">
            <v>0</v>
          </cell>
          <cell r="AV3857" t="str">
            <v>NO SITP</v>
          </cell>
        </row>
        <row r="3858">
          <cell r="AP3858">
            <v>381883</v>
          </cell>
          <cell r="AQ3858">
            <v>9000743</v>
          </cell>
          <cell r="AR3858">
            <v>9</v>
          </cell>
          <cell r="AS3858">
            <v>42389</v>
          </cell>
          <cell r="AT3858" t="str">
            <v>SD Terminado Acciones de Movilidad UAERMV Local Salvando Vidas -</v>
          </cell>
          <cell r="AU3858">
            <v>0</v>
          </cell>
          <cell r="AV3858" t="str">
            <v>VIABLE</v>
          </cell>
        </row>
        <row r="3859">
          <cell r="AP3859">
            <v>382143</v>
          </cell>
          <cell r="AQ3859">
            <v>9000856</v>
          </cell>
          <cell r="AR3859">
            <v>9</v>
          </cell>
          <cell r="AS3859">
            <v>0</v>
          </cell>
          <cell r="AT3859">
            <v>0</v>
          </cell>
          <cell r="AU3859">
            <v>0</v>
          </cell>
          <cell r="AV3859" t="str">
            <v>VIABLE</v>
          </cell>
        </row>
        <row r="3860">
          <cell r="AP3860">
            <v>381670</v>
          </cell>
          <cell r="AQ3860">
            <v>9000652</v>
          </cell>
          <cell r="AR3860">
            <v>9</v>
          </cell>
          <cell r="AS3860">
            <v>0</v>
          </cell>
          <cell r="AT3860">
            <v>0</v>
          </cell>
          <cell r="AU3860">
            <v>0</v>
          </cell>
          <cell r="AV3860" t="str">
            <v>VIABLE</v>
          </cell>
        </row>
        <row r="3861">
          <cell r="AP3861">
            <v>382275</v>
          </cell>
          <cell r="AQ3861">
            <v>9000907</v>
          </cell>
          <cell r="AR3861">
            <v>9</v>
          </cell>
          <cell r="AS3861">
            <v>42034</v>
          </cell>
          <cell r="AT3861" t="str">
            <v>SD Terminado Mantenimiento Periódico UAERMV Local  -</v>
          </cell>
          <cell r="AU3861">
            <v>0</v>
          </cell>
          <cell r="AV3861" t="str">
            <v>NO SITP</v>
          </cell>
        </row>
        <row r="3862">
          <cell r="AP3862">
            <v>385291</v>
          </cell>
          <cell r="AQ3862">
            <v>9002013</v>
          </cell>
          <cell r="AR3862">
            <v>9</v>
          </cell>
          <cell r="AS3862">
            <v>42342</v>
          </cell>
          <cell r="AT3862" t="str">
            <v>IDU-138-2007 Terminado Construcción IDU Circuito Movilidad  -</v>
          </cell>
          <cell r="AU3862">
            <v>0</v>
          </cell>
          <cell r="AV3862" t="str">
            <v>IDU</v>
          </cell>
        </row>
        <row r="3863">
          <cell r="AP3863">
            <v>91014584</v>
          </cell>
          <cell r="AQ3863">
            <v>50006993</v>
          </cell>
          <cell r="AR3863">
            <v>9</v>
          </cell>
          <cell r="AS3863">
            <v>0</v>
          </cell>
          <cell r="AT3863">
            <v>0</v>
          </cell>
          <cell r="AU3863">
            <v>0</v>
          </cell>
          <cell r="AV3863" t="str">
            <v>VIABLE</v>
          </cell>
        </row>
        <row r="3864">
          <cell r="AP3864">
            <v>385666</v>
          </cell>
          <cell r="AQ3864">
            <v>9002167</v>
          </cell>
          <cell r="AR3864">
            <v>9</v>
          </cell>
          <cell r="AS3864">
            <v>42342</v>
          </cell>
          <cell r="AT3864" t="str">
            <v>IDU-138-2007 Terminado Construcción IDU Circuito Movilidad  -</v>
          </cell>
          <cell r="AU3864">
            <v>0</v>
          </cell>
          <cell r="AV3864" t="str">
            <v>IDU</v>
          </cell>
        </row>
        <row r="3865">
          <cell r="AP3865">
            <v>385833</v>
          </cell>
          <cell r="AQ3865">
            <v>9002248</v>
          </cell>
          <cell r="AR3865">
            <v>9</v>
          </cell>
          <cell r="AS3865">
            <v>42342</v>
          </cell>
          <cell r="AT3865" t="str">
            <v>IDU-138-2007 Terminado Construcción IDU Circuito Movilidad  -</v>
          </cell>
          <cell r="AU3865">
            <v>0</v>
          </cell>
          <cell r="AV3865" t="str">
            <v>IDU</v>
          </cell>
        </row>
        <row r="3866">
          <cell r="AP3866">
            <v>383700</v>
          </cell>
          <cell r="AQ3866">
            <v>50008515</v>
          </cell>
          <cell r="AR3866">
            <v>9</v>
          </cell>
          <cell r="AS3866">
            <v>0</v>
          </cell>
          <cell r="AT3866">
            <v>0</v>
          </cell>
          <cell r="AU3866">
            <v>0</v>
          </cell>
          <cell r="AV3866" t="str">
            <v>VIABLE</v>
          </cell>
        </row>
        <row r="3867">
          <cell r="AP3867">
            <v>383522</v>
          </cell>
          <cell r="AQ3867">
            <v>9001361</v>
          </cell>
          <cell r="AR3867">
            <v>9</v>
          </cell>
          <cell r="AS3867">
            <v>0</v>
          </cell>
          <cell r="AT3867">
            <v>0</v>
          </cell>
          <cell r="AU3867">
            <v>0</v>
          </cell>
          <cell r="AV3867" t="str">
            <v>VIABLE</v>
          </cell>
        </row>
        <row r="3868">
          <cell r="AP3868">
            <v>383842</v>
          </cell>
          <cell r="AQ3868">
            <v>9001475</v>
          </cell>
          <cell r="AR3868">
            <v>9</v>
          </cell>
          <cell r="AS3868">
            <v>42313</v>
          </cell>
          <cell r="AT3868" t="str">
            <v>IDU-74-2008 Terminado Rehabilitación IDU Circuito Movilidad  -</v>
          </cell>
          <cell r="AU3868">
            <v>0</v>
          </cell>
          <cell r="AV3868" t="str">
            <v>VIABLE</v>
          </cell>
        </row>
        <row r="3869">
          <cell r="AP3869">
            <v>383785</v>
          </cell>
          <cell r="AQ3869">
            <v>9001456</v>
          </cell>
          <cell r="AR3869">
            <v>9</v>
          </cell>
          <cell r="AS3869">
            <v>42313</v>
          </cell>
          <cell r="AT3869" t="str">
            <v>IDU-74-2008 Terminado Rehabilitación IDU Circuito Movilidad  -</v>
          </cell>
          <cell r="AU3869">
            <v>0</v>
          </cell>
          <cell r="AV3869" t="str">
            <v>IDU</v>
          </cell>
        </row>
        <row r="3870">
          <cell r="AP3870">
            <v>472073</v>
          </cell>
          <cell r="AQ3870">
            <v>9004253</v>
          </cell>
          <cell r="AR3870">
            <v>9</v>
          </cell>
          <cell r="AS3870">
            <v>42313</v>
          </cell>
          <cell r="AT3870" t="str">
            <v>IDU-74-2008 Terminado Rehabilitación IDU Circuito Movilidad  -</v>
          </cell>
          <cell r="AU3870">
            <v>0</v>
          </cell>
          <cell r="AV3870" t="str">
            <v>IDU</v>
          </cell>
        </row>
        <row r="3871">
          <cell r="AP3871">
            <v>383877</v>
          </cell>
          <cell r="AQ3871">
            <v>9001488</v>
          </cell>
          <cell r="AR3871">
            <v>9</v>
          </cell>
          <cell r="AS3871">
            <v>42313</v>
          </cell>
          <cell r="AT3871" t="str">
            <v>IDU-74-2008 Terminado Rehabilitación IDU Circuito Movilidad  -</v>
          </cell>
          <cell r="AU3871">
            <v>0</v>
          </cell>
          <cell r="AV3871" t="str">
            <v>IDU</v>
          </cell>
        </row>
        <row r="3872">
          <cell r="AP3872">
            <v>91014540</v>
          </cell>
          <cell r="AQ3872">
            <v>9004674</v>
          </cell>
          <cell r="AR3872">
            <v>9</v>
          </cell>
          <cell r="AS3872">
            <v>0</v>
          </cell>
          <cell r="AT3872">
            <v>0</v>
          </cell>
          <cell r="AU3872">
            <v>0</v>
          </cell>
          <cell r="AV3872" t="str">
            <v>VIABLE</v>
          </cell>
        </row>
        <row r="3873">
          <cell r="AP3873">
            <v>383670</v>
          </cell>
          <cell r="AQ3873">
            <v>9001415</v>
          </cell>
          <cell r="AR3873">
            <v>9</v>
          </cell>
          <cell r="AS3873">
            <v>42313</v>
          </cell>
          <cell r="AT3873" t="str">
            <v>IDU-74-2008 Terminado Rehabilitación IDU Circuito Movilidad  -</v>
          </cell>
          <cell r="AU3873">
            <v>0</v>
          </cell>
          <cell r="AV3873" t="str">
            <v>IDU</v>
          </cell>
        </row>
        <row r="3874">
          <cell r="AP3874">
            <v>383813</v>
          </cell>
          <cell r="AQ3874">
            <v>9001465</v>
          </cell>
          <cell r="AR3874">
            <v>9</v>
          </cell>
          <cell r="AS3874">
            <v>42313</v>
          </cell>
          <cell r="AT3874" t="str">
            <v>IDU-74-2008 Terminado Rehabilitación IDU Circuito Movilidad  -</v>
          </cell>
          <cell r="AU3874">
            <v>0</v>
          </cell>
          <cell r="AV3874" t="str">
            <v>IDU</v>
          </cell>
        </row>
        <row r="3875">
          <cell r="AP3875">
            <v>383404</v>
          </cell>
          <cell r="AQ3875">
            <v>9001320</v>
          </cell>
          <cell r="AR3875">
            <v>9</v>
          </cell>
          <cell r="AS3875">
            <v>42313</v>
          </cell>
          <cell r="AT3875" t="str">
            <v>IDU-74-2008 Terminado Rehabilitación IDU Circuito Movilidad  -</v>
          </cell>
          <cell r="AU3875">
            <v>0</v>
          </cell>
          <cell r="AV3875" t="str">
            <v>IDU</v>
          </cell>
        </row>
        <row r="3876">
          <cell r="AP3876">
            <v>387609</v>
          </cell>
          <cell r="AQ3876">
            <v>9003020</v>
          </cell>
          <cell r="AR3876">
            <v>9</v>
          </cell>
          <cell r="AS3876">
            <v>43006</v>
          </cell>
          <cell r="AT3876" t="str">
            <v>Anden1 Calzada2-POLIZA ESTABILIDAD ACTIVA</v>
          </cell>
          <cell r="AU3876">
            <v>0</v>
          </cell>
          <cell r="AV3876" t="str">
            <v>POLIZA</v>
          </cell>
        </row>
        <row r="3877">
          <cell r="AP3877">
            <v>386355</v>
          </cell>
          <cell r="AQ3877">
            <v>9002462</v>
          </cell>
          <cell r="AR3877">
            <v>9</v>
          </cell>
          <cell r="AS3877">
            <v>0</v>
          </cell>
          <cell r="AT3877">
            <v>0</v>
          </cell>
          <cell r="AU3877">
            <v>0</v>
          </cell>
          <cell r="AV3877" t="str">
            <v>VIABLE</v>
          </cell>
        </row>
        <row r="3878">
          <cell r="AP3878">
            <v>386616</v>
          </cell>
          <cell r="AQ3878">
            <v>9002553</v>
          </cell>
          <cell r="AR3878">
            <v>9</v>
          </cell>
          <cell r="AS3878">
            <v>0</v>
          </cell>
          <cell r="AT3878">
            <v>0</v>
          </cell>
          <cell r="AU3878">
            <v>0</v>
          </cell>
          <cell r="AV3878" t="str">
            <v>VIABLE</v>
          </cell>
        </row>
        <row r="3879">
          <cell r="AP3879">
            <v>91014490</v>
          </cell>
          <cell r="AQ3879">
            <v>50009244</v>
          </cell>
          <cell r="AR3879">
            <v>9</v>
          </cell>
          <cell r="AS3879">
            <v>43006</v>
          </cell>
          <cell r="AT3879" t="str">
            <v>Anden1 Calzada2-POLIZA ESTABILIDAD ACTIVA</v>
          </cell>
          <cell r="AU3879">
            <v>0</v>
          </cell>
          <cell r="AV3879" t="str">
            <v>VIABLE</v>
          </cell>
        </row>
        <row r="3880">
          <cell r="AP3880">
            <v>91014487</v>
          </cell>
          <cell r="AQ3880">
            <v>50009245</v>
          </cell>
          <cell r="AR3880">
            <v>9</v>
          </cell>
          <cell r="AS3880">
            <v>43748</v>
          </cell>
          <cell r="AT3880" t="str">
            <v>Anden 1-POLIZA ESTABILIDAD ACTIVA</v>
          </cell>
          <cell r="AU3880">
            <v>0</v>
          </cell>
          <cell r="AV3880" t="str">
            <v>POLIZA</v>
          </cell>
        </row>
        <row r="3881">
          <cell r="AP3881">
            <v>91014488</v>
          </cell>
          <cell r="AQ3881">
            <v>9003020</v>
          </cell>
          <cell r="AR3881">
            <v>9</v>
          </cell>
          <cell r="AS3881">
            <v>43006</v>
          </cell>
          <cell r="AT3881" t="str">
            <v>Anden1 Calzada2-POLIZA ESTABILIDAD ACTIVA</v>
          </cell>
          <cell r="AU3881">
            <v>0</v>
          </cell>
          <cell r="AV3881" t="str">
            <v>POLIZA</v>
          </cell>
        </row>
        <row r="3882">
          <cell r="AP3882">
            <v>386739</v>
          </cell>
          <cell r="AQ3882">
            <v>9002615</v>
          </cell>
          <cell r="AR3882">
            <v>9</v>
          </cell>
          <cell r="AS3882">
            <v>0</v>
          </cell>
          <cell r="AT3882">
            <v>0</v>
          </cell>
          <cell r="AU3882">
            <v>0</v>
          </cell>
          <cell r="AV3882" t="str">
            <v>VIABLE</v>
          </cell>
        </row>
        <row r="3883">
          <cell r="AP3883">
            <v>386614</v>
          </cell>
          <cell r="AQ3883">
            <v>9002553</v>
          </cell>
          <cell r="AR3883">
            <v>9</v>
          </cell>
          <cell r="AS3883">
            <v>0</v>
          </cell>
          <cell r="AT3883">
            <v>0</v>
          </cell>
          <cell r="AU3883">
            <v>0</v>
          </cell>
          <cell r="AV3883" t="str">
            <v>VIABLE</v>
          </cell>
        </row>
        <row r="3884">
          <cell r="AP3884">
            <v>91014491</v>
          </cell>
          <cell r="AQ3884">
            <v>50009244</v>
          </cell>
          <cell r="AR3884">
            <v>9</v>
          </cell>
          <cell r="AS3884">
            <v>43006</v>
          </cell>
          <cell r="AT3884" t="str">
            <v>Anden1 Calzada2-POLIZA ESTABILIDAD ACTIVA</v>
          </cell>
          <cell r="AU3884">
            <v>0</v>
          </cell>
          <cell r="AV3884" t="str">
            <v>POLIZA</v>
          </cell>
        </row>
        <row r="3885">
          <cell r="AP3885">
            <v>91014489</v>
          </cell>
          <cell r="AQ3885">
            <v>50009245</v>
          </cell>
          <cell r="AR3885">
            <v>9</v>
          </cell>
          <cell r="AS3885">
            <v>43748</v>
          </cell>
          <cell r="AT3885" t="str">
            <v>Anden 1-POLIZA ESTABILIDAD ACTIVA</v>
          </cell>
          <cell r="AU3885">
            <v>0</v>
          </cell>
          <cell r="AV3885" t="str">
            <v>POLIZA</v>
          </cell>
        </row>
        <row r="3886">
          <cell r="AP3886">
            <v>386741</v>
          </cell>
          <cell r="AQ3886">
            <v>9002615</v>
          </cell>
          <cell r="AR3886">
            <v>9</v>
          </cell>
          <cell r="AS3886">
            <v>0</v>
          </cell>
          <cell r="AT3886">
            <v>0</v>
          </cell>
          <cell r="AU3886">
            <v>0</v>
          </cell>
          <cell r="AV3886" t="str">
            <v>VIABLE</v>
          </cell>
        </row>
        <row r="3887">
          <cell r="AP3887">
            <v>386357</v>
          </cell>
          <cell r="AQ3887">
            <v>9002462</v>
          </cell>
          <cell r="AR3887">
            <v>9</v>
          </cell>
          <cell r="AS3887">
            <v>0</v>
          </cell>
          <cell r="AT3887">
            <v>0</v>
          </cell>
          <cell r="AU3887">
            <v>0</v>
          </cell>
          <cell r="AV3887" t="str">
            <v>VIABLE</v>
          </cell>
        </row>
        <row r="3888">
          <cell r="AP3888">
            <v>24120099</v>
          </cell>
          <cell r="AQ3888">
            <v>9002618</v>
          </cell>
          <cell r="AR3888">
            <v>9</v>
          </cell>
          <cell r="AS3888">
            <v>0</v>
          </cell>
          <cell r="AT3888">
            <v>0</v>
          </cell>
          <cell r="AU3888">
            <v>0</v>
          </cell>
          <cell r="AV3888" t="str">
            <v>VIABLE</v>
          </cell>
        </row>
        <row r="3889">
          <cell r="AP3889">
            <v>382374</v>
          </cell>
          <cell r="AQ3889">
            <v>9000944</v>
          </cell>
          <cell r="AR3889">
            <v>9</v>
          </cell>
          <cell r="AS3889">
            <v>41464</v>
          </cell>
          <cell r="AT3889" t="str">
            <v>SD Terminado Acciones de Movilidad UAERMV Circuito Movilidad  -</v>
          </cell>
          <cell r="AU3889">
            <v>0</v>
          </cell>
          <cell r="AV3889" t="str">
            <v>VIABLE</v>
          </cell>
        </row>
        <row r="3890">
          <cell r="AP3890">
            <v>382690</v>
          </cell>
          <cell r="AQ3890">
            <v>9001059</v>
          </cell>
          <cell r="AR3890">
            <v>9</v>
          </cell>
          <cell r="AS3890">
            <v>0</v>
          </cell>
          <cell r="AT3890">
            <v>0</v>
          </cell>
          <cell r="AU3890">
            <v>0</v>
          </cell>
          <cell r="AV3890" t="str">
            <v>VIABLE</v>
          </cell>
        </row>
        <row r="3891">
          <cell r="AP3891">
            <v>383510</v>
          </cell>
          <cell r="AQ3891">
            <v>9001357</v>
          </cell>
          <cell r="AR3891">
            <v>9</v>
          </cell>
          <cell r="AS3891">
            <v>0</v>
          </cell>
          <cell r="AT3891">
            <v>0</v>
          </cell>
          <cell r="AU3891">
            <v>0</v>
          </cell>
          <cell r="AV3891" t="str">
            <v>VIABLE</v>
          </cell>
        </row>
        <row r="3892">
          <cell r="AP3892">
            <v>383195</v>
          </cell>
          <cell r="AQ3892">
            <v>9001249</v>
          </cell>
          <cell r="AR3892">
            <v>9</v>
          </cell>
          <cell r="AS3892">
            <v>0</v>
          </cell>
          <cell r="AT3892">
            <v>0</v>
          </cell>
          <cell r="AU3892">
            <v>0</v>
          </cell>
          <cell r="AV3892" t="str">
            <v>VIABLE</v>
          </cell>
        </row>
        <row r="3893">
          <cell r="AP3893">
            <v>381910</v>
          </cell>
          <cell r="AQ3893">
            <v>9000753</v>
          </cell>
          <cell r="AR3893">
            <v>9</v>
          </cell>
          <cell r="AS3893">
            <v>0</v>
          </cell>
          <cell r="AT3893">
            <v>0</v>
          </cell>
          <cell r="AU3893">
            <v>0</v>
          </cell>
          <cell r="AV3893" t="str">
            <v>VIABLE</v>
          </cell>
        </row>
        <row r="3894">
          <cell r="AP3894">
            <v>382155</v>
          </cell>
          <cell r="AQ3894">
            <v>9000862</v>
          </cell>
          <cell r="AR3894">
            <v>9</v>
          </cell>
          <cell r="AS3894">
            <v>0</v>
          </cell>
          <cell r="AT3894">
            <v>0</v>
          </cell>
          <cell r="AU3894">
            <v>0</v>
          </cell>
          <cell r="AV3894" t="str">
            <v>VIABLE</v>
          </cell>
        </row>
        <row r="3895">
          <cell r="AP3895">
            <v>381732</v>
          </cell>
          <cell r="AQ3895">
            <v>9000678</v>
          </cell>
          <cell r="AR3895">
            <v>9</v>
          </cell>
          <cell r="AS3895">
            <v>0</v>
          </cell>
          <cell r="AT3895">
            <v>0</v>
          </cell>
          <cell r="AU3895">
            <v>0</v>
          </cell>
          <cell r="AV3895" t="str">
            <v>VIABLE</v>
          </cell>
        </row>
        <row r="3896">
          <cell r="AP3896">
            <v>383072</v>
          </cell>
          <cell r="AQ3896">
            <v>9001204</v>
          </cell>
          <cell r="AR3896">
            <v>9</v>
          </cell>
          <cell r="AS3896">
            <v>0</v>
          </cell>
          <cell r="AT3896">
            <v>0</v>
          </cell>
          <cell r="AU3896">
            <v>0</v>
          </cell>
          <cell r="AV3896" t="str">
            <v>VIABLE</v>
          </cell>
        </row>
        <row r="3897">
          <cell r="AP3897">
            <v>606082</v>
          </cell>
          <cell r="AQ3897">
            <v>9001408</v>
          </cell>
          <cell r="AR3897">
            <v>9</v>
          </cell>
          <cell r="AS3897">
            <v>42731</v>
          </cell>
          <cell r="AT3897" t="str">
            <v>SD Reservado Mantenimiento Rutinario IDU Circuito Movilidad EJECUCION SITP 2016 -</v>
          </cell>
          <cell r="AU3897">
            <v>0</v>
          </cell>
          <cell r="AV3897" t="str">
            <v>IDU SITP 2016</v>
          </cell>
        </row>
        <row r="3898">
          <cell r="AP3898">
            <v>382953</v>
          </cell>
          <cell r="AQ3898">
            <v>9001156</v>
          </cell>
          <cell r="AR3898">
            <v>9</v>
          </cell>
          <cell r="AS3898">
            <v>0</v>
          </cell>
          <cell r="AT3898">
            <v>0</v>
          </cell>
          <cell r="AU3898">
            <v>0</v>
          </cell>
          <cell r="AV3898" t="str">
            <v>VIABLE</v>
          </cell>
        </row>
        <row r="3899">
          <cell r="AP3899">
            <v>382861</v>
          </cell>
          <cell r="AQ3899">
            <v>9001121</v>
          </cell>
          <cell r="AR3899">
            <v>9</v>
          </cell>
          <cell r="AS3899">
            <v>0</v>
          </cell>
          <cell r="AT3899">
            <v>0</v>
          </cell>
          <cell r="AU3899">
            <v>0</v>
          </cell>
          <cell r="AV3899" t="str">
            <v>VIABLE</v>
          </cell>
        </row>
        <row r="3900">
          <cell r="AP3900">
            <v>383336</v>
          </cell>
          <cell r="AQ3900">
            <v>9001297</v>
          </cell>
          <cell r="AR3900">
            <v>9</v>
          </cell>
          <cell r="AS3900">
            <v>0</v>
          </cell>
          <cell r="AT3900">
            <v>0</v>
          </cell>
          <cell r="AU3900">
            <v>0</v>
          </cell>
          <cell r="AV3900" t="str">
            <v>VIABLE</v>
          </cell>
        </row>
        <row r="3901">
          <cell r="AP3901">
            <v>382590</v>
          </cell>
          <cell r="AQ3901">
            <v>9001026</v>
          </cell>
          <cell r="AR3901">
            <v>9</v>
          </cell>
          <cell r="AS3901">
            <v>0</v>
          </cell>
          <cell r="AT3901">
            <v>0</v>
          </cell>
          <cell r="AU3901">
            <v>0</v>
          </cell>
          <cell r="AV3901" t="str">
            <v>VIABLE</v>
          </cell>
        </row>
        <row r="3902">
          <cell r="AP3902">
            <v>606087</v>
          </cell>
          <cell r="AQ3902">
            <v>9001440</v>
          </cell>
          <cell r="AR3902">
            <v>9</v>
          </cell>
          <cell r="AS3902">
            <v>42731</v>
          </cell>
          <cell r="AT3902" t="str">
            <v>SD Reservado Mantenimiento Periódico IDU Circuito Movilidad EJECUCION SITP 2016 -</v>
          </cell>
          <cell r="AU3902">
            <v>0</v>
          </cell>
          <cell r="AV3902" t="str">
            <v>IDU SITP 2016</v>
          </cell>
        </row>
        <row r="3903">
          <cell r="AP3903">
            <v>381634</v>
          </cell>
          <cell r="AQ3903">
            <v>9000636</v>
          </cell>
          <cell r="AR3903">
            <v>9</v>
          </cell>
          <cell r="AS3903">
            <v>0</v>
          </cell>
          <cell r="AT3903">
            <v>0</v>
          </cell>
          <cell r="AU3903">
            <v>0</v>
          </cell>
          <cell r="AV3903" t="str">
            <v>VIABLE</v>
          </cell>
        </row>
        <row r="3904">
          <cell r="AP3904">
            <v>385734</v>
          </cell>
          <cell r="AQ3904">
            <v>9002197</v>
          </cell>
          <cell r="AR3904">
            <v>9</v>
          </cell>
          <cell r="AS3904">
            <v>42361</v>
          </cell>
          <cell r="AT3904" t="str">
            <v>UMV-638-2013 Terminado Acciones de Movilidad UAERMV Circuito Movilidad  -Anden 3-POLIZA ESTABILIDAD ACTIVA</v>
          </cell>
          <cell r="AU3904">
            <v>43748</v>
          </cell>
          <cell r="AV3904" t="str">
            <v>VIABLE</v>
          </cell>
        </row>
        <row r="3905">
          <cell r="AP3905">
            <v>385520</v>
          </cell>
          <cell r="AQ3905">
            <v>9002107</v>
          </cell>
          <cell r="AR3905">
            <v>9</v>
          </cell>
          <cell r="AS3905">
            <v>42361</v>
          </cell>
          <cell r="AT3905" t="str">
            <v>UMV-638-2013 Terminado Acciones de Movilidad UAERMV Circuito Movilidad  -</v>
          </cell>
          <cell r="AU3905">
            <v>0</v>
          </cell>
          <cell r="AV3905" t="str">
            <v>VIABLE</v>
          </cell>
        </row>
        <row r="3906">
          <cell r="AP3906">
            <v>385325</v>
          </cell>
          <cell r="AQ3906">
            <v>9002024</v>
          </cell>
          <cell r="AR3906">
            <v>9</v>
          </cell>
          <cell r="AS3906">
            <v>42550</v>
          </cell>
          <cell r="AT3906" t="str">
            <v>SD Terminado Mantenimiento Rutinario UAERMV Circuito Movilidad  -</v>
          </cell>
          <cell r="AU3906">
            <v>0</v>
          </cell>
          <cell r="AV3906" t="str">
            <v>UAERMV 2016</v>
          </cell>
        </row>
        <row r="3907">
          <cell r="AP3907">
            <v>385990</v>
          </cell>
          <cell r="AQ3907">
            <v>9002317</v>
          </cell>
          <cell r="AR3907">
            <v>9</v>
          </cell>
          <cell r="AS3907">
            <v>0</v>
          </cell>
          <cell r="AT3907">
            <v>0</v>
          </cell>
          <cell r="AU3907">
            <v>0</v>
          </cell>
          <cell r="AV3907" t="str">
            <v>VIABLE</v>
          </cell>
        </row>
        <row r="3908">
          <cell r="AP3908">
            <v>388797</v>
          </cell>
          <cell r="AQ3908">
            <v>9003493</v>
          </cell>
          <cell r="AR3908">
            <v>9</v>
          </cell>
          <cell r="AS3908">
            <v>44480</v>
          </cell>
          <cell r="AT3908" t="str">
            <v>-POLIZA ESTABILIDAD ACTIVA</v>
          </cell>
          <cell r="AU3908">
            <v>0</v>
          </cell>
          <cell r="AV3908" t="str">
            <v>POLIZA</v>
          </cell>
        </row>
        <row r="3909">
          <cell r="AP3909">
            <v>388905</v>
          </cell>
          <cell r="AQ3909">
            <v>9003542</v>
          </cell>
          <cell r="AR3909">
            <v>9</v>
          </cell>
          <cell r="AS3909">
            <v>44480</v>
          </cell>
          <cell r="AT3909" t="str">
            <v>-POLIZA ESTABILIDAD ACTIVA</v>
          </cell>
          <cell r="AU3909">
            <v>0</v>
          </cell>
          <cell r="AV3909" t="str">
            <v>POLIZA</v>
          </cell>
        </row>
        <row r="3910">
          <cell r="AP3910">
            <v>388738</v>
          </cell>
          <cell r="AQ3910">
            <v>9003471</v>
          </cell>
          <cell r="AR3910">
            <v>9</v>
          </cell>
          <cell r="AS3910">
            <v>42389</v>
          </cell>
          <cell r="AT3910" t="str">
            <v>SD Terminado Acciones de Movilidad UAERMV Circuito Movilidad Salvando Vidas --POLIZA ESTABILIDAD ACTIVA</v>
          </cell>
          <cell r="AU3910">
            <v>44480</v>
          </cell>
          <cell r="AV3910" t="str">
            <v>POLIZA</v>
          </cell>
        </row>
        <row r="3911">
          <cell r="AP3911">
            <v>388741</v>
          </cell>
          <cell r="AQ3911">
            <v>9003472</v>
          </cell>
          <cell r="AR3911">
            <v>9</v>
          </cell>
          <cell r="AS3911">
            <v>42389</v>
          </cell>
          <cell r="AT3911" t="str">
            <v>SD Terminado Acciones de Movilidad UAERMV Circuito Movilidad Salvando Vidas -</v>
          </cell>
          <cell r="AU3911">
            <v>0</v>
          </cell>
          <cell r="AV3911" t="str">
            <v>VIABLE</v>
          </cell>
        </row>
        <row r="3912">
          <cell r="AP3912">
            <v>388832</v>
          </cell>
          <cell r="AQ3912">
            <v>9003510</v>
          </cell>
          <cell r="AR3912">
            <v>9</v>
          </cell>
          <cell r="AS3912">
            <v>0</v>
          </cell>
          <cell r="AT3912">
            <v>0</v>
          </cell>
          <cell r="AU3912">
            <v>0</v>
          </cell>
          <cell r="AV3912" t="str">
            <v>VIABLE</v>
          </cell>
        </row>
        <row r="3913">
          <cell r="AP3913">
            <v>388950</v>
          </cell>
          <cell r="AQ3913">
            <v>9003564</v>
          </cell>
          <cell r="AR3913">
            <v>9</v>
          </cell>
          <cell r="AS3913">
            <v>44480</v>
          </cell>
          <cell r="AT3913" t="str">
            <v>-POLIZA ESTABILIDAD ACTIVA</v>
          </cell>
          <cell r="AU3913">
            <v>0</v>
          </cell>
          <cell r="AV3913" t="str">
            <v>POLIZA</v>
          </cell>
        </row>
        <row r="3914">
          <cell r="AP3914">
            <v>91014342</v>
          </cell>
          <cell r="AQ3914">
            <v>50006479</v>
          </cell>
          <cell r="AR3914">
            <v>9</v>
          </cell>
          <cell r="AS3914">
            <v>0</v>
          </cell>
          <cell r="AT3914">
            <v>0</v>
          </cell>
          <cell r="AU3914">
            <v>0</v>
          </cell>
          <cell r="AV3914" t="str">
            <v>VIABLE</v>
          </cell>
        </row>
        <row r="3915">
          <cell r="AP3915">
            <v>390330</v>
          </cell>
          <cell r="AQ3915">
            <v>9004010</v>
          </cell>
          <cell r="AR3915">
            <v>9</v>
          </cell>
          <cell r="AS3915">
            <v>0</v>
          </cell>
          <cell r="AT3915">
            <v>0</v>
          </cell>
          <cell r="AU3915">
            <v>0</v>
          </cell>
          <cell r="AV3915" t="str">
            <v>VIABLE</v>
          </cell>
        </row>
        <row r="3916">
          <cell r="AP3916">
            <v>390383</v>
          </cell>
          <cell r="AQ3916">
            <v>9004023</v>
          </cell>
          <cell r="AR3916">
            <v>9</v>
          </cell>
          <cell r="AS3916">
            <v>0</v>
          </cell>
          <cell r="AT3916">
            <v>0</v>
          </cell>
          <cell r="AU3916">
            <v>0</v>
          </cell>
          <cell r="AV3916" t="str">
            <v>VIABLE</v>
          </cell>
        </row>
        <row r="3917">
          <cell r="AP3917">
            <v>390385</v>
          </cell>
          <cell r="AQ3917">
            <v>9004023</v>
          </cell>
          <cell r="AR3917">
            <v>9</v>
          </cell>
          <cell r="AS3917">
            <v>0</v>
          </cell>
          <cell r="AT3917">
            <v>0</v>
          </cell>
          <cell r="AU3917">
            <v>0</v>
          </cell>
          <cell r="AV3917" t="str">
            <v>VIABLE</v>
          </cell>
        </row>
        <row r="3918">
          <cell r="AP3918">
            <v>91014333</v>
          </cell>
          <cell r="AQ3918">
            <v>50006479</v>
          </cell>
          <cell r="AR3918">
            <v>9</v>
          </cell>
          <cell r="AS3918">
            <v>0</v>
          </cell>
          <cell r="AT3918">
            <v>0</v>
          </cell>
          <cell r="AU3918">
            <v>0</v>
          </cell>
          <cell r="AV3918" t="str">
            <v>VIABLE</v>
          </cell>
        </row>
        <row r="3919">
          <cell r="AP3919">
            <v>390332</v>
          </cell>
          <cell r="AQ3919">
            <v>9004010</v>
          </cell>
          <cell r="AR3919">
            <v>9</v>
          </cell>
          <cell r="AS3919">
            <v>0</v>
          </cell>
          <cell r="AT3919">
            <v>0</v>
          </cell>
          <cell r="AU3919">
            <v>0</v>
          </cell>
          <cell r="AV3919" t="str">
            <v>VIABLE</v>
          </cell>
        </row>
        <row r="3920">
          <cell r="AP3920">
            <v>472097</v>
          </cell>
          <cell r="AQ3920">
            <v>9004285</v>
          </cell>
          <cell r="AR3920">
            <v>9</v>
          </cell>
          <cell r="AS3920">
            <v>0</v>
          </cell>
          <cell r="AT3920">
            <v>0</v>
          </cell>
          <cell r="AU3920">
            <v>0</v>
          </cell>
          <cell r="AV3920" t="str">
            <v>VIABLE</v>
          </cell>
        </row>
        <row r="3921">
          <cell r="AP3921">
            <v>381340</v>
          </cell>
          <cell r="AQ3921">
            <v>9000536</v>
          </cell>
          <cell r="AR3921">
            <v>9</v>
          </cell>
          <cell r="AS3921">
            <v>0</v>
          </cell>
          <cell r="AT3921">
            <v>0</v>
          </cell>
          <cell r="AU3921">
            <v>0</v>
          </cell>
          <cell r="AV3921" t="str">
            <v>VIABLE</v>
          </cell>
        </row>
        <row r="3922">
          <cell r="AP3922">
            <v>381382</v>
          </cell>
          <cell r="AQ3922">
            <v>9000552</v>
          </cell>
          <cell r="AR3922">
            <v>9</v>
          </cell>
          <cell r="AS3922">
            <v>42361</v>
          </cell>
          <cell r="AT3922" t="str">
            <v>UMV-638-2013 Terminado Acciones de Movilidad UAERMV Circuito Movilidad  -</v>
          </cell>
          <cell r="AU3922">
            <v>0</v>
          </cell>
          <cell r="AV3922" t="str">
            <v>VIABLE</v>
          </cell>
        </row>
        <row r="3923">
          <cell r="AP3923">
            <v>381425</v>
          </cell>
          <cell r="AQ3923">
            <v>9000567</v>
          </cell>
          <cell r="AR3923">
            <v>9</v>
          </cell>
          <cell r="AS3923">
            <v>42361</v>
          </cell>
          <cell r="AT3923" t="str">
            <v>UMV-638-2013 Terminado Acciones de Movilidad UAERMV Circuito Movilidad  -</v>
          </cell>
          <cell r="AU3923">
            <v>0</v>
          </cell>
          <cell r="AV3923" t="str">
            <v>VIABLE</v>
          </cell>
        </row>
        <row r="3924">
          <cell r="AP3924">
            <v>381536</v>
          </cell>
          <cell r="AQ3924">
            <v>9000603</v>
          </cell>
          <cell r="AR3924">
            <v>9</v>
          </cell>
          <cell r="AS3924">
            <v>0</v>
          </cell>
          <cell r="AT3924">
            <v>0</v>
          </cell>
          <cell r="AU3924">
            <v>0</v>
          </cell>
          <cell r="AV3924" t="str">
            <v>VIABLE</v>
          </cell>
        </row>
        <row r="3925">
          <cell r="AP3925">
            <v>381303</v>
          </cell>
          <cell r="AQ3925">
            <v>9000522</v>
          </cell>
          <cell r="AR3925">
            <v>9</v>
          </cell>
          <cell r="AS3925">
            <v>42667</v>
          </cell>
          <cell r="AT3925" t="str">
            <v>SD Terminado Mantenimiento Periódico UAERMV Circuito Movilidad SD Intervenida 28/08/2014 Reporte depuración ejecución UMV-</v>
          </cell>
          <cell r="AU3925">
            <v>0</v>
          </cell>
          <cell r="AV3925" t="str">
            <v>UAERMV 2016</v>
          </cell>
        </row>
        <row r="3926">
          <cell r="AP3926">
            <v>381472</v>
          </cell>
          <cell r="AQ3926">
            <v>9000583</v>
          </cell>
          <cell r="AR3926">
            <v>9</v>
          </cell>
          <cell r="AS3926">
            <v>0</v>
          </cell>
          <cell r="AT3926">
            <v>0</v>
          </cell>
          <cell r="AU3926">
            <v>0</v>
          </cell>
          <cell r="AV3926" t="str">
            <v>VIABLE</v>
          </cell>
        </row>
        <row r="3927">
          <cell r="AP3927">
            <v>380110</v>
          </cell>
          <cell r="AQ3927">
            <v>9000043</v>
          </cell>
          <cell r="AR3927">
            <v>9</v>
          </cell>
          <cell r="AS3927">
            <v>0</v>
          </cell>
          <cell r="AT3927">
            <v>0</v>
          </cell>
          <cell r="AU3927">
            <v>0</v>
          </cell>
          <cell r="AV3927" t="str">
            <v>VIABLE</v>
          </cell>
        </row>
        <row r="3928">
          <cell r="AP3928">
            <v>380218</v>
          </cell>
          <cell r="AQ3928">
            <v>9000083</v>
          </cell>
          <cell r="AR3928">
            <v>9</v>
          </cell>
          <cell r="AS3928">
            <v>0</v>
          </cell>
          <cell r="AT3928">
            <v>0</v>
          </cell>
          <cell r="AU3928">
            <v>0</v>
          </cell>
          <cell r="AV3928" t="str">
            <v>VIABLE</v>
          </cell>
        </row>
        <row r="3929">
          <cell r="AP3929">
            <v>603078</v>
          </cell>
          <cell r="AQ3929">
            <v>9000048</v>
          </cell>
          <cell r="AR3929">
            <v>9</v>
          </cell>
          <cell r="AS3929">
            <v>0</v>
          </cell>
          <cell r="AT3929">
            <v>0</v>
          </cell>
          <cell r="AU3929">
            <v>0</v>
          </cell>
          <cell r="AV3929" t="str">
            <v>VIABLE</v>
          </cell>
        </row>
        <row r="3930">
          <cell r="AP3930">
            <v>380302</v>
          </cell>
          <cell r="AQ3930">
            <v>9000115</v>
          </cell>
          <cell r="AR3930">
            <v>9</v>
          </cell>
          <cell r="AS3930">
            <v>42534</v>
          </cell>
          <cell r="AT3930" t="str">
            <v>IDU-1806-2015 Terminado Mantenimiento Periódico IDU Arterial BRIGADA FASE I - MVA NO TRONCAL Y SITP -</v>
          </cell>
          <cell r="AU3930">
            <v>0</v>
          </cell>
          <cell r="AV3930" t="str">
            <v>IDU</v>
          </cell>
        </row>
        <row r="3931">
          <cell r="AP3931">
            <v>24120080</v>
          </cell>
          <cell r="AQ3931">
            <v>9000083</v>
          </cell>
          <cell r="AR3931">
            <v>9</v>
          </cell>
          <cell r="AS3931">
            <v>0</v>
          </cell>
          <cell r="AT3931">
            <v>0</v>
          </cell>
          <cell r="AU3931">
            <v>0</v>
          </cell>
          <cell r="AV3931" t="str">
            <v>VIABLE</v>
          </cell>
        </row>
        <row r="3932">
          <cell r="AP3932">
            <v>529592</v>
          </cell>
          <cell r="AQ3932">
            <v>50008973</v>
          </cell>
          <cell r="AR3932">
            <v>9</v>
          </cell>
          <cell r="AS3932">
            <v>0</v>
          </cell>
          <cell r="AT3932">
            <v>0</v>
          </cell>
          <cell r="AU3932">
            <v>0</v>
          </cell>
          <cell r="AV3932" t="str">
            <v>VIABLE</v>
          </cell>
        </row>
        <row r="3933">
          <cell r="AP3933">
            <v>380371</v>
          </cell>
          <cell r="AQ3933">
            <v>9000138</v>
          </cell>
          <cell r="AR3933">
            <v>9</v>
          </cell>
          <cell r="AS3933">
            <v>0</v>
          </cell>
          <cell r="AT3933">
            <v>0</v>
          </cell>
          <cell r="AU3933">
            <v>0</v>
          </cell>
          <cell r="AV3933" t="str">
            <v>VIABLE</v>
          </cell>
        </row>
        <row r="3934">
          <cell r="AP3934">
            <v>91014639</v>
          </cell>
          <cell r="AQ3934">
            <v>50008916</v>
          </cell>
          <cell r="AR3934">
            <v>9</v>
          </cell>
          <cell r="AS3934">
            <v>0</v>
          </cell>
          <cell r="AT3934">
            <v>0</v>
          </cell>
          <cell r="AU3934">
            <v>0</v>
          </cell>
          <cell r="AV3934" t="str">
            <v>VIABLE</v>
          </cell>
        </row>
        <row r="3935">
          <cell r="AP3935">
            <v>380158</v>
          </cell>
          <cell r="AQ3935">
            <v>9000059</v>
          </cell>
          <cell r="AR3935">
            <v>9</v>
          </cell>
          <cell r="AS3935">
            <v>0</v>
          </cell>
          <cell r="AT3935">
            <v>0</v>
          </cell>
          <cell r="AU3935">
            <v>0</v>
          </cell>
          <cell r="AV3935" t="str">
            <v>VIABLE</v>
          </cell>
        </row>
        <row r="3936">
          <cell r="AP3936">
            <v>603076</v>
          </cell>
          <cell r="AQ3936">
            <v>9000048</v>
          </cell>
          <cell r="AR3936">
            <v>9</v>
          </cell>
          <cell r="AS3936">
            <v>0</v>
          </cell>
          <cell r="AT3936">
            <v>0</v>
          </cell>
          <cell r="AU3936">
            <v>0</v>
          </cell>
          <cell r="AV3936" t="str">
            <v>VIABLE</v>
          </cell>
        </row>
        <row r="3937">
          <cell r="AP3937">
            <v>380221</v>
          </cell>
          <cell r="AQ3937">
            <v>9000084</v>
          </cell>
          <cell r="AR3937">
            <v>9</v>
          </cell>
          <cell r="AS3937">
            <v>42534</v>
          </cell>
          <cell r="AT3937" t="str">
            <v>IDU-1806-2015 Terminado Mantenimiento Periódico IDU Local BRIGADA FASE I - MVA NO TRONCAL Y SITP -</v>
          </cell>
          <cell r="AU3937">
            <v>0</v>
          </cell>
          <cell r="AV3937" t="str">
            <v>IDU</v>
          </cell>
        </row>
        <row r="3938">
          <cell r="AP3938">
            <v>520020</v>
          </cell>
          <cell r="AQ3938">
            <v>9003307</v>
          </cell>
          <cell r="AR3938">
            <v>9</v>
          </cell>
          <cell r="AS3938">
            <v>42389</v>
          </cell>
          <cell r="AT3938" t="str">
            <v>SD Terminado Acciones de Movilidad UAERMV Circuito Movilidad Salvando Vidas -</v>
          </cell>
          <cell r="AU3938">
            <v>0</v>
          </cell>
          <cell r="AV3938" t="str">
            <v>VIABLE</v>
          </cell>
        </row>
        <row r="3939">
          <cell r="AP3939">
            <v>388383</v>
          </cell>
          <cell r="AQ3939">
            <v>9003318</v>
          </cell>
          <cell r="AR3939">
            <v>9</v>
          </cell>
          <cell r="AS3939">
            <v>0</v>
          </cell>
          <cell r="AT3939">
            <v>0</v>
          </cell>
          <cell r="AU3939">
            <v>0</v>
          </cell>
          <cell r="AV3939" t="str">
            <v>VIABLE</v>
          </cell>
        </row>
        <row r="3940">
          <cell r="AP3940">
            <v>388511</v>
          </cell>
          <cell r="AQ3940">
            <v>9003382</v>
          </cell>
          <cell r="AR3940">
            <v>9</v>
          </cell>
          <cell r="AS3940">
            <v>42389</v>
          </cell>
          <cell r="AT3940" t="str">
            <v>SD Terminado Acciones de Movilidad UAERMV Circuito Movilidad Salvando Vidas -</v>
          </cell>
          <cell r="AU3940">
            <v>0</v>
          </cell>
          <cell r="AV3940" t="str">
            <v>VIABLE</v>
          </cell>
        </row>
        <row r="3941">
          <cell r="AP3941">
            <v>388454</v>
          </cell>
          <cell r="AQ3941">
            <v>9003353</v>
          </cell>
          <cell r="AR3941">
            <v>9</v>
          </cell>
          <cell r="AS3941">
            <v>42389</v>
          </cell>
          <cell r="AT3941" t="str">
            <v>SD Terminado Acciones de Movilidad UAERMV Circuito Movilidad Salvando Vidas -</v>
          </cell>
          <cell r="AU3941">
            <v>0</v>
          </cell>
          <cell r="AV3941" t="str">
            <v>VIABLE</v>
          </cell>
        </row>
        <row r="3942">
          <cell r="AP3942">
            <v>388331</v>
          </cell>
          <cell r="AQ3942">
            <v>9003297</v>
          </cell>
          <cell r="AR3942">
            <v>9</v>
          </cell>
          <cell r="AS3942">
            <v>42389</v>
          </cell>
          <cell r="AT3942" t="str">
            <v>SD Terminado Acciones de Movilidad UAERMV Circuito Movilidad Salvando Vidas -</v>
          </cell>
          <cell r="AU3942">
            <v>0</v>
          </cell>
          <cell r="AV3942" t="str">
            <v>VIABLE</v>
          </cell>
        </row>
        <row r="3943">
          <cell r="AP3943">
            <v>388587</v>
          </cell>
          <cell r="AQ3943">
            <v>9003411</v>
          </cell>
          <cell r="AR3943">
            <v>9</v>
          </cell>
          <cell r="AS3943">
            <v>42389</v>
          </cell>
          <cell r="AT3943" t="str">
            <v>SD Terminado Acciones de Movilidad UAERMV Circuito Movilidad Salvando Vidas --POLIZA ESTABILIDAD ACTIVA</v>
          </cell>
          <cell r="AU3943">
            <v>44480</v>
          </cell>
          <cell r="AV3943" t="str">
            <v>POLIZA</v>
          </cell>
        </row>
        <row r="3944">
          <cell r="AP3944">
            <v>388255</v>
          </cell>
          <cell r="AQ3944">
            <v>9003267</v>
          </cell>
          <cell r="AR3944">
            <v>9</v>
          </cell>
          <cell r="AS3944">
            <v>42389</v>
          </cell>
          <cell r="AT3944" t="str">
            <v>SD Terminado Acciones de Movilidad UAERMV Circuito Movilidad Salvando Vidas -</v>
          </cell>
          <cell r="AU3944">
            <v>0</v>
          </cell>
          <cell r="AV3944" t="str">
            <v>VIABLE</v>
          </cell>
        </row>
        <row r="3945">
          <cell r="AP3945">
            <v>389859</v>
          </cell>
          <cell r="AQ3945">
            <v>9003878</v>
          </cell>
          <cell r="AR3945">
            <v>9</v>
          </cell>
          <cell r="AS3945">
            <v>0</v>
          </cell>
          <cell r="AT3945">
            <v>0</v>
          </cell>
          <cell r="AU3945">
            <v>0</v>
          </cell>
          <cell r="AV3945" t="str">
            <v>VIABLE</v>
          </cell>
        </row>
        <row r="3946">
          <cell r="AP3946">
            <v>91014318</v>
          </cell>
          <cell r="AQ3946">
            <v>9003902</v>
          </cell>
          <cell r="AR3946">
            <v>9</v>
          </cell>
          <cell r="AS3946">
            <v>0</v>
          </cell>
          <cell r="AT3946">
            <v>0</v>
          </cell>
          <cell r="AU3946">
            <v>0</v>
          </cell>
          <cell r="AV3946" t="str">
            <v>VIABLE</v>
          </cell>
        </row>
        <row r="3947">
          <cell r="AP3947">
            <v>600245</v>
          </cell>
          <cell r="AQ3947">
            <v>9003879</v>
          </cell>
          <cell r="AR3947">
            <v>9</v>
          </cell>
          <cell r="AS3947">
            <v>0</v>
          </cell>
          <cell r="AT3947">
            <v>0</v>
          </cell>
          <cell r="AU3947">
            <v>0</v>
          </cell>
          <cell r="AV3947" t="str">
            <v>VIABLE</v>
          </cell>
        </row>
        <row r="3948">
          <cell r="AP3948">
            <v>600252</v>
          </cell>
          <cell r="AQ3948">
            <v>9003902</v>
          </cell>
          <cell r="AR3948">
            <v>9</v>
          </cell>
          <cell r="AS3948">
            <v>0</v>
          </cell>
          <cell r="AT3948">
            <v>0</v>
          </cell>
          <cell r="AU3948">
            <v>0</v>
          </cell>
          <cell r="AV3948" t="str">
            <v>VIABLE</v>
          </cell>
        </row>
        <row r="3949">
          <cell r="AP3949">
            <v>91014316</v>
          </cell>
          <cell r="AQ3949">
            <v>9003879</v>
          </cell>
          <cell r="AR3949">
            <v>9</v>
          </cell>
          <cell r="AS3949">
            <v>0</v>
          </cell>
          <cell r="AT3949">
            <v>0</v>
          </cell>
          <cell r="AU3949">
            <v>0</v>
          </cell>
          <cell r="AV3949" t="str">
            <v>VIABLE</v>
          </cell>
        </row>
        <row r="3950">
          <cell r="AP3950">
            <v>385041</v>
          </cell>
          <cell r="AQ3950">
            <v>9001915</v>
          </cell>
          <cell r="AR3950">
            <v>9</v>
          </cell>
          <cell r="AS3950">
            <v>42361</v>
          </cell>
          <cell r="AT3950" t="str">
            <v>UMV-638-2013 Terminado Acciones de Movilidad UAERMV Circuito Movilidad  -</v>
          </cell>
          <cell r="AU3950">
            <v>0</v>
          </cell>
          <cell r="AV3950" t="str">
            <v>VIABLE</v>
          </cell>
        </row>
        <row r="3951">
          <cell r="AP3951">
            <v>472098</v>
          </cell>
          <cell r="AQ3951">
            <v>9004287</v>
          </cell>
          <cell r="AR3951">
            <v>9</v>
          </cell>
          <cell r="AS3951">
            <v>42361</v>
          </cell>
          <cell r="AT3951" t="str">
            <v>UMV-638-2013 Terminado Acciones de Movilidad UAERMV Circuito Movilidad  -</v>
          </cell>
          <cell r="AU3951">
            <v>0</v>
          </cell>
          <cell r="AV3951" t="str">
            <v>VIABLE</v>
          </cell>
        </row>
        <row r="3952">
          <cell r="AP3952">
            <v>384270</v>
          </cell>
          <cell r="AQ3952">
            <v>9001643</v>
          </cell>
          <cell r="AR3952">
            <v>9</v>
          </cell>
          <cell r="AS3952">
            <v>0</v>
          </cell>
          <cell r="AT3952">
            <v>0</v>
          </cell>
          <cell r="AU3952">
            <v>0</v>
          </cell>
          <cell r="AV3952" t="str">
            <v>VIABLE</v>
          </cell>
        </row>
        <row r="3953">
          <cell r="AP3953">
            <v>383954</v>
          </cell>
          <cell r="AQ3953">
            <v>9001514</v>
          </cell>
          <cell r="AR3953">
            <v>9</v>
          </cell>
          <cell r="AS3953">
            <v>42342</v>
          </cell>
          <cell r="AT3953" t="str">
            <v>IDU-138-2007 Terminado Construcción IDU Circuito Movilidad  -</v>
          </cell>
          <cell r="AU3953">
            <v>0</v>
          </cell>
          <cell r="AV3953" t="str">
            <v>IDU</v>
          </cell>
        </row>
        <row r="3954">
          <cell r="AP3954">
            <v>901507</v>
          </cell>
          <cell r="AQ3954">
            <v>30001254</v>
          </cell>
          <cell r="AR3954">
            <v>9</v>
          </cell>
          <cell r="AS3954">
            <v>43748</v>
          </cell>
          <cell r="AT3954" t="str">
            <v>Anden 3-POLIZA ESTABILIDAD ACTIVA</v>
          </cell>
          <cell r="AU3954">
            <v>0</v>
          </cell>
          <cell r="AV3954" t="str">
            <v>VIABLE</v>
          </cell>
        </row>
        <row r="3955">
          <cell r="AP3955">
            <v>91024736</v>
          </cell>
          <cell r="AQ3955">
            <v>9003052</v>
          </cell>
          <cell r="AR3955">
            <v>9</v>
          </cell>
          <cell r="AS3955">
            <v>0</v>
          </cell>
          <cell r="AT3955">
            <v>0</v>
          </cell>
          <cell r="AU3955">
            <v>0</v>
          </cell>
          <cell r="AV3955" t="str">
            <v>VIABLE</v>
          </cell>
        </row>
        <row r="3956">
          <cell r="AP3956">
            <v>91014442</v>
          </cell>
          <cell r="AQ3956">
            <v>50009240</v>
          </cell>
          <cell r="AR3956">
            <v>9</v>
          </cell>
          <cell r="AS3956">
            <v>43297</v>
          </cell>
          <cell r="AT3956" t="str">
            <v>anden1, calzada2, anden3-POLIZA ESTABILIDAD ACTIVA</v>
          </cell>
          <cell r="AU3956">
            <v>0</v>
          </cell>
          <cell r="AV3956" t="str">
            <v>POLIZA</v>
          </cell>
        </row>
        <row r="3957">
          <cell r="AP3957">
            <v>91014439</v>
          </cell>
          <cell r="AQ3957">
            <v>50009237</v>
          </cell>
          <cell r="AR3957">
            <v>9</v>
          </cell>
          <cell r="AS3957">
            <v>43297</v>
          </cell>
          <cell r="AT3957" t="str">
            <v>anden1, calzada2, anden3-POLIZA ESTABILIDAD ACTIVA</v>
          </cell>
          <cell r="AU3957">
            <v>0</v>
          </cell>
          <cell r="AV3957" t="str">
            <v>POLIZA</v>
          </cell>
        </row>
        <row r="3958">
          <cell r="AP3958">
            <v>91014447</v>
          </cell>
          <cell r="AQ3958">
            <v>50007081</v>
          </cell>
          <cell r="AR3958">
            <v>9</v>
          </cell>
          <cell r="AS3958">
            <v>43118</v>
          </cell>
          <cell r="AT3958" t="str">
            <v>Anden3 Calzada2-POLIZA ESTABILIDAD ACTIVA</v>
          </cell>
          <cell r="AU3958">
            <v>0</v>
          </cell>
          <cell r="AV3958" t="str">
            <v>POLIZA</v>
          </cell>
        </row>
        <row r="3959">
          <cell r="AP3959">
            <v>91014441</v>
          </cell>
          <cell r="AQ3959">
            <v>50009241</v>
          </cell>
          <cell r="AR3959">
            <v>9</v>
          </cell>
          <cell r="AS3959">
            <v>43297</v>
          </cell>
          <cell r="AT3959" t="str">
            <v>anden1, calzada2, anden3-POLIZA ESTABILIDAD ACTIVA</v>
          </cell>
          <cell r="AU3959">
            <v>0</v>
          </cell>
          <cell r="AV3959" t="str">
            <v>POLIZA</v>
          </cell>
        </row>
        <row r="3960">
          <cell r="AP3960">
            <v>91024735</v>
          </cell>
          <cell r="AQ3960">
            <v>9004712</v>
          </cell>
          <cell r="AR3960">
            <v>9</v>
          </cell>
          <cell r="AS3960">
            <v>0</v>
          </cell>
          <cell r="AT3960">
            <v>0</v>
          </cell>
          <cell r="AU3960">
            <v>0</v>
          </cell>
          <cell r="AV3960" t="str">
            <v>VIABLE</v>
          </cell>
        </row>
        <row r="3961">
          <cell r="AP3961">
            <v>91014449</v>
          </cell>
          <cell r="AQ3961">
            <v>50004799</v>
          </cell>
          <cell r="AR3961">
            <v>9</v>
          </cell>
          <cell r="AS3961">
            <v>43118</v>
          </cell>
          <cell r="AT3961" t="str">
            <v>Anden3 Calzada2-POLIZA ESTABILIDAD ACTIVA</v>
          </cell>
          <cell r="AU3961">
            <v>0</v>
          </cell>
          <cell r="AV3961" t="str">
            <v>POLIZA</v>
          </cell>
        </row>
        <row r="3962">
          <cell r="AP3962">
            <v>387248</v>
          </cell>
          <cell r="AQ3962">
            <v>9002863</v>
          </cell>
          <cell r="AR3962">
            <v>9</v>
          </cell>
          <cell r="AS3962">
            <v>0</v>
          </cell>
          <cell r="AT3962">
            <v>0</v>
          </cell>
          <cell r="AU3962">
            <v>0</v>
          </cell>
          <cell r="AV3962" t="str">
            <v>VIABLE</v>
          </cell>
        </row>
        <row r="3963">
          <cell r="AP3963">
            <v>386978</v>
          </cell>
          <cell r="AQ3963">
            <v>9002729</v>
          </cell>
          <cell r="AR3963">
            <v>9</v>
          </cell>
          <cell r="AS3963">
            <v>0</v>
          </cell>
          <cell r="AT3963">
            <v>0</v>
          </cell>
          <cell r="AU3963">
            <v>0</v>
          </cell>
          <cell r="AV3963" t="str">
            <v>VIABLE</v>
          </cell>
        </row>
        <row r="3964">
          <cell r="AP3964">
            <v>387100</v>
          </cell>
          <cell r="AQ3964">
            <v>9002792</v>
          </cell>
          <cell r="AR3964">
            <v>9</v>
          </cell>
          <cell r="AS3964">
            <v>42389</v>
          </cell>
          <cell r="AT3964" t="str">
            <v>SD Terminado Acciones de Movilidad UAERMV Local Salvando Vidas -</v>
          </cell>
          <cell r="AU3964">
            <v>0</v>
          </cell>
          <cell r="AV3964" t="str">
            <v>VIABLE</v>
          </cell>
        </row>
        <row r="3965">
          <cell r="AP3965">
            <v>91017963</v>
          </cell>
          <cell r="AQ3965">
            <v>9002715</v>
          </cell>
          <cell r="AR3965">
            <v>9</v>
          </cell>
          <cell r="AS3965">
            <v>40575</v>
          </cell>
          <cell r="AT3965" t="str">
            <v>SD Terminado Mantenimiento Periódico UAERMV Circuito Movilidad  -</v>
          </cell>
          <cell r="AU3965">
            <v>0</v>
          </cell>
          <cell r="AV3965" t="str">
            <v>VIABLE</v>
          </cell>
        </row>
        <row r="3966">
          <cell r="AP3966">
            <v>382531</v>
          </cell>
          <cell r="AQ3966">
            <v>9000998</v>
          </cell>
          <cell r="AR3966">
            <v>9</v>
          </cell>
          <cell r="AS3966">
            <v>42313</v>
          </cell>
          <cell r="AT3966" t="str">
            <v>IDU-1692-2014 Terminado Mantenimiento Rutinario IDU Circuito Movilidad  --POLIZA ESTABILIDAD ACTIVA</v>
          </cell>
          <cell r="AU3966">
            <v>44480</v>
          </cell>
          <cell r="AV3966" t="str">
            <v>IDU</v>
          </cell>
        </row>
        <row r="3967">
          <cell r="AP3967">
            <v>382093</v>
          </cell>
          <cell r="AQ3967">
            <v>9000837</v>
          </cell>
          <cell r="AR3967">
            <v>9</v>
          </cell>
          <cell r="AS3967">
            <v>42313</v>
          </cell>
          <cell r="AT3967" t="str">
            <v>IDU-1897-2014 En Ejecución Rehabilitación IDU Local  --POLIZA ESTABILIDAD ACTIVA</v>
          </cell>
          <cell r="AU3967">
            <v>44480</v>
          </cell>
          <cell r="AV3967" t="str">
            <v>IDU</v>
          </cell>
        </row>
        <row r="3968">
          <cell r="AP3968">
            <v>91014648</v>
          </cell>
          <cell r="AQ3968">
            <v>9000948</v>
          </cell>
          <cell r="AR3968">
            <v>9</v>
          </cell>
          <cell r="AS3968">
            <v>0</v>
          </cell>
          <cell r="AT3968">
            <v>0</v>
          </cell>
          <cell r="AU3968">
            <v>0</v>
          </cell>
          <cell r="AV3968" t="str">
            <v>VIABLE</v>
          </cell>
        </row>
        <row r="3969">
          <cell r="AP3969">
            <v>382257</v>
          </cell>
          <cell r="AQ3969">
            <v>9000901</v>
          </cell>
          <cell r="AR3969">
            <v>9</v>
          </cell>
          <cell r="AS3969">
            <v>44480</v>
          </cell>
          <cell r="AT3969" t="str">
            <v>-POLIZA ESTABILIDAD ACTIVA</v>
          </cell>
          <cell r="AU3969">
            <v>0</v>
          </cell>
          <cell r="AV3969" t="str">
            <v>POLIZA</v>
          </cell>
        </row>
        <row r="3970">
          <cell r="AP3970">
            <v>382917</v>
          </cell>
          <cell r="AQ3970">
            <v>9001142</v>
          </cell>
          <cell r="AR3970">
            <v>9</v>
          </cell>
          <cell r="AS3970">
            <v>42313</v>
          </cell>
          <cell r="AT3970" t="str">
            <v>IDU-1692-2014 Terminado Mantenimiento Rutinario IDU Circuito Movilidad  --POLIZA ESTABILIDAD ACTIVA</v>
          </cell>
          <cell r="AU3970">
            <v>44480</v>
          </cell>
          <cell r="AV3970" t="str">
            <v>IDU</v>
          </cell>
        </row>
        <row r="3971">
          <cell r="AP3971">
            <v>385038</v>
          </cell>
          <cell r="AQ3971">
            <v>9001914</v>
          </cell>
          <cell r="AR3971">
            <v>9</v>
          </cell>
          <cell r="AS3971">
            <v>42515</v>
          </cell>
          <cell r="AT3971" t="str">
            <v>IDU-2128-2013 Terminado Diagnostico IDU Circuito Movilidad SD -</v>
          </cell>
          <cell r="AU3971">
            <v>0</v>
          </cell>
          <cell r="AV3971" t="str">
            <v>VIABLE</v>
          </cell>
        </row>
        <row r="3972">
          <cell r="AP3972">
            <v>385316</v>
          </cell>
          <cell r="AQ3972">
            <v>9002021</v>
          </cell>
          <cell r="AR3972">
            <v>9</v>
          </cell>
          <cell r="AS3972">
            <v>42515</v>
          </cell>
          <cell r="AT3972" t="str">
            <v>IDU-2128-2013 Terminado Diagnostico IDU Circuito Movilidad SD -</v>
          </cell>
          <cell r="AU3972">
            <v>0</v>
          </cell>
          <cell r="AV3972" t="str">
            <v>IDU</v>
          </cell>
        </row>
        <row r="3973">
          <cell r="AP3973">
            <v>385129</v>
          </cell>
          <cell r="AQ3973">
            <v>9001948</v>
          </cell>
          <cell r="AR3973">
            <v>9</v>
          </cell>
          <cell r="AS3973">
            <v>42515</v>
          </cell>
          <cell r="AT3973" t="str">
            <v>IDU-2128-2013 Terminado Diagnostico IDU Circuito Movilidad SD -</v>
          </cell>
          <cell r="AU3973">
            <v>0</v>
          </cell>
          <cell r="AV3973" t="str">
            <v>IDU</v>
          </cell>
        </row>
        <row r="3974">
          <cell r="AP3974">
            <v>472049</v>
          </cell>
          <cell r="AQ3974">
            <v>9004233</v>
          </cell>
          <cell r="AR3974">
            <v>9</v>
          </cell>
          <cell r="AS3974">
            <v>42515</v>
          </cell>
          <cell r="AT3974" t="str">
            <v>IDU-2128-2013 Terminado Conservacion IDU Circuito Movilidad SD -Calzada2-POLIZA ESTABILIDAD ACTIVA</v>
          </cell>
          <cell r="AU3974">
            <v>43439</v>
          </cell>
          <cell r="AV3974" t="str">
            <v>IDU</v>
          </cell>
        </row>
        <row r="3975">
          <cell r="AP3975">
            <v>384491</v>
          </cell>
          <cell r="AQ3975">
            <v>9001720</v>
          </cell>
          <cell r="AR3975">
            <v>9</v>
          </cell>
          <cell r="AS3975">
            <v>42313</v>
          </cell>
          <cell r="AT3975" t="str">
            <v>IDU-74-2008 Terminado Rehabilitación IDU Circuito Movilidad  -Calzada2-POLIZA ESTABILIDAD ACTIVA</v>
          </cell>
          <cell r="AU3975">
            <v>43439</v>
          </cell>
          <cell r="AV3975" t="str">
            <v>IDU</v>
          </cell>
        </row>
        <row r="3976">
          <cell r="AP3976">
            <v>472048</v>
          </cell>
          <cell r="AQ3976">
            <v>9004232</v>
          </cell>
          <cell r="AR3976">
            <v>9</v>
          </cell>
          <cell r="AS3976">
            <v>42313</v>
          </cell>
          <cell r="AT3976" t="str">
            <v>IDU-74-2008 Terminado Rehabilitación IDU Circuito Movilidad  -Calzada2-POLIZA ESTABILIDAD ACTIVA</v>
          </cell>
          <cell r="AU3976">
            <v>43439</v>
          </cell>
          <cell r="AV3976" t="str">
            <v>IDU</v>
          </cell>
        </row>
        <row r="3977">
          <cell r="AP3977">
            <v>390273</v>
          </cell>
          <cell r="AQ3977">
            <v>9003995</v>
          </cell>
          <cell r="AR3977">
            <v>9</v>
          </cell>
          <cell r="AS3977">
            <v>0</v>
          </cell>
          <cell r="AT3977">
            <v>0</v>
          </cell>
          <cell r="AU3977">
            <v>0</v>
          </cell>
          <cell r="AV3977" t="str">
            <v>VIABLE</v>
          </cell>
        </row>
        <row r="3978">
          <cell r="AP3978">
            <v>390201</v>
          </cell>
          <cell r="AQ3978">
            <v>9003975</v>
          </cell>
          <cell r="AR3978">
            <v>9</v>
          </cell>
          <cell r="AS3978">
            <v>0</v>
          </cell>
          <cell r="AT3978">
            <v>0</v>
          </cell>
          <cell r="AU3978">
            <v>0</v>
          </cell>
          <cell r="AV3978" t="str">
            <v>VIABLE</v>
          </cell>
        </row>
        <row r="3979">
          <cell r="AP3979">
            <v>390156</v>
          </cell>
          <cell r="AQ3979">
            <v>9003963</v>
          </cell>
          <cell r="AR3979">
            <v>9</v>
          </cell>
          <cell r="AS3979">
            <v>0</v>
          </cell>
          <cell r="AT3979">
            <v>0</v>
          </cell>
          <cell r="AU3979">
            <v>0</v>
          </cell>
          <cell r="AV3979" t="str">
            <v>VIABLE</v>
          </cell>
        </row>
        <row r="3980">
          <cell r="AP3980">
            <v>390239</v>
          </cell>
          <cell r="AQ3980">
            <v>9003985</v>
          </cell>
          <cell r="AR3980">
            <v>9</v>
          </cell>
          <cell r="AS3980">
            <v>0</v>
          </cell>
          <cell r="AT3980">
            <v>0</v>
          </cell>
          <cell r="AU3980">
            <v>0</v>
          </cell>
          <cell r="AV3980" t="str">
            <v>VIABLE</v>
          </cell>
        </row>
        <row r="3981">
          <cell r="AP3981">
            <v>387595</v>
          </cell>
          <cell r="AQ3981">
            <v>9003016</v>
          </cell>
          <cell r="AR3981">
            <v>9</v>
          </cell>
          <cell r="AS3981">
            <v>42361</v>
          </cell>
          <cell r="AT3981" t="str">
            <v>UMV-638-2013 Terminado Acciones de Movilidad UAERMV Circuito Movilidad  -</v>
          </cell>
          <cell r="AU3981">
            <v>0</v>
          </cell>
          <cell r="AV3981" t="str">
            <v>VIABLE</v>
          </cell>
        </row>
        <row r="3982">
          <cell r="AP3982">
            <v>387371</v>
          </cell>
          <cell r="AQ3982">
            <v>9002921</v>
          </cell>
          <cell r="AR3982">
            <v>9</v>
          </cell>
          <cell r="AS3982">
            <v>0</v>
          </cell>
          <cell r="AT3982">
            <v>0</v>
          </cell>
          <cell r="AU3982">
            <v>0</v>
          </cell>
          <cell r="AV3982" t="str">
            <v>VIABLE</v>
          </cell>
        </row>
        <row r="3983">
          <cell r="AP3983">
            <v>387470</v>
          </cell>
          <cell r="AQ3983">
            <v>9002970</v>
          </cell>
          <cell r="AR3983">
            <v>9</v>
          </cell>
          <cell r="AS3983">
            <v>0</v>
          </cell>
          <cell r="AT3983">
            <v>0</v>
          </cell>
          <cell r="AU3983">
            <v>0</v>
          </cell>
          <cell r="AV3983" t="str">
            <v>VIABLE</v>
          </cell>
        </row>
        <row r="3984">
          <cell r="AP3984">
            <v>387004</v>
          </cell>
          <cell r="AQ3984">
            <v>9002742</v>
          </cell>
          <cell r="AR3984">
            <v>9</v>
          </cell>
          <cell r="AS3984">
            <v>0</v>
          </cell>
          <cell r="AT3984">
            <v>0</v>
          </cell>
          <cell r="AU3984">
            <v>0</v>
          </cell>
          <cell r="AV3984" t="str">
            <v>VIABLE</v>
          </cell>
        </row>
        <row r="3985">
          <cell r="AP3985">
            <v>387117</v>
          </cell>
          <cell r="AQ3985">
            <v>9002804</v>
          </cell>
          <cell r="AR3985">
            <v>9</v>
          </cell>
          <cell r="AS3985">
            <v>0</v>
          </cell>
          <cell r="AT3985">
            <v>0</v>
          </cell>
          <cell r="AU3985">
            <v>0</v>
          </cell>
          <cell r="AV3985" t="str">
            <v>VIABLE</v>
          </cell>
        </row>
        <row r="3986">
          <cell r="AP3986">
            <v>387258</v>
          </cell>
          <cell r="AQ3986">
            <v>9002865</v>
          </cell>
          <cell r="AR3986">
            <v>9</v>
          </cell>
          <cell r="AS3986">
            <v>0</v>
          </cell>
          <cell r="AT3986">
            <v>0</v>
          </cell>
          <cell r="AU3986">
            <v>0</v>
          </cell>
          <cell r="AV3986" t="str">
            <v>VIABLE</v>
          </cell>
        </row>
        <row r="3987">
          <cell r="AP3987">
            <v>386804</v>
          </cell>
          <cell r="AQ3987">
            <v>9002638</v>
          </cell>
          <cell r="AR3987">
            <v>9</v>
          </cell>
          <cell r="AS3987">
            <v>0</v>
          </cell>
          <cell r="AT3987">
            <v>0</v>
          </cell>
          <cell r="AU3987">
            <v>0</v>
          </cell>
          <cell r="AV3987" t="str">
            <v>VIABLE</v>
          </cell>
        </row>
        <row r="3988">
          <cell r="AP3988">
            <v>386802</v>
          </cell>
          <cell r="AQ3988">
            <v>9002638</v>
          </cell>
          <cell r="AR3988">
            <v>9</v>
          </cell>
          <cell r="AS3988">
            <v>0</v>
          </cell>
          <cell r="AT3988">
            <v>0</v>
          </cell>
          <cell r="AU3988">
            <v>0</v>
          </cell>
          <cell r="AV3988" t="str">
            <v>VIABLE</v>
          </cell>
        </row>
        <row r="3989">
          <cell r="AP3989">
            <v>387468</v>
          </cell>
          <cell r="AQ3989">
            <v>9002970</v>
          </cell>
          <cell r="AR3989">
            <v>9</v>
          </cell>
          <cell r="AS3989">
            <v>0</v>
          </cell>
          <cell r="AT3989">
            <v>0</v>
          </cell>
          <cell r="AU3989">
            <v>0</v>
          </cell>
          <cell r="AV3989" t="str">
            <v>VIABLE</v>
          </cell>
        </row>
        <row r="3990">
          <cell r="AP3990">
            <v>482138</v>
          </cell>
          <cell r="AQ3990">
            <v>9002661</v>
          </cell>
          <cell r="AR3990">
            <v>9</v>
          </cell>
          <cell r="AS3990">
            <v>0</v>
          </cell>
          <cell r="AT3990">
            <v>0</v>
          </cell>
          <cell r="AU3990">
            <v>0</v>
          </cell>
          <cell r="AV3990" t="str">
            <v>VIABLE</v>
          </cell>
        </row>
        <row r="3991">
          <cell r="AP3991">
            <v>387256</v>
          </cell>
          <cell r="AQ3991">
            <v>9002865</v>
          </cell>
          <cell r="AR3991">
            <v>9</v>
          </cell>
          <cell r="AS3991">
            <v>0</v>
          </cell>
          <cell r="AT3991">
            <v>0</v>
          </cell>
          <cell r="AU3991">
            <v>0</v>
          </cell>
          <cell r="AV3991" t="str">
            <v>VIABLE</v>
          </cell>
        </row>
        <row r="3992">
          <cell r="AP3992">
            <v>387002</v>
          </cell>
          <cell r="AQ3992">
            <v>9002742</v>
          </cell>
          <cell r="AR3992">
            <v>9</v>
          </cell>
          <cell r="AS3992">
            <v>0</v>
          </cell>
          <cell r="AT3992">
            <v>0</v>
          </cell>
          <cell r="AU3992">
            <v>0</v>
          </cell>
          <cell r="AV3992" t="str">
            <v>VIABLE</v>
          </cell>
        </row>
        <row r="3993">
          <cell r="AP3993">
            <v>386852</v>
          </cell>
          <cell r="AQ3993">
            <v>9002660</v>
          </cell>
          <cell r="AR3993">
            <v>9</v>
          </cell>
          <cell r="AS3993">
            <v>0</v>
          </cell>
          <cell r="AT3993">
            <v>0</v>
          </cell>
          <cell r="AU3993">
            <v>0</v>
          </cell>
          <cell r="AV3993" t="str">
            <v>VIABLE</v>
          </cell>
        </row>
        <row r="3994">
          <cell r="AP3994">
            <v>387597</v>
          </cell>
          <cell r="AQ3994">
            <v>9003016</v>
          </cell>
          <cell r="AR3994">
            <v>9</v>
          </cell>
          <cell r="AS3994">
            <v>42361</v>
          </cell>
          <cell r="AT3994" t="str">
            <v>UMV-638-2013 Terminado Acciones de Movilidad UAERMV Circuito Movilidad  -</v>
          </cell>
          <cell r="AU3994">
            <v>0</v>
          </cell>
          <cell r="AV3994" t="str">
            <v>VIABLE</v>
          </cell>
        </row>
        <row r="3995">
          <cell r="AP3995">
            <v>386890</v>
          </cell>
          <cell r="AQ3995">
            <v>9002680</v>
          </cell>
          <cell r="AR3995">
            <v>9</v>
          </cell>
          <cell r="AS3995">
            <v>42313</v>
          </cell>
          <cell r="AT3995" t="str">
            <v>IDU-062-2012 Terminado Rehabilitación IDU Circuito Movilidad  -Calzada 2-POLIZA ESTABILIDAD ACTIVA</v>
          </cell>
          <cell r="AU3995">
            <v>44018</v>
          </cell>
          <cell r="AV3995" t="str">
            <v>IDU</v>
          </cell>
        </row>
        <row r="3996">
          <cell r="AP3996">
            <v>386888</v>
          </cell>
          <cell r="AQ3996">
            <v>9002680</v>
          </cell>
          <cell r="AR3996">
            <v>9</v>
          </cell>
          <cell r="AS3996">
            <v>44018</v>
          </cell>
          <cell r="AT3996" t="str">
            <v>Calzada 2-POLIZA ESTABILIDAD ACTIVA</v>
          </cell>
          <cell r="AU3996">
            <v>0</v>
          </cell>
          <cell r="AV3996" t="str">
            <v>POLIZA</v>
          </cell>
        </row>
        <row r="3997">
          <cell r="AP3997">
            <v>387119</v>
          </cell>
          <cell r="AQ3997">
            <v>9002804</v>
          </cell>
          <cell r="AR3997">
            <v>9</v>
          </cell>
          <cell r="AS3997">
            <v>42762</v>
          </cell>
          <cell r="AT3997" t="str">
            <v>SD Terminado Acciones de Movilidad UAERMV Circuito Movilidad Salvando Vidas -</v>
          </cell>
          <cell r="AU3997">
            <v>0</v>
          </cell>
          <cell r="AV3997" t="str">
            <v>VIABLE</v>
          </cell>
        </row>
        <row r="3998">
          <cell r="AP3998">
            <v>387369</v>
          </cell>
          <cell r="AQ3998">
            <v>9002921</v>
          </cell>
          <cell r="AR3998">
            <v>9</v>
          </cell>
          <cell r="AS3998">
            <v>0</v>
          </cell>
          <cell r="AT3998">
            <v>0</v>
          </cell>
          <cell r="AU3998">
            <v>0</v>
          </cell>
          <cell r="AV3998" t="str">
            <v>VIABLE</v>
          </cell>
        </row>
        <row r="3999">
          <cell r="AP3999">
            <v>381809</v>
          </cell>
          <cell r="AQ3999">
            <v>9000708</v>
          </cell>
          <cell r="AR3999">
            <v>9</v>
          </cell>
          <cell r="AS3999">
            <v>0</v>
          </cell>
          <cell r="AT3999">
            <v>0</v>
          </cell>
          <cell r="AU3999">
            <v>0</v>
          </cell>
          <cell r="AV3999" t="str">
            <v>VIABLE</v>
          </cell>
        </row>
        <row r="4000">
          <cell r="AP4000">
            <v>381859</v>
          </cell>
          <cell r="AQ4000">
            <v>9000735</v>
          </cell>
          <cell r="AR4000">
            <v>9</v>
          </cell>
          <cell r="AS4000">
            <v>0</v>
          </cell>
          <cell r="AT4000">
            <v>0</v>
          </cell>
          <cell r="AU4000">
            <v>0</v>
          </cell>
          <cell r="AV4000" t="str">
            <v>VIABLE</v>
          </cell>
        </row>
        <row r="4001">
          <cell r="AP4001">
            <v>381954</v>
          </cell>
          <cell r="AQ4001">
            <v>9000777</v>
          </cell>
          <cell r="AR4001">
            <v>9</v>
          </cell>
          <cell r="AS4001">
            <v>0</v>
          </cell>
          <cell r="AT4001">
            <v>0</v>
          </cell>
          <cell r="AU4001">
            <v>0</v>
          </cell>
          <cell r="AV4001" t="str">
            <v>VIABLE</v>
          </cell>
        </row>
        <row r="4002">
          <cell r="AP4002">
            <v>381812</v>
          </cell>
          <cell r="AQ4002">
            <v>9000709</v>
          </cell>
          <cell r="AR4002">
            <v>9</v>
          </cell>
          <cell r="AS4002">
            <v>0</v>
          </cell>
          <cell r="AT4002">
            <v>0</v>
          </cell>
          <cell r="AU4002">
            <v>0</v>
          </cell>
          <cell r="AV4002" t="str">
            <v>VIABLE</v>
          </cell>
        </row>
        <row r="4003">
          <cell r="AP4003">
            <v>381934</v>
          </cell>
          <cell r="AQ4003">
            <v>9000769</v>
          </cell>
          <cell r="AR4003">
            <v>9</v>
          </cell>
          <cell r="AS4003">
            <v>0</v>
          </cell>
          <cell r="AT4003">
            <v>0</v>
          </cell>
          <cell r="AU4003">
            <v>0</v>
          </cell>
          <cell r="AV4003" t="str">
            <v>VIABLE</v>
          </cell>
        </row>
        <row r="4004">
          <cell r="AP4004">
            <v>382088</v>
          </cell>
          <cell r="AQ4004">
            <v>9000836</v>
          </cell>
          <cell r="AR4004">
            <v>9</v>
          </cell>
          <cell r="AS4004">
            <v>0</v>
          </cell>
          <cell r="AT4004">
            <v>0</v>
          </cell>
          <cell r="AU4004">
            <v>0</v>
          </cell>
          <cell r="AV4004" t="str">
            <v>VIABLE</v>
          </cell>
        </row>
        <row r="4005">
          <cell r="AP4005">
            <v>382020</v>
          </cell>
          <cell r="AQ4005">
            <v>9000809</v>
          </cell>
          <cell r="AR4005">
            <v>9</v>
          </cell>
          <cell r="AS4005">
            <v>0</v>
          </cell>
          <cell r="AT4005">
            <v>0</v>
          </cell>
          <cell r="AU4005">
            <v>0</v>
          </cell>
          <cell r="AV4005" t="str">
            <v>VIABLE</v>
          </cell>
        </row>
        <row r="4006">
          <cell r="AP4006">
            <v>382116</v>
          </cell>
          <cell r="AQ4006">
            <v>9000845</v>
          </cell>
          <cell r="AR4006">
            <v>9</v>
          </cell>
          <cell r="AS4006">
            <v>0</v>
          </cell>
          <cell r="AT4006">
            <v>0</v>
          </cell>
          <cell r="AU4006">
            <v>0</v>
          </cell>
          <cell r="AV4006" t="str">
            <v>VIABLE</v>
          </cell>
        </row>
        <row r="4007">
          <cell r="AP4007">
            <v>382630</v>
          </cell>
          <cell r="AQ4007">
            <v>9001038</v>
          </cell>
          <cell r="AR4007">
            <v>9</v>
          </cell>
          <cell r="AS4007">
            <v>0</v>
          </cell>
          <cell r="AT4007">
            <v>0</v>
          </cell>
          <cell r="AU4007">
            <v>0</v>
          </cell>
          <cell r="AV4007" t="str">
            <v>VIABLE</v>
          </cell>
        </row>
        <row r="4008">
          <cell r="AP4008">
            <v>380200</v>
          </cell>
          <cell r="AQ4008">
            <v>9000077</v>
          </cell>
          <cell r="AR4008">
            <v>9</v>
          </cell>
          <cell r="AS4008">
            <v>0</v>
          </cell>
          <cell r="AT4008">
            <v>0</v>
          </cell>
          <cell r="AU4008">
            <v>0</v>
          </cell>
          <cell r="AV4008" t="str">
            <v>VIABLE</v>
          </cell>
        </row>
        <row r="4009">
          <cell r="AP4009">
            <v>380281</v>
          </cell>
          <cell r="AQ4009">
            <v>9000107</v>
          </cell>
          <cell r="AR4009">
            <v>9</v>
          </cell>
          <cell r="AS4009">
            <v>0</v>
          </cell>
          <cell r="AT4009">
            <v>0</v>
          </cell>
          <cell r="AU4009">
            <v>0</v>
          </cell>
          <cell r="AV4009" t="str">
            <v>VIABLE</v>
          </cell>
        </row>
        <row r="4010">
          <cell r="AP4010">
            <v>380299</v>
          </cell>
          <cell r="AQ4010">
            <v>9000114</v>
          </cell>
          <cell r="AR4010">
            <v>9</v>
          </cell>
          <cell r="AS4010">
            <v>0</v>
          </cell>
          <cell r="AT4010">
            <v>0</v>
          </cell>
          <cell r="AU4010">
            <v>0</v>
          </cell>
          <cell r="AV4010" t="str">
            <v>VIABLE</v>
          </cell>
        </row>
        <row r="4011">
          <cell r="AP4011">
            <v>380146</v>
          </cell>
          <cell r="AQ4011">
            <v>9000055</v>
          </cell>
          <cell r="AR4011">
            <v>9</v>
          </cell>
          <cell r="AS4011">
            <v>0</v>
          </cell>
          <cell r="AT4011">
            <v>0</v>
          </cell>
          <cell r="AU4011">
            <v>0</v>
          </cell>
          <cell r="AV4011" t="str">
            <v>VIABLE</v>
          </cell>
        </row>
        <row r="4012">
          <cell r="AP4012">
            <v>380116</v>
          </cell>
          <cell r="AQ4012">
            <v>9000045</v>
          </cell>
          <cell r="AR4012">
            <v>9</v>
          </cell>
          <cell r="AS4012">
            <v>0</v>
          </cell>
          <cell r="AT4012">
            <v>0</v>
          </cell>
          <cell r="AU4012">
            <v>0</v>
          </cell>
          <cell r="AV4012" t="str">
            <v>VIABLE</v>
          </cell>
        </row>
        <row r="4013">
          <cell r="AP4013">
            <v>91014574</v>
          </cell>
          <cell r="AQ4013">
            <v>50007285</v>
          </cell>
          <cell r="AR4013">
            <v>9</v>
          </cell>
          <cell r="AS4013">
            <v>0</v>
          </cell>
          <cell r="AT4013">
            <v>0</v>
          </cell>
          <cell r="AU4013">
            <v>0</v>
          </cell>
          <cell r="AV4013" t="str">
            <v>VIABLE</v>
          </cell>
        </row>
        <row r="4014">
          <cell r="AP4014">
            <v>380185</v>
          </cell>
          <cell r="AQ4014">
            <v>9000071</v>
          </cell>
          <cell r="AR4014">
            <v>9</v>
          </cell>
          <cell r="AS4014">
            <v>0</v>
          </cell>
          <cell r="AT4014">
            <v>0</v>
          </cell>
          <cell r="AU4014">
            <v>0</v>
          </cell>
          <cell r="AV4014" t="str">
            <v>VIABLE</v>
          </cell>
        </row>
        <row r="4015">
          <cell r="AP4015">
            <v>91014573</v>
          </cell>
          <cell r="AQ4015">
            <v>9004661</v>
          </cell>
          <cell r="AR4015">
            <v>9</v>
          </cell>
          <cell r="AS4015">
            <v>0</v>
          </cell>
          <cell r="AT4015">
            <v>0</v>
          </cell>
          <cell r="AU4015">
            <v>0</v>
          </cell>
          <cell r="AV4015" t="str">
            <v>VIABLE</v>
          </cell>
        </row>
        <row r="4016">
          <cell r="AP4016">
            <v>91014672</v>
          </cell>
          <cell r="AQ4016">
            <v>50007284</v>
          </cell>
          <cell r="AR4016">
            <v>9</v>
          </cell>
          <cell r="AS4016">
            <v>0</v>
          </cell>
          <cell r="AT4016">
            <v>0</v>
          </cell>
          <cell r="AU4016">
            <v>0</v>
          </cell>
          <cell r="AV4016" t="str">
            <v>VIABLE</v>
          </cell>
        </row>
        <row r="4017">
          <cell r="AP4017">
            <v>380311</v>
          </cell>
          <cell r="AQ4017">
            <v>9000119</v>
          </cell>
          <cell r="AR4017">
            <v>9</v>
          </cell>
          <cell r="AS4017">
            <v>0</v>
          </cell>
          <cell r="AT4017">
            <v>0</v>
          </cell>
          <cell r="AU4017">
            <v>0</v>
          </cell>
          <cell r="AV4017" t="str">
            <v>VIABLE</v>
          </cell>
        </row>
        <row r="4018">
          <cell r="AP4018">
            <v>380374</v>
          </cell>
          <cell r="AQ4018">
            <v>9000139</v>
          </cell>
          <cell r="AR4018">
            <v>9</v>
          </cell>
          <cell r="AS4018">
            <v>43748</v>
          </cell>
          <cell r="AT4018" t="str">
            <v>Anden 1-POLIZA ESTABILIDAD ACTIVA</v>
          </cell>
          <cell r="AU4018">
            <v>0</v>
          </cell>
          <cell r="AV4018" t="str">
            <v>VIABLE</v>
          </cell>
        </row>
        <row r="4019">
          <cell r="AP4019">
            <v>380278</v>
          </cell>
          <cell r="AQ4019">
            <v>9000106</v>
          </cell>
          <cell r="AR4019">
            <v>9</v>
          </cell>
          <cell r="AS4019">
            <v>0</v>
          </cell>
          <cell r="AT4019">
            <v>0</v>
          </cell>
          <cell r="AU4019">
            <v>0</v>
          </cell>
          <cell r="AV4019" t="str">
            <v>VIABLE</v>
          </cell>
        </row>
        <row r="4020">
          <cell r="AP4020">
            <v>380320</v>
          </cell>
          <cell r="AQ4020">
            <v>9000122</v>
          </cell>
          <cell r="AR4020">
            <v>9</v>
          </cell>
          <cell r="AS4020">
            <v>0</v>
          </cell>
          <cell r="AT4020">
            <v>0</v>
          </cell>
          <cell r="AU4020">
            <v>0</v>
          </cell>
          <cell r="AV4020" t="str">
            <v>VIABLE</v>
          </cell>
        </row>
        <row r="4021">
          <cell r="AP4021">
            <v>388499</v>
          </cell>
          <cell r="AQ4021">
            <v>9003375</v>
          </cell>
          <cell r="AR4021">
            <v>9</v>
          </cell>
          <cell r="AS4021">
            <v>42389</v>
          </cell>
          <cell r="AT4021" t="str">
            <v>SD Terminado Acciones de Movilidad UAERMV Circuito Movilidad Salvando Vidas -</v>
          </cell>
          <cell r="AU4021">
            <v>0</v>
          </cell>
          <cell r="AV4021" t="str">
            <v>VIABLE</v>
          </cell>
        </row>
        <row r="4022">
          <cell r="AP4022">
            <v>388679</v>
          </cell>
          <cell r="AQ4022">
            <v>9003448</v>
          </cell>
          <cell r="AR4022">
            <v>9</v>
          </cell>
          <cell r="AS4022">
            <v>42389</v>
          </cell>
          <cell r="AT4022" t="str">
            <v>SD Terminado Acciones de Movilidad UAERMV Circuito Movilidad Salvando Vidas --POLIZA ESTABILIDAD ACTIVA</v>
          </cell>
          <cell r="AU4022">
            <v>44480</v>
          </cell>
          <cell r="AV4022" t="str">
            <v>VIABLE</v>
          </cell>
        </row>
        <row r="4023">
          <cell r="AP4023">
            <v>388640</v>
          </cell>
          <cell r="AQ4023">
            <v>9003429</v>
          </cell>
          <cell r="AR4023">
            <v>9</v>
          </cell>
          <cell r="AS4023">
            <v>42389</v>
          </cell>
          <cell r="AT4023" t="str">
            <v>SD Terminado Acciones de Movilidad UAERMV Circuito Movilidad Salvando Vidas --POLIZA ESTABILIDAD ACTIVA</v>
          </cell>
          <cell r="AU4023">
            <v>44480</v>
          </cell>
          <cell r="AV4023" t="str">
            <v>VIABLE</v>
          </cell>
        </row>
        <row r="4024">
          <cell r="AP4024">
            <v>388304</v>
          </cell>
          <cell r="AQ4024">
            <v>9003284</v>
          </cell>
          <cell r="AR4024">
            <v>9</v>
          </cell>
          <cell r="AS4024">
            <v>42313</v>
          </cell>
          <cell r="AT4024" t="str">
            <v>IDU-74-2008 Terminado Acciones de Movilidad IDU Circuito Movilidad  -</v>
          </cell>
          <cell r="AU4024">
            <v>0</v>
          </cell>
          <cell r="AV4024" t="str">
            <v>VIABLE</v>
          </cell>
        </row>
        <row r="4025">
          <cell r="AP4025">
            <v>388357</v>
          </cell>
          <cell r="AQ4025">
            <v>9003308</v>
          </cell>
          <cell r="AR4025">
            <v>9</v>
          </cell>
          <cell r="AS4025">
            <v>42389</v>
          </cell>
          <cell r="AT4025" t="str">
            <v>SD Terminado Acciones de Movilidad UAERMV Circuito Movilidad Salvando Vidas -</v>
          </cell>
          <cell r="AU4025">
            <v>0</v>
          </cell>
          <cell r="AV4025" t="str">
            <v>VIABLE</v>
          </cell>
        </row>
        <row r="4026">
          <cell r="AP4026">
            <v>388735</v>
          </cell>
          <cell r="AQ4026">
            <v>9003470</v>
          </cell>
          <cell r="AR4026">
            <v>9</v>
          </cell>
          <cell r="AS4026">
            <v>42389</v>
          </cell>
          <cell r="AT4026" t="str">
            <v>SD Terminado Acciones de Movilidad UAERMV Circuito Movilidad Salvando Vidas -</v>
          </cell>
          <cell r="AU4026">
            <v>0</v>
          </cell>
          <cell r="AV4026" t="str">
            <v>VIABLE</v>
          </cell>
        </row>
        <row r="4027">
          <cell r="AP4027">
            <v>388581</v>
          </cell>
          <cell r="AQ4027">
            <v>9003407</v>
          </cell>
          <cell r="AR4027">
            <v>9</v>
          </cell>
          <cell r="AS4027">
            <v>0</v>
          </cell>
          <cell r="AT4027">
            <v>0</v>
          </cell>
          <cell r="AU4027">
            <v>0</v>
          </cell>
          <cell r="AV4027" t="str">
            <v>VIABLE</v>
          </cell>
        </row>
        <row r="4028">
          <cell r="AP4028">
            <v>388429</v>
          </cell>
          <cell r="AQ4028">
            <v>9003341</v>
          </cell>
          <cell r="AR4028">
            <v>9</v>
          </cell>
          <cell r="AS4028">
            <v>0</v>
          </cell>
          <cell r="AT4028">
            <v>0</v>
          </cell>
          <cell r="AU4028">
            <v>0</v>
          </cell>
          <cell r="AV4028" t="str">
            <v>VIABLE</v>
          </cell>
        </row>
        <row r="4029">
          <cell r="AP4029">
            <v>380797</v>
          </cell>
          <cell r="AQ4029">
            <v>9000281</v>
          </cell>
          <cell r="AR4029">
            <v>9</v>
          </cell>
          <cell r="AS4029">
            <v>42389</v>
          </cell>
          <cell r="AT4029" t="str">
            <v>SD Terminado Acciones de Movilidad UAERMV Local Salvando Vidas -</v>
          </cell>
          <cell r="AU4029">
            <v>0</v>
          </cell>
          <cell r="AV4029" t="str">
            <v>VIABLE</v>
          </cell>
        </row>
        <row r="4030">
          <cell r="AP4030">
            <v>380884</v>
          </cell>
          <cell r="AQ4030">
            <v>9000318</v>
          </cell>
          <cell r="AR4030">
            <v>9</v>
          </cell>
          <cell r="AS4030">
            <v>0</v>
          </cell>
          <cell r="AT4030">
            <v>0</v>
          </cell>
          <cell r="AU4030">
            <v>0</v>
          </cell>
          <cell r="AV4030" t="str">
            <v>VIABLE</v>
          </cell>
        </row>
        <row r="4031">
          <cell r="AP4031">
            <v>381223</v>
          </cell>
          <cell r="AQ4031">
            <v>9000486</v>
          </cell>
          <cell r="AR4031">
            <v>9</v>
          </cell>
          <cell r="AS4031">
            <v>0</v>
          </cell>
          <cell r="AT4031">
            <v>0</v>
          </cell>
          <cell r="AU4031">
            <v>0</v>
          </cell>
          <cell r="AV4031" t="str">
            <v>VIABLE</v>
          </cell>
        </row>
        <row r="4032">
          <cell r="AP4032">
            <v>380411</v>
          </cell>
          <cell r="AQ4032">
            <v>9000151</v>
          </cell>
          <cell r="AR4032">
            <v>9</v>
          </cell>
          <cell r="AS4032">
            <v>0</v>
          </cell>
          <cell r="AT4032">
            <v>0</v>
          </cell>
          <cell r="AU4032">
            <v>0</v>
          </cell>
          <cell r="AV4032" t="str">
            <v>VIABLE</v>
          </cell>
        </row>
        <row r="4033">
          <cell r="AP4033">
            <v>381049</v>
          </cell>
          <cell r="AQ4033">
            <v>9000402</v>
          </cell>
          <cell r="AR4033">
            <v>9</v>
          </cell>
          <cell r="AS4033">
            <v>0</v>
          </cell>
          <cell r="AT4033">
            <v>0</v>
          </cell>
          <cell r="AU4033">
            <v>0</v>
          </cell>
          <cell r="AV4033" t="str">
            <v>VIABLE</v>
          </cell>
        </row>
        <row r="4034">
          <cell r="AP4034">
            <v>380696</v>
          </cell>
          <cell r="AQ4034">
            <v>9000246</v>
          </cell>
          <cell r="AR4034">
            <v>9</v>
          </cell>
          <cell r="AS4034">
            <v>0</v>
          </cell>
          <cell r="AT4034">
            <v>0</v>
          </cell>
          <cell r="AU4034">
            <v>0</v>
          </cell>
          <cell r="AV4034" t="str">
            <v>VIABLE</v>
          </cell>
        </row>
        <row r="4035">
          <cell r="AP4035">
            <v>380920</v>
          </cell>
          <cell r="AQ4035">
            <v>9000333</v>
          </cell>
          <cell r="AR4035">
            <v>9</v>
          </cell>
          <cell r="AS4035">
            <v>0</v>
          </cell>
          <cell r="AT4035">
            <v>0</v>
          </cell>
          <cell r="AU4035">
            <v>0</v>
          </cell>
          <cell r="AV4035" t="str">
            <v>VIABLE</v>
          </cell>
        </row>
        <row r="4036">
          <cell r="AP4036">
            <v>380606</v>
          </cell>
          <cell r="AQ4036">
            <v>9000216</v>
          </cell>
          <cell r="AR4036">
            <v>9</v>
          </cell>
          <cell r="AS4036">
            <v>0</v>
          </cell>
          <cell r="AT4036">
            <v>0</v>
          </cell>
          <cell r="AU4036">
            <v>0</v>
          </cell>
          <cell r="AV4036" t="str">
            <v>VIABLE</v>
          </cell>
        </row>
        <row r="4037">
          <cell r="AP4037">
            <v>380383</v>
          </cell>
          <cell r="AQ4037">
            <v>9000142</v>
          </cell>
          <cell r="AR4037">
            <v>9</v>
          </cell>
          <cell r="AS4037">
            <v>0</v>
          </cell>
          <cell r="AT4037">
            <v>0</v>
          </cell>
          <cell r="AU4037">
            <v>0</v>
          </cell>
          <cell r="AV4037" t="str">
            <v>VIABLE</v>
          </cell>
        </row>
        <row r="4038">
          <cell r="AP4038">
            <v>381238</v>
          </cell>
          <cell r="AQ4038">
            <v>9000492</v>
          </cell>
          <cell r="AR4038">
            <v>9</v>
          </cell>
          <cell r="AS4038">
            <v>0</v>
          </cell>
          <cell r="AT4038">
            <v>0</v>
          </cell>
          <cell r="AU4038">
            <v>0</v>
          </cell>
          <cell r="AV4038" t="str">
            <v>VIABLE</v>
          </cell>
        </row>
        <row r="4039">
          <cell r="AP4039">
            <v>380989</v>
          </cell>
          <cell r="AQ4039">
            <v>9000369</v>
          </cell>
          <cell r="AR4039">
            <v>9</v>
          </cell>
          <cell r="AS4039">
            <v>0</v>
          </cell>
          <cell r="AT4039">
            <v>0</v>
          </cell>
          <cell r="AU4039">
            <v>0</v>
          </cell>
          <cell r="AV4039" t="str">
            <v>VIABLE</v>
          </cell>
        </row>
        <row r="4040">
          <cell r="AP4040">
            <v>381114</v>
          </cell>
          <cell r="AQ4040">
            <v>9000434</v>
          </cell>
          <cell r="AR4040">
            <v>9</v>
          </cell>
          <cell r="AS4040">
            <v>0</v>
          </cell>
          <cell r="AT4040">
            <v>0</v>
          </cell>
          <cell r="AU4040">
            <v>0</v>
          </cell>
          <cell r="AV4040" t="str">
            <v>VIABLE</v>
          </cell>
        </row>
        <row r="4041">
          <cell r="AP4041">
            <v>380729</v>
          </cell>
          <cell r="AQ4041">
            <v>9000257</v>
          </cell>
          <cell r="AR4041">
            <v>9</v>
          </cell>
          <cell r="AS4041">
            <v>0</v>
          </cell>
          <cell r="AT4041">
            <v>0</v>
          </cell>
          <cell r="AU4041">
            <v>0</v>
          </cell>
          <cell r="AV4041" t="str">
            <v>VIABLE</v>
          </cell>
        </row>
        <row r="4042">
          <cell r="AP4042">
            <v>381081</v>
          </cell>
          <cell r="AQ4042">
            <v>9000419</v>
          </cell>
          <cell r="AR4042">
            <v>9</v>
          </cell>
          <cell r="AS4042">
            <v>0</v>
          </cell>
          <cell r="AT4042">
            <v>0</v>
          </cell>
          <cell r="AU4042">
            <v>0</v>
          </cell>
          <cell r="AV4042" t="str">
            <v>VIABLE</v>
          </cell>
        </row>
        <row r="4043">
          <cell r="AP4043">
            <v>901416</v>
          </cell>
          <cell r="AQ4043">
            <v>30000341</v>
          </cell>
          <cell r="AR4043">
            <v>9</v>
          </cell>
          <cell r="AS4043">
            <v>0</v>
          </cell>
          <cell r="AT4043">
            <v>0</v>
          </cell>
          <cell r="AU4043">
            <v>0</v>
          </cell>
          <cell r="AV4043" t="str">
            <v>VIABLE</v>
          </cell>
        </row>
        <row r="4044">
          <cell r="AP4044">
            <v>380660</v>
          </cell>
          <cell r="AQ4044">
            <v>9000234</v>
          </cell>
          <cell r="AR4044">
            <v>9</v>
          </cell>
          <cell r="AS4044">
            <v>0</v>
          </cell>
          <cell r="AT4044">
            <v>0</v>
          </cell>
          <cell r="AU4044">
            <v>0</v>
          </cell>
          <cell r="AV4044" t="str">
            <v>VIABLE</v>
          </cell>
        </row>
        <row r="4045">
          <cell r="AP4045">
            <v>380839</v>
          </cell>
          <cell r="AQ4045">
            <v>9000296</v>
          </cell>
          <cell r="AR4045">
            <v>9</v>
          </cell>
          <cell r="AS4045">
            <v>0</v>
          </cell>
          <cell r="AT4045">
            <v>0</v>
          </cell>
          <cell r="AU4045">
            <v>0</v>
          </cell>
          <cell r="AV4045" t="str">
            <v>VIABLE</v>
          </cell>
        </row>
        <row r="4046">
          <cell r="AP4046">
            <v>381189</v>
          </cell>
          <cell r="AQ4046">
            <v>9000471</v>
          </cell>
          <cell r="AR4046">
            <v>9</v>
          </cell>
          <cell r="AS4046">
            <v>0</v>
          </cell>
          <cell r="AT4046">
            <v>0</v>
          </cell>
          <cell r="AU4046">
            <v>0</v>
          </cell>
          <cell r="AV4046" t="str">
            <v>VIABLE</v>
          </cell>
        </row>
        <row r="4047">
          <cell r="AP4047">
            <v>380558</v>
          </cell>
          <cell r="AQ4047">
            <v>9000200</v>
          </cell>
          <cell r="AR4047">
            <v>9</v>
          </cell>
          <cell r="AS4047">
            <v>0</v>
          </cell>
          <cell r="AT4047">
            <v>0</v>
          </cell>
          <cell r="AU4047">
            <v>0</v>
          </cell>
          <cell r="AV4047" t="str">
            <v>VIABLE</v>
          </cell>
        </row>
        <row r="4048">
          <cell r="AP4048">
            <v>381165</v>
          </cell>
          <cell r="AQ4048">
            <v>9000457</v>
          </cell>
          <cell r="AR4048">
            <v>9</v>
          </cell>
          <cell r="AS4048">
            <v>0</v>
          </cell>
          <cell r="AT4048">
            <v>0</v>
          </cell>
          <cell r="AU4048">
            <v>0</v>
          </cell>
          <cell r="AV4048" t="str">
            <v>VIABLE</v>
          </cell>
        </row>
        <row r="4049">
          <cell r="AP4049">
            <v>380479</v>
          </cell>
          <cell r="AQ4049">
            <v>9000175</v>
          </cell>
          <cell r="AR4049">
            <v>9</v>
          </cell>
          <cell r="AS4049">
            <v>0</v>
          </cell>
          <cell r="AT4049">
            <v>0</v>
          </cell>
          <cell r="AU4049">
            <v>0</v>
          </cell>
          <cell r="AV4049" t="str">
            <v>VIABLE</v>
          </cell>
        </row>
        <row r="4050">
          <cell r="AP4050">
            <v>380446</v>
          </cell>
          <cell r="AQ4050">
            <v>9000164</v>
          </cell>
          <cell r="AR4050">
            <v>9</v>
          </cell>
          <cell r="AS4050">
            <v>0</v>
          </cell>
          <cell r="AT4050">
            <v>0</v>
          </cell>
          <cell r="AU4050">
            <v>0</v>
          </cell>
          <cell r="AV4050" t="str">
            <v>VIABLE</v>
          </cell>
        </row>
        <row r="4051">
          <cell r="AP4051">
            <v>380956</v>
          </cell>
          <cell r="AQ4051">
            <v>9000352</v>
          </cell>
          <cell r="AR4051">
            <v>9</v>
          </cell>
          <cell r="AS4051">
            <v>0</v>
          </cell>
          <cell r="AT4051">
            <v>0</v>
          </cell>
          <cell r="AU4051">
            <v>0</v>
          </cell>
          <cell r="AV4051" t="str">
            <v>VIABLE</v>
          </cell>
        </row>
        <row r="4052">
          <cell r="AP4052">
            <v>381016</v>
          </cell>
          <cell r="AQ4052">
            <v>9000382</v>
          </cell>
          <cell r="AR4052">
            <v>9</v>
          </cell>
          <cell r="AS4052">
            <v>0</v>
          </cell>
          <cell r="AT4052">
            <v>0</v>
          </cell>
          <cell r="AU4052">
            <v>0</v>
          </cell>
          <cell r="AV4052" t="str">
            <v>VIABLE</v>
          </cell>
        </row>
        <row r="4053">
          <cell r="AP4053">
            <v>901480</v>
          </cell>
          <cell r="AQ4053">
            <v>30000862</v>
          </cell>
          <cell r="AR4053">
            <v>9</v>
          </cell>
          <cell r="AS4053">
            <v>0</v>
          </cell>
          <cell r="AT4053">
            <v>0</v>
          </cell>
          <cell r="AU4053">
            <v>0</v>
          </cell>
          <cell r="AV4053" t="str">
            <v>VIABLE</v>
          </cell>
        </row>
        <row r="4054">
          <cell r="AP4054">
            <v>901477</v>
          </cell>
          <cell r="AQ4054">
            <v>30000861</v>
          </cell>
          <cell r="AR4054">
            <v>9</v>
          </cell>
          <cell r="AS4054">
            <v>0</v>
          </cell>
          <cell r="AT4054">
            <v>0</v>
          </cell>
          <cell r="AU4054">
            <v>0</v>
          </cell>
          <cell r="AV4054" t="str">
            <v>VIABLE</v>
          </cell>
        </row>
        <row r="4055">
          <cell r="AP4055">
            <v>901483</v>
          </cell>
          <cell r="AQ4055">
            <v>30000863</v>
          </cell>
          <cell r="AR4055">
            <v>9</v>
          </cell>
          <cell r="AS4055">
            <v>0</v>
          </cell>
          <cell r="AT4055">
            <v>0</v>
          </cell>
          <cell r="AU4055">
            <v>0</v>
          </cell>
          <cell r="AV4055" t="str">
            <v>VIABLE</v>
          </cell>
        </row>
        <row r="4056">
          <cell r="AP4056">
            <v>482305</v>
          </cell>
          <cell r="AQ4056">
            <v>9003263</v>
          </cell>
          <cell r="AR4056">
            <v>9</v>
          </cell>
          <cell r="AS4056">
            <v>0</v>
          </cell>
          <cell r="AT4056">
            <v>0</v>
          </cell>
          <cell r="AU4056">
            <v>0</v>
          </cell>
          <cell r="AV4056" t="str">
            <v>VIABLE</v>
          </cell>
        </row>
        <row r="4057">
          <cell r="AP4057">
            <v>482286</v>
          </cell>
          <cell r="AQ4057">
            <v>9003192</v>
          </cell>
          <cell r="AR4057">
            <v>9</v>
          </cell>
          <cell r="AS4057">
            <v>0</v>
          </cell>
          <cell r="AT4057">
            <v>0</v>
          </cell>
          <cell r="AU4057">
            <v>0</v>
          </cell>
          <cell r="AV4057" t="str">
            <v>VIABLE</v>
          </cell>
        </row>
        <row r="4058">
          <cell r="AP4058">
            <v>482345</v>
          </cell>
          <cell r="AQ4058">
            <v>9003402</v>
          </cell>
          <cell r="AR4058">
            <v>9</v>
          </cell>
          <cell r="AS4058">
            <v>42585</v>
          </cell>
          <cell r="AT4058" t="str">
            <v>FDLF-170-2015 En Ejecución Reconstrucción FDL FONTIBON Circuito Movilidad Proyecto 1095 Servidor de Mapas-</v>
          </cell>
          <cell r="AU4058">
            <v>0</v>
          </cell>
          <cell r="AV4058" t="str">
            <v>FDL FONTIBON</v>
          </cell>
        </row>
        <row r="4059">
          <cell r="AP4059">
            <v>482335</v>
          </cell>
          <cell r="AQ4059">
            <v>9003362</v>
          </cell>
          <cell r="AR4059">
            <v>9</v>
          </cell>
          <cell r="AS4059">
            <v>42585</v>
          </cell>
          <cell r="AT4059" t="str">
            <v>FDLF-170-2015 En Ejecución Reconstrucción FDL FONTIBON Circuito Movilidad Proyecto 1095 Servidor de Mapas-</v>
          </cell>
          <cell r="AU4059">
            <v>0</v>
          </cell>
          <cell r="AV4059" t="str">
            <v>FDL FONTIBON</v>
          </cell>
        </row>
        <row r="4060">
          <cell r="AP4060">
            <v>382684</v>
          </cell>
          <cell r="AQ4060">
            <v>9001057</v>
          </cell>
          <cell r="AR4060">
            <v>9</v>
          </cell>
          <cell r="AS4060">
            <v>42361</v>
          </cell>
          <cell r="AT4060" t="str">
            <v>UMV-638-2013 Terminado Acciones de Movilidad UAERMV Circuito Movilidad  -</v>
          </cell>
          <cell r="AU4060">
            <v>0</v>
          </cell>
          <cell r="AV4060" t="str">
            <v>VIABLE</v>
          </cell>
        </row>
        <row r="4061">
          <cell r="AP4061">
            <v>381735</v>
          </cell>
          <cell r="AQ4061">
            <v>9000679</v>
          </cell>
          <cell r="AR4061">
            <v>9</v>
          </cell>
          <cell r="AS4061">
            <v>42361</v>
          </cell>
          <cell r="AT4061" t="str">
            <v>UMV-638-2013 Terminado Acciones de Movilidad UAERMV Circuito Movilidad  -</v>
          </cell>
          <cell r="AU4061">
            <v>0</v>
          </cell>
          <cell r="AV4061" t="str">
            <v>VIABLE</v>
          </cell>
        </row>
        <row r="4062">
          <cell r="AP4062">
            <v>382002</v>
          </cell>
          <cell r="AQ4062">
            <v>9000801</v>
          </cell>
          <cell r="AR4062">
            <v>9</v>
          </cell>
          <cell r="AS4062">
            <v>0</v>
          </cell>
          <cell r="AT4062">
            <v>0</v>
          </cell>
          <cell r="AU4062">
            <v>0</v>
          </cell>
          <cell r="AV4062" t="str">
            <v>VIABLE</v>
          </cell>
        </row>
        <row r="4063">
          <cell r="AP4063">
            <v>382272</v>
          </cell>
          <cell r="AQ4063">
            <v>9000906</v>
          </cell>
          <cell r="AR4063">
            <v>9</v>
          </cell>
          <cell r="AS4063">
            <v>0</v>
          </cell>
          <cell r="AT4063">
            <v>0</v>
          </cell>
          <cell r="AU4063">
            <v>0</v>
          </cell>
          <cell r="AV4063" t="str">
            <v>VIABLE</v>
          </cell>
        </row>
        <row r="4064">
          <cell r="AP4064">
            <v>382516</v>
          </cell>
          <cell r="AQ4064">
            <v>9000993</v>
          </cell>
          <cell r="AR4064">
            <v>9</v>
          </cell>
          <cell r="AS4064">
            <v>0</v>
          </cell>
          <cell r="AT4064">
            <v>0</v>
          </cell>
          <cell r="AU4064">
            <v>0</v>
          </cell>
          <cell r="AV4064" t="str">
            <v>VIABLE</v>
          </cell>
        </row>
        <row r="4065">
          <cell r="AP4065">
            <v>382411</v>
          </cell>
          <cell r="AQ4065">
            <v>9000955</v>
          </cell>
          <cell r="AR4065">
            <v>9</v>
          </cell>
          <cell r="AS4065">
            <v>0</v>
          </cell>
          <cell r="AT4065">
            <v>0</v>
          </cell>
          <cell r="AU4065">
            <v>0</v>
          </cell>
          <cell r="AV4065" t="str">
            <v>VIABLE</v>
          </cell>
        </row>
        <row r="4066">
          <cell r="AP4066">
            <v>383940</v>
          </cell>
          <cell r="AQ4066">
            <v>9001508</v>
          </cell>
          <cell r="AR4066">
            <v>9</v>
          </cell>
          <cell r="AS4066">
            <v>42313</v>
          </cell>
          <cell r="AT4066" t="str">
            <v>IDU-74-2008 Terminado Rehabilitación IDU Circuito Movilidad  -Calzada2-POLIZA ESTABILIDAD ACTIVA</v>
          </cell>
          <cell r="AU4066">
            <v>43439</v>
          </cell>
          <cell r="AV4066" t="str">
            <v>IDU</v>
          </cell>
        </row>
        <row r="4067">
          <cell r="AP4067">
            <v>384155</v>
          </cell>
          <cell r="AQ4067">
            <v>9001598</v>
          </cell>
          <cell r="AR4067">
            <v>9</v>
          </cell>
          <cell r="AS4067">
            <v>42313</v>
          </cell>
          <cell r="AT4067" t="str">
            <v>IDU-74-2008 Terminado Rehabilitación IDU Circuito Movilidad  -Calzada2-POLIZA ESTABILIDAD ACTIVA</v>
          </cell>
          <cell r="AU4067">
            <v>43439</v>
          </cell>
          <cell r="AV4067" t="str">
            <v>IDU</v>
          </cell>
        </row>
        <row r="4068">
          <cell r="AP4068">
            <v>383513</v>
          </cell>
          <cell r="AQ4068">
            <v>9001358</v>
          </cell>
          <cell r="AR4068">
            <v>9</v>
          </cell>
          <cell r="AS4068">
            <v>43439</v>
          </cell>
          <cell r="AT4068" t="str">
            <v>Calzada2-POLIZA ESTABILIDAD ACTIVA</v>
          </cell>
          <cell r="AU4068">
            <v>0</v>
          </cell>
          <cell r="AV4068" t="str">
            <v>POLIZA</v>
          </cell>
        </row>
        <row r="4069">
          <cell r="AP4069">
            <v>473481</v>
          </cell>
          <cell r="AQ4069">
            <v>9004223</v>
          </cell>
          <cell r="AR4069">
            <v>9</v>
          </cell>
          <cell r="AS4069">
            <v>42313</v>
          </cell>
          <cell r="AT4069" t="str">
            <v>IDU-74-2008 Terminado Rehabilitación IDU Circuito Movilidad  -Calzada2-POLIZA ESTABILIDAD ACTIVA</v>
          </cell>
          <cell r="AU4069">
            <v>43439</v>
          </cell>
          <cell r="AV4069" t="str">
            <v>IDU</v>
          </cell>
        </row>
        <row r="4070">
          <cell r="AP4070">
            <v>383779</v>
          </cell>
          <cell r="AQ4070">
            <v>9001454</v>
          </cell>
          <cell r="AR4070">
            <v>9</v>
          </cell>
          <cell r="AS4070">
            <v>43439</v>
          </cell>
          <cell r="AT4070" t="str">
            <v>Calzada2-POLIZA ESTABILIDAD ACTIVA</v>
          </cell>
          <cell r="AU4070">
            <v>0</v>
          </cell>
          <cell r="AV4070" t="str">
            <v>POLIZA</v>
          </cell>
        </row>
        <row r="4071">
          <cell r="AP4071">
            <v>383380</v>
          </cell>
          <cell r="AQ4071">
            <v>9001312</v>
          </cell>
          <cell r="AR4071">
            <v>9</v>
          </cell>
          <cell r="AS4071">
            <v>42313</v>
          </cell>
          <cell r="AT4071" t="str">
            <v>IDU-74-2008 Terminado Rehabilitación IDU Circuito Movilidad  -Calzada2-POLIZA ESTABILIDAD ACTIVA</v>
          </cell>
          <cell r="AU4071">
            <v>43439</v>
          </cell>
          <cell r="AV4071" t="str">
            <v>IDU</v>
          </cell>
        </row>
        <row r="4072">
          <cell r="AP4072">
            <v>383629</v>
          </cell>
          <cell r="AQ4072">
            <v>9001402</v>
          </cell>
          <cell r="AR4072">
            <v>9</v>
          </cell>
          <cell r="AS4072">
            <v>43439</v>
          </cell>
          <cell r="AT4072" t="str">
            <v>Calzada2-POLIZA ESTABILIDAD ACTIVA</v>
          </cell>
          <cell r="AU4072">
            <v>0</v>
          </cell>
          <cell r="AV4072" t="str">
            <v>POLIZA</v>
          </cell>
        </row>
        <row r="4073">
          <cell r="AP4073">
            <v>384126</v>
          </cell>
          <cell r="AQ4073">
            <v>9001585</v>
          </cell>
          <cell r="AR4073">
            <v>9</v>
          </cell>
          <cell r="AS4073">
            <v>42313</v>
          </cell>
          <cell r="AT4073" t="str">
            <v>IDU-74-2008 Terminado Rehabilitación IDU Circuito Movilidad  -Anden 3-POLIZA ESTABILIDAD ACTIVA</v>
          </cell>
          <cell r="AU4073">
            <v>43748</v>
          </cell>
          <cell r="AV4073" t="str">
            <v>IDU</v>
          </cell>
        </row>
        <row r="4074">
          <cell r="AP4074">
            <v>384250</v>
          </cell>
          <cell r="AQ4074">
            <v>9001634</v>
          </cell>
          <cell r="AR4074">
            <v>9</v>
          </cell>
          <cell r="AS4074">
            <v>42515</v>
          </cell>
          <cell r="AT4074" t="str">
            <v>IDU-2128-2013 Terminado Diagnostico IDU Circuito Movilidad SD -</v>
          </cell>
          <cell r="AU4074">
            <v>0</v>
          </cell>
          <cell r="AV4074" t="str">
            <v>IDU</v>
          </cell>
        </row>
        <row r="4075">
          <cell r="AP4075">
            <v>388708</v>
          </cell>
          <cell r="AQ4075">
            <v>9003457</v>
          </cell>
          <cell r="AR4075">
            <v>9</v>
          </cell>
          <cell r="AS4075">
            <v>0</v>
          </cell>
          <cell r="AT4075">
            <v>0</v>
          </cell>
          <cell r="AU4075">
            <v>0</v>
          </cell>
          <cell r="AV4075" t="str">
            <v>VIABLE</v>
          </cell>
        </row>
        <row r="4076">
          <cell r="AP4076">
            <v>482390</v>
          </cell>
          <cell r="AQ4076">
            <v>9003546</v>
          </cell>
          <cell r="AR4076">
            <v>9</v>
          </cell>
          <cell r="AS4076">
            <v>0</v>
          </cell>
          <cell r="AT4076">
            <v>0</v>
          </cell>
          <cell r="AU4076">
            <v>0</v>
          </cell>
          <cell r="AV4076" t="str">
            <v>VIABLE</v>
          </cell>
        </row>
        <row r="4077">
          <cell r="AP4077">
            <v>388858</v>
          </cell>
          <cell r="AQ4077">
            <v>9003522</v>
          </cell>
          <cell r="AR4077">
            <v>9</v>
          </cell>
          <cell r="AS4077">
            <v>0</v>
          </cell>
          <cell r="AT4077">
            <v>0</v>
          </cell>
          <cell r="AU4077">
            <v>0</v>
          </cell>
          <cell r="AV4077" t="str">
            <v>VIABLE</v>
          </cell>
        </row>
        <row r="4078">
          <cell r="AP4078">
            <v>381232</v>
          </cell>
          <cell r="AQ4078">
            <v>9000490</v>
          </cell>
          <cell r="AR4078">
            <v>9</v>
          </cell>
          <cell r="AS4078">
            <v>0</v>
          </cell>
          <cell r="AT4078">
            <v>0</v>
          </cell>
          <cell r="AU4078">
            <v>0</v>
          </cell>
          <cell r="AV4078" t="str">
            <v>VIABLE</v>
          </cell>
        </row>
        <row r="4079">
          <cell r="AP4079">
            <v>380842</v>
          </cell>
          <cell r="AQ4079">
            <v>9000297</v>
          </cell>
          <cell r="AR4079">
            <v>9</v>
          </cell>
          <cell r="AS4079">
            <v>0</v>
          </cell>
          <cell r="AT4079">
            <v>0</v>
          </cell>
          <cell r="AU4079">
            <v>0</v>
          </cell>
          <cell r="AV4079" t="str">
            <v>VIABLE</v>
          </cell>
        </row>
        <row r="4080">
          <cell r="AP4080">
            <v>380911</v>
          </cell>
          <cell r="AQ4080">
            <v>9000330</v>
          </cell>
          <cell r="AR4080">
            <v>9</v>
          </cell>
          <cell r="AS4080">
            <v>0</v>
          </cell>
          <cell r="AT4080">
            <v>0</v>
          </cell>
          <cell r="AU4080">
            <v>0</v>
          </cell>
          <cell r="AV4080" t="str">
            <v>VIABLE</v>
          </cell>
        </row>
        <row r="4081">
          <cell r="AP4081">
            <v>381084</v>
          </cell>
          <cell r="AQ4081">
            <v>9000420</v>
          </cell>
          <cell r="AR4081">
            <v>9</v>
          </cell>
          <cell r="AS4081">
            <v>42389</v>
          </cell>
          <cell r="AT4081" t="str">
            <v>SD Terminado Acciones de Movilidad UAERMV Circuito Movilidad Salvando Vidas -</v>
          </cell>
          <cell r="AU4081">
            <v>0</v>
          </cell>
          <cell r="AV4081" t="str">
            <v>VIABLE</v>
          </cell>
        </row>
        <row r="4082">
          <cell r="AP4082">
            <v>381285</v>
          </cell>
          <cell r="AQ4082">
            <v>9000513</v>
          </cell>
          <cell r="AR4082">
            <v>9</v>
          </cell>
          <cell r="AS4082">
            <v>0</v>
          </cell>
          <cell r="AT4082">
            <v>0</v>
          </cell>
          <cell r="AU4082">
            <v>0</v>
          </cell>
          <cell r="AV4082" t="str">
            <v>VIABLE</v>
          </cell>
        </row>
        <row r="4083">
          <cell r="AP4083">
            <v>381308</v>
          </cell>
          <cell r="AQ4083">
            <v>9000523</v>
          </cell>
          <cell r="AR4083">
            <v>9</v>
          </cell>
          <cell r="AS4083">
            <v>0</v>
          </cell>
          <cell r="AT4083">
            <v>0</v>
          </cell>
          <cell r="AU4083">
            <v>0</v>
          </cell>
          <cell r="AV4083" t="str">
            <v>VIABLE</v>
          </cell>
        </row>
        <row r="4084">
          <cell r="AP4084">
            <v>380980</v>
          </cell>
          <cell r="AQ4084">
            <v>9000366</v>
          </cell>
          <cell r="AR4084">
            <v>9</v>
          </cell>
          <cell r="AS4084">
            <v>0</v>
          </cell>
          <cell r="AT4084">
            <v>0</v>
          </cell>
          <cell r="AU4084">
            <v>0</v>
          </cell>
          <cell r="AV4084" t="str">
            <v>VIABLE</v>
          </cell>
        </row>
        <row r="4085">
          <cell r="AP4085">
            <v>381126</v>
          </cell>
          <cell r="AQ4085">
            <v>9000441</v>
          </cell>
          <cell r="AR4085">
            <v>9</v>
          </cell>
          <cell r="AS4085">
            <v>0</v>
          </cell>
          <cell r="AT4085">
            <v>0</v>
          </cell>
          <cell r="AU4085">
            <v>0</v>
          </cell>
          <cell r="AV4085" t="str">
            <v>VIABLE</v>
          </cell>
        </row>
        <row r="4086">
          <cell r="AP4086">
            <v>380875</v>
          </cell>
          <cell r="AQ4086">
            <v>9000315</v>
          </cell>
          <cell r="AR4086">
            <v>9</v>
          </cell>
          <cell r="AS4086">
            <v>0</v>
          </cell>
          <cell r="AT4086">
            <v>0</v>
          </cell>
          <cell r="AU4086">
            <v>0</v>
          </cell>
          <cell r="AV4086" t="str">
            <v>VIABLE</v>
          </cell>
        </row>
        <row r="4087">
          <cell r="AP4087">
            <v>381359</v>
          </cell>
          <cell r="AQ4087">
            <v>9000543</v>
          </cell>
          <cell r="AR4087">
            <v>9</v>
          </cell>
          <cell r="AS4087">
            <v>0</v>
          </cell>
          <cell r="AT4087">
            <v>0</v>
          </cell>
          <cell r="AU4087">
            <v>0</v>
          </cell>
          <cell r="AV4087" t="str">
            <v>VIABLE</v>
          </cell>
        </row>
        <row r="4088">
          <cell r="AP4088">
            <v>381004</v>
          </cell>
          <cell r="AQ4088">
            <v>9000377</v>
          </cell>
          <cell r="AR4088">
            <v>9</v>
          </cell>
          <cell r="AS4088">
            <v>0</v>
          </cell>
          <cell r="AT4088">
            <v>0</v>
          </cell>
          <cell r="AU4088">
            <v>0</v>
          </cell>
          <cell r="AV4088" t="str">
            <v>VIABLE</v>
          </cell>
        </row>
        <row r="4089">
          <cell r="AP4089">
            <v>381208</v>
          </cell>
          <cell r="AQ4089">
            <v>9000479</v>
          </cell>
          <cell r="AR4089">
            <v>9</v>
          </cell>
          <cell r="AS4089">
            <v>0</v>
          </cell>
          <cell r="AT4089">
            <v>0</v>
          </cell>
          <cell r="AU4089">
            <v>0</v>
          </cell>
          <cell r="AV4089" t="str">
            <v>VIABLE</v>
          </cell>
        </row>
        <row r="4090">
          <cell r="AP4090">
            <v>381294</v>
          </cell>
          <cell r="AQ4090">
            <v>9000518</v>
          </cell>
          <cell r="AR4090">
            <v>9</v>
          </cell>
          <cell r="AS4090">
            <v>0</v>
          </cell>
          <cell r="AT4090">
            <v>0</v>
          </cell>
          <cell r="AU4090">
            <v>0</v>
          </cell>
          <cell r="AV4090" t="str">
            <v>VIABLE</v>
          </cell>
        </row>
        <row r="4091">
          <cell r="AP4091">
            <v>380959</v>
          </cell>
          <cell r="AQ4091">
            <v>9000353</v>
          </cell>
          <cell r="AR4091">
            <v>9</v>
          </cell>
          <cell r="AS4091">
            <v>42389</v>
          </cell>
          <cell r="AT4091" t="str">
            <v>SD Terminado Acciones de Movilidad UAERMV Circuito Movilidad Salvando Vidas -</v>
          </cell>
          <cell r="AU4091">
            <v>0</v>
          </cell>
          <cell r="AV4091" t="str">
            <v>VIABLE</v>
          </cell>
        </row>
        <row r="4092">
          <cell r="AP4092">
            <v>381507</v>
          </cell>
          <cell r="AQ4092">
            <v>9000594</v>
          </cell>
          <cell r="AR4092">
            <v>9</v>
          </cell>
          <cell r="AS4092">
            <v>0</v>
          </cell>
          <cell r="AT4092">
            <v>0</v>
          </cell>
          <cell r="AU4092">
            <v>0</v>
          </cell>
          <cell r="AV4092" t="str">
            <v>VIABLE</v>
          </cell>
        </row>
        <row r="4093">
          <cell r="AP4093">
            <v>381052</v>
          </cell>
          <cell r="AQ4093">
            <v>9000403</v>
          </cell>
          <cell r="AR4093">
            <v>9</v>
          </cell>
          <cell r="AS4093">
            <v>0</v>
          </cell>
          <cell r="AT4093">
            <v>0</v>
          </cell>
          <cell r="AU4093">
            <v>0</v>
          </cell>
          <cell r="AV4093" t="str">
            <v>VIABLE</v>
          </cell>
        </row>
        <row r="4094">
          <cell r="AP4094">
            <v>91014632</v>
          </cell>
          <cell r="AQ4094">
            <v>9004663</v>
          </cell>
          <cell r="AR4094">
            <v>9</v>
          </cell>
          <cell r="AS4094">
            <v>0</v>
          </cell>
          <cell r="AT4094">
            <v>0</v>
          </cell>
          <cell r="AU4094">
            <v>0</v>
          </cell>
          <cell r="AV4094" t="str">
            <v>VIABLE</v>
          </cell>
        </row>
        <row r="4095">
          <cell r="AP4095">
            <v>382414</v>
          </cell>
          <cell r="AQ4095">
            <v>9000956</v>
          </cell>
          <cell r="AR4095">
            <v>9</v>
          </cell>
          <cell r="AS4095">
            <v>41912</v>
          </cell>
          <cell r="AT4095" t="str">
            <v>SD Terminado Mantenimiento Periódico UAERMV Local  -</v>
          </cell>
          <cell r="AU4095">
            <v>0</v>
          </cell>
          <cell r="AV4095" t="str">
            <v>VIABLE</v>
          </cell>
        </row>
        <row r="4096">
          <cell r="AP4096">
            <v>901395</v>
          </cell>
          <cell r="AQ4096">
            <v>30000004</v>
          </cell>
          <cell r="AR4096">
            <v>9</v>
          </cell>
          <cell r="AS4096">
            <v>0</v>
          </cell>
          <cell r="AT4096">
            <v>0</v>
          </cell>
          <cell r="AU4096">
            <v>0</v>
          </cell>
          <cell r="AV4096" t="str">
            <v>VIABLE</v>
          </cell>
        </row>
        <row r="4097">
          <cell r="AP4097">
            <v>381865</v>
          </cell>
          <cell r="AQ4097">
            <v>9000737</v>
          </cell>
          <cell r="AR4097">
            <v>9</v>
          </cell>
          <cell r="AS4097">
            <v>0</v>
          </cell>
          <cell r="AT4097">
            <v>0</v>
          </cell>
          <cell r="AU4097">
            <v>0</v>
          </cell>
          <cell r="AV4097" t="str">
            <v>VIABLE</v>
          </cell>
        </row>
        <row r="4098">
          <cell r="AP4098">
            <v>381661</v>
          </cell>
          <cell r="AQ4098">
            <v>9000649</v>
          </cell>
          <cell r="AR4098">
            <v>9</v>
          </cell>
          <cell r="AS4098">
            <v>42034</v>
          </cell>
          <cell r="AT4098" t="str">
            <v>SD Terminado Mantenimiento Periódico UAERMV Circuito Movilidad  -</v>
          </cell>
          <cell r="AU4098">
            <v>0</v>
          </cell>
          <cell r="AV4098" t="str">
            <v>UAERMV 2015</v>
          </cell>
        </row>
        <row r="4099">
          <cell r="AP4099">
            <v>383468</v>
          </cell>
          <cell r="AQ4099">
            <v>9001340</v>
          </cell>
          <cell r="AR4099">
            <v>9</v>
          </cell>
          <cell r="AS4099">
            <v>42534</v>
          </cell>
          <cell r="AT4099" t="str">
            <v>IDU-1806-2015 Terminado Acciones de Movilidad IDU Circuito Movilidad BRIGADA FASE I - MVA NO TRONCAL Y SITP -</v>
          </cell>
          <cell r="AU4099">
            <v>0</v>
          </cell>
          <cell r="AV4099" t="str">
            <v>VIABLE</v>
          </cell>
        </row>
        <row r="4100">
          <cell r="AP4100">
            <v>383186</v>
          </cell>
          <cell r="AQ4100">
            <v>9001246</v>
          </cell>
          <cell r="AR4100">
            <v>9</v>
          </cell>
          <cell r="AS4100">
            <v>42534</v>
          </cell>
          <cell r="AT4100" t="str">
            <v>IDU-1806-2015 Terminado Acciones de Movilidad IDU Circuito Movilidad BRIGADA FASE I - MVA NO TRONCAL Y SITP -</v>
          </cell>
          <cell r="AU4100">
            <v>0</v>
          </cell>
          <cell r="AV4100" t="str">
            <v>VIABLE</v>
          </cell>
        </row>
        <row r="4101">
          <cell r="AP4101">
            <v>382564</v>
          </cell>
          <cell r="AQ4101">
            <v>9001016</v>
          </cell>
          <cell r="AR4101">
            <v>9</v>
          </cell>
          <cell r="AS4101">
            <v>0</v>
          </cell>
          <cell r="AT4101">
            <v>0</v>
          </cell>
          <cell r="AU4101">
            <v>0</v>
          </cell>
          <cell r="AV4101" t="str">
            <v>VIABLE</v>
          </cell>
        </row>
        <row r="4102">
          <cell r="AP4102">
            <v>383383</v>
          </cell>
          <cell r="AQ4102">
            <v>9001313</v>
          </cell>
          <cell r="AR4102">
            <v>9</v>
          </cell>
          <cell r="AS4102">
            <v>42534</v>
          </cell>
          <cell r="AT4102" t="str">
            <v>IDU-1806-2015 Terminado Acciones de Movilidad IDU Circuito Movilidad BRIGADA FASE I - MVA NO TRONCAL Y SITP -</v>
          </cell>
          <cell r="AU4102">
            <v>0</v>
          </cell>
          <cell r="AV4102" t="str">
            <v>VIABLE</v>
          </cell>
        </row>
        <row r="4103">
          <cell r="AP4103">
            <v>382699</v>
          </cell>
          <cell r="AQ4103">
            <v>9001063</v>
          </cell>
          <cell r="AR4103">
            <v>9</v>
          </cell>
          <cell r="AS4103">
            <v>42313</v>
          </cell>
          <cell r="AT4103" t="str">
            <v>IDU-74-2008 Terminado Acciones de Movilidad IDU Circuito Movilidad  -</v>
          </cell>
          <cell r="AU4103">
            <v>0</v>
          </cell>
          <cell r="AV4103" t="str">
            <v>VIABLE</v>
          </cell>
        </row>
        <row r="4104">
          <cell r="AP4104">
            <v>382501</v>
          </cell>
          <cell r="AQ4104">
            <v>9000987</v>
          </cell>
          <cell r="AR4104">
            <v>9</v>
          </cell>
          <cell r="AS4104">
            <v>42361</v>
          </cell>
          <cell r="AT4104" t="str">
            <v>UMV-638-2013 Terminado Acciones de Movilidad UAERMV Circuito Movilidad  -</v>
          </cell>
          <cell r="AU4104">
            <v>0</v>
          </cell>
          <cell r="AV4104" t="str">
            <v>VIABLE</v>
          </cell>
        </row>
        <row r="4105">
          <cell r="AP4105">
            <v>472039</v>
          </cell>
          <cell r="AQ4105">
            <v>9004225</v>
          </cell>
          <cell r="AR4105">
            <v>9</v>
          </cell>
          <cell r="AS4105">
            <v>0</v>
          </cell>
          <cell r="AT4105">
            <v>0</v>
          </cell>
          <cell r="AU4105">
            <v>0</v>
          </cell>
          <cell r="AV4105" t="str">
            <v>VIABLE</v>
          </cell>
        </row>
        <row r="4106">
          <cell r="AP4106">
            <v>383688</v>
          </cell>
          <cell r="AQ4106">
            <v>9001423</v>
          </cell>
          <cell r="AR4106">
            <v>9</v>
          </cell>
          <cell r="AS4106">
            <v>0</v>
          </cell>
          <cell r="AT4106">
            <v>0</v>
          </cell>
          <cell r="AU4106">
            <v>0</v>
          </cell>
          <cell r="AV4106" t="str">
            <v>VIABLE</v>
          </cell>
        </row>
        <row r="4107">
          <cell r="AP4107">
            <v>382929</v>
          </cell>
          <cell r="AQ4107">
            <v>9001146</v>
          </cell>
          <cell r="AR4107">
            <v>9</v>
          </cell>
          <cell r="AS4107">
            <v>42313</v>
          </cell>
          <cell r="AT4107" t="str">
            <v>IDU-74-2008 Terminado Acciones de Movilidad IDU Circuito Movilidad  -</v>
          </cell>
          <cell r="AU4107">
            <v>0</v>
          </cell>
          <cell r="AV4107" t="str">
            <v>VIABLE</v>
          </cell>
        </row>
        <row r="4108">
          <cell r="AP4108">
            <v>383042</v>
          </cell>
          <cell r="AQ4108">
            <v>9001193</v>
          </cell>
          <cell r="AR4108">
            <v>9</v>
          </cell>
          <cell r="AS4108">
            <v>42361</v>
          </cell>
          <cell r="AT4108" t="str">
            <v>UMV-638-2013 Terminado Acciones de Movilidad UAERMV Circuito Movilidad  -</v>
          </cell>
          <cell r="AU4108">
            <v>0</v>
          </cell>
          <cell r="AV4108" t="str">
            <v>VIABLE</v>
          </cell>
        </row>
        <row r="4109">
          <cell r="AP4109">
            <v>383581</v>
          </cell>
          <cell r="AQ4109">
            <v>9001384</v>
          </cell>
          <cell r="AR4109">
            <v>9</v>
          </cell>
          <cell r="AS4109">
            <v>42534</v>
          </cell>
          <cell r="AT4109" t="str">
            <v>IDU-1806-2015 Terminado Acciones de Movilidad IDU Circuito Movilidad BRIGADA FASE I - MVA NO TRONCAL Y SITP -</v>
          </cell>
          <cell r="AU4109">
            <v>0</v>
          </cell>
          <cell r="AV4109" t="str">
            <v>VIABLE</v>
          </cell>
        </row>
        <row r="4110">
          <cell r="AP4110">
            <v>382890</v>
          </cell>
          <cell r="AQ4110">
            <v>9001131</v>
          </cell>
          <cell r="AR4110">
            <v>9</v>
          </cell>
          <cell r="AS4110">
            <v>0</v>
          </cell>
          <cell r="AT4110">
            <v>0</v>
          </cell>
          <cell r="AU4110">
            <v>0</v>
          </cell>
          <cell r="AV4110" t="str">
            <v>VIABLE</v>
          </cell>
        </row>
        <row r="4111">
          <cell r="AP4111">
            <v>382784</v>
          </cell>
          <cell r="AQ4111">
            <v>9001093</v>
          </cell>
          <cell r="AR4111">
            <v>9</v>
          </cell>
          <cell r="AS4111">
            <v>42361</v>
          </cell>
          <cell r="AT4111" t="str">
            <v>UMV-638-2013 Terminado Acciones de Movilidad UAERMV Circuito Movilidad  -</v>
          </cell>
          <cell r="AU4111">
            <v>0</v>
          </cell>
          <cell r="AV4111" t="str">
            <v>VIABLE</v>
          </cell>
        </row>
        <row r="4112">
          <cell r="AP4112">
            <v>387963</v>
          </cell>
          <cell r="AQ4112">
            <v>9003156</v>
          </cell>
          <cell r="AR4112">
            <v>9</v>
          </cell>
          <cell r="AS4112">
            <v>0</v>
          </cell>
          <cell r="AT4112">
            <v>0</v>
          </cell>
          <cell r="AU4112">
            <v>0</v>
          </cell>
          <cell r="AV4112" t="str">
            <v>VIABLE</v>
          </cell>
        </row>
        <row r="4113">
          <cell r="AP4113">
            <v>387653</v>
          </cell>
          <cell r="AQ4113">
            <v>9003037</v>
          </cell>
          <cell r="AR4113">
            <v>9</v>
          </cell>
          <cell r="AS4113">
            <v>0</v>
          </cell>
          <cell r="AT4113">
            <v>0</v>
          </cell>
          <cell r="AU4113">
            <v>0</v>
          </cell>
          <cell r="AV4113" t="str">
            <v>VIABLE</v>
          </cell>
        </row>
        <row r="4114">
          <cell r="AP4114">
            <v>387456</v>
          </cell>
          <cell r="AQ4114">
            <v>9002966</v>
          </cell>
          <cell r="AR4114">
            <v>9</v>
          </cell>
          <cell r="AS4114">
            <v>0</v>
          </cell>
          <cell r="AT4114">
            <v>0</v>
          </cell>
          <cell r="AU4114">
            <v>0</v>
          </cell>
          <cell r="AV4114" t="str">
            <v>VIABLE</v>
          </cell>
        </row>
        <row r="4115">
          <cell r="AP4115">
            <v>387811</v>
          </cell>
          <cell r="AQ4115">
            <v>9003097</v>
          </cell>
          <cell r="AR4115">
            <v>9</v>
          </cell>
          <cell r="AS4115">
            <v>0</v>
          </cell>
          <cell r="AT4115">
            <v>0</v>
          </cell>
          <cell r="AU4115">
            <v>0</v>
          </cell>
          <cell r="AV4115" t="str">
            <v>VIABLE</v>
          </cell>
        </row>
        <row r="4116">
          <cell r="AP4116">
            <v>387937</v>
          </cell>
          <cell r="AQ4116">
            <v>9003147</v>
          </cell>
          <cell r="AR4116">
            <v>9</v>
          </cell>
          <cell r="AS4116">
            <v>0</v>
          </cell>
          <cell r="AT4116">
            <v>0</v>
          </cell>
          <cell r="AU4116">
            <v>0</v>
          </cell>
          <cell r="AV4116" t="str">
            <v>VIABLE</v>
          </cell>
        </row>
        <row r="4117">
          <cell r="AP4117">
            <v>388067</v>
          </cell>
          <cell r="AQ4117">
            <v>9003194</v>
          </cell>
          <cell r="AR4117">
            <v>9</v>
          </cell>
          <cell r="AS4117">
            <v>0</v>
          </cell>
          <cell r="AT4117">
            <v>0</v>
          </cell>
          <cell r="AU4117">
            <v>0</v>
          </cell>
          <cell r="AV4117" t="str">
            <v>VIABLE</v>
          </cell>
        </row>
        <row r="4118">
          <cell r="AP4118">
            <v>387688</v>
          </cell>
          <cell r="AQ4118">
            <v>9003054</v>
          </cell>
          <cell r="AR4118">
            <v>9</v>
          </cell>
          <cell r="AS4118">
            <v>0</v>
          </cell>
          <cell r="AT4118">
            <v>0</v>
          </cell>
          <cell r="AU4118">
            <v>0</v>
          </cell>
          <cell r="AV4118" t="str">
            <v>VIABLE</v>
          </cell>
        </row>
        <row r="4119">
          <cell r="AP4119">
            <v>387462</v>
          </cell>
          <cell r="AQ4119">
            <v>9002968</v>
          </cell>
          <cell r="AR4119">
            <v>9</v>
          </cell>
          <cell r="AS4119">
            <v>0</v>
          </cell>
          <cell r="AT4119">
            <v>0</v>
          </cell>
          <cell r="AU4119">
            <v>0</v>
          </cell>
          <cell r="AV4119" t="str">
            <v>VIABLE</v>
          </cell>
        </row>
        <row r="4120">
          <cell r="AP4120">
            <v>388175</v>
          </cell>
          <cell r="AQ4120">
            <v>9003234</v>
          </cell>
          <cell r="AR4120">
            <v>9</v>
          </cell>
          <cell r="AS4120">
            <v>0</v>
          </cell>
          <cell r="AT4120">
            <v>0</v>
          </cell>
          <cell r="AU4120">
            <v>0</v>
          </cell>
          <cell r="AV4120" t="str">
            <v>VIABLE</v>
          </cell>
        </row>
        <row r="4121">
          <cell r="AP4121">
            <v>387363</v>
          </cell>
          <cell r="AQ4121">
            <v>9002919</v>
          </cell>
          <cell r="AR4121">
            <v>9</v>
          </cell>
          <cell r="AS4121">
            <v>0</v>
          </cell>
          <cell r="AT4121">
            <v>0</v>
          </cell>
          <cell r="AU4121">
            <v>0</v>
          </cell>
          <cell r="AV4121" t="str">
            <v>VIABLE</v>
          </cell>
        </row>
        <row r="4122">
          <cell r="AP4122">
            <v>387583</v>
          </cell>
          <cell r="AQ4122">
            <v>9003011</v>
          </cell>
          <cell r="AR4122">
            <v>9</v>
          </cell>
          <cell r="AS4122">
            <v>42389</v>
          </cell>
          <cell r="AT4122" t="str">
            <v>SD Terminado Acciones de Movilidad UAERMV Circuito Movilidad Salvando Vidas -</v>
          </cell>
          <cell r="AU4122">
            <v>0</v>
          </cell>
          <cell r="AV4122" t="str">
            <v>VIABLE</v>
          </cell>
        </row>
        <row r="4123">
          <cell r="AP4123">
            <v>482356</v>
          </cell>
          <cell r="AQ4123">
            <v>9003438</v>
          </cell>
          <cell r="AR4123">
            <v>9</v>
          </cell>
          <cell r="AS4123">
            <v>42361</v>
          </cell>
          <cell r="AT4123" t="str">
            <v>UMV-638-2013 Terminado Acciones de Movilidad UAERMV Circuito Movilidad  -</v>
          </cell>
          <cell r="AU4123">
            <v>0</v>
          </cell>
          <cell r="AV4123" t="str">
            <v>VIABLE</v>
          </cell>
        </row>
        <row r="4124">
          <cell r="AP4124">
            <v>91014518</v>
          </cell>
          <cell r="AQ4124">
            <v>9003438</v>
          </cell>
          <cell r="AR4124">
            <v>9</v>
          </cell>
          <cell r="AS4124">
            <v>42361</v>
          </cell>
          <cell r="AT4124" t="str">
            <v>UMV-638-2013 Terminado Acciones de Movilidad UAERMV Circuito Movilidad  -</v>
          </cell>
          <cell r="AU4124">
            <v>0</v>
          </cell>
          <cell r="AV4124" t="str">
            <v>VIABLE</v>
          </cell>
        </row>
        <row r="4125">
          <cell r="AP4125">
            <v>388575</v>
          </cell>
          <cell r="AQ4125">
            <v>9003403</v>
          </cell>
          <cell r="AR4125">
            <v>9</v>
          </cell>
          <cell r="AS4125">
            <v>0</v>
          </cell>
          <cell r="AT4125">
            <v>0</v>
          </cell>
          <cell r="AU4125">
            <v>0</v>
          </cell>
          <cell r="AV4125" t="str">
            <v>VIABLE</v>
          </cell>
        </row>
        <row r="4126">
          <cell r="AP4126">
            <v>482367</v>
          </cell>
          <cell r="AQ4126">
            <v>9003478</v>
          </cell>
          <cell r="AR4126">
            <v>9</v>
          </cell>
          <cell r="AS4126">
            <v>42361</v>
          </cell>
          <cell r="AT4126" t="str">
            <v>UMV-638-2013 Terminado Acciones de Movilidad UAERMV Circuito Movilidad  -</v>
          </cell>
          <cell r="AU4126">
            <v>0</v>
          </cell>
          <cell r="AV4126" t="str">
            <v>VIABLE</v>
          </cell>
        </row>
        <row r="4127">
          <cell r="AP4127">
            <v>91014513</v>
          </cell>
          <cell r="AQ4127">
            <v>9003516</v>
          </cell>
          <cell r="AR4127">
            <v>9</v>
          </cell>
          <cell r="AS4127">
            <v>42361</v>
          </cell>
          <cell r="AT4127" t="str">
            <v>UMV-638-2013 Terminado Acciones de Movilidad UAERMV Circuito Movilidad  -</v>
          </cell>
          <cell r="AU4127">
            <v>0</v>
          </cell>
          <cell r="AV4127" t="str">
            <v>VIABLE</v>
          </cell>
        </row>
        <row r="4128">
          <cell r="AP4128">
            <v>482382</v>
          </cell>
          <cell r="AQ4128">
            <v>9003516</v>
          </cell>
          <cell r="AR4128">
            <v>9</v>
          </cell>
          <cell r="AS4128">
            <v>42361</v>
          </cell>
          <cell r="AT4128" t="str">
            <v>UMV-638-2013 Terminado Acciones de Movilidad UAERMV Circuito Movilidad  -</v>
          </cell>
          <cell r="AU4128">
            <v>0</v>
          </cell>
          <cell r="AV4128" t="str">
            <v>VIABLE</v>
          </cell>
        </row>
        <row r="4129">
          <cell r="AP4129">
            <v>91014516</v>
          </cell>
          <cell r="AQ4129">
            <v>9003516</v>
          </cell>
          <cell r="AR4129">
            <v>9</v>
          </cell>
          <cell r="AS4129">
            <v>42361</v>
          </cell>
          <cell r="AT4129" t="str">
            <v>UMV-638-2013 Terminado Acciones de Movilidad UAERMV Circuito Movilidad  -</v>
          </cell>
          <cell r="AU4129">
            <v>0</v>
          </cell>
          <cell r="AV4129" t="str">
            <v>VIABLE</v>
          </cell>
        </row>
        <row r="4130">
          <cell r="AP4130">
            <v>91014517</v>
          </cell>
          <cell r="AQ4130">
            <v>9003478</v>
          </cell>
          <cell r="AR4130">
            <v>9</v>
          </cell>
          <cell r="AS4130">
            <v>42361</v>
          </cell>
          <cell r="AT4130" t="str">
            <v>UMV-638-2013 Terminado Acciones de Movilidad UAERMV Circuito Movilidad  -</v>
          </cell>
          <cell r="AU4130">
            <v>0</v>
          </cell>
          <cell r="AV4130" t="str">
            <v>VIABLE</v>
          </cell>
        </row>
        <row r="4131">
          <cell r="AP4131">
            <v>388286</v>
          </cell>
          <cell r="AQ4131">
            <v>9003275</v>
          </cell>
          <cell r="AR4131">
            <v>9</v>
          </cell>
          <cell r="AS4131">
            <v>0</v>
          </cell>
          <cell r="AT4131">
            <v>0</v>
          </cell>
          <cell r="AU4131">
            <v>0</v>
          </cell>
          <cell r="AV4131" t="str">
            <v>VIABLE</v>
          </cell>
        </row>
        <row r="4132">
          <cell r="AP4132">
            <v>388417</v>
          </cell>
          <cell r="AQ4132">
            <v>9003334</v>
          </cell>
          <cell r="AR4132">
            <v>9</v>
          </cell>
          <cell r="AS4132">
            <v>0</v>
          </cell>
          <cell r="AT4132">
            <v>0</v>
          </cell>
          <cell r="AU4132">
            <v>0</v>
          </cell>
          <cell r="AV4132" t="str">
            <v>VIABLE</v>
          </cell>
        </row>
        <row r="4133">
          <cell r="AP4133">
            <v>388573</v>
          </cell>
          <cell r="AQ4133">
            <v>9003403</v>
          </cell>
          <cell r="AR4133">
            <v>9</v>
          </cell>
          <cell r="AS4133">
            <v>0</v>
          </cell>
          <cell r="AT4133">
            <v>0</v>
          </cell>
          <cell r="AU4133">
            <v>0</v>
          </cell>
          <cell r="AV4133" t="str">
            <v>VIABLE</v>
          </cell>
        </row>
        <row r="4134">
          <cell r="AP4134">
            <v>388415</v>
          </cell>
          <cell r="AQ4134">
            <v>9003334</v>
          </cell>
          <cell r="AR4134">
            <v>9</v>
          </cell>
          <cell r="AS4134">
            <v>0</v>
          </cell>
          <cell r="AT4134">
            <v>0</v>
          </cell>
          <cell r="AU4134">
            <v>0</v>
          </cell>
          <cell r="AV4134" t="str">
            <v>VIABLE</v>
          </cell>
        </row>
        <row r="4135">
          <cell r="AP4135">
            <v>388284</v>
          </cell>
          <cell r="AQ4135">
            <v>9003275</v>
          </cell>
          <cell r="AR4135">
            <v>9</v>
          </cell>
          <cell r="AS4135">
            <v>0</v>
          </cell>
          <cell r="AT4135">
            <v>0</v>
          </cell>
          <cell r="AU4135">
            <v>0</v>
          </cell>
          <cell r="AV4135" t="str">
            <v>VIABLE</v>
          </cell>
        </row>
        <row r="4136">
          <cell r="AP4136">
            <v>91014514</v>
          </cell>
          <cell r="AQ4136">
            <v>9003516</v>
          </cell>
          <cell r="AR4136">
            <v>9</v>
          </cell>
          <cell r="AS4136">
            <v>42361</v>
          </cell>
          <cell r="AT4136" t="str">
            <v>UMV-638-2013 Terminado Acciones de Movilidad UAERMV Circuito Movilidad  -</v>
          </cell>
          <cell r="AU4136">
            <v>0</v>
          </cell>
          <cell r="AV4136" t="str">
            <v>VIABLE</v>
          </cell>
        </row>
        <row r="4137">
          <cell r="AP4137">
            <v>383808</v>
          </cell>
          <cell r="AQ4137">
            <v>50008533</v>
          </cell>
          <cell r="AR4137">
            <v>9</v>
          </cell>
          <cell r="AS4137">
            <v>42361</v>
          </cell>
          <cell r="AT4137" t="str">
            <v>UMV-638-2013 Terminado Acciones de Movilidad UAERMV Local  -</v>
          </cell>
          <cell r="AU4137">
            <v>0</v>
          </cell>
          <cell r="AV4137" t="str">
            <v>VIABLE</v>
          </cell>
        </row>
        <row r="4138">
          <cell r="AP4138">
            <v>383810</v>
          </cell>
          <cell r="AQ4138">
            <v>50008533</v>
          </cell>
          <cell r="AR4138">
            <v>9</v>
          </cell>
          <cell r="AS4138">
            <v>42361</v>
          </cell>
          <cell r="AT4138" t="str">
            <v>UMV-638-2013 Terminado Acciones de Movilidad UAERMV Local  -</v>
          </cell>
          <cell r="AU4138">
            <v>0</v>
          </cell>
          <cell r="AV4138" t="str">
            <v>VIABLE</v>
          </cell>
        </row>
        <row r="4139">
          <cell r="AP4139">
            <v>91014500</v>
          </cell>
          <cell r="AQ4139">
            <v>30001255</v>
          </cell>
          <cell r="AR4139">
            <v>9</v>
          </cell>
          <cell r="AS4139">
            <v>0</v>
          </cell>
          <cell r="AT4139">
            <v>0</v>
          </cell>
          <cell r="AU4139">
            <v>0</v>
          </cell>
          <cell r="AV4139" t="str">
            <v>VIABLE</v>
          </cell>
        </row>
        <row r="4140">
          <cell r="AP4140">
            <v>384291</v>
          </cell>
          <cell r="AQ4140">
            <v>9001651</v>
          </cell>
          <cell r="AR4140">
            <v>9</v>
          </cell>
          <cell r="AS4140">
            <v>0</v>
          </cell>
          <cell r="AT4140">
            <v>0</v>
          </cell>
          <cell r="AU4140">
            <v>0</v>
          </cell>
          <cell r="AV4140" t="str">
            <v>VIABLE</v>
          </cell>
        </row>
        <row r="4141">
          <cell r="AP4141">
            <v>389102</v>
          </cell>
          <cell r="AQ4141">
            <v>9003621</v>
          </cell>
          <cell r="AR4141">
            <v>9</v>
          </cell>
          <cell r="AS4141">
            <v>0</v>
          </cell>
          <cell r="AT4141">
            <v>0</v>
          </cell>
          <cell r="AU4141">
            <v>0</v>
          </cell>
          <cell r="AV4141" t="str">
            <v>VIABLE</v>
          </cell>
        </row>
        <row r="4142">
          <cell r="AP4142">
            <v>91014300</v>
          </cell>
          <cell r="AQ4142">
            <v>9003640</v>
          </cell>
          <cell r="AR4142">
            <v>9</v>
          </cell>
          <cell r="AS4142">
            <v>0</v>
          </cell>
          <cell r="AT4142">
            <v>0</v>
          </cell>
          <cell r="AU4142">
            <v>0</v>
          </cell>
          <cell r="AV4142" t="str">
            <v>VIABLE</v>
          </cell>
        </row>
        <row r="4143">
          <cell r="AP4143">
            <v>389133</v>
          </cell>
          <cell r="AQ4143">
            <v>9003640</v>
          </cell>
          <cell r="AR4143">
            <v>9</v>
          </cell>
          <cell r="AS4143">
            <v>0</v>
          </cell>
          <cell r="AT4143">
            <v>0</v>
          </cell>
          <cell r="AU4143">
            <v>0</v>
          </cell>
          <cell r="AV4143" t="str">
            <v>VIABLE</v>
          </cell>
        </row>
        <row r="4144">
          <cell r="AP4144">
            <v>600136</v>
          </cell>
          <cell r="AQ4144">
            <v>9003616</v>
          </cell>
          <cell r="AR4144">
            <v>9</v>
          </cell>
          <cell r="AS4144">
            <v>0</v>
          </cell>
          <cell r="AT4144">
            <v>0</v>
          </cell>
          <cell r="AU4144">
            <v>0</v>
          </cell>
          <cell r="AV4144" t="str">
            <v>VIABLE</v>
          </cell>
        </row>
        <row r="4145">
          <cell r="AP4145">
            <v>600143</v>
          </cell>
          <cell r="AQ4145">
            <v>9003641</v>
          </cell>
          <cell r="AR4145">
            <v>9</v>
          </cell>
          <cell r="AS4145">
            <v>0</v>
          </cell>
          <cell r="AT4145">
            <v>0</v>
          </cell>
          <cell r="AU4145">
            <v>0</v>
          </cell>
          <cell r="AV4145" t="str">
            <v>VIABLE</v>
          </cell>
        </row>
        <row r="4146">
          <cell r="AP4146">
            <v>600141</v>
          </cell>
          <cell r="AQ4146">
            <v>9003641</v>
          </cell>
          <cell r="AR4146">
            <v>9</v>
          </cell>
          <cell r="AS4146">
            <v>0</v>
          </cell>
          <cell r="AT4146">
            <v>0</v>
          </cell>
          <cell r="AU4146">
            <v>0</v>
          </cell>
          <cell r="AV4146" t="str">
            <v>VIABLE</v>
          </cell>
        </row>
        <row r="4147">
          <cell r="AP4147">
            <v>91014415</v>
          </cell>
          <cell r="AQ4147">
            <v>9003616</v>
          </cell>
          <cell r="AR4147">
            <v>9</v>
          </cell>
          <cell r="AS4147">
            <v>0</v>
          </cell>
          <cell r="AT4147">
            <v>0</v>
          </cell>
          <cell r="AU4147">
            <v>0</v>
          </cell>
          <cell r="AV4147" t="str">
            <v>VIABLE</v>
          </cell>
        </row>
        <row r="4148">
          <cell r="AP4148">
            <v>383483</v>
          </cell>
          <cell r="AQ4148">
            <v>9001348</v>
          </cell>
          <cell r="AR4148">
            <v>9</v>
          </cell>
          <cell r="AS4148">
            <v>0</v>
          </cell>
          <cell r="AT4148">
            <v>0</v>
          </cell>
          <cell r="AU4148">
            <v>0</v>
          </cell>
          <cell r="AV4148" t="str">
            <v>VIABLE</v>
          </cell>
        </row>
        <row r="4149">
          <cell r="AP4149">
            <v>91014605</v>
          </cell>
          <cell r="AQ4149">
            <v>50009435</v>
          </cell>
          <cell r="AR4149">
            <v>9</v>
          </cell>
          <cell r="AS4149">
            <v>42550</v>
          </cell>
          <cell r="AT4149" t="str">
            <v>SD Terminado Mantenimiento Rutinario UAERMV Circuito Movilidad  -</v>
          </cell>
          <cell r="AU4149">
            <v>0</v>
          </cell>
          <cell r="AV4149" t="str">
            <v>UAERMV 2016</v>
          </cell>
        </row>
        <row r="4150">
          <cell r="AP4150">
            <v>383424</v>
          </cell>
          <cell r="AQ4150">
            <v>9001326</v>
          </cell>
          <cell r="AR4150">
            <v>9</v>
          </cell>
          <cell r="AS4150">
            <v>0</v>
          </cell>
          <cell r="AT4150">
            <v>0</v>
          </cell>
          <cell r="AU4150">
            <v>0</v>
          </cell>
          <cell r="AV4150" t="str">
            <v>VIABLE</v>
          </cell>
        </row>
        <row r="4151">
          <cell r="AP4151">
            <v>383327</v>
          </cell>
          <cell r="AQ4151">
            <v>9001294</v>
          </cell>
          <cell r="AR4151">
            <v>9</v>
          </cell>
          <cell r="AS4151">
            <v>0</v>
          </cell>
          <cell r="AT4151">
            <v>0</v>
          </cell>
          <cell r="AU4151">
            <v>0</v>
          </cell>
          <cell r="AV4151" t="str">
            <v>VIABLE</v>
          </cell>
        </row>
        <row r="4152">
          <cell r="AP4152">
            <v>383057</v>
          </cell>
          <cell r="AQ4152">
            <v>9001199</v>
          </cell>
          <cell r="AR4152">
            <v>9</v>
          </cell>
          <cell r="AS4152">
            <v>42361</v>
          </cell>
          <cell r="AT4152" t="str">
            <v>UMV-638-2013 Terminado Acciones de Movilidad UAERMV Circuito Movilidad  -</v>
          </cell>
          <cell r="AU4152">
            <v>0</v>
          </cell>
          <cell r="AV4152" t="str">
            <v>VIABLE</v>
          </cell>
        </row>
        <row r="4153">
          <cell r="AP4153">
            <v>383554</v>
          </cell>
          <cell r="AQ4153">
            <v>9001376</v>
          </cell>
          <cell r="AR4153">
            <v>9</v>
          </cell>
          <cell r="AS4153">
            <v>0</v>
          </cell>
          <cell r="AT4153">
            <v>0</v>
          </cell>
          <cell r="AU4153">
            <v>0</v>
          </cell>
          <cell r="AV4153" t="str">
            <v>VIABLE</v>
          </cell>
        </row>
        <row r="4154">
          <cell r="AP4154">
            <v>91014604</v>
          </cell>
          <cell r="AQ4154">
            <v>50003291</v>
          </cell>
          <cell r="AR4154">
            <v>9</v>
          </cell>
          <cell r="AS4154">
            <v>0</v>
          </cell>
          <cell r="AT4154">
            <v>0</v>
          </cell>
          <cell r="AU4154">
            <v>0</v>
          </cell>
          <cell r="AV4154" t="str">
            <v>VIABLE</v>
          </cell>
        </row>
        <row r="4155">
          <cell r="AP4155">
            <v>383685</v>
          </cell>
          <cell r="AQ4155">
            <v>9001422</v>
          </cell>
          <cell r="AR4155">
            <v>9</v>
          </cell>
          <cell r="AS4155">
            <v>0</v>
          </cell>
          <cell r="AT4155">
            <v>0</v>
          </cell>
          <cell r="AU4155">
            <v>0</v>
          </cell>
          <cell r="AV4155" t="str">
            <v>VIABLE</v>
          </cell>
        </row>
        <row r="4156">
          <cell r="AP4156">
            <v>390216</v>
          </cell>
          <cell r="AQ4156">
            <v>9003978</v>
          </cell>
          <cell r="AR4156">
            <v>9</v>
          </cell>
          <cell r="AS4156">
            <v>0</v>
          </cell>
          <cell r="AT4156">
            <v>0</v>
          </cell>
          <cell r="AU4156">
            <v>0</v>
          </cell>
          <cell r="AV4156" t="str">
            <v>VIABLE</v>
          </cell>
        </row>
        <row r="4157">
          <cell r="AP4157">
            <v>390132</v>
          </cell>
          <cell r="AQ4157">
            <v>9003956</v>
          </cell>
          <cell r="AR4157">
            <v>9</v>
          </cell>
          <cell r="AS4157">
            <v>0</v>
          </cell>
          <cell r="AT4157">
            <v>0</v>
          </cell>
          <cell r="AU4157">
            <v>0</v>
          </cell>
          <cell r="AV4157" t="str">
            <v>VIABLE</v>
          </cell>
        </row>
        <row r="4158">
          <cell r="AP4158">
            <v>390066</v>
          </cell>
          <cell r="AQ4158">
            <v>9003939</v>
          </cell>
          <cell r="AR4158">
            <v>9</v>
          </cell>
          <cell r="AS4158">
            <v>0</v>
          </cell>
          <cell r="AT4158">
            <v>0</v>
          </cell>
          <cell r="AU4158">
            <v>0</v>
          </cell>
          <cell r="AV4158" t="str">
            <v>VIABLE</v>
          </cell>
        </row>
        <row r="4159">
          <cell r="AP4159">
            <v>390100</v>
          </cell>
          <cell r="AQ4159">
            <v>9003948</v>
          </cell>
          <cell r="AR4159">
            <v>9</v>
          </cell>
          <cell r="AS4159">
            <v>0</v>
          </cell>
          <cell r="AT4159">
            <v>0</v>
          </cell>
          <cell r="AU4159">
            <v>0</v>
          </cell>
          <cell r="AV4159" t="str">
            <v>VIABLE</v>
          </cell>
        </row>
        <row r="4160">
          <cell r="AP4160">
            <v>390102</v>
          </cell>
          <cell r="AQ4160">
            <v>9003948</v>
          </cell>
          <cell r="AR4160">
            <v>9</v>
          </cell>
          <cell r="AS4160">
            <v>0</v>
          </cell>
          <cell r="AT4160">
            <v>0</v>
          </cell>
          <cell r="AU4160">
            <v>0</v>
          </cell>
          <cell r="AV4160" t="str">
            <v>VIABLE</v>
          </cell>
        </row>
        <row r="4161">
          <cell r="AP4161">
            <v>390064</v>
          </cell>
          <cell r="AQ4161">
            <v>9003939</v>
          </cell>
          <cell r="AR4161">
            <v>9</v>
          </cell>
          <cell r="AS4161">
            <v>0</v>
          </cell>
          <cell r="AT4161">
            <v>0</v>
          </cell>
          <cell r="AU4161">
            <v>0</v>
          </cell>
          <cell r="AV4161" t="str">
            <v>VIABLE</v>
          </cell>
        </row>
        <row r="4162">
          <cell r="AP4162">
            <v>390041</v>
          </cell>
          <cell r="AQ4162">
            <v>9003934</v>
          </cell>
          <cell r="AR4162">
            <v>9</v>
          </cell>
          <cell r="AS4162">
            <v>0</v>
          </cell>
          <cell r="AT4162">
            <v>0</v>
          </cell>
          <cell r="AU4162">
            <v>0</v>
          </cell>
          <cell r="AV4162" t="str">
            <v>VIABLE</v>
          </cell>
        </row>
        <row r="4163">
          <cell r="AP4163">
            <v>390039</v>
          </cell>
          <cell r="AQ4163">
            <v>9003934</v>
          </cell>
          <cell r="AR4163">
            <v>9</v>
          </cell>
          <cell r="AS4163">
            <v>0</v>
          </cell>
          <cell r="AT4163">
            <v>0</v>
          </cell>
          <cell r="AU4163">
            <v>0</v>
          </cell>
          <cell r="AV4163" t="str">
            <v>VIABLE</v>
          </cell>
        </row>
        <row r="4164">
          <cell r="AP4164">
            <v>390130</v>
          </cell>
          <cell r="AQ4164">
            <v>9003956</v>
          </cell>
          <cell r="AR4164">
            <v>9</v>
          </cell>
          <cell r="AS4164">
            <v>0</v>
          </cell>
          <cell r="AT4164">
            <v>0</v>
          </cell>
          <cell r="AU4164">
            <v>0</v>
          </cell>
          <cell r="AV4164" t="str">
            <v>VIABLE</v>
          </cell>
        </row>
        <row r="4165">
          <cell r="AP4165">
            <v>390218</v>
          </cell>
          <cell r="AQ4165">
            <v>9003978</v>
          </cell>
          <cell r="AR4165">
            <v>9</v>
          </cell>
          <cell r="AS4165">
            <v>0</v>
          </cell>
          <cell r="AT4165">
            <v>0</v>
          </cell>
          <cell r="AU4165">
            <v>0</v>
          </cell>
          <cell r="AV4165" t="str">
            <v>VIABLE</v>
          </cell>
        </row>
        <row r="4166">
          <cell r="AP4166">
            <v>384751</v>
          </cell>
          <cell r="AQ4166">
            <v>9001808</v>
          </cell>
          <cell r="AR4166">
            <v>9</v>
          </cell>
          <cell r="AS4166">
            <v>0</v>
          </cell>
          <cell r="AT4166">
            <v>0</v>
          </cell>
          <cell r="AU4166">
            <v>0</v>
          </cell>
          <cell r="AV4166" t="str">
            <v>VIABLE</v>
          </cell>
        </row>
        <row r="4167">
          <cell r="AP4167">
            <v>384574</v>
          </cell>
          <cell r="AQ4167">
            <v>9001747</v>
          </cell>
          <cell r="AR4167">
            <v>9</v>
          </cell>
          <cell r="AS4167">
            <v>0</v>
          </cell>
          <cell r="AT4167">
            <v>0</v>
          </cell>
          <cell r="AU4167">
            <v>0</v>
          </cell>
          <cell r="AV4167" t="str">
            <v>VIABLE</v>
          </cell>
        </row>
        <row r="4168">
          <cell r="AP4168">
            <v>384471</v>
          </cell>
          <cell r="AQ4168">
            <v>9001711</v>
          </cell>
          <cell r="AR4168">
            <v>9</v>
          </cell>
          <cell r="AS4168">
            <v>0</v>
          </cell>
          <cell r="AT4168">
            <v>0</v>
          </cell>
          <cell r="AU4168">
            <v>0</v>
          </cell>
          <cell r="AV4168" t="str">
            <v>VIABLE</v>
          </cell>
        </row>
        <row r="4169">
          <cell r="AP4169">
            <v>388025</v>
          </cell>
          <cell r="AQ4169">
            <v>9003177</v>
          </cell>
          <cell r="AR4169">
            <v>9</v>
          </cell>
          <cell r="AS4169">
            <v>0</v>
          </cell>
          <cell r="AT4169">
            <v>0</v>
          </cell>
          <cell r="AU4169">
            <v>0</v>
          </cell>
          <cell r="AV4169" t="str">
            <v>VIABLE</v>
          </cell>
        </row>
        <row r="4170">
          <cell r="AP4170">
            <v>390150</v>
          </cell>
          <cell r="AQ4170">
            <v>9003961</v>
          </cell>
          <cell r="AR4170">
            <v>9</v>
          </cell>
          <cell r="AS4170">
            <v>0</v>
          </cell>
          <cell r="AT4170">
            <v>0</v>
          </cell>
          <cell r="AU4170">
            <v>0</v>
          </cell>
          <cell r="AV4170" t="str">
            <v>VIABLE</v>
          </cell>
        </row>
        <row r="4171">
          <cell r="AP4171">
            <v>390108</v>
          </cell>
          <cell r="AQ4171">
            <v>9003950</v>
          </cell>
          <cell r="AR4171">
            <v>9</v>
          </cell>
          <cell r="AS4171">
            <v>0</v>
          </cell>
          <cell r="AT4171">
            <v>0</v>
          </cell>
          <cell r="AU4171">
            <v>0</v>
          </cell>
          <cell r="AV4171" t="str">
            <v>VIABLE</v>
          </cell>
        </row>
        <row r="4172">
          <cell r="AP4172">
            <v>387348</v>
          </cell>
          <cell r="AQ4172">
            <v>9002913</v>
          </cell>
          <cell r="AR4172">
            <v>9</v>
          </cell>
          <cell r="AS4172">
            <v>0</v>
          </cell>
          <cell r="AT4172">
            <v>0</v>
          </cell>
          <cell r="AU4172">
            <v>0</v>
          </cell>
          <cell r="AV4172" t="str">
            <v>VIABLE</v>
          </cell>
        </row>
        <row r="4173">
          <cell r="AP4173">
            <v>387764</v>
          </cell>
          <cell r="AQ4173">
            <v>9003080</v>
          </cell>
          <cell r="AR4173">
            <v>9</v>
          </cell>
          <cell r="AS4173">
            <v>0</v>
          </cell>
          <cell r="AT4173">
            <v>0</v>
          </cell>
          <cell r="AU4173">
            <v>0</v>
          </cell>
          <cell r="AV4173" t="str">
            <v>VIABLE</v>
          </cell>
        </row>
        <row r="4174">
          <cell r="AP4174">
            <v>387224</v>
          </cell>
          <cell r="AQ4174">
            <v>9002854</v>
          </cell>
          <cell r="AR4174">
            <v>9</v>
          </cell>
          <cell r="AS4174">
            <v>0</v>
          </cell>
          <cell r="AT4174">
            <v>0</v>
          </cell>
          <cell r="AU4174">
            <v>0</v>
          </cell>
          <cell r="AV4174" t="str">
            <v>VIABLE</v>
          </cell>
        </row>
        <row r="4175">
          <cell r="AP4175">
            <v>387450</v>
          </cell>
          <cell r="AQ4175">
            <v>9002962</v>
          </cell>
          <cell r="AR4175">
            <v>9</v>
          </cell>
          <cell r="AS4175">
            <v>0</v>
          </cell>
          <cell r="AT4175">
            <v>0</v>
          </cell>
          <cell r="AU4175">
            <v>0</v>
          </cell>
          <cell r="AV4175" t="str">
            <v>VIABLE</v>
          </cell>
        </row>
        <row r="4176">
          <cell r="AP4176">
            <v>387873</v>
          </cell>
          <cell r="AQ4176">
            <v>9003122</v>
          </cell>
          <cell r="AR4176">
            <v>9</v>
          </cell>
          <cell r="AS4176">
            <v>0</v>
          </cell>
          <cell r="AT4176">
            <v>0</v>
          </cell>
          <cell r="AU4176">
            <v>0</v>
          </cell>
          <cell r="AV4176" t="str">
            <v>VIABLE</v>
          </cell>
        </row>
        <row r="4177">
          <cell r="AP4177">
            <v>387554</v>
          </cell>
          <cell r="AQ4177">
            <v>9003001</v>
          </cell>
          <cell r="AR4177">
            <v>9</v>
          </cell>
          <cell r="AS4177">
            <v>0</v>
          </cell>
          <cell r="AT4177">
            <v>0</v>
          </cell>
          <cell r="AU4177">
            <v>0</v>
          </cell>
          <cell r="AV4177" t="str">
            <v>VIABLE</v>
          </cell>
        </row>
        <row r="4178">
          <cell r="AP4178">
            <v>388212</v>
          </cell>
          <cell r="AQ4178">
            <v>9003250</v>
          </cell>
          <cell r="AR4178">
            <v>9</v>
          </cell>
          <cell r="AS4178">
            <v>41411</v>
          </cell>
          <cell r="AT4178" t="str">
            <v>SD Terminado Mantenimiento Periódico UAERMV Circuito Movilidad  -</v>
          </cell>
          <cell r="AU4178">
            <v>0</v>
          </cell>
          <cell r="AV4178" t="str">
            <v>UAERMV</v>
          </cell>
        </row>
        <row r="4179">
          <cell r="AP4179">
            <v>390193</v>
          </cell>
          <cell r="AQ4179">
            <v>9003973</v>
          </cell>
          <cell r="AR4179">
            <v>9</v>
          </cell>
          <cell r="AS4179">
            <v>0</v>
          </cell>
          <cell r="AT4179">
            <v>0</v>
          </cell>
          <cell r="AU4179">
            <v>0</v>
          </cell>
          <cell r="AV4179" t="str">
            <v>VIABLE</v>
          </cell>
        </row>
        <row r="4180">
          <cell r="AP4180">
            <v>390094</v>
          </cell>
          <cell r="AQ4180">
            <v>9003945</v>
          </cell>
          <cell r="AR4180">
            <v>9</v>
          </cell>
          <cell r="AS4180">
            <v>0</v>
          </cell>
          <cell r="AT4180">
            <v>0</v>
          </cell>
          <cell r="AU4180">
            <v>0</v>
          </cell>
          <cell r="AV4180" t="str">
            <v>VIABLE</v>
          </cell>
        </row>
        <row r="4181">
          <cell r="AP4181">
            <v>388113</v>
          </cell>
          <cell r="AQ4181">
            <v>9003214</v>
          </cell>
          <cell r="AR4181">
            <v>9</v>
          </cell>
          <cell r="AS4181">
            <v>0</v>
          </cell>
          <cell r="AT4181">
            <v>0</v>
          </cell>
          <cell r="AU4181">
            <v>0</v>
          </cell>
          <cell r="AV4181" t="str">
            <v>VIABLE</v>
          </cell>
        </row>
        <row r="4182">
          <cell r="AP4182">
            <v>389205</v>
          </cell>
          <cell r="AQ4182">
            <v>9003669</v>
          </cell>
          <cell r="AR4182">
            <v>9</v>
          </cell>
          <cell r="AS4182">
            <v>0</v>
          </cell>
          <cell r="AT4182">
            <v>0</v>
          </cell>
          <cell r="AU4182">
            <v>0</v>
          </cell>
          <cell r="AV4182" t="str">
            <v>VIABLE</v>
          </cell>
        </row>
        <row r="4183">
          <cell r="AP4183">
            <v>389357</v>
          </cell>
          <cell r="AQ4183">
            <v>9003721</v>
          </cell>
          <cell r="AR4183">
            <v>9</v>
          </cell>
          <cell r="AS4183">
            <v>0</v>
          </cell>
          <cell r="AT4183">
            <v>0</v>
          </cell>
          <cell r="AU4183">
            <v>0</v>
          </cell>
          <cell r="AV4183" t="str">
            <v>VIABLE</v>
          </cell>
        </row>
        <row r="4184">
          <cell r="AP4184">
            <v>389308</v>
          </cell>
          <cell r="AQ4184">
            <v>9003706</v>
          </cell>
          <cell r="AR4184">
            <v>9</v>
          </cell>
          <cell r="AS4184">
            <v>0</v>
          </cell>
          <cell r="AT4184">
            <v>0</v>
          </cell>
          <cell r="AU4184">
            <v>0</v>
          </cell>
          <cell r="AV4184" t="str">
            <v>VIABLE</v>
          </cell>
        </row>
        <row r="4185">
          <cell r="AP4185">
            <v>389248</v>
          </cell>
          <cell r="AQ4185">
            <v>9003685</v>
          </cell>
          <cell r="AR4185">
            <v>9</v>
          </cell>
          <cell r="AS4185">
            <v>0</v>
          </cell>
          <cell r="AT4185">
            <v>0</v>
          </cell>
          <cell r="AU4185">
            <v>0</v>
          </cell>
          <cell r="AV4185" t="str">
            <v>VIABLE</v>
          </cell>
        </row>
        <row r="4186">
          <cell r="AP4186">
            <v>380050</v>
          </cell>
          <cell r="AQ4186">
            <v>9000023</v>
          </cell>
          <cell r="AR4186">
            <v>9</v>
          </cell>
          <cell r="AS4186">
            <v>0</v>
          </cell>
          <cell r="AT4186">
            <v>0</v>
          </cell>
          <cell r="AU4186">
            <v>0</v>
          </cell>
          <cell r="AV4186" t="str">
            <v>VIABLE</v>
          </cell>
        </row>
        <row r="4187">
          <cell r="AP4187">
            <v>380092</v>
          </cell>
          <cell r="AQ4187">
            <v>9000037</v>
          </cell>
          <cell r="AR4187">
            <v>9</v>
          </cell>
          <cell r="AS4187">
            <v>0</v>
          </cell>
          <cell r="AT4187">
            <v>0</v>
          </cell>
          <cell r="AU4187">
            <v>0</v>
          </cell>
          <cell r="AV4187" t="str">
            <v>VIABLE</v>
          </cell>
        </row>
        <row r="4188">
          <cell r="AP4188">
            <v>380215</v>
          </cell>
          <cell r="AQ4188">
            <v>9000082</v>
          </cell>
          <cell r="AR4188">
            <v>9</v>
          </cell>
          <cell r="AS4188">
            <v>0</v>
          </cell>
          <cell r="AT4188">
            <v>0</v>
          </cell>
          <cell r="AU4188">
            <v>0</v>
          </cell>
          <cell r="AV4188" t="str">
            <v>VIABLE</v>
          </cell>
        </row>
        <row r="4189">
          <cell r="AP4189">
            <v>380104</v>
          </cell>
          <cell r="AQ4189">
            <v>9000041</v>
          </cell>
          <cell r="AR4189">
            <v>9</v>
          </cell>
          <cell r="AS4189">
            <v>0</v>
          </cell>
          <cell r="AT4189">
            <v>0</v>
          </cell>
          <cell r="AU4189">
            <v>0</v>
          </cell>
          <cell r="AV4189" t="str">
            <v>VIABLE</v>
          </cell>
        </row>
        <row r="4190">
          <cell r="AP4190">
            <v>380191</v>
          </cell>
          <cell r="AQ4190">
            <v>9000073</v>
          </cell>
          <cell r="AR4190">
            <v>9</v>
          </cell>
          <cell r="AS4190">
            <v>0</v>
          </cell>
          <cell r="AT4190">
            <v>0</v>
          </cell>
          <cell r="AU4190">
            <v>0</v>
          </cell>
          <cell r="AV4190" t="str">
            <v>VIABLE</v>
          </cell>
        </row>
        <row r="4191">
          <cell r="AP4191">
            <v>380122</v>
          </cell>
          <cell r="AQ4191">
            <v>9000047</v>
          </cell>
          <cell r="AR4191">
            <v>9</v>
          </cell>
          <cell r="AS4191">
            <v>0</v>
          </cell>
          <cell r="AT4191">
            <v>0</v>
          </cell>
          <cell r="AU4191">
            <v>0</v>
          </cell>
          <cell r="AV4191" t="str">
            <v>VIABLE</v>
          </cell>
        </row>
        <row r="4192">
          <cell r="AP4192">
            <v>380170</v>
          </cell>
          <cell r="AQ4192">
            <v>9000066</v>
          </cell>
          <cell r="AR4192">
            <v>9</v>
          </cell>
          <cell r="AS4192">
            <v>0</v>
          </cell>
          <cell r="AT4192">
            <v>0</v>
          </cell>
          <cell r="AU4192">
            <v>0</v>
          </cell>
          <cell r="AV4192" t="str">
            <v>VIABLE</v>
          </cell>
        </row>
        <row r="4193">
          <cell r="AP4193">
            <v>380155</v>
          </cell>
          <cell r="AQ4193">
            <v>9000058</v>
          </cell>
          <cell r="AR4193">
            <v>9</v>
          </cell>
          <cell r="AS4193">
            <v>0</v>
          </cell>
          <cell r="AT4193">
            <v>0</v>
          </cell>
          <cell r="AU4193">
            <v>0</v>
          </cell>
          <cell r="AV4193" t="str">
            <v>VIABLE</v>
          </cell>
        </row>
        <row r="4194">
          <cell r="AP4194">
            <v>380134</v>
          </cell>
          <cell r="AQ4194">
            <v>9000051</v>
          </cell>
          <cell r="AR4194">
            <v>9</v>
          </cell>
          <cell r="AS4194">
            <v>0</v>
          </cell>
          <cell r="AT4194">
            <v>0</v>
          </cell>
          <cell r="AU4194">
            <v>0</v>
          </cell>
          <cell r="AV4194" t="str">
            <v>VIABLE</v>
          </cell>
        </row>
        <row r="4195">
          <cell r="AP4195">
            <v>380287</v>
          </cell>
          <cell r="AQ4195">
            <v>9000109</v>
          </cell>
          <cell r="AR4195">
            <v>9</v>
          </cell>
          <cell r="AS4195">
            <v>43748</v>
          </cell>
          <cell r="AT4195" t="str">
            <v>Anden 3-POLIZA ESTABILIDAD ACTIVA</v>
          </cell>
          <cell r="AU4195">
            <v>0</v>
          </cell>
          <cell r="AV4195" t="str">
            <v>VIABLE</v>
          </cell>
        </row>
        <row r="4196">
          <cell r="AP4196">
            <v>380083</v>
          </cell>
          <cell r="AQ4196">
            <v>9000034</v>
          </cell>
          <cell r="AR4196">
            <v>9</v>
          </cell>
          <cell r="AS4196">
            <v>0</v>
          </cell>
          <cell r="AT4196">
            <v>0</v>
          </cell>
          <cell r="AU4196">
            <v>0</v>
          </cell>
          <cell r="AV4196" t="str">
            <v>VIABLE</v>
          </cell>
        </row>
        <row r="4197">
          <cell r="AP4197">
            <v>380071</v>
          </cell>
          <cell r="AQ4197">
            <v>9000030</v>
          </cell>
          <cell r="AR4197">
            <v>9</v>
          </cell>
          <cell r="AS4197">
            <v>0</v>
          </cell>
          <cell r="AT4197">
            <v>0</v>
          </cell>
          <cell r="AU4197">
            <v>0</v>
          </cell>
          <cell r="AV4197" t="str">
            <v>VIABLE</v>
          </cell>
        </row>
        <row r="4198">
          <cell r="AP4198">
            <v>380326</v>
          </cell>
          <cell r="AQ4198">
            <v>9000124</v>
          </cell>
          <cell r="AR4198">
            <v>9</v>
          </cell>
          <cell r="AS4198">
            <v>0</v>
          </cell>
          <cell r="AT4198">
            <v>0</v>
          </cell>
          <cell r="AU4198">
            <v>0</v>
          </cell>
          <cell r="AV4198" t="str">
            <v>VIABLE</v>
          </cell>
        </row>
        <row r="4199">
          <cell r="AP4199">
            <v>389292</v>
          </cell>
          <cell r="AQ4199">
            <v>9003702</v>
          </cell>
          <cell r="AR4199">
            <v>9</v>
          </cell>
          <cell r="AS4199">
            <v>42313</v>
          </cell>
          <cell r="AT4199" t="str">
            <v>IDU-1825-2013 Terminado Acciones de Movilidad IDU Circuito Movilidad  -</v>
          </cell>
          <cell r="AU4199">
            <v>0</v>
          </cell>
          <cell r="AV4199" t="str">
            <v>VIABLE</v>
          </cell>
        </row>
        <row r="4200">
          <cell r="AP4200">
            <v>91014334</v>
          </cell>
          <cell r="AQ4200">
            <v>9003860</v>
          </cell>
          <cell r="AR4200">
            <v>9</v>
          </cell>
          <cell r="AS4200">
            <v>42361</v>
          </cell>
          <cell r="AT4200" t="str">
            <v>UMV-638-2013 Terminado Acciones de Movilidad UAERMV Circuito Movilidad  -</v>
          </cell>
          <cell r="AU4200">
            <v>0</v>
          </cell>
          <cell r="AV4200" t="str">
            <v>VIABLE</v>
          </cell>
        </row>
        <row r="4201">
          <cell r="AP4201">
            <v>389617</v>
          </cell>
          <cell r="AQ4201">
            <v>9003797</v>
          </cell>
          <cell r="AR4201">
            <v>9</v>
          </cell>
          <cell r="AS4201">
            <v>42361</v>
          </cell>
          <cell r="AT4201" t="str">
            <v>UMV-638-2013 Terminado Acciones de Movilidad UAERMV Circuito Movilidad  -</v>
          </cell>
          <cell r="AU4201">
            <v>0</v>
          </cell>
          <cell r="AV4201" t="str">
            <v>VIABLE</v>
          </cell>
        </row>
        <row r="4202">
          <cell r="AP4202">
            <v>389338</v>
          </cell>
          <cell r="AQ4202">
            <v>9003715</v>
          </cell>
          <cell r="AR4202">
            <v>9</v>
          </cell>
          <cell r="AS4202">
            <v>42313</v>
          </cell>
          <cell r="AT4202" t="str">
            <v>IDU-74-2008 Terminado Acciones de Movilidad IDU Circuito Movilidad  -Calzada4-POLIZA ESTABILIDAD ACTIVA</v>
          </cell>
          <cell r="AU4202">
            <v>43439</v>
          </cell>
          <cell r="AV4202" t="str">
            <v>POLIZA</v>
          </cell>
        </row>
        <row r="4203">
          <cell r="AP4203">
            <v>91014370</v>
          </cell>
          <cell r="AQ4203">
            <v>9003797</v>
          </cell>
          <cell r="AR4203">
            <v>9</v>
          </cell>
          <cell r="AS4203">
            <v>42361</v>
          </cell>
          <cell r="AT4203" t="str">
            <v>UMV-638-2013 Terminado Acciones de Movilidad UAERMV Circuito Movilidad  -</v>
          </cell>
          <cell r="AU4203">
            <v>0</v>
          </cell>
          <cell r="AV4203" t="str">
            <v>VIABLE</v>
          </cell>
        </row>
        <row r="4204">
          <cell r="AP4204">
            <v>472119</v>
          </cell>
          <cell r="AQ4204">
            <v>9004294</v>
          </cell>
          <cell r="AR4204">
            <v>9</v>
          </cell>
          <cell r="AS4204">
            <v>42313</v>
          </cell>
          <cell r="AT4204" t="str">
            <v>IDU-74-2008 Terminado Rehabilitación IDU Circuito Movilidad  -Calzada4-POLIZA ESTABILIDAD ACTIVA</v>
          </cell>
          <cell r="AU4204">
            <v>43439</v>
          </cell>
          <cell r="AV4204" t="str">
            <v>IDU</v>
          </cell>
        </row>
        <row r="4205">
          <cell r="AP4205">
            <v>91014336</v>
          </cell>
          <cell r="AQ4205">
            <v>9003860</v>
          </cell>
          <cell r="AR4205">
            <v>9</v>
          </cell>
          <cell r="AS4205">
            <v>42361</v>
          </cell>
          <cell r="AT4205" t="str">
            <v>UMV-638-2013 Terminado Acciones de Movilidad UAERMV Circuito Movilidad  -</v>
          </cell>
          <cell r="AU4205">
            <v>0</v>
          </cell>
          <cell r="AV4205" t="str">
            <v>VIABLE</v>
          </cell>
        </row>
        <row r="4206">
          <cell r="AP4206">
            <v>902067</v>
          </cell>
          <cell r="AQ4206">
            <v>9001064</v>
          </cell>
          <cell r="AR4206">
            <v>9</v>
          </cell>
          <cell r="AS4206">
            <v>44480</v>
          </cell>
          <cell r="AT4206" t="str">
            <v>-POLIZA ESTABILIDAD ACTIVA</v>
          </cell>
          <cell r="AU4206">
            <v>0</v>
          </cell>
          <cell r="AV4206" t="str">
            <v>POLIZA</v>
          </cell>
        </row>
        <row r="4207">
          <cell r="AP4207">
            <v>91014499</v>
          </cell>
          <cell r="AQ4207">
            <v>50007092</v>
          </cell>
          <cell r="AR4207">
            <v>9</v>
          </cell>
          <cell r="AS4207">
            <v>44480</v>
          </cell>
          <cell r="AT4207" t="str">
            <v>-POLIZA ESTABILIDAD ACTIVA</v>
          </cell>
          <cell r="AU4207">
            <v>0</v>
          </cell>
          <cell r="AV4207" t="str">
            <v>POLIZA</v>
          </cell>
        </row>
        <row r="4208">
          <cell r="AP4208">
            <v>91014498</v>
          </cell>
          <cell r="AQ4208">
            <v>50007092</v>
          </cell>
          <cell r="AR4208">
            <v>9</v>
          </cell>
          <cell r="AS4208">
            <v>44480</v>
          </cell>
          <cell r="AT4208" t="str">
            <v>-POLIZA ESTABILIDAD ACTIVA</v>
          </cell>
          <cell r="AU4208">
            <v>0</v>
          </cell>
          <cell r="AV4208" t="str">
            <v>POLIZA</v>
          </cell>
        </row>
        <row r="4209">
          <cell r="AP4209">
            <v>383410</v>
          </cell>
          <cell r="AQ4209">
            <v>9001322</v>
          </cell>
          <cell r="AR4209">
            <v>9</v>
          </cell>
          <cell r="AS4209">
            <v>42313</v>
          </cell>
          <cell r="AT4209" t="str">
            <v>IDU-1692-2014 En Ejecución Mantenimiento Periódico IDU Circuito Movilidad  --POLIZA ESTABILIDAD ACTIVA</v>
          </cell>
          <cell r="AU4209">
            <v>44480</v>
          </cell>
          <cell r="AV4209" t="str">
            <v>IDU</v>
          </cell>
        </row>
        <row r="4210">
          <cell r="AP4210">
            <v>382741</v>
          </cell>
          <cell r="AQ4210">
            <v>50007091</v>
          </cell>
          <cell r="AR4210">
            <v>9</v>
          </cell>
          <cell r="AS4210">
            <v>42313</v>
          </cell>
          <cell r="AT4210" t="str">
            <v>IDU-1692-2014 En Ejecución Mantenimiento Periódico IDU Circuito Movilidad  --POLIZA ESTABILIDAD ACTIVA</v>
          </cell>
          <cell r="AU4210">
            <v>44480</v>
          </cell>
          <cell r="AV4210" t="str">
            <v>IDU</v>
          </cell>
        </row>
        <row r="4211">
          <cell r="AP4211">
            <v>382702</v>
          </cell>
          <cell r="AQ4211">
            <v>9001064</v>
          </cell>
          <cell r="AR4211">
            <v>9</v>
          </cell>
          <cell r="AS4211">
            <v>42313</v>
          </cell>
          <cell r="AT4211" t="str">
            <v>IDU-1692-2014 En Ejecución Mantenimiento Periódico IDU Circuito Movilidad  --POLIZA ESTABILIDAD ACTIVA</v>
          </cell>
          <cell r="AU4211">
            <v>44480</v>
          </cell>
          <cell r="AV4211" t="str">
            <v>IDU</v>
          </cell>
        </row>
        <row r="4212">
          <cell r="AP4212">
            <v>383412</v>
          </cell>
          <cell r="AQ4212">
            <v>9001322</v>
          </cell>
          <cell r="AR4212">
            <v>9</v>
          </cell>
          <cell r="AS4212">
            <v>44480</v>
          </cell>
          <cell r="AT4212" t="str">
            <v>-POLIZA ESTABILIDAD ACTIVA</v>
          </cell>
          <cell r="AU4212">
            <v>0</v>
          </cell>
          <cell r="AV4212" t="str">
            <v>POLIZA</v>
          </cell>
        </row>
        <row r="4213">
          <cell r="AP4213">
            <v>382743</v>
          </cell>
          <cell r="AQ4213">
            <v>50007091</v>
          </cell>
          <cell r="AR4213">
            <v>9</v>
          </cell>
          <cell r="AS4213">
            <v>44480</v>
          </cell>
          <cell r="AT4213" t="str">
            <v>-POLIZA ESTABILIDAD ACTIVA</v>
          </cell>
          <cell r="AU4213">
            <v>0</v>
          </cell>
          <cell r="AV4213" t="str">
            <v>POLIZA</v>
          </cell>
        </row>
        <row r="4214">
          <cell r="AP4214">
            <v>157336</v>
          </cell>
          <cell r="AQ4214">
            <v>10008720</v>
          </cell>
          <cell r="AR4214">
            <v>10</v>
          </cell>
          <cell r="AS4214">
            <v>42278</v>
          </cell>
          <cell r="AT4214" t="str">
            <v>SD Terminado Mantenimiento Periódico UAERMV Circuito Movilidad  -</v>
          </cell>
          <cell r="AU4214">
            <v>0</v>
          </cell>
          <cell r="AV4214" t="str">
            <v>sc</v>
          </cell>
        </row>
        <row r="4215">
          <cell r="AP4215">
            <v>157361</v>
          </cell>
          <cell r="AQ4215">
            <v>10009310</v>
          </cell>
          <cell r="AR4215">
            <v>10</v>
          </cell>
          <cell r="AS4215">
            <v>41772</v>
          </cell>
          <cell r="AT4215" t="str">
            <v>SD Terminado Mantenimiento Periódico UAERMV Local  -</v>
          </cell>
          <cell r="AU4215">
            <v>0</v>
          </cell>
          <cell r="AV4215" t="str">
            <v>sc</v>
          </cell>
        </row>
        <row r="4216">
          <cell r="AP4216">
            <v>157364</v>
          </cell>
          <cell r="AQ4216">
            <v>10009143</v>
          </cell>
          <cell r="AR4216">
            <v>10</v>
          </cell>
          <cell r="AS4216">
            <v>41411</v>
          </cell>
          <cell r="AT4216" t="str">
            <v>SD Terminado Mantenimiento Periódico UAERMV Local  -</v>
          </cell>
          <cell r="AU4216">
            <v>0</v>
          </cell>
          <cell r="AV4216" t="str">
            <v>sc</v>
          </cell>
        </row>
        <row r="4217">
          <cell r="AP4217">
            <v>157365</v>
          </cell>
          <cell r="AQ4217">
            <v>10009046</v>
          </cell>
          <cell r="AR4217">
            <v>10</v>
          </cell>
          <cell r="AS4217">
            <v>41411</v>
          </cell>
          <cell r="AT4217" t="str">
            <v>SD Terminado Mantenimiento Periódico UAERMV Local  -</v>
          </cell>
          <cell r="AU4217">
            <v>0</v>
          </cell>
          <cell r="AV4217" t="str">
            <v>sc</v>
          </cell>
        </row>
        <row r="4218">
          <cell r="AP4218">
            <v>157370</v>
          </cell>
          <cell r="AQ4218">
            <v>10008539</v>
          </cell>
          <cell r="AR4218">
            <v>10</v>
          </cell>
          <cell r="AS4218">
            <v>42580</v>
          </cell>
          <cell r="AT4218" t="str">
            <v>FDLE-019-2015 Terminado Rehabilitación FDL ENGATIVA Local SD -</v>
          </cell>
          <cell r="AU4218">
            <v>0</v>
          </cell>
          <cell r="AV4218" t="str">
            <v>sc</v>
          </cell>
        </row>
        <row r="4219">
          <cell r="AP4219">
            <v>157380</v>
          </cell>
          <cell r="AQ4219">
            <v>10008882</v>
          </cell>
          <cell r="AR4219">
            <v>10</v>
          </cell>
          <cell r="AS4219">
            <v>41772</v>
          </cell>
          <cell r="AT4219" t="str">
            <v>SD Terminado Mantenimiento Periódico UAERMV Circuito Movilidad  -</v>
          </cell>
          <cell r="AU4219">
            <v>0</v>
          </cell>
          <cell r="AV4219" t="str">
            <v>sc</v>
          </cell>
        </row>
        <row r="4220">
          <cell r="AP4220">
            <v>157381</v>
          </cell>
          <cell r="AQ4220">
            <v>10008789</v>
          </cell>
          <cell r="AR4220">
            <v>10</v>
          </cell>
          <cell r="AS4220">
            <v>42768</v>
          </cell>
          <cell r="AT4220" t="str">
            <v>SD Reservado Acciones de Movilidad UAERMV Circuito Movilidad Salvando Vidas -</v>
          </cell>
          <cell r="AU4220">
            <v>0</v>
          </cell>
          <cell r="AV4220" t="str">
            <v>sc</v>
          </cell>
        </row>
        <row r="4221">
          <cell r="AP4221">
            <v>157383</v>
          </cell>
          <cell r="AQ4221">
            <v>10008553</v>
          </cell>
          <cell r="AR4221">
            <v>10</v>
          </cell>
          <cell r="AS4221">
            <v>42768</v>
          </cell>
          <cell r="AT4221" t="str">
            <v>SD Reservado Acciones de Movilidad UAERMV Circuito Movilidad Salvando Vidas -</v>
          </cell>
          <cell r="AU4221">
            <v>0</v>
          </cell>
          <cell r="AV4221" t="str">
            <v>sc</v>
          </cell>
        </row>
        <row r="4222">
          <cell r="AP4222">
            <v>157384</v>
          </cell>
          <cell r="AQ4222">
            <v>10008498</v>
          </cell>
          <cell r="AR4222">
            <v>10</v>
          </cell>
          <cell r="AS4222">
            <v>42768</v>
          </cell>
          <cell r="AT4222" t="str">
            <v>SD Reservado Acciones de Movilidad UAERMV Circuito Movilidad Salvando Vidas -</v>
          </cell>
          <cell r="AU4222">
            <v>0</v>
          </cell>
          <cell r="AV4222" t="str">
            <v>sc</v>
          </cell>
        </row>
        <row r="4223">
          <cell r="AP4223">
            <v>157385</v>
          </cell>
          <cell r="AQ4223">
            <v>10008405</v>
          </cell>
          <cell r="AR4223">
            <v>10</v>
          </cell>
          <cell r="AS4223">
            <v>42768</v>
          </cell>
          <cell r="AT4223" t="str">
            <v>SD Reservado Acciones de Movilidad UAERMV Circuito Movilidad Salvando Vidas -</v>
          </cell>
          <cell r="AU4223">
            <v>0</v>
          </cell>
          <cell r="AV4223" t="str">
            <v>sc</v>
          </cell>
        </row>
        <row r="4224">
          <cell r="AP4224">
            <v>157386</v>
          </cell>
          <cell r="AQ4224">
            <v>10008275</v>
          </cell>
          <cell r="AR4224">
            <v>10</v>
          </cell>
          <cell r="AS4224">
            <v>42768</v>
          </cell>
          <cell r="AT4224" t="str">
            <v>SD Reservado Acciones de Movilidad UAERMV Circuito Movilidad Salvando Vidas -</v>
          </cell>
          <cell r="AU4224">
            <v>0</v>
          </cell>
          <cell r="AV4224" t="str">
            <v>sc</v>
          </cell>
        </row>
        <row r="4225">
          <cell r="AP4225">
            <v>157431</v>
          </cell>
          <cell r="AQ4225">
            <v>10008732</v>
          </cell>
          <cell r="AR4225">
            <v>10</v>
          </cell>
          <cell r="AS4225">
            <v>42768</v>
          </cell>
          <cell r="AT4225" t="str">
            <v>SD Reservado Acciones de Movilidad UAERMV Local Salvando Vidas -</v>
          </cell>
          <cell r="AU4225">
            <v>0</v>
          </cell>
          <cell r="AV4225" t="str">
            <v>sc</v>
          </cell>
        </row>
        <row r="4226">
          <cell r="AP4226">
            <v>157691</v>
          </cell>
          <cell r="AQ4226">
            <v>10008155</v>
          </cell>
          <cell r="AR4226">
            <v>10</v>
          </cell>
          <cell r="AS4226">
            <v>42723</v>
          </cell>
          <cell r="AT4226" t="str">
            <v>SD Terminado Mantenimiento Rutinario UAERMV Circuito Movilidad SD -</v>
          </cell>
          <cell r="AU4226">
            <v>0</v>
          </cell>
          <cell r="AV4226" t="str">
            <v>Reserva Alcaldias: OFICIO SOLICITUD 20155260476162</v>
          </cell>
        </row>
        <row r="4227">
          <cell r="AP4227">
            <v>157692</v>
          </cell>
          <cell r="AQ4227">
            <v>10008061</v>
          </cell>
          <cell r="AR4227">
            <v>10</v>
          </cell>
          <cell r="AS4227">
            <v>42723</v>
          </cell>
          <cell r="AT4227" t="str">
            <v>SD Terminado Mantenimiento Rutinario UAERMV Circuito Movilidad SD -</v>
          </cell>
          <cell r="AU4227">
            <v>0</v>
          </cell>
          <cell r="AV4227" t="str">
            <v>Reserva Alcaldias: OFICIO SOLICITUD 20155260476162</v>
          </cell>
        </row>
        <row r="4228">
          <cell r="AP4228">
            <v>157693</v>
          </cell>
          <cell r="AQ4228">
            <v>10007967</v>
          </cell>
          <cell r="AR4228">
            <v>10</v>
          </cell>
          <cell r="AS4228">
            <v>42361</v>
          </cell>
          <cell r="AT4228" t="str">
            <v>UMV-638-2013 Terminado Acciones de Movilidad UAERMV Circuito Movilidad  -</v>
          </cell>
          <cell r="AU4228">
            <v>0</v>
          </cell>
          <cell r="AV4228" t="str">
            <v>INTERVENCION UAERMV UMV-638-2013 Intervencion Acciones de Movilidad Fecha Reporte 22/12/2015</v>
          </cell>
        </row>
        <row r="4229">
          <cell r="AP4229">
            <v>157694</v>
          </cell>
          <cell r="AQ4229">
            <v>10007896</v>
          </cell>
          <cell r="AR4229">
            <v>10</v>
          </cell>
          <cell r="AS4229">
            <v>42361</v>
          </cell>
          <cell r="AT4229" t="str">
            <v>UMV-638-2013 Terminado Acciones de Movilidad UAERMV Circuito Movilidad  -</v>
          </cell>
          <cell r="AU4229">
            <v>0</v>
          </cell>
          <cell r="AV4229" t="str">
            <v>INTERVENCION UAERMV UMV-638-2013 Intervencion Acciones de Movilidad Fecha Reporte 22/12/2015</v>
          </cell>
        </row>
        <row r="4230">
          <cell r="AP4230">
            <v>157695</v>
          </cell>
          <cell r="AQ4230">
            <v>10007878</v>
          </cell>
          <cell r="AR4230">
            <v>10</v>
          </cell>
          <cell r="AS4230">
            <v>42361</v>
          </cell>
          <cell r="AT4230" t="str">
            <v>UMV-638-2013 Terminado Acciones de Movilidad UAERMV Circuito Movilidad  -</v>
          </cell>
          <cell r="AU4230">
            <v>0</v>
          </cell>
          <cell r="AV4230" t="str">
            <v>INTERVENCION UAERMV UMV-638-2013 Intervencion Acciones de Movilidad Fecha Reporte 22/12/2015</v>
          </cell>
        </row>
        <row r="4231">
          <cell r="AP4231">
            <v>157730</v>
          </cell>
          <cell r="AQ4231">
            <v>10008493</v>
          </cell>
          <cell r="AR4231">
            <v>10</v>
          </cell>
          <cell r="AS4231">
            <v>42278</v>
          </cell>
          <cell r="AT4231" t="str">
            <v>SD Terminado Mantenimiento Periódico UAERMV Local  -</v>
          </cell>
          <cell r="AU4231">
            <v>0</v>
          </cell>
          <cell r="AV4231" t="str">
            <v>INTERVENCION UAERMV Mantenimiento Periódico Fecha Reporte 30/9/2015</v>
          </cell>
        </row>
        <row r="4232">
          <cell r="AP4232">
            <v>157747</v>
          </cell>
          <cell r="AQ4232">
            <v>10008148</v>
          </cell>
          <cell r="AR4232">
            <v>10</v>
          </cell>
          <cell r="AS4232">
            <v>42768</v>
          </cell>
          <cell r="AT4232" t="str">
            <v>SD Reservado Acciones de Movilidad UAERMV Circuito Movilidad Salvando Vidas -</v>
          </cell>
          <cell r="AU4232">
            <v>0</v>
          </cell>
          <cell r="AV4232" t="str">
            <v>sc</v>
          </cell>
        </row>
        <row r="4233">
          <cell r="AP4233">
            <v>157861</v>
          </cell>
          <cell r="AQ4233">
            <v>10007829</v>
          </cell>
          <cell r="AR4233">
            <v>10</v>
          </cell>
          <cell r="AS4233">
            <v>42361</v>
          </cell>
          <cell r="AT4233" t="str">
            <v>UMV-638-2013 Terminado Acciones de Movilidad UAERMV Circuito Movilidad  -</v>
          </cell>
          <cell r="AU4233">
            <v>0</v>
          </cell>
          <cell r="AV4233" t="str">
            <v>sc</v>
          </cell>
        </row>
        <row r="4234">
          <cell r="AP4234">
            <v>157862</v>
          </cell>
          <cell r="AQ4234">
            <v>10007777</v>
          </cell>
          <cell r="AR4234">
            <v>10</v>
          </cell>
          <cell r="AS4234">
            <v>42361</v>
          </cell>
          <cell r="AT4234" t="str">
            <v>UMV-638-2013 Terminado Acciones de Movilidad UAERMV Circuito Movilidad  -</v>
          </cell>
          <cell r="AU4234">
            <v>0</v>
          </cell>
          <cell r="AV4234" t="str">
            <v>sc</v>
          </cell>
        </row>
        <row r="4235">
          <cell r="AP4235">
            <v>157863</v>
          </cell>
          <cell r="AQ4235">
            <v>10007706</v>
          </cell>
          <cell r="AR4235">
            <v>10</v>
          </cell>
          <cell r="AS4235">
            <v>42361</v>
          </cell>
          <cell r="AT4235" t="str">
            <v>UMV-638-2013 Terminado Acciones de Movilidad UAERMV Circuito Movilidad  -</v>
          </cell>
          <cell r="AU4235">
            <v>0</v>
          </cell>
          <cell r="AV4235" t="str">
            <v>sc</v>
          </cell>
        </row>
        <row r="4236">
          <cell r="AP4236">
            <v>158079</v>
          </cell>
          <cell r="AQ4236">
            <v>10008779</v>
          </cell>
          <cell r="AR4236">
            <v>10</v>
          </cell>
          <cell r="AS4236">
            <v>42768</v>
          </cell>
          <cell r="AT4236" t="str">
            <v>SD Reservado Acciones de Movilidad UAERMV Local Salvando Vidas -</v>
          </cell>
          <cell r="AU4236">
            <v>0</v>
          </cell>
          <cell r="AV4236" t="str">
            <v>sc</v>
          </cell>
        </row>
        <row r="4237">
          <cell r="AP4237">
            <v>158108</v>
          </cell>
          <cell r="AQ4237">
            <v>10008156</v>
          </cell>
          <cell r="AR4237">
            <v>10</v>
          </cell>
          <cell r="AS4237">
            <v>42361</v>
          </cell>
          <cell r="AT4237" t="str">
            <v>UMV-638-2013 Terminado Acciones de Movilidad UAERMV Circuito Movilidad  -</v>
          </cell>
          <cell r="AU4237">
            <v>0</v>
          </cell>
          <cell r="AV4237" t="str">
            <v>sc</v>
          </cell>
        </row>
        <row r="4238">
          <cell r="AP4238">
            <v>158110</v>
          </cell>
          <cell r="AQ4238">
            <v>10008069</v>
          </cell>
          <cell r="AR4238">
            <v>10</v>
          </cell>
          <cell r="AS4238">
            <v>42361</v>
          </cell>
          <cell r="AT4238" t="str">
            <v>UMV-638-2013 Terminado Acciones de Movilidad UAERMV Circuito Movilidad  -</v>
          </cell>
          <cell r="AU4238">
            <v>0</v>
          </cell>
          <cell r="AV4238" t="str">
            <v>sc</v>
          </cell>
        </row>
        <row r="4239">
          <cell r="AP4239">
            <v>158248</v>
          </cell>
          <cell r="AQ4239">
            <v>10008235</v>
          </cell>
          <cell r="AR4239">
            <v>10</v>
          </cell>
          <cell r="AS4239">
            <v>42698</v>
          </cell>
          <cell r="AT4239" t="str">
            <v>FDLE-087-2013 Terminado Mantenimiento Periódico FDL ENGATIVA Local SD -</v>
          </cell>
          <cell r="AU4239">
            <v>0</v>
          </cell>
          <cell r="AV4239" t="str">
            <v>sc</v>
          </cell>
        </row>
        <row r="4240">
          <cell r="AP4240">
            <v>158249</v>
          </cell>
          <cell r="AQ4240">
            <v>10008194</v>
          </cell>
          <cell r="AR4240">
            <v>10</v>
          </cell>
          <cell r="AS4240">
            <v>42698</v>
          </cell>
          <cell r="AT4240" t="str">
            <v>FDLE-087-2013 Terminado Mantenimiento Periódico FDL ENGATIVA Local SD -</v>
          </cell>
          <cell r="AU4240">
            <v>0</v>
          </cell>
          <cell r="AV4240" t="str">
            <v>sc</v>
          </cell>
        </row>
        <row r="4241">
          <cell r="AP4241">
            <v>158250</v>
          </cell>
          <cell r="AQ4241">
            <v>10008119</v>
          </cell>
          <cell r="AR4241">
            <v>10</v>
          </cell>
          <cell r="AS4241">
            <v>42698</v>
          </cell>
          <cell r="AT4241" t="str">
            <v>FDLE-087-2013 Terminado Mantenimiento Periódico FDL ENGATIVA Local SD -</v>
          </cell>
          <cell r="AU4241">
            <v>0</v>
          </cell>
          <cell r="AV4241" t="str">
            <v>sc</v>
          </cell>
        </row>
        <row r="4242">
          <cell r="AP4242">
            <v>158253</v>
          </cell>
          <cell r="AQ4242">
            <v>10007851</v>
          </cell>
          <cell r="AR4242">
            <v>10</v>
          </cell>
          <cell r="AS4242">
            <v>42698</v>
          </cell>
          <cell r="AT4242" t="str">
            <v>FDLE-087-2013 Terminado Mantenimiento Periódico FDL ENGATIVA Local SD -</v>
          </cell>
          <cell r="AU4242">
            <v>0</v>
          </cell>
          <cell r="AV4242" t="str">
            <v>Reserva Alcaldias: MANTENIMIENTO OFICIO SOLICITUD 20145261914142</v>
          </cell>
        </row>
        <row r="4243">
          <cell r="AP4243">
            <v>158254</v>
          </cell>
          <cell r="AQ4243">
            <v>10007770</v>
          </cell>
          <cell r="AR4243">
            <v>10</v>
          </cell>
          <cell r="AS4243">
            <v>42698</v>
          </cell>
          <cell r="AT4243" t="str">
            <v>FDLE-087-2013 Terminado Mantenimiento Periódico FDL ENGATIVA Local SD -</v>
          </cell>
          <cell r="AU4243">
            <v>0</v>
          </cell>
          <cell r="AV4243" t="str">
            <v>sc</v>
          </cell>
        </row>
        <row r="4244">
          <cell r="AP4244">
            <v>158441</v>
          </cell>
          <cell r="AQ4244">
            <v>10008199</v>
          </cell>
          <cell r="AR4244">
            <v>10</v>
          </cell>
          <cell r="AS4244">
            <v>42313</v>
          </cell>
          <cell r="AT4244" t="str">
            <v>IDU-55-2012 Terminado Acciones de Movilidad IDU Local  -</v>
          </cell>
          <cell r="AU4244">
            <v>0</v>
          </cell>
          <cell r="AV4244" t="str">
            <v>sc</v>
          </cell>
        </row>
        <row r="4245">
          <cell r="AP4245">
            <v>158443</v>
          </cell>
          <cell r="AQ4245">
            <v>10008104</v>
          </cell>
          <cell r="AR4245">
            <v>10</v>
          </cell>
          <cell r="AS4245">
            <v>42313</v>
          </cell>
          <cell r="AT4245" t="str">
            <v>IDU-55-2012 Terminado Acciones de Movilidad IDU Local  -</v>
          </cell>
          <cell r="AU4245">
            <v>0</v>
          </cell>
          <cell r="AV4245" t="str">
            <v>sc</v>
          </cell>
        </row>
        <row r="4246">
          <cell r="AP4246">
            <v>158664</v>
          </cell>
          <cell r="AQ4246">
            <v>10008657</v>
          </cell>
          <cell r="AR4246">
            <v>10</v>
          </cell>
          <cell r="AS4246">
            <v>42698</v>
          </cell>
          <cell r="AT4246" t="str">
            <v>FDLE-250-2014 Terminado Mantenimiento Periódico FDL ENGATIVA Circuito Movilidad SD -</v>
          </cell>
          <cell r="AU4246">
            <v>0</v>
          </cell>
          <cell r="AV4246" t="str">
            <v>sc</v>
          </cell>
        </row>
        <row r="4247">
          <cell r="AP4247">
            <v>158683</v>
          </cell>
          <cell r="AQ4247">
            <v>10008704</v>
          </cell>
          <cell r="AR4247">
            <v>10</v>
          </cell>
          <cell r="AS4247">
            <v>42637</v>
          </cell>
          <cell r="AT4247" t="str">
            <v>IDU-1702-2014 Terminado Rehabilitación IDU Circuito Movilidad  Reporte Final-Calzada 2-POLIZA ESTABILIDAD Y CALIDAD ACTIVA</v>
          </cell>
          <cell r="AU4247">
            <v>44283</v>
          </cell>
          <cell r="AV4247" t="str">
            <v>sc</v>
          </cell>
        </row>
        <row r="4248">
          <cell r="AP4248">
            <v>158684</v>
          </cell>
          <cell r="AQ4248">
            <v>10008628</v>
          </cell>
          <cell r="AR4248">
            <v>10</v>
          </cell>
          <cell r="AS4248">
            <v>42313</v>
          </cell>
          <cell r="AT4248" t="str">
            <v>IDU-74-2008 Terminado Rehabilitación IDU Circuito Movilidad  -</v>
          </cell>
          <cell r="AU4248">
            <v>0</v>
          </cell>
          <cell r="AV4248" t="str">
            <v>sc</v>
          </cell>
        </row>
        <row r="4249">
          <cell r="AP4249">
            <v>158685</v>
          </cell>
          <cell r="AQ4249">
            <v>10008550</v>
          </cell>
          <cell r="AR4249">
            <v>10</v>
          </cell>
          <cell r="AS4249">
            <v>42313</v>
          </cell>
          <cell r="AT4249" t="str">
            <v>IDU-74-2008 Terminado Rehabilitación IDU Circuito Movilidad  -</v>
          </cell>
          <cell r="AU4249">
            <v>0</v>
          </cell>
          <cell r="AV4249" t="str">
            <v>sc</v>
          </cell>
        </row>
        <row r="4250">
          <cell r="AP4250">
            <v>158687</v>
          </cell>
          <cell r="AQ4250">
            <v>10008410</v>
          </cell>
          <cell r="AR4250">
            <v>10</v>
          </cell>
          <cell r="AS4250">
            <v>42313</v>
          </cell>
          <cell r="AT4250" t="str">
            <v>IDU-74-2008 Terminado Rehabilitación IDU Circuito Movilidad  -</v>
          </cell>
          <cell r="AU4250">
            <v>0</v>
          </cell>
          <cell r="AV4250" t="str">
            <v>sc</v>
          </cell>
        </row>
        <row r="4251">
          <cell r="AP4251">
            <v>158690</v>
          </cell>
          <cell r="AQ4251">
            <v>10008233</v>
          </cell>
          <cell r="AR4251">
            <v>10</v>
          </cell>
          <cell r="AS4251">
            <v>42313</v>
          </cell>
          <cell r="AT4251" t="str">
            <v>IDU-74-2008 Terminado Rehabilitación IDU Circuito Movilidad  -</v>
          </cell>
          <cell r="AU4251">
            <v>0</v>
          </cell>
          <cell r="AV4251" t="str">
            <v>sc</v>
          </cell>
        </row>
        <row r="4252">
          <cell r="AP4252">
            <v>158691</v>
          </cell>
          <cell r="AQ4252">
            <v>10008191</v>
          </cell>
          <cell r="AR4252">
            <v>10</v>
          </cell>
          <cell r="AS4252">
            <v>42313</v>
          </cell>
          <cell r="AT4252" t="str">
            <v>IDU-74-2008 Terminado Rehabilitación IDU Circuito Movilidad  -</v>
          </cell>
          <cell r="AU4252">
            <v>0</v>
          </cell>
          <cell r="AV4252" t="str">
            <v>sc</v>
          </cell>
        </row>
        <row r="4253">
          <cell r="AP4253">
            <v>158692</v>
          </cell>
          <cell r="AQ4253">
            <v>10008152</v>
          </cell>
          <cell r="AR4253">
            <v>10</v>
          </cell>
          <cell r="AS4253">
            <v>42313</v>
          </cell>
          <cell r="AT4253" t="str">
            <v>IDU-74-2008 Terminado Rehabilitación IDU Circuito Movilidad  -Calzada2-POLIZA ESTABILIDAD ACTIVA</v>
          </cell>
          <cell r="AU4253">
            <v>43142</v>
          </cell>
          <cell r="AV4253" t="str">
            <v>sc</v>
          </cell>
        </row>
        <row r="4254">
          <cell r="AP4254">
            <v>158697</v>
          </cell>
          <cell r="AQ4254">
            <v>10009937</v>
          </cell>
          <cell r="AR4254">
            <v>10</v>
          </cell>
          <cell r="AS4254">
            <v>42637</v>
          </cell>
          <cell r="AT4254" t="str">
            <v>IDU-1702-2014 Terminado Rehabilitación IDU Circuito Movilidad  Reporte Final-Calzada 2-POLIZA ESTABILIDAD Y CALIDAD ACTIVA</v>
          </cell>
          <cell r="AU4254">
            <v>44283</v>
          </cell>
          <cell r="AV4254" t="str">
            <v>sc</v>
          </cell>
        </row>
        <row r="4255">
          <cell r="AP4255">
            <v>158795</v>
          </cell>
          <cell r="AQ4255">
            <v>10007855</v>
          </cell>
          <cell r="AR4255">
            <v>10</v>
          </cell>
          <cell r="AS4255">
            <v>42637</v>
          </cell>
          <cell r="AT4255" t="str">
            <v>IDU-1702-2014 Terminado Rehabilitación IDU Circuito Movilidad  Reporte Final-Calzada 2-POLIZA ESTABILIDAD Y CALIDAD ACTIVA</v>
          </cell>
          <cell r="AU4255">
            <v>44283</v>
          </cell>
          <cell r="AV4255" t="str">
            <v>POLIZA ESTABILIDAD Y CALIDAD ACTIVA IDU 1702/14</v>
          </cell>
        </row>
        <row r="4256">
          <cell r="AP4256">
            <v>158796</v>
          </cell>
          <cell r="AQ4256">
            <v>10007804</v>
          </cell>
          <cell r="AR4256">
            <v>10</v>
          </cell>
          <cell r="AS4256">
            <v>42637</v>
          </cell>
          <cell r="AT4256" t="str">
            <v>IDU-1702-2014 Terminado Rehabilitación IDU Circuito Movilidad  Reporte Final-Calzada 2-POLIZA ESTABILIDAD Y CALIDAD ACTIVA</v>
          </cell>
          <cell r="AU4256">
            <v>44283</v>
          </cell>
          <cell r="AV4256" t="str">
            <v>POLIZA ESTABILIDAD Y CALIDAD ACTIVA IDU 1702/14</v>
          </cell>
        </row>
        <row r="4257">
          <cell r="AP4257">
            <v>158797</v>
          </cell>
          <cell r="AQ4257">
            <v>10007699</v>
          </cell>
          <cell r="AR4257">
            <v>10</v>
          </cell>
          <cell r="AS4257">
            <v>42637</v>
          </cell>
          <cell r="AT4257" t="str">
            <v>IDU-1702-2014 Terminado Rehabilitación IDU Circuito Movilidad  Reporte Final-Calzada 2-POLIZA ESTABILIDAD Y CALIDAD ACTIVA</v>
          </cell>
          <cell r="AU4257">
            <v>44283</v>
          </cell>
          <cell r="AV4257" t="str">
            <v>POLIZA ESTABILIDAD Y CALIDAD ACTIVA IDU 1702/14</v>
          </cell>
        </row>
        <row r="4258">
          <cell r="AP4258">
            <v>158798</v>
          </cell>
          <cell r="AQ4258">
            <v>10007634</v>
          </cell>
          <cell r="AR4258">
            <v>10</v>
          </cell>
          <cell r="AS4258">
            <v>42637</v>
          </cell>
          <cell r="AT4258" t="str">
            <v>IDU-1702-2014 Terminado Rehabilitación IDU Circuito Movilidad  Reporte Final-Calzada 2-POLIZA ESTABILIDAD Y CALIDAD ACTIVA</v>
          </cell>
          <cell r="AU4258">
            <v>44283</v>
          </cell>
          <cell r="AV4258" t="str">
            <v>POLIZA ESTABILIDAD Y CALIDAD ACTIVA IDU 1702/14</v>
          </cell>
        </row>
        <row r="4259">
          <cell r="AP4259">
            <v>158799</v>
          </cell>
          <cell r="AQ4259">
            <v>10007586</v>
          </cell>
          <cell r="AR4259">
            <v>10</v>
          </cell>
          <cell r="AS4259">
            <v>42637</v>
          </cell>
          <cell r="AT4259" t="str">
            <v>IDU-1702-2014 Terminado Rehabilitación IDU Circuito Movilidad  Reporte Final-Calzada 2-POLIZA ESTABILIDAD Y CALIDAD ACTIVA</v>
          </cell>
          <cell r="AU4259">
            <v>44283</v>
          </cell>
          <cell r="AV4259" t="str">
            <v>POLIZA ESTABILIDAD Y CALIDAD ACTIVA IDU 1702/14</v>
          </cell>
        </row>
        <row r="4260">
          <cell r="AP4260">
            <v>158800</v>
          </cell>
          <cell r="AQ4260">
            <v>10007489</v>
          </cell>
          <cell r="AR4260">
            <v>10</v>
          </cell>
          <cell r="AS4260">
            <v>42637</v>
          </cell>
          <cell r="AT4260" t="str">
            <v>IDU-1702-2014 Terminado Rehabilitación IDU Circuito Movilidad  Reporte Final-Calzada 2-POLIZA ESTABILIDAD Y CALIDAD ACTIVA</v>
          </cell>
          <cell r="AU4260">
            <v>44283</v>
          </cell>
          <cell r="AV4260" t="str">
            <v>sc</v>
          </cell>
        </row>
        <row r="4261">
          <cell r="AP4261">
            <v>158801</v>
          </cell>
          <cell r="AQ4261">
            <v>10007399</v>
          </cell>
          <cell r="AR4261">
            <v>10</v>
          </cell>
          <cell r="AS4261">
            <v>42637</v>
          </cell>
          <cell r="AT4261" t="str">
            <v>IDU-1702-2014 Terminado Rehabilitación IDU Circuito Movilidad  Reporte Final-Calzada 2-POLIZA ESTABILIDAD Y CALIDAD ACTIVA</v>
          </cell>
          <cell r="AU4261">
            <v>44283</v>
          </cell>
          <cell r="AV4261" t="str">
            <v>sc</v>
          </cell>
        </row>
        <row r="4262">
          <cell r="AP4262">
            <v>158802</v>
          </cell>
          <cell r="AQ4262">
            <v>10007316</v>
          </cell>
          <cell r="AR4262">
            <v>10</v>
          </cell>
          <cell r="AS4262">
            <v>42637</v>
          </cell>
          <cell r="AT4262" t="str">
            <v>IDU-1702-2014 Terminado Rehabilitación IDU Circuito Movilidad  Reporte Final-Calzada 2-POLIZA ESTABILIDAD Y CALIDAD ACTIVA</v>
          </cell>
          <cell r="AU4262">
            <v>44283</v>
          </cell>
          <cell r="AV4262" t="str">
            <v>sc</v>
          </cell>
        </row>
        <row r="4263">
          <cell r="AP4263">
            <v>158803</v>
          </cell>
          <cell r="AQ4263">
            <v>10007273</v>
          </cell>
          <cell r="AR4263">
            <v>10</v>
          </cell>
          <cell r="AS4263">
            <v>42637</v>
          </cell>
          <cell r="AT4263" t="str">
            <v>IDU-1702-2014 Terminado Rehabilitación IDU Circuito Movilidad  Reporte Final-Calzada 2-POLIZA ESTABILIDAD Y CALIDAD ACTIVA</v>
          </cell>
          <cell r="AU4263">
            <v>44283</v>
          </cell>
          <cell r="AV4263" t="str">
            <v>sc</v>
          </cell>
        </row>
        <row r="4264">
          <cell r="AP4264">
            <v>158804</v>
          </cell>
          <cell r="AQ4264">
            <v>10007225</v>
          </cell>
          <cell r="AR4264">
            <v>10</v>
          </cell>
          <cell r="AS4264">
            <v>42637</v>
          </cell>
          <cell r="AT4264" t="str">
            <v>IDU-1702-2014 Terminado Rehabilitación IDU Circuito Movilidad  Reporte Final-Calzada 2-POLIZA ESTABILIDAD Y CALIDAD ACTIVA</v>
          </cell>
          <cell r="AU4264">
            <v>44283</v>
          </cell>
          <cell r="AV4264" t="str">
            <v>sc</v>
          </cell>
        </row>
        <row r="4265">
          <cell r="AP4265">
            <v>158805</v>
          </cell>
          <cell r="AQ4265">
            <v>10007173</v>
          </cell>
          <cell r="AR4265">
            <v>10</v>
          </cell>
          <cell r="AS4265">
            <v>42637</v>
          </cell>
          <cell r="AT4265" t="str">
            <v>IDU-1702-2014 Terminado Rehabilitación IDU Circuito Movilidad  Reporte Final-Calzada 2-POLIZA ESTABILIDAD Y CALIDAD ACTIVA</v>
          </cell>
          <cell r="AU4265">
            <v>44283</v>
          </cell>
          <cell r="AV4265" t="str">
            <v>sc</v>
          </cell>
        </row>
        <row r="4266">
          <cell r="AP4266">
            <v>159033</v>
          </cell>
          <cell r="AQ4266">
            <v>10007549</v>
          </cell>
          <cell r="AR4266">
            <v>10</v>
          </cell>
          <cell r="AS4266">
            <v>42361</v>
          </cell>
          <cell r="AT4266" t="str">
            <v>UMV-638-2013 Terminado Acciones de Movilidad UAERMV Local  -</v>
          </cell>
          <cell r="AU4266">
            <v>0</v>
          </cell>
          <cell r="AV4266" t="str">
            <v>sc</v>
          </cell>
        </row>
        <row r="4267">
          <cell r="AP4267">
            <v>159034</v>
          </cell>
          <cell r="AQ4267">
            <v>10007506</v>
          </cell>
          <cell r="AR4267">
            <v>10</v>
          </cell>
          <cell r="AS4267">
            <v>42361</v>
          </cell>
          <cell r="AT4267" t="str">
            <v>UMV-638-2013 Terminado Acciones de Movilidad UAERMV Local  -</v>
          </cell>
          <cell r="AU4267">
            <v>0</v>
          </cell>
          <cell r="AV4267" t="str">
            <v>sc</v>
          </cell>
        </row>
        <row r="4268">
          <cell r="AP4268">
            <v>159080</v>
          </cell>
          <cell r="AQ4268">
            <v>10007408</v>
          </cell>
          <cell r="AR4268">
            <v>10</v>
          </cell>
          <cell r="AS4268">
            <v>42637</v>
          </cell>
          <cell r="AT4268" t="str">
            <v>IDU-1702-2014 Terminado Rehabilitación IDU Circuito Movilidad  Reporte Final-Calzada 2-POLIZA ESTABILIDAD Y CALIDAD ACTIVA</v>
          </cell>
          <cell r="AU4268">
            <v>44283</v>
          </cell>
          <cell r="AV4268" t="str">
            <v>sc</v>
          </cell>
        </row>
        <row r="4269">
          <cell r="AP4269">
            <v>159081</v>
          </cell>
          <cell r="AQ4269">
            <v>10007330</v>
          </cell>
          <cell r="AR4269">
            <v>10</v>
          </cell>
          <cell r="AS4269">
            <v>42637</v>
          </cell>
          <cell r="AT4269" t="str">
            <v>IDU-1702-2014 Terminado Rehabilitación IDU Circuito Movilidad  Reporte Final-Calzada 2-POLIZA ESTABILIDAD Y CALIDAD ACTIVA</v>
          </cell>
          <cell r="AU4269">
            <v>44283</v>
          </cell>
          <cell r="AV4269" t="str">
            <v>sc</v>
          </cell>
        </row>
        <row r="4270">
          <cell r="AP4270">
            <v>159082</v>
          </cell>
          <cell r="AQ4270">
            <v>10007241</v>
          </cell>
          <cell r="AR4270">
            <v>10</v>
          </cell>
          <cell r="AS4270">
            <v>42637</v>
          </cell>
          <cell r="AT4270" t="str">
            <v>IDU-1702-2014 Terminado Rehabilitación IDU Circuito Movilidad  Reporte Final-Calzada 2-POLIZA ESTABILIDAD Y CALIDAD ACTIVA</v>
          </cell>
          <cell r="AU4270">
            <v>44283</v>
          </cell>
          <cell r="AV4270" t="str">
            <v>sc</v>
          </cell>
        </row>
        <row r="4271">
          <cell r="AP4271">
            <v>159084</v>
          </cell>
          <cell r="AQ4271">
            <v>10007031</v>
          </cell>
          <cell r="AR4271">
            <v>10</v>
          </cell>
          <cell r="AS4271">
            <v>42313</v>
          </cell>
          <cell r="AT4271" t="str">
            <v>IDU-073-2012 Terminado Rehabilitación IDU Circuito Movilidad  -Calzada 2-POLIZA ESTABILIDAD ACTIVA</v>
          </cell>
          <cell r="AU4271">
            <v>44119</v>
          </cell>
          <cell r="AV4271" t="str">
            <v>sc</v>
          </cell>
        </row>
        <row r="4272">
          <cell r="AP4272">
            <v>159139</v>
          </cell>
          <cell r="AQ4272">
            <v>10006481</v>
          </cell>
          <cell r="AR4272">
            <v>10</v>
          </cell>
          <cell r="AS4272">
            <v>42698</v>
          </cell>
          <cell r="AT4272" t="str">
            <v>FDLE-087-2013 Terminado Mantenimiento Periódico FDL ENGATIVA Circuito Movilidad SD -</v>
          </cell>
          <cell r="AU4272">
            <v>0</v>
          </cell>
          <cell r="AV4272" t="str">
            <v>sc</v>
          </cell>
        </row>
        <row r="4273">
          <cell r="AP4273">
            <v>159140</v>
          </cell>
          <cell r="AQ4273">
            <v>10006415</v>
          </cell>
          <cell r="AR4273">
            <v>10</v>
          </cell>
          <cell r="AS4273">
            <v>42698</v>
          </cell>
          <cell r="AT4273" t="str">
            <v>FDLE-087-2013 Terminado Mantenimiento Periódico FDL ENGATIVA Circuito Movilidad SD -</v>
          </cell>
          <cell r="AU4273">
            <v>0</v>
          </cell>
          <cell r="AV4273" t="str">
            <v>sc</v>
          </cell>
        </row>
        <row r="4274">
          <cell r="AP4274">
            <v>159141</v>
          </cell>
          <cell r="AQ4274">
            <v>10006339</v>
          </cell>
          <cell r="AR4274">
            <v>10</v>
          </cell>
          <cell r="AS4274">
            <v>42698</v>
          </cell>
          <cell r="AT4274" t="str">
            <v>FDLE-087-2013 Terminado Mantenimiento Periódico FDL ENGATIVA Circuito Movilidad SD -</v>
          </cell>
          <cell r="AU4274">
            <v>0</v>
          </cell>
          <cell r="AV4274" t="str">
            <v>sc</v>
          </cell>
        </row>
        <row r="4275">
          <cell r="AP4275">
            <v>159142</v>
          </cell>
          <cell r="AQ4275">
            <v>10006150</v>
          </cell>
          <cell r="AR4275">
            <v>10</v>
          </cell>
          <cell r="AS4275">
            <v>42698</v>
          </cell>
          <cell r="AT4275" t="str">
            <v>FDLE-087-2013 Terminado Mantenimiento Periódico FDL ENGATIVA Circuito Movilidad SD -</v>
          </cell>
          <cell r="AU4275">
            <v>0</v>
          </cell>
          <cell r="AV4275" t="str">
            <v>sc</v>
          </cell>
        </row>
        <row r="4276">
          <cell r="AP4276">
            <v>159182</v>
          </cell>
          <cell r="AQ4276">
            <v>10006171</v>
          </cell>
          <cell r="AR4276">
            <v>10</v>
          </cell>
          <cell r="AS4276">
            <v>42361</v>
          </cell>
          <cell r="AT4276" t="str">
            <v>UMV-638-2013 Terminado Acciones de Movilidad UAERMV Local  -</v>
          </cell>
          <cell r="AU4276">
            <v>0</v>
          </cell>
          <cell r="AV4276" t="str">
            <v>sc</v>
          </cell>
        </row>
        <row r="4277">
          <cell r="AP4277">
            <v>159184</v>
          </cell>
          <cell r="AQ4277">
            <v>10006629</v>
          </cell>
          <cell r="AR4277">
            <v>10</v>
          </cell>
          <cell r="AS4277">
            <v>42313</v>
          </cell>
          <cell r="AT4277" t="str">
            <v>IDU-073-2012 Terminado Rehabilitación IDU Circuito Movilidad  -Calzada 2-POLIZA ESTABILIDAD ACTIVA</v>
          </cell>
          <cell r="AU4277">
            <v>44119</v>
          </cell>
          <cell r="AV4277" t="str">
            <v>sc</v>
          </cell>
        </row>
        <row r="4278">
          <cell r="AP4278">
            <v>159185</v>
          </cell>
          <cell r="AQ4278">
            <v>10006571</v>
          </cell>
          <cell r="AR4278">
            <v>10</v>
          </cell>
          <cell r="AS4278">
            <v>42313</v>
          </cell>
          <cell r="AT4278" t="str">
            <v>IDU-073-2012 Terminado Rehabilitación IDU Circuito Movilidad  -Calzada 2-POLIZA ESTABILIDAD ACTIVA</v>
          </cell>
          <cell r="AU4278">
            <v>44119</v>
          </cell>
          <cell r="AV4278" t="str">
            <v>sc</v>
          </cell>
        </row>
        <row r="4279">
          <cell r="AP4279">
            <v>159186</v>
          </cell>
          <cell r="AQ4279">
            <v>10006506</v>
          </cell>
          <cell r="AR4279">
            <v>10</v>
          </cell>
          <cell r="AS4279">
            <v>42313</v>
          </cell>
          <cell r="AT4279" t="str">
            <v>IDU-073-2012 Terminado Rehabilitación IDU Circuito Movilidad  -Calzada 2-POLIZA ESTABILIDAD ACTIVA</v>
          </cell>
          <cell r="AU4279">
            <v>44119</v>
          </cell>
          <cell r="AV4279" t="str">
            <v>sc</v>
          </cell>
        </row>
        <row r="4280">
          <cell r="AP4280">
            <v>159191</v>
          </cell>
          <cell r="AQ4280">
            <v>10006311</v>
          </cell>
          <cell r="AR4280">
            <v>10</v>
          </cell>
          <cell r="AS4280">
            <v>42313</v>
          </cell>
          <cell r="AT4280" t="str">
            <v>IDU-073-2012 Terminado Acciones de Movilidad IDU Local  -Calzada 2-POLIZA ESTABILIDAD ACTIVA</v>
          </cell>
          <cell r="AU4280">
            <v>44119</v>
          </cell>
          <cell r="AV4280" t="str">
            <v>sc</v>
          </cell>
        </row>
        <row r="4281">
          <cell r="AP4281">
            <v>159192</v>
          </cell>
          <cell r="AQ4281">
            <v>10006259</v>
          </cell>
          <cell r="AR4281">
            <v>10</v>
          </cell>
          <cell r="AS4281">
            <v>42361</v>
          </cell>
          <cell r="AT4281" t="str">
            <v>UMV-638-2013 Terminado Acciones de Movilidad UAERMV Local  -</v>
          </cell>
          <cell r="AU4281">
            <v>0</v>
          </cell>
          <cell r="AV4281" t="str">
            <v>sc</v>
          </cell>
        </row>
        <row r="4282">
          <cell r="AP4282">
            <v>159193</v>
          </cell>
          <cell r="AQ4282">
            <v>10006188</v>
          </cell>
          <cell r="AR4282">
            <v>10</v>
          </cell>
          <cell r="AS4282">
            <v>42361</v>
          </cell>
          <cell r="AT4282" t="str">
            <v>UMV-638-2013 Terminado Acciones de Movilidad UAERMV Local  -</v>
          </cell>
          <cell r="AU4282">
            <v>0</v>
          </cell>
          <cell r="AV4282" t="str">
            <v>sc</v>
          </cell>
        </row>
        <row r="4283">
          <cell r="AP4283">
            <v>159194</v>
          </cell>
          <cell r="AQ4283">
            <v>10006116</v>
          </cell>
          <cell r="AR4283">
            <v>10</v>
          </cell>
          <cell r="AS4283">
            <v>42361</v>
          </cell>
          <cell r="AT4283" t="str">
            <v>UMV-638-2013 Terminado Acciones de Movilidad UAERMV Local  -</v>
          </cell>
          <cell r="AU4283">
            <v>0</v>
          </cell>
          <cell r="AV4283" t="str">
            <v>sc</v>
          </cell>
        </row>
        <row r="4284">
          <cell r="AP4284">
            <v>159196</v>
          </cell>
          <cell r="AQ4284">
            <v>10005931</v>
          </cell>
          <cell r="AR4284">
            <v>10</v>
          </cell>
          <cell r="AS4284">
            <v>42361</v>
          </cell>
          <cell r="AT4284" t="str">
            <v>UMV-638-2013 Terminado Acciones de Movilidad UAERMV Intermedia  -</v>
          </cell>
          <cell r="AU4284">
            <v>0</v>
          </cell>
          <cell r="AV4284" t="str">
            <v>sc</v>
          </cell>
        </row>
        <row r="4285">
          <cell r="AP4285">
            <v>159197</v>
          </cell>
          <cell r="AQ4285">
            <v>10005775</v>
          </cell>
          <cell r="AR4285">
            <v>10</v>
          </cell>
          <cell r="AS4285">
            <v>42361</v>
          </cell>
          <cell r="AT4285" t="str">
            <v>UMV-638-2013 Terminado Acciones de Movilidad UAERMV Intermedia  -</v>
          </cell>
          <cell r="AU4285">
            <v>0</v>
          </cell>
          <cell r="AV4285" t="str">
            <v>sc</v>
          </cell>
        </row>
        <row r="4286">
          <cell r="AP4286">
            <v>159306</v>
          </cell>
          <cell r="AQ4286">
            <v>10007237</v>
          </cell>
          <cell r="AR4286">
            <v>10</v>
          </cell>
          <cell r="AS4286">
            <v>42361</v>
          </cell>
          <cell r="AT4286" t="str">
            <v>UMV-638-2013 Terminado Acciones de Movilidad UAERMV Local  -</v>
          </cell>
          <cell r="AU4286">
            <v>0</v>
          </cell>
          <cell r="AV4286" t="str">
            <v>sc</v>
          </cell>
        </row>
        <row r="4287">
          <cell r="AP4287">
            <v>159307</v>
          </cell>
          <cell r="AQ4287">
            <v>10007185</v>
          </cell>
          <cell r="AR4287">
            <v>10</v>
          </cell>
          <cell r="AS4287">
            <v>42361</v>
          </cell>
          <cell r="AT4287" t="str">
            <v>UMV-638-2013 Terminado Acciones de Movilidad UAERMV Local  -</v>
          </cell>
          <cell r="AU4287">
            <v>0</v>
          </cell>
          <cell r="AV4287" t="str">
            <v>sc</v>
          </cell>
        </row>
        <row r="4288">
          <cell r="AP4288">
            <v>159439</v>
          </cell>
          <cell r="AQ4288">
            <v>10008800</v>
          </cell>
          <cell r="AR4288">
            <v>10</v>
          </cell>
          <cell r="AS4288">
            <v>42698</v>
          </cell>
          <cell r="AT4288" t="str">
            <v>FDLE-250-2014 Terminado Construcción FDL ENGATIVA Circuito Movilidad SD -</v>
          </cell>
          <cell r="AU4288">
            <v>0</v>
          </cell>
          <cell r="AV4288" t="str">
            <v>sc</v>
          </cell>
        </row>
        <row r="4289">
          <cell r="AP4289">
            <v>159440</v>
          </cell>
          <cell r="AQ4289">
            <v>10008769</v>
          </cell>
          <cell r="AR4289">
            <v>10</v>
          </cell>
          <cell r="AS4289">
            <v>42698</v>
          </cell>
          <cell r="AT4289" t="str">
            <v>FDLE-250-2014 Terminado Construcción FDL ENGATIVA Circuito Movilidad SD -</v>
          </cell>
          <cell r="AU4289">
            <v>0</v>
          </cell>
          <cell r="AV4289" t="str">
            <v>sc</v>
          </cell>
        </row>
        <row r="4290">
          <cell r="AP4290">
            <v>159441</v>
          </cell>
          <cell r="AQ4290">
            <v>10008719</v>
          </cell>
          <cell r="AR4290">
            <v>10</v>
          </cell>
          <cell r="AS4290">
            <v>42698</v>
          </cell>
          <cell r="AT4290" t="str">
            <v>FDLE-250-2014 Terminado Construcción FDL ENGATIVA Circuito Movilidad SD -</v>
          </cell>
          <cell r="AU4290">
            <v>0</v>
          </cell>
          <cell r="AV4290" t="str">
            <v>sc</v>
          </cell>
        </row>
        <row r="4291">
          <cell r="AP4291">
            <v>159442</v>
          </cell>
          <cell r="AQ4291">
            <v>10008682</v>
          </cell>
          <cell r="AR4291">
            <v>10</v>
          </cell>
          <cell r="AS4291">
            <v>42698</v>
          </cell>
          <cell r="AT4291" t="str">
            <v>FDLE-250-2014 Terminado Construcción FDL ENGATIVA Circuito Movilidad SD -</v>
          </cell>
          <cell r="AU4291">
            <v>0</v>
          </cell>
          <cell r="AV4291" t="str">
            <v>sc</v>
          </cell>
        </row>
        <row r="4292">
          <cell r="AP4292">
            <v>159443</v>
          </cell>
          <cell r="AQ4292">
            <v>10008648</v>
          </cell>
          <cell r="AR4292">
            <v>10</v>
          </cell>
          <cell r="AS4292">
            <v>42698</v>
          </cell>
          <cell r="AT4292" t="str">
            <v>FDLE-250-2014 Terminado Construcción FDL ENGATIVA Circuito Movilidad SD -</v>
          </cell>
          <cell r="AU4292">
            <v>0</v>
          </cell>
          <cell r="AV4292" t="str">
            <v>sc</v>
          </cell>
        </row>
        <row r="4293">
          <cell r="AP4293">
            <v>159474</v>
          </cell>
          <cell r="AQ4293">
            <v>10008716</v>
          </cell>
          <cell r="AR4293">
            <v>10</v>
          </cell>
          <cell r="AS4293">
            <v>42034</v>
          </cell>
          <cell r="AT4293" t="str">
            <v>CONV-1292-2012 Terminado Mantenimiento Periódico UAERMV Circuito Movilidad  -</v>
          </cell>
          <cell r="AU4293">
            <v>0</v>
          </cell>
          <cell r="AV4293" t="str">
            <v>sc</v>
          </cell>
        </row>
        <row r="4294">
          <cell r="AP4294">
            <v>159475</v>
          </cell>
          <cell r="AQ4294">
            <v>10008683</v>
          </cell>
          <cell r="AR4294">
            <v>10</v>
          </cell>
          <cell r="AS4294">
            <v>41464</v>
          </cell>
          <cell r="AT4294" t="str">
            <v>SD Terminado Mantenimiento Periódico UAERMV Circuito Movilidad  -</v>
          </cell>
          <cell r="AU4294">
            <v>0</v>
          </cell>
          <cell r="AV4294" t="str">
            <v>sc</v>
          </cell>
        </row>
        <row r="4295">
          <cell r="AP4295">
            <v>159525</v>
          </cell>
          <cell r="AQ4295">
            <v>10007966</v>
          </cell>
          <cell r="AR4295">
            <v>10</v>
          </cell>
          <cell r="AS4295">
            <v>41519</v>
          </cell>
          <cell r="AT4295" t="str">
            <v>SD Terminado Mantenimiento Periódico UAERMV Circuito Movilidad  -</v>
          </cell>
          <cell r="AU4295">
            <v>0</v>
          </cell>
          <cell r="AV4295" t="str">
            <v>sc</v>
          </cell>
        </row>
        <row r="4296">
          <cell r="AP4296">
            <v>159528</v>
          </cell>
          <cell r="AQ4296">
            <v>10007927</v>
          </cell>
          <cell r="AR4296">
            <v>10</v>
          </cell>
          <cell r="AS4296">
            <v>40864</v>
          </cell>
          <cell r="AT4296" t="str">
            <v>SD Terminado Mantenimiento Periódico UAERMV Circuito Movilidad  -</v>
          </cell>
          <cell r="AU4296">
            <v>0</v>
          </cell>
          <cell r="AV4296" t="str">
            <v>sc</v>
          </cell>
        </row>
        <row r="4297">
          <cell r="AP4297">
            <v>159530</v>
          </cell>
          <cell r="AQ4297">
            <v>10007882</v>
          </cell>
          <cell r="AR4297">
            <v>10</v>
          </cell>
          <cell r="AS4297">
            <v>42361</v>
          </cell>
          <cell r="AT4297" t="str">
            <v>UMV-638-2013 Terminado Acciones de Movilidad UAERMV Circuito Movilidad  -</v>
          </cell>
          <cell r="AU4297">
            <v>0</v>
          </cell>
          <cell r="AV4297" t="str">
            <v>sc</v>
          </cell>
        </row>
        <row r="4298">
          <cell r="AP4298">
            <v>159561</v>
          </cell>
          <cell r="AQ4298">
            <v>10007560</v>
          </cell>
          <cell r="AR4298">
            <v>10</v>
          </cell>
          <cell r="AS4298">
            <v>42361</v>
          </cell>
          <cell r="AT4298" t="str">
            <v>UMV-638-2013 Terminado Acciones de Movilidad UAERMV Circuito Movilidad  -</v>
          </cell>
          <cell r="AU4298">
            <v>0</v>
          </cell>
          <cell r="AV4298" t="str">
            <v>sc</v>
          </cell>
        </row>
        <row r="4299">
          <cell r="AP4299">
            <v>159562</v>
          </cell>
          <cell r="AQ4299">
            <v>10007535</v>
          </cell>
          <cell r="AR4299">
            <v>10</v>
          </cell>
          <cell r="AS4299">
            <v>42361</v>
          </cell>
          <cell r="AT4299" t="str">
            <v>UMV-638-2013 Terminado Acciones de Movilidad UAERMV Circuito Movilidad  -</v>
          </cell>
          <cell r="AU4299">
            <v>0</v>
          </cell>
          <cell r="AV4299" t="str">
            <v>sc</v>
          </cell>
        </row>
        <row r="4300">
          <cell r="AP4300">
            <v>159703</v>
          </cell>
          <cell r="AQ4300">
            <v>10008011</v>
          </cell>
          <cell r="AR4300">
            <v>10</v>
          </cell>
          <cell r="AS4300">
            <v>42361</v>
          </cell>
          <cell r="AT4300" t="str">
            <v>UMV-638-2013 Terminado Acciones de Movilidad UAERMV Circuito Movilidad  -</v>
          </cell>
          <cell r="AU4300">
            <v>0</v>
          </cell>
          <cell r="AV4300" t="str">
            <v>sc</v>
          </cell>
        </row>
        <row r="4301">
          <cell r="AP4301">
            <v>159724</v>
          </cell>
          <cell r="AQ4301">
            <v>10007017</v>
          </cell>
          <cell r="AR4301">
            <v>10</v>
          </cell>
          <cell r="AS4301">
            <v>42695</v>
          </cell>
          <cell r="AT4301" t="str">
            <v>FDLE-019-2015 Terminado Construcción FDL ENGATIVA Circuito Movilidad SD -</v>
          </cell>
          <cell r="AU4301">
            <v>0</v>
          </cell>
          <cell r="AV4301" t="str">
            <v>sc</v>
          </cell>
        </row>
        <row r="4302">
          <cell r="AP4302">
            <v>159725</v>
          </cell>
          <cell r="AQ4302">
            <v>10009957</v>
          </cell>
          <cell r="AR4302">
            <v>10</v>
          </cell>
          <cell r="AS4302">
            <v>42361</v>
          </cell>
          <cell r="AT4302" t="str">
            <v>UMV-638-2013 Terminado Acciones de Movilidad UAERMV Circuito Movilidad  -</v>
          </cell>
          <cell r="AU4302">
            <v>0</v>
          </cell>
          <cell r="AV4302" t="str">
            <v>sc</v>
          </cell>
        </row>
        <row r="4303">
          <cell r="AP4303">
            <v>159784</v>
          </cell>
          <cell r="AQ4303">
            <v>10007317</v>
          </cell>
          <cell r="AR4303">
            <v>10</v>
          </cell>
          <cell r="AS4303">
            <v>41149</v>
          </cell>
          <cell r="AT4303" t="str">
            <v>SD Terminado Mantenimiento Periódico UAERMV Circuito Movilidad  -</v>
          </cell>
          <cell r="AU4303">
            <v>0</v>
          </cell>
          <cell r="AV4303" t="str">
            <v>sc</v>
          </cell>
        </row>
        <row r="4304">
          <cell r="AP4304">
            <v>159785</v>
          </cell>
          <cell r="AQ4304">
            <v>10007248</v>
          </cell>
          <cell r="AR4304">
            <v>10</v>
          </cell>
          <cell r="AS4304">
            <v>41149</v>
          </cell>
          <cell r="AT4304" t="str">
            <v>SD Terminado Mantenimiento Periódico UAERMV Circuito Movilidad  -</v>
          </cell>
          <cell r="AU4304">
            <v>0</v>
          </cell>
          <cell r="AV4304" t="str">
            <v>sc</v>
          </cell>
        </row>
        <row r="4305">
          <cell r="AP4305">
            <v>159788</v>
          </cell>
          <cell r="AQ4305">
            <v>10007104</v>
          </cell>
          <cell r="AR4305">
            <v>10</v>
          </cell>
          <cell r="AS4305">
            <v>41579</v>
          </cell>
          <cell r="AT4305" t="str">
            <v>SD Terminado Mantenimiento Periódico UAERMV Circuito Movilidad  -</v>
          </cell>
          <cell r="AU4305">
            <v>0</v>
          </cell>
          <cell r="AV4305" t="str">
            <v>sc</v>
          </cell>
        </row>
        <row r="4306">
          <cell r="AP4306">
            <v>159792</v>
          </cell>
          <cell r="AQ4306">
            <v>10006946</v>
          </cell>
          <cell r="AR4306">
            <v>10</v>
          </cell>
          <cell r="AS4306">
            <v>42361</v>
          </cell>
          <cell r="AT4306" t="str">
            <v>UMV-638-2013 Terminado Acciones de Movilidad UAERMV Circuito Movilidad  -</v>
          </cell>
          <cell r="AU4306">
            <v>0</v>
          </cell>
          <cell r="AV4306" t="str">
            <v>sc</v>
          </cell>
        </row>
        <row r="4307">
          <cell r="AP4307">
            <v>159885</v>
          </cell>
          <cell r="AQ4307">
            <v>10006907</v>
          </cell>
          <cell r="AR4307">
            <v>10</v>
          </cell>
          <cell r="AS4307">
            <v>42361</v>
          </cell>
          <cell r="AT4307" t="str">
            <v>UMV-638-2013 Terminado Acciones de Movilidad UAERMV Circuito Movilidad  -</v>
          </cell>
          <cell r="AU4307">
            <v>0</v>
          </cell>
          <cell r="AV4307" t="str">
            <v>sc</v>
          </cell>
        </row>
        <row r="4308">
          <cell r="AP4308">
            <v>159887</v>
          </cell>
          <cell r="AQ4308">
            <v>10006859</v>
          </cell>
          <cell r="AR4308">
            <v>10</v>
          </cell>
          <cell r="AS4308">
            <v>42361</v>
          </cell>
          <cell r="AT4308" t="str">
            <v>UMV-638-2013 Terminado Acciones de Movilidad UAERMV Circuito Movilidad  -</v>
          </cell>
          <cell r="AU4308">
            <v>0</v>
          </cell>
          <cell r="AV4308" t="str">
            <v>sc</v>
          </cell>
        </row>
        <row r="4309">
          <cell r="AP4309">
            <v>159889</v>
          </cell>
          <cell r="AQ4309">
            <v>10006813</v>
          </cell>
          <cell r="AR4309">
            <v>10</v>
          </cell>
          <cell r="AS4309">
            <v>42361</v>
          </cell>
          <cell r="AT4309" t="str">
            <v>UMV-638-2013 Terminado Acciones de Movilidad UAERMV Circuito Movilidad  -</v>
          </cell>
          <cell r="AU4309">
            <v>0</v>
          </cell>
          <cell r="AV4309" t="str">
            <v>sc</v>
          </cell>
        </row>
        <row r="4310">
          <cell r="AP4310">
            <v>159892</v>
          </cell>
          <cell r="AQ4310">
            <v>10006696</v>
          </cell>
          <cell r="AR4310">
            <v>10</v>
          </cell>
          <cell r="AS4310">
            <v>42723</v>
          </cell>
          <cell r="AT4310" t="str">
            <v>SD Terminado Mantenimiento Periódico UAERMV Circuito Movilidad SD -</v>
          </cell>
          <cell r="AU4310">
            <v>0</v>
          </cell>
          <cell r="AV4310" t="str">
            <v>sc</v>
          </cell>
        </row>
        <row r="4311">
          <cell r="AP4311">
            <v>159898</v>
          </cell>
          <cell r="AQ4311">
            <v>10006429</v>
          </cell>
          <cell r="AR4311">
            <v>10</v>
          </cell>
          <cell r="AS4311">
            <v>42361</v>
          </cell>
          <cell r="AT4311" t="str">
            <v>UMV-638-2013 Terminado Acciones de Movilidad UAERMV Circuito Movilidad  -</v>
          </cell>
          <cell r="AU4311">
            <v>0</v>
          </cell>
          <cell r="AV4311" t="str">
            <v>sc</v>
          </cell>
        </row>
        <row r="4312">
          <cell r="AP4312">
            <v>159899</v>
          </cell>
          <cell r="AQ4312">
            <v>10006388</v>
          </cell>
          <cell r="AR4312">
            <v>10</v>
          </cell>
          <cell r="AS4312">
            <v>42361</v>
          </cell>
          <cell r="AT4312" t="str">
            <v>UMV-638-2013 Terminado Acciones de Movilidad UAERMV Circuito Movilidad  -</v>
          </cell>
          <cell r="AU4312">
            <v>0</v>
          </cell>
          <cell r="AV4312" t="str">
            <v>sc</v>
          </cell>
        </row>
        <row r="4313">
          <cell r="AP4313">
            <v>159917</v>
          </cell>
          <cell r="AQ4313">
            <v>10006841</v>
          </cell>
          <cell r="AR4313">
            <v>10</v>
          </cell>
          <cell r="AS4313">
            <v>42361</v>
          </cell>
          <cell r="AT4313" t="str">
            <v>UMV-638-2013 Terminado Acciones de Movilidad UAERMV Circuito Movilidad  -</v>
          </cell>
          <cell r="AU4313">
            <v>0</v>
          </cell>
          <cell r="AV4313" t="str">
            <v>sc</v>
          </cell>
        </row>
        <row r="4314">
          <cell r="AP4314">
            <v>159925</v>
          </cell>
          <cell r="AQ4314">
            <v>10006393</v>
          </cell>
          <cell r="AR4314">
            <v>10</v>
          </cell>
          <cell r="AS4314">
            <v>42361</v>
          </cell>
          <cell r="AT4314" t="str">
            <v>UMV-638-2013 Terminado Acciones de Movilidad UAERMV Circuito Movilidad  -</v>
          </cell>
          <cell r="AU4314">
            <v>0</v>
          </cell>
          <cell r="AV4314" t="str">
            <v>sc</v>
          </cell>
        </row>
        <row r="4315">
          <cell r="AP4315">
            <v>159989</v>
          </cell>
          <cell r="AQ4315">
            <v>10005776</v>
          </cell>
          <cell r="AR4315">
            <v>10</v>
          </cell>
          <cell r="AS4315">
            <v>41029</v>
          </cell>
          <cell r="AT4315" t="str">
            <v>CONV-137-2009 Terminado Mantenimiento Periódico UAERMV Local  -</v>
          </cell>
          <cell r="AU4315">
            <v>0</v>
          </cell>
          <cell r="AV4315" t="str">
            <v>sc</v>
          </cell>
        </row>
        <row r="4316">
          <cell r="AP4316">
            <v>160081</v>
          </cell>
          <cell r="AQ4316">
            <v>10007249</v>
          </cell>
          <cell r="AR4316">
            <v>10</v>
          </cell>
          <cell r="AS4316">
            <v>41481</v>
          </cell>
          <cell r="AT4316" t="str">
            <v>SD Terminado Mantenimiento Periódico UAERMV Local  -</v>
          </cell>
          <cell r="AU4316">
            <v>0</v>
          </cell>
          <cell r="AV4316" t="str">
            <v>sc</v>
          </cell>
        </row>
        <row r="4317">
          <cell r="AP4317">
            <v>160182</v>
          </cell>
          <cell r="AQ4317">
            <v>10005923</v>
          </cell>
          <cell r="AR4317">
            <v>10</v>
          </cell>
          <cell r="AS4317">
            <v>41411</v>
          </cell>
          <cell r="AT4317" t="str">
            <v>SD Terminado Mantenimiento Periódico UAERMV Circuito Movilidad  -</v>
          </cell>
          <cell r="AU4317">
            <v>0</v>
          </cell>
          <cell r="AV4317" t="str">
            <v>sc</v>
          </cell>
        </row>
        <row r="4318">
          <cell r="AP4318">
            <v>160301</v>
          </cell>
          <cell r="AQ4318">
            <v>10007360</v>
          </cell>
          <cell r="AR4318">
            <v>10</v>
          </cell>
          <cell r="AS4318">
            <v>42723</v>
          </cell>
          <cell r="AT4318" t="str">
            <v>SD Terminado Mantenimiento Rutinario UAERMV Local SD -</v>
          </cell>
          <cell r="AU4318">
            <v>0</v>
          </cell>
          <cell r="AV4318" t="str">
            <v>sc</v>
          </cell>
        </row>
        <row r="4319">
          <cell r="AP4319">
            <v>160318</v>
          </cell>
          <cell r="AQ4319">
            <v>10007131</v>
          </cell>
          <cell r="AR4319">
            <v>10</v>
          </cell>
          <cell r="AS4319">
            <v>41298</v>
          </cell>
          <cell r="AT4319" t="str">
            <v>SD Terminado Mantenimiento Periódico UAERMV Circuito Movilidad  -</v>
          </cell>
          <cell r="AU4319">
            <v>0</v>
          </cell>
          <cell r="AV4319" t="str">
            <v>sc</v>
          </cell>
        </row>
        <row r="4320">
          <cell r="AP4320">
            <v>160377</v>
          </cell>
          <cell r="AQ4320">
            <v>10006956</v>
          </cell>
          <cell r="AR4320">
            <v>10</v>
          </cell>
          <cell r="AS4320">
            <v>42723</v>
          </cell>
          <cell r="AT4320" t="str">
            <v>SD Terminado Mantenimiento Rutinario UAERMV Circuito Movilidad SD -</v>
          </cell>
          <cell r="AU4320">
            <v>0</v>
          </cell>
          <cell r="AV4320" t="str">
            <v>sc</v>
          </cell>
        </row>
        <row r="4321">
          <cell r="AP4321">
            <v>160378</v>
          </cell>
          <cell r="AQ4321">
            <v>10006873</v>
          </cell>
          <cell r="AR4321">
            <v>10</v>
          </cell>
          <cell r="AS4321">
            <v>42698</v>
          </cell>
          <cell r="AT4321" t="str">
            <v>FDLE-087-2013 Terminado Mantenimiento Periódico FDL ENGATIVA Circuito Movilidad SD -</v>
          </cell>
          <cell r="AU4321">
            <v>0</v>
          </cell>
          <cell r="AV4321" t="str">
            <v>sc</v>
          </cell>
        </row>
        <row r="4322">
          <cell r="AP4322">
            <v>160470</v>
          </cell>
          <cell r="AQ4322">
            <v>10006115</v>
          </cell>
          <cell r="AR4322">
            <v>10</v>
          </cell>
          <cell r="AS4322">
            <v>42698</v>
          </cell>
          <cell r="AT4322" t="str">
            <v>FDLE-087-2013 Terminado Mantenimiento Periódico FDL ENGATIVA Circuito Movilidad SD -</v>
          </cell>
          <cell r="AU4322">
            <v>0</v>
          </cell>
          <cell r="AV4322" t="str">
            <v>sc</v>
          </cell>
        </row>
        <row r="4323">
          <cell r="AP4323">
            <v>160486</v>
          </cell>
          <cell r="AQ4323">
            <v>10005971</v>
          </cell>
          <cell r="AR4323">
            <v>10</v>
          </cell>
          <cell r="AS4323">
            <v>42698</v>
          </cell>
          <cell r="AT4323" t="str">
            <v>FDLE-087-2013 Terminado Mantenimiento Periódico FDL ENGATIVA Circuito Movilidad SD -</v>
          </cell>
          <cell r="AU4323">
            <v>0</v>
          </cell>
          <cell r="AV4323" t="str">
            <v>sc</v>
          </cell>
        </row>
        <row r="4324">
          <cell r="AP4324">
            <v>160487</v>
          </cell>
          <cell r="AQ4324">
            <v>10005853</v>
          </cell>
          <cell r="AR4324">
            <v>10</v>
          </cell>
          <cell r="AS4324">
            <v>42698</v>
          </cell>
          <cell r="AT4324" t="str">
            <v>FDLE-087-2013 Terminado Mantenimiento Periódico FDL ENGATIVA Circuito Movilidad SD -</v>
          </cell>
          <cell r="AU4324">
            <v>0</v>
          </cell>
          <cell r="AV4324" t="str">
            <v>sc</v>
          </cell>
        </row>
        <row r="4325">
          <cell r="AP4325">
            <v>160549</v>
          </cell>
          <cell r="AQ4325">
            <v>10004728</v>
          </cell>
          <cell r="AR4325">
            <v>10</v>
          </cell>
          <cell r="AS4325">
            <v>42313</v>
          </cell>
          <cell r="AT4325" t="str">
            <v>IDU-073-2012 Terminado Rehabilitación IDU Circuito Movilidad  -Calzada 2-POLIZA ESTABILIDAD ACTIVA</v>
          </cell>
          <cell r="AU4325">
            <v>44119</v>
          </cell>
          <cell r="AV4325" t="str">
            <v>sc</v>
          </cell>
        </row>
        <row r="4326">
          <cell r="AP4326">
            <v>160550</v>
          </cell>
          <cell r="AQ4326">
            <v>10004645</v>
          </cell>
          <cell r="AR4326">
            <v>10</v>
          </cell>
          <cell r="AS4326">
            <v>42313</v>
          </cell>
          <cell r="AT4326" t="str">
            <v>IDU-073-2012 Terminado Rehabilitación IDU Circuito Movilidad  -Calzada 2-POLIZA ESTABILIDAD ACTIVA</v>
          </cell>
          <cell r="AU4326">
            <v>44119</v>
          </cell>
          <cell r="AV4326" t="str">
            <v>sc</v>
          </cell>
        </row>
        <row r="4327">
          <cell r="AP4327">
            <v>160551</v>
          </cell>
          <cell r="AQ4327">
            <v>10004541</v>
          </cell>
          <cell r="AR4327">
            <v>10</v>
          </cell>
          <cell r="AS4327">
            <v>42313</v>
          </cell>
          <cell r="AT4327" t="str">
            <v>IDU-073-2012 Terminado Rehabilitación IDU Circuito Movilidad  -Calzada 2-POLIZA ESTABILIDAD ACTIVA</v>
          </cell>
          <cell r="AU4327">
            <v>44119</v>
          </cell>
          <cell r="AV4327" t="str">
            <v>sc</v>
          </cell>
        </row>
        <row r="4328">
          <cell r="AP4328">
            <v>160552</v>
          </cell>
          <cell r="AQ4328">
            <v>10004447</v>
          </cell>
          <cell r="AR4328">
            <v>10</v>
          </cell>
          <cell r="AS4328">
            <v>42313</v>
          </cell>
          <cell r="AT4328" t="str">
            <v>IDU-073-2012 Terminado Rehabilitación IDU Circuito Movilidad  -Calzada 2-POLIZA ESTABILIDAD ACTIVA</v>
          </cell>
          <cell r="AU4328">
            <v>44119</v>
          </cell>
          <cell r="AV4328" t="str">
            <v>sc</v>
          </cell>
        </row>
        <row r="4329">
          <cell r="AP4329">
            <v>160553</v>
          </cell>
          <cell r="AQ4329">
            <v>10004197</v>
          </cell>
          <cell r="AR4329">
            <v>10</v>
          </cell>
          <cell r="AS4329">
            <v>42313</v>
          </cell>
          <cell r="AT4329" t="str">
            <v>IDU-073-2012 Terminado Rehabilitación IDU Circuito Movilidad  -Calzada 2-POLIZA ESTABILIDAD ACTIVA</v>
          </cell>
          <cell r="AU4329">
            <v>44119</v>
          </cell>
          <cell r="AV4329" t="str">
            <v>sc</v>
          </cell>
        </row>
        <row r="4330">
          <cell r="AP4330">
            <v>160554</v>
          </cell>
          <cell r="AQ4330">
            <v>10004102</v>
          </cell>
          <cell r="AR4330">
            <v>10</v>
          </cell>
          <cell r="AS4330">
            <v>42313</v>
          </cell>
          <cell r="AT4330" t="str">
            <v>IDU-073-2012 Terminado Rehabilitación IDU Circuito Movilidad  -</v>
          </cell>
          <cell r="AU4330">
            <v>0</v>
          </cell>
          <cell r="AV4330" t="str">
            <v>sc</v>
          </cell>
        </row>
        <row r="4331">
          <cell r="AP4331">
            <v>160624</v>
          </cell>
          <cell r="AQ4331">
            <v>10003250</v>
          </cell>
          <cell r="AR4331">
            <v>10</v>
          </cell>
          <cell r="AS4331">
            <v>42361</v>
          </cell>
          <cell r="AT4331" t="str">
            <v>UMV-638-2013 Terminado Acciones de Movilidad UAERMV Circuito Movilidad  -</v>
          </cell>
          <cell r="AU4331">
            <v>0</v>
          </cell>
          <cell r="AV4331" t="str">
            <v>INTERVENCION UAERMV UMV-638-2013 Intervencion Acciones de Movilidad Fecha Reporte 22/12/2015</v>
          </cell>
        </row>
        <row r="4332">
          <cell r="AP4332">
            <v>160626</v>
          </cell>
          <cell r="AQ4332">
            <v>10003179</v>
          </cell>
          <cell r="AR4332">
            <v>10</v>
          </cell>
          <cell r="AS4332">
            <v>42361</v>
          </cell>
          <cell r="AT4332" t="str">
            <v>UMV-638-2013 Terminado Acciones de Movilidad UAERMV Circuito Movilidad  -</v>
          </cell>
          <cell r="AU4332">
            <v>0</v>
          </cell>
          <cell r="AV4332" t="str">
            <v>INTERVENCION UAERMV UMV-638-2013 Intervencion Acciones de Movilidad Fecha Reporte 22/12/2015</v>
          </cell>
        </row>
        <row r="4333">
          <cell r="AP4333">
            <v>160627</v>
          </cell>
          <cell r="AQ4333">
            <v>10003037</v>
          </cell>
          <cell r="AR4333">
            <v>10</v>
          </cell>
          <cell r="AS4333">
            <v>42361</v>
          </cell>
          <cell r="AT4333" t="str">
            <v>UMV-638-2013 Terminado Acciones de Movilidad UAERMV Circuito Movilidad  -</v>
          </cell>
          <cell r="AU4333">
            <v>0</v>
          </cell>
          <cell r="AV4333" t="str">
            <v>INTERVENCION UAERMV UMV-638-2013 Intervencion Acciones de Movilidad Fecha Reporte 22/12/2015</v>
          </cell>
        </row>
        <row r="4334">
          <cell r="AP4334">
            <v>160636</v>
          </cell>
          <cell r="AQ4334">
            <v>10003458</v>
          </cell>
          <cell r="AR4334">
            <v>10</v>
          </cell>
          <cell r="AS4334">
            <v>42313</v>
          </cell>
          <cell r="AT4334" t="str">
            <v>IDU-74-2008 Terminado Acciones de Movilidad IDU Circuito Movilidad  -</v>
          </cell>
          <cell r="AU4334">
            <v>0</v>
          </cell>
          <cell r="AV4334" t="str">
            <v>sc</v>
          </cell>
        </row>
        <row r="4335">
          <cell r="AP4335">
            <v>160644</v>
          </cell>
          <cell r="AQ4335">
            <v>10002826</v>
          </cell>
          <cell r="AR4335">
            <v>10</v>
          </cell>
          <cell r="AS4335">
            <v>42637</v>
          </cell>
          <cell r="AT4335" t="str">
            <v>IDU-1702-2014 Terminado Diagnostico IDU Circuito Movilidad  Reporte Final-Calzada 2-POLIZA ESTABILIDAD Y CALIDAD ACTIVA</v>
          </cell>
          <cell r="AU4335">
            <v>44283</v>
          </cell>
          <cell r="AV4335" t="str">
            <v>sc</v>
          </cell>
        </row>
        <row r="4336">
          <cell r="AP4336">
            <v>160647</v>
          </cell>
          <cell r="AQ4336">
            <v>10002565</v>
          </cell>
          <cell r="AR4336">
            <v>10</v>
          </cell>
          <cell r="AS4336">
            <v>42637</v>
          </cell>
          <cell r="AT4336" t="str">
            <v>IDU-1702-2014 Excluido Mantenimiento Periódico IDU Circuito Movilidad  Reporte Final-Calzada 2-POLIZA ESTABILIDAD Y CALIDAD ACTIVA</v>
          </cell>
          <cell r="AU4336">
            <v>44283</v>
          </cell>
          <cell r="AV4336" t="str">
            <v>sc</v>
          </cell>
        </row>
        <row r="4337">
          <cell r="AP4337">
            <v>160650</v>
          </cell>
          <cell r="AQ4337">
            <v>10002359</v>
          </cell>
          <cell r="AR4337">
            <v>10</v>
          </cell>
          <cell r="AS4337">
            <v>42637</v>
          </cell>
          <cell r="AT4337" t="str">
            <v>IDU-1702-2014 Terminado Diagnostico IDU Circuito Movilidad  Reporte Final-Calzada 2-POLIZA ESTABILIDAD Y CALIDAD ACTIVA</v>
          </cell>
          <cell r="AU4337">
            <v>44283</v>
          </cell>
          <cell r="AV4337" t="str">
            <v>sc</v>
          </cell>
        </row>
        <row r="4338">
          <cell r="AP4338">
            <v>160657</v>
          </cell>
          <cell r="AQ4338">
            <v>10001835</v>
          </cell>
          <cell r="AR4338">
            <v>10</v>
          </cell>
          <cell r="AS4338">
            <v>42637</v>
          </cell>
          <cell r="AT4338" t="str">
            <v>IDU-1702-2014 Terminado Diagnostico IDU Circuito Movilidad  Reporte Final-Calzada 2-POLIZA ESTABILIDAD Y CALIDAD ACTIVA</v>
          </cell>
          <cell r="AU4338">
            <v>44283</v>
          </cell>
          <cell r="AV4338" t="str">
            <v>sc</v>
          </cell>
        </row>
        <row r="4339">
          <cell r="AP4339">
            <v>160664</v>
          </cell>
          <cell r="AQ4339">
            <v>10001461</v>
          </cell>
          <cell r="AR4339">
            <v>10</v>
          </cell>
          <cell r="AS4339">
            <v>42637</v>
          </cell>
          <cell r="AT4339" t="str">
            <v>IDU-1702-2014 Terminado Diagnostico IDU Circuito Movilidad  Reporte Final-Calzada 2-POLIZA ESTABILIDAD Y CALIDAD ACTIVA</v>
          </cell>
          <cell r="AU4339">
            <v>44283</v>
          </cell>
          <cell r="AV4339" t="str">
            <v>sc</v>
          </cell>
        </row>
        <row r="4340">
          <cell r="AP4340">
            <v>160728</v>
          </cell>
          <cell r="AQ4340">
            <v>10002527</v>
          </cell>
          <cell r="AR4340">
            <v>10</v>
          </cell>
          <cell r="AS4340">
            <v>42361</v>
          </cell>
          <cell r="AT4340" t="str">
            <v>UMV-638-2013 Terminado Acciones de Movilidad UAERMV Circuito Movilidad  -</v>
          </cell>
          <cell r="AU4340">
            <v>0</v>
          </cell>
          <cell r="AV4340" t="str">
            <v>sc</v>
          </cell>
        </row>
        <row r="4341">
          <cell r="AP4341">
            <v>160729</v>
          </cell>
          <cell r="AQ4341">
            <v>10002455</v>
          </cell>
          <cell r="AR4341">
            <v>10</v>
          </cell>
          <cell r="AS4341">
            <v>42361</v>
          </cell>
          <cell r="AT4341" t="str">
            <v>UMV-638-2013 Terminado Acciones de Movilidad UAERMV Circuito Movilidad  -</v>
          </cell>
          <cell r="AU4341">
            <v>0</v>
          </cell>
          <cell r="AV4341" t="str">
            <v>sc</v>
          </cell>
        </row>
        <row r="4342">
          <cell r="AP4342">
            <v>160822</v>
          </cell>
          <cell r="AQ4342">
            <v>10002973</v>
          </cell>
          <cell r="AR4342">
            <v>10</v>
          </cell>
          <cell r="AS4342">
            <v>42637</v>
          </cell>
          <cell r="AT4342" t="str">
            <v>IDU-1702-2014 Terminado Diagnostico IDU Circuito Movilidad  Reporte Final-Calzada 2-POLIZA ESTABILIDAD Y CALIDAD ACTIVA</v>
          </cell>
          <cell r="AU4342">
            <v>44283</v>
          </cell>
          <cell r="AV4342" t="str">
            <v>sc</v>
          </cell>
        </row>
        <row r="4343">
          <cell r="AP4343">
            <v>160835</v>
          </cell>
          <cell r="AQ4343">
            <v>10002119</v>
          </cell>
          <cell r="AR4343">
            <v>10</v>
          </cell>
          <cell r="AS4343">
            <v>42637</v>
          </cell>
          <cell r="AT4343" t="str">
            <v>IDU-1702-2014 Terminado Diagnostico IDU Circuito Movilidad  Reporte Final-Calzada 2-POLIZA ESTABILIDAD Y CALIDAD ACTIVA</v>
          </cell>
          <cell r="AU4343">
            <v>44283</v>
          </cell>
          <cell r="AV4343" t="str">
            <v>POLIZA ESTABILIDAD Y CALIDAD IDU 1702/14</v>
          </cell>
        </row>
        <row r="4344">
          <cell r="AP4344">
            <v>160901</v>
          </cell>
          <cell r="AQ4344">
            <v>10005743</v>
          </cell>
          <cell r="AR4344">
            <v>10</v>
          </cell>
          <cell r="AS4344">
            <v>42361</v>
          </cell>
          <cell r="AT4344" t="str">
            <v>UMV-638-2013 Terminado Acciones de Movilidad UAERMV Local  -</v>
          </cell>
          <cell r="AU4344">
            <v>0</v>
          </cell>
          <cell r="AV4344" t="str">
            <v xml:space="preserve">Proceso de contratación de la Factibilidad, Estudios y Diseños de la Avenida Ciudad de Cali, </v>
          </cell>
        </row>
        <row r="4345">
          <cell r="AP4345">
            <v>160909</v>
          </cell>
          <cell r="AQ4345">
            <v>10005497</v>
          </cell>
          <cell r="AR4345">
            <v>10</v>
          </cell>
          <cell r="AS4345">
            <v>42723</v>
          </cell>
          <cell r="AT4345" t="str">
            <v>SD Terminado Mantenimiento Rutinario UAERMV Circuito Movilidad SD -</v>
          </cell>
          <cell r="AU4345">
            <v>0</v>
          </cell>
          <cell r="AV4345" t="str">
            <v>sc</v>
          </cell>
        </row>
        <row r="4346">
          <cell r="AP4346">
            <v>160913</v>
          </cell>
          <cell r="AQ4346">
            <v>10005276</v>
          </cell>
          <cell r="AR4346">
            <v>10</v>
          </cell>
          <cell r="AS4346">
            <v>42361</v>
          </cell>
          <cell r="AT4346" t="str">
            <v>UMV-638-2013 Terminado Acciones de Movilidad UAERMV Circuito Movilidad  -</v>
          </cell>
          <cell r="AU4346">
            <v>0</v>
          </cell>
          <cell r="AV4346" t="str">
            <v>sc</v>
          </cell>
        </row>
        <row r="4347">
          <cell r="AP4347">
            <v>160919</v>
          </cell>
          <cell r="AQ4347">
            <v>10004729</v>
          </cell>
          <cell r="AR4347">
            <v>10</v>
          </cell>
          <cell r="AS4347">
            <v>42313</v>
          </cell>
          <cell r="AT4347" t="str">
            <v>IDU-073-2012 Terminado Rehabilitación IDU Circuito Movilidad  -Calzada 2-POLIZA ESTABILIDAD ACTIVA</v>
          </cell>
          <cell r="AU4347">
            <v>44119</v>
          </cell>
          <cell r="AV4347" t="str">
            <v>sc</v>
          </cell>
        </row>
        <row r="4348">
          <cell r="AP4348">
            <v>161064</v>
          </cell>
          <cell r="AQ4348">
            <v>10002976</v>
          </cell>
          <cell r="AR4348">
            <v>10</v>
          </cell>
          <cell r="AS4348">
            <v>42361</v>
          </cell>
          <cell r="AT4348" t="str">
            <v>UMV-638-2013 Terminado Acciones de Movilidad UAERMV Circuito Movilidad  -</v>
          </cell>
          <cell r="AU4348">
            <v>0</v>
          </cell>
          <cell r="AV4348" t="str">
            <v>sc</v>
          </cell>
        </row>
        <row r="4349">
          <cell r="AP4349">
            <v>161139</v>
          </cell>
          <cell r="AQ4349">
            <v>10002313</v>
          </cell>
          <cell r="AR4349">
            <v>10</v>
          </cell>
          <cell r="AS4349">
            <v>42361</v>
          </cell>
          <cell r="AT4349" t="str">
            <v>UMV-638-2013 Terminado Acciones de Movilidad UAERMV Circuito Movilidad  -</v>
          </cell>
          <cell r="AU4349">
            <v>0</v>
          </cell>
          <cell r="AV4349" t="str">
            <v>sc</v>
          </cell>
        </row>
        <row r="4350">
          <cell r="AP4350">
            <v>161140</v>
          </cell>
          <cell r="AQ4350">
            <v>10002217</v>
          </cell>
          <cell r="AR4350">
            <v>10</v>
          </cell>
          <cell r="AS4350">
            <v>42361</v>
          </cell>
          <cell r="AT4350" t="str">
            <v>UMV-638-2013 Terminado Acciones de Movilidad UAERMV Circuito Movilidad  -</v>
          </cell>
          <cell r="AU4350">
            <v>0</v>
          </cell>
          <cell r="AV4350" t="str">
            <v>sc</v>
          </cell>
        </row>
        <row r="4351">
          <cell r="AP4351">
            <v>161304</v>
          </cell>
          <cell r="AQ4351">
            <v>10003594</v>
          </cell>
          <cell r="AR4351">
            <v>10</v>
          </cell>
          <cell r="AS4351">
            <v>42698</v>
          </cell>
          <cell r="AT4351" t="str">
            <v>FDLE-250-2014 Terminado Rehabilitación FDL ENGATIVA Circuito Movilidad SD -</v>
          </cell>
          <cell r="AU4351">
            <v>0</v>
          </cell>
          <cell r="AV4351" t="str">
            <v>INTERVENCION ALCALDIAS LOCALES Rehabilitación Contrato FDLE-250-2014 Fecha Reporte 23/11/2016</v>
          </cell>
        </row>
        <row r="4352">
          <cell r="AP4352">
            <v>161305</v>
          </cell>
          <cell r="AQ4352">
            <v>10003429</v>
          </cell>
          <cell r="AR4352">
            <v>10</v>
          </cell>
          <cell r="AS4352">
            <v>42361</v>
          </cell>
          <cell r="AT4352" t="str">
            <v>UMV-638-2013 Terminado Acciones de Movilidad UAERMV Circuito Movilidad  -</v>
          </cell>
          <cell r="AU4352">
            <v>0</v>
          </cell>
          <cell r="AV4352" t="str">
            <v>INTERVENCION UAERMV UMV-638-2013 Intervencion Acciones de Movilidad Fecha Reporte 22/12/2015</v>
          </cell>
        </row>
        <row r="4353">
          <cell r="AP4353">
            <v>161328</v>
          </cell>
          <cell r="AQ4353">
            <v>10003906</v>
          </cell>
          <cell r="AR4353">
            <v>10</v>
          </cell>
          <cell r="AS4353">
            <v>42361</v>
          </cell>
          <cell r="AT4353" t="str">
            <v>UMV-638-2013 Terminado Acciones de Movilidad UAERMV Circuito Movilidad  -</v>
          </cell>
          <cell r="AU4353">
            <v>0</v>
          </cell>
          <cell r="AV4353" t="str">
            <v>sc</v>
          </cell>
        </row>
        <row r="4354">
          <cell r="AP4354">
            <v>161355</v>
          </cell>
          <cell r="AQ4354">
            <v>10001736</v>
          </cell>
          <cell r="AR4354">
            <v>10</v>
          </cell>
          <cell r="AS4354">
            <v>42313</v>
          </cell>
          <cell r="AT4354" t="str">
            <v>IDU-2128-2013 Terminado Acciones de Movilidad IDU Circuito Movilidad  -</v>
          </cell>
          <cell r="AU4354">
            <v>0</v>
          </cell>
          <cell r="AV4354" t="str">
            <v>sc</v>
          </cell>
        </row>
        <row r="4355">
          <cell r="AP4355">
            <v>161362</v>
          </cell>
          <cell r="AQ4355">
            <v>10001178</v>
          </cell>
          <cell r="AR4355">
            <v>10</v>
          </cell>
          <cell r="AS4355">
            <v>42313</v>
          </cell>
          <cell r="AT4355" t="str">
            <v>IDU-2128-2013 Terminado Acciones de Movilidad IDU Circuito Movilidad  -</v>
          </cell>
          <cell r="AU4355">
            <v>0</v>
          </cell>
          <cell r="AV4355" t="str">
            <v>sc</v>
          </cell>
        </row>
        <row r="4356">
          <cell r="AP4356">
            <v>161419</v>
          </cell>
          <cell r="AQ4356">
            <v>10004032</v>
          </cell>
          <cell r="AR4356">
            <v>10</v>
          </cell>
          <cell r="AS4356">
            <v>42698</v>
          </cell>
          <cell r="AT4356" t="str">
            <v>FDLE-250-2014 Terminado Mantenimiento Periódico FDL ENGATIVA Circuito Movilidad SD -</v>
          </cell>
          <cell r="AU4356">
            <v>0</v>
          </cell>
          <cell r="AV4356" t="str">
            <v>sc</v>
          </cell>
        </row>
        <row r="4357">
          <cell r="AP4357">
            <v>161450</v>
          </cell>
          <cell r="AQ4357">
            <v>10003959</v>
          </cell>
          <cell r="AR4357">
            <v>10</v>
          </cell>
          <cell r="AS4357">
            <v>42698</v>
          </cell>
          <cell r="AT4357" t="str">
            <v>FDLE-250-2014 Terminado Rehabilitación FDL ENGATIVA Circuito Movilidad SD -</v>
          </cell>
          <cell r="AU4357">
            <v>0</v>
          </cell>
          <cell r="AV4357" t="str">
            <v>INTERVENCION ALCALDIAS LOCALES Rehabilitación Contrato FDLE-250-2014 Fecha Reporte 23/11/2016</v>
          </cell>
        </row>
        <row r="4358">
          <cell r="AP4358">
            <v>161453</v>
          </cell>
          <cell r="AQ4358">
            <v>10003735</v>
          </cell>
          <cell r="AR4358">
            <v>10</v>
          </cell>
          <cell r="AS4358">
            <v>42698</v>
          </cell>
          <cell r="AT4358" t="str">
            <v>FDLE-250-2014 Terminado Rehabilitación FDL ENGATIVA Circuito Movilidad SD -</v>
          </cell>
          <cell r="AU4358">
            <v>0</v>
          </cell>
          <cell r="AV4358" t="str">
            <v>INTERVENCION ALCALDIAS LOCALES Rehabilitación Contrato FDLE-250-2014 Fecha Reporte 23/11/2016</v>
          </cell>
        </row>
        <row r="4359">
          <cell r="AP4359">
            <v>161594</v>
          </cell>
          <cell r="AQ4359">
            <v>10001467</v>
          </cell>
          <cell r="AR4359">
            <v>10</v>
          </cell>
          <cell r="AS4359">
            <v>41519</v>
          </cell>
          <cell r="AT4359" t="str">
            <v>SD Terminado Mantenimiento Periódico UAERMV Arterial  -</v>
          </cell>
          <cell r="AU4359">
            <v>0</v>
          </cell>
          <cell r="AV4359" t="str">
            <v>sc</v>
          </cell>
        </row>
        <row r="4360">
          <cell r="AP4360">
            <v>161595</v>
          </cell>
          <cell r="AQ4360">
            <v>10001467</v>
          </cell>
          <cell r="AR4360">
            <v>10</v>
          </cell>
          <cell r="AS4360">
            <v>41519</v>
          </cell>
          <cell r="AT4360" t="str">
            <v>SD Terminado Mantenimiento Periódico UAERMV Arterial  -</v>
          </cell>
          <cell r="AU4360">
            <v>0</v>
          </cell>
          <cell r="AV4360" t="str">
            <v>sc</v>
          </cell>
        </row>
        <row r="4361">
          <cell r="AP4361">
            <v>161677</v>
          </cell>
          <cell r="AQ4361">
            <v>10006098</v>
          </cell>
          <cell r="AR4361">
            <v>10</v>
          </cell>
          <cell r="AS4361">
            <v>42515</v>
          </cell>
          <cell r="AT4361" t="str">
            <v>IDU-2128-2013 Terminado Conservacion IDU Circuito Movilidad SD -</v>
          </cell>
          <cell r="AU4361">
            <v>0</v>
          </cell>
          <cell r="AV4361" t="str">
            <v>sc</v>
          </cell>
        </row>
        <row r="4362">
          <cell r="AP4362">
            <v>161678</v>
          </cell>
          <cell r="AQ4362">
            <v>10006098</v>
          </cell>
          <cell r="AR4362">
            <v>10</v>
          </cell>
          <cell r="AS4362">
            <v>42515</v>
          </cell>
          <cell r="AT4362" t="str">
            <v>IDU-2128-2013 Terminado Conservacion IDU Circuito Movilidad SD -</v>
          </cell>
          <cell r="AU4362">
            <v>0</v>
          </cell>
          <cell r="AV4362" t="str">
            <v>sc</v>
          </cell>
        </row>
        <row r="4363">
          <cell r="AP4363">
            <v>161679</v>
          </cell>
          <cell r="AQ4363">
            <v>10006009</v>
          </cell>
          <cell r="AR4363">
            <v>10</v>
          </cell>
          <cell r="AS4363">
            <v>42515</v>
          </cell>
          <cell r="AT4363" t="str">
            <v>IDU-2128-2013 Terminado Conservacion IDU Circuito Movilidad SD -</v>
          </cell>
          <cell r="AU4363">
            <v>0</v>
          </cell>
          <cell r="AV4363" t="str">
            <v>sc</v>
          </cell>
        </row>
        <row r="4364">
          <cell r="AP4364">
            <v>161680</v>
          </cell>
          <cell r="AQ4364">
            <v>10006009</v>
          </cell>
          <cell r="AR4364">
            <v>10</v>
          </cell>
          <cell r="AS4364">
            <v>42515</v>
          </cell>
          <cell r="AT4364" t="str">
            <v>IDU-2128-2013 Terminado Conservacion IDU Circuito Movilidad SD -</v>
          </cell>
          <cell r="AU4364">
            <v>0</v>
          </cell>
          <cell r="AV4364" t="str">
            <v>sc</v>
          </cell>
        </row>
        <row r="4365">
          <cell r="AP4365">
            <v>161681</v>
          </cell>
          <cell r="AQ4365">
            <v>10005962</v>
          </cell>
          <cell r="AR4365">
            <v>10</v>
          </cell>
          <cell r="AS4365">
            <v>42515</v>
          </cell>
          <cell r="AT4365" t="str">
            <v>IDU-2128-2013 Terminado Conservacion IDU Circuito Movilidad SD -</v>
          </cell>
          <cell r="AU4365">
            <v>0</v>
          </cell>
          <cell r="AV4365" t="str">
            <v>sc</v>
          </cell>
        </row>
        <row r="4366">
          <cell r="AP4366">
            <v>161682</v>
          </cell>
          <cell r="AQ4366">
            <v>10005962</v>
          </cell>
          <cell r="AR4366">
            <v>10</v>
          </cell>
          <cell r="AS4366">
            <v>42515</v>
          </cell>
          <cell r="AT4366" t="str">
            <v>IDU-2128-2013 Terminado Conservacion IDU Circuito Movilidad SD -</v>
          </cell>
          <cell r="AU4366">
            <v>0</v>
          </cell>
          <cell r="AV4366" t="str">
            <v>sc</v>
          </cell>
        </row>
        <row r="4367">
          <cell r="AP4367">
            <v>161683</v>
          </cell>
          <cell r="AQ4367">
            <v>10005906</v>
          </cell>
          <cell r="AR4367">
            <v>10</v>
          </cell>
          <cell r="AS4367">
            <v>42515</v>
          </cell>
          <cell r="AT4367" t="str">
            <v>IDU-2128-2013 Terminado Conservacion IDU Circuito Movilidad SD -</v>
          </cell>
          <cell r="AU4367">
            <v>0</v>
          </cell>
          <cell r="AV4367" t="str">
            <v>sc</v>
          </cell>
        </row>
        <row r="4368">
          <cell r="AP4368">
            <v>161684</v>
          </cell>
          <cell r="AQ4368">
            <v>10005906</v>
          </cell>
          <cell r="AR4368">
            <v>10</v>
          </cell>
          <cell r="AS4368">
            <v>42515</v>
          </cell>
          <cell r="AT4368" t="str">
            <v>IDU-2128-2013 Terminado Conservacion IDU Circuito Movilidad SD -</v>
          </cell>
          <cell r="AU4368">
            <v>0</v>
          </cell>
          <cell r="AV4368" t="str">
            <v>sc</v>
          </cell>
        </row>
        <row r="4369">
          <cell r="AP4369">
            <v>161687</v>
          </cell>
          <cell r="AQ4369">
            <v>10005803</v>
          </cell>
          <cell r="AR4369">
            <v>10</v>
          </cell>
          <cell r="AS4369">
            <v>42515</v>
          </cell>
          <cell r="AT4369" t="str">
            <v>IDU-2128-2013 Terminado Conservacion IDU Circuito Movilidad SD -</v>
          </cell>
          <cell r="AU4369">
            <v>0</v>
          </cell>
          <cell r="AV4369" t="str">
            <v>sc</v>
          </cell>
        </row>
        <row r="4370">
          <cell r="AP4370">
            <v>161688</v>
          </cell>
          <cell r="AQ4370">
            <v>10005803</v>
          </cell>
          <cell r="AR4370">
            <v>10</v>
          </cell>
          <cell r="AS4370">
            <v>42515</v>
          </cell>
          <cell r="AT4370" t="str">
            <v>IDU-2128-2013 Terminado Conservacion IDU Circuito Movilidad SD -</v>
          </cell>
          <cell r="AU4370">
            <v>0</v>
          </cell>
          <cell r="AV4370" t="str">
            <v>sc</v>
          </cell>
        </row>
        <row r="4371">
          <cell r="AP4371">
            <v>161689</v>
          </cell>
          <cell r="AQ4371">
            <v>10005633</v>
          </cell>
          <cell r="AR4371">
            <v>10</v>
          </cell>
          <cell r="AS4371">
            <v>42515</v>
          </cell>
          <cell r="AT4371" t="str">
            <v>IDU-2128-2013 Terminado Conservacion IDU Circuito Movilidad SD -</v>
          </cell>
          <cell r="AU4371">
            <v>0</v>
          </cell>
          <cell r="AV4371" t="str">
            <v>sc</v>
          </cell>
        </row>
        <row r="4372">
          <cell r="AP4372">
            <v>161690</v>
          </cell>
          <cell r="AQ4372">
            <v>10005633</v>
          </cell>
          <cell r="AR4372">
            <v>10</v>
          </cell>
          <cell r="AS4372">
            <v>42515</v>
          </cell>
          <cell r="AT4372" t="str">
            <v>IDU-2128-2013 Terminado Conservacion IDU Circuito Movilidad SD -</v>
          </cell>
          <cell r="AU4372">
            <v>0</v>
          </cell>
          <cell r="AV4372" t="str">
            <v>sc</v>
          </cell>
        </row>
        <row r="4373">
          <cell r="AP4373">
            <v>161693</v>
          </cell>
          <cell r="AQ4373">
            <v>10005529</v>
          </cell>
          <cell r="AR4373">
            <v>10</v>
          </cell>
          <cell r="AS4373">
            <v>42515</v>
          </cell>
          <cell r="AT4373" t="str">
            <v>IDU-2128-2013 Terminado Conservacion IDU Circuito Movilidad SD -</v>
          </cell>
          <cell r="AU4373">
            <v>0</v>
          </cell>
          <cell r="AV4373" t="str">
            <v>sc</v>
          </cell>
        </row>
        <row r="4374">
          <cell r="AP4374">
            <v>161694</v>
          </cell>
          <cell r="AQ4374">
            <v>10005529</v>
          </cell>
          <cell r="AR4374">
            <v>10</v>
          </cell>
          <cell r="AS4374">
            <v>42515</v>
          </cell>
          <cell r="AT4374" t="str">
            <v>IDU-2128-2013 Terminado Conservacion IDU Circuito Movilidad SD -</v>
          </cell>
          <cell r="AU4374">
            <v>0</v>
          </cell>
          <cell r="AV4374" t="str">
            <v>sc</v>
          </cell>
        </row>
        <row r="4375">
          <cell r="AP4375">
            <v>161769</v>
          </cell>
          <cell r="AQ4375">
            <v>10005355</v>
          </cell>
          <cell r="AR4375">
            <v>10</v>
          </cell>
          <cell r="AS4375">
            <v>42361</v>
          </cell>
          <cell r="AT4375" t="str">
            <v>UMV-638-2013 Terminado Acciones de Movilidad UAERMV Circuito Movilidad  -</v>
          </cell>
          <cell r="AU4375">
            <v>0</v>
          </cell>
          <cell r="AV4375" t="str">
            <v>sc</v>
          </cell>
        </row>
        <row r="4376">
          <cell r="AP4376">
            <v>161770</v>
          </cell>
          <cell r="AQ4376">
            <v>10005355</v>
          </cell>
          <cell r="AR4376">
            <v>10</v>
          </cell>
          <cell r="AS4376">
            <v>42361</v>
          </cell>
          <cell r="AT4376" t="str">
            <v>UMV-638-2013 Terminado Acciones de Movilidad UAERMV Circuito Movilidad  -</v>
          </cell>
          <cell r="AU4376">
            <v>0</v>
          </cell>
          <cell r="AV4376" t="str">
            <v>sc</v>
          </cell>
        </row>
        <row r="4377">
          <cell r="AP4377">
            <v>161771</v>
          </cell>
          <cell r="AQ4377">
            <v>10005150</v>
          </cell>
          <cell r="AR4377">
            <v>10</v>
          </cell>
          <cell r="AS4377">
            <v>42361</v>
          </cell>
          <cell r="AT4377" t="str">
            <v>UMV-638-2013 Terminado Acciones de Movilidad UAERMV Circuito Movilidad  -</v>
          </cell>
          <cell r="AU4377">
            <v>0</v>
          </cell>
          <cell r="AV4377" t="str">
            <v>sc</v>
          </cell>
        </row>
        <row r="4378">
          <cell r="AP4378">
            <v>161772</v>
          </cell>
          <cell r="AQ4378">
            <v>10004996</v>
          </cell>
          <cell r="AR4378">
            <v>10</v>
          </cell>
          <cell r="AS4378">
            <v>42361</v>
          </cell>
          <cell r="AT4378" t="str">
            <v>UMV-638-2013 Terminado Acciones de Movilidad UAERMV Circuito Movilidad  -</v>
          </cell>
          <cell r="AU4378">
            <v>0</v>
          </cell>
          <cell r="AV4378" t="str">
            <v>sc</v>
          </cell>
        </row>
        <row r="4379">
          <cell r="AP4379">
            <v>161773</v>
          </cell>
          <cell r="AQ4379">
            <v>10004996</v>
          </cell>
          <cell r="AR4379">
            <v>10</v>
          </cell>
          <cell r="AS4379">
            <v>42661</v>
          </cell>
          <cell r="AT4379" t="str">
            <v>SD Reservado Mantenimiento Rutinario UAERMV Circuito Movilidad SD -</v>
          </cell>
          <cell r="AU4379">
            <v>0</v>
          </cell>
          <cell r="AV4379" t="str">
            <v>sc</v>
          </cell>
        </row>
        <row r="4380">
          <cell r="AP4380">
            <v>161774</v>
          </cell>
          <cell r="AQ4380">
            <v>10004724</v>
          </cell>
          <cell r="AR4380">
            <v>10</v>
          </cell>
          <cell r="AS4380">
            <v>42637</v>
          </cell>
          <cell r="AT4380" t="str">
            <v>IDU-1702-2014 Excluido Mantenimiento Periódico IDU Circuito Movilidad  Reporte Final-Calzada 2-POLIZA ESTABILIDAD Y CALIDAD ACTIVA</v>
          </cell>
          <cell r="AU4380">
            <v>44283</v>
          </cell>
          <cell r="AV4380" t="str">
            <v>sc</v>
          </cell>
        </row>
        <row r="4381">
          <cell r="AP4381">
            <v>161775</v>
          </cell>
          <cell r="AQ4381">
            <v>10004724</v>
          </cell>
          <cell r="AR4381">
            <v>10</v>
          </cell>
          <cell r="AS4381">
            <v>42637</v>
          </cell>
          <cell r="AT4381" t="str">
            <v>IDU-1702-2014 Terminado Rehabilitación IDU Circuito Movilidad  Reporte Final-Calzada 2-POLIZA ESTABILIDAD Y CALIDAD ACTIVA</v>
          </cell>
          <cell r="AU4381">
            <v>44283</v>
          </cell>
          <cell r="AV4381" t="str">
            <v>sc</v>
          </cell>
        </row>
        <row r="4382">
          <cell r="AP4382">
            <v>161780</v>
          </cell>
          <cell r="AQ4382">
            <v>10004290</v>
          </cell>
          <cell r="AR4382">
            <v>10</v>
          </cell>
          <cell r="AS4382">
            <v>42361</v>
          </cell>
          <cell r="AT4382" t="str">
            <v>UMV-638-2013 Terminado Acciones de Movilidad UAERMV Circuito Movilidad  -</v>
          </cell>
          <cell r="AU4382">
            <v>0</v>
          </cell>
          <cell r="AV4382" t="str">
            <v>sc</v>
          </cell>
        </row>
        <row r="4383">
          <cell r="AP4383">
            <v>161781</v>
          </cell>
          <cell r="AQ4383">
            <v>10004158</v>
          </cell>
          <cell r="AR4383">
            <v>10</v>
          </cell>
          <cell r="AS4383">
            <v>42361</v>
          </cell>
          <cell r="AT4383" t="str">
            <v>UMV-638-2013 Terminado Acciones de Movilidad UAERMV Circuito Movilidad  -</v>
          </cell>
          <cell r="AU4383">
            <v>0</v>
          </cell>
          <cell r="AV4383" t="str">
            <v>sc</v>
          </cell>
        </row>
        <row r="4384">
          <cell r="AP4384">
            <v>161782</v>
          </cell>
          <cell r="AQ4384">
            <v>10004043</v>
          </cell>
          <cell r="AR4384">
            <v>10</v>
          </cell>
          <cell r="AS4384">
            <v>42313</v>
          </cell>
          <cell r="AT4384" t="str">
            <v>IDU-2128-2013 Terminado Acciones de Movilidad IDU Circuito Movilidad  -</v>
          </cell>
          <cell r="AU4384">
            <v>0</v>
          </cell>
          <cell r="AV4384" t="str">
            <v>sc</v>
          </cell>
        </row>
        <row r="4385">
          <cell r="AP4385">
            <v>161890</v>
          </cell>
          <cell r="AQ4385">
            <v>10003837</v>
          </cell>
          <cell r="AR4385">
            <v>10</v>
          </cell>
          <cell r="AS4385">
            <v>42637</v>
          </cell>
          <cell r="AT4385" t="str">
            <v>IDU-1702-2014 Terminado Diagnostico IDU Circuito Movilidad  Reporte Final-Calzada 2-POLIZA ESTABILIDAD Y CALIDAD ACTIVA</v>
          </cell>
          <cell r="AU4385">
            <v>44283</v>
          </cell>
          <cell r="AV4385" t="str">
            <v>sc</v>
          </cell>
        </row>
        <row r="4386">
          <cell r="AP4386">
            <v>161912</v>
          </cell>
          <cell r="AQ4386">
            <v>10004735</v>
          </cell>
          <cell r="AR4386">
            <v>10</v>
          </cell>
          <cell r="AS4386">
            <v>42361</v>
          </cell>
          <cell r="AT4386" t="str">
            <v>UMV-638-2013 Terminado Acciones de Movilidad UAERMV Circuito Movilidad  -</v>
          </cell>
          <cell r="AU4386">
            <v>0</v>
          </cell>
          <cell r="AV4386" t="str">
            <v>sc</v>
          </cell>
        </row>
        <row r="4387">
          <cell r="AP4387">
            <v>162202</v>
          </cell>
          <cell r="AQ4387">
            <v>10003915</v>
          </cell>
          <cell r="AR4387">
            <v>10</v>
          </cell>
          <cell r="AS4387">
            <v>42637</v>
          </cell>
          <cell r="AT4387" t="str">
            <v>IDU-1702-2014 Terminado Diagnostico IDU Circuito Movilidad  Reporte Final-</v>
          </cell>
          <cell r="AU4387">
            <v>0</v>
          </cell>
          <cell r="AV4387" t="str">
            <v>sc</v>
          </cell>
        </row>
        <row r="4388">
          <cell r="AP4388">
            <v>162202</v>
          </cell>
          <cell r="AQ4388">
            <v>10003915</v>
          </cell>
          <cell r="AR4388">
            <v>10</v>
          </cell>
          <cell r="AS4388">
            <v>42313</v>
          </cell>
          <cell r="AT4388" t="str">
            <v>IDU-2128-2013 Terminado Acciones de Movilidad IDU Circuito Movilidad  -</v>
          </cell>
          <cell r="AU4388">
            <v>0</v>
          </cell>
          <cell r="AV4388" t="str">
            <v>sc</v>
          </cell>
        </row>
        <row r="4389">
          <cell r="AP4389">
            <v>162264</v>
          </cell>
          <cell r="AQ4389">
            <v>10004654</v>
          </cell>
          <cell r="AR4389">
            <v>10</v>
          </cell>
          <cell r="AS4389">
            <v>41298</v>
          </cell>
          <cell r="AT4389" t="str">
            <v>SD Terminado Mantenimiento Periódico UAERMV Circuito Movilidad  -</v>
          </cell>
          <cell r="AU4389">
            <v>0</v>
          </cell>
          <cell r="AV4389" t="str">
            <v>sc</v>
          </cell>
        </row>
        <row r="4390">
          <cell r="AP4390">
            <v>162499</v>
          </cell>
          <cell r="AQ4390">
            <v>10003930</v>
          </cell>
          <cell r="AR4390">
            <v>10</v>
          </cell>
          <cell r="AS4390">
            <v>41563</v>
          </cell>
          <cell r="AT4390" t="str">
            <v>SD Terminado Mantenimiento Periódico UAERMV Circuito Movilidad  -</v>
          </cell>
          <cell r="AU4390">
            <v>0</v>
          </cell>
          <cell r="AV4390" t="str">
            <v>sc</v>
          </cell>
        </row>
        <row r="4391">
          <cell r="AP4391">
            <v>162510</v>
          </cell>
          <cell r="AQ4391">
            <v>10005217</v>
          </cell>
          <cell r="AR4391">
            <v>10</v>
          </cell>
          <cell r="AS4391">
            <v>42313</v>
          </cell>
          <cell r="AT4391" t="str">
            <v>IDU-2128-2013 Terminado Acciones de Movilidad IDU Local  -</v>
          </cell>
          <cell r="AU4391">
            <v>0</v>
          </cell>
          <cell r="AV4391" t="str">
            <v>sc</v>
          </cell>
        </row>
        <row r="4392">
          <cell r="AP4392">
            <v>162511</v>
          </cell>
          <cell r="AQ4392">
            <v>10004804</v>
          </cell>
          <cell r="AR4392">
            <v>10</v>
          </cell>
          <cell r="AS4392">
            <v>42313</v>
          </cell>
          <cell r="AT4392" t="str">
            <v>IDU-2128-2013 Terminado Acciones de Movilidad IDU Local  -</v>
          </cell>
          <cell r="AU4392">
            <v>0</v>
          </cell>
          <cell r="AV4392" t="str">
            <v>sc</v>
          </cell>
        </row>
        <row r="4393">
          <cell r="AP4393">
            <v>162512</v>
          </cell>
          <cell r="AQ4393">
            <v>10004438</v>
          </cell>
          <cell r="AR4393">
            <v>10</v>
          </cell>
          <cell r="AS4393">
            <v>42313</v>
          </cell>
          <cell r="AT4393" t="str">
            <v>IDU-2128-2013 Terminado Acciones de Movilidad IDU Local  -</v>
          </cell>
          <cell r="AU4393">
            <v>0</v>
          </cell>
          <cell r="AV4393" t="str">
            <v>sc</v>
          </cell>
        </row>
        <row r="4394">
          <cell r="AP4394">
            <v>162594</v>
          </cell>
          <cell r="AQ4394">
            <v>10002682</v>
          </cell>
          <cell r="AR4394">
            <v>10</v>
          </cell>
          <cell r="AS4394">
            <v>42361</v>
          </cell>
          <cell r="AT4394" t="str">
            <v>UMV-638-2013 Terminado Acciones de Movilidad UAERMV Circuito Movilidad  -</v>
          </cell>
          <cell r="AU4394">
            <v>0</v>
          </cell>
          <cell r="AV4394" t="str">
            <v>sc</v>
          </cell>
        </row>
        <row r="4395">
          <cell r="AP4395">
            <v>162608</v>
          </cell>
          <cell r="AQ4395">
            <v>10004038</v>
          </cell>
          <cell r="AR4395">
            <v>10</v>
          </cell>
          <cell r="AS4395">
            <v>42313</v>
          </cell>
          <cell r="AT4395" t="str">
            <v>IDU-74-2008 Terminado Acciones de Movilidad IDU Arterial  -</v>
          </cell>
          <cell r="AU4395">
            <v>0</v>
          </cell>
          <cell r="AV4395" t="str">
            <v>sc</v>
          </cell>
        </row>
        <row r="4396">
          <cell r="AP4396">
            <v>162626</v>
          </cell>
          <cell r="AQ4396">
            <v>10002676</v>
          </cell>
          <cell r="AR4396">
            <v>10</v>
          </cell>
          <cell r="AS4396">
            <v>42313</v>
          </cell>
          <cell r="AT4396" t="str">
            <v>IDU-74-2008 Terminado Acciones de Movilidad IDU Arterial  -</v>
          </cell>
          <cell r="AU4396">
            <v>0</v>
          </cell>
          <cell r="AV4396" t="str">
            <v>sc</v>
          </cell>
        </row>
        <row r="4397">
          <cell r="AP4397">
            <v>162627</v>
          </cell>
          <cell r="AQ4397">
            <v>10002616</v>
          </cell>
          <cell r="AR4397">
            <v>10</v>
          </cell>
          <cell r="AS4397">
            <v>42313</v>
          </cell>
          <cell r="AT4397" t="str">
            <v>IDU-74-2008 Terminado Acciones de Movilidad IDU Arterial  -</v>
          </cell>
          <cell r="AU4397">
            <v>0</v>
          </cell>
          <cell r="AV4397" t="str">
            <v>sc</v>
          </cell>
        </row>
        <row r="4398">
          <cell r="AP4398">
            <v>162629</v>
          </cell>
          <cell r="AQ4398">
            <v>10002445</v>
          </cell>
          <cell r="AR4398">
            <v>10</v>
          </cell>
          <cell r="AS4398">
            <v>42313</v>
          </cell>
          <cell r="AT4398" t="str">
            <v>IDU-74-2008 Terminado Acciones de Movilidad IDU Arterial  -</v>
          </cell>
          <cell r="AU4398">
            <v>0</v>
          </cell>
          <cell r="AV4398" t="str">
            <v>sc</v>
          </cell>
        </row>
        <row r="4399">
          <cell r="AP4399">
            <v>162630</v>
          </cell>
          <cell r="AQ4399">
            <v>10002332</v>
          </cell>
          <cell r="AR4399">
            <v>10</v>
          </cell>
          <cell r="AS4399">
            <v>42313</v>
          </cell>
          <cell r="AT4399" t="str">
            <v>IDU-74-2008 Terminado Acciones de Movilidad IDU Arterial  -</v>
          </cell>
          <cell r="AU4399">
            <v>0</v>
          </cell>
          <cell r="AV4399" t="str">
            <v>sc</v>
          </cell>
        </row>
        <row r="4400">
          <cell r="AP4400">
            <v>162752</v>
          </cell>
          <cell r="AQ4400">
            <v>10004434</v>
          </cell>
          <cell r="AR4400">
            <v>10</v>
          </cell>
          <cell r="AS4400">
            <v>42313</v>
          </cell>
          <cell r="AT4400" t="str">
            <v>CONV-009-2011 Terminado Mantenimiento Periódico IDU Circuito Movilidad  -</v>
          </cell>
          <cell r="AU4400">
            <v>0</v>
          </cell>
          <cell r="AV4400" t="str">
            <v>sc</v>
          </cell>
        </row>
        <row r="4401">
          <cell r="AP4401">
            <v>162937</v>
          </cell>
          <cell r="AQ4401">
            <v>10001968</v>
          </cell>
          <cell r="AR4401">
            <v>10</v>
          </cell>
          <cell r="AS4401">
            <v>42313</v>
          </cell>
          <cell r="AT4401" t="str">
            <v>IDU-74-2008 Terminado Rehabilitación IDU Circuito Movilidad  -</v>
          </cell>
          <cell r="AU4401">
            <v>0</v>
          </cell>
          <cell r="AV4401" t="str">
            <v>sc</v>
          </cell>
        </row>
        <row r="4402">
          <cell r="AP4402">
            <v>162941</v>
          </cell>
          <cell r="AQ4402">
            <v>10001379</v>
          </cell>
          <cell r="AR4402">
            <v>10</v>
          </cell>
          <cell r="AS4402">
            <v>42361</v>
          </cell>
          <cell r="AT4402" t="str">
            <v>UMV-638-2013 Terminado Acciones de Movilidad UAERMV Circuito Movilidad  -</v>
          </cell>
          <cell r="AU4402">
            <v>0</v>
          </cell>
          <cell r="AV4402" t="str">
            <v>sc</v>
          </cell>
        </row>
        <row r="4403">
          <cell r="AP4403">
            <v>162942</v>
          </cell>
          <cell r="AQ4403">
            <v>10001379</v>
          </cell>
          <cell r="AR4403">
            <v>10</v>
          </cell>
          <cell r="AS4403">
            <v>42361</v>
          </cell>
          <cell r="AT4403" t="str">
            <v>UMV-638-2013 Terminado Acciones de Movilidad UAERMV Circuito Movilidad  -</v>
          </cell>
          <cell r="AU4403">
            <v>0</v>
          </cell>
          <cell r="AV4403" t="str">
            <v>sc</v>
          </cell>
        </row>
        <row r="4404">
          <cell r="AP4404">
            <v>162976</v>
          </cell>
          <cell r="AQ4404">
            <v>10001689</v>
          </cell>
          <cell r="AR4404">
            <v>10</v>
          </cell>
          <cell r="AS4404">
            <v>42313</v>
          </cell>
          <cell r="AT4404" t="str">
            <v>IDU-74-2008 Terminado Rehabilitación IDU Arterial  -Calzada4-POLIZA ESTABILIDAD ACTIVA</v>
          </cell>
          <cell r="AU4404">
            <v>43439</v>
          </cell>
          <cell r="AV4404" t="str">
            <v>sc</v>
          </cell>
        </row>
        <row r="4405">
          <cell r="AP4405">
            <v>162979</v>
          </cell>
          <cell r="AQ4405">
            <v>10001208</v>
          </cell>
          <cell r="AR4405">
            <v>10</v>
          </cell>
          <cell r="AS4405">
            <v>42313</v>
          </cell>
          <cell r="AT4405" t="str">
            <v>IDU-74-2008 Terminado Rehabilitación IDU Arterial  -Calzada2-POLIZA ESTABILIDAD ACTIVA</v>
          </cell>
          <cell r="AU4405">
            <v>43142</v>
          </cell>
          <cell r="AV4405" t="str">
            <v>sc</v>
          </cell>
        </row>
        <row r="4406">
          <cell r="AP4406">
            <v>162981</v>
          </cell>
          <cell r="AQ4406">
            <v>10000758</v>
          </cell>
          <cell r="AR4406">
            <v>10</v>
          </cell>
          <cell r="AS4406">
            <v>42313</v>
          </cell>
          <cell r="AT4406" t="str">
            <v>IDU-74-2008 Terminado Rehabilitación IDU Arterial  -Calzada2-POLIZA ESTABILIDAD ACTIVA</v>
          </cell>
          <cell r="AU4406">
            <v>43142</v>
          </cell>
          <cell r="AV4406" t="str">
            <v>sc</v>
          </cell>
        </row>
        <row r="4407">
          <cell r="AP4407">
            <v>163011</v>
          </cell>
          <cell r="AQ4407">
            <v>10002059</v>
          </cell>
          <cell r="AR4407">
            <v>10</v>
          </cell>
          <cell r="AS4407">
            <v>42361</v>
          </cell>
          <cell r="AT4407" t="str">
            <v>UMV-638-2013 Terminado Acciones de Movilidad UAERMV Circuito Movilidad  -</v>
          </cell>
          <cell r="AU4407">
            <v>0</v>
          </cell>
          <cell r="AV4407" t="str">
            <v>sc</v>
          </cell>
        </row>
        <row r="4408">
          <cell r="AP4408">
            <v>163012</v>
          </cell>
          <cell r="AQ4408">
            <v>10002059</v>
          </cell>
          <cell r="AR4408">
            <v>10</v>
          </cell>
          <cell r="AS4408">
            <v>42361</v>
          </cell>
          <cell r="AT4408" t="str">
            <v>UMV-638-2013 Terminado Acciones de Movilidad UAERMV Circuito Movilidad  -</v>
          </cell>
          <cell r="AU4408">
            <v>0</v>
          </cell>
          <cell r="AV4408" t="str">
            <v>sc</v>
          </cell>
        </row>
        <row r="4409">
          <cell r="AP4409">
            <v>163043</v>
          </cell>
          <cell r="AQ4409">
            <v>10002603</v>
          </cell>
          <cell r="AR4409">
            <v>10</v>
          </cell>
          <cell r="AS4409">
            <v>42313</v>
          </cell>
          <cell r="AT4409" t="str">
            <v>IDU-74-2008 Terminado Rehabilitación IDU Intermedia  -</v>
          </cell>
          <cell r="AU4409">
            <v>0</v>
          </cell>
          <cell r="AV4409" t="str">
            <v>sc</v>
          </cell>
        </row>
        <row r="4410">
          <cell r="AP4410">
            <v>163130</v>
          </cell>
          <cell r="AQ4410">
            <v>10001494</v>
          </cell>
          <cell r="AR4410">
            <v>10</v>
          </cell>
          <cell r="AS4410">
            <v>42313</v>
          </cell>
          <cell r="AT4410" t="str">
            <v>IDU-74-2008 Terminado Acciones de Movilidad IDU Arterial  -</v>
          </cell>
          <cell r="AU4410">
            <v>0</v>
          </cell>
          <cell r="AV4410" t="str">
            <v>sc</v>
          </cell>
        </row>
        <row r="4411">
          <cell r="AP4411">
            <v>163148</v>
          </cell>
          <cell r="AQ4411">
            <v>10001185</v>
          </cell>
          <cell r="AR4411">
            <v>10</v>
          </cell>
          <cell r="AS4411">
            <v>42361</v>
          </cell>
          <cell r="AT4411" t="str">
            <v>UMV-638-2013 Terminado Acciones de Movilidad UAERMV Arterial  -</v>
          </cell>
          <cell r="AU4411">
            <v>0</v>
          </cell>
          <cell r="AV4411" t="str">
            <v>sc</v>
          </cell>
        </row>
        <row r="4412">
          <cell r="AP4412">
            <v>163149</v>
          </cell>
          <cell r="AQ4412">
            <v>10001185</v>
          </cell>
          <cell r="AR4412">
            <v>10</v>
          </cell>
          <cell r="AS4412">
            <v>42361</v>
          </cell>
          <cell r="AT4412" t="str">
            <v>UMV-638-2013 Terminado Acciones de Movilidad UAERMV Arterial  -</v>
          </cell>
          <cell r="AU4412">
            <v>0</v>
          </cell>
          <cell r="AV4412" t="str">
            <v>sc</v>
          </cell>
        </row>
        <row r="4413">
          <cell r="AP4413">
            <v>163197</v>
          </cell>
          <cell r="AQ4413">
            <v>10001227</v>
          </cell>
          <cell r="AR4413">
            <v>10</v>
          </cell>
          <cell r="AS4413">
            <v>42361</v>
          </cell>
          <cell r="AT4413" t="str">
            <v>UMV-638-2013 Terminado Acciones de Movilidad UAERMV Circuito Movilidad  -</v>
          </cell>
          <cell r="AU4413">
            <v>0</v>
          </cell>
          <cell r="AV4413" t="str">
            <v>sc</v>
          </cell>
        </row>
        <row r="4414">
          <cell r="AP4414">
            <v>163389</v>
          </cell>
          <cell r="AQ4414">
            <v>10002145</v>
          </cell>
          <cell r="AR4414">
            <v>10</v>
          </cell>
          <cell r="AS4414">
            <v>42313</v>
          </cell>
          <cell r="AT4414" t="str">
            <v>IDU-1815-2013 Terminado Acciones de Movilidad IDU Arterial  -</v>
          </cell>
          <cell r="AU4414">
            <v>0</v>
          </cell>
          <cell r="AV4414" t="str">
            <v>sc</v>
          </cell>
        </row>
        <row r="4415">
          <cell r="AP4415">
            <v>163392</v>
          </cell>
          <cell r="AQ4415">
            <v>10001928</v>
          </cell>
          <cell r="AR4415">
            <v>10</v>
          </cell>
          <cell r="AS4415">
            <v>42313</v>
          </cell>
          <cell r="AT4415" t="str">
            <v>IDU-1815-2013 Terminado Acciones de Movilidad IDU Arterial  -</v>
          </cell>
          <cell r="AU4415">
            <v>0</v>
          </cell>
          <cell r="AV4415" t="str">
            <v>sc</v>
          </cell>
        </row>
        <row r="4416">
          <cell r="AP4416">
            <v>163394</v>
          </cell>
          <cell r="AQ4416">
            <v>10001836</v>
          </cell>
          <cell r="AR4416">
            <v>10</v>
          </cell>
          <cell r="AS4416">
            <v>42313</v>
          </cell>
          <cell r="AT4416" t="str">
            <v>IDU-1815-2013 Terminado Acciones de Movilidad IDU Arterial  -</v>
          </cell>
          <cell r="AU4416">
            <v>0</v>
          </cell>
          <cell r="AV4416" t="str">
            <v>sc</v>
          </cell>
        </row>
        <row r="4417">
          <cell r="AP4417">
            <v>163396</v>
          </cell>
          <cell r="AQ4417">
            <v>10001802</v>
          </cell>
          <cell r="AR4417">
            <v>10</v>
          </cell>
          <cell r="AS4417">
            <v>42313</v>
          </cell>
          <cell r="AT4417" t="str">
            <v>IDU-1815-2013 Terminado Acciones de Movilidad IDU Arterial  -</v>
          </cell>
          <cell r="AU4417">
            <v>0</v>
          </cell>
          <cell r="AV4417" t="str">
            <v>sc</v>
          </cell>
        </row>
        <row r="4418">
          <cell r="AP4418">
            <v>163440</v>
          </cell>
          <cell r="AQ4418">
            <v>10001186</v>
          </cell>
          <cell r="AR4418">
            <v>10</v>
          </cell>
          <cell r="AS4418">
            <v>42698</v>
          </cell>
          <cell r="AT4418" t="str">
            <v>FDLE-087-2013 Terminado Mantenimiento Periódico FDL ENGATIVA Circuito Movilidad SD -</v>
          </cell>
          <cell r="AU4418">
            <v>0</v>
          </cell>
          <cell r="AV4418" t="str">
            <v>sc</v>
          </cell>
        </row>
        <row r="4419">
          <cell r="AP4419">
            <v>163441</v>
          </cell>
          <cell r="AQ4419">
            <v>10001134</v>
          </cell>
          <cell r="AR4419">
            <v>10</v>
          </cell>
          <cell r="AS4419">
            <v>42698</v>
          </cell>
          <cell r="AT4419" t="str">
            <v>FDLE-087-2013 Terminado Mantenimiento Periódico FDL ENGATIVA Circuito Movilidad SD -</v>
          </cell>
          <cell r="AU4419">
            <v>0</v>
          </cell>
          <cell r="AV4419" t="str">
            <v>sc</v>
          </cell>
        </row>
        <row r="4420">
          <cell r="AP4420">
            <v>163442</v>
          </cell>
          <cell r="AQ4420">
            <v>10001082</v>
          </cell>
          <cell r="AR4420">
            <v>10</v>
          </cell>
          <cell r="AS4420">
            <v>42698</v>
          </cell>
          <cell r="AT4420" t="str">
            <v>FDLE-087-2013 Terminado Mantenimiento Periódico FDL ENGATIVA Circuito Movilidad SD -</v>
          </cell>
          <cell r="AU4420">
            <v>0</v>
          </cell>
          <cell r="AV4420" t="str">
            <v>sc</v>
          </cell>
        </row>
        <row r="4421">
          <cell r="AP4421">
            <v>163443</v>
          </cell>
          <cell r="AQ4421">
            <v>10001002</v>
          </cell>
          <cell r="AR4421">
            <v>10</v>
          </cell>
          <cell r="AS4421">
            <v>42698</v>
          </cell>
          <cell r="AT4421" t="str">
            <v>FDLE-087-2013 Terminado Mantenimiento Periódico FDL ENGATIVA Circuito Movilidad SD -</v>
          </cell>
          <cell r="AU4421">
            <v>0</v>
          </cell>
          <cell r="AV4421" t="str">
            <v>sc</v>
          </cell>
        </row>
        <row r="4422">
          <cell r="AP4422">
            <v>163504</v>
          </cell>
          <cell r="AQ4422">
            <v>10000678</v>
          </cell>
          <cell r="AR4422">
            <v>10</v>
          </cell>
          <cell r="AS4422">
            <v>42731</v>
          </cell>
          <cell r="AT4422" t="str">
            <v>SD Reservado Mantenimiento Rutinario IDU Circuito Movilidad EJECUCION SITP 2016 -</v>
          </cell>
          <cell r="AU4422">
            <v>0</v>
          </cell>
          <cell r="AV4422" t="str">
            <v>sc</v>
          </cell>
        </row>
        <row r="4423">
          <cell r="AP4423">
            <v>163505</v>
          </cell>
          <cell r="AQ4423">
            <v>10000444</v>
          </cell>
          <cell r="AR4423">
            <v>10</v>
          </cell>
          <cell r="AS4423">
            <v>42731</v>
          </cell>
          <cell r="AT4423" t="str">
            <v>SD Reservado Mantenimiento Rutinario IDU Circuito Movilidad EJECUCION SITP 2016 -</v>
          </cell>
          <cell r="AU4423">
            <v>0</v>
          </cell>
          <cell r="AV4423" t="str">
            <v>sc</v>
          </cell>
        </row>
        <row r="4424">
          <cell r="AP4424">
            <v>163575</v>
          </cell>
          <cell r="AQ4424">
            <v>10000270</v>
          </cell>
          <cell r="AR4424">
            <v>10</v>
          </cell>
          <cell r="AS4424">
            <v>42361</v>
          </cell>
          <cell r="AT4424" t="str">
            <v>UMV-638-2013 Terminado Acciones de Movilidad UAERMV Circuito Movilidad  -</v>
          </cell>
          <cell r="AU4424">
            <v>0</v>
          </cell>
          <cell r="AV4424" t="str">
            <v>sc</v>
          </cell>
        </row>
        <row r="4425">
          <cell r="AP4425">
            <v>163576</v>
          </cell>
          <cell r="AQ4425">
            <v>10000270</v>
          </cell>
          <cell r="AR4425">
            <v>10</v>
          </cell>
          <cell r="AS4425">
            <v>42361</v>
          </cell>
          <cell r="AT4425" t="str">
            <v>UMV-638-2013 Terminado Acciones de Movilidad UAERMV Circuito Movilidad  -</v>
          </cell>
          <cell r="AU4425">
            <v>0</v>
          </cell>
          <cell r="AV4425" t="str">
            <v>sc</v>
          </cell>
        </row>
        <row r="4426">
          <cell r="AP4426">
            <v>163580</v>
          </cell>
          <cell r="AQ4426">
            <v>10000235</v>
          </cell>
          <cell r="AR4426">
            <v>10</v>
          </cell>
          <cell r="AS4426">
            <v>42361</v>
          </cell>
          <cell r="AT4426" t="str">
            <v>UMV-638-2013 Terminado Acciones de Movilidad UAERMV Circuito Movilidad  -</v>
          </cell>
          <cell r="AU4426">
            <v>0</v>
          </cell>
          <cell r="AV4426" t="str">
            <v>sc</v>
          </cell>
        </row>
        <row r="4427">
          <cell r="AP4427">
            <v>163584</v>
          </cell>
          <cell r="AQ4427">
            <v>10000171</v>
          </cell>
          <cell r="AR4427">
            <v>10</v>
          </cell>
          <cell r="AS4427">
            <v>42313</v>
          </cell>
          <cell r="AT4427" t="str">
            <v>IDU-74-2008 Terminado Rehabilitación IDU Circuito Movilidad  -</v>
          </cell>
          <cell r="AU4427">
            <v>0</v>
          </cell>
          <cell r="AV4427" t="str">
            <v>sc</v>
          </cell>
        </row>
        <row r="4428">
          <cell r="AP4428">
            <v>163585</v>
          </cell>
          <cell r="AQ4428">
            <v>10000306</v>
          </cell>
          <cell r="AR4428">
            <v>10</v>
          </cell>
          <cell r="AS4428">
            <v>42731</v>
          </cell>
          <cell r="AT4428" t="str">
            <v>SD Reservado Mantenimiento Periódico IDU Circuito Movilidad EJECUCION SITP 2016 -</v>
          </cell>
          <cell r="AU4428">
            <v>0</v>
          </cell>
          <cell r="AV4428" t="str">
            <v>sc</v>
          </cell>
        </row>
        <row r="4429">
          <cell r="AP4429">
            <v>163586</v>
          </cell>
          <cell r="AQ4429">
            <v>10000271</v>
          </cell>
          <cell r="AR4429">
            <v>10</v>
          </cell>
          <cell r="AS4429">
            <v>42731</v>
          </cell>
          <cell r="AT4429" t="str">
            <v>SD Reservado Mantenimiento Periódico IDU Circuito Movilidad EJECUCION SITP 2016 -</v>
          </cell>
          <cell r="AU4429">
            <v>0</v>
          </cell>
          <cell r="AV4429" t="str">
            <v>sc</v>
          </cell>
        </row>
        <row r="4430">
          <cell r="AP4430">
            <v>163604</v>
          </cell>
          <cell r="AQ4430">
            <v>10000264</v>
          </cell>
          <cell r="AR4430">
            <v>10</v>
          </cell>
          <cell r="AS4430">
            <v>42361</v>
          </cell>
          <cell r="AT4430" t="str">
            <v>UMV-638-2013 Terminado Acciones de Movilidad UAERMV Circuito Movilidad  -</v>
          </cell>
          <cell r="AU4430">
            <v>0</v>
          </cell>
          <cell r="AV4430" t="str">
            <v>sc</v>
          </cell>
        </row>
        <row r="4431">
          <cell r="AP4431">
            <v>163607</v>
          </cell>
          <cell r="AQ4431">
            <v>10000372</v>
          </cell>
          <cell r="AR4431">
            <v>10</v>
          </cell>
          <cell r="AS4431">
            <v>42361</v>
          </cell>
          <cell r="AT4431" t="str">
            <v>UMV-638-2013 Terminado Acciones de Movilidad UAERMV Circuito Movilidad  -</v>
          </cell>
          <cell r="AU4431">
            <v>0</v>
          </cell>
          <cell r="AV4431" t="str">
            <v>sc</v>
          </cell>
        </row>
        <row r="4432">
          <cell r="AP4432">
            <v>163608</v>
          </cell>
          <cell r="AQ4432">
            <v>10000360</v>
          </cell>
          <cell r="AR4432">
            <v>10</v>
          </cell>
          <cell r="AS4432">
            <v>42723</v>
          </cell>
          <cell r="AT4432" t="str">
            <v>SD Terminado Mantenimiento Rutinario UAERMV Circuito Movilidad SD -</v>
          </cell>
          <cell r="AU4432">
            <v>0</v>
          </cell>
          <cell r="AV4432" t="str">
            <v>sc</v>
          </cell>
        </row>
        <row r="4433">
          <cell r="AP4433">
            <v>163609</v>
          </cell>
          <cell r="AQ4433">
            <v>10000291</v>
          </cell>
          <cell r="AR4433">
            <v>10</v>
          </cell>
          <cell r="AS4433">
            <v>42313</v>
          </cell>
          <cell r="AT4433" t="str">
            <v>IDU-74-2008 Terminado Rehabilitación IDU Circuito Movilidad  -</v>
          </cell>
          <cell r="AU4433">
            <v>0</v>
          </cell>
          <cell r="AV4433" t="str">
            <v>sc</v>
          </cell>
        </row>
        <row r="4434">
          <cell r="AP4434">
            <v>163611</v>
          </cell>
          <cell r="AQ4434">
            <v>10000246</v>
          </cell>
          <cell r="AR4434">
            <v>10</v>
          </cell>
          <cell r="AS4434">
            <v>42313</v>
          </cell>
          <cell r="AT4434" t="str">
            <v>IDU-74-2008 Terminado Rehabilitación IDU Circuito Movilidad  -</v>
          </cell>
          <cell r="AU4434">
            <v>0</v>
          </cell>
          <cell r="AV4434" t="str">
            <v>sc</v>
          </cell>
        </row>
        <row r="4435">
          <cell r="AP4435">
            <v>163622</v>
          </cell>
          <cell r="AQ4435">
            <v>10000266</v>
          </cell>
          <cell r="AR4435">
            <v>10</v>
          </cell>
          <cell r="AS4435">
            <v>42361</v>
          </cell>
          <cell r="AT4435" t="str">
            <v>UMV-638-2013 Terminado Acciones de Movilidad UAERMV Circuito Movilidad  -</v>
          </cell>
          <cell r="AU4435">
            <v>0</v>
          </cell>
          <cell r="AV4435" t="str">
            <v>sc</v>
          </cell>
        </row>
        <row r="4436">
          <cell r="AP4436">
            <v>163628</v>
          </cell>
          <cell r="AQ4436">
            <v>10000205</v>
          </cell>
          <cell r="AR4436">
            <v>10</v>
          </cell>
          <cell r="AS4436">
            <v>42361</v>
          </cell>
          <cell r="AT4436" t="str">
            <v>UMV-638-2013 Terminado Acciones de Movilidad UAERMV Circuito Movilidad  -</v>
          </cell>
          <cell r="AU4436">
            <v>0</v>
          </cell>
          <cell r="AV4436" t="str">
            <v>sc</v>
          </cell>
        </row>
        <row r="4437">
          <cell r="AP4437">
            <v>163638</v>
          </cell>
          <cell r="AQ4437">
            <v>10000237</v>
          </cell>
          <cell r="AR4437">
            <v>10</v>
          </cell>
          <cell r="AS4437">
            <v>42313</v>
          </cell>
          <cell r="AT4437" t="str">
            <v>IDU-74-2008 Terminado Rehabilitación IDU Circuito Movilidad  -</v>
          </cell>
          <cell r="AU4437">
            <v>0</v>
          </cell>
          <cell r="AV4437" t="str">
            <v>sc</v>
          </cell>
        </row>
        <row r="4438">
          <cell r="AP4438">
            <v>163639</v>
          </cell>
          <cell r="AQ4438">
            <v>10000226</v>
          </cell>
          <cell r="AR4438">
            <v>10</v>
          </cell>
          <cell r="AS4438">
            <v>42313</v>
          </cell>
          <cell r="AT4438" t="str">
            <v>IDU-74-2008 Terminado Rehabilitación IDU Circuito Movilidad  -</v>
          </cell>
          <cell r="AU4438">
            <v>0</v>
          </cell>
          <cell r="AV4438" t="str">
            <v>sc</v>
          </cell>
        </row>
        <row r="4439">
          <cell r="AP4439">
            <v>163641</v>
          </cell>
          <cell r="AQ4439">
            <v>10000170</v>
          </cell>
          <cell r="AR4439">
            <v>10</v>
          </cell>
          <cell r="AS4439">
            <v>42313</v>
          </cell>
          <cell r="AT4439" t="str">
            <v>IDU-74-2008 Terminado Rehabilitación IDU Circuito Movilidad  -</v>
          </cell>
          <cell r="AU4439">
            <v>0</v>
          </cell>
          <cell r="AV4439" t="str">
            <v>sc</v>
          </cell>
        </row>
        <row r="4440">
          <cell r="AP4440">
            <v>163642</v>
          </cell>
          <cell r="AQ4440">
            <v>10000166</v>
          </cell>
          <cell r="AR4440">
            <v>10</v>
          </cell>
          <cell r="AS4440">
            <v>42698</v>
          </cell>
          <cell r="AT4440" t="str">
            <v>FDLE-087-2013 Terminado Mantenimiento Periódico FDL ENGATIVA Circuito Movilidad SD -</v>
          </cell>
          <cell r="AU4440">
            <v>0</v>
          </cell>
          <cell r="AV4440" t="str">
            <v>sc</v>
          </cell>
        </row>
        <row r="4441">
          <cell r="AP4441">
            <v>163644</v>
          </cell>
          <cell r="AQ4441">
            <v>10000147</v>
          </cell>
          <cell r="AR4441">
            <v>10</v>
          </cell>
          <cell r="AS4441">
            <v>42313</v>
          </cell>
          <cell r="AT4441" t="str">
            <v>IDU-74-2008 Terminado Rehabilitación IDU Circuito Movilidad  -</v>
          </cell>
          <cell r="AU4441">
            <v>0</v>
          </cell>
          <cell r="AV4441" t="str">
            <v>sc</v>
          </cell>
        </row>
        <row r="4442">
          <cell r="AP4442">
            <v>163645</v>
          </cell>
          <cell r="AQ4442">
            <v>10000137</v>
          </cell>
          <cell r="AR4442">
            <v>10</v>
          </cell>
          <cell r="AS4442">
            <v>42313</v>
          </cell>
          <cell r="AT4442" t="str">
            <v>IDU-74-2008 Terminado Rehabilitación IDU Circuito Movilidad  -</v>
          </cell>
          <cell r="AU4442">
            <v>0</v>
          </cell>
          <cell r="AV4442" t="str">
            <v>sc</v>
          </cell>
        </row>
        <row r="4443">
          <cell r="AP4443">
            <v>163646</v>
          </cell>
          <cell r="AQ4443">
            <v>10000165</v>
          </cell>
          <cell r="AR4443">
            <v>10</v>
          </cell>
          <cell r="AS4443">
            <v>42313</v>
          </cell>
          <cell r="AT4443" t="str">
            <v>IDU-74-2008 Terminado Rehabilitación IDU Circuito Movilidad  -</v>
          </cell>
          <cell r="AU4443">
            <v>0</v>
          </cell>
          <cell r="AV4443" t="str">
            <v>sc</v>
          </cell>
        </row>
        <row r="4444">
          <cell r="AP4444">
            <v>163647</v>
          </cell>
          <cell r="AQ4444">
            <v>10000156</v>
          </cell>
          <cell r="AR4444">
            <v>10</v>
          </cell>
          <cell r="AS4444">
            <v>42361</v>
          </cell>
          <cell r="AT4444" t="str">
            <v>UMV-638-2013 Terminado Acciones de Movilidad UAERMV Circuito Movilidad  -</v>
          </cell>
          <cell r="AU4444">
            <v>0</v>
          </cell>
          <cell r="AV4444" t="str">
            <v>sc</v>
          </cell>
        </row>
        <row r="4445">
          <cell r="AP4445">
            <v>163648</v>
          </cell>
          <cell r="AQ4445">
            <v>10000151</v>
          </cell>
          <cell r="AR4445">
            <v>10</v>
          </cell>
          <cell r="AS4445">
            <v>42313</v>
          </cell>
          <cell r="AT4445" t="str">
            <v>IDU-74-2008 Terminado Rehabilitación IDU Circuito Movilidad  -</v>
          </cell>
          <cell r="AU4445">
            <v>0</v>
          </cell>
          <cell r="AV4445" t="str">
            <v>sc</v>
          </cell>
        </row>
        <row r="4446">
          <cell r="AP4446">
            <v>163649</v>
          </cell>
          <cell r="AQ4446">
            <v>10000144</v>
          </cell>
          <cell r="AR4446">
            <v>10</v>
          </cell>
          <cell r="AS4446">
            <v>42313</v>
          </cell>
          <cell r="AT4446" t="str">
            <v>IDU-74-2008 Terminado Rehabilitación IDU Circuito Movilidad  -</v>
          </cell>
          <cell r="AU4446">
            <v>0</v>
          </cell>
          <cell r="AV4446" t="str">
            <v>sc</v>
          </cell>
        </row>
        <row r="4447">
          <cell r="AP4447">
            <v>163650</v>
          </cell>
          <cell r="AQ4447">
            <v>10000135</v>
          </cell>
          <cell r="AR4447">
            <v>10</v>
          </cell>
          <cell r="AS4447">
            <v>42313</v>
          </cell>
          <cell r="AT4447" t="str">
            <v>IDU-74-2008 Terminado Rehabilitación IDU Circuito Movilidad  -</v>
          </cell>
          <cell r="AU4447">
            <v>0</v>
          </cell>
          <cell r="AV4447" t="str">
            <v>sc</v>
          </cell>
        </row>
        <row r="4448">
          <cell r="AP4448">
            <v>163682</v>
          </cell>
          <cell r="AQ4448">
            <v>10000077</v>
          </cell>
          <cell r="AR4448">
            <v>10</v>
          </cell>
          <cell r="AS4448">
            <v>42313</v>
          </cell>
          <cell r="AT4448" t="str">
            <v>IDU-74-2008 Terminado Rehabilitación IDU Circuito Movilidad  -</v>
          </cell>
          <cell r="AU4448">
            <v>0</v>
          </cell>
          <cell r="AV4448" t="str">
            <v>VIABLE</v>
          </cell>
        </row>
        <row r="4449">
          <cell r="AP4449">
            <v>163702</v>
          </cell>
          <cell r="AQ4449">
            <v>10000079</v>
          </cell>
          <cell r="AR4449">
            <v>10</v>
          </cell>
          <cell r="AS4449">
            <v>42637</v>
          </cell>
          <cell r="AT4449" t="str">
            <v>IDU-1702-2014 Terminado Diagnostico IDU Circuito Movilidad  Reporte Final-</v>
          </cell>
          <cell r="AU4449">
            <v>0</v>
          </cell>
          <cell r="AV4449" t="str">
            <v>viable</v>
          </cell>
        </row>
        <row r="4450">
          <cell r="AP4450">
            <v>163716</v>
          </cell>
          <cell r="AQ4450">
            <v>10000078</v>
          </cell>
          <cell r="AR4450">
            <v>10</v>
          </cell>
          <cell r="AS4450">
            <v>42637</v>
          </cell>
          <cell r="AT4450" t="str">
            <v>IDU-1702-2014 Terminado Diagnostico IDU Local  Reporte Final-</v>
          </cell>
          <cell r="AU4450">
            <v>0</v>
          </cell>
          <cell r="AV4450" t="str">
            <v xml:space="preserve">ESTUDIOS Y DISEÑOS DE LA A.V. JOSÉ CELESTINO MUTIS (AC 63) DESDE LA TRANSVERSAL 112B </v>
          </cell>
        </row>
        <row r="4451">
          <cell r="AP4451">
            <v>163716</v>
          </cell>
          <cell r="AQ4451">
            <v>10000078</v>
          </cell>
          <cell r="AR4451">
            <v>10</v>
          </cell>
          <cell r="AS4451">
            <v>42313</v>
          </cell>
          <cell r="AT4451" t="str">
            <v>IDU-74-2008 Terminado Acciones de Movilidad IDU Local  -</v>
          </cell>
          <cell r="AU4451">
            <v>0</v>
          </cell>
          <cell r="AV4451" t="str">
            <v xml:space="preserve">ESTUDIOS Y DISEÑOS DE LA A.V. JOSÉ CELESTINO MUTIS (AC 63) DESDE LA TRANSVERSAL 112B </v>
          </cell>
        </row>
        <row r="4452">
          <cell r="AP4452">
            <v>163741</v>
          </cell>
          <cell r="AQ4452">
            <v>10000055</v>
          </cell>
          <cell r="AR4452">
            <v>10</v>
          </cell>
          <cell r="AS4452">
            <v>42361</v>
          </cell>
          <cell r="AT4452" t="str">
            <v>UMV-638-2013 Terminado Acciones de Movilidad UAERMV Circuito Movilidad  -</v>
          </cell>
          <cell r="AU4452">
            <v>0</v>
          </cell>
          <cell r="AV4452" t="str">
            <v>sc</v>
          </cell>
        </row>
        <row r="4453">
          <cell r="AP4453">
            <v>163760</v>
          </cell>
          <cell r="AQ4453">
            <v>10000142</v>
          </cell>
          <cell r="AR4453">
            <v>10</v>
          </cell>
          <cell r="AS4453">
            <v>42361</v>
          </cell>
          <cell r="AT4453" t="str">
            <v>UMV-638-2013 Terminado Acciones de Movilidad UAERMV Circuito Movilidad  -</v>
          </cell>
          <cell r="AU4453">
            <v>0</v>
          </cell>
          <cell r="AV4453" t="str">
            <v>sc</v>
          </cell>
        </row>
        <row r="4454">
          <cell r="AP4454">
            <v>163761</v>
          </cell>
          <cell r="AQ4454">
            <v>10000142</v>
          </cell>
          <cell r="AR4454">
            <v>10</v>
          </cell>
          <cell r="AS4454">
            <v>42361</v>
          </cell>
          <cell r="AT4454" t="str">
            <v>UMV-638-2013 Terminado Acciones de Movilidad UAERMV Circuito Movilidad  -</v>
          </cell>
          <cell r="AU4454">
            <v>0</v>
          </cell>
          <cell r="AV4454" t="str">
            <v>sc</v>
          </cell>
        </row>
        <row r="4455">
          <cell r="AP4455">
            <v>163773</v>
          </cell>
          <cell r="AQ4455">
            <v>10000032</v>
          </cell>
          <cell r="AR4455">
            <v>10</v>
          </cell>
          <cell r="AS4455">
            <v>42698</v>
          </cell>
          <cell r="AT4455" t="str">
            <v>FDLE-087-2013 Terminado Mantenimiento Periódico FDL ENGATIVA Circuito Movilidad SD -</v>
          </cell>
          <cell r="AU4455">
            <v>0</v>
          </cell>
          <cell r="AV4455" t="str">
            <v>sc</v>
          </cell>
        </row>
        <row r="4456">
          <cell r="AP4456">
            <v>163808</v>
          </cell>
          <cell r="AQ4456">
            <v>10000538</v>
          </cell>
          <cell r="AR4456">
            <v>10</v>
          </cell>
          <cell r="AS4456">
            <v>42361</v>
          </cell>
          <cell r="AT4456" t="str">
            <v>UMV-638-2013 Terminado Acciones de Movilidad UAERMV Circuito Movilidad  -</v>
          </cell>
          <cell r="AU4456">
            <v>0</v>
          </cell>
          <cell r="AV4456" t="str">
            <v>sc</v>
          </cell>
        </row>
        <row r="4457">
          <cell r="AP4457">
            <v>163810</v>
          </cell>
          <cell r="AQ4457">
            <v>10000489</v>
          </cell>
          <cell r="AR4457">
            <v>10</v>
          </cell>
          <cell r="AS4457">
            <v>42361</v>
          </cell>
          <cell r="AT4457" t="str">
            <v>UMV-638-2013 Terminado Acciones de Movilidad UAERMV Circuito Movilidad  -</v>
          </cell>
          <cell r="AU4457">
            <v>0</v>
          </cell>
          <cell r="AV4457" t="str">
            <v>sc</v>
          </cell>
        </row>
        <row r="4458">
          <cell r="AP4458">
            <v>163811</v>
          </cell>
          <cell r="AQ4458">
            <v>10000484</v>
          </cell>
          <cell r="AR4458">
            <v>10</v>
          </cell>
          <cell r="AS4458">
            <v>42361</v>
          </cell>
          <cell r="AT4458" t="str">
            <v>UMV-638-2013 Terminado Acciones de Movilidad UAERMV Circuito Movilidad  -</v>
          </cell>
          <cell r="AU4458">
            <v>0</v>
          </cell>
          <cell r="AV4458" t="str">
            <v>sc</v>
          </cell>
        </row>
        <row r="4459">
          <cell r="AP4459">
            <v>163813</v>
          </cell>
          <cell r="AQ4459">
            <v>10000461</v>
          </cell>
          <cell r="AR4459">
            <v>10</v>
          </cell>
          <cell r="AS4459">
            <v>42361</v>
          </cell>
          <cell r="AT4459" t="str">
            <v>UMV-638-2013 Terminado Acciones de Movilidad UAERMV Circuito Movilidad  -</v>
          </cell>
          <cell r="AU4459">
            <v>0</v>
          </cell>
          <cell r="AV4459" t="str">
            <v>sc</v>
          </cell>
        </row>
        <row r="4460">
          <cell r="AP4460">
            <v>163825</v>
          </cell>
          <cell r="AQ4460">
            <v>10000329</v>
          </cell>
          <cell r="AR4460">
            <v>10</v>
          </cell>
          <cell r="AS4460">
            <v>42637</v>
          </cell>
          <cell r="AT4460" t="str">
            <v>IDU-1702-2014 Excluido Mantenimiento Periódico IDU Local  Reporte Final-Calzada 2-POLIZA ESTABILIDAD Y CALIDAD ACTIVA</v>
          </cell>
          <cell r="AU4460">
            <v>44283</v>
          </cell>
          <cell r="AV4460" t="str">
            <v>sc</v>
          </cell>
        </row>
        <row r="4461">
          <cell r="AP4461">
            <v>163878</v>
          </cell>
          <cell r="AQ4461">
            <v>10000769</v>
          </cell>
          <cell r="AR4461">
            <v>10</v>
          </cell>
          <cell r="AS4461">
            <v>42361</v>
          </cell>
          <cell r="AT4461" t="str">
            <v>UMV-638-2013 Terminado Acciones de Movilidad UAERMV Circuito Movilidad  -Anden 3-POLIZA ESTABILIDAD ACTIVA</v>
          </cell>
          <cell r="AU4461">
            <v>43748</v>
          </cell>
          <cell r="AV4461" t="str">
            <v>VIABLE</v>
          </cell>
        </row>
        <row r="4462">
          <cell r="AP4462">
            <v>163929</v>
          </cell>
          <cell r="AQ4462">
            <v>10001219</v>
          </cell>
          <cell r="AR4462">
            <v>10</v>
          </cell>
          <cell r="AS4462">
            <v>42313</v>
          </cell>
          <cell r="AT4462" t="str">
            <v>IDU-74-2008 Terminado Construcción IDU Local  -Anden1-3 Calzada2-POLIZA ESTABILIDAD ACTIVA</v>
          </cell>
          <cell r="AU4462">
            <v>43439</v>
          </cell>
          <cell r="AV4462" t="str">
            <v>sc</v>
          </cell>
        </row>
        <row r="4463">
          <cell r="AP4463">
            <v>163930</v>
          </cell>
          <cell r="AQ4463">
            <v>10001081</v>
          </cell>
          <cell r="AR4463">
            <v>10</v>
          </cell>
          <cell r="AS4463">
            <v>42313</v>
          </cell>
          <cell r="AT4463" t="str">
            <v>IDU-74-2008 Terminado Construcción IDU Local  -Anden1-3 Calzada2-POLIZA ESTABILIDAD ACTIVA</v>
          </cell>
          <cell r="AU4463">
            <v>43439</v>
          </cell>
          <cell r="AV4463" t="str">
            <v>sc</v>
          </cell>
        </row>
        <row r="4464">
          <cell r="AP4464">
            <v>163931</v>
          </cell>
          <cell r="AQ4464">
            <v>10001044</v>
          </cell>
          <cell r="AR4464">
            <v>10</v>
          </cell>
          <cell r="AS4464">
            <v>42313</v>
          </cell>
          <cell r="AT4464" t="str">
            <v>IDU-74-2008 Terminado Construcción IDU Local  -Anden1-3 Calzada2-POLIZA ESTABILIDAD ACTIVA</v>
          </cell>
          <cell r="AU4464">
            <v>43439</v>
          </cell>
          <cell r="AV4464" t="str">
            <v>sc</v>
          </cell>
        </row>
        <row r="4465">
          <cell r="AP4465">
            <v>163932</v>
          </cell>
          <cell r="AQ4465">
            <v>10000989</v>
          </cell>
          <cell r="AR4465">
            <v>10</v>
          </cell>
          <cell r="AS4465">
            <v>42313</v>
          </cell>
          <cell r="AT4465" t="str">
            <v>IDU-74-2008 Terminado Construcción IDU Local  -Anden1-3-POLIZA ESTABILIDAD ACTIVA</v>
          </cell>
          <cell r="AU4465">
            <v>43439</v>
          </cell>
          <cell r="AV4465" t="str">
            <v>sc</v>
          </cell>
        </row>
        <row r="4466">
          <cell r="AP4466">
            <v>163933</v>
          </cell>
          <cell r="AQ4466">
            <v>10000942</v>
          </cell>
          <cell r="AR4466">
            <v>10</v>
          </cell>
          <cell r="AS4466">
            <v>42313</v>
          </cell>
          <cell r="AT4466" t="str">
            <v>IDU-74-2008 Terminado Construcción IDU Local  -Anden1-3 Calzada2-POLIZA ESTABILIDAD ACTIVA</v>
          </cell>
          <cell r="AU4466">
            <v>43439</v>
          </cell>
          <cell r="AV4466" t="str">
            <v>sc</v>
          </cell>
        </row>
        <row r="4467">
          <cell r="AP4467">
            <v>163934</v>
          </cell>
          <cell r="AQ4467">
            <v>10000906</v>
          </cell>
          <cell r="AR4467">
            <v>10</v>
          </cell>
          <cell r="AS4467">
            <v>42313</v>
          </cell>
          <cell r="AT4467" t="str">
            <v>IDU-74-2008 Terminado Rehabilitación IDU Local  -Anden1-3 Calzada2-POLIZA ESTABILIDAD ACTIVA</v>
          </cell>
          <cell r="AU4467">
            <v>43439</v>
          </cell>
          <cell r="AV4467" t="str">
            <v>sc</v>
          </cell>
        </row>
        <row r="4468">
          <cell r="AP4468">
            <v>163947</v>
          </cell>
          <cell r="AQ4468">
            <v>10000346</v>
          </cell>
          <cell r="AR4468">
            <v>10</v>
          </cell>
          <cell r="AS4468">
            <v>42637</v>
          </cell>
          <cell r="AT4468" t="str">
            <v>IDU-1702-2014 Excluido Mantenimiento Periódico IDU Local  Reporte Final-Calzada 2-POLIZA ESTABILIDAD Y CALIDAD ACTIVA</v>
          </cell>
          <cell r="AU4468">
            <v>44283</v>
          </cell>
          <cell r="AV4468" t="str">
            <v>sc</v>
          </cell>
        </row>
        <row r="4469">
          <cell r="AP4469">
            <v>164240</v>
          </cell>
          <cell r="AQ4469">
            <v>10004024</v>
          </cell>
          <cell r="AR4469">
            <v>10</v>
          </cell>
          <cell r="AS4469">
            <v>42313</v>
          </cell>
          <cell r="AT4469" t="str">
            <v>IDU-74-2008 Terminado Acciones de Movilidad IDU Circuito Movilidad  -</v>
          </cell>
          <cell r="AU4469">
            <v>0</v>
          </cell>
          <cell r="AV4469" t="str">
            <v>sc</v>
          </cell>
        </row>
        <row r="4470">
          <cell r="AP4470">
            <v>164241</v>
          </cell>
          <cell r="AQ4470">
            <v>10003951</v>
          </cell>
          <cell r="AR4470">
            <v>10</v>
          </cell>
          <cell r="AS4470">
            <v>42313</v>
          </cell>
          <cell r="AT4470" t="str">
            <v>IDU-74-2008 Terminado Acciones de Movilidad IDU Circuito Movilidad  -</v>
          </cell>
          <cell r="AU4470">
            <v>0</v>
          </cell>
          <cell r="AV4470" t="str">
            <v>sc</v>
          </cell>
        </row>
        <row r="4471">
          <cell r="AP4471">
            <v>164242</v>
          </cell>
          <cell r="AQ4471">
            <v>10009984</v>
          </cell>
          <cell r="AR4471">
            <v>10</v>
          </cell>
          <cell r="AS4471">
            <v>42313</v>
          </cell>
          <cell r="AT4471" t="str">
            <v>IDU-74-2008 Terminado Acciones de Movilidad IDU Circuito Movilidad  -</v>
          </cell>
          <cell r="AU4471">
            <v>0</v>
          </cell>
          <cell r="AV4471" t="str">
            <v>sc</v>
          </cell>
        </row>
        <row r="4472">
          <cell r="AP4472">
            <v>164309</v>
          </cell>
          <cell r="AQ4472">
            <v>10004408</v>
          </cell>
          <cell r="AR4472">
            <v>10</v>
          </cell>
          <cell r="AS4472">
            <v>42313</v>
          </cell>
          <cell r="AT4472" t="str">
            <v>IDU-073-2012 Terminado Rehabilitación IDU Circuito Movilidad  -Calzada 2-POLIZA ESTABILIDAD ACTIVA</v>
          </cell>
          <cell r="AU4472">
            <v>44119</v>
          </cell>
          <cell r="AV4472" t="str">
            <v>sc</v>
          </cell>
        </row>
        <row r="4473">
          <cell r="AP4473">
            <v>164310</v>
          </cell>
          <cell r="AQ4473">
            <v>10004364</v>
          </cell>
          <cell r="AR4473">
            <v>10</v>
          </cell>
          <cell r="AS4473">
            <v>42313</v>
          </cell>
          <cell r="AT4473" t="str">
            <v>IDU-073-2012 Terminado Rehabilitación IDU Circuito Movilidad  -Calzada 2-POLIZA ESTABILIDAD ACTIVA</v>
          </cell>
          <cell r="AU4473">
            <v>44119</v>
          </cell>
          <cell r="AV4473" t="str">
            <v>sc</v>
          </cell>
        </row>
        <row r="4474">
          <cell r="AP4474">
            <v>164311</v>
          </cell>
          <cell r="AQ4474">
            <v>10004334</v>
          </cell>
          <cell r="AR4474">
            <v>10</v>
          </cell>
          <cell r="AS4474">
            <v>42313</v>
          </cell>
          <cell r="AT4474" t="str">
            <v>IDU-073-2012 Terminado Rehabilitación IDU Circuito Movilidad  -Calzada 2-POLIZA ESTABILIDAD ACTIVA</v>
          </cell>
          <cell r="AU4474">
            <v>44119</v>
          </cell>
          <cell r="AV4474" t="str">
            <v>sc</v>
          </cell>
        </row>
        <row r="4475">
          <cell r="AP4475">
            <v>164312</v>
          </cell>
          <cell r="AQ4475">
            <v>10004300</v>
          </cell>
          <cell r="AR4475">
            <v>10</v>
          </cell>
          <cell r="AS4475">
            <v>42313</v>
          </cell>
          <cell r="AT4475" t="str">
            <v>IDU-073-2012 Terminado Mantenimiento Periódico IDU Circuito Movilidad  -Calzada 2-POLIZA ESTABILIDAD ACTIVA</v>
          </cell>
          <cell r="AU4475">
            <v>44119</v>
          </cell>
          <cell r="AV4475" t="str">
            <v>sc</v>
          </cell>
        </row>
        <row r="4476">
          <cell r="AP4476">
            <v>164313</v>
          </cell>
          <cell r="AQ4476">
            <v>10004244</v>
          </cell>
          <cell r="AR4476">
            <v>10</v>
          </cell>
          <cell r="AS4476">
            <v>42313</v>
          </cell>
          <cell r="AT4476" t="str">
            <v>IDU-073-2012 Terminado Rehabilitación IDU Circuito Movilidad  -Calzada 2-POLIZA ESTABILIDAD ACTIVA</v>
          </cell>
          <cell r="AU4476">
            <v>44119</v>
          </cell>
          <cell r="AV4476" t="str">
            <v>sc</v>
          </cell>
        </row>
        <row r="4477">
          <cell r="AP4477">
            <v>164314</v>
          </cell>
          <cell r="AQ4477">
            <v>10004219</v>
          </cell>
          <cell r="AR4477">
            <v>10</v>
          </cell>
          <cell r="AS4477">
            <v>42313</v>
          </cell>
          <cell r="AT4477" t="str">
            <v>IDU-073-2012 Terminado Rehabilitación IDU Circuito Movilidad  -Calzada 2-POLIZA ESTABILIDAD ACTIVA</v>
          </cell>
          <cell r="AU4477">
            <v>44119</v>
          </cell>
          <cell r="AV4477" t="str">
            <v>sc</v>
          </cell>
        </row>
        <row r="4478">
          <cell r="AP4478">
            <v>164315</v>
          </cell>
          <cell r="AQ4478">
            <v>10004182</v>
          </cell>
          <cell r="AR4478">
            <v>10</v>
          </cell>
          <cell r="AS4478">
            <v>42313</v>
          </cell>
          <cell r="AT4478" t="str">
            <v>IDU-073-2012 Terminado Rehabilitación IDU Circuito Movilidad  -Calzada 2-POLIZA ESTABILIDAD ACTIVA</v>
          </cell>
          <cell r="AU4478">
            <v>44119</v>
          </cell>
          <cell r="AV4478" t="str">
            <v>sc</v>
          </cell>
        </row>
        <row r="4479">
          <cell r="AP4479">
            <v>164316</v>
          </cell>
          <cell r="AQ4479">
            <v>10004153</v>
          </cell>
          <cell r="AR4479">
            <v>10</v>
          </cell>
          <cell r="AS4479">
            <v>42313</v>
          </cell>
          <cell r="AT4479" t="str">
            <v>IDU-073-2012 Terminado Rehabilitación IDU Circuito Movilidad  -Calzada 2-POLIZA ESTABILIDAD ACTIVA</v>
          </cell>
          <cell r="AU4479">
            <v>44119</v>
          </cell>
          <cell r="AV4479" t="str">
            <v>sc</v>
          </cell>
        </row>
        <row r="4480">
          <cell r="AP4480">
            <v>164317</v>
          </cell>
          <cell r="AQ4480">
            <v>10004105</v>
          </cell>
          <cell r="AR4480">
            <v>10</v>
          </cell>
          <cell r="AS4480">
            <v>42313</v>
          </cell>
          <cell r="AT4480" t="str">
            <v>IDU-073-2012 Terminado Rehabilitación IDU Circuito Movilidad  -Calzada 2-POLIZA ESTABILIDAD ACTIVA</v>
          </cell>
          <cell r="AU4480">
            <v>44119</v>
          </cell>
          <cell r="AV4480" t="str">
            <v>sc</v>
          </cell>
        </row>
        <row r="4481">
          <cell r="AP4481">
            <v>164318</v>
          </cell>
          <cell r="AQ4481">
            <v>10004068</v>
          </cell>
          <cell r="AR4481">
            <v>10</v>
          </cell>
          <cell r="AS4481">
            <v>42313</v>
          </cell>
          <cell r="AT4481" t="str">
            <v>IDU-073-2012 Terminado Rehabilitación IDU Circuito Movilidad  -Calzada 2-POLIZA ESTABILIDAD ACTIVA</v>
          </cell>
          <cell r="AU4481">
            <v>44119</v>
          </cell>
          <cell r="AV4481" t="str">
            <v>sc</v>
          </cell>
        </row>
        <row r="4482">
          <cell r="AP4482">
            <v>164319</v>
          </cell>
          <cell r="AQ4482">
            <v>10004037</v>
          </cell>
          <cell r="AR4482">
            <v>10</v>
          </cell>
          <cell r="AS4482">
            <v>42313</v>
          </cell>
          <cell r="AT4482" t="str">
            <v>IDU-073-2012 Terminado Rehabilitación IDU Circuito Movilidad  -Calzada 2-POLIZA ESTABILIDAD ACTIVA</v>
          </cell>
          <cell r="AU4482">
            <v>44119</v>
          </cell>
          <cell r="AV4482" t="str">
            <v>sc</v>
          </cell>
        </row>
        <row r="4483">
          <cell r="AP4483">
            <v>164421</v>
          </cell>
          <cell r="AQ4483">
            <v>10004407</v>
          </cell>
          <cell r="AR4483">
            <v>10</v>
          </cell>
          <cell r="AS4483">
            <v>42313</v>
          </cell>
          <cell r="AT4483" t="str">
            <v>IDU-073-2012 Terminado Rehabilitación IDU Circuito Movilidad  -Calzada 2-4-POLIZA ESTABILIDAD ACTIVA</v>
          </cell>
          <cell r="AU4483">
            <v>44119</v>
          </cell>
          <cell r="AV4483" t="str">
            <v>sc</v>
          </cell>
        </row>
        <row r="4484">
          <cell r="AP4484">
            <v>164424</v>
          </cell>
          <cell r="AQ4484">
            <v>10004129</v>
          </cell>
          <cell r="AR4484">
            <v>10</v>
          </cell>
          <cell r="AS4484">
            <v>42313</v>
          </cell>
          <cell r="AT4484" t="str">
            <v>IDU-073-2012 Terminado Rehabilitación IDU Circuito Movilidad  -Calzada 2-4-POLIZA ESTABILIDAD ACTIVA</v>
          </cell>
          <cell r="AU4484">
            <v>44119</v>
          </cell>
          <cell r="AV4484" t="str">
            <v>sc</v>
          </cell>
        </row>
        <row r="4485">
          <cell r="AP4485">
            <v>164426</v>
          </cell>
          <cell r="AQ4485">
            <v>10004052</v>
          </cell>
          <cell r="AR4485">
            <v>10</v>
          </cell>
          <cell r="AS4485">
            <v>42313</v>
          </cell>
          <cell r="AT4485" t="str">
            <v>IDU-073-2012 Terminado Rehabilitación IDU Circuito Movilidad  -Calzada 2-4-POLIZA ESTABILIDAD ACTIVA</v>
          </cell>
          <cell r="AU4485">
            <v>44119</v>
          </cell>
          <cell r="AV4485" t="str">
            <v>sc</v>
          </cell>
        </row>
        <row r="4486">
          <cell r="AP4486">
            <v>164428</v>
          </cell>
          <cell r="AQ4486">
            <v>10003955</v>
          </cell>
          <cell r="AR4486">
            <v>10</v>
          </cell>
          <cell r="AS4486">
            <v>42313</v>
          </cell>
          <cell r="AT4486" t="str">
            <v>IDU-073-2012 Terminado Rehabilitación IDU Circuito Movilidad  -Calzada 2-4-POLIZA ESTABILIDAD ACTIVA</v>
          </cell>
          <cell r="AU4486">
            <v>44119</v>
          </cell>
          <cell r="AV4486" t="str">
            <v>sc</v>
          </cell>
        </row>
        <row r="4487">
          <cell r="AP4487">
            <v>164430</v>
          </cell>
          <cell r="AQ4487">
            <v>10003892</v>
          </cell>
          <cell r="AR4487">
            <v>10</v>
          </cell>
          <cell r="AS4487">
            <v>42313</v>
          </cell>
          <cell r="AT4487" t="str">
            <v>IDU-073-2012 Terminado Rehabilitación IDU Circuito Movilidad  -Calzada 2-4-POLIZA ESTABILIDAD ACTIVA</v>
          </cell>
          <cell r="AU4487">
            <v>44119</v>
          </cell>
          <cell r="AV4487" t="str">
            <v>sc</v>
          </cell>
        </row>
        <row r="4488">
          <cell r="AP4488">
            <v>164433</v>
          </cell>
          <cell r="AQ4488">
            <v>10003857</v>
          </cell>
          <cell r="AR4488">
            <v>10</v>
          </cell>
          <cell r="AS4488">
            <v>42313</v>
          </cell>
          <cell r="AT4488" t="str">
            <v>IDU-073-2012 Terminado Rehabilitación IDU Circuito Movilidad  -Calzada 2-4-POLIZA ESTABILIDAD ACTIVA</v>
          </cell>
          <cell r="AU4488">
            <v>44119</v>
          </cell>
          <cell r="AV4488" t="str">
            <v>sc</v>
          </cell>
        </row>
        <row r="4489">
          <cell r="AP4489">
            <v>164434</v>
          </cell>
          <cell r="AQ4489">
            <v>10003791</v>
          </cell>
          <cell r="AR4489">
            <v>10</v>
          </cell>
          <cell r="AS4489">
            <v>42313</v>
          </cell>
          <cell r="AT4489" t="str">
            <v>IDU-073-2012 Terminado Rehabilitación IDU Circuito Movilidad  -Calzada 2-4-POLIZA ESTABILIDAD ACTIVA</v>
          </cell>
          <cell r="AU4489">
            <v>44119</v>
          </cell>
          <cell r="AV4489" t="str">
            <v>sc</v>
          </cell>
        </row>
        <row r="4490">
          <cell r="AP4490">
            <v>164435</v>
          </cell>
          <cell r="AQ4490">
            <v>10003791</v>
          </cell>
          <cell r="AR4490">
            <v>10</v>
          </cell>
          <cell r="AS4490">
            <v>42667</v>
          </cell>
          <cell r="AT4490" t="str">
            <v>SD Terminado Mantenimiento Periódico UAERMV Circuito Movilidad SD Intervenida 19/09/2013 Reporte depuración ejecución UMV-Calzada 2-4-POLIZA ESTABILIDAD ACTIVA</v>
          </cell>
          <cell r="AU4490">
            <v>44119</v>
          </cell>
          <cell r="AV4490" t="str">
            <v>sc</v>
          </cell>
        </row>
        <row r="4491">
          <cell r="AP4491">
            <v>164570</v>
          </cell>
          <cell r="AQ4491">
            <v>10003282</v>
          </cell>
          <cell r="AR4491">
            <v>10</v>
          </cell>
          <cell r="AS4491">
            <v>42313</v>
          </cell>
          <cell r="AT4491" t="str">
            <v>IDU-55-2012 Terminado Acciones de Movilidad IDU Arterial  -</v>
          </cell>
          <cell r="AU4491">
            <v>0</v>
          </cell>
          <cell r="AV4491" t="str">
            <v>sc</v>
          </cell>
        </row>
        <row r="4492">
          <cell r="AP4492">
            <v>164868</v>
          </cell>
          <cell r="AQ4492">
            <v>10006233</v>
          </cell>
          <cell r="AR4492">
            <v>10</v>
          </cell>
          <cell r="AS4492">
            <v>41047</v>
          </cell>
          <cell r="AT4492" t="str">
            <v>UMV-189-2009 Terminado Mantenimiento Periódico UAERMV Circuito Movilidad  -</v>
          </cell>
          <cell r="AU4492">
            <v>0</v>
          </cell>
          <cell r="AV4492" t="str">
            <v>sc</v>
          </cell>
        </row>
        <row r="4493">
          <cell r="AP4493">
            <v>164869</v>
          </cell>
          <cell r="AQ4493">
            <v>10006091</v>
          </cell>
          <cell r="AR4493">
            <v>10</v>
          </cell>
          <cell r="AS4493">
            <v>41047</v>
          </cell>
          <cell r="AT4493" t="str">
            <v>UMV-189-2009 Terminado Mantenimiento Periódico UAERMV Circuito Movilidad  -</v>
          </cell>
          <cell r="AU4493">
            <v>0</v>
          </cell>
          <cell r="AV4493" t="str">
            <v>sc</v>
          </cell>
        </row>
        <row r="4494">
          <cell r="AP4494">
            <v>164870</v>
          </cell>
          <cell r="AQ4494">
            <v>10006034</v>
          </cell>
          <cell r="AR4494">
            <v>10</v>
          </cell>
          <cell r="AS4494">
            <v>41047</v>
          </cell>
          <cell r="AT4494" t="str">
            <v>UMV-189-2009 Terminado Mantenimiento Periódico UAERMV Circuito Movilidad  -</v>
          </cell>
          <cell r="AU4494">
            <v>0</v>
          </cell>
          <cell r="AV4494" t="str">
            <v>sc</v>
          </cell>
        </row>
        <row r="4495">
          <cell r="AP4495">
            <v>164871</v>
          </cell>
          <cell r="AQ4495">
            <v>10005979</v>
          </cell>
          <cell r="AR4495">
            <v>10</v>
          </cell>
          <cell r="AS4495">
            <v>41047</v>
          </cell>
          <cell r="AT4495" t="str">
            <v>UMV-189-2009 Terminado Mantenimiento Periódico UAERMV Circuito Movilidad  -</v>
          </cell>
          <cell r="AU4495">
            <v>0</v>
          </cell>
          <cell r="AV4495" t="str">
            <v>sc</v>
          </cell>
        </row>
        <row r="4496">
          <cell r="AP4496">
            <v>164872</v>
          </cell>
          <cell r="AQ4496">
            <v>10005907</v>
          </cell>
          <cell r="AR4496">
            <v>10</v>
          </cell>
          <cell r="AS4496">
            <v>41047</v>
          </cell>
          <cell r="AT4496" t="str">
            <v>UMV-189-2009 Terminado Mantenimiento Periódico UAERMV Circuito Movilidad  -</v>
          </cell>
          <cell r="AU4496">
            <v>0</v>
          </cell>
          <cell r="AV4496" t="str">
            <v>sc</v>
          </cell>
        </row>
        <row r="4497">
          <cell r="AP4497">
            <v>164873</v>
          </cell>
          <cell r="AQ4497">
            <v>10005860</v>
          </cell>
          <cell r="AR4497">
            <v>10</v>
          </cell>
          <cell r="AS4497">
            <v>41047</v>
          </cell>
          <cell r="AT4497" t="str">
            <v>UMV-189-2009 Terminado Mantenimiento Periódico UAERMV Circuito Movilidad  -</v>
          </cell>
          <cell r="AU4497">
            <v>0</v>
          </cell>
          <cell r="AV4497" t="str">
            <v>sc</v>
          </cell>
        </row>
        <row r="4498">
          <cell r="AP4498">
            <v>164874</v>
          </cell>
          <cell r="AQ4498">
            <v>10005818</v>
          </cell>
          <cell r="AR4498">
            <v>10</v>
          </cell>
          <cell r="AS4498">
            <v>41047</v>
          </cell>
          <cell r="AT4498" t="str">
            <v>UMV-189-2009 Terminado Mantenimiento Periódico UAERMV Circuito Movilidad  -</v>
          </cell>
          <cell r="AU4498">
            <v>0</v>
          </cell>
          <cell r="AV4498" t="str">
            <v>sc</v>
          </cell>
        </row>
        <row r="4499">
          <cell r="AP4499">
            <v>164875</v>
          </cell>
          <cell r="AQ4499">
            <v>10005751</v>
          </cell>
          <cell r="AR4499">
            <v>10</v>
          </cell>
          <cell r="AS4499">
            <v>41047</v>
          </cell>
          <cell r="AT4499" t="str">
            <v>UMV-189-2009 Terminado Mantenimiento Periódico UAERMV Circuito Movilidad  -</v>
          </cell>
          <cell r="AU4499">
            <v>0</v>
          </cell>
          <cell r="AV4499" t="str">
            <v>sc</v>
          </cell>
        </row>
        <row r="4500">
          <cell r="AP4500">
            <v>164876</v>
          </cell>
          <cell r="AQ4500">
            <v>10005706</v>
          </cell>
          <cell r="AR4500">
            <v>10</v>
          </cell>
          <cell r="AS4500">
            <v>40897</v>
          </cell>
          <cell r="AT4500" t="str">
            <v>UMV-78-2010 Terminado Mantenimiento Periódico UAERMV Circuito Movilidad  -</v>
          </cell>
          <cell r="AU4500">
            <v>0</v>
          </cell>
          <cell r="AV4500" t="str">
            <v>sc</v>
          </cell>
        </row>
        <row r="4501">
          <cell r="AP4501">
            <v>164889</v>
          </cell>
          <cell r="AQ4501">
            <v>10006281</v>
          </cell>
          <cell r="AR4501">
            <v>10</v>
          </cell>
          <cell r="AS4501">
            <v>42695</v>
          </cell>
          <cell r="AT4501" t="str">
            <v>FDLE-019-2015 Terminado Rehabilitación FDL ENGATIVA Circuito Movilidad SD -</v>
          </cell>
          <cell r="AU4501">
            <v>0</v>
          </cell>
          <cell r="AV4501" t="str">
            <v>sc</v>
          </cell>
        </row>
        <row r="4502">
          <cell r="AP4502">
            <v>164890</v>
          </cell>
          <cell r="AQ4502">
            <v>10006234</v>
          </cell>
          <cell r="AR4502">
            <v>10</v>
          </cell>
          <cell r="AS4502">
            <v>42695</v>
          </cell>
          <cell r="AT4502" t="str">
            <v>FDLE-019-2015 Terminado Rehabilitación FDL ENGATIVA Circuito Movilidad SD -</v>
          </cell>
          <cell r="AU4502">
            <v>0</v>
          </cell>
          <cell r="AV4502" t="str">
            <v>sc</v>
          </cell>
        </row>
        <row r="4503">
          <cell r="AP4503">
            <v>164892</v>
          </cell>
          <cell r="AQ4503">
            <v>10006187</v>
          </cell>
          <cell r="AR4503">
            <v>10</v>
          </cell>
          <cell r="AS4503">
            <v>42695</v>
          </cell>
          <cell r="AT4503" t="str">
            <v>FDLE-019-2015 Terminado Rehabilitación FDL ENGATIVA Circuito Movilidad SD -</v>
          </cell>
          <cell r="AU4503">
            <v>0</v>
          </cell>
          <cell r="AV4503" t="str">
            <v>sc</v>
          </cell>
        </row>
        <row r="4504">
          <cell r="AP4504">
            <v>164894</v>
          </cell>
          <cell r="AQ4504">
            <v>10006153</v>
          </cell>
          <cell r="AR4504">
            <v>10</v>
          </cell>
          <cell r="AS4504">
            <v>42695</v>
          </cell>
          <cell r="AT4504" t="str">
            <v>FDLE-019-2015 Terminado Rehabilitación FDL ENGATIVA Circuito Movilidad SD -</v>
          </cell>
          <cell r="AU4504">
            <v>0</v>
          </cell>
          <cell r="AV4504" t="str">
            <v>sc</v>
          </cell>
        </row>
        <row r="4505">
          <cell r="AP4505">
            <v>165134</v>
          </cell>
          <cell r="AQ4505">
            <v>10005734</v>
          </cell>
          <cell r="AR4505">
            <v>10</v>
          </cell>
          <cell r="AS4505">
            <v>42361</v>
          </cell>
          <cell r="AT4505" t="str">
            <v>UMV-638-2013 Terminado Acciones de Movilidad UAERMV Circuito Movilidad  -</v>
          </cell>
          <cell r="AU4505">
            <v>0</v>
          </cell>
          <cell r="AV4505" t="str">
            <v>sc</v>
          </cell>
        </row>
        <row r="4506">
          <cell r="AP4506">
            <v>165135</v>
          </cell>
          <cell r="AQ4506">
            <v>10005695</v>
          </cell>
          <cell r="AR4506">
            <v>10</v>
          </cell>
          <cell r="AS4506">
            <v>42361</v>
          </cell>
          <cell r="AT4506" t="str">
            <v>UMV-638-2013 Terminado Acciones de Movilidad UAERMV Circuito Movilidad  -</v>
          </cell>
          <cell r="AU4506">
            <v>0</v>
          </cell>
          <cell r="AV4506" t="str">
            <v>sc</v>
          </cell>
        </row>
        <row r="4507">
          <cell r="AP4507">
            <v>165281</v>
          </cell>
          <cell r="AQ4507">
            <v>10005215</v>
          </cell>
          <cell r="AR4507">
            <v>10</v>
          </cell>
          <cell r="AS4507">
            <v>42361</v>
          </cell>
          <cell r="AT4507" t="str">
            <v>UMV-638-2013 Terminado Acciones de Movilidad UAERMV Circuito Movilidad  -</v>
          </cell>
          <cell r="AU4507">
            <v>0</v>
          </cell>
          <cell r="AV4507" t="str">
            <v>sc</v>
          </cell>
        </row>
        <row r="4508">
          <cell r="AP4508">
            <v>165293</v>
          </cell>
          <cell r="AQ4508">
            <v>10004663</v>
          </cell>
          <cell r="AR4508">
            <v>10</v>
          </cell>
          <cell r="AS4508">
            <v>42608</v>
          </cell>
          <cell r="AT4508" t="str">
            <v>SD Terminado Mantenimiento Periódico UAERMV Local SD Reporte Ejecución Julio 2016-</v>
          </cell>
          <cell r="AU4508">
            <v>0</v>
          </cell>
          <cell r="AV4508" t="str">
            <v>sc</v>
          </cell>
        </row>
        <row r="4509">
          <cell r="AP4509">
            <v>165410</v>
          </cell>
          <cell r="AQ4509">
            <v>10004310</v>
          </cell>
          <cell r="AR4509">
            <v>10</v>
          </cell>
          <cell r="AS4509">
            <v>42723</v>
          </cell>
          <cell r="AT4509" t="str">
            <v>SD Terminado Mantenimiento Rutinario UAERMV Local SD -</v>
          </cell>
          <cell r="AU4509">
            <v>0</v>
          </cell>
          <cell r="AV4509" t="str">
            <v>NO SITP</v>
          </cell>
        </row>
        <row r="4510">
          <cell r="AP4510">
            <v>165420</v>
          </cell>
          <cell r="AQ4510">
            <v>10004264</v>
          </cell>
          <cell r="AR4510">
            <v>10</v>
          </cell>
          <cell r="AS4510">
            <v>42361</v>
          </cell>
          <cell r="AT4510" t="str">
            <v>UMV-638-2013 Terminado Acciones de Movilidad UAERMV Local  -</v>
          </cell>
          <cell r="AU4510">
            <v>0</v>
          </cell>
          <cell r="AV4510" t="str">
            <v>NO SITP</v>
          </cell>
        </row>
        <row r="4511">
          <cell r="AP4511">
            <v>165492</v>
          </cell>
          <cell r="AQ4511">
            <v>10004900</v>
          </cell>
          <cell r="AR4511">
            <v>10</v>
          </cell>
          <cell r="AS4511">
            <v>42403</v>
          </cell>
          <cell r="AT4511" t="str">
            <v>SD Reservado Mantenimiento Periódico UAERMV Circuito Movilidad  -</v>
          </cell>
          <cell r="AU4511">
            <v>0</v>
          </cell>
          <cell r="AV4511" t="str">
            <v>UAERMV Reservado Mantenimiento</v>
          </cell>
        </row>
        <row r="4512">
          <cell r="AP4512">
            <v>165493</v>
          </cell>
          <cell r="AQ4512">
            <v>10004794</v>
          </cell>
          <cell r="AR4512">
            <v>10</v>
          </cell>
          <cell r="AS4512">
            <v>42731</v>
          </cell>
          <cell r="AT4512" t="str">
            <v>SD Reservado Rehabilitación IDU Circuito Movilidad EJECUCION SITP 2016 -</v>
          </cell>
          <cell r="AU4512">
            <v>0</v>
          </cell>
          <cell r="AV4512" t="str">
            <v>SITP 2016 IDU RESERVADO</v>
          </cell>
        </row>
        <row r="4513">
          <cell r="AP4513">
            <v>165494</v>
          </cell>
          <cell r="AQ4513">
            <v>10004738</v>
          </cell>
          <cell r="AR4513">
            <v>10</v>
          </cell>
          <cell r="AS4513">
            <v>42731</v>
          </cell>
          <cell r="AT4513" t="str">
            <v>SD Reservado Mantenimiento Periódico IDU Circuito Movilidad EJECUCION SITP 2016 -</v>
          </cell>
          <cell r="AU4513">
            <v>0</v>
          </cell>
          <cell r="AV4513" t="str">
            <v>SITP 2016 IDU RESERVADO</v>
          </cell>
        </row>
        <row r="4514">
          <cell r="AP4514">
            <v>165495</v>
          </cell>
          <cell r="AQ4514">
            <v>10004675</v>
          </cell>
          <cell r="AR4514">
            <v>10</v>
          </cell>
          <cell r="AS4514">
            <v>42731</v>
          </cell>
          <cell r="AT4514" t="str">
            <v>SD Reservado Rehabilitación IDU Circuito Movilidad EJECUCION SITP 2016 -</v>
          </cell>
          <cell r="AU4514">
            <v>0</v>
          </cell>
          <cell r="AV4514" t="str">
            <v>SITP 2016 IDU RESERVADO</v>
          </cell>
        </row>
        <row r="4515">
          <cell r="AP4515">
            <v>165496</v>
          </cell>
          <cell r="AQ4515">
            <v>10004596</v>
          </cell>
          <cell r="AR4515">
            <v>10</v>
          </cell>
          <cell r="AS4515">
            <v>42731</v>
          </cell>
          <cell r="AT4515" t="str">
            <v>SD Reservado Rehabilitación IDU Circuito Movilidad EJECUCION SITP 2016 -</v>
          </cell>
          <cell r="AU4515">
            <v>0</v>
          </cell>
          <cell r="AV4515" t="str">
            <v>SITP 2016 IDU RESERVADO</v>
          </cell>
        </row>
        <row r="4516">
          <cell r="AP4516">
            <v>165497</v>
          </cell>
          <cell r="AQ4516">
            <v>10004501</v>
          </cell>
          <cell r="AR4516">
            <v>10</v>
          </cell>
          <cell r="AS4516">
            <v>42731</v>
          </cell>
          <cell r="AT4516" t="str">
            <v>SD Reservado Mantenimiento Periódico IDU Circuito Movilidad EJECUCION SITP 2016 -</v>
          </cell>
          <cell r="AU4516">
            <v>0</v>
          </cell>
          <cell r="AV4516" t="str">
            <v>SITP 2016 IDU RESERVADO</v>
          </cell>
        </row>
        <row r="4517">
          <cell r="AP4517">
            <v>165498</v>
          </cell>
          <cell r="AQ4517">
            <v>10004431</v>
          </cell>
          <cell r="AR4517">
            <v>10</v>
          </cell>
          <cell r="AS4517">
            <v>42731</v>
          </cell>
          <cell r="AT4517" t="str">
            <v>SD Reservado Mantenimiento Rutinario IDU Circuito Movilidad EJECUCION SITP 2016 -</v>
          </cell>
          <cell r="AU4517">
            <v>0</v>
          </cell>
          <cell r="AV4517" t="str">
            <v>sc</v>
          </cell>
        </row>
        <row r="4518">
          <cell r="AP4518">
            <v>165499</v>
          </cell>
          <cell r="AQ4518">
            <v>10004359</v>
          </cell>
          <cell r="AR4518">
            <v>10</v>
          </cell>
          <cell r="AS4518">
            <v>42731</v>
          </cell>
          <cell r="AT4518" t="str">
            <v>SD Reservado Rehabilitación IDU Circuito Movilidad EJECUCION SITP 2016 -</v>
          </cell>
          <cell r="AU4518">
            <v>0</v>
          </cell>
          <cell r="AV4518" t="str">
            <v>sc</v>
          </cell>
        </row>
        <row r="4519">
          <cell r="AP4519">
            <v>165500</v>
          </cell>
          <cell r="AQ4519">
            <v>10004275</v>
          </cell>
          <cell r="AR4519">
            <v>10</v>
          </cell>
          <cell r="AS4519">
            <v>42731</v>
          </cell>
          <cell r="AT4519" t="str">
            <v>SD Reservado Rehabilitación IDU Circuito Movilidad EJECUCION SITP 2016 -</v>
          </cell>
          <cell r="AU4519">
            <v>0</v>
          </cell>
          <cell r="AV4519" t="str">
            <v>sc</v>
          </cell>
        </row>
        <row r="4520">
          <cell r="AP4520">
            <v>165501</v>
          </cell>
          <cell r="AQ4520">
            <v>10004186</v>
          </cell>
          <cell r="AR4520">
            <v>10</v>
          </cell>
          <cell r="AS4520">
            <v>42403</v>
          </cell>
          <cell r="AT4520" t="str">
            <v>SD Reservado Mantenimiento Periódico UAERMV Circuito Movilidad  -</v>
          </cell>
          <cell r="AU4520">
            <v>0</v>
          </cell>
          <cell r="AV4520" t="str">
            <v>sc</v>
          </cell>
        </row>
        <row r="4521">
          <cell r="AP4521">
            <v>165502</v>
          </cell>
          <cell r="AQ4521">
            <v>10003912</v>
          </cell>
          <cell r="AR4521">
            <v>10</v>
          </cell>
          <cell r="AS4521">
            <v>42403</v>
          </cell>
          <cell r="AT4521" t="str">
            <v>SD Reservado Mantenimiento Periódico UAERMV Circuito Movilidad  -</v>
          </cell>
          <cell r="AU4521">
            <v>0</v>
          </cell>
          <cell r="AV4521" t="str">
            <v>sc</v>
          </cell>
        </row>
        <row r="4522">
          <cell r="AP4522">
            <v>165538</v>
          </cell>
          <cell r="AQ4522">
            <v>10004167</v>
          </cell>
          <cell r="AR4522">
            <v>10</v>
          </cell>
          <cell r="AS4522">
            <v>42313</v>
          </cell>
          <cell r="AT4522" t="str">
            <v>IDU-74-2008 Terminado Construcción IDU Local  -Anden1-3 Calzada2-POLIZA ESTABILIDAD ACTIVA</v>
          </cell>
          <cell r="AU4522">
            <v>43439</v>
          </cell>
          <cell r="AV4522" t="str">
            <v>POLIZA ESTABILIDAD ACTIVA IDU 074/08_V12</v>
          </cell>
        </row>
        <row r="4523">
          <cell r="AP4523">
            <v>165539</v>
          </cell>
          <cell r="AQ4523">
            <v>10004089</v>
          </cell>
          <cell r="AR4523">
            <v>10</v>
          </cell>
          <cell r="AS4523">
            <v>42313</v>
          </cell>
          <cell r="AT4523" t="str">
            <v>IDU-74-2008 Terminado Construcción IDU Local  -Anden1-3 Calzada2-POLIZA ESTABILIDAD ACTIVA</v>
          </cell>
          <cell r="AU4523">
            <v>43439</v>
          </cell>
          <cell r="AV4523" t="str">
            <v>POLIZA ESTABILIDAD ACTIVA IDU 074/08_V12</v>
          </cell>
        </row>
        <row r="4524">
          <cell r="AP4524">
            <v>165540</v>
          </cell>
          <cell r="AQ4524">
            <v>10003942</v>
          </cell>
          <cell r="AR4524">
            <v>10</v>
          </cell>
          <cell r="AS4524">
            <v>42313</v>
          </cell>
          <cell r="AT4524" t="str">
            <v>IDU-74-2008 Terminado Construcción IDU Local  -Anden1-3 Calzada2-POLIZA ESTABILIDAD ACTIVA</v>
          </cell>
          <cell r="AU4524">
            <v>43439</v>
          </cell>
          <cell r="AV4524" t="str">
            <v>POLIZA ESTABILIDAD ACTIVA IDU 074/08_V12</v>
          </cell>
        </row>
        <row r="4525">
          <cell r="AP4525">
            <v>165541</v>
          </cell>
          <cell r="AQ4525">
            <v>10003862</v>
          </cell>
          <cell r="AR4525">
            <v>10</v>
          </cell>
          <cell r="AS4525">
            <v>42313</v>
          </cell>
          <cell r="AT4525" t="str">
            <v>IDU-74-2008 Terminado Construcción IDU Local  -Anden1-3 Calzada2-POLIZA ESTABILIDAD ACTIVA</v>
          </cell>
          <cell r="AU4525">
            <v>43439</v>
          </cell>
          <cell r="AV4525" t="str">
            <v>viable</v>
          </cell>
        </row>
        <row r="4526">
          <cell r="AP4526">
            <v>165542</v>
          </cell>
          <cell r="AQ4526">
            <v>10003719</v>
          </cell>
          <cell r="AR4526">
            <v>10</v>
          </cell>
          <cell r="AS4526">
            <v>42313</v>
          </cell>
          <cell r="AT4526" t="str">
            <v>IDU-74-2008 Terminado Construcción IDU Local  -Anden1-3 Calzada2-POLIZA ESTABILIDAD ACTIVA</v>
          </cell>
          <cell r="AU4526">
            <v>43439</v>
          </cell>
          <cell r="AV4526" t="str">
            <v>INTERVENCION IDU Construcción Fecha Reporte 4/11/2015</v>
          </cell>
        </row>
        <row r="4527">
          <cell r="AP4527">
            <v>165554</v>
          </cell>
          <cell r="AQ4527">
            <v>10003807</v>
          </cell>
          <cell r="AR4527">
            <v>10</v>
          </cell>
          <cell r="AS4527">
            <v>42698</v>
          </cell>
          <cell r="AT4527" t="str">
            <v>FDLE-250-2014 Terminado Construcción FDL ENGATIVA Circuito Movilidad SD -</v>
          </cell>
          <cell r="AU4527">
            <v>0</v>
          </cell>
          <cell r="AV4527" t="str">
            <v>sc</v>
          </cell>
        </row>
        <row r="4528">
          <cell r="AP4528">
            <v>165555</v>
          </cell>
          <cell r="AQ4528">
            <v>10003646</v>
          </cell>
          <cell r="AR4528">
            <v>10</v>
          </cell>
          <cell r="AS4528">
            <v>42698</v>
          </cell>
          <cell r="AT4528" t="str">
            <v>FDLE-250-2014 Terminado Construcción FDL ENGATIVA Circuito Movilidad SD -</v>
          </cell>
          <cell r="AU4528">
            <v>0</v>
          </cell>
          <cell r="AV4528" t="str">
            <v>sc</v>
          </cell>
        </row>
        <row r="4529">
          <cell r="AP4529">
            <v>165713</v>
          </cell>
          <cell r="AQ4529">
            <v>10004446</v>
          </cell>
          <cell r="AR4529">
            <v>10</v>
          </cell>
          <cell r="AS4529">
            <v>42313</v>
          </cell>
          <cell r="AT4529" t="str">
            <v>IDU-2128-2013 Terminado Mantenimiento Periódico IDU Local  -</v>
          </cell>
          <cell r="AU4529">
            <v>0</v>
          </cell>
          <cell r="AV4529" t="str">
            <v>VIABLE</v>
          </cell>
        </row>
        <row r="4530">
          <cell r="AP4530">
            <v>165727</v>
          </cell>
          <cell r="AQ4530">
            <v>10004314</v>
          </cell>
          <cell r="AR4530">
            <v>10</v>
          </cell>
          <cell r="AS4530">
            <v>42313</v>
          </cell>
          <cell r="AT4530" t="str">
            <v>IDU-2128-2013 Terminado Mantenimiento Periódico IDU Circuito Movilidad  -</v>
          </cell>
          <cell r="AU4530">
            <v>0</v>
          </cell>
          <cell r="AV4530" t="str">
            <v>SITP 2016 IDU RESERVADO</v>
          </cell>
        </row>
        <row r="4531">
          <cell r="AP4531">
            <v>165728</v>
          </cell>
          <cell r="AQ4531">
            <v>10003793</v>
          </cell>
          <cell r="AR4531">
            <v>10</v>
          </cell>
          <cell r="AS4531">
            <v>42731</v>
          </cell>
          <cell r="AT4531" t="str">
            <v>SD Reservado Mantenimiento Periódico IDU Circuito Movilidad EJECUCION SITP 2016 -</v>
          </cell>
          <cell r="AU4531">
            <v>0</v>
          </cell>
          <cell r="AV4531" t="str">
            <v>SITP 2016 IDU RESERVADO</v>
          </cell>
        </row>
        <row r="4532">
          <cell r="AP4532">
            <v>165729</v>
          </cell>
          <cell r="AQ4532">
            <v>10003703</v>
          </cell>
          <cell r="AR4532">
            <v>10</v>
          </cell>
          <cell r="AS4532">
            <v>42731</v>
          </cell>
          <cell r="AT4532" t="str">
            <v>SD Reservado Mantenimiento Periódico IDU Circuito Movilidad EJECUCION SITP 2016 -</v>
          </cell>
          <cell r="AU4532">
            <v>0</v>
          </cell>
          <cell r="AV4532" t="str">
            <v>SITP 2016 IDU RESERVADO</v>
          </cell>
        </row>
        <row r="4533">
          <cell r="AP4533">
            <v>165730</v>
          </cell>
          <cell r="AQ4533">
            <v>10003559</v>
          </cell>
          <cell r="AR4533">
            <v>10</v>
          </cell>
          <cell r="AS4533">
            <v>42731</v>
          </cell>
          <cell r="AT4533" t="str">
            <v>SD Reservado Mantenimiento Periódico IDU Circuito Movilidad EJECUCION SITP 2016 -</v>
          </cell>
          <cell r="AU4533">
            <v>0</v>
          </cell>
          <cell r="AV4533" t="str">
            <v>SITP 2016 IDU RESERVADO</v>
          </cell>
        </row>
        <row r="4534">
          <cell r="AP4534">
            <v>165735</v>
          </cell>
          <cell r="AQ4534">
            <v>10002494</v>
          </cell>
          <cell r="AR4534">
            <v>10</v>
          </cell>
          <cell r="AS4534">
            <v>42653</v>
          </cell>
          <cell r="AT4534" t="str">
            <v>IDU-935-2016 Reservado Conservacion IDU Circuito Movilidad ACCIONES POPULARES		 -</v>
          </cell>
          <cell r="AU4534">
            <v>0</v>
          </cell>
          <cell r="AV4534" t="str">
            <v>RESERVADO CTO IDU-935-2016</v>
          </cell>
        </row>
        <row r="4535">
          <cell r="AP4535">
            <v>165737</v>
          </cell>
          <cell r="AQ4535">
            <v>10002370</v>
          </cell>
          <cell r="AR4535">
            <v>10</v>
          </cell>
          <cell r="AS4535">
            <v>42653</v>
          </cell>
          <cell r="AT4535" t="str">
            <v>IDU-935-2016 Reservado Conservacion IDU Circuito Movilidad ACCIONES POPULARES		 -</v>
          </cell>
          <cell r="AU4535">
            <v>0</v>
          </cell>
          <cell r="AV4535" t="str">
            <v>RESERVADO CTO IDU-935-2016</v>
          </cell>
        </row>
        <row r="4536">
          <cell r="AP4536">
            <v>165738</v>
          </cell>
          <cell r="AQ4536">
            <v>10002300</v>
          </cell>
          <cell r="AR4536">
            <v>10</v>
          </cell>
          <cell r="AS4536">
            <v>42653</v>
          </cell>
          <cell r="AT4536" t="str">
            <v>IDU-935-2016 Reservado Conservacion IDU Circuito Movilidad ACCIONES POPULARES		 -</v>
          </cell>
          <cell r="AU4536">
            <v>0</v>
          </cell>
          <cell r="AV4536" t="str">
            <v>RESERVADO CTO IDU-935-2016</v>
          </cell>
        </row>
        <row r="4537">
          <cell r="AP4537">
            <v>165739</v>
          </cell>
          <cell r="AQ4537">
            <v>10002201</v>
          </cell>
          <cell r="AR4537">
            <v>10</v>
          </cell>
          <cell r="AS4537">
            <v>42653</v>
          </cell>
          <cell r="AT4537" t="str">
            <v>IDU-935-2016 Reservado Conservacion IDU Circuito Movilidad ACCIONES POPULARES		 -</v>
          </cell>
          <cell r="AU4537">
            <v>0</v>
          </cell>
          <cell r="AV4537" t="str">
            <v>RESERVADO CTO IDU-935-2016</v>
          </cell>
        </row>
        <row r="4538">
          <cell r="AP4538">
            <v>165740</v>
          </cell>
          <cell r="AQ4538">
            <v>10002111</v>
          </cell>
          <cell r="AR4538">
            <v>10</v>
          </cell>
          <cell r="AS4538">
            <v>42653</v>
          </cell>
          <cell r="AT4538" t="str">
            <v>IDU-935-2016 Reservado Conservacion IDU Circuito Movilidad ACCIONES POPULARES		 -</v>
          </cell>
          <cell r="AU4538">
            <v>0</v>
          </cell>
          <cell r="AV4538" t="str">
            <v>RESERVADO CTO IDU-935-2016</v>
          </cell>
        </row>
        <row r="4539">
          <cell r="AP4539">
            <v>165741</v>
          </cell>
          <cell r="AQ4539">
            <v>10002022</v>
          </cell>
          <cell r="AR4539">
            <v>10</v>
          </cell>
          <cell r="AS4539">
            <v>42653</v>
          </cell>
          <cell r="AT4539" t="str">
            <v>IDU-935-2016 Reservado Conservacion IDU Circuito Movilidad ACCIONES POPULARES		 -</v>
          </cell>
          <cell r="AU4539">
            <v>0</v>
          </cell>
          <cell r="AV4539" t="str">
            <v>RESERVADO CTO IDU-935-2016</v>
          </cell>
        </row>
        <row r="4540">
          <cell r="AP4540">
            <v>165742</v>
          </cell>
          <cell r="AQ4540">
            <v>10001933</v>
          </cell>
          <cell r="AR4540">
            <v>10</v>
          </cell>
          <cell r="AS4540">
            <v>42653</v>
          </cell>
          <cell r="AT4540" t="str">
            <v>IDU-935-2016 Reservado Conservacion IDU Circuito Movilidad ACCIONES POPULARES		 -</v>
          </cell>
          <cell r="AU4540">
            <v>0</v>
          </cell>
          <cell r="AV4540" t="str">
            <v>RESERVADO CTO IDU-935-2016</v>
          </cell>
        </row>
        <row r="4541">
          <cell r="AP4541">
            <v>165743</v>
          </cell>
          <cell r="AQ4541">
            <v>10001849</v>
          </cell>
          <cell r="AR4541">
            <v>10</v>
          </cell>
          <cell r="AS4541">
            <v>42653</v>
          </cell>
          <cell r="AT4541" t="str">
            <v>IDU-935-2016 Reservado Conservacion IDU Circuito Movilidad ACCIONES POPULARES		 -</v>
          </cell>
          <cell r="AU4541">
            <v>0</v>
          </cell>
          <cell r="AV4541" t="str">
            <v>RESERVADO CTO IDU-935-2016</v>
          </cell>
        </row>
        <row r="4542">
          <cell r="AP4542">
            <v>165744</v>
          </cell>
          <cell r="AQ4542">
            <v>10001783</v>
          </cell>
          <cell r="AR4542">
            <v>10</v>
          </cell>
          <cell r="AS4542">
            <v>42653</v>
          </cell>
          <cell r="AT4542" t="str">
            <v>IDU-935-2016 Reservado Conservacion IDU Circuito Movilidad ACCIONES POPULARES\t\t -</v>
          </cell>
          <cell r="AU4542">
            <v>0</v>
          </cell>
          <cell r="AV4542" t="str">
            <v>RESERVADO CTO IDU-935-2016</v>
          </cell>
        </row>
        <row r="4543">
          <cell r="AP4543">
            <v>165746</v>
          </cell>
          <cell r="AQ4543">
            <v>10001619</v>
          </cell>
          <cell r="AR4543">
            <v>10</v>
          </cell>
          <cell r="AS4543">
            <v>42653</v>
          </cell>
          <cell r="AT4543" t="str">
            <v>IDU-935-2016 Reservado Conservacion IDU Circuito Movilidad ACCIONES POPULARES		 -</v>
          </cell>
          <cell r="AU4543">
            <v>0</v>
          </cell>
          <cell r="AV4543" t="str">
            <v>RESERVADO CTO IDU-935-2016</v>
          </cell>
        </row>
        <row r="4544">
          <cell r="AP4544">
            <v>165747</v>
          </cell>
          <cell r="AQ4544">
            <v>10001499</v>
          </cell>
          <cell r="AR4544">
            <v>10</v>
          </cell>
          <cell r="AS4544">
            <v>42653</v>
          </cell>
          <cell r="AT4544" t="str">
            <v>IDU-935-2016 Reservado Conservacion IDU Circuito Movilidad ACCIONES POPULARES		 -</v>
          </cell>
          <cell r="AU4544">
            <v>0</v>
          </cell>
          <cell r="AV4544" t="str">
            <v>RESERVADO CTO IDU-935-2016</v>
          </cell>
        </row>
        <row r="4545">
          <cell r="AP4545">
            <v>165748</v>
          </cell>
          <cell r="AQ4545">
            <v>10001276</v>
          </cell>
          <cell r="AR4545">
            <v>10</v>
          </cell>
          <cell r="AS4545">
            <v>42653</v>
          </cell>
          <cell r="AT4545" t="str">
            <v>IDU-935-2016 Reservado Conservacion IDU Circuito Movilidad ACCIONES POPULARES		 -</v>
          </cell>
          <cell r="AU4545">
            <v>0</v>
          </cell>
          <cell r="AV4545" t="str">
            <v>RESERVADO CTO IDU-935-2016</v>
          </cell>
        </row>
        <row r="4546">
          <cell r="AP4546">
            <v>165749</v>
          </cell>
          <cell r="AQ4546">
            <v>10001151</v>
          </cell>
          <cell r="AR4546">
            <v>10</v>
          </cell>
          <cell r="AS4546">
            <v>42653</v>
          </cell>
          <cell r="AT4546" t="str">
            <v>IDU-935-2016 Reservado Conservacion IDU Circuito Movilidad ACCIONES POPULARES		 -</v>
          </cell>
          <cell r="AU4546">
            <v>0</v>
          </cell>
          <cell r="AV4546" t="str">
            <v>RESERVADO CTO IDU-935-2016</v>
          </cell>
        </row>
        <row r="4547">
          <cell r="AP4547">
            <v>165750</v>
          </cell>
          <cell r="AQ4547">
            <v>10000977</v>
          </cell>
          <cell r="AR4547">
            <v>10</v>
          </cell>
          <cell r="AS4547">
            <v>42653</v>
          </cell>
          <cell r="AT4547" t="str">
            <v>IDU-935-2016 Reservado Conservacion IDU Circuito Movilidad ACCIONES POPULARES		 -</v>
          </cell>
          <cell r="AU4547">
            <v>0</v>
          </cell>
          <cell r="AV4547" t="str">
            <v>RESERVADO CTO IDU-935-2016</v>
          </cell>
        </row>
        <row r="4548">
          <cell r="AP4548">
            <v>165751</v>
          </cell>
          <cell r="AQ4548">
            <v>10000863</v>
          </cell>
          <cell r="AR4548">
            <v>10</v>
          </cell>
          <cell r="AS4548">
            <v>42653</v>
          </cell>
          <cell r="AT4548" t="str">
            <v>IDU-935-2016 Reservado Conservacion IDU Circuito Movilidad ACCIONES POPULARES		 -Calzada 2-POLIZA ESTABILIDAD Y CALIDAD ACTIVA</v>
          </cell>
          <cell r="AU4548">
            <v>44283</v>
          </cell>
          <cell r="AV4548" t="str">
            <v>sc</v>
          </cell>
        </row>
        <row r="4549">
          <cell r="AP4549">
            <v>165751</v>
          </cell>
          <cell r="AQ4549">
            <v>10000863</v>
          </cell>
          <cell r="AR4549">
            <v>10</v>
          </cell>
          <cell r="AS4549">
            <v>42637</v>
          </cell>
          <cell r="AT4549" t="str">
            <v>IDU-1702-2014 Terminado Rehabilitación IDU Circuito Movilidad  Reporte Final-Calzada 2-POLIZA ESTABILIDAD Y CALIDAD ACTIVA</v>
          </cell>
          <cell r="AU4549">
            <v>44283</v>
          </cell>
          <cell r="AV4549" t="str">
            <v>sc</v>
          </cell>
        </row>
        <row r="4550">
          <cell r="AP4550">
            <v>165752</v>
          </cell>
          <cell r="AQ4550">
            <v>10000804</v>
          </cell>
          <cell r="AR4550">
            <v>10</v>
          </cell>
          <cell r="AS4550">
            <v>42653</v>
          </cell>
          <cell r="AT4550" t="str">
            <v>IDU-935-2016 Reservado Conservacion IDU Circuito Movilidad ACCIONES POPULARES		 -Calzada 2-POLIZA ESTABILIDAD Y CALIDAD ACTIVA</v>
          </cell>
          <cell r="AU4550">
            <v>44283</v>
          </cell>
          <cell r="AV4550" t="str">
            <v>sc</v>
          </cell>
        </row>
        <row r="4551">
          <cell r="AP4551">
            <v>165752</v>
          </cell>
          <cell r="AQ4551">
            <v>10000804</v>
          </cell>
          <cell r="AR4551">
            <v>10</v>
          </cell>
          <cell r="AS4551">
            <v>42637</v>
          </cell>
          <cell r="AT4551" t="str">
            <v>IDU-1702-2014 Terminado Rehabilitación IDU Circuito Movilidad  Reporte Final-Calzada 2-POLIZA ESTABILIDAD Y CALIDAD ACTIVA</v>
          </cell>
          <cell r="AU4551">
            <v>44283</v>
          </cell>
          <cell r="AV4551" t="str">
            <v>sc</v>
          </cell>
        </row>
        <row r="4552">
          <cell r="AP4552">
            <v>165753</v>
          </cell>
          <cell r="AQ4552">
            <v>10000742</v>
          </cell>
          <cell r="AR4552">
            <v>10</v>
          </cell>
          <cell r="AS4552">
            <v>42637</v>
          </cell>
          <cell r="AT4552" t="str">
            <v>IDU-1702-2014 Terminado Rehabilitación IDU Circuito Movilidad  Reporte Final-Calzada 2-POLIZA ESTABILIDAD Y CALIDAD ACTIVA</v>
          </cell>
          <cell r="AU4552">
            <v>44283</v>
          </cell>
          <cell r="AV4552" t="str">
            <v>sc</v>
          </cell>
        </row>
        <row r="4553">
          <cell r="AP4553">
            <v>165753</v>
          </cell>
          <cell r="AQ4553">
            <v>10000742</v>
          </cell>
          <cell r="AR4553">
            <v>10</v>
          </cell>
          <cell r="AS4553">
            <v>42653</v>
          </cell>
          <cell r="AT4553" t="str">
            <v>IDU-935-2016 Reservado Conservacion IDU Circuito Movilidad ACCIONES POPULARES		 -Calzada 2-POLIZA ESTABILIDAD Y CALIDAD ACTIVA</v>
          </cell>
          <cell r="AU4553">
            <v>44283</v>
          </cell>
          <cell r="AV4553" t="str">
            <v>sc</v>
          </cell>
        </row>
        <row r="4554">
          <cell r="AP4554">
            <v>165754</v>
          </cell>
          <cell r="AQ4554">
            <v>10000681</v>
          </cell>
          <cell r="AR4554">
            <v>10</v>
          </cell>
          <cell r="AS4554">
            <v>42653</v>
          </cell>
          <cell r="AT4554" t="str">
            <v>IDU-935-2016 Reservado Conservacion IDU Circuito Movilidad ACCIONES POPULARES		 -Calzada 2-POLIZA ESTABILIDAD Y CALIDAD ACTIVA</v>
          </cell>
          <cell r="AU4554">
            <v>44283</v>
          </cell>
          <cell r="AV4554" t="str">
            <v>sc</v>
          </cell>
        </row>
        <row r="4555">
          <cell r="AP4555">
            <v>165754</v>
          </cell>
          <cell r="AQ4555">
            <v>10000681</v>
          </cell>
          <cell r="AR4555">
            <v>10</v>
          </cell>
          <cell r="AS4555">
            <v>42637</v>
          </cell>
          <cell r="AT4555" t="str">
            <v>IDU-1702-2014 Terminado Rehabilitación IDU Circuito Movilidad  Reporte Final-Calzada 2-POLIZA ESTABILIDAD Y CALIDAD ACTIVA</v>
          </cell>
          <cell r="AU4555">
            <v>44283</v>
          </cell>
          <cell r="AV4555" t="str">
            <v>sc</v>
          </cell>
        </row>
        <row r="4556">
          <cell r="AP4556">
            <v>165769</v>
          </cell>
          <cell r="AQ4556">
            <v>10003473</v>
          </cell>
          <cell r="AR4556">
            <v>10</v>
          </cell>
          <cell r="AS4556">
            <v>42313</v>
          </cell>
          <cell r="AT4556" t="str">
            <v>IDU-74-2008 Terminado Rehabilitación IDU Circuito Movilidad  -Calzada2-POLIZA ESTABILIDAD ACTIVA</v>
          </cell>
          <cell r="AU4556">
            <v>43439</v>
          </cell>
          <cell r="AV4556" t="str">
            <v>POLIZA ESTABILIDAD IDU 074/08_V12</v>
          </cell>
        </row>
        <row r="4557">
          <cell r="AP4557">
            <v>165770</v>
          </cell>
          <cell r="AQ4557">
            <v>10003417</v>
          </cell>
          <cell r="AR4557">
            <v>10</v>
          </cell>
          <cell r="AS4557">
            <v>42313</v>
          </cell>
          <cell r="AT4557" t="str">
            <v>IDU-74-2008 Terminado Rehabilitación IDU Circuito Movilidad  -Calzada2-POLIZA ESTABILIDAD ACTIVA</v>
          </cell>
          <cell r="AU4557">
            <v>43439</v>
          </cell>
          <cell r="AV4557" t="str">
            <v>POLIZA ESTABILIDAD IDU 074/08_V12</v>
          </cell>
        </row>
        <row r="4558">
          <cell r="AP4558">
            <v>165771</v>
          </cell>
          <cell r="AQ4558">
            <v>10003318</v>
          </cell>
          <cell r="AR4558">
            <v>10</v>
          </cell>
          <cell r="AS4558">
            <v>42313</v>
          </cell>
          <cell r="AT4558" t="str">
            <v>IDU-74-2008 Terminado Rehabilitación IDU Circuito Movilidad  -Calzada2-POLIZA ESTABILIDAD ACTIVA</v>
          </cell>
          <cell r="AU4558">
            <v>43439</v>
          </cell>
          <cell r="AV4558" t="str">
            <v>POLIZA ESTABILIDAD IDU 074/08_V12</v>
          </cell>
        </row>
        <row r="4559">
          <cell r="AP4559">
            <v>165772</v>
          </cell>
          <cell r="AQ4559">
            <v>10003257</v>
          </cell>
          <cell r="AR4559">
            <v>10</v>
          </cell>
          <cell r="AS4559">
            <v>42313</v>
          </cell>
          <cell r="AT4559" t="str">
            <v>IDU-74-2008 Terminado Rehabilitación IDU Circuito Movilidad  -Calzada2-POLIZA ESTABILIDAD ACTIVA</v>
          </cell>
          <cell r="AU4559">
            <v>43439</v>
          </cell>
          <cell r="AV4559" t="str">
            <v>POLIZA ESTABILIDAD IDU 074/08_V12</v>
          </cell>
        </row>
        <row r="4560">
          <cell r="AP4560">
            <v>165773</v>
          </cell>
          <cell r="AQ4560">
            <v>10003192</v>
          </cell>
          <cell r="AR4560">
            <v>10</v>
          </cell>
          <cell r="AS4560">
            <v>42313</v>
          </cell>
          <cell r="AT4560" t="str">
            <v>IDU-74-2008 Terminado Rehabilitación IDU Circuito Movilidad  -Calzada2-POLIZA ESTABILIDAD ACTIVA</v>
          </cell>
          <cell r="AU4560">
            <v>43439</v>
          </cell>
          <cell r="AV4560" t="str">
            <v>POLIZA ESTABILIDAD IDU 074/08_V12</v>
          </cell>
        </row>
        <row r="4561">
          <cell r="AP4561">
            <v>165795</v>
          </cell>
          <cell r="AQ4561">
            <v>10003516</v>
          </cell>
          <cell r="AR4561">
            <v>10</v>
          </cell>
          <cell r="AS4561">
            <v>42637</v>
          </cell>
          <cell r="AT4561" t="str">
            <v>IDU-1702-2014 Terminado Diagnostico IDU Local  Reporte Final-</v>
          </cell>
          <cell r="AU4561">
            <v>0</v>
          </cell>
          <cell r="AV4561" t="str">
            <v>INTERVENCION IDU IDU-74-2008 Acciones de Movilidad Fecha Reporte 4/11/2015</v>
          </cell>
        </row>
        <row r="4562">
          <cell r="AP4562">
            <v>165795</v>
          </cell>
          <cell r="AQ4562">
            <v>10003516</v>
          </cell>
          <cell r="AR4562">
            <v>10</v>
          </cell>
          <cell r="AS4562">
            <v>42313</v>
          </cell>
          <cell r="AT4562" t="str">
            <v>IDU-74-2008 Terminado Acciones de Movilidad IDU Local  -</v>
          </cell>
          <cell r="AU4562">
            <v>0</v>
          </cell>
          <cell r="AV4562" t="str">
            <v>INTERVENCION IDU IDU-74-2008 Acciones de Movilidad Fecha Reporte 4/11/2015</v>
          </cell>
        </row>
        <row r="4563">
          <cell r="AP4563">
            <v>165797</v>
          </cell>
          <cell r="AQ4563">
            <v>10003328</v>
          </cell>
          <cell r="AR4563">
            <v>10</v>
          </cell>
          <cell r="AS4563">
            <v>42637</v>
          </cell>
          <cell r="AT4563" t="str">
            <v>IDU-1702-2014 Terminado Diagnostico IDU Local  Reporte Final-</v>
          </cell>
          <cell r="AU4563">
            <v>0</v>
          </cell>
          <cell r="AV4563" t="str">
            <v xml:space="preserve">ESTUDIOS Y DISEÑOS DE LA A.V. JOSÉ CELESTINO MUTIS (AC 63) DESDE LA TRANSVERSAL 112B </v>
          </cell>
        </row>
        <row r="4564">
          <cell r="AP4564">
            <v>165797</v>
          </cell>
          <cell r="AQ4564">
            <v>10003328</v>
          </cell>
          <cell r="AR4564">
            <v>10</v>
          </cell>
          <cell r="AS4564">
            <v>42313</v>
          </cell>
          <cell r="AT4564" t="str">
            <v>IDU-74-2008 Terminado Acciones de Movilidad IDU Local  -</v>
          </cell>
          <cell r="AU4564">
            <v>0</v>
          </cell>
          <cell r="AV4564" t="str">
            <v xml:space="preserve">ESTUDIOS Y DISEÑOS DE LA A.V. JOSÉ CELESTINO MUTIS (AC 63) DESDE LA TRANSVERSAL 112B </v>
          </cell>
        </row>
        <row r="4565">
          <cell r="AP4565">
            <v>165798</v>
          </cell>
          <cell r="AQ4565">
            <v>10003238</v>
          </cell>
          <cell r="AR4565">
            <v>10</v>
          </cell>
          <cell r="AS4565">
            <v>42637</v>
          </cell>
          <cell r="AT4565" t="str">
            <v>IDU-1702-2014 Terminado Diagnostico IDU Local  Reporte Final-</v>
          </cell>
          <cell r="AU4565">
            <v>0</v>
          </cell>
          <cell r="AV4565" t="str">
            <v xml:space="preserve">ESTUDIOS Y DISEÑOS DE LA A.V. JOSÉ CELESTINO MUTIS (AC 63) DESDE LA TRANSVERSAL 112B </v>
          </cell>
        </row>
        <row r="4566">
          <cell r="AP4566">
            <v>165798</v>
          </cell>
          <cell r="AQ4566">
            <v>10003238</v>
          </cell>
          <cell r="AR4566">
            <v>10</v>
          </cell>
          <cell r="AS4566">
            <v>42313</v>
          </cell>
          <cell r="AT4566" t="str">
            <v>IDU-74-2008 Terminado Acciones de Movilidad IDU Local  -</v>
          </cell>
          <cell r="AU4566">
            <v>0</v>
          </cell>
          <cell r="AV4566" t="str">
            <v xml:space="preserve">ESTUDIOS Y DISEÑOS DE LA A.V. JOSÉ CELESTINO MUTIS (AC 63) DESDE LA TRANSVERSAL 112B </v>
          </cell>
        </row>
        <row r="4567">
          <cell r="AP4567">
            <v>165799</v>
          </cell>
          <cell r="AQ4567">
            <v>10003164</v>
          </cell>
          <cell r="AR4567">
            <v>10</v>
          </cell>
          <cell r="AS4567">
            <v>42637</v>
          </cell>
          <cell r="AT4567" t="str">
            <v>IDU-1702-2014 Terminado Diagnostico IDU Circuito Movilidad  Reporte Final-</v>
          </cell>
          <cell r="AU4567">
            <v>0</v>
          </cell>
          <cell r="AV4567" t="str">
            <v>viable</v>
          </cell>
        </row>
        <row r="4568">
          <cell r="AP4568">
            <v>165801</v>
          </cell>
          <cell r="AQ4568">
            <v>10003007</v>
          </cell>
          <cell r="AR4568">
            <v>10</v>
          </cell>
          <cell r="AS4568">
            <v>42313</v>
          </cell>
          <cell r="AT4568" t="str">
            <v>IDU-74-2008 Terminado Acciones de Movilidad IDU Circuito Movilidad  -</v>
          </cell>
          <cell r="AU4568">
            <v>0</v>
          </cell>
          <cell r="AV4568" t="str">
            <v>INTERVENCION IDU IDU-74-2008 Acciones de Movilidad Fecha Reporte 4/11/2015</v>
          </cell>
        </row>
        <row r="4569">
          <cell r="AP4569">
            <v>165802</v>
          </cell>
          <cell r="AQ4569">
            <v>10002906</v>
          </cell>
          <cell r="AR4569">
            <v>10</v>
          </cell>
          <cell r="AS4569">
            <v>42313</v>
          </cell>
          <cell r="AT4569" t="str">
            <v>IDU-74-2008 Terminado Acciones de Movilidad IDU Circuito Movilidad  -</v>
          </cell>
          <cell r="AU4569">
            <v>0</v>
          </cell>
          <cell r="AV4569" t="str">
            <v>INTERVENCION IDU IDU-74-2008 Acciones de Movilidad Fecha Reporte 4/11/2015</v>
          </cell>
        </row>
        <row r="4570">
          <cell r="AP4570">
            <v>165803</v>
          </cell>
          <cell r="AQ4570">
            <v>10002823</v>
          </cell>
          <cell r="AR4570">
            <v>10</v>
          </cell>
          <cell r="AS4570">
            <v>42313</v>
          </cell>
          <cell r="AT4570" t="str">
            <v>IDU-74-2008 Terminado Acciones de Movilidad IDU Circuito Movilidad  -</v>
          </cell>
          <cell r="AU4570">
            <v>0</v>
          </cell>
          <cell r="AV4570" t="str">
            <v>INTERVENCION IDU IDU-74-2008 Acciones de Movilidad Fecha Reporte 4/11/2015</v>
          </cell>
        </row>
        <row r="4571">
          <cell r="AP4571">
            <v>165807</v>
          </cell>
          <cell r="AQ4571">
            <v>10002481</v>
          </cell>
          <cell r="AR4571">
            <v>10</v>
          </cell>
          <cell r="AS4571">
            <v>42313</v>
          </cell>
          <cell r="AT4571" t="str">
            <v>IDU-74-2008 Terminado Acciones de Movilidad IDU Circuito Movilidad  -</v>
          </cell>
          <cell r="AU4571">
            <v>0</v>
          </cell>
          <cell r="AV4571" t="str">
            <v>INTERVENCION IDU IDU-74-2008 Acciones de Movilidad Fecha Reporte 4/11/2015</v>
          </cell>
        </row>
        <row r="4572">
          <cell r="AP4572">
            <v>165835</v>
          </cell>
          <cell r="AQ4572">
            <v>10002905</v>
          </cell>
          <cell r="AR4572">
            <v>10</v>
          </cell>
          <cell r="AS4572">
            <v>42361</v>
          </cell>
          <cell r="AT4572" t="str">
            <v>UMV-638-2013 Terminado Acciones de Movilidad UAERMV Circuito Movilidad  -</v>
          </cell>
          <cell r="AU4572">
            <v>0</v>
          </cell>
          <cell r="AV4572" t="str">
            <v>sc</v>
          </cell>
        </row>
        <row r="4573">
          <cell r="AP4573">
            <v>165973</v>
          </cell>
          <cell r="AQ4573">
            <v>10001993</v>
          </cell>
          <cell r="AR4573">
            <v>10</v>
          </cell>
          <cell r="AS4573">
            <v>42731</v>
          </cell>
          <cell r="AT4573" t="str">
            <v>SD Reservado Mantenimiento Periódico IDU Circuito Movilidad EJECUCION SITP 2016 -</v>
          </cell>
          <cell r="AU4573">
            <v>0</v>
          </cell>
          <cell r="AV4573" t="str">
            <v>viable</v>
          </cell>
        </row>
        <row r="4574">
          <cell r="AP4574">
            <v>165974</v>
          </cell>
          <cell r="AQ4574">
            <v>10001901</v>
          </cell>
          <cell r="AR4574">
            <v>10</v>
          </cell>
          <cell r="AS4574">
            <v>42731</v>
          </cell>
          <cell r="AT4574" t="str">
            <v>SD Reservado Mantenimiento Periódico IDU Circuito Movilidad EJECUCION SITP 2016 -</v>
          </cell>
          <cell r="AU4574">
            <v>0</v>
          </cell>
          <cell r="AV4574" t="str">
            <v>viable</v>
          </cell>
        </row>
        <row r="4575">
          <cell r="AP4575">
            <v>165975</v>
          </cell>
          <cell r="AQ4575">
            <v>10001864</v>
          </cell>
          <cell r="AR4575">
            <v>10</v>
          </cell>
          <cell r="AS4575">
            <v>42731</v>
          </cell>
          <cell r="AT4575" t="str">
            <v>SD Reservado Mantenimiento Periódico IDU Circuito Movilidad EJECUCION SITP 2016 -</v>
          </cell>
          <cell r="AU4575">
            <v>0</v>
          </cell>
          <cell r="AV4575" t="str">
            <v>INTERVENCION UAERMV UMV-638-2013 Intervencion Acciones de Movilidad Fecha Reporte 22/12/2015</v>
          </cell>
        </row>
        <row r="4576">
          <cell r="AP4576">
            <v>165976</v>
          </cell>
          <cell r="AQ4576">
            <v>10001821</v>
          </cell>
          <cell r="AR4576">
            <v>10</v>
          </cell>
          <cell r="AS4576">
            <v>42731</v>
          </cell>
          <cell r="AT4576" t="str">
            <v>SD Reservado Mantenimiento Periódico IDU Circuito Movilidad EJECUCION SITP 2016 -</v>
          </cell>
          <cell r="AU4576">
            <v>0</v>
          </cell>
          <cell r="AV4576" t="str">
            <v>INTERVENCION UAERMV UMV-638-2013 Intervencion Acciones de Movilidad Fecha Reporte 22/12/2015</v>
          </cell>
        </row>
        <row r="4577">
          <cell r="AP4577">
            <v>165977</v>
          </cell>
          <cell r="AQ4577">
            <v>10001791</v>
          </cell>
          <cell r="AR4577">
            <v>10</v>
          </cell>
          <cell r="AS4577">
            <v>42731</v>
          </cell>
          <cell r="AT4577" t="str">
            <v>SD Reservado Mantenimiento Periódico IDU Circuito Movilidad EJECUCION SITP 2016 -</v>
          </cell>
          <cell r="AU4577">
            <v>0</v>
          </cell>
          <cell r="AV4577" t="str">
            <v>viable</v>
          </cell>
        </row>
        <row r="4578">
          <cell r="AP4578">
            <v>165978</v>
          </cell>
          <cell r="AQ4578">
            <v>10001756</v>
          </cell>
          <cell r="AR4578">
            <v>10</v>
          </cell>
          <cell r="AS4578">
            <v>42731</v>
          </cell>
          <cell r="AT4578" t="str">
            <v>SD Reservado Mantenimiento Rutinario IDU Circuito Movilidad EJECUCION SITP 2016 -</v>
          </cell>
          <cell r="AU4578">
            <v>0</v>
          </cell>
          <cell r="AV4578" t="str">
            <v>viable</v>
          </cell>
        </row>
        <row r="4579">
          <cell r="AP4579">
            <v>166026</v>
          </cell>
          <cell r="AQ4579">
            <v>10001743</v>
          </cell>
          <cell r="AR4579">
            <v>10</v>
          </cell>
          <cell r="AS4579">
            <v>42731</v>
          </cell>
          <cell r="AT4579" t="str">
            <v>SD Reservado Mantenimiento Rutinario IDU Circuito Movilidad EJECUCION SITP 2016 -</v>
          </cell>
          <cell r="AU4579">
            <v>0</v>
          </cell>
          <cell r="AV4579" t="str">
            <v>INTERVENCION UAERMV UMV-638-2013 Intervencion Acciones de Movilidad Fecha Reporte 22/12/2015</v>
          </cell>
        </row>
        <row r="4580">
          <cell r="AP4580">
            <v>166027</v>
          </cell>
          <cell r="AQ4580">
            <v>10001697</v>
          </cell>
          <cell r="AR4580">
            <v>10</v>
          </cell>
          <cell r="AS4580">
            <v>42731</v>
          </cell>
          <cell r="AT4580" t="str">
            <v>SD Reservado Mantenimiento Periódico IDU Circuito Movilidad EJECUCION SITP 2016 -</v>
          </cell>
          <cell r="AU4580">
            <v>0</v>
          </cell>
          <cell r="AV4580" t="str">
            <v>INTERVENCION UAERMV UMV-638-2013 Intervencion Acciones de Movilidad Fecha Reporte 22/12/2015</v>
          </cell>
        </row>
        <row r="4581">
          <cell r="AP4581">
            <v>166028</v>
          </cell>
          <cell r="AQ4581">
            <v>10001652</v>
          </cell>
          <cell r="AR4581">
            <v>10</v>
          </cell>
          <cell r="AS4581">
            <v>42731</v>
          </cell>
          <cell r="AT4581" t="str">
            <v>SD Reservado Mantenimiento Periódico IDU Circuito Movilidad EJECUCION SITP 2016 -</v>
          </cell>
          <cell r="AU4581">
            <v>0</v>
          </cell>
          <cell r="AV4581" t="str">
            <v>INTERVENCION UAERMV UMV-638-2013 Intervencion Acciones de Movilidad Fecha Reporte 22/12/2015</v>
          </cell>
        </row>
        <row r="4582">
          <cell r="AP4582">
            <v>166042</v>
          </cell>
          <cell r="AQ4582">
            <v>10001605</v>
          </cell>
          <cell r="AR4582">
            <v>10</v>
          </cell>
          <cell r="AS4582">
            <v>42731</v>
          </cell>
          <cell r="AT4582" t="str">
            <v>SD Reservado Mantenimiento Periódico IDU Circuito Movilidad EJECUCION SITP 2016 -</v>
          </cell>
          <cell r="AU4582">
            <v>0</v>
          </cell>
          <cell r="AV4582" t="str">
            <v>INTERVENCION UAERMV UMV-638-2013 Intervencion Acciones de Movilidad Fecha Reporte 22/12/2015</v>
          </cell>
        </row>
        <row r="4583">
          <cell r="AP4583">
            <v>166061</v>
          </cell>
          <cell r="AQ4583">
            <v>10001101</v>
          </cell>
          <cell r="AR4583">
            <v>10</v>
          </cell>
          <cell r="AS4583">
            <v>42667</v>
          </cell>
          <cell r="AT4583" t="str">
            <v>SD Terminado Rehabilitación UAERMV Local SD Intervenida 04/12/2015 Reporte depuración ejecución UMV-</v>
          </cell>
          <cell r="AU4583">
            <v>0</v>
          </cell>
          <cell r="AV4583" t="str">
            <v>INTERVENCION UAERMV-Rehabilitación</v>
          </cell>
        </row>
        <row r="4584">
          <cell r="AP4584">
            <v>166069</v>
          </cell>
          <cell r="AQ4584">
            <v>10001004</v>
          </cell>
          <cell r="AR4584">
            <v>10</v>
          </cell>
          <cell r="AS4584">
            <v>42361</v>
          </cell>
          <cell r="AT4584" t="str">
            <v>UMV-638-2013 Terminado Acciones de Movilidad UAERMV Circuito Movilidad  -</v>
          </cell>
          <cell r="AU4584">
            <v>0</v>
          </cell>
          <cell r="AV4584" t="str">
            <v>INTERVENCION UAERMV UMV-638-2013 Intervencion Acciones de Movilidad Fecha Reporte 22/12/2015</v>
          </cell>
        </row>
        <row r="4585">
          <cell r="AP4585">
            <v>166070</v>
          </cell>
          <cell r="AQ4585">
            <v>10000862</v>
          </cell>
          <cell r="AR4585">
            <v>10</v>
          </cell>
          <cell r="AS4585">
            <v>42361</v>
          </cell>
          <cell r="AT4585" t="str">
            <v>UMV-638-2013 Terminado Acciones de Movilidad UAERMV Circuito Movilidad  -</v>
          </cell>
          <cell r="AU4585">
            <v>0</v>
          </cell>
          <cell r="AV4585" t="str">
            <v>INTERVENCION UAERMV UMV-638-2013 Intervencion Acciones de Movilidad Fecha Reporte 22/12/2015</v>
          </cell>
        </row>
        <row r="4586">
          <cell r="AP4586">
            <v>166088</v>
          </cell>
          <cell r="AQ4586">
            <v>10000553</v>
          </cell>
          <cell r="AR4586">
            <v>10</v>
          </cell>
          <cell r="AS4586">
            <v>42342</v>
          </cell>
          <cell r="AT4586" t="str">
            <v>IDU-1724-2013 Excluido Construcción IDU Circuito Movilidad  --POLIZA ESTABILIDAD ACTIVA</v>
          </cell>
          <cell r="AU4586">
            <v>44364</v>
          </cell>
          <cell r="AV4586" t="str">
            <v>sc</v>
          </cell>
        </row>
        <row r="4587">
          <cell r="AP4587">
            <v>166140</v>
          </cell>
          <cell r="AQ4587">
            <v>10002543</v>
          </cell>
          <cell r="AR4587">
            <v>10</v>
          </cell>
          <cell r="AS4587">
            <v>42313</v>
          </cell>
          <cell r="AT4587" t="str">
            <v>IDU-74-2008 Terminado Construcción IDU Circuito Movilidad  -</v>
          </cell>
          <cell r="AU4587">
            <v>0</v>
          </cell>
          <cell r="AV4587" t="str">
            <v>INTERVENCION IDU IDU-74-2008 CONSTRUCCION</v>
          </cell>
        </row>
        <row r="4588">
          <cell r="AP4588">
            <v>166221</v>
          </cell>
          <cell r="AQ4588">
            <v>10002123</v>
          </cell>
          <cell r="AR4588">
            <v>10</v>
          </cell>
          <cell r="AS4588">
            <v>42361</v>
          </cell>
          <cell r="AT4588" t="str">
            <v>UMV-638-2013 Terminado Acciones de Movilidad UAERMV Local  -</v>
          </cell>
          <cell r="AU4588">
            <v>0</v>
          </cell>
          <cell r="AV4588" t="str">
            <v>sc</v>
          </cell>
        </row>
        <row r="4589">
          <cell r="AP4589">
            <v>166263</v>
          </cell>
          <cell r="AQ4589">
            <v>10002317</v>
          </cell>
          <cell r="AR4589">
            <v>10</v>
          </cell>
          <cell r="AS4589">
            <v>42361</v>
          </cell>
          <cell r="AT4589" t="str">
            <v>UMV-638-2013 Terminado Acciones de Movilidad UAERMV Circuito Movilidad  -</v>
          </cell>
          <cell r="AU4589">
            <v>0</v>
          </cell>
          <cell r="AV4589" t="str">
            <v>sc</v>
          </cell>
        </row>
        <row r="4590">
          <cell r="AP4590">
            <v>166279</v>
          </cell>
          <cell r="AQ4590">
            <v>10001900</v>
          </cell>
          <cell r="AR4590">
            <v>10</v>
          </cell>
          <cell r="AS4590">
            <v>42698</v>
          </cell>
          <cell r="AT4590" t="str">
            <v>FDLE-250-2014 Terminado Construcción FDL ENGATIVA Local SD -</v>
          </cell>
          <cell r="AU4590">
            <v>0</v>
          </cell>
          <cell r="AV4590" t="str">
            <v>sc</v>
          </cell>
        </row>
        <row r="4591">
          <cell r="AP4591">
            <v>166281</v>
          </cell>
          <cell r="AQ4591">
            <v>10001766</v>
          </cell>
          <cell r="AR4591">
            <v>10</v>
          </cell>
          <cell r="AS4591">
            <v>41481</v>
          </cell>
          <cell r="AT4591" t="str">
            <v>SD Terminado Mantenimiento Periódico UAERMV Local  -</v>
          </cell>
          <cell r="AU4591">
            <v>0</v>
          </cell>
          <cell r="AV4591" t="str">
            <v>sc</v>
          </cell>
        </row>
        <row r="4592">
          <cell r="AP4592">
            <v>166365</v>
          </cell>
          <cell r="AQ4592">
            <v>10001269</v>
          </cell>
          <cell r="AR4592">
            <v>10</v>
          </cell>
          <cell r="AS4592">
            <v>42637</v>
          </cell>
          <cell r="AT4592" t="str">
            <v>IDU-1702-2014 Terminado Diagnostico IDU Circuito Movilidad  Reporte Final-Calzada 2-POLIZA ESTABILIDAD Y CALIDAD ACTIVA</v>
          </cell>
          <cell r="AU4592">
            <v>44283</v>
          </cell>
          <cell r="AV4592" t="str">
            <v>POLIZA ESTABILIDAD Y CALIDAD IDU 1702/14</v>
          </cell>
        </row>
        <row r="4593">
          <cell r="AP4593">
            <v>166367</v>
          </cell>
          <cell r="AQ4593">
            <v>10001135</v>
          </cell>
          <cell r="AR4593">
            <v>10</v>
          </cell>
          <cell r="AS4593">
            <v>42637</v>
          </cell>
          <cell r="AT4593" t="str">
            <v>IDU-1702-2014 Terminado Diagnostico IDU Circuito Movilidad  Reporte Final-</v>
          </cell>
          <cell r="AU4593">
            <v>0</v>
          </cell>
          <cell r="AV4593" t="str">
            <v>sc</v>
          </cell>
        </row>
        <row r="4594">
          <cell r="AP4594">
            <v>166394</v>
          </cell>
          <cell r="AQ4594">
            <v>10001128</v>
          </cell>
          <cell r="AR4594">
            <v>10</v>
          </cell>
          <cell r="AS4594">
            <v>42342</v>
          </cell>
          <cell r="AT4594" t="str">
            <v>IDU-1878-2013 Excluido Construcción IDU Circuito Movilidad  --POLIZA ESTABILIDAD ACTIVA</v>
          </cell>
          <cell r="AU4594">
            <v>44364</v>
          </cell>
          <cell r="AV4594" t="str">
            <v>POLIZA ESTABILIDAD IDU 1878/13</v>
          </cell>
        </row>
        <row r="4595">
          <cell r="AP4595">
            <v>166395</v>
          </cell>
          <cell r="AQ4595">
            <v>10000968</v>
          </cell>
          <cell r="AR4595">
            <v>10</v>
          </cell>
          <cell r="AS4595">
            <v>42342</v>
          </cell>
          <cell r="AT4595" t="str">
            <v>IDU-1878-2013 Excluido Construcción IDU Circuito Movilidad  --POLIZA ESTABILIDAD ACTIVA</v>
          </cell>
          <cell r="AU4595">
            <v>44364</v>
          </cell>
          <cell r="AV4595" t="str">
            <v>POLIZA ESTABILIDAD IDU 1878/13</v>
          </cell>
        </row>
        <row r="4596">
          <cell r="AP4596">
            <v>166396</v>
          </cell>
          <cell r="AQ4596">
            <v>10000919</v>
          </cell>
          <cell r="AR4596">
            <v>10</v>
          </cell>
          <cell r="AS4596">
            <v>42342</v>
          </cell>
          <cell r="AT4596" t="str">
            <v>IDU-1878-2013 Excluido Construcción IDU Circuito Movilidad  --POLIZA ESTABILIDAD ACTIVA</v>
          </cell>
          <cell r="AU4596">
            <v>44364</v>
          </cell>
          <cell r="AV4596" t="str">
            <v>POLIZA ESTABILIDAD IDU 1878/13</v>
          </cell>
        </row>
        <row r="4597">
          <cell r="AP4597">
            <v>390986</v>
          </cell>
          <cell r="AQ4597">
            <v>9004156</v>
          </cell>
          <cell r="AR4597">
            <v>10</v>
          </cell>
          <cell r="AS4597">
            <v>42637</v>
          </cell>
          <cell r="AT4597" t="str">
            <v>IDU-1702-2014 Terminado Diagnostico IDU Circuito Movilidad  Reporte Final-</v>
          </cell>
          <cell r="AU4597">
            <v>0</v>
          </cell>
          <cell r="AV4597" t="str">
            <v>sc</v>
          </cell>
        </row>
        <row r="4598">
          <cell r="AP4598">
            <v>390989</v>
          </cell>
          <cell r="AQ4598">
            <v>9004157</v>
          </cell>
          <cell r="AR4598">
            <v>10</v>
          </cell>
          <cell r="AS4598">
            <v>42637</v>
          </cell>
          <cell r="AT4598" t="str">
            <v>IDU-1702-2014 Terminado Diagnostico IDU Circuito Movilidad  Reporte Final-</v>
          </cell>
          <cell r="AU4598">
            <v>0</v>
          </cell>
          <cell r="AV4598" t="str">
            <v>sc</v>
          </cell>
        </row>
        <row r="4599">
          <cell r="AP4599">
            <v>390992</v>
          </cell>
          <cell r="AQ4599">
            <v>9004158</v>
          </cell>
          <cell r="AR4599">
            <v>10</v>
          </cell>
          <cell r="AS4599">
            <v>42637</v>
          </cell>
          <cell r="AT4599" t="str">
            <v>IDU-1702-2014 Terminado Diagnostico IDU Circuito Movilidad  Reporte Final-</v>
          </cell>
          <cell r="AU4599">
            <v>0</v>
          </cell>
          <cell r="AV4599" t="str">
            <v>sc</v>
          </cell>
        </row>
        <row r="4600">
          <cell r="AP4600">
            <v>390995</v>
          </cell>
          <cell r="AQ4600">
            <v>9004159</v>
          </cell>
          <cell r="AR4600">
            <v>10</v>
          </cell>
          <cell r="AS4600">
            <v>42637</v>
          </cell>
          <cell r="AT4600" t="str">
            <v>IDU-1702-2014 Terminado Diagnostico IDU Circuito Movilidad  Reporte Final-Anden3-POLIZA ESTABILIDAD ACTIVA</v>
          </cell>
          <cell r="AU4600">
            <v>43600</v>
          </cell>
          <cell r="AV4600" t="str">
            <v>sc</v>
          </cell>
        </row>
        <row r="4601">
          <cell r="AP4601">
            <v>390998</v>
          </cell>
          <cell r="AQ4601">
            <v>9004160</v>
          </cell>
          <cell r="AR4601">
            <v>10</v>
          </cell>
          <cell r="AS4601">
            <v>42637</v>
          </cell>
          <cell r="AT4601" t="str">
            <v>IDU-1702-2014 Terminado Diagnostico IDU Circuito Movilidad  Reporte Final-</v>
          </cell>
          <cell r="AU4601">
            <v>0</v>
          </cell>
          <cell r="AV4601" t="str">
            <v>sc</v>
          </cell>
        </row>
        <row r="4602">
          <cell r="AP4602">
            <v>390998</v>
          </cell>
          <cell r="AQ4602">
            <v>9004160</v>
          </cell>
          <cell r="AR4602">
            <v>10</v>
          </cell>
          <cell r="AS4602">
            <v>42313</v>
          </cell>
          <cell r="AT4602" t="str">
            <v>IDU-2128-2013 Terminado Acciones de Movilidad IDU Circuito Movilidad  -</v>
          </cell>
          <cell r="AU4602">
            <v>0</v>
          </cell>
          <cell r="AV4602" t="str">
            <v>sc</v>
          </cell>
        </row>
        <row r="4603">
          <cell r="AP4603">
            <v>472162</v>
          </cell>
          <cell r="AQ4603">
            <v>10000028</v>
          </cell>
          <cell r="AR4603">
            <v>10</v>
          </cell>
          <cell r="AS4603">
            <v>42637</v>
          </cell>
          <cell r="AT4603" t="str">
            <v>IDU-1702-2014 Terminado Rehabilitación IDU Circuito Movilidad  Reporte Final-Calzada 2-POLIZA ESTABILIDAD Y CALIDAD ACTIVA</v>
          </cell>
          <cell r="AU4603">
            <v>44283</v>
          </cell>
          <cell r="AV4603" t="str">
            <v>POLIZA ESTABILIDAD Y CALIDAD ACTIVA IDU 1702/14</v>
          </cell>
        </row>
        <row r="4604">
          <cell r="AP4604">
            <v>472169</v>
          </cell>
          <cell r="AQ4604">
            <v>10009975</v>
          </cell>
          <cell r="AR4604">
            <v>10</v>
          </cell>
          <cell r="AS4604">
            <v>42313</v>
          </cell>
          <cell r="AT4604" t="str">
            <v>IDU-74-2008 Terminado Rehabilitación IDU Circuito Movilidad  -</v>
          </cell>
          <cell r="AU4604">
            <v>0</v>
          </cell>
          <cell r="AV4604" t="str">
            <v>sc</v>
          </cell>
        </row>
        <row r="4605">
          <cell r="AP4605">
            <v>472171</v>
          </cell>
          <cell r="AQ4605">
            <v>10009977</v>
          </cell>
          <cell r="AR4605">
            <v>10</v>
          </cell>
          <cell r="AS4605">
            <v>42698</v>
          </cell>
          <cell r="AT4605" t="str">
            <v>FDLE-087-2013 Terminado Mantenimiento Periódico FDL ENGATIVA Circuito Movilidad SD -</v>
          </cell>
          <cell r="AU4605">
            <v>0</v>
          </cell>
          <cell r="AV4605" t="str">
            <v>sc</v>
          </cell>
        </row>
        <row r="4606">
          <cell r="AP4606">
            <v>472199</v>
          </cell>
          <cell r="AQ4606">
            <v>10010026</v>
          </cell>
          <cell r="AR4606">
            <v>10</v>
          </cell>
          <cell r="AS4606">
            <v>42361</v>
          </cell>
          <cell r="AT4606" t="str">
            <v>UMV-638-2013 Terminado Acciones de Movilidad UAERMV Circuito Movilidad  -</v>
          </cell>
          <cell r="AU4606">
            <v>0</v>
          </cell>
          <cell r="AV4606" t="str">
            <v>sc</v>
          </cell>
        </row>
        <row r="4607">
          <cell r="AP4607">
            <v>472203</v>
          </cell>
          <cell r="AQ4607">
            <v>10010030</v>
          </cell>
          <cell r="AR4607">
            <v>10</v>
          </cell>
          <cell r="AS4607">
            <v>42361</v>
          </cell>
          <cell r="AT4607" t="str">
            <v>UMV-638-2013 Terminado Acciones de Movilidad UAERMV Circuito Movilidad  -</v>
          </cell>
          <cell r="AU4607">
            <v>0</v>
          </cell>
          <cell r="AV4607" t="str">
            <v>sc</v>
          </cell>
        </row>
        <row r="4608">
          <cell r="AP4608">
            <v>472208</v>
          </cell>
          <cell r="AQ4608">
            <v>10010035</v>
          </cell>
          <cell r="AR4608">
            <v>10</v>
          </cell>
          <cell r="AS4608">
            <v>42361</v>
          </cell>
          <cell r="AT4608" t="str">
            <v>UMV-638-2013 Terminado Acciones de Movilidad UAERMV Circuito Movilidad  -</v>
          </cell>
          <cell r="AU4608">
            <v>0</v>
          </cell>
          <cell r="AV4608" t="str">
            <v>sc</v>
          </cell>
        </row>
        <row r="4609">
          <cell r="AP4609">
            <v>472209</v>
          </cell>
          <cell r="AQ4609">
            <v>10010036</v>
          </cell>
          <cell r="AR4609">
            <v>10</v>
          </cell>
          <cell r="AS4609">
            <v>42361</v>
          </cell>
          <cell r="AT4609" t="str">
            <v>UMV-638-2013 Terminado Acciones de Movilidad UAERMV Circuito Movilidad  -</v>
          </cell>
          <cell r="AU4609">
            <v>0</v>
          </cell>
          <cell r="AV4609" t="str">
            <v>sc</v>
          </cell>
        </row>
        <row r="4610">
          <cell r="AP4610">
            <v>472212</v>
          </cell>
          <cell r="AQ4610">
            <v>10010039</v>
          </cell>
          <cell r="AR4610">
            <v>10</v>
          </cell>
          <cell r="AS4610">
            <v>42313</v>
          </cell>
          <cell r="AT4610" t="str">
            <v>IDU-74-2008 Terminado Rehabilitación IDU Circuito Movilidad  -</v>
          </cell>
          <cell r="AU4610">
            <v>0</v>
          </cell>
          <cell r="AV4610" t="str">
            <v>sc</v>
          </cell>
        </row>
        <row r="4611">
          <cell r="AP4611">
            <v>472216</v>
          </cell>
          <cell r="AQ4611">
            <v>10010042</v>
          </cell>
          <cell r="AR4611">
            <v>10</v>
          </cell>
          <cell r="AS4611">
            <v>42361</v>
          </cell>
          <cell r="AT4611" t="str">
            <v>UMV-638-2013 Terminado Acciones de Movilidad UAERMV Circuito Movilidad  -</v>
          </cell>
          <cell r="AU4611">
            <v>0</v>
          </cell>
          <cell r="AV4611" t="str">
            <v>sc</v>
          </cell>
        </row>
        <row r="4612">
          <cell r="AP4612">
            <v>472217</v>
          </cell>
          <cell r="AQ4612">
            <v>10010042</v>
          </cell>
          <cell r="AR4612">
            <v>10</v>
          </cell>
          <cell r="AS4612">
            <v>42361</v>
          </cell>
          <cell r="AT4612" t="str">
            <v>UMV-638-2013 Terminado Acciones de Movilidad UAERMV Circuito Movilidad  -</v>
          </cell>
          <cell r="AU4612">
            <v>0</v>
          </cell>
          <cell r="AV4612" t="str">
            <v>sc</v>
          </cell>
        </row>
        <row r="4613">
          <cell r="AP4613">
            <v>472222</v>
          </cell>
          <cell r="AQ4613">
            <v>10010048</v>
          </cell>
          <cell r="AR4613">
            <v>10</v>
          </cell>
          <cell r="AS4613">
            <v>42698</v>
          </cell>
          <cell r="AT4613" t="str">
            <v>FDLE-087-2013 Terminado Mantenimiento Periódico FDL ENGATIVA Circuito Movilidad SD -</v>
          </cell>
          <cell r="AU4613">
            <v>0</v>
          </cell>
          <cell r="AV4613" t="str">
            <v>sc</v>
          </cell>
        </row>
        <row r="4614">
          <cell r="AP4614">
            <v>472235</v>
          </cell>
          <cell r="AQ4614">
            <v>10010062</v>
          </cell>
          <cell r="AR4614">
            <v>10</v>
          </cell>
          <cell r="AS4614">
            <v>42361</v>
          </cell>
          <cell r="AT4614" t="str">
            <v>UMV-638-2013 Terminado Acciones de Movilidad UAERMV Circuito Movilidad  -Calzada 2-POLIZA ESTABILIDAD Y CALIDAD ACTIVA</v>
          </cell>
          <cell r="AU4614">
            <v>44283</v>
          </cell>
          <cell r="AV4614" t="str">
            <v>sc</v>
          </cell>
        </row>
        <row r="4615">
          <cell r="AP4615">
            <v>472236</v>
          </cell>
          <cell r="AQ4615">
            <v>10010062</v>
          </cell>
          <cell r="AR4615">
            <v>10</v>
          </cell>
          <cell r="AS4615">
            <v>42361</v>
          </cell>
          <cell r="AT4615" t="str">
            <v>UMV-638-2013 Terminado Acciones de Movilidad UAERMV Circuito Movilidad  -Calzada 2-POLIZA ESTABILIDAD Y CALIDAD ACTIVA</v>
          </cell>
          <cell r="AU4615">
            <v>44283</v>
          </cell>
          <cell r="AV4615" t="str">
            <v>sc</v>
          </cell>
        </row>
        <row r="4616">
          <cell r="AP4616">
            <v>472237</v>
          </cell>
          <cell r="AQ4616">
            <v>10010063</v>
          </cell>
          <cell r="AR4616">
            <v>10</v>
          </cell>
          <cell r="AS4616">
            <v>42361</v>
          </cell>
          <cell r="AT4616" t="str">
            <v>UMV-638-2013 Terminado Acciones de Movilidad UAERMV Circuito Movilidad  -</v>
          </cell>
          <cell r="AU4616">
            <v>0</v>
          </cell>
          <cell r="AV4616" t="str">
            <v>sc</v>
          </cell>
        </row>
        <row r="4617">
          <cell r="AP4617">
            <v>472238</v>
          </cell>
          <cell r="AQ4617">
            <v>10010063</v>
          </cell>
          <cell r="AR4617">
            <v>10</v>
          </cell>
          <cell r="AS4617">
            <v>42723</v>
          </cell>
          <cell r="AT4617" t="str">
            <v>SD Terminado Mantenimiento Rutinario UAERMV Circuito Movilidad SD -</v>
          </cell>
          <cell r="AU4617">
            <v>0</v>
          </cell>
          <cell r="AV4617" t="str">
            <v>sc</v>
          </cell>
        </row>
        <row r="4618">
          <cell r="AP4618">
            <v>472261</v>
          </cell>
          <cell r="AQ4618">
            <v>10010088</v>
          </cell>
          <cell r="AR4618">
            <v>10</v>
          </cell>
          <cell r="AS4618">
            <v>42695</v>
          </cell>
          <cell r="AT4618" t="str">
            <v>FDLE-019-2015 Terminado Construcción FDL ENGATIVA Circuito Movilidad SD -</v>
          </cell>
          <cell r="AU4618">
            <v>0</v>
          </cell>
          <cell r="AV4618" t="str">
            <v>sc</v>
          </cell>
        </row>
        <row r="4619">
          <cell r="AP4619">
            <v>472262</v>
          </cell>
          <cell r="AQ4619">
            <v>10010088</v>
          </cell>
          <cell r="AR4619">
            <v>10</v>
          </cell>
          <cell r="AS4619">
            <v>42695</v>
          </cell>
          <cell r="AT4619" t="str">
            <v>FDLE-019-2015 Terminado Construcción FDL ENGATIVA Circuito Movilidad SD -</v>
          </cell>
          <cell r="AU4619">
            <v>0</v>
          </cell>
          <cell r="AV4619" t="str">
            <v>sc</v>
          </cell>
        </row>
        <row r="4620">
          <cell r="AP4620">
            <v>472274</v>
          </cell>
          <cell r="AQ4620">
            <v>10010101</v>
          </cell>
          <cell r="AR4620">
            <v>10</v>
          </cell>
          <cell r="AS4620">
            <v>42313</v>
          </cell>
          <cell r="AT4620" t="str">
            <v>IDU-74-2008 Terminado Rehabilitación IDU Circuito Movilidad  -</v>
          </cell>
          <cell r="AU4620">
            <v>0</v>
          </cell>
          <cell r="AV4620" t="str">
            <v>sc</v>
          </cell>
        </row>
        <row r="4621">
          <cell r="AP4621">
            <v>472599</v>
          </cell>
          <cell r="AQ4621">
            <v>13002496</v>
          </cell>
          <cell r="AR4621">
            <v>10</v>
          </cell>
          <cell r="AS4621">
            <v>42313</v>
          </cell>
          <cell r="AT4621" t="str">
            <v>IDU-1810-2013 Terminado Mantenimiento Periódico IDU Circuito Movilidad  -</v>
          </cell>
          <cell r="AU4621">
            <v>0</v>
          </cell>
          <cell r="AV4621" t="str">
            <v>sc</v>
          </cell>
        </row>
        <row r="4622">
          <cell r="AP4622">
            <v>508837</v>
          </cell>
          <cell r="AQ4622">
            <v>10008746</v>
          </cell>
          <cell r="AR4622">
            <v>10</v>
          </cell>
          <cell r="AS4622">
            <v>42313</v>
          </cell>
          <cell r="AT4622" t="str">
            <v>IDU-74-2008 Terminado Mantenimiento Rutinario IDU Circuito Movilidad  -</v>
          </cell>
          <cell r="AU4622">
            <v>0</v>
          </cell>
          <cell r="AV4622" t="str">
            <v>INTERVENCION IDU IDU-74-2008 Acciones de Movilidad Fecha Reporte 4/11/2015</v>
          </cell>
        </row>
        <row r="4623">
          <cell r="AP4623">
            <v>509518</v>
          </cell>
          <cell r="AQ4623">
            <v>10001936</v>
          </cell>
          <cell r="AR4623">
            <v>10</v>
          </cell>
          <cell r="AS4623">
            <v>42313</v>
          </cell>
          <cell r="AT4623" t="str">
            <v>IDU-1815-2013 Terminado Acciones de Movilidad IDU Arterial  -</v>
          </cell>
          <cell r="AV4623" t="str">
            <v>sc</v>
          </cell>
        </row>
        <row r="4624">
          <cell r="AP4624">
            <v>509520</v>
          </cell>
          <cell r="AQ4624">
            <v>10001936</v>
          </cell>
          <cell r="AR4624">
            <v>10</v>
          </cell>
          <cell r="AS4624">
            <v>42313</v>
          </cell>
          <cell r="AT4624" t="str">
            <v>IDU-1815-2013 Terminado Acciones de Movilidad IDU Arterial  -</v>
          </cell>
          <cell r="AV4624" t="str">
            <v>sc</v>
          </cell>
        </row>
        <row r="4625">
          <cell r="AP4625">
            <v>509523</v>
          </cell>
          <cell r="AQ4625">
            <v>10002724</v>
          </cell>
          <cell r="AR4625">
            <v>10</v>
          </cell>
          <cell r="AS4625">
            <v>42313</v>
          </cell>
          <cell r="AT4625" t="str">
            <v>IDU-1815-2013 Terminado Acciones de Movilidad IDU Arterial  -</v>
          </cell>
          <cell r="AV4625" t="str">
            <v>sc</v>
          </cell>
        </row>
        <row r="4626">
          <cell r="AP4626">
            <v>509525</v>
          </cell>
          <cell r="AQ4626">
            <v>10002724</v>
          </cell>
          <cell r="AR4626">
            <v>10</v>
          </cell>
          <cell r="AS4626">
            <v>42313</v>
          </cell>
          <cell r="AT4626" t="str">
            <v>IDU-1815-2013 Terminado Acciones de Movilidad IDU Arterial  -</v>
          </cell>
          <cell r="AV4626" t="str">
            <v>sc</v>
          </cell>
        </row>
        <row r="4627">
          <cell r="AP4627">
            <v>509528</v>
          </cell>
          <cell r="AQ4627">
            <v>10002629</v>
          </cell>
          <cell r="AR4627">
            <v>10</v>
          </cell>
          <cell r="AS4627">
            <v>42313</v>
          </cell>
          <cell r="AT4627" t="str">
            <v>IDU-1815-2013 Terminado Acciones de Movilidad IDU Arterial  -</v>
          </cell>
          <cell r="AV4627" t="str">
            <v>sc</v>
          </cell>
        </row>
        <row r="4628">
          <cell r="AP4628">
            <v>509533</v>
          </cell>
          <cell r="AQ4628">
            <v>10002503</v>
          </cell>
          <cell r="AR4628">
            <v>10</v>
          </cell>
          <cell r="AS4628">
            <v>42313</v>
          </cell>
          <cell r="AT4628" t="str">
            <v>IDU-1815-2013 Terminado Acciones de Movilidad IDU Arterial  -</v>
          </cell>
          <cell r="AV4628" t="str">
            <v>sc</v>
          </cell>
        </row>
        <row r="4629">
          <cell r="AP4629">
            <v>509548</v>
          </cell>
          <cell r="AQ4629">
            <v>10001737</v>
          </cell>
          <cell r="AR4629">
            <v>10</v>
          </cell>
          <cell r="AS4629">
            <v>42313</v>
          </cell>
          <cell r="AT4629" t="str">
            <v>IDU-1815-2013 Terminado Acciones de Movilidad IDU Arterial  -</v>
          </cell>
          <cell r="AV4629" t="str">
            <v>sc</v>
          </cell>
        </row>
        <row r="4630">
          <cell r="AP4630">
            <v>509550</v>
          </cell>
          <cell r="AQ4630">
            <v>10001737</v>
          </cell>
          <cell r="AR4630">
            <v>10</v>
          </cell>
          <cell r="AS4630">
            <v>42313</v>
          </cell>
          <cell r="AT4630" t="str">
            <v>IDU-1815-2013 Terminado Acciones de Movilidad IDU Arterial  -</v>
          </cell>
          <cell r="AV4630" t="str">
            <v>sc</v>
          </cell>
        </row>
        <row r="4631">
          <cell r="AP4631">
            <v>509553</v>
          </cell>
          <cell r="AQ4631">
            <v>10001583</v>
          </cell>
          <cell r="AR4631">
            <v>10</v>
          </cell>
          <cell r="AS4631">
            <v>41519</v>
          </cell>
          <cell r="AT4631" t="str">
            <v>SD Terminado Mantenimiento Periódico UAERMV Arterial  -</v>
          </cell>
          <cell r="AV4631" t="str">
            <v>sc</v>
          </cell>
        </row>
        <row r="4632">
          <cell r="AP4632">
            <v>509555</v>
          </cell>
          <cell r="AQ4632">
            <v>10001583</v>
          </cell>
          <cell r="AR4632">
            <v>10</v>
          </cell>
          <cell r="AS4632">
            <v>41519</v>
          </cell>
          <cell r="AT4632" t="str">
            <v>SD Terminado Mantenimiento Periódico UAERMV Arterial  -</v>
          </cell>
          <cell r="AV4632" t="str">
            <v>sc</v>
          </cell>
        </row>
        <row r="4633">
          <cell r="AP4633">
            <v>509607</v>
          </cell>
          <cell r="AQ4633">
            <v>10010140</v>
          </cell>
          <cell r="AR4633">
            <v>10</v>
          </cell>
          <cell r="AS4633">
            <v>42412</v>
          </cell>
          <cell r="AT4633" t="str">
            <v>IDU-1806-2015 Contratado Mantenimiento Periódico IDU Arterial BRIGADA DE REACCIÓN VIAL -Calzada4-6-8 Sep5-7-POLIZA ESTABILIDAD ACTIVA</v>
          </cell>
          <cell r="AV4633" t="str">
            <v>sc</v>
          </cell>
        </row>
        <row r="4634">
          <cell r="AP4634">
            <v>509609</v>
          </cell>
          <cell r="AQ4634">
            <v>10010140</v>
          </cell>
          <cell r="AR4634">
            <v>10</v>
          </cell>
          <cell r="AS4634">
            <v>42412</v>
          </cell>
          <cell r="AT4634" t="str">
            <v>IDU-1806-2015 Contratado Mantenimiento Periódico IDU Arterial BRIGADA DE REACCIÓN VIAL -Calzada4-6-8 Sep5-7-POLIZA ESTABILIDAD ACTIVA</v>
          </cell>
          <cell r="AV4634" t="str">
            <v>sc</v>
          </cell>
        </row>
        <row r="4635">
          <cell r="AP4635">
            <v>509611</v>
          </cell>
          <cell r="AQ4635">
            <v>10010140</v>
          </cell>
          <cell r="AR4635">
            <v>10</v>
          </cell>
          <cell r="AS4635">
            <v>42412</v>
          </cell>
          <cell r="AT4635" t="str">
            <v>IDU-1806-2015 Contratado Mantenimiento Periódico IDU Arterial BRIGADA DE REACCIÓN VIAL -Calzada4-6-8 Sep5-7-POLIZA ESTABILIDAD ACTIVA</v>
          </cell>
          <cell r="AV4635" t="str">
            <v>sc</v>
          </cell>
        </row>
        <row r="4636">
          <cell r="AP4636">
            <v>510233</v>
          </cell>
          <cell r="AQ4636">
            <v>10003127</v>
          </cell>
          <cell r="AR4636">
            <v>10</v>
          </cell>
          <cell r="AS4636">
            <v>42698</v>
          </cell>
          <cell r="AT4636" t="str">
            <v>FDLE-087-2013 Terminado Mantenimiento Periódico FDL ENGATIVA Circuito Movilidad SD -</v>
          </cell>
          <cell r="AV4636" t="str">
            <v>sc</v>
          </cell>
        </row>
        <row r="4637">
          <cell r="AP4637">
            <v>510235</v>
          </cell>
          <cell r="AQ4637">
            <v>10003127</v>
          </cell>
          <cell r="AR4637">
            <v>10</v>
          </cell>
          <cell r="AS4637">
            <v>42698</v>
          </cell>
          <cell r="AT4637" t="str">
            <v>FDLE-087-2013 Terminado Mantenimiento Periódico FDL ENGATIVA Circuito Movilidad SD -</v>
          </cell>
          <cell r="AV4637" t="str">
            <v>sc</v>
          </cell>
        </row>
        <row r="4638">
          <cell r="AP4638">
            <v>510238</v>
          </cell>
          <cell r="AQ4638">
            <v>10002828</v>
          </cell>
          <cell r="AR4638">
            <v>10</v>
          </cell>
          <cell r="AS4638">
            <v>42361</v>
          </cell>
          <cell r="AT4638" t="str">
            <v>UMV-638-2013 Terminado Acciones de Movilidad UAERMV Circuito Movilidad  -</v>
          </cell>
          <cell r="AV4638" t="str">
            <v>sc</v>
          </cell>
        </row>
        <row r="4639">
          <cell r="AP4639">
            <v>510240</v>
          </cell>
          <cell r="AQ4639">
            <v>10002828</v>
          </cell>
          <cell r="AR4639">
            <v>10</v>
          </cell>
          <cell r="AS4639">
            <v>42361</v>
          </cell>
          <cell r="AT4639" t="str">
            <v>UMV-638-2013 Terminado Acciones de Movilidad UAERMV Circuito Movilidad  -</v>
          </cell>
          <cell r="AV4639" t="str">
            <v>sc</v>
          </cell>
        </row>
        <row r="4640">
          <cell r="AP4640">
            <v>510243</v>
          </cell>
          <cell r="AQ4640">
            <v>10003396</v>
          </cell>
          <cell r="AR4640">
            <v>10</v>
          </cell>
          <cell r="AS4640">
            <v>42698</v>
          </cell>
          <cell r="AT4640" t="str">
            <v>FDLE-087-2013 Terminado Mantenimiento Periódico FDL ENGATIVA Circuito Movilidad SD -</v>
          </cell>
          <cell r="AV4640" t="str">
            <v>sc</v>
          </cell>
        </row>
        <row r="4641">
          <cell r="AP4641">
            <v>510245</v>
          </cell>
          <cell r="AQ4641">
            <v>10003396</v>
          </cell>
          <cell r="AR4641">
            <v>10</v>
          </cell>
          <cell r="AS4641">
            <v>42698</v>
          </cell>
          <cell r="AT4641" t="str">
            <v>FDLE-087-2013 Terminado Mantenimiento Periódico FDL ENGATIVA Circuito Movilidad SD -</v>
          </cell>
          <cell r="AV4641" t="str">
            <v>sc</v>
          </cell>
        </row>
        <row r="4642">
          <cell r="AP4642">
            <v>510266</v>
          </cell>
          <cell r="AQ4642">
            <v>10002718</v>
          </cell>
          <cell r="AR4642">
            <v>10</v>
          </cell>
          <cell r="AS4642">
            <v>42361</v>
          </cell>
          <cell r="AT4642" t="str">
            <v>UMV-638-2013 Terminado Acciones de Movilidad UAERMV Circuito Movilidad  -</v>
          </cell>
          <cell r="AV4642" t="str">
            <v>sc</v>
          </cell>
        </row>
        <row r="4643">
          <cell r="AP4643">
            <v>510268</v>
          </cell>
          <cell r="AQ4643">
            <v>10002718</v>
          </cell>
          <cell r="AR4643">
            <v>10</v>
          </cell>
          <cell r="AS4643">
            <v>42361</v>
          </cell>
          <cell r="AT4643" t="str">
            <v>UMV-638-2013 Terminado Acciones de Movilidad UAERMV Circuito Movilidad  -</v>
          </cell>
          <cell r="AV4643" t="str">
            <v>sc</v>
          </cell>
        </row>
        <row r="4644">
          <cell r="AP4644">
            <v>510983</v>
          </cell>
          <cell r="AQ4644">
            <v>10006817</v>
          </cell>
          <cell r="AR4644">
            <v>10</v>
          </cell>
          <cell r="AS4644">
            <v>42768</v>
          </cell>
          <cell r="AT4644" t="str">
            <v>SD Reservado Acciones de Movilidad UAERMV Circuito Movilidad Salvando Vidas -</v>
          </cell>
          <cell r="AV4644" t="str">
            <v>viable</v>
          </cell>
        </row>
        <row r="4645">
          <cell r="AP4645">
            <v>511008</v>
          </cell>
          <cell r="AQ4645">
            <v>10006752</v>
          </cell>
          <cell r="AR4645">
            <v>10</v>
          </cell>
          <cell r="AS4645">
            <v>42768</v>
          </cell>
          <cell r="AT4645" t="str">
            <v>SD Reservado Acciones de Movilidad UAERMV Circuito Movilidad Salvando Vidas -</v>
          </cell>
          <cell r="AV4645" t="str">
            <v>viable</v>
          </cell>
        </row>
        <row r="4646">
          <cell r="AP4646">
            <v>511013</v>
          </cell>
          <cell r="AQ4646">
            <v>10006534</v>
          </cell>
          <cell r="AR4646">
            <v>10</v>
          </cell>
          <cell r="AS4646">
            <v>42768</v>
          </cell>
          <cell r="AT4646" t="str">
            <v>SD Reservado Acciones de Movilidad UAERMV Circuito Movilidad Salvando Vidas -</v>
          </cell>
          <cell r="AV4646" t="str">
            <v>sc</v>
          </cell>
        </row>
        <row r="4647">
          <cell r="AP4647">
            <v>511030</v>
          </cell>
          <cell r="AQ4647">
            <v>10002602</v>
          </cell>
          <cell r="AR4647">
            <v>10</v>
          </cell>
          <cell r="AS4647">
            <v>42361</v>
          </cell>
          <cell r="AT4647" t="str">
            <v>UMV-638-2013 Terminado Acciones de Movilidad UAERMV Circuito Movilidad  -</v>
          </cell>
          <cell r="AV4647" t="str">
            <v>sc</v>
          </cell>
        </row>
        <row r="4648">
          <cell r="AP4648">
            <v>511033</v>
          </cell>
          <cell r="AQ4648">
            <v>10002379</v>
          </cell>
          <cell r="AR4648">
            <v>10</v>
          </cell>
          <cell r="AS4648">
            <v>42313</v>
          </cell>
          <cell r="AT4648" t="str">
            <v>IDU-74-2008 Terminado Rehabilitación IDU Intermedia  -</v>
          </cell>
          <cell r="AV4648" t="str">
            <v>sc</v>
          </cell>
        </row>
        <row r="4649">
          <cell r="AP4649">
            <v>511212</v>
          </cell>
          <cell r="AQ4649">
            <v>10009385</v>
          </cell>
          <cell r="AR4649">
            <v>10</v>
          </cell>
          <cell r="AS4649">
            <v>42768</v>
          </cell>
          <cell r="AT4649" t="str">
            <v>SD Reservado Acciones de Movilidad UAERMV Circuito Movilidad Salvando Vidas -</v>
          </cell>
          <cell r="AV4649" t="str">
            <v>sc</v>
          </cell>
        </row>
        <row r="4650">
          <cell r="AP4650">
            <v>511242</v>
          </cell>
          <cell r="AQ4650">
            <v>10009414</v>
          </cell>
          <cell r="AR4650">
            <v>10</v>
          </cell>
          <cell r="AS4650">
            <v>42768</v>
          </cell>
          <cell r="AT4650" t="str">
            <v>SD Reservado Acciones de Movilidad UAERMV Circuito Movilidad Salvando Vidas -</v>
          </cell>
          <cell r="AV4650" t="str">
            <v>sc</v>
          </cell>
        </row>
        <row r="4651">
          <cell r="AP4651">
            <v>511244</v>
          </cell>
          <cell r="AQ4651">
            <v>10009414</v>
          </cell>
          <cell r="AR4651">
            <v>10</v>
          </cell>
          <cell r="AS4651">
            <v>42768</v>
          </cell>
          <cell r="AT4651" t="str">
            <v>SD Reservado Acciones de Movilidad UAERMV Circuito Movilidad Salvando Vidas -</v>
          </cell>
          <cell r="AV4651" t="str">
            <v>sc</v>
          </cell>
        </row>
        <row r="4652">
          <cell r="AP4652">
            <v>511252</v>
          </cell>
          <cell r="AQ4652">
            <v>10009311</v>
          </cell>
          <cell r="AR4652">
            <v>10</v>
          </cell>
          <cell r="AS4652">
            <v>42768</v>
          </cell>
          <cell r="AT4652" t="str">
            <v>SD Reservado Acciones de Movilidad UAERMV Circuito Movilidad Salvando Vidas -</v>
          </cell>
          <cell r="AV4652" t="str">
            <v>sc</v>
          </cell>
        </row>
        <row r="4653">
          <cell r="AP4653">
            <v>511267</v>
          </cell>
          <cell r="AQ4653">
            <v>10009284</v>
          </cell>
          <cell r="AR4653">
            <v>10</v>
          </cell>
          <cell r="AS4653">
            <v>42768</v>
          </cell>
          <cell r="AT4653" t="str">
            <v>SD Reservado Acciones de Movilidad UAERMV Circuito Movilidad Salvando Vidas -</v>
          </cell>
          <cell r="AV4653" t="str">
            <v>sc</v>
          </cell>
        </row>
        <row r="4654">
          <cell r="AP4654">
            <v>511269</v>
          </cell>
          <cell r="AQ4654">
            <v>10009284</v>
          </cell>
          <cell r="AR4654">
            <v>10</v>
          </cell>
          <cell r="AS4654">
            <v>42768</v>
          </cell>
          <cell r="AT4654" t="str">
            <v>SD Reservado Acciones de Movilidad UAERMV Circuito Movilidad Salvando Vidas -</v>
          </cell>
          <cell r="AV4654" t="str">
            <v>sc</v>
          </cell>
        </row>
        <row r="4655">
          <cell r="AP4655">
            <v>511272</v>
          </cell>
          <cell r="AQ4655">
            <v>10009367</v>
          </cell>
          <cell r="AR4655">
            <v>10</v>
          </cell>
          <cell r="AS4655">
            <v>42768</v>
          </cell>
          <cell r="AT4655" t="str">
            <v>SD Reservado Acciones de Movilidad UAERMV Circuito Movilidad Salvando Vidas -</v>
          </cell>
          <cell r="AV4655" t="str">
            <v>sc</v>
          </cell>
        </row>
        <row r="4656">
          <cell r="AP4656">
            <v>511510</v>
          </cell>
          <cell r="AQ4656">
            <v>10009648</v>
          </cell>
          <cell r="AR4656">
            <v>10</v>
          </cell>
          <cell r="AS4656">
            <v>42313</v>
          </cell>
          <cell r="AT4656" t="str">
            <v>IDU-74-2008 Terminado Acciones de Movilidad IDU Arterial  -</v>
          </cell>
          <cell r="AV4656" t="str">
            <v>sc</v>
          </cell>
        </row>
        <row r="4657">
          <cell r="AP4657">
            <v>511515</v>
          </cell>
          <cell r="AQ4657">
            <v>10009551</v>
          </cell>
          <cell r="AR4657">
            <v>10</v>
          </cell>
          <cell r="AS4657">
            <v>41464</v>
          </cell>
          <cell r="AT4657" t="str">
            <v>SD Terminado Acciones de Movilidad UAERMV Arterial  -</v>
          </cell>
          <cell r="AV4657" t="str">
            <v>sc</v>
          </cell>
        </row>
        <row r="4658">
          <cell r="AP4658">
            <v>511517</v>
          </cell>
          <cell r="AQ4658">
            <v>10009551</v>
          </cell>
          <cell r="AR4658">
            <v>10</v>
          </cell>
          <cell r="AS4658">
            <v>41464</v>
          </cell>
          <cell r="AT4658" t="str">
            <v>SD Terminado Acciones de Movilidad UAERMV Arterial  -</v>
          </cell>
          <cell r="AV4658" t="str">
            <v>sc</v>
          </cell>
        </row>
        <row r="4659">
          <cell r="AP4659">
            <v>511522</v>
          </cell>
          <cell r="AQ4659">
            <v>10009582</v>
          </cell>
          <cell r="AR4659">
            <v>10</v>
          </cell>
          <cell r="AS4659">
            <v>42313</v>
          </cell>
          <cell r="AT4659" t="str">
            <v>IDU-74-2008 Terminado Acciones de Movilidad IDU Arterial  -</v>
          </cell>
          <cell r="AV4659" t="str">
            <v>sc</v>
          </cell>
        </row>
        <row r="4660">
          <cell r="AP4660">
            <v>511538</v>
          </cell>
          <cell r="AQ4660">
            <v>10009630</v>
          </cell>
          <cell r="AR4660">
            <v>10</v>
          </cell>
          <cell r="AS4660">
            <v>42313</v>
          </cell>
          <cell r="AT4660" t="str">
            <v>IDU-74-2008 Terminado Acciones de Movilidad IDU Arterial  -</v>
          </cell>
          <cell r="AV4660" t="str">
            <v>sc</v>
          </cell>
        </row>
        <row r="4661">
          <cell r="AP4661">
            <v>511619</v>
          </cell>
          <cell r="AQ4661">
            <v>10009599</v>
          </cell>
          <cell r="AR4661">
            <v>10</v>
          </cell>
          <cell r="AS4661">
            <v>42313</v>
          </cell>
          <cell r="AT4661" t="str">
            <v>IDU-74-2008 Terminado Acciones de Movilidad IDU Arterial  -</v>
          </cell>
          <cell r="AV4661" t="str">
            <v>sc</v>
          </cell>
        </row>
        <row r="4662">
          <cell r="AP4662">
            <v>513392</v>
          </cell>
          <cell r="AQ4662">
            <v>10009555</v>
          </cell>
          <cell r="AR4662">
            <v>10</v>
          </cell>
          <cell r="AS4662">
            <v>42313</v>
          </cell>
          <cell r="AT4662" t="str">
            <v>IDU-1815-2013 Terminado Acciones de Movilidad IDU Arterial  -</v>
          </cell>
          <cell r="AV4662" t="str">
            <v>sc</v>
          </cell>
        </row>
        <row r="4663">
          <cell r="AP4663">
            <v>513394</v>
          </cell>
          <cell r="AQ4663">
            <v>10009555</v>
          </cell>
          <cell r="AR4663">
            <v>10</v>
          </cell>
          <cell r="AS4663">
            <v>42313</v>
          </cell>
          <cell r="AT4663" t="str">
            <v>IDU-1815-2013 Terminado Acciones de Movilidad IDU Arterial  -</v>
          </cell>
          <cell r="AV4663" t="str">
            <v>sc</v>
          </cell>
        </row>
        <row r="4664">
          <cell r="AP4664">
            <v>513397</v>
          </cell>
          <cell r="AQ4664">
            <v>10009586</v>
          </cell>
          <cell r="AR4664">
            <v>10</v>
          </cell>
          <cell r="AS4664">
            <v>42313</v>
          </cell>
          <cell r="AT4664" t="str">
            <v>IDU-1815-2013 Terminado Acciones de Movilidad IDU Arterial  -</v>
          </cell>
          <cell r="AV4664" t="str">
            <v>sc</v>
          </cell>
        </row>
        <row r="4665">
          <cell r="AP4665">
            <v>513399</v>
          </cell>
          <cell r="AQ4665">
            <v>10009586</v>
          </cell>
          <cell r="AR4665">
            <v>10</v>
          </cell>
          <cell r="AS4665">
            <v>42313</v>
          </cell>
          <cell r="AT4665" t="str">
            <v>IDU-1815-2013 Terminado Acciones de Movilidad IDU Arterial  -</v>
          </cell>
          <cell r="AV4665" t="str">
            <v>sc</v>
          </cell>
        </row>
        <row r="4666">
          <cell r="AP4666">
            <v>513402</v>
          </cell>
          <cell r="AQ4666">
            <v>10009693</v>
          </cell>
          <cell r="AR4666">
            <v>10</v>
          </cell>
          <cell r="AS4666">
            <v>41563</v>
          </cell>
          <cell r="AT4666" t="str">
            <v>SD Terminado Mantenimiento Periódico UAERMV Arterial  -</v>
          </cell>
          <cell r="AV4666" t="str">
            <v>sc</v>
          </cell>
        </row>
        <row r="4667">
          <cell r="AP4667">
            <v>513404</v>
          </cell>
          <cell r="AQ4667">
            <v>10009693</v>
          </cell>
          <cell r="AR4667">
            <v>10</v>
          </cell>
          <cell r="AS4667">
            <v>42313</v>
          </cell>
          <cell r="AT4667" t="str">
            <v>IDU-1815-2013 Terminado Acciones de Movilidad IDU Arterial  -</v>
          </cell>
          <cell r="AV4667" t="str">
            <v>sc</v>
          </cell>
        </row>
        <row r="4668">
          <cell r="AP4668">
            <v>513437</v>
          </cell>
          <cell r="AQ4668">
            <v>10009534</v>
          </cell>
          <cell r="AR4668">
            <v>10</v>
          </cell>
          <cell r="AS4668">
            <v>42313</v>
          </cell>
          <cell r="AT4668" t="str">
            <v>IDU-1815-2013 Terminado Acciones de Movilidad IDU Arterial  -</v>
          </cell>
          <cell r="AV4668" t="str">
            <v>sc</v>
          </cell>
        </row>
        <row r="4669">
          <cell r="AP4669">
            <v>513439</v>
          </cell>
          <cell r="AQ4669">
            <v>10009534</v>
          </cell>
          <cell r="AR4669">
            <v>10</v>
          </cell>
          <cell r="AS4669">
            <v>42313</v>
          </cell>
          <cell r="AT4669" t="str">
            <v>IDU-1815-2013 Terminado Acciones de Movilidad IDU Arterial  -</v>
          </cell>
          <cell r="AV4669" t="str">
            <v>sc</v>
          </cell>
        </row>
        <row r="4670">
          <cell r="AP4670">
            <v>513442</v>
          </cell>
          <cell r="AQ4670">
            <v>10008727</v>
          </cell>
          <cell r="AR4670">
            <v>10</v>
          </cell>
          <cell r="AS4670">
            <v>41563</v>
          </cell>
          <cell r="AT4670" t="str">
            <v>SD Terminado Mantenimiento Periódico UAERMV Arterial  -</v>
          </cell>
          <cell r="AV4670" t="str">
            <v>sc</v>
          </cell>
        </row>
        <row r="4671">
          <cell r="AP4671">
            <v>513444</v>
          </cell>
          <cell r="AQ4671">
            <v>10008727</v>
          </cell>
          <cell r="AR4671">
            <v>10</v>
          </cell>
          <cell r="AS4671">
            <v>41563</v>
          </cell>
          <cell r="AT4671" t="str">
            <v>SD Terminado Mantenimiento Periódico UAERMV Arterial  -</v>
          </cell>
          <cell r="AV4671" t="str">
            <v>sc</v>
          </cell>
        </row>
        <row r="4672">
          <cell r="AP4672">
            <v>513457</v>
          </cell>
          <cell r="AQ4672">
            <v>10008834</v>
          </cell>
          <cell r="AR4672">
            <v>10</v>
          </cell>
          <cell r="AS4672">
            <v>41519</v>
          </cell>
          <cell r="AT4672" t="str">
            <v>SD Terminado Mantenimiento Periódico UAERMV Arterial  -</v>
          </cell>
          <cell r="AV4672" t="str">
            <v>sc</v>
          </cell>
        </row>
        <row r="4673">
          <cell r="AP4673">
            <v>513459</v>
          </cell>
          <cell r="AQ4673">
            <v>10008834</v>
          </cell>
          <cell r="AR4673">
            <v>10</v>
          </cell>
          <cell r="AS4673">
            <v>41519</v>
          </cell>
          <cell r="AT4673" t="str">
            <v>SD Terminado Mantenimiento Periódico UAERMV Arterial  -</v>
          </cell>
          <cell r="AV4673" t="str">
            <v>sc</v>
          </cell>
        </row>
        <row r="4674">
          <cell r="AP4674">
            <v>513901</v>
          </cell>
          <cell r="AQ4674">
            <v>10006663</v>
          </cell>
          <cell r="AR4674">
            <v>10</v>
          </cell>
          <cell r="AS4674">
            <v>42313</v>
          </cell>
          <cell r="AT4674" t="str">
            <v>IDU-1815-2013 Terminado Acciones de Movilidad IDU Arterial  -</v>
          </cell>
          <cell r="AV4674" t="str">
            <v>sc</v>
          </cell>
        </row>
        <row r="4675">
          <cell r="AP4675">
            <v>513903</v>
          </cell>
          <cell r="AQ4675">
            <v>10006663</v>
          </cell>
          <cell r="AR4675">
            <v>10</v>
          </cell>
          <cell r="AS4675">
            <v>42313</v>
          </cell>
          <cell r="AT4675" t="str">
            <v>IDU-1815-2013 Terminado Acciones de Movilidad IDU Arterial  -</v>
          </cell>
          <cell r="AV4675" t="str">
            <v>sc</v>
          </cell>
        </row>
        <row r="4676">
          <cell r="AP4676">
            <v>513906</v>
          </cell>
          <cell r="AQ4676">
            <v>10006851</v>
          </cell>
          <cell r="AR4676">
            <v>10</v>
          </cell>
          <cell r="AS4676">
            <v>42313</v>
          </cell>
          <cell r="AT4676" t="str">
            <v>IDU-1815-2013 Terminado Acciones de Movilidad IDU Arterial  -</v>
          </cell>
          <cell r="AV4676" t="str">
            <v>sc</v>
          </cell>
        </row>
        <row r="4677">
          <cell r="AP4677">
            <v>513911</v>
          </cell>
          <cell r="AQ4677">
            <v>10007117</v>
          </cell>
          <cell r="AR4677">
            <v>10</v>
          </cell>
          <cell r="AS4677">
            <v>42313</v>
          </cell>
          <cell r="AT4677" t="str">
            <v>IDU-1815-2013 Terminado Acciones de Movilidad IDU Arterial  -</v>
          </cell>
          <cell r="AV4677" t="str">
            <v>sc</v>
          </cell>
        </row>
        <row r="4678">
          <cell r="AP4678">
            <v>513913</v>
          </cell>
          <cell r="AQ4678">
            <v>10007117</v>
          </cell>
          <cell r="AR4678">
            <v>10</v>
          </cell>
          <cell r="AS4678">
            <v>42313</v>
          </cell>
          <cell r="AT4678" t="str">
            <v>IDU-74-2008 Terminado Acciones de Movilidad IDU Arterial  -</v>
          </cell>
          <cell r="AV4678" t="str">
            <v>sc</v>
          </cell>
        </row>
        <row r="4679">
          <cell r="AP4679">
            <v>513916</v>
          </cell>
          <cell r="AQ4679">
            <v>10007223</v>
          </cell>
          <cell r="AR4679">
            <v>10</v>
          </cell>
          <cell r="AS4679">
            <v>42313</v>
          </cell>
          <cell r="AT4679" t="str">
            <v>IDU-1815-2013 Terminado Acciones de Movilidad IDU Arterial  -</v>
          </cell>
          <cell r="AV4679" t="str">
            <v>sc</v>
          </cell>
        </row>
        <row r="4680">
          <cell r="AP4680">
            <v>513921</v>
          </cell>
          <cell r="AQ4680">
            <v>10007285</v>
          </cell>
          <cell r="AR4680">
            <v>10</v>
          </cell>
          <cell r="AS4680">
            <v>42313</v>
          </cell>
          <cell r="AT4680" t="str">
            <v>IDU-1815-2013 Terminado Acciones de Movilidad IDU Arterial  -</v>
          </cell>
          <cell r="AV4680" t="str">
            <v>sc</v>
          </cell>
        </row>
        <row r="4681">
          <cell r="AP4681">
            <v>513928</v>
          </cell>
          <cell r="AQ4681">
            <v>10007347</v>
          </cell>
          <cell r="AR4681">
            <v>10</v>
          </cell>
          <cell r="AS4681">
            <v>42313</v>
          </cell>
          <cell r="AT4681" t="str">
            <v>IDU-1815-2013 Terminado Acciones de Movilidad IDU Arterial  -</v>
          </cell>
          <cell r="AV4681" t="str">
            <v>sc</v>
          </cell>
        </row>
        <row r="4682">
          <cell r="AP4682">
            <v>513933</v>
          </cell>
          <cell r="AQ4682">
            <v>10007418</v>
          </cell>
          <cell r="AR4682">
            <v>10</v>
          </cell>
          <cell r="AS4682">
            <v>42313</v>
          </cell>
          <cell r="AT4682" t="str">
            <v>IDU-1815-2013 Terminado Acciones de Movilidad IDU Arterial  -</v>
          </cell>
          <cell r="AV4682" t="str">
            <v>sc</v>
          </cell>
        </row>
        <row r="4683">
          <cell r="AP4683">
            <v>513941</v>
          </cell>
          <cell r="AQ4683">
            <v>10010179</v>
          </cell>
          <cell r="AR4683">
            <v>10</v>
          </cell>
          <cell r="AS4683">
            <v>42313</v>
          </cell>
          <cell r="AT4683" t="str">
            <v>IDU-1815-2013 Terminado Acciones de Movilidad IDU Arterial  -</v>
          </cell>
          <cell r="AV4683" t="str">
            <v>sc</v>
          </cell>
        </row>
        <row r="4684">
          <cell r="AP4684">
            <v>513943</v>
          </cell>
          <cell r="AQ4684">
            <v>10010179</v>
          </cell>
          <cell r="AR4684">
            <v>10</v>
          </cell>
          <cell r="AS4684">
            <v>42313</v>
          </cell>
          <cell r="AT4684" t="str">
            <v>IDU-1815-2013 Terminado Acciones de Movilidad IDU Arterial  -</v>
          </cell>
          <cell r="AV4684" t="str">
            <v>sc</v>
          </cell>
        </row>
        <row r="4685">
          <cell r="AP4685">
            <v>513946</v>
          </cell>
          <cell r="AQ4685">
            <v>10006595</v>
          </cell>
          <cell r="AR4685">
            <v>10</v>
          </cell>
          <cell r="AS4685">
            <v>42313</v>
          </cell>
          <cell r="AT4685" t="str">
            <v>IDU-1815-2013 Terminado Acciones de Movilidad IDU Arterial  -</v>
          </cell>
          <cell r="AV4685" t="str">
            <v>sc</v>
          </cell>
        </row>
        <row r="4686">
          <cell r="AP4686">
            <v>513948</v>
          </cell>
          <cell r="AQ4686">
            <v>10006595</v>
          </cell>
          <cell r="AR4686">
            <v>10</v>
          </cell>
          <cell r="AS4686">
            <v>42313</v>
          </cell>
          <cell r="AT4686" t="str">
            <v>IDU-1815-2013 Terminado Acciones de Movilidad IDU Arterial  -</v>
          </cell>
          <cell r="AV4686" t="str">
            <v>sc</v>
          </cell>
        </row>
        <row r="4687">
          <cell r="AP4687">
            <v>513953</v>
          </cell>
          <cell r="AQ4687">
            <v>10007488</v>
          </cell>
          <cell r="AR4687">
            <v>10</v>
          </cell>
          <cell r="AS4687">
            <v>42313</v>
          </cell>
          <cell r="AT4687" t="str">
            <v>IDU-1815-2013 Terminado Acciones de Movilidad IDU Arterial  -</v>
          </cell>
          <cell r="AV4687" t="str">
            <v>sc</v>
          </cell>
        </row>
        <row r="4688">
          <cell r="AP4688">
            <v>513956</v>
          </cell>
          <cell r="AQ4688">
            <v>10005218</v>
          </cell>
          <cell r="AR4688">
            <v>10</v>
          </cell>
          <cell r="AS4688">
            <v>42313</v>
          </cell>
          <cell r="AT4688" t="str">
            <v>IDU-1815-2013 Terminado Acciones de Movilidad IDU Arterial  -</v>
          </cell>
          <cell r="AV4688" t="str">
            <v>sc</v>
          </cell>
        </row>
        <row r="4689">
          <cell r="AP4689">
            <v>513958</v>
          </cell>
          <cell r="AQ4689">
            <v>10005218</v>
          </cell>
          <cell r="AR4689">
            <v>10</v>
          </cell>
          <cell r="AS4689">
            <v>42313</v>
          </cell>
          <cell r="AT4689" t="str">
            <v>IDU-1815-2013 Terminado Acciones de Movilidad IDU Arterial  -</v>
          </cell>
          <cell r="AV4689" t="str">
            <v>sc</v>
          </cell>
        </row>
        <row r="4690">
          <cell r="AP4690">
            <v>513961</v>
          </cell>
          <cell r="AQ4690">
            <v>10006748</v>
          </cell>
          <cell r="AR4690">
            <v>10</v>
          </cell>
          <cell r="AS4690">
            <v>42313</v>
          </cell>
          <cell r="AT4690" t="str">
            <v>IDU-1815-2013 Terminado Acciones de Movilidad IDU Arterial  -</v>
          </cell>
          <cell r="AV4690" t="str">
            <v>sc</v>
          </cell>
        </row>
        <row r="4691">
          <cell r="AP4691">
            <v>513963</v>
          </cell>
          <cell r="AQ4691">
            <v>10006748</v>
          </cell>
          <cell r="AR4691">
            <v>10</v>
          </cell>
          <cell r="AS4691">
            <v>42313</v>
          </cell>
          <cell r="AT4691" t="str">
            <v>IDU-1815-2013 Terminado Acciones de Movilidad IDU Arterial  -</v>
          </cell>
          <cell r="AV4691" t="str">
            <v>sc</v>
          </cell>
        </row>
        <row r="4692">
          <cell r="AP4692">
            <v>513966</v>
          </cell>
          <cell r="AQ4692">
            <v>10006543</v>
          </cell>
          <cell r="AR4692">
            <v>10</v>
          </cell>
          <cell r="AS4692">
            <v>42313</v>
          </cell>
          <cell r="AT4692" t="str">
            <v>IDU-1815-2013 Terminado Acciones de Movilidad IDU Arterial  -</v>
          </cell>
          <cell r="AV4692" t="str">
            <v>sc</v>
          </cell>
        </row>
        <row r="4693">
          <cell r="AP4693">
            <v>513968</v>
          </cell>
          <cell r="AQ4693">
            <v>10006543</v>
          </cell>
          <cell r="AR4693">
            <v>10</v>
          </cell>
          <cell r="AS4693">
            <v>42313</v>
          </cell>
          <cell r="AT4693" t="str">
            <v>IDU-1815-2013 Terminado Acciones de Movilidad IDU Arterial  -</v>
          </cell>
          <cell r="AV4693" t="str">
            <v>sc</v>
          </cell>
        </row>
        <row r="4694">
          <cell r="AP4694">
            <v>513971</v>
          </cell>
          <cell r="AQ4694">
            <v>10005153</v>
          </cell>
          <cell r="AR4694">
            <v>10</v>
          </cell>
          <cell r="AS4694">
            <v>42313</v>
          </cell>
          <cell r="AT4694" t="str">
            <v>IDU-1815-2013 Terminado Acciones de Movilidad IDU Arterial  -</v>
          </cell>
          <cell r="AV4694" t="str">
            <v>sc</v>
          </cell>
        </row>
        <row r="4695">
          <cell r="AP4695">
            <v>513973</v>
          </cell>
          <cell r="AQ4695">
            <v>10005153</v>
          </cell>
          <cell r="AR4695">
            <v>10</v>
          </cell>
          <cell r="AS4695">
            <v>42313</v>
          </cell>
          <cell r="AT4695" t="str">
            <v>IDU-1815-2013 Terminado Acciones de Movilidad IDU Arterial  -</v>
          </cell>
          <cell r="AV4695" t="str">
            <v>sc</v>
          </cell>
        </row>
        <row r="4696">
          <cell r="AP4696">
            <v>513976</v>
          </cell>
          <cell r="AQ4696">
            <v>10005277</v>
          </cell>
          <cell r="AR4696">
            <v>10</v>
          </cell>
          <cell r="AS4696">
            <v>42313</v>
          </cell>
          <cell r="AT4696" t="str">
            <v>IDU-1815-2013 Terminado Acciones de Movilidad IDU Arterial  -</v>
          </cell>
          <cell r="AV4696" t="str">
            <v>sc</v>
          </cell>
        </row>
        <row r="4697">
          <cell r="AP4697">
            <v>513978</v>
          </cell>
          <cell r="AQ4697">
            <v>10005277</v>
          </cell>
          <cell r="AR4697">
            <v>10</v>
          </cell>
          <cell r="AS4697">
            <v>42313</v>
          </cell>
          <cell r="AT4697" t="str">
            <v>IDU-1815-2013 Terminado Acciones de Movilidad IDU Arterial  -</v>
          </cell>
          <cell r="AV4697" t="str">
            <v>sc</v>
          </cell>
        </row>
        <row r="4698">
          <cell r="AP4698">
            <v>513986</v>
          </cell>
          <cell r="AQ4698">
            <v>10005774</v>
          </cell>
          <cell r="AR4698">
            <v>10</v>
          </cell>
          <cell r="AS4698">
            <v>42313</v>
          </cell>
          <cell r="AT4698" t="str">
            <v>IDU-1815-2013 Terminado Acciones de Movilidad IDU Arterial  -</v>
          </cell>
          <cell r="AV4698" t="str">
            <v>sc</v>
          </cell>
        </row>
        <row r="4699">
          <cell r="AP4699">
            <v>513993</v>
          </cell>
          <cell r="AQ4699">
            <v>10005863</v>
          </cell>
          <cell r="AR4699">
            <v>10</v>
          </cell>
          <cell r="AS4699">
            <v>42313</v>
          </cell>
          <cell r="AT4699" t="str">
            <v>IDU-1815-2013 Terminado Acciones de Movilidad IDU Arterial  -</v>
          </cell>
          <cell r="AV4699" t="str">
            <v>sc</v>
          </cell>
        </row>
        <row r="4700">
          <cell r="AP4700">
            <v>513996</v>
          </cell>
          <cell r="AQ4700">
            <v>10006054</v>
          </cell>
          <cell r="AR4700">
            <v>10</v>
          </cell>
          <cell r="AS4700">
            <v>42313</v>
          </cell>
          <cell r="AT4700" t="str">
            <v>IDU-1815-2013 Terminado Acciones de Movilidad IDU Arterial  -Anden 1-POLIZA ESTABILIDAD ACTIVA</v>
          </cell>
          <cell r="AV4700" t="str">
            <v>sc</v>
          </cell>
        </row>
        <row r="4701">
          <cell r="AP4701">
            <v>514001</v>
          </cell>
          <cell r="AQ4701">
            <v>10006214</v>
          </cell>
          <cell r="AR4701">
            <v>10</v>
          </cell>
          <cell r="AS4701">
            <v>42313</v>
          </cell>
          <cell r="AT4701" t="str">
            <v>IDU-1815-2013 Terminado Acciones de Movilidad IDU Arterial  -</v>
          </cell>
          <cell r="AV4701" t="str">
            <v>sc</v>
          </cell>
        </row>
        <row r="4702">
          <cell r="AP4702">
            <v>514006</v>
          </cell>
          <cell r="AQ4702">
            <v>10006476</v>
          </cell>
          <cell r="AR4702">
            <v>10</v>
          </cell>
          <cell r="AS4702">
            <v>42313</v>
          </cell>
          <cell r="AT4702" t="str">
            <v>IDU-1815-2013 Terminado Acciones de Movilidad IDU Arterial  -</v>
          </cell>
          <cell r="AV4702" t="str">
            <v>sc</v>
          </cell>
        </row>
        <row r="4703">
          <cell r="AP4703">
            <v>514013</v>
          </cell>
          <cell r="AQ4703">
            <v>10006480</v>
          </cell>
          <cell r="AR4703">
            <v>10</v>
          </cell>
          <cell r="AS4703">
            <v>42313</v>
          </cell>
          <cell r="AT4703" t="str">
            <v>IDU-1815-2013 Terminado Acciones de Movilidad IDU Arterial  -</v>
          </cell>
          <cell r="AV4703" t="str">
            <v>sc</v>
          </cell>
        </row>
        <row r="4704">
          <cell r="AP4704">
            <v>514520</v>
          </cell>
          <cell r="AQ4704">
            <v>10005994</v>
          </cell>
          <cell r="AR4704">
            <v>10</v>
          </cell>
          <cell r="AS4704">
            <v>42313</v>
          </cell>
          <cell r="AT4704" t="str">
            <v>IDU-074-2009 Terminado Mantenimiento Rutinario IDU Arterial  -</v>
          </cell>
          <cell r="AV4704" t="str">
            <v>sc</v>
          </cell>
        </row>
        <row r="4705">
          <cell r="AP4705">
            <v>514522</v>
          </cell>
          <cell r="AQ4705">
            <v>10005994</v>
          </cell>
          <cell r="AR4705">
            <v>10</v>
          </cell>
          <cell r="AS4705">
            <v>42313</v>
          </cell>
          <cell r="AT4705" t="str">
            <v>IDU-074-2009 Terminado Mantenimiento Periódico IDU Arterial  -</v>
          </cell>
          <cell r="AV4705" t="str">
            <v>sc</v>
          </cell>
        </row>
        <row r="4706">
          <cell r="AP4706">
            <v>514524</v>
          </cell>
          <cell r="AQ4706">
            <v>10005994</v>
          </cell>
          <cell r="AR4706">
            <v>10</v>
          </cell>
          <cell r="AS4706">
            <v>42313</v>
          </cell>
          <cell r="AT4706" t="str">
            <v>IDU-074-2009 Terminado Mantenimiento Rutinario IDU Arterial  -</v>
          </cell>
          <cell r="AV4706" t="str">
            <v>sc</v>
          </cell>
        </row>
        <row r="4707">
          <cell r="AP4707">
            <v>514526</v>
          </cell>
          <cell r="AQ4707">
            <v>10005994</v>
          </cell>
          <cell r="AR4707">
            <v>10</v>
          </cell>
          <cell r="AS4707">
            <v>42313</v>
          </cell>
          <cell r="AT4707" t="str">
            <v>IDU-074-2009 Terminado Mantenimiento Periódico IDU Arterial  -</v>
          </cell>
          <cell r="AV4707" t="str">
            <v>sc</v>
          </cell>
        </row>
        <row r="4708">
          <cell r="AP4708">
            <v>514529</v>
          </cell>
          <cell r="AQ4708">
            <v>10006232</v>
          </cell>
          <cell r="AR4708">
            <v>10</v>
          </cell>
          <cell r="AS4708">
            <v>42313</v>
          </cell>
          <cell r="AT4708" t="str">
            <v>IDU-074-2009 Terminado Mantenimiento Rutinario IDU Arterial  -</v>
          </cell>
          <cell r="AV4708" t="str">
            <v>sc</v>
          </cell>
        </row>
        <row r="4709">
          <cell r="AP4709">
            <v>514531</v>
          </cell>
          <cell r="AQ4709">
            <v>10006232</v>
          </cell>
          <cell r="AR4709">
            <v>10</v>
          </cell>
          <cell r="AS4709">
            <v>42313</v>
          </cell>
          <cell r="AT4709" t="str">
            <v>IDU-074-2009 Terminado Mantenimiento Rutinario IDU Arterial  -</v>
          </cell>
          <cell r="AV4709" t="str">
            <v>sc</v>
          </cell>
        </row>
        <row r="4710">
          <cell r="AP4710">
            <v>514535</v>
          </cell>
          <cell r="AQ4710">
            <v>10006232</v>
          </cell>
          <cell r="AR4710">
            <v>10</v>
          </cell>
          <cell r="AS4710">
            <v>42313</v>
          </cell>
          <cell r="AT4710" t="str">
            <v>IDU-074-2009 Terminado Mantenimiento Rutinario IDU Arterial  -</v>
          </cell>
          <cell r="AV4710" t="str">
            <v>sc</v>
          </cell>
        </row>
        <row r="4711">
          <cell r="AP4711">
            <v>514551</v>
          </cell>
          <cell r="AQ4711">
            <v>10006161</v>
          </cell>
          <cell r="AR4711">
            <v>10</v>
          </cell>
          <cell r="AS4711">
            <v>42313</v>
          </cell>
          <cell r="AT4711" t="str">
            <v>IDU-074-2009 Terminado Mantenimiento Periódico IDU Arterial  -</v>
          </cell>
          <cell r="AV4711" t="str">
            <v>sc</v>
          </cell>
        </row>
        <row r="4712">
          <cell r="AP4712">
            <v>514555</v>
          </cell>
          <cell r="AQ4712">
            <v>10006161</v>
          </cell>
          <cell r="AR4712">
            <v>10</v>
          </cell>
          <cell r="AS4712">
            <v>42313</v>
          </cell>
          <cell r="AT4712" t="str">
            <v>IDU-074-2009 Terminado Mantenimiento Rutinario IDU Arterial  -</v>
          </cell>
          <cell r="AV4712" t="str">
            <v>sc</v>
          </cell>
        </row>
        <row r="4713">
          <cell r="AP4713">
            <v>514557</v>
          </cell>
          <cell r="AQ4713">
            <v>10006161</v>
          </cell>
          <cell r="AR4713">
            <v>10</v>
          </cell>
          <cell r="AS4713">
            <v>42313</v>
          </cell>
          <cell r="AT4713" t="str">
            <v>IDU-074-2009 Terminado Mantenimiento Rutinario IDU Arterial  -</v>
          </cell>
          <cell r="AV4713" t="str">
            <v>sc</v>
          </cell>
        </row>
        <row r="4714">
          <cell r="AP4714">
            <v>514562</v>
          </cell>
          <cell r="AQ4714">
            <v>10006324</v>
          </cell>
          <cell r="AR4714">
            <v>10</v>
          </cell>
          <cell r="AS4714">
            <v>42313</v>
          </cell>
          <cell r="AT4714" t="str">
            <v>IDU-074-2009 Terminado Mantenimiento Rutinario IDU Arterial  -</v>
          </cell>
          <cell r="AV4714" t="str">
            <v>sc</v>
          </cell>
        </row>
        <row r="4715">
          <cell r="AP4715">
            <v>514564</v>
          </cell>
          <cell r="AQ4715">
            <v>10006324</v>
          </cell>
          <cell r="AR4715">
            <v>10</v>
          </cell>
          <cell r="AS4715">
            <v>42313</v>
          </cell>
          <cell r="AT4715" t="str">
            <v>IDU-074-2009 Terminado Mantenimiento Rutinario IDU Arterial  -</v>
          </cell>
          <cell r="AV4715" t="str">
            <v>sc</v>
          </cell>
        </row>
        <row r="4716">
          <cell r="AP4716">
            <v>514566</v>
          </cell>
          <cell r="AQ4716">
            <v>10006324</v>
          </cell>
          <cell r="AR4716">
            <v>10</v>
          </cell>
          <cell r="AS4716">
            <v>42313</v>
          </cell>
          <cell r="AT4716" t="str">
            <v>IDU-074-2009 Terminado Mantenimiento Periódico IDU Arterial  -</v>
          </cell>
          <cell r="AV4716" t="str">
            <v>sc</v>
          </cell>
        </row>
        <row r="4717">
          <cell r="AP4717">
            <v>514568</v>
          </cell>
          <cell r="AQ4717">
            <v>10006324</v>
          </cell>
          <cell r="AR4717">
            <v>10</v>
          </cell>
          <cell r="AS4717">
            <v>42313</v>
          </cell>
          <cell r="AT4717" t="str">
            <v>IDU-074-2009 Terminado Mantenimiento Rutinario IDU Arterial  -</v>
          </cell>
          <cell r="AV4717" t="str">
            <v>sc</v>
          </cell>
        </row>
        <row r="4718">
          <cell r="AP4718">
            <v>514575</v>
          </cell>
          <cell r="AQ4718">
            <v>10004757</v>
          </cell>
          <cell r="AR4718">
            <v>10</v>
          </cell>
          <cell r="AS4718">
            <v>42313</v>
          </cell>
          <cell r="AT4718" t="str">
            <v>IDU-1815-2013 Terminado Acciones de Movilidad IDU Arterial  -</v>
          </cell>
          <cell r="AV4718" t="str">
            <v>sc</v>
          </cell>
        </row>
        <row r="4719">
          <cell r="AP4719">
            <v>514578</v>
          </cell>
          <cell r="AQ4719">
            <v>10004227</v>
          </cell>
          <cell r="AR4719">
            <v>10</v>
          </cell>
          <cell r="AS4719">
            <v>42313</v>
          </cell>
          <cell r="AT4719" t="str">
            <v>IDU-1815-2013 Terminado Acciones de Movilidad IDU Arterial  -</v>
          </cell>
          <cell r="AV4719" t="str">
            <v>sc</v>
          </cell>
        </row>
        <row r="4720">
          <cell r="AP4720">
            <v>514580</v>
          </cell>
          <cell r="AQ4720">
            <v>10004227</v>
          </cell>
          <cell r="AR4720">
            <v>10</v>
          </cell>
          <cell r="AS4720">
            <v>42313</v>
          </cell>
          <cell r="AT4720" t="str">
            <v>IDU-1815-2013 Terminado Acciones de Movilidad IDU Arterial  -</v>
          </cell>
          <cell r="AV4720" t="str">
            <v>sc</v>
          </cell>
        </row>
        <row r="4721">
          <cell r="AP4721">
            <v>514583</v>
          </cell>
          <cell r="AQ4721">
            <v>10004191</v>
          </cell>
          <cell r="AR4721">
            <v>10</v>
          </cell>
          <cell r="AS4721">
            <v>42313</v>
          </cell>
          <cell r="AT4721" t="str">
            <v>IDU-1815-2013 Terminado Acciones de Movilidad IDU Arterial  -</v>
          </cell>
          <cell r="AV4721" t="str">
            <v>sc</v>
          </cell>
        </row>
        <row r="4722">
          <cell r="AP4722">
            <v>514585</v>
          </cell>
          <cell r="AQ4722">
            <v>10004191</v>
          </cell>
          <cell r="AR4722">
            <v>10</v>
          </cell>
          <cell r="AS4722">
            <v>42313</v>
          </cell>
          <cell r="AT4722" t="str">
            <v>IDU-1815-2013 Terminado Acciones de Movilidad IDU Arterial  -</v>
          </cell>
          <cell r="AV4722" t="str">
            <v>sc</v>
          </cell>
        </row>
        <row r="4723">
          <cell r="AP4723">
            <v>514588</v>
          </cell>
          <cell r="AQ4723">
            <v>10004401</v>
          </cell>
          <cell r="AR4723">
            <v>10</v>
          </cell>
          <cell r="AS4723">
            <v>42313</v>
          </cell>
          <cell r="AT4723" t="str">
            <v>IDU-1815-2013 Terminado Acciones de Movilidad IDU Arterial  -</v>
          </cell>
          <cell r="AV4723" t="str">
            <v>sc</v>
          </cell>
        </row>
        <row r="4724">
          <cell r="AP4724">
            <v>514590</v>
          </cell>
          <cell r="AQ4724">
            <v>10004401</v>
          </cell>
          <cell r="AR4724">
            <v>10</v>
          </cell>
          <cell r="AS4724">
            <v>42313</v>
          </cell>
          <cell r="AT4724" t="str">
            <v>IDU-1815-2013 Terminado Acciones de Movilidad IDU Arterial  -</v>
          </cell>
          <cell r="AV4724" t="str">
            <v>sc</v>
          </cell>
        </row>
        <row r="4725">
          <cell r="AP4725">
            <v>514593</v>
          </cell>
          <cell r="AQ4725">
            <v>10004462</v>
          </cell>
          <cell r="AR4725">
            <v>10</v>
          </cell>
          <cell r="AS4725">
            <v>42313</v>
          </cell>
          <cell r="AT4725" t="str">
            <v>IDU-1815-2013 Terminado Acciones de Movilidad IDU Arterial  -</v>
          </cell>
          <cell r="AV4725" t="str">
            <v>sc</v>
          </cell>
        </row>
        <row r="4726">
          <cell r="AP4726">
            <v>514595</v>
          </cell>
          <cell r="AQ4726">
            <v>10004462</v>
          </cell>
          <cell r="AR4726">
            <v>10</v>
          </cell>
          <cell r="AS4726">
            <v>42313</v>
          </cell>
          <cell r="AT4726" t="str">
            <v>IDU-1815-2013 Terminado Acciones de Movilidad IDU Arterial  -</v>
          </cell>
          <cell r="AV4726" t="str">
            <v>sc</v>
          </cell>
        </row>
        <row r="4727">
          <cell r="AP4727">
            <v>514598</v>
          </cell>
          <cell r="AQ4727">
            <v>10004540</v>
          </cell>
          <cell r="AR4727">
            <v>10</v>
          </cell>
          <cell r="AS4727">
            <v>42313</v>
          </cell>
          <cell r="AT4727" t="str">
            <v>IDU-1815-2013 Terminado Acciones de Movilidad IDU Arterial  -</v>
          </cell>
          <cell r="AV4727" t="str">
            <v>sc</v>
          </cell>
        </row>
        <row r="4728">
          <cell r="AP4728">
            <v>514600</v>
          </cell>
          <cell r="AQ4728">
            <v>10004540</v>
          </cell>
          <cell r="AR4728">
            <v>10</v>
          </cell>
          <cell r="AS4728">
            <v>42313</v>
          </cell>
          <cell r="AT4728" t="str">
            <v>IDU-1815-2013 Terminado Acciones de Movilidad IDU Arterial  -</v>
          </cell>
          <cell r="AV4728" t="str">
            <v>sc</v>
          </cell>
        </row>
        <row r="4729">
          <cell r="AP4729">
            <v>514603</v>
          </cell>
          <cell r="AQ4729">
            <v>10004611</v>
          </cell>
          <cell r="AR4729">
            <v>10</v>
          </cell>
          <cell r="AS4729">
            <v>42313</v>
          </cell>
          <cell r="AT4729" t="str">
            <v>IDU-1815-2013 Terminado Acciones de Movilidad IDU Arterial  -</v>
          </cell>
          <cell r="AV4729" t="str">
            <v>sc</v>
          </cell>
        </row>
        <row r="4730">
          <cell r="AP4730">
            <v>514608</v>
          </cell>
          <cell r="AQ4730">
            <v>10004688</v>
          </cell>
          <cell r="AR4730">
            <v>10</v>
          </cell>
          <cell r="AS4730">
            <v>42313</v>
          </cell>
          <cell r="AT4730" t="str">
            <v>IDU-1815-2013 Terminado Acciones de Movilidad IDU Arterial  -</v>
          </cell>
          <cell r="AV4730" t="str">
            <v>sc</v>
          </cell>
        </row>
        <row r="4731">
          <cell r="AP4731">
            <v>514610</v>
          </cell>
          <cell r="AQ4731">
            <v>10004688</v>
          </cell>
          <cell r="AR4731">
            <v>10</v>
          </cell>
          <cell r="AS4731">
            <v>42313</v>
          </cell>
          <cell r="AT4731" t="str">
            <v>IDU-1815-2013 Terminado Acciones de Movilidad IDU Arterial  -</v>
          </cell>
          <cell r="AV4731" t="str">
            <v>sc</v>
          </cell>
        </row>
        <row r="4732">
          <cell r="AP4732">
            <v>514613</v>
          </cell>
          <cell r="AQ4732">
            <v>10004319</v>
          </cell>
          <cell r="AR4732">
            <v>10</v>
          </cell>
          <cell r="AS4732">
            <v>42313</v>
          </cell>
          <cell r="AT4732" t="str">
            <v>IDU-1815-2013 Terminado Acciones de Movilidad IDU Arterial  -</v>
          </cell>
          <cell r="AV4732" t="str">
            <v>sc</v>
          </cell>
        </row>
        <row r="4733">
          <cell r="AP4733">
            <v>514615</v>
          </cell>
          <cell r="AQ4733">
            <v>10004319</v>
          </cell>
          <cell r="AR4733">
            <v>10</v>
          </cell>
          <cell r="AS4733">
            <v>42313</v>
          </cell>
          <cell r="AT4733" t="str">
            <v>IDU-1815-2013 Terminado Acciones de Movilidad IDU Arterial  -</v>
          </cell>
          <cell r="AV4733" t="str">
            <v>sc</v>
          </cell>
        </row>
        <row r="4734">
          <cell r="AP4734">
            <v>514623</v>
          </cell>
          <cell r="AQ4734">
            <v>10004811</v>
          </cell>
          <cell r="AR4734">
            <v>10</v>
          </cell>
          <cell r="AS4734">
            <v>42313</v>
          </cell>
          <cell r="AT4734" t="str">
            <v>IDU-1815-2013 Terminado Acciones de Movilidad IDU Arterial  -</v>
          </cell>
          <cell r="AV4734" t="str">
            <v>sc</v>
          </cell>
        </row>
        <row r="4735">
          <cell r="AP4735">
            <v>514625</v>
          </cell>
          <cell r="AQ4735">
            <v>10004811</v>
          </cell>
          <cell r="AR4735">
            <v>10</v>
          </cell>
          <cell r="AS4735">
            <v>42313</v>
          </cell>
          <cell r="AT4735" t="str">
            <v>IDU-1815-2013 Terminado Acciones de Movilidad IDU Arterial  -</v>
          </cell>
          <cell r="AV4735" t="str">
            <v>sc</v>
          </cell>
        </row>
        <row r="4736">
          <cell r="AP4736">
            <v>514633</v>
          </cell>
          <cell r="AQ4736">
            <v>10004871</v>
          </cell>
          <cell r="AR4736">
            <v>10</v>
          </cell>
          <cell r="AS4736">
            <v>42313</v>
          </cell>
          <cell r="AT4736" t="str">
            <v>IDU-1815-2013 Terminado Acciones de Movilidad IDU Arterial  -</v>
          </cell>
          <cell r="AV4736" t="str">
            <v>sc</v>
          </cell>
        </row>
        <row r="4737">
          <cell r="AP4737">
            <v>514638</v>
          </cell>
          <cell r="AQ4737">
            <v>10004909</v>
          </cell>
          <cell r="AR4737">
            <v>10</v>
          </cell>
          <cell r="AS4737">
            <v>42313</v>
          </cell>
          <cell r="AT4737" t="str">
            <v>IDU-1815-2013 Terminado Acciones de Movilidad IDU Arterial  -</v>
          </cell>
          <cell r="AV4737" t="str">
            <v>sc</v>
          </cell>
        </row>
        <row r="4738">
          <cell r="AP4738">
            <v>514640</v>
          </cell>
          <cell r="AQ4738">
            <v>10004909</v>
          </cell>
          <cell r="AR4738">
            <v>10</v>
          </cell>
          <cell r="AS4738">
            <v>42313</v>
          </cell>
          <cell r="AT4738" t="str">
            <v>IDU-1815-2013 Terminado Acciones de Movilidad IDU Arterial  -</v>
          </cell>
          <cell r="AV4738" t="str">
            <v>sc</v>
          </cell>
        </row>
        <row r="4739">
          <cell r="AP4739">
            <v>514643</v>
          </cell>
          <cell r="AQ4739">
            <v>10005076</v>
          </cell>
          <cell r="AR4739">
            <v>10</v>
          </cell>
          <cell r="AS4739">
            <v>42313</v>
          </cell>
          <cell r="AT4739" t="str">
            <v>IDU-1815-2013 Terminado Acciones de Movilidad IDU Arterial  -</v>
          </cell>
          <cell r="AV4739" t="str">
            <v>sc</v>
          </cell>
        </row>
        <row r="4740">
          <cell r="AP4740">
            <v>514645</v>
          </cell>
          <cell r="AQ4740">
            <v>10005076</v>
          </cell>
          <cell r="AR4740">
            <v>10</v>
          </cell>
          <cell r="AS4740">
            <v>42313</v>
          </cell>
          <cell r="AT4740" t="str">
            <v>IDU-1815-2013 Terminado Acciones de Movilidad IDU Arterial  -</v>
          </cell>
          <cell r="AV4740" t="str">
            <v>sc</v>
          </cell>
        </row>
        <row r="4741">
          <cell r="AP4741">
            <v>514661</v>
          </cell>
          <cell r="AQ4741">
            <v>10004146</v>
          </cell>
          <cell r="AR4741">
            <v>10</v>
          </cell>
          <cell r="AS4741">
            <v>42313</v>
          </cell>
          <cell r="AT4741" t="str">
            <v>IDU-1815-2013 Terminado Acciones de Movilidad IDU Arterial  -</v>
          </cell>
          <cell r="AV4741" t="str">
            <v>sc</v>
          </cell>
        </row>
        <row r="4742">
          <cell r="AP4742">
            <v>514666</v>
          </cell>
          <cell r="AQ4742">
            <v>10004984</v>
          </cell>
          <cell r="AR4742">
            <v>10</v>
          </cell>
          <cell r="AS4742">
            <v>42313</v>
          </cell>
          <cell r="AT4742" t="str">
            <v>IDU-1815-2013 Terminado Acciones de Movilidad IDU Arterial  -</v>
          </cell>
          <cell r="AV4742" t="str">
            <v>sc</v>
          </cell>
        </row>
        <row r="4743">
          <cell r="AP4743">
            <v>514668</v>
          </cell>
          <cell r="AQ4743">
            <v>10004984</v>
          </cell>
          <cell r="AR4743">
            <v>10</v>
          </cell>
          <cell r="AS4743">
            <v>42313</v>
          </cell>
          <cell r="AT4743" t="str">
            <v>IDU-1815-2013 Terminado Acciones de Movilidad IDU Arterial  -</v>
          </cell>
          <cell r="AV4743" t="str">
            <v>sc</v>
          </cell>
        </row>
        <row r="4744">
          <cell r="AP4744">
            <v>514712</v>
          </cell>
          <cell r="AQ4744">
            <v>10003949</v>
          </cell>
          <cell r="AR4744">
            <v>10</v>
          </cell>
          <cell r="AS4744">
            <v>42313</v>
          </cell>
          <cell r="AT4744" t="str">
            <v>IDU-1815-2013 Terminado Acciones de Movilidad IDU Arterial  -</v>
          </cell>
          <cell r="AV4744" t="str">
            <v>sc</v>
          </cell>
        </row>
        <row r="4745">
          <cell r="AP4745">
            <v>514714</v>
          </cell>
          <cell r="AQ4745">
            <v>10003949</v>
          </cell>
          <cell r="AR4745">
            <v>10</v>
          </cell>
          <cell r="AS4745">
            <v>42313</v>
          </cell>
          <cell r="AT4745" t="str">
            <v>IDU-1815-2013 Terminado Acciones de Movilidad IDU Arterial  -</v>
          </cell>
          <cell r="AV4745" t="str">
            <v>sc</v>
          </cell>
        </row>
        <row r="4746">
          <cell r="AP4746">
            <v>514724</v>
          </cell>
          <cell r="AQ4746">
            <v>10002199</v>
          </cell>
          <cell r="AR4746">
            <v>10</v>
          </cell>
          <cell r="AS4746">
            <v>42313</v>
          </cell>
          <cell r="AT4746" t="str">
            <v>IDU-1815-2013 Terminado Acciones de Movilidad IDU Arterial  -</v>
          </cell>
          <cell r="AV4746" t="str">
            <v>sc</v>
          </cell>
        </row>
        <row r="4747">
          <cell r="AP4747">
            <v>514727</v>
          </cell>
          <cell r="AQ4747">
            <v>10003346</v>
          </cell>
          <cell r="AR4747">
            <v>10</v>
          </cell>
          <cell r="AS4747">
            <v>42313</v>
          </cell>
          <cell r="AT4747" t="str">
            <v>IDU-1815-2013 Terminado Acciones de Movilidad IDU Arterial  -</v>
          </cell>
          <cell r="AV4747" t="str">
            <v>sc</v>
          </cell>
        </row>
        <row r="4748">
          <cell r="AP4748">
            <v>514729</v>
          </cell>
          <cell r="AQ4748">
            <v>10003346</v>
          </cell>
          <cell r="AR4748">
            <v>10</v>
          </cell>
          <cell r="AS4748">
            <v>42313</v>
          </cell>
          <cell r="AT4748" t="str">
            <v>IDU-1815-2013 Terminado Acciones de Movilidad IDU Arterial  -</v>
          </cell>
          <cell r="AV4748" t="str">
            <v>sc</v>
          </cell>
        </row>
        <row r="4749">
          <cell r="AP4749">
            <v>514732</v>
          </cell>
          <cell r="AQ4749">
            <v>10002880</v>
          </cell>
          <cell r="AR4749">
            <v>10</v>
          </cell>
          <cell r="AS4749">
            <v>42313</v>
          </cell>
          <cell r="AT4749" t="str">
            <v>IDU-1815-2013 Terminado Acciones de Movilidad IDU Arterial  -</v>
          </cell>
          <cell r="AV4749" t="str">
            <v>sc</v>
          </cell>
        </row>
        <row r="4750">
          <cell r="AP4750">
            <v>514737</v>
          </cell>
          <cell r="AQ4750">
            <v>10002685</v>
          </cell>
          <cell r="AR4750">
            <v>10</v>
          </cell>
          <cell r="AS4750">
            <v>42313</v>
          </cell>
          <cell r="AT4750" t="str">
            <v>IDU-1815-2013 Terminado Acciones de Movilidad IDU Arterial  -Anden 5-POLIZA ESTABILIDAD ACTIVA</v>
          </cell>
          <cell r="AV4750" t="str">
            <v>sc</v>
          </cell>
        </row>
        <row r="4751">
          <cell r="AP4751">
            <v>514739</v>
          </cell>
          <cell r="AQ4751">
            <v>10002685</v>
          </cell>
          <cell r="AR4751">
            <v>10</v>
          </cell>
          <cell r="AS4751">
            <v>42313</v>
          </cell>
          <cell r="AT4751" t="str">
            <v>IDU-1815-2013 Terminado Acciones de Movilidad IDU Arterial  -Anden 5-POLIZA ESTABILIDAD ACTIVA</v>
          </cell>
          <cell r="AV4751" t="str">
            <v>sc</v>
          </cell>
        </row>
        <row r="4752">
          <cell r="AP4752">
            <v>514744</v>
          </cell>
          <cell r="AQ4752">
            <v>10002635</v>
          </cell>
          <cell r="AR4752">
            <v>10</v>
          </cell>
          <cell r="AS4752">
            <v>42313</v>
          </cell>
          <cell r="AT4752" t="str">
            <v>IDU-1815-2013 Terminado Acciones de Movilidad IDU Arterial  -</v>
          </cell>
          <cell r="AV4752" t="str">
            <v>sc</v>
          </cell>
        </row>
        <row r="4753">
          <cell r="AP4753">
            <v>514844</v>
          </cell>
          <cell r="AQ4753">
            <v>10008600</v>
          </cell>
          <cell r="AR4753">
            <v>10</v>
          </cell>
          <cell r="AS4753">
            <v>42313</v>
          </cell>
          <cell r="AT4753" t="str">
            <v>IDU-74-2008 Terminado Acciones de Movilidad IDU Arterial  -</v>
          </cell>
          <cell r="AV4753" t="str">
            <v>sc</v>
          </cell>
        </row>
        <row r="4754">
          <cell r="AP4754">
            <v>514849</v>
          </cell>
          <cell r="AQ4754">
            <v>10008390</v>
          </cell>
          <cell r="AR4754">
            <v>10</v>
          </cell>
          <cell r="AS4754">
            <v>42313</v>
          </cell>
          <cell r="AT4754" t="str">
            <v>IDU-74-2008 Terminado Acciones de Movilidad IDU Arterial  -</v>
          </cell>
          <cell r="AV4754" t="str">
            <v>sc</v>
          </cell>
        </row>
        <row r="4755">
          <cell r="AP4755">
            <v>514851</v>
          </cell>
          <cell r="AQ4755">
            <v>10008390</v>
          </cell>
          <cell r="AR4755">
            <v>10</v>
          </cell>
          <cell r="AS4755">
            <v>42313</v>
          </cell>
          <cell r="AT4755" t="str">
            <v>IDU-1815-2013 Terminado Acciones de Movilidad IDU Arterial  -</v>
          </cell>
          <cell r="AV4755" t="str">
            <v>sc</v>
          </cell>
        </row>
        <row r="4756">
          <cell r="AP4756">
            <v>514861</v>
          </cell>
          <cell r="AQ4756">
            <v>10008178</v>
          </cell>
          <cell r="AR4756">
            <v>10</v>
          </cell>
          <cell r="AS4756">
            <v>42313</v>
          </cell>
          <cell r="AT4756" t="str">
            <v>IDU-1815-2013 Terminado Acciones de Movilidad IDU Arterial  -</v>
          </cell>
          <cell r="AV4756" t="str">
            <v>sc</v>
          </cell>
        </row>
        <row r="4757">
          <cell r="AP4757">
            <v>514866</v>
          </cell>
          <cell r="AQ4757">
            <v>10008446</v>
          </cell>
          <cell r="AR4757">
            <v>10</v>
          </cell>
          <cell r="AS4757">
            <v>42313</v>
          </cell>
          <cell r="AT4757" t="str">
            <v>IDU-1815-2013 Terminado Acciones de Movilidad IDU Arterial  -</v>
          </cell>
          <cell r="AV4757" t="str">
            <v>sc</v>
          </cell>
        </row>
        <row r="4758">
          <cell r="AP4758">
            <v>514874</v>
          </cell>
          <cell r="AQ4758">
            <v>10007871</v>
          </cell>
          <cell r="AR4758">
            <v>10</v>
          </cell>
          <cell r="AS4758">
            <v>42313</v>
          </cell>
          <cell r="AT4758" t="str">
            <v>IDU-74-2008 Terminado Acciones de Movilidad IDU Arterial  -</v>
          </cell>
          <cell r="AV4758" t="str">
            <v>sc</v>
          </cell>
        </row>
        <row r="4759">
          <cell r="AP4759">
            <v>514876</v>
          </cell>
          <cell r="AQ4759">
            <v>10007871</v>
          </cell>
          <cell r="AR4759">
            <v>10</v>
          </cell>
          <cell r="AS4759">
            <v>42313</v>
          </cell>
          <cell r="AT4759" t="str">
            <v>IDU-1815-2013 Terminado Acciones de Movilidad IDU Arterial  -</v>
          </cell>
          <cell r="AV4759" t="str">
            <v>sc</v>
          </cell>
        </row>
        <row r="4760">
          <cell r="AP4760">
            <v>514879</v>
          </cell>
          <cell r="AQ4760">
            <v>10008023</v>
          </cell>
          <cell r="AR4760">
            <v>10</v>
          </cell>
          <cell r="AS4760">
            <v>42313</v>
          </cell>
          <cell r="AT4760" t="str">
            <v>IDU-74-2008 Terminado Acciones de Movilidad IDU Arterial  -</v>
          </cell>
          <cell r="AV4760" t="str">
            <v>sc</v>
          </cell>
        </row>
        <row r="4761">
          <cell r="AP4761">
            <v>514884</v>
          </cell>
          <cell r="AQ4761">
            <v>10008078</v>
          </cell>
          <cell r="AR4761">
            <v>10</v>
          </cell>
          <cell r="AS4761">
            <v>42313</v>
          </cell>
          <cell r="AT4761" t="str">
            <v>IDU-74-2008 Terminado Acciones de Movilidad IDU Arterial  -</v>
          </cell>
          <cell r="AV4761" t="str">
            <v>sc</v>
          </cell>
        </row>
        <row r="4762">
          <cell r="AP4762">
            <v>514889</v>
          </cell>
          <cell r="AQ4762">
            <v>10008535</v>
          </cell>
          <cell r="AR4762">
            <v>10</v>
          </cell>
          <cell r="AS4762">
            <v>42313</v>
          </cell>
          <cell r="AT4762" t="str">
            <v>IDU-74-2008 Terminado Acciones de Movilidad IDU Arterial  -</v>
          </cell>
          <cell r="AV4762" t="str">
            <v>sc</v>
          </cell>
        </row>
        <row r="4763">
          <cell r="AP4763">
            <v>514894</v>
          </cell>
          <cell r="AQ4763">
            <v>10008160</v>
          </cell>
          <cell r="AR4763">
            <v>10</v>
          </cell>
          <cell r="AS4763">
            <v>42313</v>
          </cell>
          <cell r="AT4763" t="str">
            <v>IDU-74-2008 Terminado Acciones de Movilidad IDU Arterial  -</v>
          </cell>
          <cell r="AV4763" t="str">
            <v>sc</v>
          </cell>
        </row>
        <row r="4764">
          <cell r="AP4764">
            <v>514896</v>
          </cell>
          <cell r="AQ4764">
            <v>10008160</v>
          </cell>
          <cell r="AR4764">
            <v>10</v>
          </cell>
          <cell r="AS4764">
            <v>42313</v>
          </cell>
          <cell r="AT4764" t="str">
            <v>IDU-1815-2013 Terminado Acciones de Movilidad IDU Arterial  -</v>
          </cell>
          <cell r="AV4764" t="str">
            <v>sc</v>
          </cell>
        </row>
        <row r="4765">
          <cell r="AP4765">
            <v>514899</v>
          </cell>
          <cell r="AQ4765">
            <v>10008220</v>
          </cell>
          <cell r="AR4765">
            <v>10</v>
          </cell>
          <cell r="AS4765">
            <v>42313</v>
          </cell>
          <cell r="AT4765" t="str">
            <v>IDU-74-2008 Terminado Acciones de Movilidad IDU Arterial  -</v>
          </cell>
          <cell r="AV4765" t="str">
            <v>sc</v>
          </cell>
        </row>
        <row r="4766">
          <cell r="AP4766">
            <v>514904</v>
          </cell>
          <cell r="AQ4766">
            <v>10008246</v>
          </cell>
          <cell r="AR4766">
            <v>10</v>
          </cell>
          <cell r="AS4766">
            <v>42313</v>
          </cell>
          <cell r="AT4766" t="str">
            <v>IDU-74-2008 Terminado Acciones de Movilidad IDU Arterial  -</v>
          </cell>
          <cell r="AV4766" t="str">
            <v>sc</v>
          </cell>
        </row>
        <row r="4767">
          <cell r="AP4767">
            <v>514911</v>
          </cell>
          <cell r="AQ4767">
            <v>10008286</v>
          </cell>
          <cell r="AR4767">
            <v>10</v>
          </cell>
          <cell r="AS4767">
            <v>42313</v>
          </cell>
          <cell r="AT4767" t="str">
            <v>IDU-1815-2013 Terminado Acciones de Movilidad IDU Arterial  -</v>
          </cell>
          <cell r="AV4767" t="str">
            <v>sc</v>
          </cell>
        </row>
        <row r="4768">
          <cell r="AP4768">
            <v>514916</v>
          </cell>
          <cell r="AQ4768">
            <v>10008319</v>
          </cell>
          <cell r="AR4768">
            <v>10</v>
          </cell>
          <cell r="AS4768">
            <v>42313</v>
          </cell>
          <cell r="AT4768" t="str">
            <v>IDU-1815-2013 Terminado Acciones de Movilidad IDU Arterial  -</v>
          </cell>
          <cell r="AV4768" t="str">
            <v>sc</v>
          </cell>
        </row>
        <row r="4769">
          <cell r="AP4769">
            <v>514919</v>
          </cell>
          <cell r="AQ4769">
            <v>10008342</v>
          </cell>
          <cell r="AR4769">
            <v>10</v>
          </cell>
          <cell r="AS4769">
            <v>42313</v>
          </cell>
          <cell r="AT4769" t="str">
            <v>IDU-74-2008 Terminado Acciones de Movilidad IDU Arterial  -</v>
          </cell>
          <cell r="AV4769" t="str">
            <v>sc</v>
          </cell>
        </row>
        <row r="4770">
          <cell r="AP4770">
            <v>514921</v>
          </cell>
          <cell r="AQ4770">
            <v>10008342</v>
          </cell>
          <cell r="AR4770">
            <v>10</v>
          </cell>
          <cell r="AS4770">
            <v>42313</v>
          </cell>
          <cell r="AT4770" t="str">
            <v>IDU-1815-2013 Terminado Acciones de Movilidad IDU Arterial  -</v>
          </cell>
          <cell r="AV4770" t="str">
            <v>sc</v>
          </cell>
        </row>
        <row r="4771">
          <cell r="AP4771">
            <v>514929</v>
          </cell>
          <cell r="AQ4771">
            <v>10008126</v>
          </cell>
          <cell r="AR4771">
            <v>10</v>
          </cell>
          <cell r="AS4771">
            <v>42313</v>
          </cell>
          <cell r="AT4771" t="str">
            <v>IDU-74-2008 Terminado Acciones de Movilidad IDU Arterial  -</v>
          </cell>
          <cell r="AV4771" t="str">
            <v>sc</v>
          </cell>
        </row>
        <row r="4772">
          <cell r="AP4772">
            <v>515056</v>
          </cell>
          <cell r="AQ4772">
            <v>10006697</v>
          </cell>
          <cell r="AR4772">
            <v>10</v>
          </cell>
          <cell r="AS4772">
            <v>42488</v>
          </cell>
          <cell r="AT4772" t="str">
            <v>SD Terminado Parcheo UAERMV Arterial  -Calzada 6-POLIZA ESTABILIDAD ACTIVA</v>
          </cell>
          <cell r="AV4772" t="str">
            <v>sc</v>
          </cell>
        </row>
        <row r="4773">
          <cell r="AP4773">
            <v>515058</v>
          </cell>
          <cell r="AQ4773">
            <v>10006697</v>
          </cell>
          <cell r="AR4773">
            <v>10</v>
          </cell>
          <cell r="AS4773">
            <v>42488</v>
          </cell>
          <cell r="AT4773" t="str">
            <v>SD Terminado Parcheo UAERMV Arterial  -Calzada 6-POLIZA ESTABILIDAD ACTIVA</v>
          </cell>
          <cell r="AV4773" t="str">
            <v>sc</v>
          </cell>
        </row>
        <row r="4774">
          <cell r="AP4774">
            <v>515060</v>
          </cell>
          <cell r="AQ4774">
            <v>10006697</v>
          </cell>
          <cell r="AR4774">
            <v>10</v>
          </cell>
          <cell r="AS4774">
            <v>42488</v>
          </cell>
          <cell r="AT4774" t="str">
            <v>SD Terminado Parcheo UAERMV Arterial  -Calzada 6-POLIZA ESTABILIDAD ACTIVA</v>
          </cell>
          <cell r="AV4774" t="str">
            <v>sc</v>
          </cell>
        </row>
        <row r="4775">
          <cell r="AP4775">
            <v>515062</v>
          </cell>
          <cell r="AQ4775">
            <v>10006697</v>
          </cell>
          <cell r="AR4775">
            <v>10</v>
          </cell>
          <cell r="AS4775">
            <v>42488</v>
          </cell>
          <cell r="AT4775" t="str">
            <v>SD Terminado Parcheo UAERMV Arterial  -Calzada 6-POLIZA ESTABILIDAD ACTIVA</v>
          </cell>
          <cell r="AV4775" t="str">
            <v>sc</v>
          </cell>
        </row>
        <row r="4776">
          <cell r="AP4776">
            <v>515083</v>
          </cell>
          <cell r="AQ4776">
            <v>10001848</v>
          </cell>
          <cell r="AR4776">
            <v>10</v>
          </cell>
          <cell r="AS4776">
            <v>42313</v>
          </cell>
          <cell r="AT4776" t="str">
            <v>IDU-074-2009 Terminado Mantenimiento Rutinario IDU Arterial  -</v>
          </cell>
          <cell r="AV4776" t="str">
            <v>sc</v>
          </cell>
        </row>
        <row r="4777">
          <cell r="AP4777">
            <v>515085</v>
          </cell>
          <cell r="AQ4777">
            <v>10001848</v>
          </cell>
          <cell r="AR4777">
            <v>10</v>
          </cell>
          <cell r="AS4777">
            <v>42313</v>
          </cell>
          <cell r="AT4777" t="str">
            <v>IDU-074-2009 Terminado Mantenimiento Rutinario IDU Arterial  -</v>
          </cell>
          <cell r="AV4777" t="str">
            <v>sc</v>
          </cell>
        </row>
        <row r="4778">
          <cell r="AP4778">
            <v>515089</v>
          </cell>
          <cell r="AQ4778">
            <v>10001848</v>
          </cell>
          <cell r="AR4778">
            <v>10</v>
          </cell>
          <cell r="AS4778">
            <v>42313</v>
          </cell>
          <cell r="AT4778" t="str">
            <v>IDU-074-2009 Terminado Mantenimiento Rutinario IDU Arterial  -</v>
          </cell>
          <cell r="AV4778" t="str">
            <v>sc</v>
          </cell>
        </row>
        <row r="4779">
          <cell r="AP4779">
            <v>515105</v>
          </cell>
          <cell r="AQ4779">
            <v>10003679</v>
          </cell>
          <cell r="AR4779">
            <v>10</v>
          </cell>
          <cell r="AS4779">
            <v>42637</v>
          </cell>
          <cell r="AT4779" t="str">
            <v>IDU-1702-2014 Excluido Mantenimiento Periódico IDU Arterial  Reporte Final-Calzada2-6-8-POLIZA ESTABILIDAD* ACTIVA</v>
          </cell>
          <cell r="AV4779" t="str">
            <v>sc</v>
          </cell>
        </row>
        <row r="4780">
          <cell r="AP4780">
            <v>515107</v>
          </cell>
          <cell r="AQ4780">
            <v>10003679</v>
          </cell>
          <cell r="AR4780">
            <v>10</v>
          </cell>
          <cell r="AS4780">
            <v>42637</v>
          </cell>
          <cell r="AT4780" t="str">
            <v>IDU-1702-2014 Excluido Mantenimiento Periódico IDU Arterial  Reporte Final-Calzada2-6-8-POLIZA ESTABILIDAD* ACTIVA</v>
          </cell>
          <cell r="AV4780" t="str">
            <v>sc</v>
          </cell>
        </row>
        <row r="4781">
          <cell r="AP4781">
            <v>515109</v>
          </cell>
          <cell r="AQ4781">
            <v>10003679</v>
          </cell>
          <cell r="AR4781">
            <v>10</v>
          </cell>
          <cell r="AS4781">
            <v>42637</v>
          </cell>
          <cell r="AT4781" t="str">
            <v>IDU-1702-2014 Excluido Mantenimiento Periódico IDU Arterial  Reporte Final-Calzada2-6-8-POLIZA ESTABILIDAD* ACTIVA</v>
          </cell>
          <cell r="AV4781" t="str">
            <v>sc</v>
          </cell>
        </row>
        <row r="4782">
          <cell r="AP4782">
            <v>515111</v>
          </cell>
          <cell r="AQ4782">
            <v>10003679</v>
          </cell>
          <cell r="AR4782">
            <v>10</v>
          </cell>
          <cell r="AS4782">
            <v>42637</v>
          </cell>
          <cell r="AT4782" t="str">
            <v>IDU-1702-2014 Excluido Mantenimiento Periódico IDU Arterial  Reporte Final-Calzada2-6-8-POLIZA ESTABILIDAD* ACTIVA</v>
          </cell>
          <cell r="AV4782" t="str">
            <v>sc</v>
          </cell>
        </row>
        <row r="4783">
          <cell r="AP4783">
            <v>515116</v>
          </cell>
          <cell r="AQ4783">
            <v>10002272</v>
          </cell>
          <cell r="AR4783">
            <v>10</v>
          </cell>
          <cell r="AS4783">
            <v>42313</v>
          </cell>
          <cell r="AT4783" t="str">
            <v>IDU-074-2009 Terminado Mantenimiento Rutinario IDU Arterial  -</v>
          </cell>
          <cell r="AV4783" t="str">
            <v>sc</v>
          </cell>
        </row>
        <row r="4784">
          <cell r="AP4784">
            <v>515118</v>
          </cell>
          <cell r="AQ4784">
            <v>10002272</v>
          </cell>
          <cell r="AR4784">
            <v>10</v>
          </cell>
          <cell r="AS4784">
            <v>42313</v>
          </cell>
          <cell r="AT4784" t="str">
            <v>IDU-074-2009 Terminado Mantenimiento Rutinario IDU Arterial  -</v>
          </cell>
          <cell r="AV4784" t="str">
            <v>sc</v>
          </cell>
        </row>
        <row r="4785">
          <cell r="AP4785">
            <v>515120</v>
          </cell>
          <cell r="AQ4785">
            <v>10002272</v>
          </cell>
          <cell r="AR4785">
            <v>10</v>
          </cell>
          <cell r="AS4785">
            <v>42313</v>
          </cell>
          <cell r="AT4785" t="str">
            <v>IDU-074-2009 Terminado Mantenimiento Rutinario IDU Arterial  -</v>
          </cell>
          <cell r="AV4785" t="str">
            <v>sc</v>
          </cell>
        </row>
        <row r="4786">
          <cell r="AP4786">
            <v>515122</v>
          </cell>
          <cell r="AQ4786">
            <v>10002272</v>
          </cell>
          <cell r="AR4786">
            <v>10</v>
          </cell>
          <cell r="AS4786">
            <v>42313</v>
          </cell>
          <cell r="AT4786" t="str">
            <v>IDU-074-2009 Terminado Mantenimiento Rutinario IDU Arterial  -</v>
          </cell>
          <cell r="AV4786" t="str">
            <v>sc</v>
          </cell>
        </row>
        <row r="4787">
          <cell r="AP4787">
            <v>515127</v>
          </cell>
          <cell r="AQ4787">
            <v>10001003</v>
          </cell>
          <cell r="AR4787">
            <v>10</v>
          </cell>
          <cell r="AS4787">
            <v>42313</v>
          </cell>
          <cell r="AT4787" t="str">
            <v>IDU-074-2009 Terminado Mantenimiento Rutinario IDU Arterial  -</v>
          </cell>
          <cell r="AV4787" t="str">
            <v>sc</v>
          </cell>
        </row>
        <row r="4788">
          <cell r="AP4788">
            <v>515131</v>
          </cell>
          <cell r="AQ4788">
            <v>10001003</v>
          </cell>
          <cell r="AR4788">
            <v>10</v>
          </cell>
          <cell r="AS4788">
            <v>42313</v>
          </cell>
          <cell r="AT4788" t="str">
            <v>IDU-074-2009 Terminado Mantenimiento Rutinario IDU Arterial  -</v>
          </cell>
          <cell r="AV4788" t="str">
            <v>sc</v>
          </cell>
        </row>
        <row r="4789">
          <cell r="AP4789">
            <v>515144</v>
          </cell>
          <cell r="AQ4789">
            <v>10000679</v>
          </cell>
          <cell r="AR4789">
            <v>10</v>
          </cell>
          <cell r="AS4789">
            <v>42313</v>
          </cell>
          <cell r="AT4789" t="str">
            <v>IDU-074-2009 Terminado Mantenimiento Rutinario IDU Arterial  -Calzada 4-POLIZA ESTABILIDAD ACTIVA</v>
          </cell>
          <cell r="AV4789" t="str">
            <v>sc</v>
          </cell>
        </row>
        <row r="4790">
          <cell r="AP4790">
            <v>515151</v>
          </cell>
          <cell r="AQ4790">
            <v>10000825</v>
          </cell>
          <cell r="AR4790">
            <v>10</v>
          </cell>
          <cell r="AS4790">
            <v>42313</v>
          </cell>
          <cell r="AT4790" t="str">
            <v>IDU-074-2009 Terminado Mantenimiento Rutinario IDU Arterial  -Calzada 4-POLIZA ESTABILIDAD ACTIVA</v>
          </cell>
          <cell r="AV4790" t="str">
            <v>sc</v>
          </cell>
        </row>
        <row r="4791">
          <cell r="AP4791">
            <v>515153</v>
          </cell>
          <cell r="AQ4791">
            <v>10000825</v>
          </cell>
          <cell r="AR4791">
            <v>10</v>
          </cell>
          <cell r="AS4791">
            <v>42313</v>
          </cell>
          <cell r="AT4791" t="str">
            <v>IDU-074-2009 Terminado Mantenimiento Rutinario IDU Arterial  -Calzada 4-POLIZA ESTABILIDAD ACTIVA</v>
          </cell>
          <cell r="AV4791" t="str">
            <v>sc</v>
          </cell>
        </row>
        <row r="4792">
          <cell r="AP4792">
            <v>515160</v>
          </cell>
          <cell r="AQ4792">
            <v>10002496</v>
          </cell>
          <cell r="AR4792">
            <v>10</v>
          </cell>
          <cell r="AS4792">
            <v>42313</v>
          </cell>
          <cell r="AT4792" t="str">
            <v>IDU-074-2009 Terminado Mantenimiento Periódico IDU Arterial  -Calzada8-POLIZA ESTABILIDAD* ACTIVA</v>
          </cell>
          <cell r="AV4792" t="str">
            <v>sc</v>
          </cell>
        </row>
        <row r="4793">
          <cell r="AP4793">
            <v>515164</v>
          </cell>
          <cell r="AQ4793">
            <v>10002496</v>
          </cell>
          <cell r="AR4793">
            <v>10</v>
          </cell>
          <cell r="AS4793">
            <v>42313</v>
          </cell>
          <cell r="AT4793" t="str">
            <v>IDU-074-2009 Terminado Mantenimiento Periódico IDU Arterial  -Calzada8-POLIZA ESTABILIDAD* ACTIVA</v>
          </cell>
          <cell r="AV4793" t="str">
            <v>sc</v>
          </cell>
        </row>
        <row r="4794">
          <cell r="AP4794">
            <v>515166</v>
          </cell>
          <cell r="AQ4794">
            <v>10002496</v>
          </cell>
          <cell r="AR4794">
            <v>10</v>
          </cell>
          <cell r="AS4794">
            <v>42313</v>
          </cell>
          <cell r="AT4794" t="str">
            <v>IDU-074-2009 Terminado Mantenimiento Periódico IDU Arterial  -Calzada8-POLIZA ESTABILIDAD* ACTIVA</v>
          </cell>
          <cell r="AV4794" t="str">
            <v>sc</v>
          </cell>
        </row>
        <row r="4795">
          <cell r="AP4795">
            <v>515171</v>
          </cell>
          <cell r="AQ4795">
            <v>10000751</v>
          </cell>
          <cell r="AR4795">
            <v>10</v>
          </cell>
          <cell r="AS4795">
            <v>42313</v>
          </cell>
          <cell r="AT4795" t="str">
            <v>IDU-074-2009 Terminado Mantenimiento Rutinario IDU Arterial  -</v>
          </cell>
          <cell r="AV4795" t="str">
            <v>sc</v>
          </cell>
        </row>
        <row r="4796">
          <cell r="AP4796">
            <v>515173</v>
          </cell>
          <cell r="AQ4796">
            <v>10000751</v>
          </cell>
          <cell r="AR4796">
            <v>10</v>
          </cell>
          <cell r="AS4796">
            <v>42313</v>
          </cell>
          <cell r="AT4796" t="str">
            <v>IDU-074-2009 Terminado Mantenimiento Rutinario IDU Arterial  -</v>
          </cell>
          <cell r="AV4796" t="str">
            <v>sc</v>
          </cell>
        </row>
        <row r="4797">
          <cell r="AP4797">
            <v>515175</v>
          </cell>
          <cell r="AQ4797">
            <v>10000751</v>
          </cell>
          <cell r="AR4797">
            <v>10</v>
          </cell>
          <cell r="AS4797">
            <v>42313</v>
          </cell>
          <cell r="AT4797" t="str">
            <v>IDU-074-2009 Terminado Mantenimiento Rutinario IDU Arterial  -</v>
          </cell>
          <cell r="AV4797" t="str">
            <v>sc</v>
          </cell>
        </row>
        <row r="4798">
          <cell r="AP4798">
            <v>515177</v>
          </cell>
          <cell r="AQ4798">
            <v>10000751</v>
          </cell>
          <cell r="AR4798">
            <v>10</v>
          </cell>
          <cell r="AS4798">
            <v>42313</v>
          </cell>
          <cell r="AT4798" t="str">
            <v>IDU-074-2009 Terminado Mantenimiento Rutinario IDU Arterial  -</v>
          </cell>
          <cell r="AV4798" t="str">
            <v>sc</v>
          </cell>
        </row>
        <row r="4799">
          <cell r="AP4799">
            <v>515182</v>
          </cell>
          <cell r="AQ4799">
            <v>10001309</v>
          </cell>
          <cell r="AR4799">
            <v>10</v>
          </cell>
          <cell r="AS4799">
            <v>42667</v>
          </cell>
          <cell r="AT4799" t="str">
            <v>SD Terminado Mantenimiento Periódico UAERMV Arterial SD -</v>
          </cell>
          <cell r="AV4799" t="str">
            <v>sc</v>
          </cell>
        </row>
        <row r="4800">
          <cell r="AP4800">
            <v>515184</v>
          </cell>
          <cell r="AQ4800">
            <v>10001309</v>
          </cell>
          <cell r="AR4800">
            <v>10</v>
          </cell>
          <cell r="AS4800">
            <v>42313</v>
          </cell>
          <cell r="AT4800" t="str">
            <v>IDU-074-2009 Terminado Mantenimiento Rutinario IDU Arterial  -</v>
          </cell>
          <cell r="AV4800" t="str">
            <v>sc</v>
          </cell>
        </row>
        <row r="4801">
          <cell r="AP4801">
            <v>515186</v>
          </cell>
          <cell r="AQ4801">
            <v>10001309</v>
          </cell>
          <cell r="AR4801">
            <v>10</v>
          </cell>
          <cell r="AS4801">
            <v>42313</v>
          </cell>
          <cell r="AT4801" t="str">
            <v>IDU-074-2009 Terminado Mantenimiento Periódico IDU Arterial  -</v>
          </cell>
          <cell r="AV4801" t="str">
            <v>sc</v>
          </cell>
        </row>
        <row r="4802">
          <cell r="AP4802">
            <v>515188</v>
          </cell>
          <cell r="AQ4802">
            <v>10001309</v>
          </cell>
          <cell r="AR4802">
            <v>10</v>
          </cell>
          <cell r="AS4802">
            <v>42667</v>
          </cell>
          <cell r="AT4802" t="str">
            <v>SD Terminado Mantenimiento Periódico UAERMV Arterial SD -</v>
          </cell>
          <cell r="AV4802" t="str">
            <v>sc</v>
          </cell>
        </row>
        <row r="4803">
          <cell r="AP4803">
            <v>515305</v>
          </cell>
          <cell r="AQ4803">
            <v>10005093</v>
          </cell>
          <cell r="AR4803">
            <v>10</v>
          </cell>
          <cell r="AS4803">
            <v>42667</v>
          </cell>
          <cell r="AT4803" t="str">
            <v>SD Terminado Mantenimiento Periódico UAERMV Arterial SD -</v>
          </cell>
          <cell r="AV4803" t="str">
            <v>sc</v>
          </cell>
        </row>
        <row r="4804">
          <cell r="AP4804">
            <v>515307</v>
          </cell>
          <cell r="AQ4804">
            <v>10005093</v>
          </cell>
          <cell r="AR4804">
            <v>10</v>
          </cell>
          <cell r="AS4804">
            <v>42313</v>
          </cell>
          <cell r="AT4804" t="str">
            <v>IDU-074-2009 Terminado Mantenimiento Periódico IDU Arterial  -</v>
          </cell>
          <cell r="AV4804" t="str">
            <v>sc</v>
          </cell>
        </row>
        <row r="4805">
          <cell r="AP4805">
            <v>515309</v>
          </cell>
          <cell r="AQ4805">
            <v>10005093</v>
          </cell>
          <cell r="AR4805">
            <v>10</v>
          </cell>
          <cell r="AS4805">
            <v>42313</v>
          </cell>
          <cell r="AT4805" t="str">
            <v>IDU-074-2009 Terminado Mantenimiento Periódico IDU Arterial  -</v>
          </cell>
          <cell r="AV4805" t="str">
            <v>sc</v>
          </cell>
        </row>
        <row r="4806">
          <cell r="AP4806">
            <v>515311</v>
          </cell>
          <cell r="AQ4806">
            <v>10005093</v>
          </cell>
          <cell r="AR4806">
            <v>10</v>
          </cell>
          <cell r="AS4806">
            <v>42313</v>
          </cell>
          <cell r="AT4806" t="str">
            <v>IDU-074-2009 Terminado Mantenimiento Rutinario IDU Arterial  -</v>
          </cell>
          <cell r="AV4806" t="str">
            <v>sc</v>
          </cell>
        </row>
        <row r="4807">
          <cell r="AP4807">
            <v>515316</v>
          </cell>
          <cell r="AQ4807">
            <v>10010115</v>
          </cell>
          <cell r="AR4807">
            <v>10</v>
          </cell>
          <cell r="AS4807">
            <v>42313</v>
          </cell>
          <cell r="AT4807" t="str">
            <v>IDU-1815-2013 Terminado Acciones de Movilidad IDU Arterial  -</v>
          </cell>
          <cell r="AV4807" t="str">
            <v>sc</v>
          </cell>
        </row>
        <row r="4808">
          <cell r="AP4808">
            <v>515332</v>
          </cell>
          <cell r="AQ4808">
            <v>10005548</v>
          </cell>
          <cell r="AR4808">
            <v>10</v>
          </cell>
          <cell r="AS4808">
            <v>42667</v>
          </cell>
          <cell r="AT4808" t="str">
            <v>SD Terminado Mantenimiento Periódico UAERMV Arterial SD -</v>
          </cell>
          <cell r="AV4808" t="str">
            <v>sc</v>
          </cell>
        </row>
        <row r="4809">
          <cell r="AP4809">
            <v>515343</v>
          </cell>
          <cell r="AQ4809">
            <v>10005511</v>
          </cell>
          <cell r="AR4809">
            <v>10</v>
          </cell>
          <cell r="AS4809">
            <v>42488</v>
          </cell>
          <cell r="AT4809" t="str">
            <v>SD Terminado Parcheo UAERMV Arterial  -</v>
          </cell>
          <cell r="AV4809" t="str">
            <v>sc</v>
          </cell>
        </row>
        <row r="4810">
          <cell r="AP4810">
            <v>515345</v>
          </cell>
          <cell r="AQ4810">
            <v>10005511</v>
          </cell>
          <cell r="AR4810">
            <v>10</v>
          </cell>
          <cell r="AS4810">
            <v>42637</v>
          </cell>
          <cell r="AT4810" t="str">
            <v>IDU-1702-2014 Terminado Rehabilitación IDU Arterial  Reporte Final-</v>
          </cell>
          <cell r="AV4810" t="str">
            <v>sc</v>
          </cell>
        </row>
        <row r="4811">
          <cell r="AP4811">
            <v>515347</v>
          </cell>
          <cell r="AQ4811">
            <v>10005511</v>
          </cell>
          <cell r="AR4811">
            <v>10</v>
          </cell>
          <cell r="AS4811">
            <v>42637</v>
          </cell>
          <cell r="AT4811" t="str">
            <v>IDU-1702-2014 Terminado Rehabilitación IDU Arterial  Reporte Final-</v>
          </cell>
          <cell r="AV4811" t="str">
            <v>sc</v>
          </cell>
        </row>
        <row r="4812">
          <cell r="AP4812">
            <v>515354</v>
          </cell>
          <cell r="AQ4812">
            <v>10005450</v>
          </cell>
          <cell r="AR4812">
            <v>10</v>
          </cell>
          <cell r="AS4812">
            <v>42313</v>
          </cell>
          <cell r="AT4812" t="str">
            <v>IDU-074-2009 Terminado Mantenimiento Rutinario IDU Arterial  -</v>
          </cell>
          <cell r="AV4812" t="str">
            <v>sc</v>
          </cell>
        </row>
        <row r="4813">
          <cell r="AP4813">
            <v>515356</v>
          </cell>
          <cell r="AQ4813">
            <v>10005450</v>
          </cell>
          <cell r="AR4813">
            <v>10</v>
          </cell>
          <cell r="AS4813">
            <v>42313</v>
          </cell>
          <cell r="AT4813" t="str">
            <v>IDU-074-2009 Terminado Mantenimiento Rutinario IDU Arterial  -</v>
          </cell>
          <cell r="AV4813" t="str">
            <v>sc</v>
          </cell>
        </row>
        <row r="4814">
          <cell r="AP4814">
            <v>515358</v>
          </cell>
          <cell r="AQ4814">
            <v>10005450</v>
          </cell>
          <cell r="AR4814">
            <v>10</v>
          </cell>
          <cell r="AS4814">
            <v>42313</v>
          </cell>
          <cell r="AT4814" t="str">
            <v>IDU-074-2009 Terminado Mantenimiento Rutinario IDU Arterial  -</v>
          </cell>
          <cell r="AV4814" t="str">
            <v>sc</v>
          </cell>
        </row>
        <row r="4815">
          <cell r="AP4815">
            <v>515365</v>
          </cell>
          <cell r="AQ4815">
            <v>10005412</v>
          </cell>
          <cell r="AR4815">
            <v>10</v>
          </cell>
          <cell r="AS4815">
            <v>42313</v>
          </cell>
          <cell r="AT4815" t="str">
            <v>IDU-074-2009 Terminado Acciones de Movilidad IDU Arterial  -</v>
          </cell>
          <cell r="AV4815" t="str">
            <v>sc</v>
          </cell>
        </row>
        <row r="4816">
          <cell r="AP4816">
            <v>515367</v>
          </cell>
          <cell r="AQ4816">
            <v>10005412</v>
          </cell>
          <cell r="AR4816">
            <v>10</v>
          </cell>
          <cell r="AS4816">
            <v>42313</v>
          </cell>
          <cell r="AT4816" t="str">
            <v>IDU-074-2009 Terminado Acciones de Movilidad IDU Arterial  -</v>
          </cell>
          <cell r="AV4816" t="str">
            <v>sc</v>
          </cell>
        </row>
        <row r="4817">
          <cell r="AP4817">
            <v>515369</v>
          </cell>
          <cell r="AQ4817">
            <v>10005412</v>
          </cell>
          <cell r="AR4817">
            <v>10</v>
          </cell>
          <cell r="AS4817">
            <v>42313</v>
          </cell>
          <cell r="AT4817" t="str">
            <v>IDU-074-2009 Terminado Acciones de Movilidad IDU Arterial  -</v>
          </cell>
          <cell r="AV4817" t="str">
            <v>sc</v>
          </cell>
        </row>
        <row r="4818">
          <cell r="AP4818">
            <v>515371</v>
          </cell>
          <cell r="AQ4818">
            <v>10005412</v>
          </cell>
          <cell r="AR4818">
            <v>10</v>
          </cell>
          <cell r="AS4818">
            <v>42313</v>
          </cell>
          <cell r="AT4818" t="str">
            <v>IDU-074-2009 Terminado Mantenimiento Periódico IDU Arterial  -</v>
          </cell>
          <cell r="AV4818" t="str">
            <v>sc</v>
          </cell>
        </row>
        <row r="4819">
          <cell r="AP4819">
            <v>515376</v>
          </cell>
          <cell r="AQ4819">
            <v>10005263</v>
          </cell>
          <cell r="AR4819">
            <v>10</v>
          </cell>
          <cell r="AS4819">
            <v>42313</v>
          </cell>
          <cell r="AT4819" t="str">
            <v>IDU-074-2009 Terminado Mantenimiento Periódico IDU Arterial  -</v>
          </cell>
          <cell r="AV4819" t="str">
            <v>sc</v>
          </cell>
        </row>
        <row r="4820">
          <cell r="AP4820">
            <v>515378</v>
          </cell>
          <cell r="AQ4820">
            <v>10005263</v>
          </cell>
          <cell r="AR4820">
            <v>10</v>
          </cell>
          <cell r="AS4820">
            <v>42313</v>
          </cell>
          <cell r="AT4820" t="str">
            <v>IDU-074-2009 Terminado Mantenimiento Rutinario IDU Arterial  -</v>
          </cell>
          <cell r="AV4820" t="str">
            <v>sc</v>
          </cell>
        </row>
        <row r="4821">
          <cell r="AP4821">
            <v>515380</v>
          </cell>
          <cell r="AQ4821">
            <v>10005263</v>
          </cell>
          <cell r="AR4821">
            <v>10</v>
          </cell>
          <cell r="AS4821">
            <v>42313</v>
          </cell>
          <cell r="AT4821" t="str">
            <v>IDU-074-2009 Terminado Mantenimiento Rutinario IDU Arterial  -</v>
          </cell>
          <cell r="AV4821" t="str">
            <v>sc</v>
          </cell>
        </row>
        <row r="4822">
          <cell r="AP4822">
            <v>515382</v>
          </cell>
          <cell r="AQ4822">
            <v>10005263</v>
          </cell>
          <cell r="AR4822">
            <v>10</v>
          </cell>
          <cell r="AS4822">
            <v>42313</v>
          </cell>
          <cell r="AT4822" t="str">
            <v>IDU-074-2009 Terminado Mantenimiento Periódico IDU Arterial  -</v>
          </cell>
          <cell r="AV4822" t="str">
            <v>sc</v>
          </cell>
        </row>
        <row r="4823">
          <cell r="AP4823">
            <v>515387</v>
          </cell>
          <cell r="AQ4823">
            <v>10004972</v>
          </cell>
          <cell r="AR4823">
            <v>10</v>
          </cell>
          <cell r="AS4823">
            <v>42313</v>
          </cell>
          <cell r="AT4823" t="str">
            <v>IDU-074-2009 Terminado Mantenimiento Periódico IDU Arterial  -</v>
          </cell>
          <cell r="AV4823" t="str">
            <v>sc</v>
          </cell>
        </row>
        <row r="4824">
          <cell r="AP4824">
            <v>515389</v>
          </cell>
          <cell r="AQ4824">
            <v>10004972</v>
          </cell>
          <cell r="AR4824">
            <v>10</v>
          </cell>
          <cell r="AS4824">
            <v>42313</v>
          </cell>
          <cell r="AT4824" t="str">
            <v>IDU-074-2009 Terminado Mantenimiento Rutinario IDU Arterial  -</v>
          </cell>
          <cell r="AV4824" t="str">
            <v>sc</v>
          </cell>
        </row>
        <row r="4825">
          <cell r="AP4825">
            <v>515391</v>
          </cell>
          <cell r="AQ4825">
            <v>10004972</v>
          </cell>
          <cell r="AR4825">
            <v>10</v>
          </cell>
          <cell r="AS4825">
            <v>42313</v>
          </cell>
          <cell r="AT4825" t="str">
            <v>IDU-074-2009 Terminado Mantenimiento Rutinario IDU Arterial  -</v>
          </cell>
          <cell r="AV4825" t="str">
            <v>sc</v>
          </cell>
        </row>
        <row r="4826">
          <cell r="AP4826">
            <v>515393</v>
          </cell>
          <cell r="AQ4826">
            <v>10004972</v>
          </cell>
          <cell r="AR4826">
            <v>10</v>
          </cell>
          <cell r="AS4826">
            <v>42313</v>
          </cell>
          <cell r="AT4826" t="str">
            <v>IDU-074-2009 Terminado Mantenimiento Periódico IDU Arterial  -</v>
          </cell>
          <cell r="AV4826" t="str">
            <v>sc</v>
          </cell>
        </row>
        <row r="4827">
          <cell r="AP4827">
            <v>515411</v>
          </cell>
          <cell r="AQ4827">
            <v>10005341</v>
          </cell>
          <cell r="AR4827">
            <v>10</v>
          </cell>
          <cell r="AS4827">
            <v>42313</v>
          </cell>
          <cell r="AT4827" t="str">
            <v>IDU-074-2009 Terminado Mantenimiento Periódico IDU Arterial  -</v>
          </cell>
          <cell r="AV4827" t="str">
            <v>sc</v>
          </cell>
        </row>
        <row r="4828">
          <cell r="AP4828">
            <v>515415</v>
          </cell>
          <cell r="AQ4828">
            <v>10005341</v>
          </cell>
          <cell r="AR4828">
            <v>10</v>
          </cell>
          <cell r="AS4828">
            <v>42313</v>
          </cell>
          <cell r="AT4828" t="str">
            <v>IDU-074-2009 Terminado Mantenimiento Rutinario IDU Arterial  -</v>
          </cell>
          <cell r="AV4828" t="str">
            <v>sc</v>
          </cell>
        </row>
        <row r="4829">
          <cell r="AP4829">
            <v>515417</v>
          </cell>
          <cell r="AQ4829">
            <v>10005341</v>
          </cell>
          <cell r="AR4829">
            <v>10</v>
          </cell>
          <cell r="AS4829">
            <v>42313</v>
          </cell>
          <cell r="AT4829" t="str">
            <v>IDU-074-2009 Terminado Mantenimiento Periódico IDU Arterial  -</v>
          </cell>
          <cell r="AV4829" t="str">
            <v>sc</v>
          </cell>
        </row>
        <row r="4830">
          <cell r="AP4830">
            <v>515498</v>
          </cell>
          <cell r="AQ4830">
            <v>10004308</v>
          </cell>
          <cell r="AR4830">
            <v>10</v>
          </cell>
          <cell r="AS4830">
            <v>42313</v>
          </cell>
          <cell r="AT4830" t="str">
            <v>IDU-1815-2013 Terminado Acciones de Movilidad IDU Arterial  -</v>
          </cell>
          <cell r="AV4830" t="str">
            <v>sc</v>
          </cell>
        </row>
        <row r="4831">
          <cell r="AP4831">
            <v>515505</v>
          </cell>
          <cell r="AQ4831">
            <v>10004072</v>
          </cell>
          <cell r="AR4831">
            <v>10</v>
          </cell>
          <cell r="AS4831">
            <v>42313</v>
          </cell>
          <cell r="AT4831" t="str">
            <v>IDU-1815-2013 Terminado Acciones de Movilidad IDU Arterial  -</v>
          </cell>
          <cell r="AV4831" t="str">
            <v>sc</v>
          </cell>
        </row>
        <row r="4832">
          <cell r="AP4832">
            <v>515507</v>
          </cell>
          <cell r="AQ4832">
            <v>10004072</v>
          </cell>
          <cell r="AR4832">
            <v>10</v>
          </cell>
          <cell r="AS4832">
            <v>42313</v>
          </cell>
          <cell r="AT4832" t="str">
            <v>IDU-55-2012 Terminado Acciones de Movilidad IDU Arterial  -</v>
          </cell>
          <cell r="AV4832" t="str">
            <v>sc</v>
          </cell>
        </row>
        <row r="4833">
          <cell r="AP4833">
            <v>515512</v>
          </cell>
          <cell r="AQ4833">
            <v>10003968</v>
          </cell>
          <cell r="AR4833">
            <v>10</v>
          </cell>
          <cell r="AS4833">
            <v>42313</v>
          </cell>
          <cell r="AT4833" t="str">
            <v>IDU-1815-2013 Terminado Acciones de Movilidad IDU Arterial  -</v>
          </cell>
          <cell r="AV4833" t="str">
            <v>sc</v>
          </cell>
        </row>
        <row r="4834">
          <cell r="AP4834">
            <v>515519</v>
          </cell>
          <cell r="AQ4834">
            <v>10003843</v>
          </cell>
          <cell r="AR4834">
            <v>10</v>
          </cell>
          <cell r="AS4834">
            <v>42313</v>
          </cell>
          <cell r="AT4834" t="str">
            <v>IDU-1815-2013 Terminado Acciones de Movilidad IDU Arterial  -</v>
          </cell>
          <cell r="AV4834" t="str">
            <v>sc</v>
          </cell>
        </row>
        <row r="4835">
          <cell r="AP4835">
            <v>515526</v>
          </cell>
          <cell r="AQ4835">
            <v>10003471</v>
          </cell>
          <cell r="AR4835">
            <v>10</v>
          </cell>
          <cell r="AS4835">
            <v>42723</v>
          </cell>
          <cell r="AT4835" t="str">
            <v>SD Terminado Mantenimiento Periódico UAERMV Arterial SD -</v>
          </cell>
          <cell r="AV4835" t="str">
            <v>sc</v>
          </cell>
        </row>
        <row r="4836">
          <cell r="AP4836">
            <v>515528</v>
          </cell>
          <cell r="AQ4836">
            <v>10003471</v>
          </cell>
          <cell r="AR4836">
            <v>10</v>
          </cell>
          <cell r="AS4836">
            <v>42723</v>
          </cell>
          <cell r="AT4836" t="str">
            <v>SD Terminado Mantenimiento Periódico UAERMV Arterial SD -</v>
          </cell>
          <cell r="AV4836" t="str">
            <v>sc</v>
          </cell>
        </row>
        <row r="4837">
          <cell r="AP4837">
            <v>515535</v>
          </cell>
          <cell r="AQ4837">
            <v>10000493</v>
          </cell>
          <cell r="AR4837">
            <v>10</v>
          </cell>
          <cell r="AS4837">
            <v>42313</v>
          </cell>
          <cell r="AT4837" t="str">
            <v>IDU-074-2009 Terminado Mantenimiento Rutinario IDU Arterial  -Calzada2-POLIZA ESTABILIDAD* ACTIVA</v>
          </cell>
          <cell r="AV4837" t="str">
            <v>sc</v>
          </cell>
        </row>
        <row r="4838">
          <cell r="AP4838">
            <v>515537</v>
          </cell>
          <cell r="AQ4838">
            <v>10000493</v>
          </cell>
          <cell r="AR4838">
            <v>10</v>
          </cell>
          <cell r="AS4838">
            <v>42313</v>
          </cell>
          <cell r="AT4838" t="str">
            <v>IDU-074-2009 Terminado Mantenimiento Rutinario IDU Arterial  -Calzada2-POLIZA ESTABILIDAD* ACTIVA</v>
          </cell>
          <cell r="AV4838" t="str">
            <v>sc</v>
          </cell>
        </row>
        <row r="4839">
          <cell r="AP4839">
            <v>515544</v>
          </cell>
          <cell r="AQ4839">
            <v>10000374</v>
          </cell>
          <cell r="AR4839">
            <v>10</v>
          </cell>
          <cell r="AS4839">
            <v>42313</v>
          </cell>
          <cell r="AT4839" t="str">
            <v>IDU-074-2009 Terminado Mantenimiento Periódico IDU Arterial  -Calzada 4-6-POLIZA ESTABILIDAD ACTIVA</v>
          </cell>
          <cell r="AV4839" t="str">
            <v>sc</v>
          </cell>
        </row>
        <row r="4840">
          <cell r="AP4840">
            <v>515550</v>
          </cell>
          <cell r="AQ4840">
            <v>10000374</v>
          </cell>
          <cell r="AR4840">
            <v>10</v>
          </cell>
          <cell r="AS4840">
            <v>42667</v>
          </cell>
          <cell r="AT4840" t="str">
            <v>SD Terminado Mantenimiento Periódico UAERMV Arterial SD -Calzada 4-6-POLIZA ESTABILIDAD ACTIVA</v>
          </cell>
          <cell r="AV4840" t="str">
            <v>sc</v>
          </cell>
        </row>
        <row r="4841">
          <cell r="AP4841">
            <v>515555</v>
          </cell>
          <cell r="AQ4841">
            <v>50007252</v>
          </cell>
          <cell r="AR4841">
            <v>10</v>
          </cell>
          <cell r="AS4841">
            <v>42313</v>
          </cell>
          <cell r="AT4841" t="str">
            <v>IDU-074-2009 Terminado Mantenimiento Rutinario IDU Arterial  -Calzada 4-6-POLIZA ESTABILIDAD ACTIVA</v>
          </cell>
          <cell r="AV4841" t="str">
            <v>sc</v>
          </cell>
        </row>
        <row r="4842">
          <cell r="AP4842">
            <v>515566</v>
          </cell>
          <cell r="AQ4842">
            <v>10000256</v>
          </cell>
          <cell r="AR4842">
            <v>10</v>
          </cell>
          <cell r="AS4842">
            <v>42313</v>
          </cell>
          <cell r="AT4842" t="str">
            <v>IDU-074-2009 Terminado Mantenimiento Periódico IDU Arterial  -Calzada2-POLIZA ESTABILIDAD* ACTIVA</v>
          </cell>
          <cell r="AV4842" t="str">
            <v>sc</v>
          </cell>
        </row>
        <row r="4843">
          <cell r="AP4843">
            <v>515568</v>
          </cell>
          <cell r="AQ4843">
            <v>10000256</v>
          </cell>
          <cell r="AR4843">
            <v>10</v>
          </cell>
          <cell r="AS4843">
            <v>42313</v>
          </cell>
          <cell r="AT4843" t="str">
            <v>IDU-074-2009 Terminado Mantenimiento Rutinario IDU Arterial  -Calzada2-POLIZA ESTABILIDAD* ACTIVA</v>
          </cell>
          <cell r="AV4843" t="str">
            <v>sc</v>
          </cell>
        </row>
        <row r="4844">
          <cell r="AP4844">
            <v>515572</v>
          </cell>
          <cell r="AQ4844">
            <v>10000256</v>
          </cell>
          <cell r="AR4844">
            <v>10</v>
          </cell>
          <cell r="AS4844">
            <v>42313</v>
          </cell>
          <cell r="AT4844" t="str">
            <v>IDU-074-2009 Terminado Mantenimiento Periódico IDU Arterial  -Calzada2-POLIZA ESTABILIDAD* ACTIVA</v>
          </cell>
          <cell r="AV4844" t="str">
            <v>sc</v>
          </cell>
        </row>
        <row r="4845">
          <cell r="AP4845">
            <v>515577</v>
          </cell>
          <cell r="AQ4845">
            <v>10000141</v>
          </cell>
          <cell r="AR4845">
            <v>10</v>
          </cell>
          <cell r="AS4845">
            <v>42313</v>
          </cell>
          <cell r="AT4845" t="str">
            <v>IDU-074-2009 Terminado Mantenimiento Periódico IDU Arterial  -Calzada2-POLIZA ESTABILIDAD* ACTIVA</v>
          </cell>
          <cell r="AV4845" t="str">
            <v>sc</v>
          </cell>
        </row>
        <row r="4846">
          <cell r="AP4846">
            <v>515579</v>
          </cell>
          <cell r="AQ4846">
            <v>10000141</v>
          </cell>
          <cell r="AR4846">
            <v>10</v>
          </cell>
          <cell r="AS4846">
            <v>42313</v>
          </cell>
          <cell r="AT4846" t="str">
            <v>IDU-074-2009 Terminado Mantenimiento Rutinario IDU Arterial  -Calzada2-POLIZA ESTABILIDAD* ACTIVA</v>
          </cell>
          <cell r="AV4846" t="str">
            <v>sc</v>
          </cell>
        </row>
        <row r="4847">
          <cell r="AP4847">
            <v>515581</v>
          </cell>
          <cell r="AQ4847">
            <v>10000141</v>
          </cell>
          <cell r="AR4847">
            <v>10</v>
          </cell>
          <cell r="AS4847">
            <v>42313</v>
          </cell>
          <cell r="AT4847" t="str">
            <v>IDU-074-2009 Terminado Mantenimiento Rutinario IDU Arterial  -Calzada2-POLIZA ESTABILIDAD* ACTIVA</v>
          </cell>
          <cell r="AV4847" t="str">
            <v>sc</v>
          </cell>
        </row>
        <row r="4848">
          <cell r="AP4848">
            <v>515583</v>
          </cell>
          <cell r="AQ4848">
            <v>10000141</v>
          </cell>
          <cell r="AR4848">
            <v>10</v>
          </cell>
          <cell r="AS4848">
            <v>42313</v>
          </cell>
          <cell r="AT4848" t="str">
            <v>IDU-074-2009 Terminado Acciones de Movilidad IDU Arterial  -Calzada2-POLIZA ESTABILIDAD* ACTIVA</v>
          </cell>
          <cell r="AV4848" t="str">
            <v>sc</v>
          </cell>
        </row>
        <row r="4849">
          <cell r="AP4849">
            <v>515588</v>
          </cell>
          <cell r="AQ4849">
            <v>10004580</v>
          </cell>
          <cell r="AR4849">
            <v>10</v>
          </cell>
          <cell r="AS4849">
            <v>42313</v>
          </cell>
          <cell r="AT4849" t="str">
            <v>IDU-1815-2013 Terminado Acciones de Movilidad IDU Arterial  -</v>
          </cell>
          <cell r="AV4849" t="str">
            <v>sc</v>
          </cell>
        </row>
        <row r="4850">
          <cell r="AP4850">
            <v>515590</v>
          </cell>
          <cell r="AQ4850">
            <v>10004580</v>
          </cell>
          <cell r="AR4850">
            <v>10</v>
          </cell>
          <cell r="AS4850">
            <v>42723</v>
          </cell>
          <cell r="AT4850" t="str">
            <v>SD Terminado Mantenimiento Periódico UAERMV Arterial SD -</v>
          </cell>
          <cell r="AV4850" t="str">
            <v>sc</v>
          </cell>
        </row>
        <row r="4851">
          <cell r="AP4851">
            <v>515595</v>
          </cell>
          <cell r="AQ4851">
            <v>10003723</v>
          </cell>
          <cell r="AR4851">
            <v>10</v>
          </cell>
          <cell r="AS4851">
            <v>42313</v>
          </cell>
          <cell r="AT4851" t="str">
            <v>IDU-1815-2013 Terminado Acciones de Movilidad IDU Arterial  -</v>
          </cell>
          <cell r="AV4851" t="str">
            <v>sc</v>
          </cell>
        </row>
        <row r="4852">
          <cell r="AP4852">
            <v>515619</v>
          </cell>
          <cell r="AQ4852">
            <v>10006888</v>
          </cell>
          <cell r="AR4852">
            <v>10</v>
          </cell>
          <cell r="AS4852">
            <v>42313</v>
          </cell>
          <cell r="AT4852" t="str">
            <v>IDU-74-2008 Terminado Rehabilitación IDU Arterial  -Calzada2-4-POLIZA ESTABILIDAD ACTIVA</v>
          </cell>
          <cell r="AV4852" t="str">
            <v>sc</v>
          </cell>
        </row>
        <row r="4853">
          <cell r="AP4853">
            <v>515621</v>
          </cell>
          <cell r="AQ4853">
            <v>10006888</v>
          </cell>
          <cell r="AR4853">
            <v>10</v>
          </cell>
          <cell r="AS4853">
            <v>42313</v>
          </cell>
          <cell r="AT4853" t="str">
            <v>IDU-1815-2013 Terminado Acciones de Movilidad IDU Arterial  -Calzada2-4-POLIZA ESTABILIDAD ACTIVA</v>
          </cell>
          <cell r="AV4853" t="str">
            <v>sc</v>
          </cell>
        </row>
        <row r="4854">
          <cell r="AP4854">
            <v>515626</v>
          </cell>
          <cell r="AQ4854">
            <v>10007043</v>
          </cell>
          <cell r="AR4854">
            <v>10</v>
          </cell>
          <cell r="AS4854">
            <v>42313</v>
          </cell>
          <cell r="AT4854" t="str">
            <v>IDU-1815-2013 Terminado Acciones de Movilidad IDU Arterial  -Calzada2-4-POLIZA ESTABILIDAD ACTIVA</v>
          </cell>
          <cell r="AV4854" t="str">
            <v>sc</v>
          </cell>
        </row>
        <row r="4855">
          <cell r="AP4855">
            <v>515628</v>
          </cell>
          <cell r="AQ4855">
            <v>10007043</v>
          </cell>
          <cell r="AR4855">
            <v>10</v>
          </cell>
          <cell r="AS4855">
            <v>42313</v>
          </cell>
          <cell r="AT4855" t="str">
            <v>IDU-1815-2013 Terminado Acciones de Movilidad IDU Arterial  -Calzada2-4-POLIZA ESTABILIDAD ACTIVA</v>
          </cell>
          <cell r="AV4855" t="str">
            <v>sc</v>
          </cell>
        </row>
        <row r="4856">
          <cell r="AP4856">
            <v>515638</v>
          </cell>
          <cell r="AQ4856">
            <v>10006476</v>
          </cell>
          <cell r="AR4856">
            <v>10</v>
          </cell>
          <cell r="AS4856">
            <v>42313</v>
          </cell>
          <cell r="AT4856" t="str">
            <v>IDU-1815-2013 Terminado Acciones de Movilidad IDU Arterial  -</v>
          </cell>
          <cell r="AV4856" t="str">
            <v>sc</v>
          </cell>
        </row>
        <row r="4857">
          <cell r="AP4857">
            <v>515641</v>
          </cell>
          <cell r="AQ4857">
            <v>10006480</v>
          </cell>
          <cell r="AR4857">
            <v>10</v>
          </cell>
          <cell r="AS4857">
            <v>42313</v>
          </cell>
          <cell r="AT4857" t="str">
            <v>IDU-1815-2013 Terminado Acciones de Movilidad IDU Arterial  -</v>
          </cell>
          <cell r="AV4857" t="str">
            <v>sc</v>
          </cell>
        </row>
        <row r="4858">
          <cell r="AP4858">
            <v>515644</v>
          </cell>
          <cell r="AQ4858">
            <v>10006543</v>
          </cell>
          <cell r="AR4858">
            <v>10</v>
          </cell>
          <cell r="AS4858">
            <v>42313</v>
          </cell>
          <cell r="AT4858" t="str">
            <v>IDU-1815-2013 Terminado Acciones de Movilidad IDU Arterial  -</v>
          </cell>
          <cell r="AV4858" t="str">
            <v>sc</v>
          </cell>
        </row>
        <row r="4859">
          <cell r="AP4859">
            <v>515650</v>
          </cell>
          <cell r="AQ4859">
            <v>10007302</v>
          </cell>
          <cell r="AR4859">
            <v>10</v>
          </cell>
          <cell r="AS4859">
            <v>42313</v>
          </cell>
          <cell r="AT4859" t="str">
            <v>IDU-1815-2013 Terminado Acciones de Movilidad IDU Arterial  -</v>
          </cell>
          <cell r="AV4859" t="str">
            <v>sc</v>
          </cell>
        </row>
        <row r="4860">
          <cell r="AP4860">
            <v>515652</v>
          </cell>
          <cell r="AQ4860">
            <v>10007302</v>
          </cell>
          <cell r="AR4860">
            <v>10</v>
          </cell>
          <cell r="AS4860">
            <v>42723</v>
          </cell>
          <cell r="AT4860" t="str">
            <v>SD Terminado Mantenimiento Periódico UAERMV Arterial SD -</v>
          </cell>
          <cell r="AV4860" t="str">
            <v>sc</v>
          </cell>
        </row>
        <row r="4861">
          <cell r="AP4861">
            <v>515655</v>
          </cell>
          <cell r="AQ4861">
            <v>10007122</v>
          </cell>
          <cell r="AR4861">
            <v>10</v>
          </cell>
          <cell r="AS4861">
            <v>42313</v>
          </cell>
          <cell r="AT4861" t="str">
            <v>IDU-74-2008 Terminado Rehabilitación IDU Arterial  -Calzada2-POLIZA ESTABILIDAD ACTIVA</v>
          </cell>
          <cell r="AV4861" t="str">
            <v>sc</v>
          </cell>
        </row>
        <row r="4862">
          <cell r="AP4862">
            <v>515657</v>
          </cell>
          <cell r="AQ4862">
            <v>10007122</v>
          </cell>
          <cell r="AR4862">
            <v>10</v>
          </cell>
          <cell r="AS4862">
            <v>42313</v>
          </cell>
          <cell r="AT4862" t="str">
            <v>IDU-1815-2013 Terminado Acciones de Movilidad IDU Arterial  -Calzada2-POLIZA ESTABILIDAD ACTIVA</v>
          </cell>
          <cell r="AV4862" t="str">
            <v>sc</v>
          </cell>
        </row>
        <row r="4863">
          <cell r="AP4863">
            <v>515660</v>
          </cell>
          <cell r="AQ4863">
            <v>10006981</v>
          </cell>
          <cell r="AR4863">
            <v>10</v>
          </cell>
          <cell r="AS4863">
            <v>42313</v>
          </cell>
          <cell r="AT4863" t="str">
            <v>IDU-1815-2013 Terminado Acciones de Movilidad IDU Arterial  -Calzada2-4-POLIZA ESTABILIDAD ACTIVA</v>
          </cell>
          <cell r="AV4863" t="str">
            <v>sc</v>
          </cell>
        </row>
        <row r="4864">
          <cell r="AP4864">
            <v>515662</v>
          </cell>
          <cell r="AQ4864">
            <v>10006981</v>
          </cell>
          <cell r="AR4864">
            <v>10</v>
          </cell>
          <cell r="AS4864">
            <v>42313</v>
          </cell>
          <cell r="AT4864" t="str">
            <v>IDU-1815-2013 Terminado Acciones de Movilidad IDU Arterial  -Calzada2-4-POLIZA ESTABILIDAD ACTIVA</v>
          </cell>
          <cell r="AV4864" t="str">
            <v>sc</v>
          </cell>
        </row>
        <row r="4865">
          <cell r="AP4865">
            <v>515667</v>
          </cell>
          <cell r="AQ4865">
            <v>10006715</v>
          </cell>
          <cell r="AR4865">
            <v>10</v>
          </cell>
          <cell r="AS4865">
            <v>42313</v>
          </cell>
          <cell r="AT4865" t="str">
            <v>IDU-74-2008 Terminado Rehabilitación IDU Arterial  -Calzada2-POLIZA ESTABILIDAD ACTIVA</v>
          </cell>
          <cell r="AV4865" t="str">
            <v>sc</v>
          </cell>
        </row>
        <row r="4866">
          <cell r="AP4866">
            <v>515669</v>
          </cell>
          <cell r="AQ4866">
            <v>10006715</v>
          </cell>
          <cell r="AR4866">
            <v>10</v>
          </cell>
          <cell r="AS4866">
            <v>42313</v>
          </cell>
          <cell r="AT4866" t="str">
            <v>IDU-1815-2013 Terminado Acciones de Movilidad IDU Arterial  -Calzada2-POLIZA ESTABILIDAD ACTIVA</v>
          </cell>
          <cell r="AV4866" t="str">
            <v>sc</v>
          </cell>
        </row>
        <row r="4867">
          <cell r="AP4867">
            <v>515679</v>
          </cell>
          <cell r="AQ4867">
            <v>10006517</v>
          </cell>
          <cell r="AR4867">
            <v>10</v>
          </cell>
          <cell r="AS4867">
            <v>42313</v>
          </cell>
          <cell r="AT4867" t="str">
            <v>IDU-74-2008 Terminado Rehabilitación IDU Arterial  -Calzada2-POLIZA ESTABILIDAD ACTIVA</v>
          </cell>
          <cell r="AV4867" t="str">
            <v>sc</v>
          </cell>
        </row>
        <row r="4868">
          <cell r="AP4868">
            <v>515681</v>
          </cell>
          <cell r="AQ4868">
            <v>10006517</v>
          </cell>
          <cell r="AR4868">
            <v>10</v>
          </cell>
          <cell r="AS4868">
            <v>42313</v>
          </cell>
          <cell r="AT4868" t="str">
            <v>IDU-1815-2013 Terminado Acciones de Movilidad IDU Arterial  -Calzada2-POLIZA ESTABILIDAD ACTIVA</v>
          </cell>
          <cell r="AV4868" t="str">
            <v>sc</v>
          </cell>
        </row>
        <row r="4869">
          <cell r="AP4869">
            <v>515686</v>
          </cell>
          <cell r="AQ4869">
            <v>10007192</v>
          </cell>
          <cell r="AR4869">
            <v>10</v>
          </cell>
          <cell r="AS4869">
            <v>42313</v>
          </cell>
          <cell r="AT4869" t="str">
            <v>IDU-74-2008 Terminado Rehabilitación IDU Arterial  -Calzada2-4-POLIZA ESTABILIDAD ACTIVA</v>
          </cell>
          <cell r="AV4869" t="str">
            <v>sc</v>
          </cell>
        </row>
        <row r="4870">
          <cell r="AP4870">
            <v>515688</v>
          </cell>
          <cell r="AQ4870">
            <v>10007192</v>
          </cell>
          <cell r="AR4870">
            <v>10</v>
          </cell>
          <cell r="AS4870">
            <v>42313</v>
          </cell>
          <cell r="AT4870" t="str">
            <v>IDU-55-2012 Terminado Acciones de Movilidad IDU Arterial  -Calzada2-4-POLIZA ESTABILIDAD ACTIVA</v>
          </cell>
          <cell r="AV4870" t="str">
            <v>sc</v>
          </cell>
        </row>
        <row r="4871">
          <cell r="AP4871">
            <v>515691</v>
          </cell>
          <cell r="AQ4871">
            <v>10000022</v>
          </cell>
          <cell r="AR4871">
            <v>10</v>
          </cell>
          <cell r="AS4871">
            <v>42313</v>
          </cell>
          <cell r="AT4871" t="str">
            <v>IDU-74-2008 Terminado Rehabilitación IDU Arterial  -Calzada2-4-POLIZA ESTABILIDAD ACTIVA</v>
          </cell>
          <cell r="AV4871" t="str">
            <v>sc</v>
          </cell>
        </row>
        <row r="4872">
          <cell r="AP4872">
            <v>515693</v>
          </cell>
          <cell r="AQ4872">
            <v>10000022</v>
          </cell>
          <cell r="AR4872">
            <v>10</v>
          </cell>
          <cell r="AS4872">
            <v>42313</v>
          </cell>
          <cell r="AT4872" t="str">
            <v>IDU-1815-2013 Terminado Acciones de Movilidad IDU Arterial  -Calzada2-4-POLIZA ESTABILIDAD ACTIVA</v>
          </cell>
          <cell r="AV4872" t="str">
            <v>sc</v>
          </cell>
        </row>
        <row r="4873">
          <cell r="AP4873">
            <v>515711</v>
          </cell>
          <cell r="AQ4873">
            <v>10006788</v>
          </cell>
          <cell r="AR4873">
            <v>10</v>
          </cell>
          <cell r="AS4873">
            <v>42313</v>
          </cell>
          <cell r="AT4873" t="str">
            <v>IDU-74-2008 Terminado Rehabilitación IDU Arterial  -Calzada2-POLIZA ESTABILIDAD ACTIVA</v>
          </cell>
          <cell r="AV4873" t="str">
            <v>sc</v>
          </cell>
        </row>
        <row r="4874">
          <cell r="AP4874">
            <v>515713</v>
          </cell>
          <cell r="AQ4874">
            <v>10006788</v>
          </cell>
          <cell r="AR4874">
            <v>10</v>
          </cell>
          <cell r="AS4874">
            <v>42313</v>
          </cell>
          <cell r="AT4874" t="str">
            <v>IDU-1815-2013 Terminado Acciones de Movilidad IDU Arterial  -Calzada2-POLIZA ESTABILIDAD ACTIVA</v>
          </cell>
          <cell r="AV4874" t="str">
            <v>sc</v>
          </cell>
        </row>
        <row r="4875">
          <cell r="AP4875">
            <v>515718</v>
          </cell>
          <cell r="AQ4875">
            <v>10003394</v>
          </cell>
          <cell r="AR4875">
            <v>10</v>
          </cell>
          <cell r="AS4875">
            <v>42313</v>
          </cell>
          <cell r="AT4875" t="str">
            <v>IDU-1815-2013 Terminado Acciones de Movilidad IDU Arterial  -</v>
          </cell>
          <cell r="AV4875" t="str">
            <v>sc</v>
          </cell>
        </row>
        <row r="4876">
          <cell r="AP4876">
            <v>515732</v>
          </cell>
          <cell r="AQ4876">
            <v>10002627</v>
          </cell>
          <cell r="AR4876">
            <v>10</v>
          </cell>
          <cell r="AS4876">
            <v>42723</v>
          </cell>
          <cell r="AT4876" t="str">
            <v>SD Terminado Mantenimiento Periódico UAERMV Arterial SD -</v>
          </cell>
          <cell r="AV4876" t="str">
            <v>sc</v>
          </cell>
        </row>
        <row r="4877">
          <cell r="AP4877">
            <v>515739</v>
          </cell>
          <cell r="AQ4877">
            <v>10002723</v>
          </cell>
          <cell r="AR4877">
            <v>10</v>
          </cell>
          <cell r="AS4877">
            <v>42723</v>
          </cell>
          <cell r="AT4877" t="str">
            <v>SD Terminado Mantenimiento Periódico UAERMV Arterial SD -</v>
          </cell>
          <cell r="AV4877" t="str">
            <v>sc</v>
          </cell>
        </row>
        <row r="4878">
          <cell r="AP4878">
            <v>515744</v>
          </cell>
          <cell r="AQ4878">
            <v>10003040</v>
          </cell>
          <cell r="AR4878">
            <v>10</v>
          </cell>
          <cell r="AS4878">
            <v>42313</v>
          </cell>
          <cell r="AT4878" t="str">
            <v>IDU-1815-2013 Terminado Acciones de Movilidad IDU Arterial  -</v>
          </cell>
          <cell r="AV4878" t="str">
            <v>sc</v>
          </cell>
        </row>
        <row r="4879">
          <cell r="AP4879">
            <v>516999</v>
          </cell>
          <cell r="AQ4879">
            <v>10004421</v>
          </cell>
          <cell r="AR4879">
            <v>10</v>
          </cell>
          <cell r="AS4879">
            <v>42313</v>
          </cell>
          <cell r="AT4879" t="str">
            <v>IDU-074-2009 Terminado Mantenimiento Periódico IDU Arterial  -</v>
          </cell>
          <cell r="AV4879" t="str">
            <v>sc</v>
          </cell>
        </row>
        <row r="4880">
          <cell r="AP4880">
            <v>517001</v>
          </cell>
          <cell r="AQ4880">
            <v>10004421</v>
          </cell>
          <cell r="AR4880">
            <v>10</v>
          </cell>
          <cell r="AS4880">
            <v>42313</v>
          </cell>
          <cell r="AT4880" t="str">
            <v>IDU-074-2009 Terminado Acciones de Movilidad IDU Arterial  -</v>
          </cell>
          <cell r="AV4880" t="str">
            <v>sc</v>
          </cell>
        </row>
        <row r="4881">
          <cell r="AP4881">
            <v>517003</v>
          </cell>
          <cell r="AQ4881">
            <v>10004421</v>
          </cell>
          <cell r="AR4881">
            <v>10</v>
          </cell>
          <cell r="AS4881">
            <v>42313</v>
          </cell>
          <cell r="AT4881" t="str">
            <v>IDU-074-2009 Terminado Mantenimiento Rutinario IDU Arterial  -</v>
          </cell>
          <cell r="AV4881" t="str">
            <v>sc</v>
          </cell>
        </row>
        <row r="4882">
          <cell r="AP4882">
            <v>517005</v>
          </cell>
          <cell r="AQ4882">
            <v>10004421</v>
          </cell>
          <cell r="AR4882">
            <v>10</v>
          </cell>
          <cell r="AS4882">
            <v>42313</v>
          </cell>
          <cell r="AT4882" t="str">
            <v>IDU-074-2009 Terminado Mantenimiento Periódico IDU Arterial  -</v>
          </cell>
          <cell r="AV4882" t="str">
            <v>sc</v>
          </cell>
        </row>
        <row r="4883">
          <cell r="AP4883">
            <v>517030</v>
          </cell>
          <cell r="AQ4883">
            <v>10004363</v>
          </cell>
          <cell r="AR4883">
            <v>10</v>
          </cell>
          <cell r="AS4883">
            <v>42313</v>
          </cell>
          <cell r="AT4883" t="str">
            <v>IDU-074-2009 Terminado Mantenimiento Periódico IDU Arterial  -</v>
          </cell>
          <cell r="AV4883" t="str">
            <v>sc</v>
          </cell>
        </row>
        <row r="4884">
          <cell r="AP4884">
            <v>517032</v>
          </cell>
          <cell r="AQ4884">
            <v>10004363</v>
          </cell>
          <cell r="AR4884">
            <v>10</v>
          </cell>
          <cell r="AS4884">
            <v>42313</v>
          </cell>
          <cell r="AT4884" t="str">
            <v>IDU-074-2009 Terminado Mantenimiento Periódico IDU Arterial  -</v>
          </cell>
          <cell r="AV4884" t="str">
            <v>sc</v>
          </cell>
        </row>
        <row r="4885">
          <cell r="AP4885">
            <v>517034</v>
          </cell>
          <cell r="AQ4885">
            <v>10004363</v>
          </cell>
          <cell r="AR4885">
            <v>10</v>
          </cell>
          <cell r="AS4885">
            <v>42313</v>
          </cell>
          <cell r="AT4885" t="str">
            <v>IDU-074-2009 Terminado Mantenimiento Periódico IDU Arterial  -</v>
          </cell>
          <cell r="AV4885" t="str">
            <v>sc</v>
          </cell>
        </row>
        <row r="4886">
          <cell r="AP4886">
            <v>517036</v>
          </cell>
          <cell r="AQ4886">
            <v>10004363</v>
          </cell>
          <cell r="AR4886">
            <v>10</v>
          </cell>
          <cell r="AS4886">
            <v>42313</v>
          </cell>
          <cell r="AT4886" t="str">
            <v>IDU-074-2009 Terminado Mantenimiento Periódico IDU Arterial  -</v>
          </cell>
          <cell r="AV4886" t="str">
            <v>sc</v>
          </cell>
        </row>
        <row r="4887">
          <cell r="AP4887">
            <v>517043</v>
          </cell>
          <cell r="AQ4887">
            <v>10004599</v>
          </cell>
          <cell r="AR4887">
            <v>10</v>
          </cell>
          <cell r="AS4887">
            <v>42313</v>
          </cell>
          <cell r="AT4887" t="str">
            <v>IDU-074-2009 Terminado Mantenimiento Periódico IDU Arterial  -</v>
          </cell>
          <cell r="AV4887" t="str">
            <v>sc</v>
          </cell>
        </row>
        <row r="4888">
          <cell r="AP4888">
            <v>517045</v>
          </cell>
          <cell r="AQ4888">
            <v>10004599</v>
          </cell>
          <cell r="AR4888">
            <v>10</v>
          </cell>
          <cell r="AS4888">
            <v>42313</v>
          </cell>
          <cell r="AT4888" t="str">
            <v>IDU-074-2009 Terminado Mantenimiento Rutinario IDU Arterial  -</v>
          </cell>
          <cell r="AV4888" t="str">
            <v>sc</v>
          </cell>
        </row>
        <row r="4889">
          <cell r="AP4889">
            <v>517047</v>
          </cell>
          <cell r="AQ4889">
            <v>10004599</v>
          </cell>
          <cell r="AR4889">
            <v>10</v>
          </cell>
          <cell r="AS4889">
            <v>42313</v>
          </cell>
          <cell r="AT4889" t="str">
            <v>IDU-074-2009 Terminado Mantenimiento Rutinario IDU Arterial  -</v>
          </cell>
          <cell r="AV4889" t="str">
            <v>sc</v>
          </cell>
        </row>
        <row r="4890">
          <cell r="AP4890">
            <v>517060</v>
          </cell>
          <cell r="AQ4890">
            <v>10004656</v>
          </cell>
          <cell r="AR4890">
            <v>10</v>
          </cell>
          <cell r="AS4890">
            <v>42313</v>
          </cell>
          <cell r="AT4890" t="str">
            <v>IDU-074-2009 Terminado Mantenimiento Periódico IDU Arterial  -</v>
          </cell>
          <cell r="AV4890" t="str">
            <v>sc</v>
          </cell>
        </row>
        <row r="4891">
          <cell r="AP4891">
            <v>517106</v>
          </cell>
          <cell r="AQ4891">
            <v>10006356</v>
          </cell>
          <cell r="AR4891">
            <v>10</v>
          </cell>
          <cell r="AS4891">
            <v>42667</v>
          </cell>
          <cell r="AT4891" t="str">
            <v>SD Terminado Mantenimiento Periódico UAERMV Arterial SD -</v>
          </cell>
          <cell r="AV4891" t="str">
            <v>sc</v>
          </cell>
        </row>
        <row r="4892">
          <cell r="AP4892">
            <v>517108</v>
          </cell>
          <cell r="AQ4892">
            <v>10006356</v>
          </cell>
          <cell r="AR4892">
            <v>10</v>
          </cell>
          <cell r="AS4892">
            <v>42667</v>
          </cell>
          <cell r="AT4892" t="str">
            <v>SD Terminado Mantenimiento Periódico UAERMV Arterial SD -</v>
          </cell>
          <cell r="AV4892" t="str">
            <v>sc</v>
          </cell>
        </row>
        <row r="4893">
          <cell r="AP4893">
            <v>517110</v>
          </cell>
          <cell r="AQ4893">
            <v>10006356</v>
          </cell>
          <cell r="AR4893">
            <v>10</v>
          </cell>
          <cell r="AS4893">
            <v>42313</v>
          </cell>
          <cell r="AT4893" t="str">
            <v>IDU-074-2009 Terminado Acciones de Movilidad IDU Arterial  -</v>
          </cell>
          <cell r="AV4893" t="str">
            <v>sc</v>
          </cell>
        </row>
        <row r="4894">
          <cell r="AP4894">
            <v>517112</v>
          </cell>
          <cell r="AQ4894">
            <v>10006356</v>
          </cell>
          <cell r="AR4894">
            <v>10</v>
          </cell>
          <cell r="AS4894">
            <v>42667</v>
          </cell>
          <cell r="AT4894" t="str">
            <v>SD Terminado Mantenimiento Periódico UAERMV Arterial SD -</v>
          </cell>
          <cell r="AV4894" t="str">
            <v>sc</v>
          </cell>
        </row>
        <row r="4895">
          <cell r="AP4895">
            <v>517125</v>
          </cell>
          <cell r="AQ4895">
            <v>10003957</v>
          </cell>
          <cell r="AR4895">
            <v>10</v>
          </cell>
          <cell r="AS4895">
            <v>42488</v>
          </cell>
          <cell r="AT4895" t="str">
            <v>SD Terminado Parcheo UAERMV Arterial  -</v>
          </cell>
          <cell r="AV4895" t="str">
            <v>sc</v>
          </cell>
        </row>
        <row r="4896">
          <cell r="AP4896">
            <v>517127</v>
          </cell>
          <cell r="AQ4896">
            <v>10003957</v>
          </cell>
          <cell r="AR4896">
            <v>10</v>
          </cell>
          <cell r="AS4896">
            <v>42488</v>
          </cell>
          <cell r="AT4896" t="str">
            <v>SD Terminado Parcheo UAERMV Arterial  -</v>
          </cell>
          <cell r="AV4896" t="str">
            <v>sc</v>
          </cell>
        </row>
        <row r="4897">
          <cell r="AP4897">
            <v>517129</v>
          </cell>
          <cell r="AQ4897">
            <v>10003957</v>
          </cell>
          <cell r="AR4897">
            <v>10</v>
          </cell>
          <cell r="AS4897">
            <v>42488</v>
          </cell>
          <cell r="AT4897" t="str">
            <v>SD Terminado Parcheo UAERMV Arterial  -</v>
          </cell>
          <cell r="AV4897" t="str">
            <v>sc</v>
          </cell>
        </row>
        <row r="4898">
          <cell r="AP4898">
            <v>517131</v>
          </cell>
          <cell r="AQ4898">
            <v>10003957</v>
          </cell>
          <cell r="AR4898">
            <v>10</v>
          </cell>
          <cell r="AS4898">
            <v>42488</v>
          </cell>
          <cell r="AT4898" t="str">
            <v>SD Terminado Parcheo UAERMV Arterial  -</v>
          </cell>
          <cell r="AV4898" t="str">
            <v>sc</v>
          </cell>
        </row>
        <row r="4899">
          <cell r="AP4899">
            <v>517375</v>
          </cell>
          <cell r="AQ4899">
            <v>10000005</v>
          </cell>
          <cell r="AR4899">
            <v>10</v>
          </cell>
          <cell r="AS4899">
            <v>42781</v>
          </cell>
          <cell r="AT4899" t="str">
            <v>SD Reservado Acciones de Movilidad UAERMV Circuito Movilidad SD -</v>
          </cell>
          <cell r="AV4899" t="str">
            <v>sc</v>
          </cell>
        </row>
        <row r="4900">
          <cell r="AP4900">
            <v>517670</v>
          </cell>
          <cell r="AQ4900">
            <v>10006763</v>
          </cell>
          <cell r="AR4900">
            <v>10</v>
          </cell>
          <cell r="AS4900">
            <v>41519</v>
          </cell>
          <cell r="AT4900" t="str">
            <v>SD Terminado Mantenimiento Periódico UAERMV Local  -</v>
          </cell>
          <cell r="AV4900" t="str">
            <v>sc</v>
          </cell>
        </row>
        <row r="4901">
          <cell r="AP4901">
            <v>517672</v>
          </cell>
          <cell r="AQ4901">
            <v>10006763</v>
          </cell>
          <cell r="AR4901">
            <v>10</v>
          </cell>
          <cell r="AS4901">
            <v>42313</v>
          </cell>
          <cell r="AT4901" t="str">
            <v>IDU-74-2008 Terminado Mantenimiento Rutinario IDU Local  -</v>
          </cell>
          <cell r="AV4901" t="str">
            <v>sc</v>
          </cell>
        </row>
        <row r="4902">
          <cell r="AP4902">
            <v>517690</v>
          </cell>
          <cell r="AQ4902">
            <v>10010222</v>
          </cell>
          <cell r="AR4902">
            <v>10</v>
          </cell>
          <cell r="AS4902">
            <v>42637</v>
          </cell>
          <cell r="AT4902" t="str">
            <v>IDU-1702-2014 Terminado Diagnostico IDU Local  Reporte Final-</v>
          </cell>
          <cell r="AV4902" t="str">
            <v>sc</v>
          </cell>
        </row>
        <row r="4903">
          <cell r="AP4903">
            <v>517693</v>
          </cell>
          <cell r="AQ4903">
            <v>10010183</v>
          </cell>
          <cell r="AR4903">
            <v>10</v>
          </cell>
          <cell r="AS4903">
            <v>41519</v>
          </cell>
          <cell r="AT4903" t="str">
            <v>SD Terminado Mantenimiento Periódico UAERMV Local  -</v>
          </cell>
          <cell r="AV4903" t="str">
            <v>sc</v>
          </cell>
        </row>
        <row r="4904">
          <cell r="AP4904">
            <v>517695</v>
          </cell>
          <cell r="AQ4904">
            <v>10010183</v>
          </cell>
          <cell r="AR4904">
            <v>10</v>
          </cell>
          <cell r="AS4904">
            <v>42313</v>
          </cell>
          <cell r="AT4904" t="str">
            <v>IDU-74-2008 Terminado Acciones de Movilidad IDU Local  -</v>
          </cell>
          <cell r="AV4904" t="str">
            <v>sc</v>
          </cell>
        </row>
        <row r="4905">
          <cell r="AP4905">
            <v>517698</v>
          </cell>
          <cell r="AQ4905">
            <v>10006871</v>
          </cell>
          <cell r="AR4905">
            <v>10</v>
          </cell>
          <cell r="AS4905">
            <v>41519</v>
          </cell>
          <cell r="AT4905" t="str">
            <v>SD Terminado Mantenimiento Periódico UAERMV Local  -</v>
          </cell>
          <cell r="AV4905" t="str">
            <v>sc</v>
          </cell>
        </row>
        <row r="4906">
          <cell r="AP4906">
            <v>517700</v>
          </cell>
          <cell r="AQ4906">
            <v>10006871</v>
          </cell>
          <cell r="AR4906">
            <v>10</v>
          </cell>
          <cell r="AS4906">
            <v>41519</v>
          </cell>
          <cell r="AT4906" t="str">
            <v>SD Terminado Mantenimiento Periódico UAERMV Local  -</v>
          </cell>
          <cell r="AV4906" t="str">
            <v>sc</v>
          </cell>
        </row>
        <row r="4907">
          <cell r="AP4907">
            <v>517729</v>
          </cell>
          <cell r="AQ4907">
            <v>10003865</v>
          </cell>
          <cell r="AR4907">
            <v>10</v>
          </cell>
          <cell r="AS4907">
            <v>42313</v>
          </cell>
          <cell r="AT4907" t="str">
            <v>IDU-073-2012 Terminado Rehabilitación IDU Local  -Calzada 2-POLIZA ESTABILIDAD ACTIVA</v>
          </cell>
          <cell r="AV4907" t="str">
            <v>sc</v>
          </cell>
        </row>
        <row r="4908">
          <cell r="AP4908">
            <v>517732</v>
          </cell>
          <cell r="AQ4908">
            <v>10004069</v>
          </cell>
          <cell r="AR4908">
            <v>10</v>
          </cell>
          <cell r="AS4908">
            <v>42313</v>
          </cell>
          <cell r="AT4908" t="str">
            <v>IDU-073-2012 Terminado Rehabilitación IDU Local  -Calzada 2-POLIZA ESTABILIDAD ACTIVA</v>
          </cell>
          <cell r="AV4908" t="str">
            <v>sc</v>
          </cell>
        </row>
        <row r="4909">
          <cell r="AP4909">
            <v>517738</v>
          </cell>
          <cell r="AQ4909">
            <v>10004827</v>
          </cell>
          <cell r="AR4909">
            <v>10</v>
          </cell>
          <cell r="AS4909">
            <v>42637</v>
          </cell>
          <cell r="AT4909" t="str">
            <v>IDU-1702-2014 Terminado Diagnostico IDU Local  Reporte Final-</v>
          </cell>
          <cell r="AV4909" t="str">
            <v>sc</v>
          </cell>
        </row>
        <row r="4910">
          <cell r="AP4910">
            <v>517817</v>
          </cell>
          <cell r="AQ4910">
            <v>10010188</v>
          </cell>
          <cell r="AR4910">
            <v>10</v>
          </cell>
          <cell r="AS4910">
            <v>42667</v>
          </cell>
          <cell r="AT4910" t="str">
            <v>SD Terminado Mantenimiento Periódico UAERMV Arterial SD -</v>
          </cell>
          <cell r="AV4910" t="str">
            <v>sc</v>
          </cell>
        </row>
        <row r="4911">
          <cell r="AP4911">
            <v>517819</v>
          </cell>
          <cell r="AQ4911">
            <v>10010188</v>
          </cell>
          <cell r="AR4911">
            <v>10</v>
          </cell>
          <cell r="AS4911">
            <v>42637</v>
          </cell>
          <cell r="AT4911" t="str">
            <v>IDU-1702-2014 Excluido Mantenimiento Periódico IDU Arterial  Reporte Final-</v>
          </cell>
          <cell r="AV4911" t="str">
            <v>sc</v>
          </cell>
        </row>
        <row r="4912">
          <cell r="AP4912">
            <v>517823</v>
          </cell>
          <cell r="AQ4912">
            <v>10010188</v>
          </cell>
          <cell r="AR4912">
            <v>10</v>
          </cell>
          <cell r="AS4912">
            <v>42667</v>
          </cell>
          <cell r="AT4912" t="str">
            <v>SD Terminado Mantenimiento Periódico UAERMV Arterial SD -</v>
          </cell>
          <cell r="AV4912" t="str">
            <v>sc</v>
          </cell>
        </row>
        <row r="4913">
          <cell r="AP4913">
            <v>517841</v>
          </cell>
          <cell r="AQ4913">
            <v>10010195</v>
          </cell>
          <cell r="AR4913">
            <v>10</v>
          </cell>
          <cell r="AS4913">
            <v>42313</v>
          </cell>
          <cell r="AT4913" t="str">
            <v>IDU-074-2009 Terminado Mantenimiento Periódico IDU Arterial  -Calzada 4-POLIZA ESTABILIDAD ACTIVA</v>
          </cell>
          <cell r="AV4913" t="str">
            <v>sc</v>
          </cell>
        </row>
        <row r="4914">
          <cell r="AP4914">
            <v>517868</v>
          </cell>
          <cell r="AQ4914">
            <v>10010194</v>
          </cell>
          <cell r="AR4914">
            <v>10</v>
          </cell>
          <cell r="AS4914">
            <v>42488</v>
          </cell>
          <cell r="AT4914" t="str">
            <v>SD Terminado Parcheo UAERMV Arterial  -Calzada2-POLIZA ESTABILIDAD* ACTIVA</v>
          </cell>
          <cell r="AV4914" t="str">
            <v>sc</v>
          </cell>
        </row>
        <row r="4915">
          <cell r="AP4915">
            <v>517915</v>
          </cell>
          <cell r="AQ4915">
            <v>10005700</v>
          </cell>
          <cell r="AR4915">
            <v>10</v>
          </cell>
          <cell r="AS4915">
            <v>42313</v>
          </cell>
          <cell r="AT4915" t="str">
            <v>IDU-1815-2013 Terminado Acciones de Movilidad IDU Arterial  -Calzada2-POLIZA ESTABILIDAD ACTIVA</v>
          </cell>
          <cell r="AV4915" t="str">
            <v>sc</v>
          </cell>
        </row>
        <row r="4916">
          <cell r="AP4916">
            <v>517917</v>
          </cell>
          <cell r="AQ4916">
            <v>10005700</v>
          </cell>
          <cell r="AR4916">
            <v>10</v>
          </cell>
          <cell r="AS4916">
            <v>42313</v>
          </cell>
          <cell r="AT4916" t="str">
            <v>IDU-1815-2013 Terminado Acciones de Movilidad IDU Arterial  -Calzada2-POLIZA ESTABILIDAD ACTIVA</v>
          </cell>
          <cell r="AV4916" t="str">
            <v>sc</v>
          </cell>
        </row>
        <row r="4917">
          <cell r="AP4917">
            <v>517924</v>
          </cell>
          <cell r="AQ4917">
            <v>10006128</v>
          </cell>
          <cell r="AR4917">
            <v>10</v>
          </cell>
          <cell r="AS4917">
            <v>42313</v>
          </cell>
          <cell r="AT4917" t="str">
            <v>IDU-1815-2013 Terminado Acciones de Movilidad IDU Arterial  -Calzada2-POLIZA ESTABILIDAD ACTIVA</v>
          </cell>
          <cell r="AV4917" t="str">
            <v>sc</v>
          </cell>
        </row>
        <row r="4918">
          <cell r="AP4918">
            <v>517936</v>
          </cell>
          <cell r="AQ4918">
            <v>10006340</v>
          </cell>
          <cell r="AR4918">
            <v>10</v>
          </cell>
          <cell r="AS4918">
            <v>42313</v>
          </cell>
          <cell r="AT4918" t="str">
            <v>IDU-1815-2013 Terminado Acciones de Movilidad IDU Arterial  -Calzada2-POLIZA ESTABILIDAD ACTIVA</v>
          </cell>
          <cell r="AV4918" t="str">
            <v>sc</v>
          </cell>
        </row>
        <row r="4919">
          <cell r="AP4919">
            <v>517938</v>
          </cell>
          <cell r="AQ4919">
            <v>10006340</v>
          </cell>
          <cell r="AR4919">
            <v>10</v>
          </cell>
          <cell r="AS4919">
            <v>42313</v>
          </cell>
          <cell r="AT4919" t="str">
            <v>IDU-1815-2013 Terminado Acciones de Movilidad IDU Arterial  -Calzada2-POLIZA ESTABILIDAD ACTIVA</v>
          </cell>
          <cell r="AV4919" t="str">
            <v>sc</v>
          </cell>
        </row>
        <row r="4920">
          <cell r="AP4920">
            <v>517945</v>
          </cell>
          <cell r="AQ4920">
            <v>10006191</v>
          </cell>
          <cell r="AR4920">
            <v>10</v>
          </cell>
          <cell r="AS4920">
            <v>42313</v>
          </cell>
          <cell r="AT4920" t="str">
            <v>IDU-1815-2013 Terminado Acciones de Movilidad IDU Arterial  -Calzada2-POLIZA ESTABILIDAD ACTIVA</v>
          </cell>
          <cell r="AV4920" t="str">
            <v>sc</v>
          </cell>
        </row>
        <row r="4921">
          <cell r="AP4921">
            <v>517966</v>
          </cell>
          <cell r="AQ4921">
            <v>10005914</v>
          </cell>
          <cell r="AR4921">
            <v>10</v>
          </cell>
          <cell r="AS4921">
            <v>42313</v>
          </cell>
          <cell r="AT4921" t="str">
            <v>IDU-1815-2013 Terminado Acciones de Movilidad IDU Arterial  -Calzada2-POLIZA ESTABILIDAD ACTIVA</v>
          </cell>
          <cell r="AV4921" t="str">
            <v>sc</v>
          </cell>
        </row>
        <row r="4922">
          <cell r="AP4922">
            <v>517971</v>
          </cell>
          <cell r="AQ4922">
            <v>50007709</v>
          </cell>
          <cell r="AR4922">
            <v>10</v>
          </cell>
          <cell r="AS4922">
            <v>42313</v>
          </cell>
          <cell r="AT4922" t="str">
            <v>IDU-1815-2013 Terminado Acciones de Movilidad IDU Arterial  -</v>
          </cell>
          <cell r="AV4922" t="str">
            <v>sc</v>
          </cell>
        </row>
        <row r="4923">
          <cell r="AP4923">
            <v>517973</v>
          </cell>
          <cell r="AQ4923">
            <v>50007709</v>
          </cell>
          <cell r="AR4923">
            <v>10</v>
          </cell>
          <cell r="AS4923">
            <v>42313</v>
          </cell>
          <cell r="AT4923" t="str">
            <v>IDU-1815-2013 Terminado Acciones de Movilidad IDU Arterial  -</v>
          </cell>
          <cell r="AV4923" t="str">
            <v>sc</v>
          </cell>
        </row>
        <row r="4924">
          <cell r="AP4924">
            <v>517985</v>
          </cell>
          <cell r="AQ4924">
            <v>10006273</v>
          </cell>
          <cell r="AR4924">
            <v>10</v>
          </cell>
          <cell r="AS4924">
            <v>42313</v>
          </cell>
          <cell r="AT4924" t="str">
            <v>IDU-1815-2013 Terminado Acciones de Movilidad IDU Arterial  -Calzada2-POLIZA ESTABILIDAD ACTIVA</v>
          </cell>
          <cell r="AV4924" t="str">
            <v>sc</v>
          </cell>
        </row>
        <row r="4925">
          <cell r="AP4925">
            <v>517987</v>
          </cell>
          <cell r="AQ4925">
            <v>10006273</v>
          </cell>
          <cell r="AR4925">
            <v>10</v>
          </cell>
          <cell r="AS4925">
            <v>42313</v>
          </cell>
          <cell r="AT4925" t="str">
            <v>IDU-1815-2013 Terminado Acciones de Movilidad IDU Arterial  -Calzada2-POLIZA ESTABILIDAD ACTIVA</v>
          </cell>
          <cell r="AV4925" t="str">
            <v>sc</v>
          </cell>
        </row>
        <row r="4926">
          <cell r="AP4926">
            <v>517992</v>
          </cell>
          <cell r="AQ4926">
            <v>10000040</v>
          </cell>
          <cell r="AR4926">
            <v>10</v>
          </cell>
          <cell r="AS4926">
            <v>40673</v>
          </cell>
          <cell r="AT4926" t="str">
            <v>SD Terminado Mantenimiento Periódico UAERMV Arterial  -</v>
          </cell>
          <cell r="AV4926" t="str">
            <v>sc</v>
          </cell>
        </row>
        <row r="4927">
          <cell r="AP4927">
            <v>517994</v>
          </cell>
          <cell r="AQ4927">
            <v>10000040</v>
          </cell>
          <cell r="AR4927">
            <v>10</v>
          </cell>
          <cell r="AS4927">
            <v>42313</v>
          </cell>
          <cell r="AT4927" t="str">
            <v>IDU-1815-2013 Terminado Acciones de Movilidad IDU Arterial  -</v>
          </cell>
          <cell r="AV4927" t="str">
            <v>sc</v>
          </cell>
        </row>
        <row r="4928">
          <cell r="AP4928">
            <v>517999</v>
          </cell>
          <cell r="AQ4928">
            <v>10005619</v>
          </cell>
          <cell r="AR4928">
            <v>10</v>
          </cell>
          <cell r="AS4928">
            <v>42313</v>
          </cell>
          <cell r="AT4928" t="str">
            <v>IDU-1815-2013 Terminado Acciones de Movilidad IDU Arterial  -</v>
          </cell>
          <cell r="AV4928" t="str">
            <v>sc</v>
          </cell>
        </row>
        <row r="4929">
          <cell r="AP4929">
            <v>518001</v>
          </cell>
          <cell r="AQ4929">
            <v>10005619</v>
          </cell>
          <cell r="AR4929">
            <v>10</v>
          </cell>
          <cell r="AS4929">
            <v>42313</v>
          </cell>
          <cell r="AT4929" t="str">
            <v>IDU-1815-2013 Terminado Acciones de Movilidad IDU Arterial  -</v>
          </cell>
          <cell r="AV4929" t="str">
            <v>sc</v>
          </cell>
        </row>
        <row r="4930">
          <cell r="AP4930">
            <v>518015</v>
          </cell>
          <cell r="AQ4930">
            <v>10000039</v>
          </cell>
          <cell r="AR4930">
            <v>10</v>
          </cell>
          <cell r="AS4930">
            <v>42313</v>
          </cell>
          <cell r="AT4930" t="str">
            <v>IDU-1815-2013 Terminado Acciones de Movilidad IDU Arterial  -Calzada2-POLIZA ESTABILIDAD ACTIVA</v>
          </cell>
          <cell r="AV4930" t="str">
            <v>sc</v>
          </cell>
        </row>
        <row r="4931">
          <cell r="AP4931">
            <v>518029</v>
          </cell>
          <cell r="AQ4931">
            <v>10005299</v>
          </cell>
          <cell r="AR4931">
            <v>10</v>
          </cell>
          <cell r="AS4931">
            <v>42313</v>
          </cell>
          <cell r="AT4931" t="str">
            <v>IDU-1815-2013 Terminado Acciones de Movilidad IDU Arterial  -</v>
          </cell>
          <cell r="AV4931" t="str">
            <v>sc</v>
          </cell>
        </row>
        <row r="4932">
          <cell r="AP4932">
            <v>518036</v>
          </cell>
          <cell r="AQ4932">
            <v>10005398</v>
          </cell>
          <cell r="AR4932">
            <v>10</v>
          </cell>
          <cell r="AS4932">
            <v>42313</v>
          </cell>
          <cell r="AT4932" t="str">
            <v>IDU-1815-2013 Terminado Acciones de Movilidad IDU Arterial  -</v>
          </cell>
          <cell r="AV4932" t="str">
            <v>sc</v>
          </cell>
        </row>
        <row r="4933">
          <cell r="AP4933">
            <v>518041</v>
          </cell>
          <cell r="AQ4933">
            <v>10005459</v>
          </cell>
          <cell r="AR4933">
            <v>10</v>
          </cell>
          <cell r="AS4933">
            <v>42313</v>
          </cell>
          <cell r="AT4933" t="str">
            <v>IDU-1815-2013 Terminado Acciones de Movilidad IDU Arterial  -</v>
          </cell>
          <cell r="AV4933" t="str">
            <v>sc</v>
          </cell>
        </row>
        <row r="4934">
          <cell r="AP4934">
            <v>518043</v>
          </cell>
          <cell r="AQ4934">
            <v>10005459</v>
          </cell>
          <cell r="AR4934">
            <v>10</v>
          </cell>
          <cell r="AS4934">
            <v>42313</v>
          </cell>
          <cell r="AT4934" t="str">
            <v>IDU-1815-2013 Terminado Acciones de Movilidad IDU Arterial  -</v>
          </cell>
          <cell r="AV4934" t="str">
            <v>sc</v>
          </cell>
        </row>
        <row r="4935">
          <cell r="AP4935">
            <v>518050</v>
          </cell>
          <cell r="AQ4935">
            <v>10005585</v>
          </cell>
          <cell r="AR4935">
            <v>10</v>
          </cell>
          <cell r="AS4935">
            <v>42313</v>
          </cell>
          <cell r="AT4935" t="str">
            <v>IDU-55-2012 Terminado Acciones de Movilidad IDU Arterial  -</v>
          </cell>
          <cell r="AV4935" t="str">
            <v>sc</v>
          </cell>
        </row>
        <row r="4936">
          <cell r="AP4936">
            <v>518070</v>
          </cell>
          <cell r="AQ4936">
            <v>10010186</v>
          </cell>
          <cell r="AR4936">
            <v>10</v>
          </cell>
          <cell r="AS4936">
            <v>42313</v>
          </cell>
          <cell r="AT4936" t="str">
            <v>IDU-74-2008 Terminado Rehabilitación IDU Circuito Movilidad  -</v>
          </cell>
          <cell r="AV4936" t="str">
            <v>sc</v>
          </cell>
        </row>
        <row r="4937">
          <cell r="AP4937">
            <v>518282</v>
          </cell>
          <cell r="AQ4937">
            <v>10010210</v>
          </cell>
          <cell r="AR4937">
            <v>10</v>
          </cell>
          <cell r="AS4937">
            <v>42723</v>
          </cell>
          <cell r="AT4937" t="str">
            <v>SD Terminado Mantenimiento Periódico UAERMV Arterial SD -</v>
          </cell>
          <cell r="AV4937" t="str">
            <v>sc</v>
          </cell>
        </row>
        <row r="4938">
          <cell r="AP4938">
            <v>518284</v>
          </cell>
          <cell r="AQ4938">
            <v>10010210</v>
          </cell>
          <cell r="AR4938">
            <v>10</v>
          </cell>
          <cell r="AS4938">
            <v>42313</v>
          </cell>
          <cell r="AT4938" t="str">
            <v>IDU-55-2012 Terminado Acciones de Movilidad IDU Arterial  -</v>
          </cell>
          <cell r="AV4938" t="str">
            <v>sc</v>
          </cell>
        </row>
        <row r="4939">
          <cell r="AP4939">
            <v>518344</v>
          </cell>
          <cell r="AQ4939">
            <v>10003957</v>
          </cell>
          <cell r="AR4939">
            <v>10</v>
          </cell>
          <cell r="AS4939">
            <v>42488</v>
          </cell>
          <cell r="AT4939" t="str">
            <v>SD Terminado Parcheo UAERMV Arterial  -</v>
          </cell>
          <cell r="AV4939" t="str">
            <v>sc</v>
          </cell>
        </row>
        <row r="4940">
          <cell r="AP4940">
            <v>518381</v>
          </cell>
          <cell r="AQ4940">
            <v>10004449</v>
          </cell>
          <cell r="AR4940">
            <v>10</v>
          </cell>
          <cell r="AS4940">
            <v>42313</v>
          </cell>
          <cell r="AT4940" t="str">
            <v>IDU-074-2009 Terminado Mantenimiento Periódico IDU Arterial  -</v>
          </cell>
          <cell r="AV4940" t="str">
            <v>sc</v>
          </cell>
        </row>
        <row r="4941">
          <cell r="AP4941">
            <v>518383</v>
          </cell>
          <cell r="AQ4941">
            <v>10004449</v>
          </cell>
          <cell r="AR4941">
            <v>10</v>
          </cell>
          <cell r="AS4941">
            <v>42637</v>
          </cell>
          <cell r="AT4941" t="str">
            <v>IDU-1702-2014 Excluido Mantenimiento Periódico IDU Arterial  Reporte Final-</v>
          </cell>
          <cell r="AV4941" t="str">
            <v>sc</v>
          </cell>
        </row>
        <row r="4942">
          <cell r="AP4942">
            <v>518385</v>
          </cell>
          <cell r="AQ4942">
            <v>10004449</v>
          </cell>
          <cell r="AR4942">
            <v>10</v>
          </cell>
          <cell r="AS4942">
            <v>42313</v>
          </cell>
          <cell r="AT4942" t="str">
            <v>IDU-074-2009 Terminado Mantenimiento Rutinario IDU Arterial  -</v>
          </cell>
          <cell r="AV4942" t="str">
            <v>sc</v>
          </cell>
        </row>
        <row r="4943">
          <cell r="AP4943">
            <v>518387</v>
          </cell>
          <cell r="AQ4943">
            <v>10004449</v>
          </cell>
          <cell r="AR4943">
            <v>10</v>
          </cell>
          <cell r="AS4943">
            <v>42637</v>
          </cell>
          <cell r="AT4943" t="str">
            <v>IDU-1702-2014 Excluido Mantenimiento Periódico IDU Arterial  Reporte Final-</v>
          </cell>
          <cell r="AV4943" t="str">
            <v>sc</v>
          </cell>
        </row>
        <row r="4944">
          <cell r="AP4944">
            <v>518392</v>
          </cell>
          <cell r="AQ4944">
            <v>10005822</v>
          </cell>
          <cell r="AR4944">
            <v>10</v>
          </cell>
          <cell r="AS4944">
            <v>42313</v>
          </cell>
          <cell r="AT4944" t="str">
            <v>IDU-074-2009 Terminado Mantenimiento Rutinario IDU Arterial  -</v>
          </cell>
          <cell r="AV4944" t="str">
            <v>sc</v>
          </cell>
        </row>
        <row r="4945">
          <cell r="AP4945">
            <v>518394</v>
          </cell>
          <cell r="AQ4945">
            <v>10005822</v>
          </cell>
          <cell r="AR4945">
            <v>10</v>
          </cell>
          <cell r="AS4945">
            <v>42313</v>
          </cell>
          <cell r="AT4945" t="str">
            <v>IDU-074-2009 Terminado Mantenimiento Rutinario IDU Arterial  -</v>
          </cell>
          <cell r="AV4945" t="str">
            <v>sc</v>
          </cell>
        </row>
        <row r="4946">
          <cell r="AP4946">
            <v>518396</v>
          </cell>
          <cell r="AQ4946">
            <v>10005822</v>
          </cell>
          <cell r="AR4946">
            <v>10</v>
          </cell>
          <cell r="AS4946">
            <v>42313</v>
          </cell>
          <cell r="AT4946" t="str">
            <v>IDU-074-2009 Terminado Mantenimiento Periódico IDU Arterial  -</v>
          </cell>
          <cell r="AV4946" t="str">
            <v>sc</v>
          </cell>
        </row>
        <row r="4947">
          <cell r="AP4947">
            <v>518398</v>
          </cell>
          <cell r="AQ4947">
            <v>10005822</v>
          </cell>
          <cell r="AR4947">
            <v>10</v>
          </cell>
          <cell r="AS4947">
            <v>42313</v>
          </cell>
          <cell r="AT4947" t="str">
            <v>IDU-074-2009 Terminado Mantenimiento Periódico IDU Arterial  -</v>
          </cell>
          <cell r="AV4947" t="str">
            <v>sc</v>
          </cell>
        </row>
        <row r="4948">
          <cell r="AP4948">
            <v>518403</v>
          </cell>
          <cell r="AQ4948">
            <v>10006099</v>
          </cell>
          <cell r="AR4948">
            <v>10</v>
          </cell>
          <cell r="AS4948">
            <v>42637</v>
          </cell>
          <cell r="AT4948" t="str">
            <v>IDU-1702-2014 Excluido Mantenimiento Periódico IDU Arterial  Reporte Final-</v>
          </cell>
          <cell r="AV4948" t="str">
            <v>sc</v>
          </cell>
        </row>
        <row r="4949">
          <cell r="AP4949">
            <v>518405</v>
          </cell>
          <cell r="AQ4949">
            <v>10006099</v>
          </cell>
          <cell r="AR4949">
            <v>10</v>
          </cell>
          <cell r="AS4949">
            <v>42637</v>
          </cell>
          <cell r="AT4949" t="str">
            <v>IDU-1702-2014 Excluido Mantenimiento Periódico IDU Arterial  Reporte Final-</v>
          </cell>
          <cell r="AV4949" t="str">
            <v>sc</v>
          </cell>
        </row>
        <row r="4950">
          <cell r="AP4950">
            <v>518407</v>
          </cell>
          <cell r="AQ4950">
            <v>10006099</v>
          </cell>
          <cell r="AR4950">
            <v>10</v>
          </cell>
          <cell r="AS4950">
            <v>42637</v>
          </cell>
          <cell r="AT4950" t="str">
            <v>IDU-1702-2014 Excluido Mantenimiento Periódico IDU Arterial  Reporte Final-</v>
          </cell>
          <cell r="AV4950" t="str">
            <v>sc</v>
          </cell>
        </row>
        <row r="4951">
          <cell r="AP4951">
            <v>518409</v>
          </cell>
          <cell r="AQ4951">
            <v>10006099</v>
          </cell>
          <cell r="AR4951">
            <v>10</v>
          </cell>
          <cell r="AS4951">
            <v>42637</v>
          </cell>
          <cell r="AT4951" t="str">
            <v>IDU-1702-2014 Excluido Mantenimiento Periódico IDU Arterial  Reporte Final-</v>
          </cell>
          <cell r="AV4951" t="str">
            <v>sc</v>
          </cell>
        </row>
        <row r="4952">
          <cell r="AP4952">
            <v>518414</v>
          </cell>
          <cell r="AQ4952">
            <v>10006285</v>
          </cell>
          <cell r="AR4952">
            <v>10</v>
          </cell>
          <cell r="AS4952">
            <v>42488</v>
          </cell>
          <cell r="AT4952" t="str">
            <v>SD Terminado Parcheo UAERMV Arterial  -</v>
          </cell>
          <cell r="AV4952" t="str">
            <v>sc</v>
          </cell>
        </row>
        <row r="4953">
          <cell r="AP4953">
            <v>518416</v>
          </cell>
          <cell r="AQ4953">
            <v>10006285</v>
          </cell>
          <cell r="AR4953">
            <v>10</v>
          </cell>
          <cell r="AS4953">
            <v>42488</v>
          </cell>
          <cell r="AT4953" t="str">
            <v>SD Terminado Parcheo UAERMV Arterial  -</v>
          </cell>
          <cell r="AV4953" t="str">
            <v>sc</v>
          </cell>
        </row>
        <row r="4954">
          <cell r="AP4954">
            <v>518418</v>
          </cell>
          <cell r="AQ4954">
            <v>10006285</v>
          </cell>
          <cell r="AR4954">
            <v>10</v>
          </cell>
          <cell r="AS4954">
            <v>42488</v>
          </cell>
          <cell r="AT4954" t="str">
            <v>SD Terminado Parcheo UAERMV Arterial  -</v>
          </cell>
          <cell r="AV4954" t="str">
            <v>sc</v>
          </cell>
        </row>
        <row r="4955">
          <cell r="AP4955">
            <v>518420</v>
          </cell>
          <cell r="AQ4955">
            <v>10006285</v>
          </cell>
          <cell r="AR4955">
            <v>10</v>
          </cell>
          <cell r="AS4955">
            <v>42488</v>
          </cell>
          <cell r="AT4955" t="str">
            <v>SD Terminado Parcheo UAERMV Arterial  -</v>
          </cell>
          <cell r="AV4955" t="str">
            <v>sc</v>
          </cell>
        </row>
        <row r="4956">
          <cell r="AP4956">
            <v>519115</v>
          </cell>
          <cell r="AQ4956">
            <v>10008661</v>
          </cell>
          <cell r="AR4956">
            <v>10</v>
          </cell>
          <cell r="AS4956">
            <v>42488</v>
          </cell>
          <cell r="AT4956" t="str">
            <v>SD Terminado Parcheo UAERMV Arterial  -</v>
          </cell>
          <cell r="AV4956" t="str">
            <v>sc</v>
          </cell>
        </row>
        <row r="4957">
          <cell r="AP4957">
            <v>519117</v>
          </cell>
          <cell r="AQ4957">
            <v>10008661</v>
          </cell>
          <cell r="AR4957">
            <v>10</v>
          </cell>
          <cell r="AS4957">
            <v>42488</v>
          </cell>
          <cell r="AT4957" t="str">
            <v>SD Terminado Parcheo UAERMV Arterial  -</v>
          </cell>
          <cell r="AV4957" t="str">
            <v>sc</v>
          </cell>
        </row>
        <row r="4958">
          <cell r="AP4958">
            <v>519226</v>
          </cell>
          <cell r="AQ4958">
            <v>10009480</v>
          </cell>
          <cell r="AR4958">
            <v>10</v>
          </cell>
          <cell r="AS4958">
            <v>42313</v>
          </cell>
          <cell r="AT4958" t="str">
            <v>IDU-74-2008 Terminado Acciones de Movilidad IDU Arterial  -</v>
          </cell>
          <cell r="AV4958" t="str">
            <v>sc</v>
          </cell>
        </row>
        <row r="4959">
          <cell r="AP4959">
            <v>519228</v>
          </cell>
          <cell r="AQ4959">
            <v>10009480</v>
          </cell>
          <cell r="AR4959">
            <v>10</v>
          </cell>
          <cell r="AS4959">
            <v>41563</v>
          </cell>
          <cell r="AT4959" t="str">
            <v>SD Terminado Mantenimiento Periódico UAERMV Arterial  -</v>
          </cell>
          <cell r="AV4959" t="str">
            <v>sc</v>
          </cell>
        </row>
        <row r="4960">
          <cell r="AP4960">
            <v>519731</v>
          </cell>
          <cell r="AQ4960">
            <v>10007708</v>
          </cell>
          <cell r="AR4960">
            <v>10</v>
          </cell>
          <cell r="AS4960">
            <v>42313</v>
          </cell>
          <cell r="AT4960" t="str">
            <v>IDU-1815-2013 Terminado Acciones de Movilidad IDU Arterial  -</v>
          </cell>
          <cell r="AV4960" t="str">
            <v>sc</v>
          </cell>
        </row>
        <row r="4961">
          <cell r="AP4961">
            <v>519997</v>
          </cell>
          <cell r="AQ4961">
            <v>10010208</v>
          </cell>
          <cell r="AR4961">
            <v>10</v>
          </cell>
          <cell r="AS4961">
            <v>42313</v>
          </cell>
          <cell r="AT4961" t="str">
            <v>IDU-74-2008 Terminado Acciones de Movilidad IDU Arterial  -</v>
          </cell>
          <cell r="AV4961" t="str">
            <v>sc</v>
          </cell>
        </row>
        <row r="4962">
          <cell r="AP4962">
            <v>520145</v>
          </cell>
          <cell r="AQ4962">
            <v>10007545</v>
          </cell>
          <cell r="AR4962">
            <v>10</v>
          </cell>
          <cell r="AS4962">
            <v>42313</v>
          </cell>
          <cell r="AT4962" t="str">
            <v>IDU-1815-2013 Terminado Acciones de Movilidad IDU Arterial  -</v>
          </cell>
          <cell r="AV4962" t="str">
            <v>sc</v>
          </cell>
        </row>
        <row r="4963">
          <cell r="AP4963">
            <v>520147</v>
          </cell>
          <cell r="AQ4963">
            <v>10007545</v>
          </cell>
          <cell r="AR4963">
            <v>10</v>
          </cell>
          <cell r="AS4963">
            <v>42723</v>
          </cell>
          <cell r="AT4963" t="str">
            <v>SD Terminado Mantenimiento Periódico UAERMV Arterial SD -</v>
          </cell>
          <cell r="AV4963" t="str">
            <v>sc</v>
          </cell>
        </row>
        <row r="4964">
          <cell r="AP4964">
            <v>520166</v>
          </cell>
          <cell r="AQ4964">
            <v>10007617</v>
          </cell>
          <cell r="AR4964">
            <v>10</v>
          </cell>
          <cell r="AS4964">
            <v>42488</v>
          </cell>
          <cell r="AT4964" t="str">
            <v>SD Terminado Parcheo UAERMV Arterial  -</v>
          </cell>
          <cell r="AV4964" t="str">
            <v>sc</v>
          </cell>
        </row>
        <row r="4965">
          <cell r="AP4965">
            <v>520168</v>
          </cell>
          <cell r="AQ4965">
            <v>10007617</v>
          </cell>
          <cell r="AR4965">
            <v>10</v>
          </cell>
          <cell r="AS4965">
            <v>42488</v>
          </cell>
          <cell r="AT4965" t="str">
            <v>SD Terminado Parcheo UAERMV Arterial  -</v>
          </cell>
          <cell r="AV4965" t="str">
            <v>sc</v>
          </cell>
        </row>
        <row r="4966">
          <cell r="AP4966">
            <v>522099</v>
          </cell>
          <cell r="AQ4966">
            <v>10006601</v>
          </cell>
          <cell r="AR4966">
            <v>10</v>
          </cell>
          <cell r="AS4966">
            <v>42667</v>
          </cell>
          <cell r="AT4966" t="str">
            <v>SD Terminado Parcheo UAERMV Arterial SD -Calzada2-6-8 Sep7-POLIZA ESTABILIDAD ACTIVA</v>
          </cell>
          <cell r="AV4966" t="str">
            <v>sc</v>
          </cell>
        </row>
        <row r="4967">
          <cell r="AP4967">
            <v>522101</v>
          </cell>
          <cell r="AQ4967">
            <v>10006601</v>
          </cell>
          <cell r="AR4967">
            <v>10</v>
          </cell>
          <cell r="AS4967">
            <v>42412</v>
          </cell>
          <cell r="AT4967" t="str">
            <v>IDU-1806-2015 Contratado Mantenimiento Periódico IDU Arterial BRIGADA DE REACCIÓN VIAL -Calzada2-6-8 Sep7-POLIZA ESTABILIDAD ACTIVA</v>
          </cell>
          <cell r="AV4967" t="str">
            <v>sc</v>
          </cell>
        </row>
        <row r="4968">
          <cell r="AP4968">
            <v>522103</v>
          </cell>
          <cell r="AQ4968">
            <v>10006601</v>
          </cell>
          <cell r="AR4968">
            <v>10</v>
          </cell>
          <cell r="AS4968">
            <v>42412</v>
          </cell>
          <cell r="AT4968" t="str">
            <v>IDU-1806-2015 Contratado Mantenimiento Periódico IDU Arterial BRIGADA DE REACCIÓN VIAL -Calzada2-6-8 Sep7-POLIZA ESTABILIDAD ACTIVA</v>
          </cell>
          <cell r="AV4968" t="str">
            <v>sc</v>
          </cell>
        </row>
        <row r="4969">
          <cell r="AP4969">
            <v>522105</v>
          </cell>
          <cell r="AQ4969">
            <v>10006601</v>
          </cell>
          <cell r="AR4969">
            <v>10</v>
          </cell>
          <cell r="AS4969">
            <v>42412</v>
          </cell>
          <cell r="AT4969" t="str">
            <v>IDU-1806-2015 Contratado Mantenimiento Periódico IDU Arterial BRIGADA DE REACCIÓN VIAL -Calzada2-6-8 Sep7-POLIZA ESTABILIDAD ACTIVA</v>
          </cell>
          <cell r="AV4969" t="str">
            <v>sc</v>
          </cell>
        </row>
        <row r="4970">
          <cell r="AP4970">
            <v>522108</v>
          </cell>
          <cell r="AQ4970">
            <v>10006772</v>
          </cell>
          <cell r="AR4970">
            <v>10</v>
          </cell>
          <cell r="AS4970">
            <v>42412</v>
          </cell>
          <cell r="AT4970" t="str">
            <v>IDU-1806-2015 Contratado Mantenimiento Periódico IDU Arterial BRIGADA DE REACCIÓN VIAL -Calzada2-4-6-8-POLIZA ESTABILIDAD ACTIVA</v>
          </cell>
          <cell r="AV4970" t="str">
            <v>sc</v>
          </cell>
        </row>
        <row r="4971">
          <cell r="AP4971">
            <v>522110</v>
          </cell>
          <cell r="AQ4971">
            <v>10006772</v>
          </cell>
          <cell r="AR4971">
            <v>10</v>
          </cell>
          <cell r="AS4971">
            <v>42412</v>
          </cell>
          <cell r="AT4971" t="str">
            <v>IDU-1806-2015 Contratado Mantenimiento Periódico IDU Arterial BRIGADA DE REACCIÓN VIAL -Calzada2-4-6-8-POLIZA ESTABILIDAD ACTIVA</v>
          </cell>
          <cell r="AV4971" t="str">
            <v>sc</v>
          </cell>
        </row>
        <row r="4972">
          <cell r="AP4972">
            <v>522112</v>
          </cell>
          <cell r="AQ4972">
            <v>10006772</v>
          </cell>
          <cell r="AR4972">
            <v>10</v>
          </cell>
          <cell r="AS4972">
            <v>42412</v>
          </cell>
          <cell r="AT4972" t="str">
            <v>IDU-1806-2015 Contratado Mantenimiento Periódico IDU Arterial BRIGADA DE REACCIÓN VIAL -Calzada2-4-6-8-POLIZA ESTABILIDAD ACTIVA</v>
          </cell>
          <cell r="AV4972" t="str">
            <v>sc</v>
          </cell>
        </row>
        <row r="4973">
          <cell r="AP4973">
            <v>522114</v>
          </cell>
          <cell r="AQ4973">
            <v>10006772</v>
          </cell>
          <cell r="AR4973">
            <v>10</v>
          </cell>
          <cell r="AS4973">
            <v>42667</v>
          </cell>
          <cell r="AT4973" t="str">
            <v>SD Terminado Parcheo UAERMV Arterial SD -Calzada2-4-6-8-POLIZA ESTABILIDAD ACTIVA</v>
          </cell>
          <cell r="AV4973" t="str">
            <v>sc</v>
          </cell>
        </row>
        <row r="4974">
          <cell r="AP4974">
            <v>522117</v>
          </cell>
          <cell r="AQ4974">
            <v>10006857</v>
          </cell>
          <cell r="AR4974">
            <v>10</v>
          </cell>
          <cell r="AS4974">
            <v>42412</v>
          </cell>
          <cell r="AT4974" t="str">
            <v>IDU-1806-2015 Contratado Mantenimiento Periódico IDU Arterial BRIGADA DE REACCIÓN VIAL -Calzada2-4-6-8-POLIZA ESTABILIDAD ACTIVA</v>
          </cell>
          <cell r="AV4974" t="str">
            <v>sc</v>
          </cell>
        </row>
        <row r="4975">
          <cell r="AP4975">
            <v>522119</v>
          </cell>
          <cell r="AQ4975">
            <v>10006857</v>
          </cell>
          <cell r="AR4975">
            <v>10</v>
          </cell>
          <cell r="AS4975">
            <v>42412</v>
          </cell>
          <cell r="AT4975" t="str">
            <v>IDU-1806-2015 Contratado Mantenimiento Periódico IDU Arterial BRIGADA DE REACCIÓN VIAL -Calzada2-4-6-8-POLIZA ESTABILIDAD ACTIVA</v>
          </cell>
          <cell r="AV4975" t="str">
            <v>sc</v>
          </cell>
        </row>
        <row r="4976">
          <cell r="AP4976">
            <v>522121</v>
          </cell>
          <cell r="AQ4976">
            <v>10006857</v>
          </cell>
          <cell r="AR4976">
            <v>10</v>
          </cell>
          <cell r="AS4976">
            <v>42412</v>
          </cell>
          <cell r="AT4976" t="str">
            <v>IDU-1806-2015 Contratado Mantenimiento Periódico IDU Arterial BRIGADA DE REACCIÓN VIAL -Calzada2-4-6-8-POLIZA ESTABILIDAD ACTIVA</v>
          </cell>
          <cell r="AV4976" t="str">
            <v>sc</v>
          </cell>
        </row>
        <row r="4977">
          <cell r="AP4977">
            <v>522123</v>
          </cell>
          <cell r="AQ4977">
            <v>10006857</v>
          </cell>
          <cell r="AR4977">
            <v>10</v>
          </cell>
          <cell r="AS4977">
            <v>42412</v>
          </cell>
          <cell r="AT4977" t="str">
            <v>IDU-1806-2015 Contratado Mantenimiento Periódico IDU Arterial BRIGADA DE REACCIÓN VIAL -Calzada2-4-6-8-POLIZA ESTABILIDAD ACTIVA</v>
          </cell>
          <cell r="AV4977" t="str">
            <v>sc</v>
          </cell>
        </row>
        <row r="4978">
          <cell r="AP4978">
            <v>522126</v>
          </cell>
          <cell r="AQ4978">
            <v>10006902</v>
          </cell>
          <cell r="AR4978">
            <v>10</v>
          </cell>
          <cell r="AS4978">
            <v>42412</v>
          </cell>
          <cell r="AT4978" t="str">
            <v>IDU-1806-2015 Contratado Mantenimiento Periódico IDU Arterial BRIGADA DE REACCIÓN VIAL -Calzada2-4-6-8-POLIZA ESTABILIDAD ACTIVA</v>
          </cell>
          <cell r="AV4978" t="str">
            <v>sc</v>
          </cell>
        </row>
        <row r="4979">
          <cell r="AP4979">
            <v>522128</v>
          </cell>
          <cell r="AQ4979">
            <v>10006902</v>
          </cell>
          <cell r="AR4979">
            <v>10</v>
          </cell>
          <cell r="AS4979">
            <v>42667</v>
          </cell>
          <cell r="AT4979" t="str">
            <v>SD Terminado Parcheo UAERMV Arterial SD -Calzada2-4-6-8-POLIZA ESTABILIDAD ACTIVA</v>
          </cell>
          <cell r="AV4979" t="str">
            <v>sc</v>
          </cell>
        </row>
        <row r="4980">
          <cell r="AP4980">
            <v>522130</v>
          </cell>
          <cell r="AQ4980">
            <v>10006902</v>
          </cell>
          <cell r="AR4980">
            <v>10</v>
          </cell>
          <cell r="AS4980">
            <v>42412</v>
          </cell>
          <cell r="AT4980" t="str">
            <v>IDU-1806-2015 Contratado Mantenimiento Periódico IDU Arterial BRIGADA DE REACCIÓN VIAL -Calzada2-4-6-8-POLIZA ESTABILIDAD ACTIVA</v>
          </cell>
          <cell r="AV4980" t="str">
            <v>sc</v>
          </cell>
        </row>
        <row r="4981">
          <cell r="AP4981">
            <v>522132</v>
          </cell>
          <cell r="AQ4981">
            <v>10006902</v>
          </cell>
          <cell r="AR4981">
            <v>10</v>
          </cell>
          <cell r="AS4981">
            <v>42412</v>
          </cell>
          <cell r="AT4981" t="str">
            <v>IDU-1806-2015 Contratado Mantenimiento Periódico IDU Arterial BRIGADA DE REACCIÓN VIAL -Calzada2-4-6-8-POLIZA ESTABILIDAD ACTIVA</v>
          </cell>
          <cell r="AV4981" t="str">
            <v>sc</v>
          </cell>
        </row>
        <row r="4982">
          <cell r="AP4982">
            <v>522143</v>
          </cell>
          <cell r="AQ4982">
            <v>10007085</v>
          </cell>
          <cell r="AR4982">
            <v>10</v>
          </cell>
          <cell r="AS4982">
            <v>42412</v>
          </cell>
          <cell r="AT4982" t="str">
            <v>IDU-1806-2015 Contratado Mantenimiento Periódico IDU Arterial BRIGADA DE REACCIÓN VIAL -Calzada2-4-6-8-POLIZA ESTABILIDAD ACTIVA</v>
          </cell>
          <cell r="AV4982" t="str">
            <v>sc</v>
          </cell>
        </row>
        <row r="4983">
          <cell r="AP4983">
            <v>522145</v>
          </cell>
          <cell r="AQ4983">
            <v>10007085</v>
          </cell>
          <cell r="AR4983">
            <v>10</v>
          </cell>
          <cell r="AS4983">
            <v>42412</v>
          </cell>
          <cell r="AT4983" t="str">
            <v>IDU-1806-2015 Contratado Mantenimiento Periódico IDU Arterial BRIGADA DE REACCIÓN VIAL -Calzada2-4-6-8-POLIZA ESTABILIDAD ACTIVA</v>
          </cell>
          <cell r="AV4983" t="str">
            <v>sc</v>
          </cell>
        </row>
        <row r="4984">
          <cell r="AP4984">
            <v>522147</v>
          </cell>
          <cell r="AQ4984">
            <v>10007085</v>
          </cell>
          <cell r="AR4984">
            <v>10</v>
          </cell>
          <cell r="AS4984">
            <v>42412</v>
          </cell>
          <cell r="AT4984" t="str">
            <v>IDU-1806-2015 Contratado Mantenimiento Periódico IDU Arterial BRIGADA DE REACCIÓN VIAL -Calzada2-4-6-8-POLIZA ESTABILIDAD ACTIVA</v>
          </cell>
          <cell r="AV4984" t="str">
            <v>sc</v>
          </cell>
        </row>
        <row r="4985">
          <cell r="AP4985">
            <v>522149</v>
          </cell>
          <cell r="AQ4985">
            <v>10007085</v>
          </cell>
          <cell r="AR4985">
            <v>10</v>
          </cell>
          <cell r="AS4985">
            <v>42412</v>
          </cell>
          <cell r="AT4985" t="str">
            <v>IDU-1806-2015 Contratado Mantenimiento Periódico IDU Arterial BRIGADA DE REACCIÓN VIAL -Calzada2-4-6-8-POLIZA ESTABILIDAD ACTIVA</v>
          </cell>
          <cell r="AV4985" t="str">
            <v>sc</v>
          </cell>
        </row>
        <row r="4986">
          <cell r="AP4986">
            <v>522160</v>
          </cell>
          <cell r="AQ4986">
            <v>10007207</v>
          </cell>
          <cell r="AR4986">
            <v>10</v>
          </cell>
          <cell r="AS4986">
            <v>42412</v>
          </cell>
          <cell r="AT4986" t="str">
            <v>IDU-1806-2015 Contratado Mantenimiento Periódico IDU Arterial BRIGADA DE REACCIÓN VIAL -Calzada10-4-6-8-POLIZA ESTABILIDAD ACTIVA</v>
          </cell>
          <cell r="AV4986" t="str">
            <v>sc</v>
          </cell>
        </row>
        <row r="4987">
          <cell r="AP4987">
            <v>522162</v>
          </cell>
          <cell r="AQ4987">
            <v>10007207</v>
          </cell>
          <cell r="AR4987">
            <v>10</v>
          </cell>
          <cell r="AS4987">
            <v>42412</v>
          </cell>
          <cell r="AT4987" t="str">
            <v>IDU-1806-2015 Contratado Mantenimiento Periódico IDU Arterial BRIGADA DE REACCIÓN VIAL -Calzada10-4-6-8-POLIZA ESTABILIDAD ACTIVA</v>
          </cell>
          <cell r="AV4987" t="str">
            <v>sc</v>
          </cell>
        </row>
        <row r="4988">
          <cell r="AP4988">
            <v>522164</v>
          </cell>
          <cell r="AQ4988">
            <v>10007207</v>
          </cell>
          <cell r="AR4988">
            <v>10</v>
          </cell>
          <cell r="AS4988">
            <v>42412</v>
          </cell>
          <cell r="AT4988" t="str">
            <v>IDU-1806-2015 Contratado Mantenimiento Periódico IDU Arterial BRIGADA DE REACCIÓN VIAL -Calzada10-4-6-8-POLIZA ESTABILIDAD ACTIVA</v>
          </cell>
          <cell r="AV4988" t="str">
            <v>sc</v>
          </cell>
        </row>
        <row r="4989">
          <cell r="AP4989">
            <v>522166</v>
          </cell>
          <cell r="AQ4989">
            <v>10007207</v>
          </cell>
          <cell r="AR4989">
            <v>10</v>
          </cell>
          <cell r="AS4989">
            <v>42412</v>
          </cell>
          <cell r="AT4989" t="str">
            <v>IDU-1806-2015 Contratado Mantenimiento Periódico IDU Arterial BRIGADA DE REACCIÓN VIAL -Calzada10-4-6-8-POLIZA ESTABILIDAD ACTIVA</v>
          </cell>
          <cell r="AV4989" t="str">
            <v>sc</v>
          </cell>
        </row>
        <row r="4990">
          <cell r="AP4990">
            <v>522180</v>
          </cell>
          <cell r="AQ4990">
            <v>10007387</v>
          </cell>
          <cell r="AR4990">
            <v>10</v>
          </cell>
          <cell r="AS4990">
            <v>42412</v>
          </cell>
          <cell r="AT4990" t="str">
            <v>IDU-1806-2015 Contratado Mantenimiento Periódico IDU Arterial BRIGADA DE REACCIÓN VIAL -Calzada10-4-6-8-POLIZA ESTABILIDAD ACTIVA</v>
          </cell>
          <cell r="AV4990" t="str">
            <v>sc</v>
          </cell>
        </row>
        <row r="4991">
          <cell r="AP4991">
            <v>522182</v>
          </cell>
          <cell r="AQ4991">
            <v>10007387</v>
          </cell>
          <cell r="AR4991">
            <v>10</v>
          </cell>
          <cell r="AS4991">
            <v>42412</v>
          </cell>
          <cell r="AT4991" t="str">
            <v>IDU-1806-2015 Contratado Mantenimiento Periódico IDU Arterial BRIGADA DE REACCIÓN VIAL -Calzada10-4-6-8-POLIZA ESTABILIDAD ACTIVA</v>
          </cell>
          <cell r="AV4991" t="str">
            <v>sc</v>
          </cell>
        </row>
        <row r="4992">
          <cell r="AP4992">
            <v>522184</v>
          </cell>
          <cell r="AQ4992">
            <v>10007387</v>
          </cell>
          <cell r="AR4992">
            <v>10</v>
          </cell>
          <cell r="AS4992">
            <v>42412</v>
          </cell>
          <cell r="AT4992" t="str">
            <v>IDU-1806-2015 Contratado Mantenimiento Periódico IDU Arterial BRIGADA DE REACCIÓN VIAL -Calzada10-4-6-8-POLIZA ESTABILIDAD ACTIVA</v>
          </cell>
          <cell r="AV4992" t="str">
            <v>sc</v>
          </cell>
        </row>
        <row r="4993">
          <cell r="AP4993">
            <v>522186</v>
          </cell>
          <cell r="AQ4993">
            <v>10007387</v>
          </cell>
          <cell r="AR4993">
            <v>10</v>
          </cell>
          <cell r="AS4993">
            <v>42412</v>
          </cell>
          <cell r="AT4993" t="str">
            <v>IDU-1806-2015 Contratado Mantenimiento Periódico IDU Arterial BRIGADA DE REACCIÓN VIAL -Calzada10-4-6-8-POLIZA ESTABILIDAD ACTIVA</v>
          </cell>
          <cell r="AV4993" t="str">
            <v>sc</v>
          </cell>
        </row>
        <row r="4994">
          <cell r="AP4994">
            <v>522191</v>
          </cell>
          <cell r="AQ4994">
            <v>10007434</v>
          </cell>
          <cell r="AR4994">
            <v>10</v>
          </cell>
          <cell r="AS4994">
            <v>42667</v>
          </cell>
          <cell r="AT4994" t="str">
            <v>SD Terminado Parcheo UAERMV Arterial SD -Calzada10-4-6-8-POLIZA ESTABILIDAD ACTIVA</v>
          </cell>
          <cell r="AV4994" t="str">
            <v>sc</v>
          </cell>
        </row>
        <row r="4995">
          <cell r="AP4995">
            <v>522193</v>
          </cell>
          <cell r="AQ4995">
            <v>10007434</v>
          </cell>
          <cell r="AR4995">
            <v>10</v>
          </cell>
          <cell r="AS4995">
            <v>42412</v>
          </cell>
          <cell r="AT4995" t="str">
            <v>IDU-1806-2015 Contratado Mantenimiento Periódico IDU Arterial BRIGADA DE REACCIÓN VIAL -Calzada10-4-6-8-POLIZA ESTABILIDAD ACTIVA</v>
          </cell>
          <cell r="AV4995" t="str">
            <v>sc</v>
          </cell>
        </row>
        <row r="4996">
          <cell r="AP4996">
            <v>522195</v>
          </cell>
          <cell r="AQ4996">
            <v>10007434</v>
          </cell>
          <cell r="AR4996">
            <v>10</v>
          </cell>
          <cell r="AS4996">
            <v>42412</v>
          </cell>
          <cell r="AT4996" t="str">
            <v>IDU-1806-2015 Contratado Mantenimiento Periódico IDU Arterial BRIGADA DE REACCIÓN VIAL -Calzada10-4-6-8-POLIZA ESTABILIDAD ACTIVA</v>
          </cell>
          <cell r="AV4996" t="str">
            <v>sc</v>
          </cell>
        </row>
        <row r="4997">
          <cell r="AP4997">
            <v>522197</v>
          </cell>
          <cell r="AQ4997">
            <v>10007434</v>
          </cell>
          <cell r="AR4997">
            <v>10</v>
          </cell>
          <cell r="AS4997">
            <v>42412</v>
          </cell>
          <cell r="AT4997" t="str">
            <v>IDU-1806-2015 Contratado Mantenimiento Periódico IDU Arterial BRIGADA DE REACCIÓN VIAL -Calzada10-4-6-8-POLIZA ESTABILIDAD ACTIVA</v>
          </cell>
          <cell r="AV4997" t="str">
            <v>sc</v>
          </cell>
        </row>
        <row r="4998">
          <cell r="AP4998">
            <v>522202</v>
          </cell>
          <cell r="AQ4998">
            <v>10007477</v>
          </cell>
          <cell r="AR4998">
            <v>10</v>
          </cell>
          <cell r="AS4998">
            <v>42667</v>
          </cell>
          <cell r="AT4998" t="str">
            <v>SD Terminado Parcheo UAERMV Arterial SD -Calzada10-4-6-8-POLIZA ESTABILIDAD ACTIVA</v>
          </cell>
          <cell r="AV4998" t="str">
            <v>sc</v>
          </cell>
        </row>
        <row r="4999">
          <cell r="AP4999">
            <v>522204</v>
          </cell>
          <cell r="AQ4999">
            <v>10007477</v>
          </cell>
          <cell r="AR4999">
            <v>10</v>
          </cell>
          <cell r="AS4999">
            <v>42412</v>
          </cell>
          <cell r="AT4999" t="str">
            <v>IDU-1806-2015 Contratado Mantenimiento Periódico IDU Arterial BRIGADA DE REACCIÓN VIAL -Calzada10-4-6-8-POLIZA ESTABILIDAD ACTIVA</v>
          </cell>
          <cell r="AV4999" t="str">
            <v>sc</v>
          </cell>
        </row>
        <row r="5000">
          <cell r="AP5000">
            <v>522206</v>
          </cell>
          <cell r="AQ5000">
            <v>10007477</v>
          </cell>
          <cell r="AR5000">
            <v>10</v>
          </cell>
          <cell r="AS5000">
            <v>42412</v>
          </cell>
          <cell r="AT5000" t="str">
            <v>IDU-1806-2015 Contratado Mantenimiento Periódico IDU Arterial BRIGADA DE REACCIÓN VIAL -Calzada10-4-6-8-POLIZA ESTABILIDAD ACTIVA</v>
          </cell>
          <cell r="AV5000" t="str">
            <v>sc</v>
          </cell>
        </row>
        <row r="5001">
          <cell r="AP5001">
            <v>522208</v>
          </cell>
          <cell r="AQ5001">
            <v>10007477</v>
          </cell>
          <cell r="AR5001">
            <v>10</v>
          </cell>
          <cell r="AS5001">
            <v>42412</v>
          </cell>
          <cell r="AT5001" t="str">
            <v>IDU-1806-2015 Contratado Mantenimiento Periódico IDU Arterial BRIGADA DE REACCIÓN VIAL -Calzada10-4-6-8-POLIZA ESTABILIDAD ACTIVA</v>
          </cell>
          <cell r="AV5001" t="str">
            <v>sc</v>
          </cell>
        </row>
        <row r="5002">
          <cell r="AP5002">
            <v>522218</v>
          </cell>
          <cell r="AQ5002">
            <v>10007526</v>
          </cell>
          <cell r="AR5002">
            <v>10</v>
          </cell>
          <cell r="AS5002">
            <v>42412</v>
          </cell>
          <cell r="AT5002" t="str">
            <v>IDU-1806-2015 Contratado Mantenimiento Periódico IDU Arterial BRIGADA DE REACCIÓN VIAL -Calzada10-4-6-8-POLIZA ESTABILIDAD ACTIVA</v>
          </cell>
          <cell r="AV5002" t="str">
            <v>sc</v>
          </cell>
        </row>
        <row r="5003">
          <cell r="AP5003">
            <v>522220</v>
          </cell>
          <cell r="AQ5003">
            <v>10007526</v>
          </cell>
          <cell r="AR5003">
            <v>10</v>
          </cell>
          <cell r="AS5003">
            <v>42412</v>
          </cell>
          <cell r="AT5003" t="str">
            <v>IDU-1806-2015 Contratado Mantenimiento Periódico IDU Arterial BRIGADA DE REACCIÓN VIAL -Calzada10-4-6-8-POLIZA ESTABILIDAD ACTIVA</v>
          </cell>
          <cell r="AV5003" t="str">
            <v>sc</v>
          </cell>
        </row>
        <row r="5004">
          <cell r="AP5004">
            <v>522222</v>
          </cell>
          <cell r="AQ5004">
            <v>10007526</v>
          </cell>
          <cell r="AR5004">
            <v>10</v>
          </cell>
          <cell r="AS5004">
            <v>42412</v>
          </cell>
          <cell r="AT5004" t="str">
            <v>IDU-1806-2015 Contratado Mantenimiento Periódico IDU Arterial BRIGADA DE REACCIÓN VIAL -Calzada10-4-6-8-POLIZA ESTABILIDAD ACTIVA</v>
          </cell>
          <cell r="AV5004" t="str">
            <v>sc</v>
          </cell>
        </row>
        <row r="5005">
          <cell r="AP5005">
            <v>522224</v>
          </cell>
          <cell r="AQ5005">
            <v>10007526</v>
          </cell>
          <cell r="AR5005">
            <v>10</v>
          </cell>
          <cell r="AS5005">
            <v>42667</v>
          </cell>
          <cell r="AT5005" t="str">
            <v>SD Terminado Parcheo UAERMV Arterial SD -Calzada10-4-6-8-POLIZA ESTABILIDAD ACTIVA</v>
          </cell>
          <cell r="AV5005" t="str">
            <v>sc</v>
          </cell>
        </row>
        <row r="5006">
          <cell r="AP5006">
            <v>522242</v>
          </cell>
          <cell r="AQ5006">
            <v>10007678</v>
          </cell>
          <cell r="AR5006">
            <v>10</v>
          </cell>
          <cell r="AS5006">
            <v>42412</v>
          </cell>
          <cell r="AT5006" t="str">
            <v>IDU-1806-2015 Contratado Mantenimiento Periódico IDU Arterial BRIGADA DE REACCIÓN VIAL -Calzada4-POLIZA ESTABILIDAD ACTIVA</v>
          </cell>
          <cell r="AV5006" t="str">
            <v>sc</v>
          </cell>
        </row>
        <row r="5007">
          <cell r="AP5007">
            <v>522244</v>
          </cell>
          <cell r="AQ5007">
            <v>10007678</v>
          </cell>
          <cell r="AR5007">
            <v>10</v>
          </cell>
          <cell r="AS5007">
            <v>42412</v>
          </cell>
          <cell r="AT5007" t="str">
            <v>IDU-1806-2015 Contratado Mantenimiento Periódico IDU Arterial BRIGADA DE REACCIÓN VIAL -Calzada4-POLIZA ESTABILIDAD ACTIVA</v>
          </cell>
          <cell r="AV5007" t="str">
            <v>sc</v>
          </cell>
        </row>
        <row r="5008">
          <cell r="AP5008">
            <v>522246</v>
          </cell>
          <cell r="AQ5008">
            <v>10007678</v>
          </cell>
          <cell r="AR5008">
            <v>10</v>
          </cell>
          <cell r="AS5008">
            <v>42667</v>
          </cell>
          <cell r="AT5008" t="str">
            <v>SD Terminado Parcheo UAERMV Arterial SD -Calzada4-POLIZA ESTABILIDAD ACTIVA</v>
          </cell>
          <cell r="AV5008" t="str">
            <v>sc</v>
          </cell>
        </row>
        <row r="5009">
          <cell r="AP5009">
            <v>522248</v>
          </cell>
          <cell r="AQ5009">
            <v>10007678</v>
          </cell>
          <cell r="AR5009">
            <v>10</v>
          </cell>
          <cell r="AS5009">
            <v>42667</v>
          </cell>
          <cell r="AT5009" t="str">
            <v>SD Terminado Parcheo UAERMV Arterial SD -Calzada4-POLIZA ESTABILIDAD ACTIVA</v>
          </cell>
          <cell r="AV5009" t="str">
            <v>sc</v>
          </cell>
        </row>
        <row r="5010">
          <cell r="AP5010">
            <v>522253</v>
          </cell>
          <cell r="AQ5010">
            <v>10007684</v>
          </cell>
          <cell r="AR5010">
            <v>10</v>
          </cell>
          <cell r="AS5010">
            <v>42313</v>
          </cell>
          <cell r="AT5010" t="str">
            <v>IDU-1815-2013 Terminado Acciones de Movilidad IDU Arterial  -</v>
          </cell>
          <cell r="AV5010" t="str">
            <v>sc</v>
          </cell>
        </row>
        <row r="5011">
          <cell r="AP5011">
            <v>522261</v>
          </cell>
          <cell r="AQ5011">
            <v>10007798</v>
          </cell>
          <cell r="AR5011">
            <v>10</v>
          </cell>
          <cell r="AS5011">
            <v>42412</v>
          </cell>
          <cell r="AT5011" t="str">
            <v>IDU-1806-2015 Contratado Mantenimiento Periódico IDU Arterial BRIGADA DE REACCIÓN VIAL -Calzada4-POLIZA ESTABILIDAD ACTIVA</v>
          </cell>
          <cell r="AV5011" t="str">
            <v>sc</v>
          </cell>
        </row>
        <row r="5012">
          <cell r="AP5012">
            <v>522263</v>
          </cell>
          <cell r="AQ5012">
            <v>10007798</v>
          </cell>
          <cell r="AR5012">
            <v>10</v>
          </cell>
          <cell r="AS5012">
            <v>42412</v>
          </cell>
          <cell r="AT5012" t="str">
            <v>IDU-1806-2015 Contratado Mantenimiento Periódico IDU Arterial BRIGADA DE REACCIÓN VIAL -Calzada4-POLIZA ESTABILIDAD ACTIVA</v>
          </cell>
          <cell r="AV5012" t="str">
            <v>sc</v>
          </cell>
        </row>
        <row r="5013">
          <cell r="AP5013">
            <v>522265</v>
          </cell>
          <cell r="AQ5013">
            <v>10007798</v>
          </cell>
          <cell r="AR5013">
            <v>10</v>
          </cell>
          <cell r="AS5013">
            <v>42412</v>
          </cell>
          <cell r="AT5013" t="str">
            <v>IDU-1806-2015 Contratado Mantenimiento Periódico IDU Arterial BRIGADA DE REACCIÓN VIAL -Calzada4-POLIZA ESTABILIDAD ACTIVA</v>
          </cell>
          <cell r="AV5013" t="str">
            <v>sc</v>
          </cell>
        </row>
        <row r="5014">
          <cell r="AP5014">
            <v>522267</v>
          </cell>
          <cell r="AQ5014">
            <v>10007798</v>
          </cell>
          <cell r="AR5014">
            <v>10</v>
          </cell>
          <cell r="AS5014">
            <v>42412</v>
          </cell>
          <cell r="AT5014" t="str">
            <v>IDU-1806-2015 Contratado Mantenimiento Periódico IDU Arterial BRIGADA DE REACCIÓN VIAL -Calzada4-POLIZA ESTABILIDAD ACTIVA</v>
          </cell>
          <cell r="AV5014" t="str">
            <v>sc</v>
          </cell>
        </row>
        <row r="5015">
          <cell r="AP5015">
            <v>522272</v>
          </cell>
          <cell r="AQ5015">
            <v>10007809</v>
          </cell>
          <cell r="AR5015">
            <v>10</v>
          </cell>
          <cell r="AS5015">
            <v>42313</v>
          </cell>
          <cell r="AT5015" t="str">
            <v>IDU-74-2008 Terminado Acciones de Movilidad IDU Arterial  -</v>
          </cell>
          <cell r="AV5015" t="str">
            <v>sc</v>
          </cell>
        </row>
        <row r="5016">
          <cell r="AP5016">
            <v>522288</v>
          </cell>
          <cell r="AQ5016">
            <v>10007937</v>
          </cell>
          <cell r="AR5016">
            <v>10</v>
          </cell>
          <cell r="AS5016">
            <v>42412</v>
          </cell>
          <cell r="AT5016" t="str">
            <v>IDU-1806-2015 Contratado Mantenimiento Periódico IDU Arterial BRIGADA DE REACCIÓN VIAL -</v>
          </cell>
          <cell r="AV5016" t="str">
            <v>sc</v>
          </cell>
        </row>
        <row r="5017">
          <cell r="AP5017">
            <v>522290</v>
          </cell>
          <cell r="AQ5017">
            <v>10007937</v>
          </cell>
          <cell r="AR5017">
            <v>10</v>
          </cell>
          <cell r="AS5017">
            <v>42412</v>
          </cell>
          <cell r="AT5017" t="str">
            <v>IDU-1806-2015 Contratado Mantenimiento Periódico IDU Arterial BRIGADA DE REACCIÓN VIAL -</v>
          </cell>
          <cell r="AV5017" t="str">
            <v>sc</v>
          </cell>
        </row>
        <row r="5018">
          <cell r="AP5018">
            <v>522292</v>
          </cell>
          <cell r="AQ5018">
            <v>10007937</v>
          </cell>
          <cell r="AR5018">
            <v>10</v>
          </cell>
          <cell r="AS5018">
            <v>42412</v>
          </cell>
          <cell r="AT5018" t="str">
            <v>IDU-1806-2015 Contratado Mantenimiento Periódico IDU Arterial BRIGADA DE REACCIÓN VIAL -</v>
          </cell>
          <cell r="AV5018" t="str">
            <v>sc</v>
          </cell>
        </row>
        <row r="5019">
          <cell r="AP5019">
            <v>522294</v>
          </cell>
          <cell r="AQ5019">
            <v>10007937</v>
          </cell>
          <cell r="AR5019">
            <v>10</v>
          </cell>
          <cell r="AS5019">
            <v>42667</v>
          </cell>
          <cell r="AT5019" t="str">
            <v>SD Terminado Parcheo UAERMV Arterial SD -</v>
          </cell>
          <cell r="AV5019" t="str">
            <v>sc</v>
          </cell>
        </row>
        <row r="5020">
          <cell r="AP5020">
            <v>522297</v>
          </cell>
          <cell r="AQ5020">
            <v>10007950</v>
          </cell>
          <cell r="AR5020">
            <v>10</v>
          </cell>
          <cell r="AS5020">
            <v>42313</v>
          </cell>
          <cell r="AT5020" t="str">
            <v>IDU-74-2008 Terminado Acciones de Movilidad IDU Arterial  -</v>
          </cell>
          <cell r="AV5020" t="str">
            <v>sc</v>
          </cell>
        </row>
        <row r="5021">
          <cell r="AP5021">
            <v>522299</v>
          </cell>
          <cell r="AQ5021">
            <v>10007950</v>
          </cell>
          <cell r="AR5021">
            <v>10</v>
          </cell>
          <cell r="AS5021">
            <v>42313</v>
          </cell>
          <cell r="AT5021" t="str">
            <v>IDU-74-2008 Terminado Acciones de Movilidad IDU Arterial  -</v>
          </cell>
          <cell r="AV5021" t="str">
            <v>sc</v>
          </cell>
        </row>
        <row r="5022">
          <cell r="AP5022">
            <v>522304</v>
          </cell>
          <cell r="AQ5022">
            <v>10008010</v>
          </cell>
          <cell r="AR5022">
            <v>10</v>
          </cell>
          <cell r="AS5022">
            <v>42412</v>
          </cell>
          <cell r="AT5022" t="str">
            <v>IDU-1806-2015 Contratado Mantenimiento Periódico IDU Arterial BRIGADA DE REACCIÓN VIAL -</v>
          </cell>
          <cell r="AV5022" t="str">
            <v>sc</v>
          </cell>
        </row>
        <row r="5023">
          <cell r="AP5023">
            <v>522306</v>
          </cell>
          <cell r="AQ5023">
            <v>10008010</v>
          </cell>
          <cell r="AR5023">
            <v>10</v>
          </cell>
          <cell r="AS5023">
            <v>42412</v>
          </cell>
          <cell r="AT5023" t="str">
            <v>IDU-1806-2015 Contratado Mantenimiento Periódico IDU Arterial BRIGADA DE REACCIÓN VIAL -</v>
          </cell>
          <cell r="AV5023" t="str">
            <v>sc</v>
          </cell>
        </row>
        <row r="5024">
          <cell r="AP5024">
            <v>522308</v>
          </cell>
          <cell r="AQ5024">
            <v>10008010</v>
          </cell>
          <cell r="AR5024">
            <v>10</v>
          </cell>
          <cell r="AS5024">
            <v>42667</v>
          </cell>
          <cell r="AT5024" t="str">
            <v>SD Terminado Parcheo UAERMV Arterial SD -</v>
          </cell>
          <cell r="AV5024" t="str">
            <v>sc</v>
          </cell>
        </row>
        <row r="5025">
          <cell r="AP5025">
            <v>522310</v>
          </cell>
          <cell r="AQ5025">
            <v>10008010</v>
          </cell>
          <cell r="AR5025">
            <v>10</v>
          </cell>
          <cell r="AS5025">
            <v>42667</v>
          </cell>
          <cell r="AT5025" t="str">
            <v>SD Terminado Parcheo UAERMV Arterial SD -</v>
          </cell>
          <cell r="AV5025" t="str">
            <v>sc</v>
          </cell>
        </row>
        <row r="5026">
          <cell r="AP5026">
            <v>522315</v>
          </cell>
          <cell r="AQ5026">
            <v>10008022</v>
          </cell>
          <cell r="AR5026">
            <v>10</v>
          </cell>
          <cell r="AS5026">
            <v>42313</v>
          </cell>
          <cell r="AT5026" t="str">
            <v>IDU-1815-2013 Terminado Acciones de Movilidad IDU Arterial  -</v>
          </cell>
          <cell r="AV5026" t="str">
            <v>sc</v>
          </cell>
        </row>
        <row r="5027">
          <cell r="AP5027">
            <v>522321</v>
          </cell>
          <cell r="AQ5027">
            <v>10008116</v>
          </cell>
          <cell r="AR5027">
            <v>10</v>
          </cell>
          <cell r="AS5027">
            <v>42313</v>
          </cell>
          <cell r="AT5027" t="str">
            <v>IDU-74-2008 Terminado Acciones de Movilidad IDU Arterial  -</v>
          </cell>
          <cell r="AV5027" t="str">
            <v>sc</v>
          </cell>
        </row>
        <row r="5028">
          <cell r="AP5028">
            <v>522323</v>
          </cell>
          <cell r="AQ5028">
            <v>10008116</v>
          </cell>
          <cell r="AR5028">
            <v>10</v>
          </cell>
          <cell r="AS5028">
            <v>42313</v>
          </cell>
          <cell r="AT5028" t="str">
            <v>IDU-1815-2013 Terminado Acciones de Movilidad IDU Arterial  -</v>
          </cell>
          <cell r="AV5028" t="str">
            <v>sc</v>
          </cell>
        </row>
        <row r="5029">
          <cell r="AP5029">
            <v>522331</v>
          </cell>
          <cell r="AQ5029">
            <v>10008150</v>
          </cell>
          <cell r="AR5029">
            <v>10</v>
          </cell>
          <cell r="AS5029">
            <v>42667</v>
          </cell>
          <cell r="AT5029" t="str">
            <v>SD Terminado Parcheo UAERMV Arterial SD -</v>
          </cell>
          <cell r="AV5029" t="str">
            <v>sc</v>
          </cell>
        </row>
        <row r="5030">
          <cell r="AP5030">
            <v>522333</v>
          </cell>
          <cell r="AQ5030">
            <v>10008150</v>
          </cell>
          <cell r="AR5030">
            <v>10</v>
          </cell>
          <cell r="AS5030">
            <v>42412</v>
          </cell>
          <cell r="AT5030" t="str">
            <v>IDU-1806-2015 Contratado Mantenimiento Periódico IDU Arterial BRIGADA DE REACCIÓN VIAL -</v>
          </cell>
          <cell r="AV5030" t="str">
            <v>sc</v>
          </cell>
        </row>
        <row r="5031">
          <cell r="AP5031">
            <v>522335</v>
          </cell>
          <cell r="AQ5031">
            <v>10008150</v>
          </cell>
          <cell r="AR5031">
            <v>10</v>
          </cell>
          <cell r="AS5031">
            <v>42412</v>
          </cell>
          <cell r="AT5031" t="str">
            <v>IDU-1806-2015 Contratado Mantenimiento Periódico IDU Arterial BRIGADA DE REACCIÓN VIAL -</v>
          </cell>
          <cell r="AV5031" t="str">
            <v>sc</v>
          </cell>
        </row>
        <row r="5032">
          <cell r="AP5032">
            <v>522337</v>
          </cell>
          <cell r="AQ5032">
            <v>10008150</v>
          </cell>
          <cell r="AR5032">
            <v>10</v>
          </cell>
          <cell r="AS5032">
            <v>42667</v>
          </cell>
          <cell r="AT5032" t="str">
            <v>SD Terminado Parcheo UAERMV Arterial SD -</v>
          </cell>
          <cell r="AV5032" t="str">
            <v>sc</v>
          </cell>
        </row>
        <row r="5033">
          <cell r="AP5033">
            <v>522348</v>
          </cell>
          <cell r="AQ5033">
            <v>10008212</v>
          </cell>
          <cell r="AR5033">
            <v>10</v>
          </cell>
          <cell r="AS5033">
            <v>42412</v>
          </cell>
          <cell r="AT5033" t="str">
            <v>IDU-1806-2015 Contratado Mantenimiento Periódico IDU Arterial BRIGADA DE REACCIÓN VIAL -Anden 11-POLIZA ESTABILIDAD ACTIVA</v>
          </cell>
          <cell r="AV5033" t="str">
            <v>sc</v>
          </cell>
        </row>
        <row r="5034">
          <cell r="AP5034">
            <v>522350</v>
          </cell>
          <cell r="AQ5034">
            <v>10008212</v>
          </cell>
          <cell r="AR5034">
            <v>10</v>
          </cell>
          <cell r="AS5034">
            <v>42667</v>
          </cell>
          <cell r="AT5034" t="str">
            <v>SD Terminado Parcheo UAERMV Arterial SD -Anden 11-POLIZA ESTABILIDAD ACTIVA</v>
          </cell>
          <cell r="AV5034" t="str">
            <v>sc</v>
          </cell>
        </row>
        <row r="5035">
          <cell r="AP5035">
            <v>522352</v>
          </cell>
          <cell r="AQ5035">
            <v>10008212</v>
          </cell>
          <cell r="AR5035">
            <v>10</v>
          </cell>
          <cell r="AS5035">
            <v>42667</v>
          </cell>
          <cell r="AT5035" t="str">
            <v>SD Terminado Parcheo UAERMV Arterial SD -Anden 11-POLIZA ESTABILIDAD ACTIVA</v>
          </cell>
          <cell r="AV5035" t="str">
            <v>sc</v>
          </cell>
        </row>
        <row r="5036">
          <cell r="AP5036">
            <v>522354</v>
          </cell>
          <cell r="AQ5036">
            <v>10008212</v>
          </cell>
          <cell r="AR5036">
            <v>10</v>
          </cell>
          <cell r="AS5036">
            <v>42667</v>
          </cell>
          <cell r="AT5036" t="str">
            <v>SD Terminado Parcheo UAERMV Arterial SD -Anden 11-POLIZA ESTABILIDAD ACTIVA</v>
          </cell>
          <cell r="AV5036" t="str">
            <v>sc</v>
          </cell>
        </row>
        <row r="5037">
          <cell r="AP5037">
            <v>522360</v>
          </cell>
          <cell r="AQ5037">
            <v>10008355</v>
          </cell>
          <cell r="AR5037">
            <v>10</v>
          </cell>
          <cell r="AS5037">
            <v>42768</v>
          </cell>
          <cell r="AT5037" t="str">
            <v>SD Reservado Acciones de Movilidad UAERMV Circuito Movilidad Salvando Vidas -</v>
          </cell>
          <cell r="AV5037" t="str">
            <v>sc</v>
          </cell>
        </row>
        <row r="5038">
          <cell r="AP5038">
            <v>522371</v>
          </cell>
          <cell r="AQ5038">
            <v>10008458</v>
          </cell>
          <cell r="AR5038">
            <v>10</v>
          </cell>
          <cell r="AS5038">
            <v>42412</v>
          </cell>
          <cell r="AT5038" t="str">
            <v>IDU-1806-2015 Contratado Mantenimiento Periódico IDU Arterial BRIGADA DE REACCIÓN VIAL -</v>
          </cell>
          <cell r="AV5038" t="str">
            <v>sc</v>
          </cell>
        </row>
        <row r="5039">
          <cell r="AP5039">
            <v>522373</v>
          </cell>
          <cell r="AQ5039">
            <v>10008458</v>
          </cell>
          <cell r="AR5039">
            <v>10</v>
          </cell>
          <cell r="AS5039">
            <v>42667</v>
          </cell>
          <cell r="AT5039" t="str">
            <v>SD Terminado Parcheo UAERMV Arterial SD -</v>
          </cell>
          <cell r="AV5039" t="str">
            <v>sc</v>
          </cell>
        </row>
        <row r="5040">
          <cell r="AP5040">
            <v>522375</v>
          </cell>
          <cell r="AQ5040">
            <v>10008458</v>
          </cell>
          <cell r="AR5040">
            <v>10</v>
          </cell>
          <cell r="AS5040">
            <v>42667</v>
          </cell>
          <cell r="AT5040" t="str">
            <v>SD Terminado Parcheo UAERMV Arterial SD -</v>
          </cell>
          <cell r="AV5040" t="str">
            <v>sc</v>
          </cell>
        </row>
        <row r="5041">
          <cell r="AP5041">
            <v>522377</v>
          </cell>
          <cell r="AQ5041">
            <v>10008458</v>
          </cell>
          <cell r="AR5041">
            <v>10</v>
          </cell>
          <cell r="AS5041">
            <v>42667</v>
          </cell>
          <cell r="AT5041" t="str">
            <v>SD Terminado Parcheo UAERMV Arterial SD -</v>
          </cell>
          <cell r="AV5041" t="str">
            <v>sc</v>
          </cell>
        </row>
        <row r="5042">
          <cell r="AP5042">
            <v>522380</v>
          </cell>
          <cell r="AQ5042">
            <v>10008472</v>
          </cell>
          <cell r="AR5042">
            <v>10</v>
          </cell>
          <cell r="AS5042">
            <v>42768</v>
          </cell>
          <cell r="AT5042" t="str">
            <v>SD Reservado Acciones de Movilidad UAERMV Circuito Movilidad Salvando Vidas -</v>
          </cell>
          <cell r="AV5042" t="str">
            <v>sc</v>
          </cell>
        </row>
        <row r="5043">
          <cell r="AP5043">
            <v>522383</v>
          </cell>
          <cell r="AQ5043">
            <v>10008488</v>
          </cell>
          <cell r="AR5043">
            <v>10</v>
          </cell>
          <cell r="AS5043">
            <v>42313</v>
          </cell>
          <cell r="AT5043" t="str">
            <v>IDU-74-2008 Terminado Acciones de Movilidad IDU Arterial  -</v>
          </cell>
          <cell r="AV5043" t="str">
            <v>sc</v>
          </cell>
        </row>
        <row r="5044">
          <cell r="AP5044">
            <v>522388</v>
          </cell>
          <cell r="AQ5044">
            <v>10008532</v>
          </cell>
          <cell r="AR5044">
            <v>10</v>
          </cell>
          <cell r="AS5044">
            <v>42412</v>
          </cell>
          <cell r="AT5044" t="str">
            <v>IDU-1806-2015 Contratado Mantenimiento Periódico IDU Arterial BRIGADA DE REACCIÓN VIAL -</v>
          </cell>
          <cell r="AV5044" t="str">
            <v>sc</v>
          </cell>
        </row>
        <row r="5045">
          <cell r="AP5045">
            <v>522390</v>
          </cell>
          <cell r="AQ5045">
            <v>10008532</v>
          </cell>
          <cell r="AR5045">
            <v>10</v>
          </cell>
          <cell r="AS5045">
            <v>42412</v>
          </cell>
          <cell r="AT5045" t="str">
            <v>IDU-1806-2015 Contratado Mantenimiento Periódico IDU Arterial BRIGADA DE REACCIÓN VIAL -</v>
          </cell>
          <cell r="AV5045" t="str">
            <v>sc</v>
          </cell>
        </row>
        <row r="5046">
          <cell r="AP5046">
            <v>522392</v>
          </cell>
          <cell r="AQ5046">
            <v>10008532</v>
          </cell>
          <cell r="AR5046">
            <v>10</v>
          </cell>
          <cell r="AS5046">
            <v>42412</v>
          </cell>
          <cell r="AT5046" t="str">
            <v>IDU-1806-2015 Contratado Mantenimiento Periódico IDU Arterial BRIGADA DE REACCIÓN VIAL -</v>
          </cell>
          <cell r="AV5046" t="str">
            <v>sc</v>
          </cell>
        </row>
        <row r="5047">
          <cell r="AP5047">
            <v>522394</v>
          </cell>
          <cell r="AQ5047">
            <v>10008532</v>
          </cell>
          <cell r="AR5047">
            <v>10</v>
          </cell>
          <cell r="AS5047">
            <v>42412</v>
          </cell>
          <cell r="AT5047" t="str">
            <v>IDU-1806-2015 Contratado Mantenimiento Periódico IDU Arterial BRIGADA DE REACCIÓN VIAL -</v>
          </cell>
          <cell r="AV5047" t="str">
            <v>sc</v>
          </cell>
        </row>
        <row r="5048">
          <cell r="AP5048">
            <v>522397</v>
          </cell>
          <cell r="AQ5048">
            <v>10008543</v>
          </cell>
          <cell r="AR5048">
            <v>10</v>
          </cell>
          <cell r="AS5048">
            <v>42313</v>
          </cell>
          <cell r="AT5048" t="str">
            <v>IDU-74-2008 Terminado Acciones de Movilidad IDU Arterial  -</v>
          </cell>
          <cell r="AV5048" t="str">
            <v>sc</v>
          </cell>
        </row>
        <row r="5049">
          <cell r="AP5049">
            <v>522402</v>
          </cell>
          <cell r="AQ5049">
            <v>10008558</v>
          </cell>
          <cell r="AR5049">
            <v>10</v>
          </cell>
          <cell r="AS5049">
            <v>42412</v>
          </cell>
          <cell r="AT5049" t="str">
            <v>IDU-1806-2015 Contratado Mantenimiento Periódico IDU Arterial BRIGADA DE REACCIÓN VIAL -</v>
          </cell>
          <cell r="AV5049" t="str">
            <v>sc</v>
          </cell>
        </row>
        <row r="5050">
          <cell r="AP5050">
            <v>522404</v>
          </cell>
          <cell r="AQ5050">
            <v>10008558</v>
          </cell>
          <cell r="AR5050">
            <v>10</v>
          </cell>
          <cell r="AS5050">
            <v>42412</v>
          </cell>
          <cell r="AT5050" t="str">
            <v>IDU-1806-2015 Contratado Mantenimiento Periódico IDU Arterial BRIGADA DE REACCIÓN VIAL -</v>
          </cell>
          <cell r="AV5050" t="str">
            <v>sc</v>
          </cell>
        </row>
        <row r="5051">
          <cell r="AP5051">
            <v>522406</v>
          </cell>
          <cell r="AQ5051">
            <v>10008558</v>
          </cell>
          <cell r="AR5051">
            <v>10</v>
          </cell>
          <cell r="AS5051">
            <v>42412</v>
          </cell>
          <cell r="AT5051" t="str">
            <v>IDU-1806-2015 Contratado Mantenimiento Periódico IDU Arterial BRIGADA DE REACCIÓN VIAL -</v>
          </cell>
          <cell r="AV5051" t="str">
            <v>sc</v>
          </cell>
        </row>
        <row r="5052">
          <cell r="AP5052">
            <v>522408</v>
          </cell>
          <cell r="AQ5052">
            <v>10008558</v>
          </cell>
          <cell r="AR5052">
            <v>10</v>
          </cell>
          <cell r="AS5052">
            <v>42412</v>
          </cell>
          <cell r="AT5052" t="str">
            <v>IDU-1806-2015 Contratado Mantenimiento Periódico IDU Arterial BRIGADA DE REACCIÓN VIAL -</v>
          </cell>
          <cell r="AV5052" t="str">
            <v>sc</v>
          </cell>
        </row>
        <row r="5053">
          <cell r="AP5053">
            <v>522413</v>
          </cell>
          <cell r="AQ5053">
            <v>10008594</v>
          </cell>
          <cell r="AR5053">
            <v>10</v>
          </cell>
          <cell r="AS5053">
            <v>42412</v>
          </cell>
          <cell r="AT5053" t="str">
            <v>IDU-1806-2015 Contratado Mantenimiento Periódico IDU Arterial BRIGADA DE REACCIÓN VIAL -</v>
          </cell>
          <cell r="AV5053" t="str">
            <v>sc</v>
          </cell>
        </row>
        <row r="5054">
          <cell r="AP5054">
            <v>522415</v>
          </cell>
          <cell r="AQ5054">
            <v>10008594</v>
          </cell>
          <cell r="AR5054">
            <v>10</v>
          </cell>
          <cell r="AS5054">
            <v>42667</v>
          </cell>
          <cell r="AT5054" t="str">
            <v>SD Terminado Parcheo UAERMV Arterial SD -</v>
          </cell>
          <cell r="AV5054" t="str">
            <v>sc</v>
          </cell>
        </row>
        <row r="5055">
          <cell r="AP5055">
            <v>522417</v>
          </cell>
          <cell r="AQ5055">
            <v>10008594</v>
          </cell>
          <cell r="AR5055">
            <v>10</v>
          </cell>
          <cell r="AS5055">
            <v>42667</v>
          </cell>
          <cell r="AT5055" t="str">
            <v>SD Terminado Parcheo UAERMV Arterial SD -</v>
          </cell>
          <cell r="AV5055" t="str">
            <v>sc</v>
          </cell>
        </row>
        <row r="5056">
          <cell r="AP5056">
            <v>522419</v>
          </cell>
          <cell r="AQ5056">
            <v>10008594</v>
          </cell>
          <cell r="AR5056">
            <v>10</v>
          </cell>
          <cell r="AS5056">
            <v>42667</v>
          </cell>
          <cell r="AT5056" t="str">
            <v>SD Terminado Parcheo UAERMV Arterial SD -</v>
          </cell>
          <cell r="AV5056" t="str">
            <v>sc</v>
          </cell>
        </row>
        <row r="5057">
          <cell r="AP5057">
            <v>522422</v>
          </cell>
          <cell r="AQ5057">
            <v>10008603</v>
          </cell>
          <cell r="AR5057">
            <v>10</v>
          </cell>
          <cell r="AS5057">
            <v>42313</v>
          </cell>
          <cell r="AT5057" t="str">
            <v>IDU-1815-2013 Terminado Acciones de Movilidad IDU Arterial  -</v>
          </cell>
          <cell r="AV5057" t="str">
            <v>sc</v>
          </cell>
        </row>
        <row r="5058">
          <cell r="AP5058">
            <v>522425</v>
          </cell>
          <cell r="AQ5058">
            <v>10008649</v>
          </cell>
          <cell r="AR5058">
            <v>10</v>
          </cell>
          <cell r="AS5058">
            <v>42313</v>
          </cell>
          <cell r="AT5058" t="str">
            <v>IDU-74-2008 Terminado Mantenimiento Rutinario IDU Circuito Movilidad  -</v>
          </cell>
          <cell r="AV5058" t="str">
            <v>sc</v>
          </cell>
        </row>
        <row r="5059">
          <cell r="AP5059">
            <v>522439</v>
          </cell>
          <cell r="AQ5059">
            <v>10008698</v>
          </cell>
          <cell r="AR5059">
            <v>10</v>
          </cell>
          <cell r="AS5059">
            <v>42667</v>
          </cell>
          <cell r="AT5059" t="str">
            <v>SD Terminado Parcheo UAERMV Arterial SD -</v>
          </cell>
          <cell r="AV5059" t="str">
            <v>sc</v>
          </cell>
        </row>
        <row r="5060">
          <cell r="AP5060">
            <v>522441</v>
          </cell>
          <cell r="AQ5060">
            <v>10008698</v>
          </cell>
          <cell r="AR5060">
            <v>10</v>
          </cell>
          <cell r="AS5060">
            <v>42412</v>
          </cell>
          <cell r="AT5060" t="str">
            <v>IDU-1806-2015 Contratado Mantenimiento Periódico IDU Arterial BRIGADA DE REACCIÓN VIAL -</v>
          </cell>
          <cell r="AV5060" t="str">
            <v>sc</v>
          </cell>
        </row>
        <row r="5061">
          <cell r="AP5061">
            <v>522443</v>
          </cell>
          <cell r="AQ5061">
            <v>10008698</v>
          </cell>
          <cell r="AR5061">
            <v>10</v>
          </cell>
          <cell r="AS5061">
            <v>42412</v>
          </cell>
          <cell r="AT5061" t="str">
            <v>IDU-1806-2015 Contratado Mantenimiento Periódico IDU Arterial BRIGADA DE REACCIÓN VIAL -</v>
          </cell>
          <cell r="AV5061" t="str">
            <v>sc</v>
          </cell>
        </row>
        <row r="5062">
          <cell r="AP5062">
            <v>522445</v>
          </cell>
          <cell r="AQ5062">
            <v>10008698</v>
          </cell>
          <cell r="AR5062">
            <v>10</v>
          </cell>
          <cell r="AS5062">
            <v>42667</v>
          </cell>
          <cell r="AT5062" t="str">
            <v>SD Terminado Parcheo UAERMV Arterial SD -</v>
          </cell>
          <cell r="AV5062" t="str">
            <v>sc</v>
          </cell>
        </row>
        <row r="5063">
          <cell r="AP5063">
            <v>522456</v>
          </cell>
          <cell r="AQ5063">
            <v>10008764</v>
          </cell>
          <cell r="AR5063">
            <v>10</v>
          </cell>
          <cell r="AS5063">
            <v>42412</v>
          </cell>
          <cell r="AT5063" t="str">
            <v>IDU-1806-2015 Contratado Mantenimiento Periódico IDU Arterial BRIGADA DE REACCIÓN VIAL -</v>
          </cell>
          <cell r="AV5063" t="str">
            <v>sc</v>
          </cell>
        </row>
        <row r="5064">
          <cell r="AP5064">
            <v>522458</v>
          </cell>
          <cell r="AQ5064">
            <v>10008764</v>
          </cell>
          <cell r="AR5064">
            <v>10</v>
          </cell>
          <cell r="AS5064">
            <v>42412</v>
          </cell>
          <cell r="AT5064" t="str">
            <v>IDU-1806-2015 Contratado Mantenimiento Periódico IDU Arterial BRIGADA DE REACCIÓN VIAL -</v>
          </cell>
          <cell r="AV5064" t="str">
            <v>sc</v>
          </cell>
        </row>
        <row r="5065">
          <cell r="AP5065">
            <v>522460</v>
          </cell>
          <cell r="AQ5065">
            <v>10008764</v>
          </cell>
          <cell r="AR5065">
            <v>10</v>
          </cell>
          <cell r="AS5065">
            <v>42412</v>
          </cell>
          <cell r="AT5065" t="str">
            <v>IDU-1806-2015 Contratado Mantenimiento Periódico IDU Arterial BRIGADA DE REACCIÓN VIAL -</v>
          </cell>
          <cell r="AV5065" t="str">
            <v>sc</v>
          </cell>
        </row>
        <row r="5066">
          <cell r="AP5066">
            <v>522462</v>
          </cell>
          <cell r="AQ5066">
            <v>10008764</v>
          </cell>
          <cell r="AR5066">
            <v>10</v>
          </cell>
          <cell r="AS5066">
            <v>42412</v>
          </cell>
          <cell r="AT5066" t="str">
            <v>IDU-1806-2015 Contratado Mantenimiento Periódico IDU Arterial BRIGADA DE REACCIÓN VIAL -</v>
          </cell>
          <cell r="AV5066" t="str">
            <v>sc</v>
          </cell>
        </row>
        <row r="5067">
          <cell r="AP5067">
            <v>522473</v>
          </cell>
          <cell r="AQ5067">
            <v>10008844</v>
          </cell>
          <cell r="AR5067">
            <v>10</v>
          </cell>
          <cell r="AS5067">
            <v>42412</v>
          </cell>
          <cell r="AT5067" t="str">
            <v>IDU-1806-2015 Contratado Mantenimiento Periódico IDU Arterial BRIGADA DE REACCIÓN VIAL -</v>
          </cell>
          <cell r="AV5067" t="str">
            <v>sc</v>
          </cell>
        </row>
        <row r="5068">
          <cell r="AP5068">
            <v>522475</v>
          </cell>
          <cell r="AQ5068">
            <v>10008844</v>
          </cell>
          <cell r="AR5068">
            <v>10</v>
          </cell>
          <cell r="AS5068">
            <v>42412</v>
          </cell>
          <cell r="AT5068" t="str">
            <v>IDU-1806-2015 Contratado Mantenimiento Periódico IDU Arterial BRIGADA DE REACCIÓN VIAL -</v>
          </cell>
          <cell r="AV5068" t="str">
            <v>sc</v>
          </cell>
        </row>
        <row r="5069">
          <cell r="AP5069">
            <v>522477</v>
          </cell>
          <cell r="AQ5069">
            <v>10008844</v>
          </cell>
          <cell r="AR5069">
            <v>10</v>
          </cell>
          <cell r="AS5069">
            <v>42412</v>
          </cell>
          <cell r="AT5069" t="str">
            <v>IDU-1806-2015 Contratado Mantenimiento Periódico IDU Arterial BRIGADA DE REACCIÓN VIAL -</v>
          </cell>
          <cell r="AV5069" t="str">
            <v>sc</v>
          </cell>
        </row>
        <row r="5070">
          <cell r="AP5070">
            <v>522479</v>
          </cell>
          <cell r="AQ5070">
            <v>10008844</v>
          </cell>
          <cell r="AR5070">
            <v>10</v>
          </cell>
          <cell r="AS5070">
            <v>42723</v>
          </cell>
          <cell r="AT5070" t="str">
            <v>SD Terminado Mantenimiento Periódico UAERMV Arterial SD -</v>
          </cell>
          <cell r="AV5070" t="str">
            <v>sc</v>
          </cell>
        </row>
        <row r="5071">
          <cell r="AP5071">
            <v>522482</v>
          </cell>
          <cell r="AQ5071">
            <v>10008848</v>
          </cell>
          <cell r="AR5071">
            <v>10</v>
          </cell>
          <cell r="AS5071">
            <v>42313</v>
          </cell>
          <cell r="AT5071" t="str">
            <v>IDU-74-2008 Terminado Mantenimiento Rutinario IDU Circuito Movilidad  -</v>
          </cell>
          <cell r="AV5071" t="str">
            <v>INTERVENCION IDU IDU-74-2008 MANTENIMIENTO RUTINARIO Fecha Reporte 4/11/2015</v>
          </cell>
        </row>
        <row r="5072">
          <cell r="AP5072">
            <v>522493</v>
          </cell>
          <cell r="AQ5072">
            <v>10008900</v>
          </cell>
          <cell r="AR5072">
            <v>10</v>
          </cell>
          <cell r="AS5072">
            <v>42412</v>
          </cell>
          <cell r="AT5072" t="str">
            <v>IDU-1806-2015 Contratado Mantenimiento Periódico IDU Arterial BRIGADA DE REACCIÓN VIAL -</v>
          </cell>
          <cell r="AV5072" t="str">
            <v>sc</v>
          </cell>
        </row>
        <row r="5073">
          <cell r="AP5073">
            <v>522495</v>
          </cell>
          <cell r="AQ5073">
            <v>10008900</v>
          </cell>
          <cell r="AR5073">
            <v>10</v>
          </cell>
          <cell r="AS5073">
            <v>42412</v>
          </cell>
          <cell r="AT5073" t="str">
            <v>IDU-1806-2015 Contratado Mantenimiento Periódico IDU Arterial BRIGADA DE REACCIÓN VIAL -</v>
          </cell>
          <cell r="AV5073" t="str">
            <v>sc</v>
          </cell>
        </row>
        <row r="5074">
          <cell r="AP5074">
            <v>522497</v>
          </cell>
          <cell r="AQ5074">
            <v>10008900</v>
          </cell>
          <cell r="AR5074">
            <v>10</v>
          </cell>
          <cell r="AS5074">
            <v>42412</v>
          </cell>
          <cell r="AT5074" t="str">
            <v>IDU-1806-2015 Contratado Mantenimiento Periódico IDU Arterial BRIGADA DE REACCIÓN VIAL -</v>
          </cell>
          <cell r="AV5074" t="str">
            <v>sc</v>
          </cell>
        </row>
        <row r="5075">
          <cell r="AP5075">
            <v>522499</v>
          </cell>
          <cell r="AQ5075">
            <v>10008900</v>
          </cell>
          <cell r="AR5075">
            <v>10</v>
          </cell>
          <cell r="AS5075">
            <v>42412</v>
          </cell>
          <cell r="AT5075" t="str">
            <v>IDU-1806-2015 Contratado Mantenimiento Periódico IDU Arterial BRIGADA DE REACCIÓN VIAL -</v>
          </cell>
          <cell r="AV5075" t="str">
            <v>sc</v>
          </cell>
        </row>
        <row r="5076">
          <cell r="AP5076">
            <v>522504</v>
          </cell>
          <cell r="AQ5076">
            <v>10008970</v>
          </cell>
          <cell r="AR5076">
            <v>10</v>
          </cell>
          <cell r="AS5076">
            <v>42412</v>
          </cell>
          <cell r="AT5076" t="str">
            <v>IDU-1806-2015 Contratado Mantenimiento Periódico IDU Arterial BRIGADA DE REACCIÓN VIAL -</v>
          </cell>
          <cell r="AV5076" t="str">
            <v>sc</v>
          </cell>
        </row>
        <row r="5077">
          <cell r="AP5077">
            <v>522506</v>
          </cell>
          <cell r="AQ5077">
            <v>10008970</v>
          </cell>
          <cell r="AR5077">
            <v>10</v>
          </cell>
          <cell r="AS5077">
            <v>42412</v>
          </cell>
          <cell r="AT5077" t="str">
            <v>IDU-1806-2015 Contratado Mantenimiento Periódico IDU Arterial BRIGADA DE REACCIÓN VIAL -</v>
          </cell>
          <cell r="AV5077" t="str">
            <v>sc</v>
          </cell>
        </row>
        <row r="5078">
          <cell r="AP5078">
            <v>522508</v>
          </cell>
          <cell r="AQ5078">
            <v>10008970</v>
          </cell>
          <cell r="AR5078">
            <v>10</v>
          </cell>
          <cell r="AS5078">
            <v>42412</v>
          </cell>
          <cell r="AT5078" t="str">
            <v>IDU-1806-2015 Contratado Mantenimiento Periódico IDU Arterial BRIGADA DE REACCIÓN VIAL -</v>
          </cell>
          <cell r="AV5078" t="str">
            <v>sc</v>
          </cell>
        </row>
        <row r="5079">
          <cell r="AP5079">
            <v>522510</v>
          </cell>
          <cell r="AQ5079">
            <v>10008970</v>
          </cell>
          <cell r="AR5079">
            <v>10</v>
          </cell>
          <cell r="AS5079">
            <v>42412</v>
          </cell>
          <cell r="AT5079" t="str">
            <v>IDU-1806-2015 Contratado Mantenimiento Periódico IDU Arterial BRIGADA DE REACCIÓN VIAL -</v>
          </cell>
          <cell r="AV5079" t="str">
            <v>sc</v>
          </cell>
        </row>
        <row r="5080">
          <cell r="AP5080">
            <v>522515</v>
          </cell>
          <cell r="AQ5080">
            <v>10009018</v>
          </cell>
          <cell r="AR5080">
            <v>10</v>
          </cell>
          <cell r="AS5080">
            <v>42667</v>
          </cell>
          <cell r="AT5080" t="str">
            <v>SD Terminado Parcheo UAERMV Arterial SD -</v>
          </cell>
          <cell r="AV5080" t="str">
            <v>sc</v>
          </cell>
        </row>
        <row r="5081">
          <cell r="AP5081">
            <v>522517</v>
          </cell>
          <cell r="AQ5081">
            <v>10009018</v>
          </cell>
          <cell r="AR5081">
            <v>10</v>
          </cell>
          <cell r="AS5081">
            <v>42412</v>
          </cell>
          <cell r="AT5081" t="str">
            <v>IDU-1806-2015 Contratado Mantenimiento Periódico IDU Arterial BRIGADA DE REACCIÓN VIAL -</v>
          </cell>
          <cell r="AV5081" t="str">
            <v>sc</v>
          </cell>
        </row>
        <row r="5082">
          <cell r="AP5082">
            <v>522519</v>
          </cell>
          <cell r="AQ5082">
            <v>10009018</v>
          </cell>
          <cell r="AR5082">
            <v>10</v>
          </cell>
          <cell r="AS5082">
            <v>42412</v>
          </cell>
          <cell r="AT5082" t="str">
            <v>IDU-1806-2015 Contratado Mantenimiento Periódico IDU Arterial BRIGADA DE REACCIÓN VIAL -</v>
          </cell>
          <cell r="AV5082" t="str">
            <v>sc</v>
          </cell>
        </row>
        <row r="5083">
          <cell r="AP5083">
            <v>522521</v>
          </cell>
          <cell r="AQ5083">
            <v>10009018</v>
          </cell>
          <cell r="AR5083">
            <v>10</v>
          </cell>
          <cell r="AS5083">
            <v>42412</v>
          </cell>
          <cell r="AT5083" t="str">
            <v>IDU-1806-2015 Contratado Mantenimiento Periódico IDU Arterial BRIGADA DE REACCIÓN VIAL -</v>
          </cell>
          <cell r="AV5083" t="str">
            <v>sc</v>
          </cell>
        </row>
        <row r="5084">
          <cell r="AP5084">
            <v>522529</v>
          </cell>
          <cell r="AQ5084">
            <v>10009040</v>
          </cell>
          <cell r="AR5084">
            <v>10</v>
          </cell>
          <cell r="AS5084">
            <v>42412</v>
          </cell>
          <cell r="AT5084" t="str">
            <v>IDU-1806-2015 Contratado Mantenimiento Periódico IDU Arterial BRIGADA DE REACCIÓN VIAL -</v>
          </cell>
          <cell r="AV5084" t="str">
            <v>sc</v>
          </cell>
        </row>
        <row r="5085">
          <cell r="AP5085">
            <v>522531</v>
          </cell>
          <cell r="AQ5085">
            <v>10009040</v>
          </cell>
          <cell r="AR5085">
            <v>10</v>
          </cell>
          <cell r="AS5085">
            <v>42412</v>
          </cell>
          <cell r="AT5085" t="str">
            <v>IDU-1806-2015 Contratado Mantenimiento Periódico IDU Arterial BRIGADA DE REACCIÓN VIAL -</v>
          </cell>
          <cell r="AV5085" t="str">
            <v>sc</v>
          </cell>
        </row>
        <row r="5086">
          <cell r="AP5086">
            <v>522533</v>
          </cell>
          <cell r="AQ5086">
            <v>10009040</v>
          </cell>
          <cell r="AR5086">
            <v>10</v>
          </cell>
          <cell r="AS5086">
            <v>42412</v>
          </cell>
          <cell r="AT5086" t="str">
            <v>IDU-1806-2015 Contratado Mantenimiento Periódico IDU Arterial BRIGADA DE REACCIÓN VIAL -</v>
          </cell>
          <cell r="AV5086" t="str">
            <v>sc</v>
          </cell>
        </row>
        <row r="5087">
          <cell r="AP5087">
            <v>522535</v>
          </cell>
          <cell r="AQ5087">
            <v>10009040</v>
          </cell>
          <cell r="AR5087">
            <v>10</v>
          </cell>
          <cell r="AS5087">
            <v>42412</v>
          </cell>
          <cell r="AT5087" t="str">
            <v>IDU-1806-2015 Contratado Mantenimiento Periódico IDU Arterial BRIGADA DE REACCIÓN VIAL -</v>
          </cell>
          <cell r="AV5087" t="str">
            <v>sc</v>
          </cell>
        </row>
        <row r="5088">
          <cell r="AP5088">
            <v>522541</v>
          </cell>
          <cell r="AQ5088">
            <v>10009065</v>
          </cell>
          <cell r="AR5088">
            <v>10</v>
          </cell>
          <cell r="AS5088">
            <v>42768</v>
          </cell>
          <cell r="AT5088" t="str">
            <v>SD Reservado Acciones de Movilidad UAERMV Circuito Movilidad Salvando Vidas -</v>
          </cell>
          <cell r="AV5088" t="str">
            <v>INTERVENCION IDU IDU-74-2008 MANTENIMIENTO RUTINARIO Fecha Reporte 4/11/2015</v>
          </cell>
        </row>
        <row r="5089">
          <cell r="AP5089">
            <v>522546</v>
          </cell>
          <cell r="AQ5089">
            <v>10009084</v>
          </cell>
          <cell r="AR5089">
            <v>10</v>
          </cell>
          <cell r="AS5089">
            <v>42412</v>
          </cell>
          <cell r="AT5089" t="str">
            <v>IDU-1806-2015 Contratado Mantenimiento Periódico IDU Arterial BRIGADA DE REACCIÓN VIAL -</v>
          </cell>
          <cell r="AV5089" t="str">
            <v>sc</v>
          </cell>
        </row>
        <row r="5090">
          <cell r="AP5090">
            <v>522548</v>
          </cell>
          <cell r="AQ5090">
            <v>10009084</v>
          </cell>
          <cell r="AR5090">
            <v>10</v>
          </cell>
          <cell r="AS5090">
            <v>42412</v>
          </cell>
          <cell r="AT5090" t="str">
            <v>IDU-1806-2015 Contratado Mantenimiento Periódico IDU Arterial BRIGADA DE REACCIÓN VIAL -</v>
          </cell>
          <cell r="AV5090" t="str">
            <v>sc</v>
          </cell>
        </row>
        <row r="5091">
          <cell r="AP5091">
            <v>522550</v>
          </cell>
          <cell r="AQ5091">
            <v>10009084</v>
          </cell>
          <cell r="AR5091">
            <v>10</v>
          </cell>
          <cell r="AS5091">
            <v>42412</v>
          </cell>
          <cell r="AT5091" t="str">
            <v>IDU-1806-2015 Contratado Mantenimiento Periódico IDU Arterial BRIGADA DE REACCIÓN VIAL -</v>
          </cell>
          <cell r="AV5091" t="str">
            <v>sc</v>
          </cell>
        </row>
        <row r="5092">
          <cell r="AP5092">
            <v>522552</v>
          </cell>
          <cell r="AQ5092">
            <v>10009084</v>
          </cell>
          <cell r="AR5092">
            <v>10</v>
          </cell>
          <cell r="AS5092">
            <v>42412</v>
          </cell>
          <cell r="AT5092" t="str">
            <v>IDU-1806-2015 Contratado Mantenimiento Periódico IDU Arterial BRIGADA DE REACCIÓN VIAL -</v>
          </cell>
          <cell r="AV5092" t="str">
            <v>sc</v>
          </cell>
        </row>
        <row r="5093">
          <cell r="AP5093">
            <v>522571</v>
          </cell>
          <cell r="AQ5093">
            <v>10009132</v>
          </cell>
          <cell r="AR5093">
            <v>10</v>
          </cell>
          <cell r="AS5093">
            <v>42667</v>
          </cell>
          <cell r="AT5093" t="str">
            <v>SD Terminado Parcheo UAERMV Arterial SD -</v>
          </cell>
          <cell r="AV5093" t="str">
            <v>sc</v>
          </cell>
        </row>
        <row r="5094">
          <cell r="AP5094">
            <v>522573</v>
          </cell>
          <cell r="AQ5094">
            <v>10009132</v>
          </cell>
          <cell r="AR5094">
            <v>10</v>
          </cell>
          <cell r="AS5094">
            <v>42412</v>
          </cell>
          <cell r="AT5094" t="str">
            <v>IDU-1806-2015 Contratado Mantenimiento Periódico IDU Arterial BRIGADA DE REACCIÓN VIAL -</v>
          </cell>
          <cell r="AV5094" t="str">
            <v>sc</v>
          </cell>
        </row>
        <row r="5095">
          <cell r="AP5095">
            <v>522575</v>
          </cell>
          <cell r="AQ5095">
            <v>10009132</v>
          </cell>
          <cell r="AR5095">
            <v>10</v>
          </cell>
          <cell r="AS5095">
            <v>42412</v>
          </cell>
          <cell r="AT5095" t="str">
            <v>IDU-1806-2015 Contratado Mantenimiento Periódico IDU Arterial BRIGADA DE REACCIÓN VIAL -</v>
          </cell>
          <cell r="AV5095" t="str">
            <v>sc</v>
          </cell>
        </row>
        <row r="5096">
          <cell r="AP5096">
            <v>522577</v>
          </cell>
          <cell r="AQ5096">
            <v>10009132</v>
          </cell>
          <cell r="AR5096">
            <v>10</v>
          </cell>
          <cell r="AS5096">
            <v>42667</v>
          </cell>
          <cell r="AT5096" t="str">
            <v>SD Terminado Parcheo UAERMV Arterial SD -</v>
          </cell>
          <cell r="AV5096" t="str">
            <v>sc</v>
          </cell>
        </row>
        <row r="5097">
          <cell r="AP5097">
            <v>522580</v>
          </cell>
          <cell r="AQ5097">
            <v>10009153</v>
          </cell>
          <cell r="AR5097">
            <v>10</v>
          </cell>
          <cell r="AS5097">
            <v>42768</v>
          </cell>
          <cell r="AT5097" t="str">
            <v>SD Reservado Acciones de Movilidad UAERMV Circuito Movilidad Salvando Vidas -</v>
          </cell>
          <cell r="AV5097" t="str">
            <v>sc</v>
          </cell>
        </row>
        <row r="5098">
          <cell r="AP5098">
            <v>522583</v>
          </cell>
          <cell r="AQ5098">
            <v>10009172</v>
          </cell>
          <cell r="AR5098">
            <v>10</v>
          </cell>
          <cell r="AS5098">
            <v>42313</v>
          </cell>
          <cell r="AT5098" t="str">
            <v>IDU-74-2008 Terminado Acciones de Movilidad IDU Arterial  -</v>
          </cell>
          <cell r="AV5098" t="str">
            <v>sc</v>
          </cell>
        </row>
        <row r="5099">
          <cell r="AP5099">
            <v>522588</v>
          </cell>
          <cell r="AQ5099">
            <v>10009186</v>
          </cell>
          <cell r="AR5099">
            <v>10</v>
          </cell>
          <cell r="AS5099">
            <v>42667</v>
          </cell>
          <cell r="AT5099" t="str">
            <v>SD Terminado Parcheo UAERMV Arterial SD -</v>
          </cell>
          <cell r="AV5099" t="str">
            <v>sc</v>
          </cell>
        </row>
        <row r="5100">
          <cell r="AP5100">
            <v>522590</v>
          </cell>
          <cell r="AQ5100">
            <v>10009186</v>
          </cell>
          <cell r="AR5100">
            <v>10</v>
          </cell>
          <cell r="AS5100">
            <v>42412</v>
          </cell>
          <cell r="AT5100" t="str">
            <v>IDU-1806-2015 Contratado Mantenimiento Periódico IDU Arterial BRIGADA DE REACCIÓN VIAL -</v>
          </cell>
          <cell r="AV5100" t="str">
            <v>sc</v>
          </cell>
        </row>
        <row r="5101">
          <cell r="AP5101">
            <v>522592</v>
          </cell>
          <cell r="AQ5101">
            <v>10009186</v>
          </cell>
          <cell r="AR5101">
            <v>10</v>
          </cell>
          <cell r="AS5101">
            <v>42412</v>
          </cell>
          <cell r="AT5101" t="str">
            <v>IDU-1806-2015 Contratado Mantenimiento Periódico IDU Arterial BRIGADA DE REACCIÓN VIAL -</v>
          </cell>
          <cell r="AV5101" t="str">
            <v>sc</v>
          </cell>
        </row>
        <row r="5102">
          <cell r="AP5102">
            <v>522594</v>
          </cell>
          <cell r="AQ5102">
            <v>10009186</v>
          </cell>
          <cell r="AR5102">
            <v>10</v>
          </cell>
          <cell r="AS5102">
            <v>42412</v>
          </cell>
          <cell r="AT5102" t="str">
            <v>IDU-1806-2015 Contratado Mantenimiento Periódico IDU Arterial BRIGADA DE REACCIÓN VIAL -</v>
          </cell>
          <cell r="AV5102" t="str">
            <v>sc</v>
          </cell>
        </row>
        <row r="5103">
          <cell r="AP5103">
            <v>522597</v>
          </cell>
          <cell r="AQ5103">
            <v>10009206</v>
          </cell>
          <cell r="AR5103">
            <v>10</v>
          </cell>
          <cell r="AS5103">
            <v>42313</v>
          </cell>
          <cell r="AT5103" t="str">
            <v>IDU-74-2008 Terminado Mantenimiento Rutinario IDU Arterial  -</v>
          </cell>
          <cell r="AV5103" t="str">
            <v>sc</v>
          </cell>
        </row>
        <row r="5104">
          <cell r="AP5104">
            <v>522603</v>
          </cell>
          <cell r="AQ5104">
            <v>10009236</v>
          </cell>
          <cell r="AR5104">
            <v>10</v>
          </cell>
          <cell r="AS5104">
            <v>42412</v>
          </cell>
          <cell r="AT5104" t="str">
            <v>IDU-1806-2015 Contratado Mantenimiento Periódico IDU Arterial BRIGADA DE REACCIÓN VIAL -</v>
          </cell>
          <cell r="AV5104" t="str">
            <v>sc</v>
          </cell>
        </row>
        <row r="5105">
          <cell r="AP5105">
            <v>522605</v>
          </cell>
          <cell r="AQ5105">
            <v>10009236</v>
          </cell>
          <cell r="AR5105">
            <v>10</v>
          </cell>
          <cell r="AS5105">
            <v>42412</v>
          </cell>
          <cell r="AT5105" t="str">
            <v>IDU-1806-2015 Contratado Mantenimiento Periódico IDU Arterial BRIGADA DE REACCIÓN VIAL -</v>
          </cell>
          <cell r="AV5105" t="str">
            <v>sc</v>
          </cell>
        </row>
        <row r="5106">
          <cell r="AP5106">
            <v>522607</v>
          </cell>
          <cell r="AQ5106">
            <v>10009236</v>
          </cell>
          <cell r="AR5106">
            <v>10</v>
          </cell>
          <cell r="AS5106">
            <v>42412</v>
          </cell>
          <cell r="AT5106" t="str">
            <v>IDU-1806-2015 Contratado Mantenimiento Periódico IDU Arterial BRIGADA DE REACCIÓN VIAL -</v>
          </cell>
          <cell r="AV5106" t="str">
            <v>sc</v>
          </cell>
        </row>
        <row r="5107">
          <cell r="AP5107">
            <v>522609</v>
          </cell>
          <cell r="AQ5107">
            <v>10009236</v>
          </cell>
          <cell r="AR5107">
            <v>10</v>
          </cell>
          <cell r="AS5107">
            <v>42412</v>
          </cell>
          <cell r="AT5107" t="str">
            <v>IDU-1806-2015 Contratado Mantenimiento Periódico IDU Arterial BRIGADA DE REACCIÓN VIAL -</v>
          </cell>
          <cell r="AV5107" t="str">
            <v>sc</v>
          </cell>
        </row>
        <row r="5108">
          <cell r="AP5108">
            <v>522623</v>
          </cell>
          <cell r="AQ5108">
            <v>10009270</v>
          </cell>
          <cell r="AR5108">
            <v>10</v>
          </cell>
          <cell r="AS5108">
            <v>42313</v>
          </cell>
          <cell r="AT5108" t="str">
            <v>IDU-74-2008 Terminado Mantenimiento Rutinario IDU Circuito Movilidad  -</v>
          </cell>
          <cell r="AV5108" t="str">
            <v>sc</v>
          </cell>
        </row>
        <row r="5109">
          <cell r="AP5109">
            <v>522632</v>
          </cell>
          <cell r="AQ5109">
            <v>10009335</v>
          </cell>
          <cell r="AR5109">
            <v>10</v>
          </cell>
          <cell r="AS5109">
            <v>42313</v>
          </cell>
          <cell r="AT5109" t="str">
            <v>IDU-74-2008 Terminado Mantenimiento Rutinario IDU Circuito Movilidad  -</v>
          </cell>
          <cell r="AV5109" t="str">
            <v>sc</v>
          </cell>
        </row>
        <row r="5110">
          <cell r="AP5110">
            <v>522640</v>
          </cell>
          <cell r="AQ5110">
            <v>10009370</v>
          </cell>
          <cell r="AR5110">
            <v>10</v>
          </cell>
          <cell r="AS5110">
            <v>42412</v>
          </cell>
          <cell r="AT5110" t="str">
            <v>IDU-1806-2015 Contratado Mantenimiento Periódico IDU Arterial BRIGADA DE REACCIÓN VIAL -</v>
          </cell>
          <cell r="AV5110" t="str">
            <v>sc</v>
          </cell>
        </row>
        <row r="5111">
          <cell r="AP5111">
            <v>522642</v>
          </cell>
          <cell r="AQ5111">
            <v>10009370</v>
          </cell>
          <cell r="AR5111">
            <v>10</v>
          </cell>
          <cell r="AS5111">
            <v>42412</v>
          </cell>
          <cell r="AT5111" t="str">
            <v>IDU-1806-2015 Contratado Mantenimiento Periódico IDU Arterial BRIGADA DE REACCIÓN VIAL -</v>
          </cell>
          <cell r="AV5111" t="str">
            <v>sc</v>
          </cell>
        </row>
        <row r="5112">
          <cell r="AP5112">
            <v>522644</v>
          </cell>
          <cell r="AQ5112">
            <v>10009370</v>
          </cell>
          <cell r="AR5112">
            <v>10</v>
          </cell>
          <cell r="AS5112">
            <v>42412</v>
          </cell>
          <cell r="AT5112" t="str">
            <v>IDU-1806-2015 Contratado Mantenimiento Periódico IDU Arterial BRIGADA DE REACCIÓN VIAL -</v>
          </cell>
          <cell r="AV5112" t="str">
            <v>sc</v>
          </cell>
        </row>
        <row r="5113">
          <cell r="AP5113">
            <v>522646</v>
          </cell>
          <cell r="AQ5113">
            <v>10009370</v>
          </cell>
          <cell r="AR5113">
            <v>10</v>
          </cell>
          <cell r="AS5113">
            <v>42412</v>
          </cell>
          <cell r="AT5113" t="str">
            <v>IDU-1806-2015 Contratado Mantenimiento Periódico IDU Arterial BRIGADA DE REACCIÓN VIAL -</v>
          </cell>
          <cell r="AV5113" t="str">
            <v>sc</v>
          </cell>
        </row>
        <row r="5114">
          <cell r="AP5114">
            <v>522649</v>
          </cell>
          <cell r="AQ5114">
            <v>10009372</v>
          </cell>
          <cell r="AR5114">
            <v>10</v>
          </cell>
          <cell r="AS5114">
            <v>42768</v>
          </cell>
          <cell r="AT5114" t="str">
            <v>SD Reservado Acciones de Movilidad UAERMV Circuito Movilidad Salvando Vidas -</v>
          </cell>
          <cell r="AV5114" t="str">
            <v>sc</v>
          </cell>
        </row>
        <row r="5115">
          <cell r="AP5115">
            <v>522652</v>
          </cell>
          <cell r="AQ5115">
            <v>10009378</v>
          </cell>
          <cell r="AR5115">
            <v>10</v>
          </cell>
          <cell r="AS5115">
            <v>42313</v>
          </cell>
          <cell r="AT5115" t="str">
            <v>IDU-74-2008 Terminado Mantenimiento Rutinario IDU Circuito Movilidad  -</v>
          </cell>
          <cell r="AV5115" t="str">
            <v>sc</v>
          </cell>
        </row>
        <row r="5116">
          <cell r="AP5116">
            <v>522660</v>
          </cell>
          <cell r="AQ5116">
            <v>10009389</v>
          </cell>
          <cell r="AR5116">
            <v>10</v>
          </cell>
          <cell r="AS5116">
            <v>42412</v>
          </cell>
          <cell r="AT5116" t="str">
            <v>IDU-1806-2015 Contratado Mantenimiento Periódico IDU Arterial BRIGADA DE REACCIÓN VIAL -</v>
          </cell>
          <cell r="AV5116" t="str">
            <v>sc</v>
          </cell>
        </row>
        <row r="5117">
          <cell r="AP5117">
            <v>522662</v>
          </cell>
          <cell r="AQ5117">
            <v>10009389</v>
          </cell>
          <cell r="AR5117">
            <v>10</v>
          </cell>
          <cell r="AS5117">
            <v>42412</v>
          </cell>
          <cell r="AT5117" t="str">
            <v>IDU-1806-2015 Contratado Mantenimiento Periódico IDU Arterial BRIGADA DE REACCIÓN VIAL -</v>
          </cell>
          <cell r="AV5117" t="str">
            <v>sc</v>
          </cell>
        </row>
        <row r="5118">
          <cell r="AP5118">
            <v>522664</v>
          </cell>
          <cell r="AQ5118">
            <v>10009389</v>
          </cell>
          <cell r="AR5118">
            <v>10</v>
          </cell>
          <cell r="AS5118">
            <v>42412</v>
          </cell>
          <cell r="AT5118" t="str">
            <v>IDU-1806-2015 Contratado Mantenimiento Periódico IDU Arterial BRIGADA DE REACCIÓN VIAL -</v>
          </cell>
          <cell r="AV5118" t="str">
            <v>sc</v>
          </cell>
        </row>
        <row r="5119">
          <cell r="AP5119">
            <v>522666</v>
          </cell>
          <cell r="AQ5119">
            <v>10009389</v>
          </cell>
          <cell r="AR5119">
            <v>10</v>
          </cell>
          <cell r="AS5119">
            <v>42412</v>
          </cell>
          <cell r="AT5119" t="str">
            <v>IDU-1806-2015 Contratado Mantenimiento Periódico IDU Arterial BRIGADA DE REACCIÓN VIAL -</v>
          </cell>
          <cell r="AV5119" t="str">
            <v>sc</v>
          </cell>
        </row>
        <row r="5120">
          <cell r="AP5120">
            <v>522674</v>
          </cell>
          <cell r="AQ5120">
            <v>10009437</v>
          </cell>
          <cell r="AR5120">
            <v>10</v>
          </cell>
          <cell r="AS5120">
            <v>42667</v>
          </cell>
          <cell r="AT5120" t="str">
            <v>SD Terminado Parcheo UAERMV Arterial SD -</v>
          </cell>
          <cell r="AV5120" t="str">
            <v>sc</v>
          </cell>
        </row>
        <row r="5121">
          <cell r="AP5121">
            <v>522676</v>
          </cell>
          <cell r="AQ5121">
            <v>10009437</v>
          </cell>
          <cell r="AR5121">
            <v>10</v>
          </cell>
          <cell r="AS5121">
            <v>42412</v>
          </cell>
          <cell r="AT5121" t="str">
            <v>IDU-1806-2015 Contratado Mantenimiento Periódico IDU Arterial BRIGADA DE REACCIÓN VIAL -</v>
          </cell>
          <cell r="AV5121" t="str">
            <v>sc</v>
          </cell>
        </row>
        <row r="5122">
          <cell r="AP5122">
            <v>522678</v>
          </cell>
          <cell r="AQ5122">
            <v>10009437</v>
          </cell>
          <cell r="AR5122">
            <v>10</v>
          </cell>
          <cell r="AS5122">
            <v>42667</v>
          </cell>
          <cell r="AT5122" t="str">
            <v>SD Terminado Parcheo UAERMV Arterial SD -</v>
          </cell>
          <cell r="AV5122" t="str">
            <v>sc</v>
          </cell>
        </row>
        <row r="5123">
          <cell r="AP5123">
            <v>522680</v>
          </cell>
          <cell r="AQ5123">
            <v>10009437</v>
          </cell>
          <cell r="AR5123">
            <v>10</v>
          </cell>
          <cell r="AS5123">
            <v>42667</v>
          </cell>
          <cell r="AT5123" t="str">
            <v>SD Terminado Parcheo UAERMV Arterial SD -</v>
          </cell>
          <cell r="AV5123" t="str">
            <v>sc</v>
          </cell>
        </row>
        <row r="5124">
          <cell r="AP5124">
            <v>522688</v>
          </cell>
          <cell r="AQ5124">
            <v>10009481</v>
          </cell>
          <cell r="AR5124">
            <v>10</v>
          </cell>
          <cell r="AS5124">
            <v>42313</v>
          </cell>
          <cell r="AT5124" t="str">
            <v>IDU-74-2008 Terminado Mantenimiento Rutinario IDU Circuito Movilidad  -</v>
          </cell>
          <cell r="AV5124" t="str">
            <v>sc</v>
          </cell>
        </row>
        <row r="5125">
          <cell r="AP5125">
            <v>522705</v>
          </cell>
          <cell r="AQ5125">
            <v>10009511</v>
          </cell>
          <cell r="AR5125">
            <v>10</v>
          </cell>
          <cell r="AS5125">
            <v>42313</v>
          </cell>
          <cell r="AT5125" t="str">
            <v>IDU-74-2008 Terminado Mantenimiento Rutinario IDU Circuito Movilidad  -</v>
          </cell>
          <cell r="AV5125" t="str">
            <v>sc</v>
          </cell>
        </row>
        <row r="5126">
          <cell r="AP5126">
            <v>522708</v>
          </cell>
          <cell r="AQ5126">
            <v>10009535</v>
          </cell>
          <cell r="AR5126">
            <v>10</v>
          </cell>
          <cell r="AS5126">
            <v>42313</v>
          </cell>
          <cell r="AT5126" t="str">
            <v>IDU-74-2008 Terminado Mantenimiento Rutinario IDU Arterial  -</v>
          </cell>
          <cell r="AV5126" t="str">
            <v>sc</v>
          </cell>
        </row>
        <row r="5127">
          <cell r="AP5127">
            <v>522711</v>
          </cell>
          <cell r="AQ5127">
            <v>10009541</v>
          </cell>
          <cell r="AR5127">
            <v>10</v>
          </cell>
          <cell r="AS5127">
            <v>42313</v>
          </cell>
          <cell r="AT5127" t="str">
            <v>IDU-74-2008 Terminado Mantenimiento Rutinario IDU Circuito Movilidad  -</v>
          </cell>
          <cell r="AV5127" t="str">
            <v>sc</v>
          </cell>
        </row>
        <row r="5128">
          <cell r="AP5128">
            <v>522716</v>
          </cell>
          <cell r="AQ5128">
            <v>10009566</v>
          </cell>
          <cell r="AR5128">
            <v>10</v>
          </cell>
          <cell r="AS5128">
            <v>42412</v>
          </cell>
          <cell r="AT5128" t="str">
            <v>IDU-1806-2015 Contratado Mantenimiento Periódico IDU Arterial BRIGADA DE REACCIÓN VIAL -</v>
          </cell>
          <cell r="AV5128" t="str">
            <v>sc</v>
          </cell>
        </row>
        <row r="5129">
          <cell r="AP5129">
            <v>522718</v>
          </cell>
          <cell r="AQ5129">
            <v>10009566</v>
          </cell>
          <cell r="AR5129">
            <v>10</v>
          </cell>
          <cell r="AS5129">
            <v>42412</v>
          </cell>
          <cell r="AT5129" t="str">
            <v>IDU-1806-2015 Contratado Mantenimiento Periódico IDU Arterial BRIGADA DE REACCIÓN VIAL -</v>
          </cell>
          <cell r="AV5129" t="str">
            <v>sc</v>
          </cell>
        </row>
        <row r="5130">
          <cell r="AP5130">
            <v>522720</v>
          </cell>
          <cell r="AQ5130">
            <v>10009566</v>
          </cell>
          <cell r="AR5130">
            <v>10</v>
          </cell>
          <cell r="AS5130">
            <v>42412</v>
          </cell>
          <cell r="AT5130" t="str">
            <v>IDU-1806-2015 Contratado Mantenimiento Periódico IDU Arterial BRIGADA DE REACCIÓN VIAL -</v>
          </cell>
          <cell r="AV5130" t="str">
            <v>sc</v>
          </cell>
        </row>
        <row r="5131">
          <cell r="AP5131">
            <v>522722</v>
          </cell>
          <cell r="AQ5131">
            <v>10009566</v>
          </cell>
          <cell r="AR5131">
            <v>10</v>
          </cell>
          <cell r="AS5131">
            <v>42412</v>
          </cell>
          <cell r="AT5131" t="str">
            <v>IDU-1806-2015 Contratado Mantenimiento Periódico IDU Arterial BRIGADA DE REACCIÓN VIAL -</v>
          </cell>
          <cell r="AV5131" t="str">
            <v>sc</v>
          </cell>
        </row>
        <row r="5132">
          <cell r="AP5132">
            <v>522725</v>
          </cell>
          <cell r="AQ5132">
            <v>10009569</v>
          </cell>
          <cell r="AR5132">
            <v>10</v>
          </cell>
          <cell r="AS5132">
            <v>42313</v>
          </cell>
          <cell r="AT5132" t="str">
            <v>IDU-74-2008 Terminado Mantenimiento Rutinario IDU Circuito Movilidad  -</v>
          </cell>
          <cell r="AV5132" t="str">
            <v>sc</v>
          </cell>
        </row>
        <row r="5133">
          <cell r="AP5133">
            <v>522728</v>
          </cell>
          <cell r="AQ5133">
            <v>10009592</v>
          </cell>
          <cell r="AR5133">
            <v>10</v>
          </cell>
          <cell r="AS5133">
            <v>42313</v>
          </cell>
          <cell r="AT5133" t="str">
            <v>IDU-74-2008 Terminado Mantenimiento Rutinario IDU Circuito Movilidad  -</v>
          </cell>
          <cell r="AV5133" t="str">
            <v>sc</v>
          </cell>
        </row>
        <row r="5134">
          <cell r="AP5134">
            <v>522731</v>
          </cell>
          <cell r="AQ5134">
            <v>10009609</v>
          </cell>
          <cell r="AR5134">
            <v>10</v>
          </cell>
          <cell r="AS5134">
            <v>42313</v>
          </cell>
          <cell r="AT5134" t="str">
            <v>IDU-1815-2013 Terminado Acciones de Movilidad IDU Arterial  -</v>
          </cell>
          <cell r="AV5134" t="str">
            <v>sc</v>
          </cell>
        </row>
        <row r="5135">
          <cell r="AP5135">
            <v>522736</v>
          </cell>
          <cell r="AQ5135">
            <v>10009614</v>
          </cell>
          <cell r="AR5135">
            <v>10</v>
          </cell>
          <cell r="AS5135">
            <v>42768</v>
          </cell>
          <cell r="AT5135" t="str">
            <v>SD Reservado Acciones de Movilidad UAERMV Circuito Movilidad Salvando Vidas -</v>
          </cell>
          <cell r="AV5135" t="str">
            <v>sc</v>
          </cell>
        </row>
        <row r="5136">
          <cell r="AP5136">
            <v>522741</v>
          </cell>
          <cell r="AQ5136">
            <v>10009623</v>
          </cell>
          <cell r="AR5136">
            <v>10</v>
          </cell>
          <cell r="AS5136">
            <v>42667</v>
          </cell>
          <cell r="AT5136" t="str">
            <v>SD Terminado Parcheo UAERMV Arterial SD -</v>
          </cell>
          <cell r="AV5136" t="str">
            <v>sc</v>
          </cell>
        </row>
        <row r="5137">
          <cell r="AP5137">
            <v>522743</v>
          </cell>
          <cell r="AQ5137">
            <v>10009623</v>
          </cell>
          <cell r="AR5137">
            <v>10</v>
          </cell>
          <cell r="AS5137">
            <v>42412</v>
          </cell>
          <cell r="AT5137" t="str">
            <v>IDU-1806-2015 Contratado Mantenimiento Periódico IDU Arterial BRIGADA DE REACCIÓN VIAL -</v>
          </cell>
          <cell r="AV5137" t="str">
            <v>sc</v>
          </cell>
        </row>
        <row r="5138">
          <cell r="AP5138">
            <v>522745</v>
          </cell>
          <cell r="AQ5138">
            <v>10009623</v>
          </cell>
          <cell r="AR5138">
            <v>10</v>
          </cell>
          <cell r="AS5138">
            <v>42667</v>
          </cell>
          <cell r="AT5138" t="str">
            <v>SD Terminado Parcheo UAERMV Arterial SD -</v>
          </cell>
          <cell r="AV5138" t="str">
            <v>sc</v>
          </cell>
        </row>
        <row r="5139">
          <cell r="AP5139">
            <v>522747</v>
          </cell>
          <cell r="AQ5139">
            <v>10009623</v>
          </cell>
          <cell r="AR5139">
            <v>10</v>
          </cell>
          <cell r="AS5139">
            <v>42412</v>
          </cell>
          <cell r="AT5139" t="str">
            <v>IDU-1806-2015 Contratado Mantenimiento Periódico IDU Arterial BRIGADA DE REACCIÓN VIAL -</v>
          </cell>
          <cell r="AV5139" t="str">
            <v>sc</v>
          </cell>
        </row>
        <row r="5140">
          <cell r="AP5140">
            <v>522750</v>
          </cell>
          <cell r="AQ5140">
            <v>10009635</v>
          </cell>
          <cell r="AR5140">
            <v>10</v>
          </cell>
          <cell r="AS5140">
            <v>42768</v>
          </cell>
          <cell r="AT5140" t="str">
            <v>SD Reservado Acciones de Movilidad UAERMV Circuito Movilidad Salvando Vidas -</v>
          </cell>
          <cell r="AV5140" t="str">
            <v>sc</v>
          </cell>
        </row>
        <row r="5141">
          <cell r="AP5141">
            <v>522758</v>
          </cell>
          <cell r="AQ5141">
            <v>10009675</v>
          </cell>
          <cell r="AR5141">
            <v>10</v>
          </cell>
          <cell r="AS5141">
            <v>42313</v>
          </cell>
          <cell r="AT5141" t="str">
            <v>IDU-74-2008 Terminado Mantenimiento Rutinario IDU Circuito Movilidad  -</v>
          </cell>
          <cell r="AV5141" t="str">
            <v>sc</v>
          </cell>
        </row>
        <row r="5142">
          <cell r="AP5142">
            <v>522793</v>
          </cell>
          <cell r="AQ5142">
            <v>10009766</v>
          </cell>
          <cell r="AR5142">
            <v>10</v>
          </cell>
          <cell r="AS5142">
            <v>42313</v>
          </cell>
          <cell r="AT5142" t="str">
            <v>IDU-1815-2013 Terminado Acciones de Movilidad IDU Arterial  -</v>
          </cell>
          <cell r="AV5142" t="str">
            <v>sc</v>
          </cell>
        </row>
        <row r="5143">
          <cell r="AP5143">
            <v>522820</v>
          </cell>
          <cell r="AQ5143">
            <v>10010137</v>
          </cell>
          <cell r="AR5143">
            <v>10</v>
          </cell>
          <cell r="AS5143">
            <v>42412</v>
          </cell>
          <cell r="AT5143" t="str">
            <v>IDU-1806-2015 Contratado Mantenimiento Periódico IDU Arterial BRIGADA DE REACCIÓN VIAL -</v>
          </cell>
          <cell r="AV5143" t="str">
            <v>sc</v>
          </cell>
        </row>
        <row r="5144">
          <cell r="AP5144">
            <v>522822</v>
          </cell>
          <cell r="AQ5144">
            <v>10010137</v>
          </cell>
          <cell r="AR5144">
            <v>10</v>
          </cell>
          <cell r="AS5144">
            <v>42412</v>
          </cell>
          <cell r="AT5144" t="str">
            <v>IDU-1806-2015 Contratado Mantenimiento Periódico IDU Arterial BRIGADA DE REACCIÓN VIAL -</v>
          </cell>
          <cell r="AV5144" t="str">
            <v>sc</v>
          </cell>
        </row>
        <row r="5145">
          <cell r="AP5145">
            <v>522824</v>
          </cell>
          <cell r="AQ5145">
            <v>10010137</v>
          </cell>
          <cell r="AR5145">
            <v>10</v>
          </cell>
          <cell r="AS5145">
            <v>42667</v>
          </cell>
          <cell r="AT5145" t="str">
            <v>SD Terminado Parcheo UAERMV Arterial SD -</v>
          </cell>
          <cell r="AV5145" t="str">
            <v>sc</v>
          </cell>
        </row>
        <row r="5146">
          <cell r="AP5146">
            <v>522826</v>
          </cell>
          <cell r="AQ5146">
            <v>10010137</v>
          </cell>
          <cell r="AR5146">
            <v>10</v>
          </cell>
          <cell r="AS5146">
            <v>42667</v>
          </cell>
          <cell r="AT5146" t="str">
            <v>SD Terminado Parcheo UAERMV Arterial SD -</v>
          </cell>
          <cell r="AV5146" t="str">
            <v>sc</v>
          </cell>
        </row>
        <row r="5147">
          <cell r="AP5147">
            <v>522829</v>
          </cell>
          <cell r="AQ5147">
            <v>10010139</v>
          </cell>
          <cell r="AR5147">
            <v>10</v>
          </cell>
          <cell r="AS5147">
            <v>42768</v>
          </cell>
          <cell r="AT5147" t="str">
            <v>SD Reservado Acciones de Movilidad UAERMV Circuito Movilidad Salvando Vidas -</v>
          </cell>
          <cell r="AV5147" t="str">
            <v>sc</v>
          </cell>
        </row>
        <row r="5148">
          <cell r="AP5148">
            <v>523519</v>
          </cell>
          <cell r="AQ5148">
            <v>13000001</v>
          </cell>
          <cell r="AR5148">
            <v>10</v>
          </cell>
          <cell r="AS5148">
            <v>42412</v>
          </cell>
          <cell r="AT5148" t="str">
            <v>IDU-1806-2015 Contratado Mantenimiento Periódico IDU Arterial BRIGADA DE REACCIÓN VIAL -Anden 9-POLIZA ESTABILIDAD ACTIVA</v>
          </cell>
          <cell r="AV5148" t="str">
            <v>sc</v>
          </cell>
        </row>
        <row r="5149">
          <cell r="AP5149">
            <v>523521</v>
          </cell>
          <cell r="AQ5149">
            <v>13000001</v>
          </cell>
          <cell r="AR5149">
            <v>10</v>
          </cell>
          <cell r="AS5149">
            <v>42412</v>
          </cell>
          <cell r="AT5149" t="str">
            <v>IDU-1806-2015 Contratado Mantenimiento Periódico IDU Arterial BRIGADA DE REACCIÓN VIAL -Anden 9-POLIZA ESTABILIDAD ACTIVA</v>
          </cell>
          <cell r="AV5149" t="str">
            <v>sc</v>
          </cell>
        </row>
        <row r="5150">
          <cell r="AP5150">
            <v>523523</v>
          </cell>
          <cell r="AQ5150">
            <v>13000001</v>
          </cell>
          <cell r="AR5150">
            <v>10</v>
          </cell>
          <cell r="AS5150">
            <v>42412</v>
          </cell>
          <cell r="AT5150" t="str">
            <v>IDU-1806-2015 Contratado Mantenimiento Periódico IDU Arterial BRIGADA DE REACCIÓN VIAL -Anden 9-POLIZA ESTABILIDAD ACTIVA</v>
          </cell>
          <cell r="AV5150" t="str">
            <v>sc</v>
          </cell>
        </row>
        <row r="5151">
          <cell r="AP5151">
            <v>523546</v>
          </cell>
          <cell r="AQ5151">
            <v>13000006</v>
          </cell>
          <cell r="AR5151">
            <v>10</v>
          </cell>
          <cell r="AS5151">
            <v>42412</v>
          </cell>
          <cell r="AT5151" t="str">
            <v>IDU-1806-2015 Contratado Mantenimiento Periódico IDU Arterial BRIGADA DE REACCIÓN VIAL -</v>
          </cell>
          <cell r="AV5151" t="str">
            <v>sc</v>
          </cell>
        </row>
        <row r="5152">
          <cell r="AP5152">
            <v>526449</v>
          </cell>
          <cell r="AQ5152">
            <v>10010258</v>
          </cell>
          <cell r="AR5152">
            <v>10</v>
          </cell>
          <cell r="AS5152">
            <v>42313</v>
          </cell>
          <cell r="AT5152" t="str">
            <v>IDU-74-2008 Terminado Acciones de Movilidad IDU Arterial  -</v>
          </cell>
          <cell r="AV5152" t="str">
            <v>sc</v>
          </cell>
        </row>
        <row r="5153">
          <cell r="AP5153">
            <v>527039</v>
          </cell>
          <cell r="AQ5153">
            <v>10010273</v>
          </cell>
          <cell r="AR5153">
            <v>10</v>
          </cell>
          <cell r="AS5153">
            <v>42313</v>
          </cell>
          <cell r="AT5153" t="str">
            <v>IDU-74-2008 Terminado Acciones de Movilidad IDU Arterial  -</v>
          </cell>
          <cell r="AV5153" t="str">
            <v>sc</v>
          </cell>
        </row>
        <row r="5154">
          <cell r="AP5154">
            <v>527864</v>
          </cell>
          <cell r="AQ5154">
            <v>10006605</v>
          </cell>
          <cell r="AR5154">
            <v>10</v>
          </cell>
          <cell r="AS5154">
            <v>42313</v>
          </cell>
          <cell r="AT5154" t="str">
            <v>IDU-1815-2013 Terminado Acciones de Movilidad IDU Arterial  -Calzada2-4-POLIZA ESTABILIDAD ACTIVA</v>
          </cell>
          <cell r="AV5154" t="str">
            <v>sc</v>
          </cell>
        </row>
        <row r="5155">
          <cell r="AP5155">
            <v>527867</v>
          </cell>
          <cell r="AQ5155">
            <v>10006605</v>
          </cell>
          <cell r="AR5155">
            <v>10</v>
          </cell>
          <cell r="AS5155">
            <v>42313</v>
          </cell>
          <cell r="AT5155" t="str">
            <v>IDU-1815-2013 Terminado Acciones de Movilidad IDU Arterial  -Calzada2-4-POLIZA ESTABILIDAD ACTIVA</v>
          </cell>
          <cell r="AV5155" t="str">
            <v>sc</v>
          </cell>
        </row>
        <row r="5156">
          <cell r="AP5156">
            <v>528004</v>
          </cell>
          <cell r="AQ5156">
            <v>10000024</v>
          </cell>
          <cell r="AR5156">
            <v>10</v>
          </cell>
          <cell r="AS5156">
            <v>42313</v>
          </cell>
          <cell r="AT5156" t="str">
            <v>IDU-74-2008 Terminado Rehabilitación IDU Arterial  -Calzada2-POLIZA ESTABILIDAD ACTIVA</v>
          </cell>
          <cell r="AV5156" t="str">
            <v>sc</v>
          </cell>
        </row>
        <row r="5157">
          <cell r="AP5157">
            <v>528005</v>
          </cell>
          <cell r="AQ5157">
            <v>10000024</v>
          </cell>
          <cell r="AR5157">
            <v>10</v>
          </cell>
          <cell r="AS5157">
            <v>42313</v>
          </cell>
          <cell r="AT5157" t="str">
            <v>IDU-1815-2013 Terminado Acciones de Movilidad IDU Arterial  -Calzada2-POLIZA ESTABILIDAD ACTIVA</v>
          </cell>
          <cell r="AV5157" t="str">
            <v>sc</v>
          </cell>
        </row>
        <row r="5158">
          <cell r="AP5158">
            <v>528060</v>
          </cell>
          <cell r="AQ5158">
            <v>10009721</v>
          </cell>
          <cell r="AR5158">
            <v>10</v>
          </cell>
          <cell r="AS5158">
            <v>42723</v>
          </cell>
          <cell r="AT5158" t="str">
            <v>SD Terminado Mantenimiento Periódico UAERMV Arterial SD -</v>
          </cell>
          <cell r="AV5158" t="str">
            <v>sc</v>
          </cell>
        </row>
        <row r="5159">
          <cell r="AP5159">
            <v>528062</v>
          </cell>
          <cell r="AQ5159">
            <v>10009721</v>
          </cell>
          <cell r="AR5159">
            <v>10</v>
          </cell>
          <cell r="AS5159">
            <v>42667</v>
          </cell>
          <cell r="AT5159" t="str">
            <v>SD Terminado Parcheo UAERMV Arterial SD -</v>
          </cell>
          <cell r="AV5159" t="str">
            <v>sc</v>
          </cell>
        </row>
        <row r="5160">
          <cell r="AP5160">
            <v>528064</v>
          </cell>
          <cell r="AQ5160">
            <v>10009721</v>
          </cell>
          <cell r="AR5160">
            <v>10</v>
          </cell>
          <cell r="AS5160">
            <v>42412</v>
          </cell>
          <cell r="AT5160" t="str">
            <v>IDU-1806-2015 Contratado Mantenimiento Periódico IDU Arterial BRIGADA DE REACCIÓN VIAL -</v>
          </cell>
          <cell r="AV5160" t="str">
            <v>sc</v>
          </cell>
        </row>
        <row r="5161">
          <cell r="AP5161">
            <v>528078</v>
          </cell>
          <cell r="AQ5161">
            <v>10006480</v>
          </cell>
          <cell r="AR5161">
            <v>10</v>
          </cell>
          <cell r="AS5161">
            <v>42313</v>
          </cell>
          <cell r="AT5161" t="str">
            <v>IDU-1815-2013 Terminado Acciones de Movilidad IDU Arterial  -</v>
          </cell>
          <cell r="AV5161" t="str">
            <v>sc</v>
          </cell>
        </row>
        <row r="5162">
          <cell r="AP5162">
            <v>529221</v>
          </cell>
          <cell r="AQ5162">
            <v>10005654</v>
          </cell>
          <cell r="AR5162">
            <v>10</v>
          </cell>
          <cell r="AS5162">
            <v>42667</v>
          </cell>
          <cell r="AT5162" t="str">
            <v>SD Terminado Mantenimiento Periódico UAERMV Arterial SD -</v>
          </cell>
          <cell r="AV5162" t="str">
            <v>sc</v>
          </cell>
        </row>
        <row r="5163">
          <cell r="AP5163">
            <v>529222</v>
          </cell>
          <cell r="AQ5163">
            <v>10005654</v>
          </cell>
          <cell r="AR5163">
            <v>10</v>
          </cell>
          <cell r="AS5163">
            <v>42313</v>
          </cell>
          <cell r="AT5163" t="str">
            <v>IDU-074-2009 Terminado Mantenimiento Periódico IDU Arterial  -</v>
          </cell>
          <cell r="AV5163" t="str">
            <v>sc</v>
          </cell>
        </row>
        <row r="5164">
          <cell r="AP5164">
            <v>529224</v>
          </cell>
          <cell r="AQ5164">
            <v>10005654</v>
          </cell>
          <cell r="AR5164">
            <v>10</v>
          </cell>
          <cell r="AS5164">
            <v>42313</v>
          </cell>
          <cell r="AT5164" t="str">
            <v>IDU-074-2009 Terminado Mantenimiento Rutinario IDU Arterial  -</v>
          </cell>
          <cell r="AV5164" t="str">
            <v>sc</v>
          </cell>
        </row>
        <row r="5165">
          <cell r="AP5165">
            <v>529226</v>
          </cell>
          <cell r="AQ5165">
            <v>10005654</v>
          </cell>
          <cell r="AR5165">
            <v>10</v>
          </cell>
          <cell r="AS5165">
            <v>42313</v>
          </cell>
          <cell r="AT5165" t="str">
            <v>IDU-074-2009 Terminado Acciones de Movilidad IDU Arterial  -</v>
          </cell>
          <cell r="AV5165" t="str">
            <v>sc</v>
          </cell>
        </row>
        <row r="5166">
          <cell r="AP5166">
            <v>529235</v>
          </cell>
          <cell r="AQ5166">
            <v>10004099</v>
          </cell>
          <cell r="AR5166">
            <v>10</v>
          </cell>
          <cell r="AS5166">
            <v>42667</v>
          </cell>
          <cell r="AT5166" t="str">
            <v>SD Terminado Mantenimiento Periódico UAERMV Arterial SD -</v>
          </cell>
          <cell r="AV5166" t="str">
            <v>sc</v>
          </cell>
        </row>
        <row r="5167">
          <cell r="AP5167">
            <v>529254</v>
          </cell>
          <cell r="AQ5167">
            <v>10004240</v>
          </cell>
          <cell r="AR5167">
            <v>10</v>
          </cell>
          <cell r="AS5167">
            <v>42313</v>
          </cell>
          <cell r="AT5167" t="str">
            <v>IDU-074-2009 Terminado Mantenimiento Rutinario IDU Arterial  -</v>
          </cell>
          <cell r="AV5167" t="str">
            <v>sc</v>
          </cell>
        </row>
        <row r="5168">
          <cell r="AP5168">
            <v>529255</v>
          </cell>
          <cell r="AQ5168">
            <v>10004240</v>
          </cell>
          <cell r="AR5168">
            <v>10</v>
          </cell>
          <cell r="AS5168">
            <v>42313</v>
          </cell>
          <cell r="AT5168" t="str">
            <v>IDU-074-2009 Terminado Mantenimiento Rutinario IDU Arterial  -</v>
          </cell>
          <cell r="AV5168" t="str">
            <v>sc</v>
          </cell>
        </row>
        <row r="5169">
          <cell r="AP5169">
            <v>529258</v>
          </cell>
          <cell r="AQ5169">
            <v>10004240</v>
          </cell>
          <cell r="AR5169">
            <v>10</v>
          </cell>
          <cell r="AS5169">
            <v>42313</v>
          </cell>
          <cell r="AT5169" t="str">
            <v>IDU-074-2009 Terminado Mantenimiento Rutinario IDU Arterial  -</v>
          </cell>
          <cell r="AV5169" t="str">
            <v>sc</v>
          </cell>
        </row>
        <row r="5170">
          <cell r="AP5170">
            <v>529488</v>
          </cell>
          <cell r="AQ5170">
            <v>10010138</v>
          </cell>
          <cell r="AR5170">
            <v>10</v>
          </cell>
          <cell r="AS5170">
            <v>42313</v>
          </cell>
          <cell r="AT5170" t="str">
            <v>IDU-1815-2013 Terminado Acciones de Movilidad IDU Arterial  -</v>
          </cell>
          <cell r="AV5170" t="str">
            <v>sc</v>
          </cell>
        </row>
        <row r="5171">
          <cell r="AP5171">
            <v>529756</v>
          </cell>
          <cell r="AQ5171">
            <v>10010277</v>
          </cell>
          <cell r="AR5171">
            <v>10</v>
          </cell>
          <cell r="AS5171">
            <v>42667</v>
          </cell>
          <cell r="AT5171" t="str">
            <v>SD Terminado Mantenimiento Periódico UAERMV Local SD -</v>
          </cell>
          <cell r="AV5171" t="str">
            <v>sc</v>
          </cell>
        </row>
        <row r="5172">
          <cell r="AP5172">
            <v>530614</v>
          </cell>
          <cell r="AQ5172">
            <v>10007666</v>
          </cell>
          <cell r="AR5172">
            <v>10</v>
          </cell>
          <cell r="AS5172">
            <v>42313</v>
          </cell>
          <cell r="AT5172" t="str">
            <v>IDU-1815-2013 Terminado Acciones de Movilidad IDU Arterial  -</v>
          </cell>
          <cell r="AV5172" t="str">
            <v>sc</v>
          </cell>
        </row>
        <row r="5173">
          <cell r="AP5173">
            <v>530616</v>
          </cell>
          <cell r="AQ5173">
            <v>10007666</v>
          </cell>
          <cell r="AR5173">
            <v>10</v>
          </cell>
          <cell r="AS5173">
            <v>42313</v>
          </cell>
          <cell r="AT5173" t="str">
            <v>IDU-1815-2013 Terminado Acciones de Movilidad IDU Arterial  -</v>
          </cell>
          <cell r="AV5173" t="str">
            <v>sc</v>
          </cell>
        </row>
        <row r="5174">
          <cell r="AP5174">
            <v>530756</v>
          </cell>
          <cell r="AQ5174">
            <v>10007599</v>
          </cell>
          <cell r="AR5174">
            <v>10</v>
          </cell>
          <cell r="AS5174">
            <v>42723</v>
          </cell>
          <cell r="AT5174" t="str">
            <v>SD Terminado Mantenimiento Periódico UAERMV Arterial SD -</v>
          </cell>
          <cell r="AV5174" t="str">
            <v>sc</v>
          </cell>
        </row>
        <row r="5175">
          <cell r="AP5175">
            <v>530758</v>
          </cell>
          <cell r="AQ5175">
            <v>10007599</v>
          </cell>
          <cell r="AR5175">
            <v>10</v>
          </cell>
          <cell r="AS5175">
            <v>42313</v>
          </cell>
          <cell r="AT5175" t="str">
            <v>IDU-1815-2013 Terminado Acciones de Movilidad IDU Arterial  -</v>
          </cell>
          <cell r="AV5175" t="str">
            <v>sc</v>
          </cell>
        </row>
        <row r="5176">
          <cell r="AP5176">
            <v>530780</v>
          </cell>
          <cell r="AQ5176">
            <v>10007492</v>
          </cell>
          <cell r="AR5176">
            <v>10</v>
          </cell>
          <cell r="AS5176">
            <v>42313</v>
          </cell>
          <cell r="AT5176" t="str">
            <v>IDU-1815-2013 Terminado Acciones de Movilidad IDU Arterial  -</v>
          </cell>
          <cell r="AV5176" t="str">
            <v>sc</v>
          </cell>
        </row>
        <row r="5177">
          <cell r="AP5177">
            <v>530782</v>
          </cell>
          <cell r="AQ5177">
            <v>10007492</v>
          </cell>
          <cell r="AR5177">
            <v>10</v>
          </cell>
          <cell r="AS5177">
            <v>42313</v>
          </cell>
          <cell r="AT5177" t="str">
            <v>IDU-1815-2013 Terminado Acciones de Movilidad IDU Arterial  -</v>
          </cell>
          <cell r="AV5177" t="str">
            <v>sc</v>
          </cell>
        </row>
        <row r="5178">
          <cell r="AP5178">
            <v>530870</v>
          </cell>
          <cell r="AQ5178">
            <v>10003805</v>
          </cell>
          <cell r="AR5178">
            <v>10</v>
          </cell>
          <cell r="AS5178">
            <v>42313</v>
          </cell>
          <cell r="AT5178" t="str">
            <v>IDU-1815-2013 Terminado Acciones de Movilidad IDU Arterial  -</v>
          </cell>
          <cell r="AV5178" t="str">
            <v>sc</v>
          </cell>
        </row>
        <row r="5179">
          <cell r="AP5179">
            <v>530911</v>
          </cell>
          <cell r="AQ5179">
            <v>10004358</v>
          </cell>
          <cell r="AR5179">
            <v>10</v>
          </cell>
          <cell r="AS5179">
            <v>42313</v>
          </cell>
          <cell r="AT5179" t="str">
            <v>IDU-073-2012 Terminado Rehabilitación IDU Local  -Calzada 2-POLIZA ESTABILIDAD ACTIVA</v>
          </cell>
          <cell r="AV5179" t="str">
            <v>sc</v>
          </cell>
        </row>
        <row r="5180">
          <cell r="AP5180">
            <v>530917</v>
          </cell>
          <cell r="AQ5180">
            <v>10010154</v>
          </cell>
          <cell r="AR5180">
            <v>10</v>
          </cell>
          <cell r="AS5180">
            <v>42278</v>
          </cell>
          <cell r="AT5180" t="str">
            <v>SD Terminado Mantenimiento Periódico UAERMV Local  -</v>
          </cell>
          <cell r="AV5180" t="str">
            <v>INTERVENCION UAERMV Mantenimiento Periódico Fecha Reporte 30/9/2015</v>
          </cell>
        </row>
        <row r="5181">
          <cell r="AP5181">
            <v>530965</v>
          </cell>
          <cell r="AQ5181">
            <v>10003909</v>
          </cell>
          <cell r="AR5181">
            <v>10</v>
          </cell>
          <cell r="AS5181">
            <v>42313</v>
          </cell>
          <cell r="AT5181" t="str">
            <v>IDU-1815-2013 Terminado Acciones de Movilidad IDU Arterial  -</v>
          </cell>
          <cell r="AV5181" t="str">
            <v>sc</v>
          </cell>
        </row>
        <row r="5182">
          <cell r="AP5182">
            <v>531016</v>
          </cell>
          <cell r="AQ5182">
            <v>10010160</v>
          </cell>
          <cell r="AR5182">
            <v>10</v>
          </cell>
          <cell r="AS5182">
            <v>42313</v>
          </cell>
          <cell r="AT5182" t="str">
            <v>IDU-55-2012 Terminado Acciones de Movilidad IDU Arterial  -</v>
          </cell>
          <cell r="AV5182" t="str">
            <v>sc</v>
          </cell>
        </row>
        <row r="5183">
          <cell r="AP5183">
            <v>531820</v>
          </cell>
          <cell r="AQ5183">
            <v>10010347</v>
          </cell>
          <cell r="AR5183">
            <v>10</v>
          </cell>
          <cell r="AS5183">
            <v>42313</v>
          </cell>
          <cell r="AT5183" t="str">
            <v>CONV-009-2011 Terminado Mantenimiento Periódico IDU Circuito Movilidad  -</v>
          </cell>
          <cell r="AV5183" t="str">
            <v>sc</v>
          </cell>
        </row>
        <row r="5184">
          <cell r="AP5184">
            <v>531823</v>
          </cell>
          <cell r="AQ5184">
            <v>10010348</v>
          </cell>
          <cell r="AR5184">
            <v>10</v>
          </cell>
          <cell r="AS5184">
            <v>41029</v>
          </cell>
          <cell r="AT5184" t="str">
            <v>CONV-137-2009 Terminado Mantenimiento Periódico UAERMV Local  -</v>
          </cell>
          <cell r="AV5184" t="str">
            <v>sc</v>
          </cell>
        </row>
        <row r="5185">
          <cell r="AP5185">
            <v>531829</v>
          </cell>
          <cell r="AQ5185">
            <v>10010350</v>
          </cell>
          <cell r="AR5185">
            <v>10</v>
          </cell>
          <cell r="AS5185">
            <v>42361</v>
          </cell>
          <cell r="AT5185" t="str">
            <v>UMV-638-2013 Terminado Acciones de Movilidad UAERMV Circuito Movilidad  -</v>
          </cell>
          <cell r="AV5185" t="str">
            <v>sc</v>
          </cell>
        </row>
        <row r="5186">
          <cell r="AP5186">
            <v>531844</v>
          </cell>
          <cell r="AQ5186">
            <v>10010355</v>
          </cell>
          <cell r="AR5186">
            <v>10</v>
          </cell>
          <cell r="AS5186">
            <v>42723</v>
          </cell>
          <cell r="AT5186" t="str">
            <v>SD Terminado Mantenimiento Periódico UAERMV Arterial SD -</v>
          </cell>
          <cell r="AV5186" t="str">
            <v>sc</v>
          </cell>
        </row>
        <row r="5187">
          <cell r="AP5187">
            <v>531846</v>
          </cell>
          <cell r="AQ5187">
            <v>10010355</v>
          </cell>
          <cell r="AR5187">
            <v>10</v>
          </cell>
          <cell r="AS5187">
            <v>42723</v>
          </cell>
          <cell r="AT5187" t="str">
            <v>SD Terminado Mantenimiento Periódico UAERMV Arterial SD -</v>
          </cell>
          <cell r="AV5187" t="str">
            <v>sc</v>
          </cell>
        </row>
        <row r="5188">
          <cell r="AP5188">
            <v>533689</v>
          </cell>
          <cell r="AQ5188">
            <v>50008521</v>
          </cell>
          <cell r="AR5188">
            <v>10</v>
          </cell>
          <cell r="AS5188">
            <v>42313</v>
          </cell>
          <cell r="AT5188" t="str">
            <v>IDU-1815-2013 Terminado Acciones de Movilidad IDU Arterial  -</v>
          </cell>
          <cell r="AV5188" t="str">
            <v>sc</v>
          </cell>
        </row>
        <row r="5189">
          <cell r="AP5189">
            <v>533764</v>
          </cell>
          <cell r="AQ5189">
            <v>9002666</v>
          </cell>
          <cell r="AR5189">
            <v>10</v>
          </cell>
          <cell r="AS5189">
            <v>42342</v>
          </cell>
          <cell r="AT5189" t="str">
            <v>IDU-138-2007 Terminado Construcción IDU Arterial  -</v>
          </cell>
          <cell r="AV5189" t="str">
            <v>sc</v>
          </cell>
        </row>
        <row r="5190">
          <cell r="AP5190">
            <v>533847</v>
          </cell>
          <cell r="AQ5190">
            <v>10010311</v>
          </cell>
          <cell r="AR5190">
            <v>10</v>
          </cell>
          <cell r="AS5190">
            <v>42361</v>
          </cell>
          <cell r="AT5190" t="str">
            <v>UMV-638-2013 Terminado Acciones de Movilidad UAERMV Circuito Movilidad  -</v>
          </cell>
          <cell r="AV5190" t="str">
            <v>sc</v>
          </cell>
        </row>
        <row r="5191">
          <cell r="AP5191">
            <v>603775</v>
          </cell>
          <cell r="AQ5191">
            <v>9003689</v>
          </cell>
          <cell r="AR5191">
            <v>10</v>
          </cell>
          <cell r="AS5191">
            <v>42342</v>
          </cell>
          <cell r="AT5191" t="str">
            <v>IDU-137-2007 Terminado Construcción IDU Arterial  -</v>
          </cell>
          <cell r="AV5191" t="str">
            <v>sc</v>
          </cell>
        </row>
        <row r="5192">
          <cell r="AP5192">
            <v>603788</v>
          </cell>
          <cell r="AQ5192">
            <v>9003714</v>
          </cell>
          <cell r="AR5192">
            <v>10</v>
          </cell>
          <cell r="AS5192">
            <v>42342</v>
          </cell>
          <cell r="AT5192" t="str">
            <v>IDU-137-2007 Terminado Construcción IDU Arterial  -</v>
          </cell>
          <cell r="AV5192" t="str">
            <v>sc</v>
          </cell>
        </row>
        <row r="5193">
          <cell r="AP5193">
            <v>605064</v>
          </cell>
          <cell r="AQ5193">
            <v>9002815</v>
          </cell>
          <cell r="AR5193">
            <v>10</v>
          </cell>
          <cell r="AS5193">
            <v>42342</v>
          </cell>
          <cell r="AT5193" t="str">
            <v>IDU-138-2007 Terminado Construcción IDU Arterial  -</v>
          </cell>
          <cell r="AV5193" t="str">
            <v>sc</v>
          </cell>
        </row>
        <row r="5194">
          <cell r="AP5194">
            <v>605130</v>
          </cell>
          <cell r="AQ5194">
            <v>9003816</v>
          </cell>
          <cell r="AR5194">
            <v>10</v>
          </cell>
          <cell r="AS5194">
            <v>42342</v>
          </cell>
          <cell r="AT5194" t="str">
            <v>IDU-137-2007 Terminado Construcción IDU Arterial  -</v>
          </cell>
          <cell r="AV5194" t="str">
            <v>sc</v>
          </cell>
        </row>
        <row r="5195">
          <cell r="AP5195">
            <v>605327</v>
          </cell>
          <cell r="AQ5195">
            <v>9003583</v>
          </cell>
          <cell r="AR5195">
            <v>10</v>
          </cell>
          <cell r="AS5195">
            <v>42342</v>
          </cell>
          <cell r="AT5195" t="str">
            <v>IDU-137-2007 Terminado Construcción IDU Arterial  -</v>
          </cell>
          <cell r="AV5195" t="str">
            <v>sc</v>
          </cell>
        </row>
        <row r="5196">
          <cell r="AP5196">
            <v>605340</v>
          </cell>
          <cell r="AQ5196">
            <v>9003618</v>
          </cell>
          <cell r="AR5196">
            <v>10</v>
          </cell>
          <cell r="AS5196">
            <v>42342</v>
          </cell>
          <cell r="AT5196" t="str">
            <v>IDU-137-2007 Terminado Construcción IDU Arterial  -</v>
          </cell>
          <cell r="AV5196" t="str">
            <v>sc</v>
          </cell>
        </row>
        <row r="5197">
          <cell r="AP5197">
            <v>605353</v>
          </cell>
          <cell r="AQ5197">
            <v>9003649</v>
          </cell>
          <cell r="AR5197">
            <v>10</v>
          </cell>
          <cell r="AS5197">
            <v>42342</v>
          </cell>
          <cell r="AT5197" t="str">
            <v>IDU-137-2007 Terminado Construcción IDU Arterial  -</v>
          </cell>
          <cell r="AV5197" t="str">
            <v>sc</v>
          </cell>
        </row>
        <row r="5198">
          <cell r="AP5198">
            <v>605366</v>
          </cell>
          <cell r="AQ5198">
            <v>9003664</v>
          </cell>
          <cell r="AR5198">
            <v>10</v>
          </cell>
          <cell r="AS5198">
            <v>42342</v>
          </cell>
          <cell r="AT5198" t="str">
            <v>IDU-137-2007 Terminado Construcción IDU Arterial  -</v>
          </cell>
          <cell r="AV5198" t="str">
            <v>sc</v>
          </cell>
        </row>
        <row r="5199">
          <cell r="AP5199">
            <v>605379</v>
          </cell>
          <cell r="AQ5199">
            <v>9003734</v>
          </cell>
          <cell r="AR5199">
            <v>10</v>
          </cell>
          <cell r="AS5199">
            <v>42342</v>
          </cell>
          <cell r="AT5199" t="str">
            <v>IDU-137-2007 Terminado Construcción IDU Arterial  -</v>
          </cell>
          <cell r="AV5199" t="str">
            <v>sc</v>
          </cell>
        </row>
        <row r="5200">
          <cell r="AP5200">
            <v>605392</v>
          </cell>
          <cell r="AQ5200">
            <v>9003752</v>
          </cell>
          <cell r="AR5200">
            <v>10</v>
          </cell>
          <cell r="AS5200">
            <v>42342</v>
          </cell>
          <cell r="AT5200" t="str">
            <v>IDU-137-2007 Terminado Construcción IDU Arterial  -</v>
          </cell>
          <cell r="AV5200" t="str">
            <v>sc</v>
          </cell>
        </row>
        <row r="5201">
          <cell r="AP5201">
            <v>900348</v>
          </cell>
          <cell r="AQ5201">
            <v>30000212</v>
          </cell>
          <cell r="AR5201">
            <v>10</v>
          </cell>
          <cell r="AS5201">
            <v>42723</v>
          </cell>
          <cell r="AT5201" t="str">
            <v>SD Terminado Mantenimiento Rutinario UAERMV Circuito Movilidad SD -</v>
          </cell>
          <cell r="AV5201" t="str">
            <v>sc</v>
          </cell>
        </row>
        <row r="5202">
          <cell r="AP5202">
            <v>900351</v>
          </cell>
          <cell r="AQ5202">
            <v>30000213</v>
          </cell>
          <cell r="AR5202">
            <v>10</v>
          </cell>
          <cell r="AS5202">
            <v>42723</v>
          </cell>
          <cell r="AT5202" t="str">
            <v>SD Terminado Mantenimiento Rutinario UAERMV Circuito Movilidad SD -</v>
          </cell>
          <cell r="AV5202" t="str">
            <v>sc</v>
          </cell>
        </row>
        <row r="5203">
          <cell r="AP5203">
            <v>900354</v>
          </cell>
          <cell r="AQ5203">
            <v>30000214</v>
          </cell>
          <cell r="AR5203">
            <v>10</v>
          </cell>
          <cell r="AS5203">
            <v>42361</v>
          </cell>
          <cell r="AT5203" t="str">
            <v>UMV-638-2013 Terminado Acciones de Movilidad UAERMV Circuito Movilidad  -</v>
          </cell>
          <cell r="AV5203" t="str">
            <v>sc</v>
          </cell>
        </row>
        <row r="5204">
          <cell r="AP5204">
            <v>900360</v>
          </cell>
          <cell r="AQ5204">
            <v>30000216</v>
          </cell>
          <cell r="AR5204">
            <v>10</v>
          </cell>
          <cell r="AS5204">
            <v>42361</v>
          </cell>
          <cell r="AT5204" t="str">
            <v>UMV-638-2013 Terminado Acciones de Movilidad UAERMV Circuito Movilidad  -</v>
          </cell>
          <cell r="AV5204" t="str">
            <v>sc</v>
          </cell>
        </row>
        <row r="5205">
          <cell r="AP5205">
            <v>900366</v>
          </cell>
          <cell r="AQ5205">
            <v>30000218</v>
          </cell>
          <cell r="AR5205">
            <v>10</v>
          </cell>
          <cell r="AS5205">
            <v>42361</v>
          </cell>
          <cell r="AT5205" t="str">
            <v>UMV-638-2013 Terminado Acciones de Movilidad UAERMV Circuito Movilidad  -</v>
          </cell>
          <cell r="AV5205" t="str">
            <v>sc</v>
          </cell>
        </row>
        <row r="5206">
          <cell r="AP5206">
            <v>901377</v>
          </cell>
          <cell r="AQ5206">
            <v>30000588</v>
          </cell>
          <cell r="AR5206">
            <v>10</v>
          </cell>
          <cell r="AS5206">
            <v>40840</v>
          </cell>
          <cell r="AT5206" t="str">
            <v>SD Terminado Mantenimiento Periódico UAERMV Local  -Anden 1-POLIZA ESTABILIDAD ACTIVA</v>
          </cell>
          <cell r="AV5206" t="str">
            <v>sc</v>
          </cell>
        </row>
        <row r="5207">
          <cell r="AP5207">
            <v>903137</v>
          </cell>
          <cell r="AQ5207">
            <v>10008673</v>
          </cell>
          <cell r="AR5207">
            <v>10</v>
          </cell>
          <cell r="AS5207">
            <v>42313</v>
          </cell>
          <cell r="AT5207" t="str">
            <v>IDU-1815-2013 Terminado Acciones de Movilidad IDU Arterial  -</v>
          </cell>
          <cell r="AV5207" t="str">
            <v>sc</v>
          </cell>
        </row>
        <row r="5208">
          <cell r="AP5208">
            <v>903396</v>
          </cell>
          <cell r="AQ5208">
            <v>30001729</v>
          </cell>
          <cell r="AR5208">
            <v>10</v>
          </cell>
          <cell r="AS5208">
            <v>42313</v>
          </cell>
          <cell r="AT5208" t="str">
            <v>IDU-74-2008 Terminado Rehabilitación IDU Circuito Movilidad  -</v>
          </cell>
          <cell r="AV5208" t="str">
            <v>sc</v>
          </cell>
        </row>
        <row r="5209">
          <cell r="AP5209">
            <v>904060</v>
          </cell>
          <cell r="AQ5209">
            <v>30001350</v>
          </cell>
          <cell r="AR5209">
            <v>10</v>
          </cell>
          <cell r="AS5209">
            <v>42488</v>
          </cell>
          <cell r="AT5209" t="str">
            <v>SD Terminado Parcheo UAERMV Arterial  -</v>
          </cell>
          <cell r="AV5209" t="str">
            <v>sc</v>
          </cell>
        </row>
        <row r="5210">
          <cell r="AP5210">
            <v>904062</v>
          </cell>
          <cell r="AQ5210">
            <v>30001350</v>
          </cell>
          <cell r="AR5210">
            <v>10</v>
          </cell>
          <cell r="AS5210">
            <v>42488</v>
          </cell>
          <cell r="AT5210" t="str">
            <v>SD Terminado Parcheo UAERMV Arterial  -</v>
          </cell>
          <cell r="AV5210" t="str">
            <v>sc</v>
          </cell>
        </row>
        <row r="5211">
          <cell r="AP5211">
            <v>904064</v>
          </cell>
          <cell r="AQ5211">
            <v>30001350</v>
          </cell>
          <cell r="AR5211">
            <v>10</v>
          </cell>
          <cell r="AS5211">
            <v>42488</v>
          </cell>
          <cell r="AT5211" t="str">
            <v>SD Terminado Parcheo UAERMV Arterial  -</v>
          </cell>
          <cell r="AV5211" t="str">
            <v>sc</v>
          </cell>
        </row>
        <row r="5212">
          <cell r="AP5212">
            <v>904066</v>
          </cell>
          <cell r="AQ5212">
            <v>30001350</v>
          </cell>
          <cell r="AR5212">
            <v>10</v>
          </cell>
          <cell r="AS5212">
            <v>42488</v>
          </cell>
          <cell r="AT5212" t="str">
            <v>SD Terminado Parcheo UAERMV Arterial  -</v>
          </cell>
          <cell r="AV5212" t="str">
            <v>sc</v>
          </cell>
        </row>
        <row r="5213">
          <cell r="AP5213">
            <v>2501944</v>
          </cell>
          <cell r="AQ5213">
            <v>10010119</v>
          </cell>
          <cell r="AR5213">
            <v>10</v>
          </cell>
          <cell r="AS5213">
            <v>42667</v>
          </cell>
          <cell r="AT5213" t="str">
            <v>SD Terminado Parcheo UAERMV Arterial SD --POLIZA ESTABILIDAD ACTIVA</v>
          </cell>
          <cell r="AV5213" t="str">
            <v>sc</v>
          </cell>
        </row>
        <row r="5214">
          <cell r="AP5214">
            <v>2501945</v>
          </cell>
          <cell r="AQ5214">
            <v>10010119</v>
          </cell>
          <cell r="AR5214">
            <v>10</v>
          </cell>
          <cell r="AS5214">
            <v>42667</v>
          </cell>
          <cell r="AT5214" t="str">
            <v>SD Terminado Parcheo UAERMV Arterial SD --POLIZA ESTABILIDAD ACTIVA</v>
          </cell>
          <cell r="AV5214" t="str">
            <v>sc</v>
          </cell>
        </row>
        <row r="5215">
          <cell r="AP5215">
            <v>2501946</v>
          </cell>
          <cell r="AQ5215">
            <v>10010140</v>
          </cell>
          <cell r="AR5215">
            <v>10</v>
          </cell>
          <cell r="AS5215">
            <v>42412</v>
          </cell>
          <cell r="AT5215" t="str">
            <v>IDU-1806-2015 Contratado Mantenimiento Periódico IDU Arterial BRIGADA DE REACCIÓN VIAL -Calzada4-6-8 Sep5-7-POLIZA ESTABILIDAD ACTIVA</v>
          </cell>
          <cell r="AV5215" t="str">
            <v>sc</v>
          </cell>
        </row>
        <row r="5216">
          <cell r="AP5216">
            <v>2506329</v>
          </cell>
          <cell r="AQ5216">
            <v>13000006</v>
          </cell>
          <cell r="AR5216">
            <v>10</v>
          </cell>
          <cell r="AS5216">
            <v>42412</v>
          </cell>
          <cell r="AT5216" t="str">
            <v>IDU-1806-2015 Contratado Mantenimiento Periódico IDU Arterial BRIGADA DE REACCIÓN VIAL -</v>
          </cell>
          <cell r="AV5216" t="str">
            <v>sc</v>
          </cell>
        </row>
        <row r="5217">
          <cell r="AP5217">
            <v>2506348</v>
          </cell>
          <cell r="AQ5217">
            <v>13000001</v>
          </cell>
          <cell r="AR5217">
            <v>10</v>
          </cell>
          <cell r="AS5217">
            <v>42760</v>
          </cell>
          <cell r="AT5217" t="str">
            <v>SD Terminado Parcheo UAERMV Arterial SD Reporte Ejecución diciembre de 2016-Anden 9-POLIZA ESTABILIDAD ACTIVA</v>
          </cell>
          <cell r="AV5217" t="str">
            <v>sc</v>
          </cell>
        </row>
        <row r="5218">
          <cell r="AP5218">
            <v>24120228</v>
          </cell>
          <cell r="AQ5218">
            <v>10004099</v>
          </cell>
          <cell r="AR5218">
            <v>10</v>
          </cell>
          <cell r="AS5218">
            <v>42667</v>
          </cell>
          <cell r="AT5218" t="str">
            <v>SD Terminado Mantenimiento Periódico UAERMV Arterial SD -</v>
          </cell>
          <cell r="AV5218" t="str">
            <v>sc</v>
          </cell>
        </row>
        <row r="5219">
          <cell r="AP5219">
            <v>24120234</v>
          </cell>
          <cell r="AQ5219">
            <v>10004240</v>
          </cell>
          <cell r="AR5219">
            <v>10</v>
          </cell>
          <cell r="AS5219">
            <v>42313</v>
          </cell>
          <cell r="AT5219" t="str">
            <v>IDU-074-2009 Terminado Mantenimiento Rutinario IDU Arterial  -</v>
          </cell>
          <cell r="AV5219" t="str">
            <v>sc</v>
          </cell>
        </row>
        <row r="5220">
          <cell r="AP5220">
            <v>24120242</v>
          </cell>
          <cell r="AQ5220">
            <v>10004599</v>
          </cell>
          <cell r="AR5220">
            <v>10</v>
          </cell>
          <cell r="AS5220">
            <v>42313</v>
          </cell>
          <cell r="AT5220" t="str">
            <v>IDU-074-2009 Terminado Mantenimiento Rutinario IDU Arterial  -</v>
          </cell>
          <cell r="AV5220" t="str">
            <v>sc</v>
          </cell>
        </row>
        <row r="5221">
          <cell r="AP5221">
            <v>24120243</v>
          </cell>
          <cell r="AQ5221">
            <v>10004656</v>
          </cell>
          <cell r="AR5221">
            <v>10</v>
          </cell>
          <cell r="AS5221">
            <v>42313</v>
          </cell>
          <cell r="AT5221" t="str">
            <v>IDU-074-2009 Terminado Mantenimiento Periódico IDU Arterial  -</v>
          </cell>
          <cell r="AV5221" t="str">
            <v>sc</v>
          </cell>
        </row>
        <row r="5222">
          <cell r="AP5222">
            <v>24120248</v>
          </cell>
          <cell r="AQ5222">
            <v>10005192</v>
          </cell>
          <cell r="AR5222">
            <v>10</v>
          </cell>
          <cell r="AS5222">
            <v>42313</v>
          </cell>
          <cell r="AT5222" t="str">
            <v>IDU-1815-2013 Terminado Acciones de Movilidad IDU Arterial  -</v>
          </cell>
          <cell r="AV5222" t="str">
            <v>sc</v>
          </cell>
        </row>
        <row r="5223">
          <cell r="AP5223">
            <v>24120274</v>
          </cell>
          <cell r="AQ5223">
            <v>10007914</v>
          </cell>
          <cell r="AR5223">
            <v>10</v>
          </cell>
          <cell r="AS5223">
            <v>42313</v>
          </cell>
          <cell r="AT5223" t="str">
            <v>IDU-1815-2013 Terminado Acciones de Movilidad IDU Arterial  -</v>
          </cell>
          <cell r="AV5223" t="str">
            <v>sc</v>
          </cell>
        </row>
        <row r="5224">
          <cell r="AP5224">
            <v>24120275</v>
          </cell>
          <cell r="AQ5224">
            <v>10007914</v>
          </cell>
          <cell r="AR5224">
            <v>10</v>
          </cell>
          <cell r="AS5224">
            <v>42313</v>
          </cell>
          <cell r="AT5224" t="str">
            <v>IDU-1815-2013 Terminado Acciones de Movilidad IDU Arterial  -</v>
          </cell>
          <cell r="AV5224" t="str">
            <v>sc</v>
          </cell>
        </row>
        <row r="5225">
          <cell r="AP5225">
            <v>24120276</v>
          </cell>
          <cell r="AQ5225">
            <v>10008212</v>
          </cell>
          <cell r="AR5225">
            <v>10</v>
          </cell>
          <cell r="AS5225">
            <v>42412</v>
          </cell>
          <cell r="AT5225" t="str">
            <v>IDU-1806-2015 Contratado Mantenimiento Periódico IDU Arterial BRIGADA DE REACCIÓN VIAL -Anden 11-POLIZA ESTABILIDAD ACTIVA</v>
          </cell>
          <cell r="AV5225" t="str">
            <v>sc</v>
          </cell>
        </row>
        <row r="5226">
          <cell r="AP5226">
            <v>24120281</v>
          </cell>
          <cell r="AQ5226">
            <v>10008834</v>
          </cell>
          <cell r="AR5226">
            <v>10</v>
          </cell>
          <cell r="AS5226">
            <v>41519</v>
          </cell>
          <cell r="AT5226" t="str">
            <v>SD Terminado Mantenimiento Periódico UAERMV Arterial  -</v>
          </cell>
          <cell r="AV5226" t="str">
            <v>sc</v>
          </cell>
        </row>
        <row r="5227">
          <cell r="AP5227">
            <v>24120290</v>
          </cell>
          <cell r="AQ5227">
            <v>10009665</v>
          </cell>
          <cell r="AR5227">
            <v>10</v>
          </cell>
          <cell r="AS5227">
            <v>42313</v>
          </cell>
          <cell r="AT5227" t="str">
            <v>IDU-1815-2013 Terminado Acciones de Movilidad IDU Arterial  -</v>
          </cell>
          <cell r="AV5227" t="str">
            <v>sc</v>
          </cell>
        </row>
        <row r="5228">
          <cell r="AP5228">
            <v>24120292</v>
          </cell>
          <cell r="AQ5228">
            <v>10009745</v>
          </cell>
          <cell r="AR5228">
            <v>10</v>
          </cell>
          <cell r="AS5228">
            <v>42313</v>
          </cell>
          <cell r="AT5228" t="str">
            <v>IDU-1815-2013 Terminado Acciones de Movilidad IDU Arterial  -</v>
          </cell>
          <cell r="AV5228" t="str">
            <v>sc</v>
          </cell>
        </row>
        <row r="5229">
          <cell r="AP5229">
            <v>24120304</v>
          </cell>
          <cell r="AQ5229">
            <v>10010195</v>
          </cell>
          <cell r="AR5229">
            <v>10</v>
          </cell>
          <cell r="AS5229">
            <v>42313</v>
          </cell>
          <cell r="AT5229" t="str">
            <v>IDU-074-2009 Terminado Mantenimiento Rutinario IDU Arterial  -Calzada 4-POLIZA ESTABILIDAD ACTIVA</v>
          </cell>
          <cell r="AV5229" t="str">
            <v>sc</v>
          </cell>
        </row>
        <row r="5230">
          <cell r="AP5230">
            <v>24120313</v>
          </cell>
          <cell r="AQ5230">
            <v>10010354</v>
          </cell>
          <cell r="AR5230">
            <v>10</v>
          </cell>
          <cell r="AS5230">
            <v>42723</v>
          </cell>
          <cell r="AT5230" t="str">
            <v>SD Terminado Mantenimiento Periódico UAERMV Arterial SD -</v>
          </cell>
          <cell r="AV5230" t="str">
            <v>sc</v>
          </cell>
        </row>
        <row r="5231">
          <cell r="AP5231">
            <v>24120314</v>
          </cell>
          <cell r="AQ5231">
            <v>10010354</v>
          </cell>
          <cell r="AR5231">
            <v>10</v>
          </cell>
          <cell r="AS5231">
            <v>42723</v>
          </cell>
          <cell r="AT5231" t="str">
            <v>SD Terminado Mantenimiento Periódico UAERMV Arterial SD -</v>
          </cell>
          <cell r="AV5231" t="str">
            <v>sc</v>
          </cell>
        </row>
        <row r="5232">
          <cell r="AP5232">
            <v>24121714</v>
          </cell>
          <cell r="AQ5232">
            <v>50003243</v>
          </cell>
          <cell r="AR5232">
            <v>10</v>
          </cell>
          <cell r="AS5232">
            <v>42412</v>
          </cell>
          <cell r="AT5232" t="str">
            <v>IDU-1806-2015 Contratado Mantenimiento Periódico IDU Arterial BRIGADA DE REACCIÓN VIAL -Anden 9-POLIZA ESTABILIDAD ACTIVA</v>
          </cell>
          <cell r="AV5232" t="str">
            <v>sc</v>
          </cell>
        </row>
        <row r="5233">
          <cell r="AP5233">
            <v>24121715</v>
          </cell>
          <cell r="AQ5233">
            <v>50003243</v>
          </cell>
          <cell r="AR5233">
            <v>10</v>
          </cell>
          <cell r="AS5233">
            <v>42412</v>
          </cell>
          <cell r="AT5233" t="str">
            <v>IDU-1806-2015 Contratado Mantenimiento Periódico IDU Arterial BRIGADA DE REACCIÓN VIAL -Anden 9-POLIZA ESTABILIDAD ACTIVA</v>
          </cell>
          <cell r="AV5233" t="str">
            <v>sc</v>
          </cell>
        </row>
        <row r="5234">
          <cell r="AP5234">
            <v>24121716</v>
          </cell>
          <cell r="AQ5234">
            <v>50003243</v>
          </cell>
          <cell r="AR5234">
            <v>10</v>
          </cell>
          <cell r="AS5234">
            <v>42412</v>
          </cell>
          <cell r="AT5234" t="str">
            <v>IDU-1806-2015 Contratado Mantenimiento Periódico IDU Arterial BRIGADA DE REACCIÓN VIAL -Anden 9-POLIZA ESTABILIDAD ACTIVA</v>
          </cell>
          <cell r="AV5234" t="str">
            <v>sc</v>
          </cell>
        </row>
        <row r="5235">
          <cell r="AP5235">
            <v>24121717</v>
          </cell>
          <cell r="AQ5235">
            <v>50003243</v>
          </cell>
          <cell r="AR5235">
            <v>10</v>
          </cell>
          <cell r="AS5235">
            <v>42412</v>
          </cell>
          <cell r="AT5235" t="str">
            <v>IDU-1806-2015 Contratado Mantenimiento Periódico IDU Arterial BRIGADA DE REACCIÓN VIAL -Anden 9-POLIZA ESTABILIDAD ACTIVA</v>
          </cell>
          <cell r="AV5235" t="str">
            <v>sc</v>
          </cell>
        </row>
        <row r="5236">
          <cell r="AP5236">
            <v>24121729</v>
          </cell>
          <cell r="AQ5236">
            <v>50003367</v>
          </cell>
          <cell r="AR5236">
            <v>10</v>
          </cell>
          <cell r="AS5236">
            <v>41563</v>
          </cell>
          <cell r="AT5236" t="str">
            <v>SD Terminado Mantenimiento Periódico UAERMV Local  -</v>
          </cell>
          <cell r="AV5236" t="str">
            <v>sc</v>
          </cell>
        </row>
        <row r="5237">
          <cell r="AP5237">
            <v>24121730</v>
          </cell>
          <cell r="AQ5237">
            <v>50003367</v>
          </cell>
          <cell r="AR5237">
            <v>10</v>
          </cell>
          <cell r="AS5237">
            <v>41563</v>
          </cell>
          <cell r="AT5237" t="str">
            <v>SD Terminado Mantenimiento Periódico UAERMV Local  -</v>
          </cell>
          <cell r="AV5237" t="str">
            <v>sc</v>
          </cell>
        </row>
        <row r="5238">
          <cell r="AP5238">
            <v>24121764</v>
          </cell>
          <cell r="AQ5238">
            <v>50004792</v>
          </cell>
          <cell r="AR5238">
            <v>10</v>
          </cell>
          <cell r="AS5238">
            <v>42313</v>
          </cell>
          <cell r="AT5238" t="str">
            <v>IDU-1815-2013 Terminado Acciones de Movilidad IDU Arterial  -</v>
          </cell>
          <cell r="AV5238" t="str">
            <v>sc</v>
          </cell>
        </row>
        <row r="5239">
          <cell r="AP5239">
            <v>24122772</v>
          </cell>
          <cell r="AQ5239">
            <v>50006988</v>
          </cell>
          <cell r="AR5239">
            <v>10</v>
          </cell>
          <cell r="AS5239">
            <v>42667</v>
          </cell>
          <cell r="AT5239" t="str">
            <v>SD Terminado Parcheo UAERMV Arterial SD -</v>
          </cell>
          <cell r="AV5239" t="str">
            <v>sc</v>
          </cell>
        </row>
        <row r="5240">
          <cell r="AP5240">
            <v>24122773</v>
          </cell>
          <cell r="AQ5240">
            <v>50006988</v>
          </cell>
          <cell r="AR5240">
            <v>10</v>
          </cell>
          <cell r="AS5240">
            <v>42412</v>
          </cell>
          <cell r="AT5240" t="str">
            <v>IDU-1806-2015 Contratado Mantenimiento Periódico IDU Arterial BRIGADA DE REACCIÓN VIAL -</v>
          </cell>
          <cell r="AV5240" t="str">
            <v>sc</v>
          </cell>
        </row>
        <row r="5241">
          <cell r="AP5241">
            <v>24122774</v>
          </cell>
          <cell r="AQ5241">
            <v>50006988</v>
          </cell>
          <cell r="AR5241">
            <v>10</v>
          </cell>
          <cell r="AS5241">
            <v>42667</v>
          </cell>
          <cell r="AT5241" t="str">
            <v>SD Terminado Parcheo UAERMV Arterial SD -</v>
          </cell>
          <cell r="AV5241" t="str">
            <v>sc</v>
          </cell>
        </row>
        <row r="5242">
          <cell r="AP5242">
            <v>24122775</v>
          </cell>
          <cell r="AQ5242">
            <v>50006988</v>
          </cell>
          <cell r="AR5242">
            <v>10</v>
          </cell>
          <cell r="AS5242">
            <v>42412</v>
          </cell>
          <cell r="AT5242" t="str">
            <v>IDU-1806-2015 Contratado Mantenimiento Periódico IDU Arterial BRIGADA DE REACCIÓN VIAL -</v>
          </cell>
          <cell r="AV5242" t="str">
            <v>sc</v>
          </cell>
        </row>
        <row r="5243">
          <cell r="AP5243">
            <v>24122776</v>
          </cell>
          <cell r="AQ5243">
            <v>50006989</v>
          </cell>
          <cell r="AR5243">
            <v>10</v>
          </cell>
          <cell r="AS5243">
            <v>42412</v>
          </cell>
          <cell r="AT5243" t="str">
            <v>IDU-1806-2015 Contratado Mantenimiento Periódico IDU Arterial BRIGADA DE REACCIÓN VIAL -</v>
          </cell>
          <cell r="AV5243" t="str">
            <v>sc</v>
          </cell>
        </row>
        <row r="5244">
          <cell r="AP5244">
            <v>24122777</v>
          </cell>
          <cell r="AQ5244">
            <v>50006989</v>
          </cell>
          <cell r="AR5244">
            <v>10</v>
          </cell>
          <cell r="AS5244">
            <v>42412</v>
          </cell>
          <cell r="AT5244" t="str">
            <v>IDU-1806-2015 Contratado Mantenimiento Periódico IDU Arterial BRIGADA DE REACCIÓN VIAL -</v>
          </cell>
          <cell r="AV5244" t="str">
            <v>sc</v>
          </cell>
        </row>
        <row r="5245">
          <cell r="AP5245">
            <v>24122778</v>
          </cell>
          <cell r="AQ5245">
            <v>50006989</v>
          </cell>
          <cell r="AR5245">
            <v>10</v>
          </cell>
          <cell r="AS5245">
            <v>42412</v>
          </cell>
          <cell r="AT5245" t="str">
            <v>IDU-1806-2015 Contratado Mantenimiento Periódico IDU Arterial BRIGADA DE REACCIÓN VIAL -</v>
          </cell>
          <cell r="AV5245" t="str">
            <v>sc</v>
          </cell>
        </row>
        <row r="5246">
          <cell r="AP5246">
            <v>24122779</v>
          </cell>
          <cell r="AQ5246">
            <v>50006989</v>
          </cell>
          <cell r="AR5246">
            <v>10</v>
          </cell>
          <cell r="AS5246">
            <v>42412</v>
          </cell>
          <cell r="AT5246" t="str">
            <v>IDU-1806-2015 Contratado Mantenimiento Periódico IDU Arterial BRIGADA DE REACCIÓN VIAL -</v>
          </cell>
          <cell r="AV5246" t="str">
            <v>sc</v>
          </cell>
        </row>
        <row r="5247">
          <cell r="AP5247">
            <v>24122827</v>
          </cell>
          <cell r="AQ5247">
            <v>50007016</v>
          </cell>
          <cell r="AR5247">
            <v>10</v>
          </cell>
          <cell r="AS5247">
            <v>42313</v>
          </cell>
          <cell r="AT5247" t="str">
            <v>IDU-1815-2013 Terminado Acciones de Movilidad IDU Arterial  -</v>
          </cell>
          <cell r="AV5247" t="str">
            <v>sc</v>
          </cell>
        </row>
        <row r="5248">
          <cell r="AP5248">
            <v>24122829</v>
          </cell>
          <cell r="AQ5248">
            <v>50007017</v>
          </cell>
          <cell r="AR5248">
            <v>10</v>
          </cell>
          <cell r="AS5248">
            <v>41772</v>
          </cell>
          <cell r="AT5248" t="str">
            <v>CONV-009-2011 Terminado Mantenimiento Periódico UAERMV Arterial  -</v>
          </cell>
          <cell r="AV5248" t="str">
            <v>sc</v>
          </cell>
        </row>
        <row r="5249">
          <cell r="AP5249">
            <v>24122830</v>
          </cell>
          <cell r="AQ5249">
            <v>50007017</v>
          </cell>
          <cell r="AR5249">
            <v>10</v>
          </cell>
          <cell r="AS5249">
            <v>41772</v>
          </cell>
          <cell r="AT5249" t="str">
            <v>CONV-009-2011 Terminado Mantenimiento Periódico UAERMV Arterial  -</v>
          </cell>
          <cell r="AV5249" t="str">
            <v>sc</v>
          </cell>
        </row>
        <row r="5250">
          <cell r="AP5250">
            <v>24122831</v>
          </cell>
          <cell r="AQ5250">
            <v>50007017</v>
          </cell>
          <cell r="AR5250">
            <v>10</v>
          </cell>
          <cell r="AS5250">
            <v>42313</v>
          </cell>
          <cell r="AT5250" t="str">
            <v>IDU-1815-2013 Terminado Acciones de Movilidad IDU Arterial  -</v>
          </cell>
          <cell r="AV5250" t="str">
            <v>sc</v>
          </cell>
        </row>
        <row r="5251">
          <cell r="AP5251">
            <v>24122832</v>
          </cell>
          <cell r="AQ5251">
            <v>50007017</v>
          </cell>
          <cell r="AR5251">
            <v>10</v>
          </cell>
          <cell r="AS5251">
            <v>42313</v>
          </cell>
          <cell r="AT5251" t="str">
            <v>IDU-1815-2013 Terminado Acciones de Movilidad IDU Arterial  -</v>
          </cell>
          <cell r="AV5251" t="str">
            <v>sc</v>
          </cell>
        </row>
        <row r="5252">
          <cell r="AP5252">
            <v>24122833</v>
          </cell>
          <cell r="AQ5252">
            <v>50007018</v>
          </cell>
          <cell r="AR5252">
            <v>10</v>
          </cell>
          <cell r="AS5252">
            <v>41519</v>
          </cell>
          <cell r="AT5252" t="str">
            <v>SD Terminado Acciones de Movilidad UAERMV Arterial  -</v>
          </cell>
          <cell r="AV5252" t="str">
            <v>sc</v>
          </cell>
        </row>
        <row r="5253">
          <cell r="AP5253">
            <v>24122834</v>
          </cell>
          <cell r="AQ5253">
            <v>50007018</v>
          </cell>
          <cell r="AR5253">
            <v>10</v>
          </cell>
          <cell r="AS5253">
            <v>42409</v>
          </cell>
          <cell r="AT5253" t="str">
            <v>IDU-1815-2013 Terminado Acciones de Movilidad IDU Arterial  -</v>
          </cell>
          <cell r="AV5253" t="str">
            <v>sc</v>
          </cell>
        </row>
        <row r="5254">
          <cell r="AP5254">
            <v>24122837</v>
          </cell>
          <cell r="AQ5254">
            <v>50007026</v>
          </cell>
          <cell r="AR5254">
            <v>10</v>
          </cell>
          <cell r="AS5254">
            <v>41563</v>
          </cell>
          <cell r="AT5254" t="str">
            <v>SD Terminado Acciones de Movilidad UAERMV Arterial  -</v>
          </cell>
          <cell r="AV5254" t="str">
            <v>sc</v>
          </cell>
        </row>
        <row r="5255">
          <cell r="AP5255">
            <v>24122838</v>
          </cell>
          <cell r="AQ5255">
            <v>50007026</v>
          </cell>
          <cell r="AR5255">
            <v>10</v>
          </cell>
          <cell r="AS5255">
            <v>41563</v>
          </cell>
          <cell r="AT5255" t="str">
            <v>SD Terminado Acciones de Movilidad UAERMV Arterial  -</v>
          </cell>
          <cell r="AV5255" t="str">
            <v>sc</v>
          </cell>
        </row>
        <row r="5256">
          <cell r="AP5256">
            <v>24122839</v>
          </cell>
          <cell r="AQ5256">
            <v>50007026</v>
          </cell>
          <cell r="AR5256">
            <v>10</v>
          </cell>
          <cell r="AS5256">
            <v>41563</v>
          </cell>
          <cell r="AT5256" t="str">
            <v>SD Terminado Acciones de Movilidad UAERMV Arterial  -</v>
          </cell>
          <cell r="AV5256" t="str">
            <v>sc</v>
          </cell>
        </row>
        <row r="5257">
          <cell r="AP5257">
            <v>24122843</v>
          </cell>
          <cell r="AQ5257">
            <v>50007036</v>
          </cell>
          <cell r="AR5257">
            <v>10</v>
          </cell>
          <cell r="AS5257">
            <v>42313</v>
          </cell>
          <cell r="AT5257" t="str">
            <v>IDU-1815-2013 Terminado Acciones de Movilidad IDU Arterial  -</v>
          </cell>
          <cell r="AV5257" t="str">
            <v>sc</v>
          </cell>
        </row>
        <row r="5258">
          <cell r="AP5258">
            <v>24122844</v>
          </cell>
          <cell r="AQ5258">
            <v>50007036</v>
          </cell>
          <cell r="AR5258">
            <v>10</v>
          </cell>
          <cell r="AS5258">
            <v>42313</v>
          </cell>
          <cell r="AT5258" t="str">
            <v>IDU-1815-2013 Terminado Acciones de Movilidad IDU Arterial  -</v>
          </cell>
          <cell r="AV5258" t="str">
            <v>sc</v>
          </cell>
        </row>
        <row r="5259">
          <cell r="AP5259">
            <v>24122848</v>
          </cell>
          <cell r="AQ5259">
            <v>50007039</v>
          </cell>
          <cell r="AR5259">
            <v>10</v>
          </cell>
          <cell r="AS5259">
            <v>42723</v>
          </cell>
          <cell r="AT5259" t="str">
            <v>SD Terminado Mantenimiento Periódico UAERMV Arterial SD -</v>
          </cell>
          <cell r="AV5259" t="str">
            <v>sc</v>
          </cell>
        </row>
        <row r="5260">
          <cell r="AP5260">
            <v>24122850</v>
          </cell>
          <cell r="AQ5260">
            <v>50007039</v>
          </cell>
          <cell r="AR5260">
            <v>10</v>
          </cell>
          <cell r="AS5260">
            <v>42313</v>
          </cell>
          <cell r="AT5260" t="str">
            <v>IDU-1815-2013 Terminado Acciones de Movilidad IDU Arterial  -</v>
          </cell>
          <cell r="AV5260" t="str">
            <v>sc</v>
          </cell>
        </row>
        <row r="5261">
          <cell r="AP5261">
            <v>24122852</v>
          </cell>
          <cell r="AQ5261">
            <v>50007040</v>
          </cell>
          <cell r="AR5261">
            <v>10</v>
          </cell>
          <cell r="AS5261">
            <v>42723</v>
          </cell>
          <cell r="AT5261" t="str">
            <v>SD Terminado Mantenimiento Periódico UAERMV Arterial SD -</v>
          </cell>
          <cell r="AV5261" t="str">
            <v>sc</v>
          </cell>
        </row>
        <row r="5262">
          <cell r="AP5262">
            <v>24122853</v>
          </cell>
          <cell r="AQ5262">
            <v>50007040</v>
          </cell>
          <cell r="AR5262">
            <v>10</v>
          </cell>
          <cell r="AS5262">
            <v>42723</v>
          </cell>
          <cell r="AT5262" t="str">
            <v>SD Terminado Mantenimiento Periódico UAERMV Arterial SD -</v>
          </cell>
          <cell r="AV5262" t="str">
            <v>sc</v>
          </cell>
        </row>
        <row r="5263">
          <cell r="AP5263">
            <v>24122884</v>
          </cell>
          <cell r="AQ5263">
            <v>50007062</v>
          </cell>
          <cell r="AR5263">
            <v>10</v>
          </cell>
          <cell r="AS5263">
            <v>42412</v>
          </cell>
          <cell r="AT5263" t="str">
            <v>IDU-1806-2015 Contratado Mantenimiento Periódico IDU Arterial BRIGADA DE REACCIÓN VIAL -</v>
          </cell>
          <cell r="AV5263" t="str">
            <v>sc</v>
          </cell>
        </row>
        <row r="5264">
          <cell r="AP5264">
            <v>24122885</v>
          </cell>
          <cell r="AQ5264">
            <v>50007062</v>
          </cell>
          <cell r="AR5264">
            <v>10</v>
          </cell>
          <cell r="AS5264">
            <v>42412</v>
          </cell>
          <cell r="AT5264" t="str">
            <v>IDU-1806-2015 Contratado Mantenimiento Periódico IDU Arterial BRIGADA DE REACCIÓN VIAL -</v>
          </cell>
          <cell r="AV5264" t="str">
            <v>sc</v>
          </cell>
        </row>
        <row r="5265">
          <cell r="AP5265">
            <v>24122886</v>
          </cell>
          <cell r="AQ5265">
            <v>50007062</v>
          </cell>
          <cell r="AR5265">
            <v>10</v>
          </cell>
          <cell r="AS5265">
            <v>42667</v>
          </cell>
          <cell r="AT5265" t="str">
            <v>SD Terminado Parcheo UAERMV Arterial SD -</v>
          </cell>
          <cell r="AV5265" t="str">
            <v>sc</v>
          </cell>
        </row>
        <row r="5266">
          <cell r="AP5266">
            <v>24122887</v>
          </cell>
          <cell r="AQ5266">
            <v>50007062</v>
          </cell>
          <cell r="AR5266">
            <v>10</v>
          </cell>
          <cell r="AS5266">
            <v>42412</v>
          </cell>
          <cell r="AT5266" t="str">
            <v>IDU-1806-2015 Contratado Mantenimiento Periódico IDU Arterial BRIGADA DE REACCIÓN VIAL -</v>
          </cell>
          <cell r="AV5266" t="str">
            <v>sc</v>
          </cell>
        </row>
        <row r="5267">
          <cell r="AP5267">
            <v>24122888</v>
          </cell>
          <cell r="AQ5267">
            <v>50007063</v>
          </cell>
          <cell r="AR5267">
            <v>10</v>
          </cell>
          <cell r="AS5267">
            <v>42412</v>
          </cell>
          <cell r="AT5267" t="str">
            <v>IDU-1806-2015 Contratado Mantenimiento Periódico IDU Arterial BRIGADA DE REACCIÓN VIAL -</v>
          </cell>
          <cell r="AV5267" t="str">
            <v>sc</v>
          </cell>
        </row>
        <row r="5268">
          <cell r="AP5268">
            <v>24122889</v>
          </cell>
          <cell r="AQ5268">
            <v>50007063</v>
          </cell>
          <cell r="AR5268">
            <v>10</v>
          </cell>
          <cell r="AS5268">
            <v>42412</v>
          </cell>
          <cell r="AT5268" t="str">
            <v>IDU-1806-2015 Contratado Mantenimiento Periódico IDU Arterial BRIGADA DE REACCIÓN VIAL -</v>
          </cell>
          <cell r="AV5268" t="str">
            <v>sc</v>
          </cell>
        </row>
        <row r="5269">
          <cell r="AP5269">
            <v>24122890</v>
          </cell>
          <cell r="AQ5269">
            <v>50007063</v>
          </cell>
          <cell r="AR5269">
            <v>10</v>
          </cell>
          <cell r="AS5269">
            <v>42667</v>
          </cell>
          <cell r="AT5269" t="str">
            <v>SD Terminado Parcheo UAERMV Arterial SD -</v>
          </cell>
          <cell r="AV5269" t="str">
            <v>sc</v>
          </cell>
        </row>
        <row r="5270">
          <cell r="AP5270">
            <v>24122891</v>
          </cell>
          <cell r="AQ5270">
            <v>50007063</v>
          </cell>
          <cell r="AR5270">
            <v>10</v>
          </cell>
          <cell r="AS5270">
            <v>42412</v>
          </cell>
          <cell r="AT5270" t="str">
            <v>IDU-1806-2015 Contratado Mantenimiento Periódico IDU Arterial BRIGADA DE REACCIÓN VIAL -</v>
          </cell>
          <cell r="AV5270" t="str">
            <v>sc</v>
          </cell>
        </row>
        <row r="5271">
          <cell r="AP5271">
            <v>24122892</v>
          </cell>
          <cell r="AQ5271">
            <v>50007064</v>
          </cell>
          <cell r="AR5271">
            <v>10</v>
          </cell>
          <cell r="AS5271">
            <v>42412</v>
          </cell>
          <cell r="AT5271" t="str">
            <v>IDU-1806-2015 Contratado Mantenimiento Periódico IDU Arterial BRIGADA DE REACCIÓN VIAL -</v>
          </cell>
          <cell r="AV5271" t="str">
            <v>sc</v>
          </cell>
        </row>
        <row r="5272">
          <cell r="AP5272">
            <v>24122893</v>
          </cell>
          <cell r="AQ5272">
            <v>50007064</v>
          </cell>
          <cell r="AR5272">
            <v>10</v>
          </cell>
          <cell r="AS5272">
            <v>42667</v>
          </cell>
          <cell r="AT5272" t="str">
            <v>SD Terminado Parcheo UAERMV Arterial SD -</v>
          </cell>
          <cell r="AV5272" t="str">
            <v>sc</v>
          </cell>
        </row>
        <row r="5273">
          <cell r="AP5273">
            <v>24122894</v>
          </cell>
          <cell r="AQ5273">
            <v>50007064</v>
          </cell>
          <cell r="AR5273">
            <v>10</v>
          </cell>
          <cell r="AS5273">
            <v>42667</v>
          </cell>
          <cell r="AT5273" t="str">
            <v>SD Terminado Parcheo UAERMV Arterial SD -</v>
          </cell>
          <cell r="AV5273" t="str">
            <v>sc</v>
          </cell>
        </row>
        <row r="5274">
          <cell r="AP5274">
            <v>24122895</v>
          </cell>
          <cell r="AQ5274">
            <v>50007064</v>
          </cell>
          <cell r="AR5274">
            <v>10</v>
          </cell>
          <cell r="AS5274">
            <v>42667</v>
          </cell>
          <cell r="AT5274" t="str">
            <v>SD Terminado Parcheo UAERMV Arterial SD -</v>
          </cell>
          <cell r="AV5274" t="str">
            <v>sc</v>
          </cell>
        </row>
        <row r="5275">
          <cell r="AP5275">
            <v>24122896</v>
          </cell>
          <cell r="AQ5275">
            <v>50007065</v>
          </cell>
          <cell r="AR5275">
            <v>10</v>
          </cell>
          <cell r="AS5275">
            <v>42412</v>
          </cell>
          <cell r="AT5275" t="str">
            <v>IDU-1806-2015 Contratado Mantenimiento Periódico IDU Arterial BRIGADA DE REACCIÓN VIAL -</v>
          </cell>
          <cell r="AV5275" t="str">
            <v>sc</v>
          </cell>
        </row>
        <row r="5276">
          <cell r="AP5276">
            <v>24122897</v>
          </cell>
          <cell r="AQ5276">
            <v>50007065</v>
          </cell>
          <cell r="AR5276">
            <v>10</v>
          </cell>
          <cell r="AS5276">
            <v>42412</v>
          </cell>
          <cell r="AT5276" t="str">
            <v>IDU-1806-2015 Contratado Mantenimiento Periódico IDU Arterial BRIGADA DE REACCIÓN VIAL -</v>
          </cell>
          <cell r="AV5276" t="str">
            <v>sc</v>
          </cell>
        </row>
        <row r="5277">
          <cell r="AP5277">
            <v>24122898</v>
          </cell>
          <cell r="AQ5277">
            <v>50007065</v>
          </cell>
          <cell r="AR5277">
            <v>10</v>
          </cell>
          <cell r="AS5277">
            <v>42412</v>
          </cell>
          <cell r="AT5277" t="str">
            <v>IDU-1806-2015 Contratado Mantenimiento Periódico IDU Arterial BRIGADA DE REACCIÓN VIAL -</v>
          </cell>
          <cell r="AV5277" t="str">
            <v>sc</v>
          </cell>
        </row>
        <row r="5278">
          <cell r="AP5278">
            <v>24122899</v>
          </cell>
          <cell r="AQ5278">
            <v>50007065</v>
          </cell>
          <cell r="AR5278">
            <v>10</v>
          </cell>
          <cell r="AS5278">
            <v>42412</v>
          </cell>
          <cell r="AT5278" t="str">
            <v>IDU-1806-2015 Contratado Mantenimiento Periódico IDU Arterial BRIGADA DE REACCIÓN VIAL -</v>
          </cell>
          <cell r="AV5278" t="str">
            <v>sc</v>
          </cell>
        </row>
        <row r="5279">
          <cell r="AP5279">
            <v>24122900</v>
          </cell>
          <cell r="AQ5279">
            <v>50007070</v>
          </cell>
          <cell r="AR5279">
            <v>10</v>
          </cell>
          <cell r="AS5279">
            <v>42412</v>
          </cell>
          <cell r="AT5279" t="str">
            <v>IDU-1806-2015 Contratado Mantenimiento Periódico IDU Arterial BRIGADA DE REACCIÓN VIAL -</v>
          </cell>
          <cell r="AV5279" t="str">
            <v>sc</v>
          </cell>
        </row>
        <row r="5280">
          <cell r="AP5280">
            <v>24122901</v>
          </cell>
          <cell r="AQ5280">
            <v>50007070</v>
          </cell>
          <cell r="AR5280">
            <v>10</v>
          </cell>
          <cell r="AS5280">
            <v>42412</v>
          </cell>
          <cell r="AT5280" t="str">
            <v>IDU-1806-2015 Contratado Mantenimiento Periódico IDU Arterial BRIGADA DE REACCIÓN VIAL -</v>
          </cell>
          <cell r="AV5280" t="str">
            <v>sc</v>
          </cell>
        </row>
        <row r="5281">
          <cell r="AP5281">
            <v>24122902</v>
          </cell>
          <cell r="AQ5281">
            <v>50007070</v>
          </cell>
          <cell r="AR5281">
            <v>10</v>
          </cell>
          <cell r="AS5281">
            <v>42667</v>
          </cell>
          <cell r="AT5281" t="str">
            <v>SD Terminado Parcheo UAERMV Arterial SD -</v>
          </cell>
          <cell r="AV5281" t="str">
            <v>sc</v>
          </cell>
        </row>
        <row r="5282">
          <cell r="AP5282">
            <v>24122903</v>
          </cell>
          <cell r="AQ5282">
            <v>50007070</v>
          </cell>
          <cell r="AR5282">
            <v>10</v>
          </cell>
          <cell r="AS5282">
            <v>42667</v>
          </cell>
          <cell r="AT5282" t="str">
            <v>SD Terminado Parcheo UAERMV Arterial SD -</v>
          </cell>
          <cell r="AV5282" t="str">
            <v>sc</v>
          </cell>
        </row>
        <row r="5283">
          <cell r="AP5283">
            <v>24122905</v>
          </cell>
          <cell r="AQ5283">
            <v>50007071</v>
          </cell>
          <cell r="AR5283">
            <v>10</v>
          </cell>
          <cell r="AS5283">
            <v>42412</v>
          </cell>
          <cell r="AT5283" t="str">
            <v>IDU-1806-2015 Contratado Mantenimiento Periódico IDU Arterial BRIGADA DE REACCIÓN VIAL -</v>
          </cell>
          <cell r="AV5283" t="str">
            <v>sc</v>
          </cell>
        </row>
        <row r="5284">
          <cell r="AP5284">
            <v>24122906</v>
          </cell>
          <cell r="AQ5284">
            <v>50007071</v>
          </cell>
          <cell r="AR5284">
            <v>10</v>
          </cell>
          <cell r="AS5284">
            <v>42412</v>
          </cell>
          <cell r="AT5284" t="str">
            <v>IDU-1806-2015 Contratado Mantenimiento Periódico IDU Arterial BRIGADA DE REACCIÓN VIAL -</v>
          </cell>
          <cell r="AV5284" t="str">
            <v>sc</v>
          </cell>
        </row>
        <row r="5285">
          <cell r="AP5285">
            <v>24122907</v>
          </cell>
          <cell r="AQ5285">
            <v>50007071</v>
          </cell>
          <cell r="AR5285">
            <v>10</v>
          </cell>
          <cell r="AS5285">
            <v>42412</v>
          </cell>
          <cell r="AT5285" t="str">
            <v>IDU-1806-2015 Contratado Mantenimiento Periódico IDU Arterial BRIGADA DE REACCIÓN VIAL -</v>
          </cell>
          <cell r="AV5285" t="str">
            <v>sc</v>
          </cell>
        </row>
        <row r="5286">
          <cell r="AP5286">
            <v>24122908</v>
          </cell>
          <cell r="AQ5286">
            <v>50007071</v>
          </cell>
          <cell r="AR5286">
            <v>10</v>
          </cell>
          <cell r="AS5286">
            <v>42412</v>
          </cell>
          <cell r="AT5286" t="str">
            <v>IDU-1806-2015 Contratado Mantenimiento Periódico IDU Arterial BRIGADA DE REACCIÓN VIAL -</v>
          </cell>
          <cell r="AV5286" t="str">
            <v>sc</v>
          </cell>
        </row>
        <row r="5287">
          <cell r="AP5287">
            <v>24123560</v>
          </cell>
          <cell r="AQ5287">
            <v>50008837</v>
          </cell>
          <cell r="AR5287">
            <v>10</v>
          </cell>
          <cell r="AS5287">
            <v>42313</v>
          </cell>
          <cell r="AT5287" t="str">
            <v>IDU-1815-2013 Terminado Acciones de Movilidad IDU Arterial  -</v>
          </cell>
          <cell r="AV5287" t="str">
            <v>sc</v>
          </cell>
        </row>
        <row r="5288">
          <cell r="AP5288">
            <v>24123561</v>
          </cell>
          <cell r="AQ5288">
            <v>50008837</v>
          </cell>
          <cell r="AR5288">
            <v>10</v>
          </cell>
          <cell r="AS5288">
            <v>42313</v>
          </cell>
          <cell r="AT5288" t="str">
            <v>IDU-1815-2013 Terminado Acciones de Movilidad IDU Arterial  -</v>
          </cell>
          <cell r="AV5288" t="str">
            <v>sc</v>
          </cell>
        </row>
        <row r="5289">
          <cell r="AP5289">
            <v>91010020</v>
          </cell>
          <cell r="AQ5289">
            <v>10007118</v>
          </cell>
          <cell r="AR5289">
            <v>10</v>
          </cell>
          <cell r="AS5289">
            <v>42313</v>
          </cell>
          <cell r="AT5289" t="str">
            <v>IDU-073-2012 Terminado Rehabilitación IDU Circuito Movilidad  -Calzada 2-POLIZA ESTABILIDAD ACTIVA</v>
          </cell>
          <cell r="AV5289" t="str">
            <v>sc</v>
          </cell>
        </row>
        <row r="5290">
          <cell r="AP5290">
            <v>91010203</v>
          </cell>
          <cell r="AQ5290">
            <v>10008661</v>
          </cell>
          <cell r="AR5290">
            <v>10</v>
          </cell>
          <cell r="AS5290">
            <v>42488</v>
          </cell>
          <cell r="AT5290" t="str">
            <v>SD Terminado Parcheo UAERMV Arterial  -</v>
          </cell>
          <cell r="AV5290" t="str">
            <v>sc</v>
          </cell>
        </row>
        <row r="5291">
          <cell r="AP5291">
            <v>91010204</v>
          </cell>
          <cell r="AQ5291">
            <v>10008661</v>
          </cell>
          <cell r="AR5291">
            <v>10</v>
          </cell>
          <cell r="AS5291">
            <v>42488</v>
          </cell>
          <cell r="AT5291" t="str">
            <v>SD Terminado Parcheo UAERMV Arterial  -</v>
          </cell>
          <cell r="AV5291" t="str">
            <v>sc</v>
          </cell>
        </row>
        <row r="5292">
          <cell r="AP5292">
            <v>91011508</v>
          </cell>
          <cell r="AQ5292">
            <v>10002718</v>
          </cell>
          <cell r="AR5292">
            <v>10</v>
          </cell>
          <cell r="AS5292">
            <v>42361</v>
          </cell>
          <cell r="AT5292" t="str">
            <v>UMV-638-2013 Terminado Acciones de Movilidad UAERMV Circuito Movilidad  -</v>
          </cell>
          <cell r="AV5292" t="str">
            <v>sc</v>
          </cell>
        </row>
        <row r="5293">
          <cell r="AP5293">
            <v>91014795</v>
          </cell>
          <cell r="AQ5293">
            <v>10005150</v>
          </cell>
          <cell r="AR5293">
            <v>10</v>
          </cell>
          <cell r="AS5293">
            <v>42361</v>
          </cell>
          <cell r="AT5293" t="str">
            <v>UMV-638-2013 Terminado Acciones de Movilidad UAERMV Circuito Movilidad  -</v>
          </cell>
          <cell r="AV5293" t="str">
            <v>sc</v>
          </cell>
        </row>
        <row r="5294">
          <cell r="AP5294">
            <v>91014806</v>
          </cell>
          <cell r="AQ5294">
            <v>10006697</v>
          </cell>
          <cell r="AR5294">
            <v>10</v>
          </cell>
          <cell r="AS5294">
            <v>42488</v>
          </cell>
          <cell r="AT5294" t="str">
            <v>SD Terminado Parcheo UAERMV Arterial  -Calzada 6-POLIZA ESTABILIDAD ACTIVA</v>
          </cell>
          <cell r="AV5294" t="str">
            <v>sc</v>
          </cell>
        </row>
        <row r="5295">
          <cell r="AP5295">
            <v>91014813</v>
          </cell>
          <cell r="AQ5295">
            <v>10010119</v>
          </cell>
          <cell r="AR5295">
            <v>10</v>
          </cell>
          <cell r="AS5295">
            <v>42667</v>
          </cell>
          <cell r="AT5295" t="str">
            <v>SD Terminado Parcheo UAERMV Arterial SD --POLIZA ESTABILIDAD ACTIVA</v>
          </cell>
          <cell r="AV5295" t="str">
            <v>sc</v>
          </cell>
        </row>
        <row r="5296">
          <cell r="AP5296">
            <v>91014837</v>
          </cell>
          <cell r="AQ5296">
            <v>50006991</v>
          </cell>
          <cell r="AR5296">
            <v>10</v>
          </cell>
          <cell r="AS5296">
            <v>42698</v>
          </cell>
          <cell r="AT5296" t="str">
            <v>FDLE-250-2014 Terminado Construcción FDL ENGATIVA Circuito Movilidad SD -</v>
          </cell>
          <cell r="AV5296" t="str">
            <v>sc</v>
          </cell>
        </row>
        <row r="5297">
          <cell r="AP5297">
            <v>91014838</v>
          </cell>
          <cell r="AQ5297">
            <v>50006990</v>
          </cell>
          <cell r="AR5297">
            <v>10</v>
          </cell>
          <cell r="AS5297">
            <v>42698</v>
          </cell>
          <cell r="AT5297" t="str">
            <v>FDLE-250-2014 Terminado Construcción FDL ENGATIVA Circuito Movilidad SD -</v>
          </cell>
          <cell r="AV5297" t="str">
            <v>sc</v>
          </cell>
        </row>
        <row r="5298">
          <cell r="AP5298">
            <v>91014845</v>
          </cell>
          <cell r="AQ5298">
            <v>50006978</v>
          </cell>
          <cell r="AR5298">
            <v>10</v>
          </cell>
          <cell r="AS5298">
            <v>42637</v>
          </cell>
          <cell r="AT5298" t="str">
            <v>IDU-1702-2014 Terminado Rehabilitación IDU Circuito Movilidad  Reporte Final-Calzada 2-POLIZA ESTABILIDAD Y CALIDAD ACTIVA</v>
          </cell>
          <cell r="AV5298" t="str">
            <v>sc</v>
          </cell>
        </row>
        <row r="5299">
          <cell r="AP5299">
            <v>91014846</v>
          </cell>
          <cell r="AQ5299">
            <v>50006979</v>
          </cell>
          <cell r="AR5299">
            <v>10</v>
          </cell>
          <cell r="AS5299">
            <v>42637</v>
          </cell>
          <cell r="AT5299" t="str">
            <v>IDU-1702-2014 Terminado Rehabilitación IDU Circuito Movilidad  Reporte Final-Calzada 2-POLIZA ESTABILIDAD Y CALIDAD ACTIVA</v>
          </cell>
          <cell r="AV5299" t="str">
            <v>sc</v>
          </cell>
        </row>
        <row r="5300">
          <cell r="AP5300">
            <v>91015296</v>
          </cell>
          <cell r="AQ5300">
            <v>10007535</v>
          </cell>
          <cell r="AR5300">
            <v>10</v>
          </cell>
          <cell r="AS5300">
            <v>42361</v>
          </cell>
          <cell r="AT5300" t="str">
            <v>UMV-638-2013 Terminado Acciones de Movilidad UAERMV Circuito Movilidad  -</v>
          </cell>
          <cell r="AV5300" t="str">
            <v>sc</v>
          </cell>
        </row>
        <row r="5301">
          <cell r="AP5301">
            <v>91015335</v>
          </cell>
          <cell r="AQ5301">
            <v>10010063</v>
          </cell>
          <cell r="AR5301">
            <v>10</v>
          </cell>
          <cell r="AS5301">
            <v>42361</v>
          </cell>
          <cell r="AT5301" t="str">
            <v>UMV-638-2013 Terminado Acciones de Movilidad UAERMV Circuito Movilidad  -</v>
          </cell>
          <cell r="AV5301" t="str">
            <v>sc</v>
          </cell>
        </row>
        <row r="5302">
          <cell r="AP5302">
            <v>91015340</v>
          </cell>
          <cell r="AQ5302">
            <v>10010194</v>
          </cell>
          <cell r="AR5302">
            <v>10</v>
          </cell>
          <cell r="AS5302">
            <v>42488</v>
          </cell>
          <cell r="AT5302" t="str">
            <v>SD Terminado Parcheo UAERMV Arterial  -Calzada2-POLIZA ESTABILIDAD* ACTIVA</v>
          </cell>
          <cell r="AV5302" t="str">
            <v>sc</v>
          </cell>
        </row>
        <row r="5303">
          <cell r="AP5303">
            <v>91015353</v>
          </cell>
          <cell r="AQ5303">
            <v>50003631</v>
          </cell>
          <cell r="AR5303">
            <v>10</v>
          </cell>
          <cell r="AS5303">
            <v>42698</v>
          </cell>
          <cell r="AT5303" t="str">
            <v>FDLE-250-2014 Terminado Construcción FDL ENGATIVA Circuito Movilidad SD -</v>
          </cell>
          <cell r="AV5303" t="str">
            <v>sc</v>
          </cell>
        </row>
        <row r="5304">
          <cell r="AP5304">
            <v>91015386</v>
          </cell>
          <cell r="AQ5304">
            <v>10000312</v>
          </cell>
          <cell r="AR5304">
            <v>10</v>
          </cell>
          <cell r="AS5304">
            <v>41563</v>
          </cell>
          <cell r="AT5304" t="str">
            <v>SD Terminado Mantenimiento Periódico UAERMV Local  -</v>
          </cell>
          <cell r="AV5304" t="str">
            <v>sc</v>
          </cell>
        </row>
        <row r="5305">
          <cell r="AP5305">
            <v>91015387</v>
          </cell>
          <cell r="AQ5305">
            <v>10000312</v>
          </cell>
          <cell r="AR5305">
            <v>10</v>
          </cell>
          <cell r="AS5305">
            <v>41563</v>
          </cell>
          <cell r="AT5305" t="str">
            <v>SD Terminado Mantenimiento Periódico UAERMV Local  -</v>
          </cell>
          <cell r="AV5305" t="str">
            <v>sc</v>
          </cell>
        </row>
        <row r="5306">
          <cell r="AP5306">
            <v>91015404</v>
          </cell>
          <cell r="AQ5306">
            <v>10010030</v>
          </cell>
          <cell r="AR5306">
            <v>10</v>
          </cell>
          <cell r="AS5306">
            <v>42361</v>
          </cell>
          <cell r="AT5306" t="str">
            <v>UMV-638-2013 Terminado Acciones de Movilidad UAERMV Circuito Movilidad  -</v>
          </cell>
          <cell r="AV5306" t="str">
            <v>sc</v>
          </cell>
        </row>
        <row r="5307">
          <cell r="AP5307">
            <v>91016794</v>
          </cell>
          <cell r="AQ5307">
            <v>10009186</v>
          </cell>
          <cell r="AR5307">
            <v>10</v>
          </cell>
          <cell r="AS5307">
            <v>42412</v>
          </cell>
          <cell r="AT5307" t="str">
            <v>IDU-1806-2015 Contratado Mantenimiento Periódico IDU Arterial BRIGADA DE REACCIÓN VIAL -</v>
          </cell>
          <cell r="AV5307" t="str">
            <v>sc</v>
          </cell>
        </row>
        <row r="5308">
          <cell r="AP5308">
            <v>91016795</v>
          </cell>
          <cell r="AQ5308">
            <v>10009437</v>
          </cell>
          <cell r="AR5308">
            <v>10</v>
          </cell>
          <cell r="AS5308">
            <v>42412</v>
          </cell>
          <cell r="AT5308" t="str">
            <v>IDU-1806-2015 Contratado Mantenimiento Periódico IDU Arterial BRIGADA DE REACCIÓN VIAL -</v>
          </cell>
          <cell r="AV5308" t="str">
            <v>sc</v>
          </cell>
        </row>
        <row r="5309">
          <cell r="AP5309">
            <v>91016797</v>
          </cell>
          <cell r="AQ5309">
            <v>10010277</v>
          </cell>
          <cell r="AR5309">
            <v>10</v>
          </cell>
          <cell r="AS5309">
            <v>42667</v>
          </cell>
          <cell r="AT5309" t="str">
            <v>SD Terminado Mantenimiento Periódico UAERMV Local SD -</v>
          </cell>
          <cell r="AV5309" t="str">
            <v>sc</v>
          </cell>
        </row>
        <row r="5310">
          <cell r="AP5310">
            <v>91017342</v>
          </cell>
          <cell r="AQ5310">
            <v>50007019</v>
          </cell>
          <cell r="AR5310">
            <v>10</v>
          </cell>
          <cell r="AS5310">
            <v>41519</v>
          </cell>
          <cell r="AT5310" t="str">
            <v>SD Terminado Acciones de Movilidad UAERMV Arterial  -</v>
          </cell>
          <cell r="AV5310" t="str">
            <v>sc</v>
          </cell>
        </row>
        <row r="5311">
          <cell r="AP5311">
            <v>91017344</v>
          </cell>
          <cell r="AQ5311">
            <v>13000027</v>
          </cell>
          <cell r="AR5311">
            <v>10</v>
          </cell>
          <cell r="AS5311">
            <v>42760</v>
          </cell>
          <cell r="AT5311" t="str">
            <v>SD Terminado Parcheo UAERMV Arterial SD Reporte Ejecución diciembre de 2016-</v>
          </cell>
          <cell r="AV5311" t="str">
            <v>sc</v>
          </cell>
        </row>
        <row r="5312">
          <cell r="AP5312">
            <v>91017352</v>
          </cell>
          <cell r="AQ5312">
            <v>50006969</v>
          </cell>
          <cell r="AR5312">
            <v>10</v>
          </cell>
          <cell r="AS5312">
            <v>42412</v>
          </cell>
          <cell r="AT5312" t="str">
            <v>IDU-1806-2015 Contratado Mantenimiento Periódico IDU Arterial BRIGADA DE REACCIÓN VIAL -</v>
          </cell>
          <cell r="AV5312" t="str">
            <v>sc</v>
          </cell>
        </row>
        <row r="5313">
          <cell r="AP5313">
            <v>91017353</v>
          </cell>
          <cell r="AQ5313">
            <v>50007019</v>
          </cell>
          <cell r="AR5313">
            <v>10</v>
          </cell>
          <cell r="AS5313">
            <v>41519</v>
          </cell>
          <cell r="AT5313" t="str">
            <v>SD Terminado Acciones de Movilidad UAERMV Arterial  -</v>
          </cell>
          <cell r="AV5313" t="str">
            <v>sc</v>
          </cell>
        </row>
        <row r="5314">
          <cell r="AP5314">
            <v>91017354</v>
          </cell>
          <cell r="AQ5314">
            <v>13000027</v>
          </cell>
          <cell r="AR5314">
            <v>10</v>
          </cell>
          <cell r="AS5314">
            <v>42412</v>
          </cell>
          <cell r="AT5314" t="str">
            <v>IDU-1806-2015 Contratado Mantenimiento Periódico IDU Arterial BRIGADA DE REACCIÓN VIAL -</v>
          </cell>
          <cell r="AV5314" t="str">
            <v>sc</v>
          </cell>
        </row>
        <row r="5315">
          <cell r="AP5315">
            <v>91017355</v>
          </cell>
          <cell r="AQ5315">
            <v>50006969</v>
          </cell>
          <cell r="AR5315">
            <v>10</v>
          </cell>
          <cell r="AS5315">
            <v>42412</v>
          </cell>
          <cell r="AT5315" t="str">
            <v>IDU-1806-2015 Contratado Mantenimiento Periódico IDU Arterial BRIGADA DE REACCIÓN VIAL -</v>
          </cell>
          <cell r="AV5315" t="str">
            <v>sc</v>
          </cell>
        </row>
        <row r="5316">
          <cell r="AP5316">
            <v>91017361</v>
          </cell>
          <cell r="AQ5316">
            <v>10009132</v>
          </cell>
          <cell r="AR5316">
            <v>10</v>
          </cell>
          <cell r="AS5316">
            <v>42412</v>
          </cell>
          <cell r="AT5316" t="str">
            <v>IDU-1806-2015 Contratado Mantenimiento Periódico IDU Arterial BRIGADA DE REACCIÓN VIAL -</v>
          </cell>
          <cell r="AV5316" t="str">
            <v>sc</v>
          </cell>
        </row>
        <row r="5317">
          <cell r="AP5317">
            <v>91017550</v>
          </cell>
          <cell r="AQ5317">
            <v>10010633</v>
          </cell>
          <cell r="AR5317">
            <v>10</v>
          </cell>
          <cell r="AS5317">
            <v>42577</v>
          </cell>
          <cell r="AT5317" t="str">
            <v>SD Reservado Diagnostico IDU Circuito Movilidad SITP 2016 -</v>
          </cell>
          <cell r="AV5317" t="str">
            <v>sc</v>
          </cell>
        </row>
        <row r="5318">
          <cell r="AP5318">
            <v>91017553</v>
          </cell>
          <cell r="AQ5318">
            <v>10010488</v>
          </cell>
          <cell r="AR5318">
            <v>10</v>
          </cell>
          <cell r="AS5318">
            <v>42766</v>
          </cell>
          <cell r="AT5318" t="str">
            <v>SD Reservado Mantenimiento Periódico IDU Circuito Movilidad EJECUCION SITP 2016 -</v>
          </cell>
          <cell r="AV5318" t="str">
            <v>SITP 2016 IDU RESERVADO</v>
          </cell>
        </row>
        <row r="5319">
          <cell r="AP5319">
            <v>91017570</v>
          </cell>
          <cell r="AQ5319">
            <v>10010475</v>
          </cell>
          <cell r="AR5319">
            <v>10</v>
          </cell>
          <cell r="AS5319">
            <v>42766</v>
          </cell>
          <cell r="AT5319" t="str">
            <v>SD Reservado Mantenimiento Periódico IDU Circuito Movilidad EJECUCION SITP 2016 -</v>
          </cell>
          <cell r="AV5319" t="str">
            <v>viable</v>
          </cell>
        </row>
        <row r="5320">
          <cell r="AP5320">
            <v>91017574</v>
          </cell>
          <cell r="AQ5320">
            <v>10010469</v>
          </cell>
          <cell r="AR5320">
            <v>10</v>
          </cell>
          <cell r="AS5320">
            <v>42637</v>
          </cell>
          <cell r="AT5320" t="str">
            <v>IDU-1702-2014 Terminado Rehabilitación IDU Circuito Movilidad  Reporte Final-</v>
          </cell>
          <cell r="AV5320" t="str">
            <v>sc</v>
          </cell>
        </row>
        <row r="5321">
          <cell r="AP5321">
            <v>91017574</v>
          </cell>
          <cell r="AQ5321">
            <v>10010469</v>
          </cell>
          <cell r="AR5321">
            <v>10</v>
          </cell>
          <cell r="AS5321">
            <v>42653</v>
          </cell>
          <cell r="AT5321" t="str">
            <v>IDU-935-2016 Reservado Conservacion IDU Circuito Movilidad ACCIONES POPULARES		 -</v>
          </cell>
          <cell r="AV5321" t="str">
            <v>sc</v>
          </cell>
        </row>
        <row r="5322">
          <cell r="AP5322">
            <v>91017599</v>
          </cell>
          <cell r="AQ5322">
            <v>10010473</v>
          </cell>
          <cell r="AR5322">
            <v>10</v>
          </cell>
          <cell r="AS5322">
            <v>42766</v>
          </cell>
          <cell r="AT5322" t="str">
            <v>SD Reservado Mantenimiento Periódico IDU Circuito Movilidad EJECUCION SITP 2016 -</v>
          </cell>
          <cell r="AV5322" t="str">
            <v>viable</v>
          </cell>
        </row>
        <row r="5323">
          <cell r="AP5323">
            <v>91017603</v>
          </cell>
          <cell r="AQ5323">
            <v>10010492</v>
          </cell>
          <cell r="AR5323">
            <v>10</v>
          </cell>
          <cell r="AS5323">
            <v>42653</v>
          </cell>
          <cell r="AT5323" t="str">
            <v>IDU-935-2016 Reservado Conservacion IDU Circuito Movilidad ACCIONES POPULARES		 -</v>
          </cell>
          <cell r="AV5323" t="str">
            <v>RESERVADO CTO IDU-935-2016</v>
          </cell>
        </row>
        <row r="5324">
          <cell r="AP5324">
            <v>91017682</v>
          </cell>
          <cell r="AQ5324">
            <v>10010675</v>
          </cell>
          <cell r="AR5324">
            <v>10</v>
          </cell>
          <cell r="AS5324">
            <v>42637</v>
          </cell>
          <cell r="AT5324" t="str">
            <v>IDU-1702-2014 Terminado Diagnostico IDU Local  Reporte Final-</v>
          </cell>
          <cell r="AV5324" t="str">
            <v>sc</v>
          </cell>
        </row>
        <row r="5325">
          <cell r="AP5325">
            <v>91017684</v>
          </cell>
          <cell r="AQ5325">
            <v>10010674</v>
          </cell>
          <cell r="AR5325">
            <v>10</v>
          </cell>
          <cell r="AS5325">
            <v>42637</v>
          </cell>
          <cell r="AT5325" t="str">
            <v>IDU-1702-2014 Terminado Diagnostico IDU Local  Reporte Final-</v>
          </cell>
          <cell r="AV5325" t="str">
            <v>sc</v>
          </cell>
        </row>
        <row r="5326">
          <cell r="AP5326">
            <v>91018149</v>
          </cell>
          <cell r="AQ5326">
            <v>10010848</v>
          </cell>
          <cell r="AR5326">
            <v>10</v>
          </cell>
          <cell r="AS5326">
            <v>42766</v>
          </cell>
          <cell r="AT5326" t="str">
            <v>SD Reservado Mantenimiento Periódico IDU Circuito Movilidad EJECUCION SITP 2016 -</v>
          </cell>
          <cell r="AV5326" t="str">
            <v>sc</v>
          </cell>
        </row>
        <row r="5327">
          <cell r="AP5327">
            <v>91018223</v>
          </cell>
          <cell r="AQ5327">
            <v>10010847</v>
          </cell>
          <cell r="AR5327">
            <v>10</v>
          </cell>
          <cell r="AS5327">
            <v>42766</v>
          </cell>
          <cell r="AT5327" t="str">
            <v>SD Reservado Mantenimiento Periódico IDU Circuito Movilidad EJECUCION SITP 2016 -</v>
          </cell>
          <cell r="AV5327" t="str">
            <v>sc</v>
          </cell>
        </row>
        <row r="5328">
          <cell r="AP5328">
            <v>91024155</v>
          </cell>
          <cell r="AQ5328">
            <v>10005511</v>
          </cell>
          <cell r="AR5328">
            <v>10</v>
          </cell>
          <cell r="AS5328">
            <v>42488</v>
          </cell>
          <cell r="AT5328" t="str">
            <v>SD Terminado Parcheo UAERMV Arterial  -</v>
          </cell>
          <cell r="AV5328" t="str">
            <v>sc</v>
          </cell>
        </row>
        <row r="5329">
          <cell r="AP5329">
            <v>91024156</v>
          </cell>
          <cell r="AQ5329">
            <v>10005450</v>
          </cell>
          <cell r="AR5329">
            <v>10</v>
          </cell>
          <cell r="AS5329">
            <v>42313</v>
          </cell>
          <cell r="AT5329" t="str">
            <v>IDU-074-2009 Terminado Mantenimiento Rutinario IDU Arterial  -</v>
          </cell>
          <cell r="AV5329" t="str">
            <v>sc</v>
          </cell>
        </row>
        <row r="5330">
          <cell r="AP5330">
            <v>91024173</v>
          </cell>
          <cell r="AQ5330">
            <v>10005192</v>
          </cell>
          <cell r="AR5330">
            <v>10</v>
          </cell>
          <cell r="AS5330">
            <v>42313</v>
          </cell>
          <cell r="AT5330" t="str">
            <v>IDU-1815-2013 Terminado Acciones de Movilidad IDU Arterial  -</v>
          </cell>
          <cell r="AV5330" t="str">
            <v>sc</v>
          </cell>
        </row>
        <row r="5331">
          <cell r="AP5331">
            <v>91024174</v>
          </cell>
          <cell r="AQ5331">
            <v>10005192</v>
          </cell>
          <cell r="AR5331">
            <v>10</v>
          </cell>
          <cell r="AS5331">
            <v>42313</v>
          </cell>
          <cell r="AT5331" t="str">
            <v>IDU-1815-2013 Terminado Acciones de Movilidad IDU Arterial  -</v>
          </cell>
          <cell r="AV5331" t="str">
            <v>sc</v>
          </cell>
        </row>
        <row r="5332">
          <cell r="AP5332">
            <v>91024219</v>
          </cell>
          <cell r="AQ5332">
            <v>10006926</v>
          </cell>
          <cell r="AR5332">
            <v>10</v>
          </cell>
          <cell r="AS5332">
            <v>42637</v>
          </cell>
          <cell r="AT5332" t="str">
            <v>IDU-1702-2014 Terminado Rehabilitación IDU Circuito Movilidad  Reporte Final-Calzada 2-POLIZA ESTABILIDAD Y CALIDAD ACTIVA</v>
          </cell>
          <cell r="AV5332" t="str">
            <v>sc</v>
          </cell>
        </row>
        <row r="5333">
          <cell r="AP5333">
            <v>91024470</v>
          </cell>
          <cell r="AQ5333">
            <v>10004762</v>
          </cell>
          <cell r="AR5333">
            <v>10</v>
          </cell>
          <cell r="AS5333">
            <v>42667</v>
          </cell>
          <cell r="AT5333" t="str">
            <v>SD Terminado Mantenimiento Periódico UAERMV Arterial SD -</v>
          </cell>
          <cell r="AV5333" t="str">
            <v>sc</v>
          </cell>
        </row>
        <row r="5334">
          <cell r="AP5334">
            <v>91024482</v>
          </cell>
          <cell r="AQ5334">
            <v>10003780</v>
          </cell>
          <cell r="AR5334">
            <v>10</v>
          </cell>
          <cell r="AS5334">
            <v>42698</v>
          </cell>
          <cell r="AT5334" t="str">
            <v>FDLE-250-2014 Terminado Rehabilitación FDL ENGATIVA Circuito Movilidad SD -</v>
          </cell>
          <cell r="AV5334" t="str">
            <v>INTERVENCION ALCALDIAS LOCALES Rehabilitación Contrato FDLE-250-2014 Fecha Reporte 23/11/2016</v>
          </cell>
        </row>
        <row r="5335">
          <cell r="AP5335">
            <v>91024537</v>
          </cell>
          <cell r="AQ5335">
            <v>10000127</v>
          </cell>
          <cell r="AR5335">
            <v>10</v>
          </cell>
          <cell r="AS5335">
            <v>42695</v>
          </cell>
          <cell r="AT5335" t="str">
            <v>FDLE-019-2015 Terminado Construcción FDL ENGATIVA Circuito Movilidad SD -</v>
          </cell>
          <cell r="AV5335" t="str">
            <v>sc</v>
          </cell>
        </row>
        <row r="5336">
          <cell r="AP5336">
            <v>166822</v>
          </cell>
          <cell r="AQ5336">
            <v>11011584</v>
          </cell>
          <cell r="AR5336">
            <v>11</v>
          </cell>
          <cell r="AS5336">
            <v>40774</v>
          </cell>
          <cell r="AT5336" t="str">
            <v>CONV-016-2011 Terminado Mantenimiento Periódico UAERMV Circuito Movilidad  -</v>
          </cell>
          <cell r="AU5336">
            <v>0</v>
          </cell>
          <cell r="AV5336" t="str">
            <v>sc</v>
          </cell>
        </row>
        <row r="5337">
          <cell r="AP5337">
            <v>166823</v>
          </cell>
          <cell r="AQ5337">
            <v>11011584</v>
          </cell>
          <cell r="AR5337">
            <v>11</v>
          </cell>
          <cell r="AS5337">
            <v>40774</v>
          </cell>
          <cell r="AT5337" t="str">
            <v>CONV-016-2011 Terminado Mantenimiento Periódico UAERMV Circuito Movilidad  -</v>
          </cell>
          <cell r="AU5337">
            <v>0</v>
          </cell>
          <cell r="AV5337" t="str">
            <v>sc</v>
          </cell>
        </row>
        <row r="5338">
          <cell r="AP5338">
            <v>166914</v>
          </cell>
          <cell r="AQ5338">
            <v>11010950</v>
          </cell>
          <cell r="AR5338">
            <v>11</v>
          </cell>
          <cell r="AS5338">
            <v>40774</v>
          </cell>
          <cell r="AT5338" t="str">
            <v>CONV-016-2011 Terminado Mantenimiento Periódico UAERMV Circuito Movilidad  -</v>
          </cell>
          <cell r="AU5338">
            <v>0</v>
          </cell>
          <cell r="AV5338" t="str">
            <v>sc</v>
          </cell>
        </row>
        <row r="5339">
          <cell r="AP5339">
            <v>166915</v>
          </cell>
          <cell r="AQ5339">
            <v>11010950</v>
          </cell>
          <cell r="AR5339">
            <v>11</v>
          </cell>
          <cell r="AS5339">
            <v>40774</v>
          </cell>
          <cell r="AT5339" t="str">
            <v>CONV-016-2011 Terminado Mantenimiento Periódico UAERMV Circuito Movilidad  -</v>
          </cell>
          <cell r="AU5339">
            <v>0</v>
          </cell>
          <cell r="AV5339" t="str">
            <v>sc</v>
          </cell>
        </row>
        <row r="5340">
          <cell r="AP5340">
            <v>167141</v>
          </cell>
          <cell r="AQ5340">
            <v>11010484</v>
          </cell>
          <cell r="AR5340">
            <v>11</v>
          </cell>
          <cell r="AS5340">
            <v>42313</v>
          </cell>
          <cell r="AT5340" t="str">
            <v>IDU-69-2008 Terminado Rehabilitación IDU Arterial  -Calzada2-POLIZA ESTABILIDAD ACTIVA</v>
          </cell>
          <cell r="AU5340">
            <v>43100</v>
          </cell>
          <cell r="AV5340" t="str">
            <v>sc</v>
          </cell>
        </row>
        <row r="5341">
          <cell r="AP5341">
            <v>167142</v>
          </cell>
          <cell r="AQ5341">
            <v>11010484</v>
          </cell>
          <cell r="AR5341">
            <v>11</v>
          </cell>
          <cell r="AS5341">
            <v>42313</v>
          </cell>
          <cell r="AT5341" t="str">
            <v>IDU-1815-2013 Terminado Acciones de Movilidad IDU Arterial  -Calzada2-POLIZA ESTABILIDAD ACTIVA</v>
          </cell>
          <cell r="AU5341">
            <v>43100</v>
          </cell>
          <cell r="AV5341" t="str">
            <v>sc</v>
          </cell>
        </row>
        <row r="5342">
          <cell r="AP5342">
            <v>167245</v>
          </cell>
          <cell r="AQ5342">
            <v>11010216</v>
          </cell>
          <cell r="AR5342">
            <v>11</v>
          </cell>
          <cell r="AS5342">
            <v>40737</v>
          </cell>
          <cell r="AT5342" t="str">
            <v>UMV-189-2009 Terminado Mantenimiento Periódico UAERMV Local  -</v>
          </cell>
          <cell r="AU5342">
            <v>0</v>
          </cell>
          <cell r="AV5342" t="str">
            <v>sc</v>
          </cell>
        </row>
        <row r="5343">
          <cell r="AP5343">
            <v>167275</v>
          </cell>
          <cell r="AQ5343">
            <v>11009983</v>
          </cell>
          <cell r="AR5343">
            <v>11</v>
          </cell>
          <cell r="AS5343">
            <v>41834</v>
          </cell>
          <cell r="AT5343" t="str">
            <v>SD Terminado Construcción FDL SUBA Local  Reporte Servidor Agosto 2015-</v>
          </cell>
          <cell r="AU5343">
            <v>0</v>
          </cell>
          <cell r="AV5343" t="str">
            <v>sc</v>
          </cell>
        </row>
        <row r="5344">
          <cell r="AP5344">
            <v>167276</v>
          </cell>
          <cell r="AQ5344">
            <v>11009976</v>
          </cell>
          <cell r="AR5344">
            <v>11</v>
          </cell>
          <cell r="AS5344">
            <v>41850</v>
          </cell>
          <cell r="AT5344" t="str">
            <v>SD Terminado Mantenimiento Periódico FDL SUBA Local  -</v>
          </cell>
          <cell r="AU5344">
            <v>0</v>
          </cell>
          <cell r="AV5344" t="str">
            <v>sc</v>
          </cell>
        </row>
        <row r="5345">
          <cell r="AP5345">
            <v>167319</v>
          </cell>
          <cell r="AQ5345">
            <v>11010288</v>
          </cell>
          <cell r="AR5345">
            <v>11</v>
          </cell>
          <cell r="AS5345">
            <v>40613</v>
          </cell>
          <cell r="AT5345" t="str">
            <v>UMV-189-2009 Terminado Mantenimiento Periódico UAERMV Circuito Movilidad  -</v>
          </cell>
          <cell r="AU5345">
            <v>0</v>
          </cell>
          <cell r="AV5345" t="str">
            <v>sc</v>
          </cell>
        </row>
        <row r="5346">
          <cell r="AP5346">
            <v>167389</v>
          </cell>
          <cell r="AQ5346">
            <v>11009471</v>
          </cell>
          <cell r="AR5346">
            <v>11</v>
          </cell>
          <cell r="AS5346">
            <v>40645</v>
          </cell>
          <cell r="AT5346" t="str">
            <v>UMV-189-2009 Terminado Mantenimiento Periódico UAERMV Circuito Movilidad  -</v>
          </cell>
          <cell r="AU5346">
            <v>0</v>
          </cell>
          <cell r="AV5346" t="str">
            <v>sc</v>
          </cell>
        </row>
        <row r="5347">
          <cell r="AP5347">
            <v>167390</v>
          </cell>
          <cell r="AQ5347">
            <v>11009355</v>
          </cell>
          <cell r="AR5347">
            <v>11</v>
          </cell>
          <cell r="AS5347">
            <v>40645</v>
          </cell>
          <cell r="AT5347" t="str">
            <v>UMV-189-2009 Terminado Mantenimiento Periódico UAERMV Circuito Movilidad  -</v>
          </cell>
          <cell r="AU5347">
            <v>0</v>
          </cell>
          <cell r="AV5347" t="str">
            <v>sc</v>
          </cell>
        </row>
        <row r="5348">
          <cell r="AP5348">
            <v>167391</v>
          </cell>
          <cell r="AQ5348">
            <v>11009217</v>
          </cell>
          <cell r="AR5348">
            <v>11</v>
          </cell>
          <cell r="AS5348">
            <v>40645</v>
          </cell>
          <cell r="AT5348" t="str">
            <v>UMV-189-2009 Terminado Mantenimiento Periódico UAERMV Circuito Movilidad  -</v>
          </cell>
          <cell r="AU5348">
            <v>0</v>
          </cell>
          <cell r="AV5348" t="str">
            <v>sc</v>
          </cell>
        </row>
        <row r="5349">
          <cell r="AP5349">
            <v>167395</v>
          </cell>
          <cell r="AQ5349">
            <v>11008587</v>
          </cell>
          <cell r="AR5349">
            <v>11</v>
          </cell>
          <cell r="AT5349" t="str">
            <v>SD Terminado Mantenimiento Periódico FDL SUBA Circuito Movilidad  Reporte servidor de mapas agosto 2015-</v>
          </cell>
          <cell r="AU5349">
            <v>0</v>
          </cell>
          <cell r="AV5349" t="str">
            <v>sc</v>
          </cell>
        </row>
        <row r="5350">
          <cell r="AP5350">
            <v>167415</v>
          </cell>
          <cell r="AQ5350">
            <v>11009716</v>
          </cell>
          <cell r="AR5350">
            <v>11</v>
          </cell>
          <cell r="AS5350">
            <v>41519</v>
          </cell>
          <cell r="AT5350" t="str">
            <v>SD Terminado Mantenimiento Periódico UAERMV Circuito Movilidad  -</v>
          </cell>
          <cell r="AU5350">
            <v>0</v>
          </cell>
          <cell r="AV5350" t="str">
            <v>sc</v>
          </cell>
        </row>
        <row r="5351">
          <cell r="AP5351">
            <v>167419</v>
          </cell>
          <cell r="AQ5351">
            <v>11009513</v>
          </cell>
          <cell r="AR5351">
            <v>11</v>
          </cell>
          <cell r="AS5351">
            <v>41029</v>
          </cell>
          <cell r="AT5351" t="str">
            <v>UMV-189-2009 Terminado Mantenimiento Periódico UAERMV Circuito Movilidad  -</v>
          </cell>
          <cell r="AU5351">
            <v>0</v>
          </cell>
          <cell r="AV5351" t="str">
            <v>sc</v>
          </cell>
        </row>
        <row r="5352">
          <cell r="AP5352">
            <v>167421</v>
          </cell>
          <cell r="AQ5352">
            <v>11009332</v>
          </cell>
          <cell r="AR5352">
            <v>11</v>
          </cell>
          <cell r="AS5352">
            <v>42671</v>
          </cell>
          <cell r="AT5352" t="str">
            <v>SD Reservado Mantenimiento Rutinario UAERMV Circuito Movilidad SD -</v>
          </cell>
          <cell r="AU5352">
            <v>0</v>
          </cell>
          <cell r="AV5352" t="str">
            <v>sc</v>
          </cell>
        </row>
        <row r="5353">
          <cell r="AP5353">
            <v>167422</v>
          </cell>
          <cell r="AQ5353">
            <v>11009281</v>
          </cell>
          <cell r="AR5353">
            <v>11</v>
          </cell>
          <cell r="AS5353">
            <v>42671</v>
          </cell>
          <cell r="AT5353" t="str">
            <v>SD Reservado Parcheo UAERMV Circuito Movilidad SD -</v>
          </cell>
          <cell r="AU5353">
            <v>0</v>
          </cell>
          <cell r="AV5353" t="str">
            <v>sc</v>
          </cell>
        </row>
        <row r="5354">
          <cell r="AP5354">
            <v>167423</v>
          </cell>
          <cell r="AQ5354">
            <v>11009200</v>
          </cell>
          <cell r="AR5354">
            <v>11</v>
          </cell>
          <cell r="AS5354">
            <v>42671</v>
          </cell>
          <cell r="AT5354" t="str">
            <v>SD Reservado Parcheo UAERMV Circuito Movilidad SD -</v>
          </cell>
          <cell r="AU5354">
            <v>0</v>
          </cell>
          <cell r="AV5354" t="str">
            <v>sc</v>
          </cell>
        </row>
        <row r="5355">
          <cell r="AP5355">
            <v>167424</v>
          </cell>
          <cell r="AQ5355">
            <v>11009072</v>
          </cell>
          <cell r="AR5355">
            <v>11</v>
          </cell>
          <cell r="AS5355">
            <v>42671</v>
          </cell>
          <cell r="AT5355" t="str">
            <v>SD Reservado Mantenimiento Rutinario UAERMV Circuito Movilidad SD -</v>
          </cell>
          <cell r="AU5355">
            <v>0</v>
          </cell>
          <cell r="AV5355" t="str">
            <v>sc</v>
          </cell>
        </row>
        <row r="5356">
          <cell r="AP5356">
            <v>167432</v>
          </cell>
          <cell r="AQ5356">
            <v>11010287</v>
          </cell>
          <cell r="AR5356">
            <v>11</v>
          </cell>
          <cell r="AS5356">
            <v>42313</v>
          </cell>
          <cell r="AT5356" t="str">
            <v>CONV-009-2011 Terminado Acciones de Movilidad IDU Local  -</v>
          </cell>
          <cell r="AU5356">
            <v>0</v>
          </cell>
          <cell r="AV5356" t="str">
            <v>sc</v>
          </cell>
        </row>
        <row r="5357">
          <cell r="AP5357">
            <v>167433</v>
          </cell>
          <cell r="AQ5357">
            <v>11010265</v>
          </cell>
          <cell r="AR5357">
            <v>11</v>
          </cell>
          <cell r="AS5357">
            <v>40737</v>
          </cell>
          <cell r="AT5357" t="str">
            <v>UMV-189-2009 Terminado Mantenimiento Periódico UAERMV Local  -</v>
          </cell>
          <cell r="AU5357">
            <v>0</v>
          </cell>
          <cell r="AV5357" t="str">
            <v>sc</v>
          </cell>
        </row>
        <row r="5358">
          <cell r="AP5358">
            <v>167480</v>
          </cell>
          <cell r="AQ5358">
            <v>11009472</v>
          </cell>
          <cell r="AR5358">
            <v>11</v>
          </cell>
          <cell r="AS5358">
            <v>40613</v>
          </cell>
          <cell r="AT5358" t="str">
            <v>UMV-189-2009 Terminado Mantenimiento Periódico UAERMV Local  -</v>
          </cell>
          <cell r="AU5358">
            <v>0</v>
          </cell>
          <cell r="AV5358" t="str">
            <v>sc</v>
          </cell>
        </row>
        <row r="5359">
          <cell r="AP5359">
            <v>167481</v>
          </cell>
          <cell r="AQ5359">
            <v>11009466</v>
          </cell>
          <cell r="AR5359">
            <v>11</v>
          </cell>
          <cell r="AS5359">
            <v>40613</v>
          </cell>
          <cell r="AT5359" t="str">
            <v>UMV-189-2009 Terminado Mantenimiento Periódico UAERMV Local  -</v>
          </cell>
          <cell r="AU5359">
            <v>0</v>
          </cell>
          <cell r="AV5359" t="str">
            <v>sc</v>
          </cell>
        </row>
        <row r="5360">
          <cell r="AP5360">
            <v>167496</v>
          </cell>
          <cell r="AQ5360">
            <v>11009386</v>
          </cell>
          <cell r="AR5360">
            <v>11</v>
          </cell>
          <cell r="AS5360">
            <v>42313</v>
          </cell>
          <cell r="AT5360" t="str">
            <v>IDU-55-2012 Terminado Acciones de Movilidad IDU Arterial  -</v>
          </cell>
          <cell r="AU5360">
            <v>0</v>
          </cell>
          <cell r="AV5360" t="str">
            <v>sc</v>
          </cell>
        </row>
        <row r="5361">
          <cell r="AP5361">
            <v>167499</v>
          </cell>
          <cell r="AQ5361">
            <v>11009356</v>
          </cell>
          <cell r="AR5361">
            <v>11</v>
          </cell>
          <cell r="AS5361">
            <v>42313</v>
          </cell>
          <cell r="AT5361" t="str">
            <v>IDU-1815-2013 Terminado Acciones de Movilidad IDU Arterial  -</v>
          </cell>
          <cell r="AU5361">
            <v>0</v>
          </cell>
          <cell r="AV5361" t="str">
            <v>sc</v>
          </cell>
        </row>
        <row r="5362">
          <cell r="AP5362">
            <v>167500</v>
          </cell>
          <cell r="AQ5362">
            <v>11009345</v>
          </cell>
          <cell r="AR5362">
            <v>11</v>
          </cell>
          <cell r="AS5362">
            <v>42313</v>
          </cell>
          <cell r="AT5362" t="str">
            <v>IDU-1815-2013 Terminado Acciones de Movilidad IDU Arterial  -</v>
          </cell>
          <cell r="AU5362">
            <v>0</v>
          </cell>
          <cell r="AV5362" t="str">
            <v>sc</v>
          </cell>
        </row>
        <row r="5363">
          <cell r="AP5363">
            <v>167563</v>
          </cell>
          <cell r="AQ5363">
            <v>11010181</v>
          </cell>
          <cell r="AR5363">
            <v>11</v>
          </cell>
          <cell r="AS5363">
            <v>42738</v>
          </cell>
          <cell r="AT5363" t="str">
            <v>FDLS-LP-003-2016 Reservado Conservacion FDL SUBA Circuito Movilidad SD -</v>
          </cell>
          <cell r="AU5363">
            <v>0</v>
          </cell>
          <cell r="AV5363" t="str">
            <v>sc</v>
          </cell>
        </row>
        <row r="5364">
          <cell r="AP5364">
            <v>167564</v>
          </cell>
          <cell r="AQ5364">
            <v>11010149</v>
          </cell>
          <cell r="AR5364">
            <v>11</v>
          </cell>
          <cell r="AS5364">
            <v>42738</v>
          </cell>
          <cell r="AT5364" t="str">
            <v>FDLS-LP-003-2016 Reservado Conservacion FDL SUBA Circuito Movilidad SD -</v>
          </cell>
          <cell r="AU5364">
            <v>0</v>
          </cell>
          <cell r="AV5364" t="str">
            <v>sc</v>
          </cell>
        </row>
        <row r="5365">
          <cell r="AP5365">
            <v>167565</v>
          </cell>
          <cell r="AQ5365">
            <v>11010088</v>
          </cell>
          <cell r="AR5365">
            <v>11</v>
          </cell>
          <cell r="AS5365">
            <v>41834</v>
          </cell>
          <cell r="AT5365" t="str">
            <v>104-2013 Terminado Mantenimiento Periódico FDL SUBA Circuito Movilidad  -</v>
          </cell>
          <cell r="AU5365">
            <v>0</v>
          </cell>
          <cell r="AV5365" t="str">
            <v>sc</v>
          </cell>
        </row>
        <row r="5366">
          <cell r="AP5366">
            <v>167566</v>
          </cell>
          <cell r="AQ5366">
            <v>11010031</v>
          </cell>
          <cell r="AR5366">
            <v>11</v>
          </cell>
          <cell r="AS5366">
            <v>40598</v>
          </cell>
          <cell r="AT5366" t="str">
            <v>UMV-188-2009 Terminado Mantenimiento Periódico UAERMV Circuito Movilidad  -</v>
          </cell>
          <cell r="AU5366">
            <v>0</v>
          </cell>
          <cell r="AV5366" t="str">
            <v>sc</v>
          </cell>
        </row>
        <row r="5367">
          <cell r="AP5367">
            <v>167567</v>
          </cell>
          <cell r="AQ5367">
            <v>11009977</v>
          </cell>
          <cell r="AR5367">
            <v>11</v>
          </cell>
          <cell r="AS5367">
            <v>41834</v>
          </cell>
          <cell r="AT5367" t="str">
            <v>104-2013 Terminado Mantenimiento Periódico FDL SUBA Circuito Movilidad  -</v>
          </cell>
          <cell r="AU5367">
            <v>0</v>
          </cell>
          <cell r="AV5367" t="str">
            <v>sc</v>
          </cell>
        </row>
        <row r="5368">
          <cell r="AP5368">
            <v>167568</v>
          </cell>
          <cell r="AQ5368">
            <v>11009877</v>
          </cell>
          <cell r="AR5368">
            <v>11</v>
          </cell>
          <cell r="AS5368">
            <v>40598</v>
          </cell>
          <cell r="AT5368" t="str">
            <v>UMV-188-2009 Terminado Mantenimiento Periódico UAERMV Circuito Movilidad  -</v>
          </cell>
          <cell r="AU5368">
            <v>0</v>
          </cell>
          <cell r="AV5368" t="str">
            <v>sc</v>
          </cell>
        </row>
        <row r="5369">
          <cell r="AP5369">
            <v>167569</v>
          </cell>
          <cell r="AQ5369">
            <v>11009755</v>
          </cell>
          <cell r="AR5369">
            <v>11</v>
          </cell>
          <cell r="AS5369">
            <v>41834</v>
          </cell>
          <cell r="AT5369" t="str">
            <v>104-2013 Terminado Mantenimiento Periódico FDL SUBA Circuito Movilidad  -</v>
          </cell>
          <cell r="AU5369">
            <v>0</v>
          </cell>
          <cell r="AV5369" t="str">
            <v>sc</v>
          </cell>
        </row>
        <row r="5370">
          <cell r="AP5370">
            <v>167611</v>
          </cell>
          <cell r="AQ5370">
            <v>11008923</v>
          </cell>
          <cell r="AR5370">
            <v>11</v>
          </cell>
          <cell r="AS5370">
            <v>41817</v>
          </cell>
          <cell r="AT5370" t="str">
            <v>SD Terminado Mantenimiento Periódico UAERMV Local  -</v>
          </cell>
          <cell r="AU5370">
            <v>0</v>
          </cell>
          <cell r="AV5370" t="str">
            <v>sc</v>
          </cell>
        </row>
        <row r="5371">
          <cell r="AP5371">
            <v>167612</v>
          </cell>
          <cell r="AQ5371">
            <v>11008878</v>
          </cell>
          <cell r="AR5371">
            <v>11</v>
          </cell>
          <cell r="AS5371">
            <v>41817</v>
          </cell>
          <cell r="AT5371" t="str">
            <v>SD Terminado Mantenimiento Periódico UAERMV Local  -</v>
          </cell>
          <cell r="AU5371">
            <v>0</v>
          </cell>
          <cell r="AV5371" t="str">
            <v>sc</v>
          </cell>
        </row>
        <row r="5372">
          <cell r="AP5372">
            <v>167627</v>
          </cell>
          <cell r="AQ5372">
            <v>11008777</v>
          </cell>
          <cell r="AR5372">
            <v>11</v>
          </cell>
          <cell r="AS5372">
            <v>41850</v>
          </cell>
          <cell r="AT5372" t="str">
            <v>142-2013 Terminado Construcción FDL SUBA Circuito Movilidad  Reporte Servidor Agosto 2015-</v>
          </cell>
          <cell r="AU5372">
            <v>0</v>
          </cell>
          <cell r="AV5372" t="str">
            <v>sc</v>
          </cell>
        </row>
        <row r="5373">
          <cell r="AP5373">
            <v>167629</v>
          </cell>
          <cell r="AQ5373">
            <v>11008648</v>
          </cell>
          <cell r="AR5373">
            <v>11</v>
          </cell>
          <cell r="AS5373">
            <v>41850</v>
          </cell>
          <cell r="AT5373" t="str">
            <v>142-2013 Terminado Construcción FDL SUBA Circuito Movilidad  Reporte Servidor Agosto 2015-</v>
          </cell>
          <cell r="AU5373">
            <v>0</v>
          </cell>
          <cell r="AV5373" t="str">
            <v>sc</v>
          </cell>
        </row>
        <row r="5374">
          <cell r="AP5374">
            <v>167646</v>
          </cell>
          <cell r="AQ5374">
            <v>11009145</v>
          </cell>
          <cell r="AR5374">
            <v>11</v>
          </cell>
          <cell r="AT5374" t="str">
            <v>SD Terminado Reconstrucción FDL SUBA Local  Reporte servidor de mapas agosto 2015-</v>
          </cell>
          <cell r="AU5374">
            <v>0</v>
          </cell>
          <cell r="AV5374" t="str">
            <v>sc</v>
          </cell>
        </row>
        <row r="5375">
          <cell r="AP5375">
            <v>167647</v>
          </cell>
          <cell r="AQ5375">
            <v>11008839</v>
          </cell>
          <cell r="AR5375">
            <v>11</v>
          </cell>
          <cell r="AT5375" t="str">
            <v>142-2013 Terminado Construcción FDL SUBA Local  Reporte servidor de mapas agosto 2015-</v>
          </cell>
          <cell r="AU5375">
            <v>0</v>
          </cell>
          <cell r="AV5375" t="str">
            <v>sc</v>
          </cell>
        </row>
        <row r="5376">
          <cell r="AP5376">
            <v>167648</v>
          </cell>
          <cell r="AQ5376">
            <v>11008742</v>
          </cell>
          <cell r="AR5376">
            <v>11</v>
          </cell>
          <cell r="AS5376">
            <v>41850</v>
          </cell>
          <cell r="AT5376" t="str">
            <v>142-2013 Terminado Construcción FDL SUBA Local  Reporte Servidor Agosto 2015-</v>
          </cell>
          <cell r="AU5376">
            <v>0</v>
          </cell>
          <cell r="AV5376" t="str">
            <v>sc</v>
          </cell>
        </row>
        <row r="5377">
          <cell r="AP5377">
            <v>167649</v>
          </cell>
          <cell r="AQ5377">
            <v>11008595</v>
          </cell>
          <cell r="AR5377">
            <v>11</v>
          </cell>
          <cell r="AT5377" t="str">
            <v>SD Terminado Mantenimiento Periódico FDL SUBA Local  Reporte servidor de mapas agosto 2015-</v>
          </cell>
          <cell r="AU5377">
            <v>0</v>
          </cell>
          <cell r="AV5377" t="str">
            <v>sc</v>
          </cell>
        </row>
        <row r="5378">
          <cell r="AP5378">
            <v>167650</v>
          </cell>
          <cell r="AQ5378">
            <v>11008451</v>
          </cell>
          <cell r="AR5378">
            <v>11</v>
          </cell>
          <cell r="AS5378">
            <v>42671</v>
          </cell>
          <cell r="AT5378" t="str">
            <v>SD Reservado Parcheo UAERMV Local SD -</v>
          </cell>
          <cell r="AU5378">
            <v>0</v>
          </cell>
          <cell r="AV5378" t="str">
            <v>sc</v>
          </cell>
        </row>
        <row r="5379">
          <cell r="AP5379">
            <v>167687</v>
          </cell>
          <cell r="AQ5379">
            <v>11010246</v>
          </cell>
          <cell r="AR5379">
            <v>11</v>
          </cell>
          <cell r="AS5379">
            <v>42313</v>
          </cell>
          <cell r="AT5379" t="str">
            <v>IDU-69-2008 Terminado Acciones de Movilidad IDU Arterial  -</v>
          </cell>
          <cell r="AU5379">
            <v>0</v>
          </cell>
          <cell r="AV5379" t="str">
            <v>sc</v>
          </cell>
        </row>
        <row r="5380">
          <cell r="AP5380">
            <v>167688</v>
          </cell>
          <cell r="AQ5380">
            <v>11010246</v>
          </cell>
          <cell r="AR5380">
            <v>11</v>
          </cell>
          <cell r="AS5380">
            <v>42313</v>
          </cell>
          <cell r="AT5380" t="str">
            <v>IDU-1815-2013 Terminado Acciones de Movilidad IDU Arterial  -</v>
          </cell>
          <cell r="AU5380">
            <v>0</v>
          </cell>
          <cell r="AV5380" t="str">
            <v>sc</v>
          </cell>
        </row>
        <row r="5381">
          <cell r="AP5381">
            <v>167689</v>
          </cell>
          <cell r="AQ5381">
            <v>11010091</v>
          </cell>
          <cell r="AR5381">
            <v>11</v>
          </cell>
          <cell r="AS5381">
            <v>42313</v>
          </cell>
          <cell r="AT5381" t="str">
            <v>IDU-69-2008 Terminado Acciones de Movilidad IDU Arterial  -</v>
          </cell>
          <cell r="AU5381">
            <v>0</v>
          </cell>
          <cell r="AV5381" t="str">
            <v>sc</v>
          </cell>
        </row>
        <row r="5382">
          <cell r="AP5382">
            <v>167690</v>
          </cell>
          <cell r="AQ5382">
            <v>11010091</v>
          </cell>
          <cell r="AR5382">
            <v>11</v>
          </cell>
          <cell r="AS5382">
            <v>42313</v>
          </cell>
          <cell r="AT5382" t="str">
            <v>IDU-69-2008 Terminado Acciones de Movilidad IDU Arterial  -</v>
          </cell>
          <cell r="AU5382">
            <v>0</v>
          </cell>
          <cell r="AV5382" t="str">
            <v>sc</v>
          </cell>
        </row>
        <row r="5383">
          <cell r="AP5383">
            <v>167700</v>
          </cell>
          <cell r="AQ5383">
            <v>11009694</v>
          </cell>
          <cell r="AR5383">
            <v>11</v>
          </cell>
          <cell r="AS5383">
            <v>42313</v>
          </cell>
          <cell r="AT5383" t="str">
            <v>IDU-1815-2013 Terminado Acciones de Movilidad IDU Arterial  -</v>
          </cell>
          <cell r="AU5383">
            <v>0</v>
          </cell>
          <cell r="AV5383" t="str">
            <v>sc</v>
          </cell>
        </row>
        <row r="5384">
          <cell r="AP5384">
            <v>167701</v>
          </cell>
          <cell r="AQ5384">
            <v>11009580</v>
          </cell>
          <cell r="AR5384">
            <v>11</v>
          </cell>
          <cell r="AS5384">
            <v>42313</v>
          </cell>
          <cell r="AT5384" t="str">
            <v>IDU-69-2008 Terminado Acciones de Movilidad IDU Arterial  -</v>
          </cell>
          <cell r="AU5384">
            <v>0</v>
          </cell>
          <cell r="AV5384" t="str">
            <v>sc</v>
          </cell>
        </row>
        <row r="5385">
          <cell r="AP5385">
            <v>167702</v>
          </cell>
          <cell r="AQ5385">
            <v>11009580</v>
          </cell>
          <cell r="AR5385">
            <v>11</v>
          </cell>
          <cell r="AS5385">
            <v>42313</v>
          </cell>
          <cell r="AT5385" t="str">
            <v>IDU-1815-2013 Terminado Acciones de Movilidad IDU Arterial  -</v>
          </cell>
          <cell r="AU5385">
            <v>0</v>
          </cell>
          <cell r="AV5385" t="str">
            <v>sc</v>
          </cell>
        </row>
        <row r="5386">
          <cell r="AP5386">
            <v>167946</v>
          </cell>
          <cell r="AQ5386">
            <v>11009511</v>
          </cell>
          <cell r="AR5386">
            <v>11</v>
          </cell>
          <cell r="AS5386">
            <v>42313</v>
          </cell>
          <cell r="AT5386" t="str">
            <v>IDU-1815-2013 Terminado Acciones de Movilidad IDU Arterial  -</v>
          </cell>
          <cell r="AU5386">
            <v>0</v>
          </cell>
          <cell r="AV5386" t="str">
            <v>sc</v>
          </cell>
        </row>
        <row r="5387">
          <cell r="AP5387">
            <v>167948</v>
          </cell>
          <cell r="AQ5387">
            <v>11009425</v>
          </cell>
          <cell r="AR5387">
            <v>11</v>
          </cell>
          <cell r="AS5387">
            <v>42313</v>
          </cell>
          <cell r="AT5387" t="str">
            <v>IDU-1815-2013 Terminado Acciones de Movilidad IDU Arterial  -</v>
          </cell>
          <cell r="AU5387">
            <v>0</v>
          </cell>
          <cell r="AV5387" t="str">
            <v>sc</v>
          </cell>
        </row>
        <row r="5388">
          <cell r="AP5388">
            <v>167952</v>
          </cell>
          <cell r="AQ5388">
            <v>11009280</v>
          </cell>
          <cell r="AR5388">
            <v>11</v>
          </cell>
          <cell r="AS5388">
            <v>42313</v>
          </cell>
          <cell r="AT5388" t="str">
            <v>IDU-1815-2013 Terminado Acciones de Movilidad IDU Arterial  -</v>
          </cell>
          <cell r="AU5388">
            <v>0</v>
          </cell>
          <cell r="AV5388" t="str">
            <v>sc</v>
          </cell>
        </row>
        <row r="5389">
          <cell r="AP5389">
            <v>167960</v>
          </cell>
          <cell r="AQ5389">
            <v>11008767</v>
          </cell>
          <cell r="AR5389">
            <v>11</v>
          </cell>
          <cell r="AS5389">
            <v>42313</v>
          </cell>
          <cell r="AT5389" t="str">
            <v>IDU-1815-2013 Terminado Acciones de Movilidad IDU Arterial  -</v>
          </cell>
          <cell r="AU5389">
            <v>0</v>
          </cell>
          <cell r="AV5389" t="str">
            <v>sc</v>
          </cell>
        </row>
        <row r="5390">
          <cell r="AP5390">
            <v>168140</v>
          </cell>
          <cell r="AQ5390">
            <v>11008233</v>
          </cell>
          <cell r="AR5390">
            <v>11</v>
          </cell>
          <cell r="AS5390">
            <v>42313</v>
          </cell>
          <cell r="AT5390" t="str">
            <v>IDU-1815-2013 Terminado Acciones de Movilidad IDU Arterial  -</v>
          </cell>
          <cell r="AU5390">
            <v>0</v>
          </cell>
          <cell r="AV5390" t="str">
            <v>sc</v>
          </cell>
        </row>
        <row r="5391">
          <cell r="AP5391">
            <v>168146</v>
          </cell>
          <cell r="AQ5391">
            <v>11007936</v>
          </cell>
          <cell r="AR5391">
            <v>11</v>
          </cell>
          <cell r="AS5391">
            <v>42313</v>
          </cell>
          <cell r="AT5391" t="str">
            <v>IDU-1815-2013 Terminado Acciones de Movilidad IDU Arterial  -</v>
          </cell>
          <cell r="AU5391">
            <v>0</v>
          </cell>
          <cell r="AV5391" t="str">
            <v>sc</v>
          </cell>
        </row>
        <row r="5392">
          <cell r="AP5392">
            <v>168149</v>
          </cell>
          <cell r="AQ5392">
            <v>11007712</v>
          </cell>
          <cell r="AR5392">
            <v>11</v>
          </cell>
          <cell r="AS5392">
            <v>42313</v>
          </cell>
          <cell r="AT5392" t="str">
            <v>IDU-69-2008 Terminado Acciones de Movilidad IDU Arterial  -</v>
          </cell>
          <cell r="AU5392">
            <v>0</v>
          </cell>
          <cell r="AV5392" t="str">
            <v>sc</v>
          </cell>
        </row>
        <row r="5393">
          <cell r="AP5393">
            <v>168150</v>
          </cell>
          <cell r="AQ5393">
            <v>11007712</v>
          </cell>
          <cell r="AR5393">
            <v>11</v>
          </cell>
          <cell r="AS5393">
            <v>42313</v>
          </cell>
          <cell r="AT5393" t="str">
            <v>IDU-1815-2013 Terminado Acciones de Movilidad IDU Arterial  -</v>
          </cell>
          <cell r="AU5393">
            <v>0</v>
          </cell>
          <cell r="AV5393" t="str">
            <v>sc</v>
          </cell>
        </row>
        <row r="5394">
          <cell r="AP5394">
            <v>168273</v>
          </cell>
          <cell r="AQ5394">
            <v>11011402</v>
          </cell>
          <cell r="AR5394">
            <v>11</v>
          </cell>
          <cell r="AS5394">
            <v>42313</v>
          </cell>
          <cell r="AT5394" t="str">
            <v>IDU-55-2012 Terminado Acciones de Movilidad IDU Circuito Movilidad  -</v>
          </cell>
          <cell r="AU5394">
            <v>0</v>
          </cell>
          <cell r="AV5394" t="str">
            <v>sc</v>
          </cell>
        </row>
        <row r="5395">
          <cell r="AP5395">
            <v>168397</v>
          </cell>
          <cell r="AQ5395">
            <v>11011202</v>
          </cell>
          <cell r="AR5395">
            <v>11</v>
          </cell>
          <cell r="AS5395">
            <v>40737</v>
          </cell>
          <cell r="AT5395" t="str">
            <v>UMV-189-2009 Terminado Mantenimiento Periódico UAERMV Circuito Movilidad  -</v>
          </cell>
          <cell r="AU5395">
            <v>0</v>
          </cell>
          <cell r="AV5395" t="str">
            <v>SITP Viable</v>
          </cell>
        </row>
        <row r="5396">
          <cell r="AP5396">
            <v>168449</v>
          </cell>
          <cell r="AQ5396">
            <v>11011207</v>
          </cell>
          <cell r="AR5396">
            <v>11</v>
          </cell>
          <cell r="AS5396">
            <v>41834</v>
          </cell>
          <cell r="AT5396" t="str">
            <v>SD Terminado Mantenimiento Periódico FDL SUBA Local  -</v>
          </cell>
          <cell r="AU5396">
            <v>0</v>
          </cell>
          <cell r="AV5396" t="str">
            <v>sc</v>
          </cell>
        </row>
        <row r="5397">
          <cell r="AP5397">
            <v>168450</v>
          </cell>
          <cell r="AQ5397">
            <v>11011138</v>
          </cell>
          <cell r="AR5397">
            <v>11</v>
          </cell>
          <cell r="AS5397">
            <v>41834</v>
          </cell>
          <cell r="AT5397" t="str">
            <v>SD Terminado Mantenimiento Periódico FDL SUBA Local  Reporte Servidor Agosto 2015-</v>
          </cell>
          <cell r="AU5397">
            <v>0</v>
          </cell>
          <cell r="AV5397" t="str">
            <v>sc</v>
          </cell>
        </row>
        <row r="5398">
          <cell r="AP5398">
            <v>168451</v>
          </cell>
          <cell r="AQ5398">
            <v>11011063</v>
          </cell>
          <cell r="AR5398">
            <v>11</v>
          </cell>
          <cell r="AS5398">
            <v>41834</v>
          </cell>
          <cell r="AT5398" t="str">
            <v>SD Terminado Rehabilitación FDL SUBA Local  Reporte Servidor Agosto 2015-</v>
          </cell>
          <cell r="AU5398">
            <v>0</v>
          </cell>
          <cell r="AV5398" t="str">
            <v>sc</v>
          </cell>
        </row>
        <row r="5399">
          <cell r="AP5399">
            <v>168966</v>
          </cell>
          <cell r="AQ5399">
            <v>11006547</v>
          </cell>
          <cell r="AR5399">
            <v>11</v>
          </cell>
          <cell r="AS5399">
            <v>41837</v>
          </cell>
          <cell r="AT5399" t="str">
            <v>SD Reservado Rehabilitación FDL SUBA Circuito Movilidad  No reservado en el IDU-</v>
          </cell>
          <cell r="AU5399">
            <v>0</v>
          </cell>
          <cell r="AV5399" t="str">
            <v>sc</v>
          </cell>
        </row>
        <row r="5400">
          <cell r="AP5400">
            <v>168967</v>
          </cell>
          <cell r="AQ5400">
            <v>11006394</v>
          </cell>
          <cell r="AR5400">
            <v>11</v>
          </cell>
          <cell r="AS5400">
            <v>41837</v>
          </cell>
          <cell r="AT5400" t="str">
            <v>92-2014 Reservado Rehabilitación FDL SUBA Circuito Movilidad  No reservado en el IDU-</v>
          </cell>
          <cell r="AU5400">
            <v>0</v>
          </cell>
          <cell r="AV5400" t="str">
            <v>sc</v>
          </cell>
        </row>
        <row r="5401">
          <cell r="AP5401">
            <v>169001</v>
          </cell>
          <cell r="AQ5401">
            <v>11006214</v>
          </cell>
          <cell r="AR5401">
            <v>11</v>
          </cell>
          <cell r="AS5401">
            <v>42768</v>
          </cell>
          <cell r="AT5401" t="str">
            <v>SD Reservado Acciones de Movilidad UAERMV Circuito Movilidad Salvando Vidas -</v>
          </cell>
          <cell r="AU5401">
            <v>0</v>
          </cell>
          <cell r="AV5401" t="str">
            <v>SITP Viable</v>
          </cell>
        </row>
        <row r="5402">
          <cell r="AP5402">
            <v>169002</v>
          </cell>
          <cell r="AQ5402">
            <v>11006167</v>
          </cell>
          <cell r="AR5402">
            <v>11</v>
          </cell>
          <cell r="AS5402">
            <v>42768</v>
          </cell>
          <cell r="AT5402" t="str">
            <v>SD Reservado Acciones de Movilidad UAERMV Circuito Movilidad Salvando Vidas -</v>
          </cell>
          <cell r="AU5402">
            <v>0</v>
          </cell>
          <cell r="AV5402" t="str">
            <v>SITP Viable</v>
          </cell>
        </row>
        <row r="5403">
          <cell r="AP5403">
            <v>169003</v>
          </cell>
          <cell r="AQ5403">
            <v>11006167</v>
          </cell>
          <cell r="AR5403">
            <v>11</v>
          </cell>
          <cell r="AS5403">
            <v>42768</v>
          </cell>
          <cell r="AT5403" t="str">
            <v>SD Reservado Acciones de Movilidad UAERMV Circuito Movilidad Salvando Vidas -</v>
          </cell>
          <cell r="AU5403">
            <v>0</v>
          </cell>
          <cell r="AV5403" t="str">
            <v>SITP Viable</v>
          </cell>
        </row>
        <row r="5404">
          <cell r="AP5404">
            <v>169004</v>
          </cell>
          <cell r="AQ5404">
            <v>11006146</v>
          </cell>
          <cell r="AR5404">
            <v>11</v>
          </cell>
          <cell r="AS5404">
            <v>42768</v>
          </cell>
          <cell r="AT5404" t="str">
            <v>SD Reservado Acciones de Movilidad UAERMV Circuito Movilidad Salvando Vidas -</v>
          </cell>
          <cell r="AU5404">
            <v>0</v>
          </cell>
          <cell r="AV5404" t="str">
            <v>SITP Viable</v>
          </cell>
        </row>
        <row r="5405">
          <cell r="AP5405">
            <v>169005</v>
          </cell>
          <cell r="AQ5405">
            <v>11006146</v>
          </cell>
          <cell r="AR5405">
            <v>11</v>
          </cell>
          <cell r="AS5405">
            <v>42768</v>
          </cell>
          <cell r="AT5405" t="str">
            <v>SD Reservado Acciones de Movilidad UAERMV Circuito Movilidad Salvando Vidas -</v>
          </cell>
          <cell r="AU5405">
            <v>0</v>
          </cell>
          <cell r="AV5405" t="str">
            <v>SITP Viable</v>
          </cell>
        </row>
        <row r="5406">
          <cell r="AP5406">
            <v>169006</v>
          </cell>
          <cell r="AQ5406">
            <v>11006095</v>
          </cell>
          <cell r="AR5406">
            <v>11</v>
          </cell>
          <cell r="AS5406">
            <v>42768</v>
          </cell>
          <cell r="AT5406" t="str">
            <v>SD Reservado Acciones de Movilidad UAERMV Circuito Movilidad Salvando Vidas -</v>
          </cell>
          <cell r="AU5406">
            <v>0</v>
          </cell>
          <cell r="AV5406" t="str">
            <v>SITP Viable</v>
          </cell>
        </row>
        <row r="5407">
          <cell r="AP5407">
            <v>169007</v>
          </cell>
          <cell r="AQ5407">
            <v>11006095</v>
          </cell>
          <cell r="AR5407">
            <v>11</v>
          </cell>
          <cell r="AS5407">
            <v>42768</v>
          </cell>
          <cell r="AT5407" t="str">
            <v>SD Reservado Acciones de Movilidad UAERMV Circuito Movilidad Salvando Vidas -</v>
          </cell>
          <cell r="AU5407">
            <v>0</v>
          </cell>
          <cell r="AV5407" t="str">
            <v>SITP Viable</v>
          </cell>
        </row>
        <row r="5408">
          <cell r="AP5408">
            <v>169012</v>
          </cell>
          <cell r="AQ5408">
            <v>11006094</v>
          </cell>
          <cell r="AR5408">
            <v>11</v>
          </cell>
          <cell r="AS5408">
            <v>42768</v>
          </cell>
          <cell r="AT5408" t="str">
            <v>SD Reservado Acciones de Movilidad UAERMV Circuito Movilidad Salvando Vidas -</v>
          </cell>
          <cell r="AU5408">
            <v>0</v>
          </cell>
          <cell r="AV5408" t="str">
            <v>sc</v>
          </cell>
        </row>
        <row r="5409">
          <cell r="AP5409">
            <v>169013</v>
          </cell>
          <cell r="AQ5409">
            <v>11005689</v>
          </cell>
          <cell r="AR5409">
            <v>11</v>
          </cell>
          <cell r="AS5409">
            <v>42342</v>
          </cell>
          <cell r="AT5409" t="str">
            <v>IDU-32-2011 Terminado Construcción IDU Circuito Movilidad  -</v>
          </cell>
          <cell r="AU5409">
            <v>0</v>
          </cell>
          <cell r="AV5409" t="str">
            <v>sc</v>
          </cell>
        </row>
        <row r="5410">
          <cell r="AP5410">
            <v>169017</v>
          </cell>
          <cell r="AQ5410">
            <v>11005464</v>
          </cell>
          <cell r="AR5410">
            <v>11</v>
          </cell>
          <cell r="AS5410">
            <v>42342</v>
          </cell>
          <cell r="AT5410" t="str">
            <v>IDU-32-2011 Terminado Construcción IDU Arterial  -Anden 1-3 Cicloruta 2 Calzada 4 Puente 5-POLIZA ESTABILIDAD ACTIVA</v>
          </cell>
          <cell r="AU5410">
            <v>43808</v>
          </cell>
          <cell r="AV5410" t="str">
            <v>sc</v>
          </cell>
        </row>
        <row r="5411">
          <cell r="AP5411">
            <v>169031</v>
          </cell>
          <cell r="AQ5411">
            <v>11007600</v>
          </cell>
          <cell r="AR5411">
            <v>11</v>
          </cell>
          <cell r="AS5411">
            <v>42313</v>
          </cell>
          <cell r="AT5411" t="str">
            <v>IDU-69-2008 Terminado Acciones de Movilidad IDU Arterial  -</v>
          </cell>
          <cell r="AU5411">
            <v>0</v>
          </cell>
          <cell r="AV5411" t="str">
            <v>sc</v>
          </cell>
        </row>
        <row r="5412">
          <cell r="AP5412">
            <v>169032</v>
          </cell>
          <cell r="AQ5412">
            <v>11007600</v>
          </cell>
          <cell r="AR5412">
            <v>11</v>
          </cell>
          <cell r="AS5412">
            <v>42313</v>
          </cell>
          <cell r="AT5412" t="str">
            <v>IDU-1815-2013 Terminado Acciones de Movilidad IDU Arterial  -</v>
          </cell>
          <cell r="AU5412">
            <v>0</v>
          </cell>
          <cell r="AV5412" t="str">
            <v>sc</v>
          </cell>
        </row>
        <row r="5413">
          <cell r="AP5413">
            <v>169035</v>
          </cell>
          <cell r="AQ5413">
            <v>11007054</v>
          </cell>
          <cell r="AR5413">
            <v>11</v>
          </cell>
          <cell r="AS5413">
            <v>42313</v>
          </cell>
          <cell r="AT5413" t="str">
            <v>IDU-1815-2013 Terminado Acciones de Movilidad IDU Arterial  -</v>
          </cell>
          <cell r="AU5413">
            <v>0</v>
          </cell>
          <cell r="AV5413" t="str">
            <v>sc</v>
          </cell>
        </row>
        <row r="5414">
          <cell r="AP5414">
            <v>169079</v>
          </cell>
          <cell r="AQ5414">
            <v>11002474</v>
          </cell>
          <cell r="AR5414">
            <v>11</v>
          </cell>
          <cell r="AS5414">
            <v>42474</v>
          </cell>
          <cell r="AT5414" t="str">
            <v>IDU-1794-2015 Terminado Mantenimiento Periódico IDU Circuito Movilidad BRIGADA FASE II - SITP Y TRONCALES -</v>
          </cell>
          <cell r="AU5414">
            <v>0</v>
          </cell>
          <cell r="AV5414" t="str">
            <v>SITP IDU-1794-2015 MP</v>
          </cell>
        </row>
        <row r="5415">
          <cell r="AP5415">
            <v>169080</v>
          </cell>
          <cell r="AQ5415">
            <v>11002436</v>
          </cell>
          <cell r="AR5415">
            <v>11</v>
          </cell>
          <cell r="AS5415">
            <v>42474</v>
          </cell>
          <cell r="AT5415" t="str">
            <v>IDU-1794-2015 Terminado Mantenimiento Periódico IDU Circuito Movilidad BRIGADA FASE II - SITP Y TRONCALES -</v>
          </cell>
          <cell r="AU5415">
            <v>0</v>
          </cell>
          <cell r="AV5415" t="str">
            <v>SITP IDU-1794-2015 MP</v>
          </cell>
        </row>
        <row r="5416">
          <cell r="AP5416">
            <v>169081</v>
          </cell>
          <cell r="AQ5416">
            <v>11002423</v>
          </cell>
          <cell r="AR5416">
            <v>11</v>
          </cell>
          <cell r="AS5416">
            <v>42474</v>
          </cell>
          <cell r="AT5416" t="str">
            <v>IDU-1794-2015 Terminado Mantenimiento Periódico IDU Circuito Movilidad BRIGADA FASE II - SITP Y TRONCALES -</v>
          </cell>
          <cell r="AU5416">
            <v>0</v>
          </cell>
          <cell r="AV5416" t="str">
            <v>SITP IDU-1794-2015 MP</v>
          </cell>
        </row>
        <row r="5417">
          <cell r="AP5417">
            <v>169082</v>
          </cell>
          <cell r="AQ5417">
            <v>11002378</v>
          </cell>
          <cell r="AR5417">
            <v>11</v>
          </cell>
          <cell r="AS5417">
            <v>41834</v>
          </cell>
          <cell r="AT5417" t="str">
            <v>104-2013 Terminado Estudios y diseños FDL SUBA Circuito Movilidad  -</v>
          </cell>
          <cell r="AU5417">
            <v>0</v>
          </cell>
          <cell r="AV5417" t="str">
            <v>SITP E&amp;D FDL</v>
          </cell>
        </row>
        <row r="5418">
          <cell r="AP5418">
            <v>169083</v>
          </cell>
          <cell r="AQ5418">
            <v>11002355</v>
          </cell>
          <cell r="AR5418">
            <v>11</v>
          </cell>
          <cell r="AS5418">
            <v>42474</v>
          </cell>
          <cell r="AT5418" t="str">
            <v>IDU-1794-2015 Terminado Mantenimiento Periódico IDU Circuito Movilidad BRIGADA FASE II - SITP Y TRONCALES -</v>
          </cell>
          <cell r="AU5418">
            <v>0</v>
          </cell>
          <cell r="AV5418" t="str">
            <v>SITP IDU-1794-2015 MP</v>
          </cell>
        </row>
        <row r="5419">
          <cell r="AP5419">
            <v>169084</v>
          </cell>
          <cell r="AQ5419">
            <v>11002343</v>
          </cell>
          <cell r="AR5419">
            <v>11</v>
          </cell>
          <cell r="AS5419">
            <v>42474</v>
          </cell>
          <cell r="AT5419" t="str">
            <v>IDU-1794-2015 Terminado Mantenimiento Periódico IDU Circuito Movilidad BRIGADA FASE II - SITP Y TRONCALES -</v>
          </cell>
          <cell r="AU5419">
            <v>0</v>
          </cell>
          <cell r="AV5419" t="str">
            <v>SITP IDU-1794-2015 MP</v>
          </cell>
        </row>
        <row r="5420">
          <cell r="AP5420">
            <v>169085</v>
          </cell>
          <cell r="AQ5420">
            <v>11002327</v>
          </cell>
          <cell r="AR5420">
            <v>11</v>
          </cell>
          <cell r="AS5420">
            <v>42474</v>
          </cell>
          <cell r="AT5420" t="str">
            <v>IDU-1794-2015 Terminado Mantenimiento Periódico IDU Circuito Movilidad BRIGADA FASE II - SITP Y TRONCALES -</v>
          </cell>
          <cell r="AU5420">
            <v>0</v>
          </cell>
          <cell r="AV5420" t="str">
            <v>SITP IDU-1794-2015 MP</v>
          </cell>
        </row>
        <row r="5421">
          <cell r="AP5421">
            <v>169087</v>
          </cell>
          <cell r="AQ5421">
            <v>11011713</v>
          </cell>
          <cell r="AR5421">
            <v>11</v>
          </cell>
          <cell r="AS5421">
            <v>42474</v>
          </cell>
          <cell r="AT5421" t="str">
            <v>IDU-1794-2015 Terminado Mantenimiento Periódico IDU Circuito Movilidad BRIGADA FASE II - SITP Y TRONCALES -</v>
          </cell>
          <cell r="AU5421">
            <v>0</v>
          </cell>
          <cell r="AV5421" t="str">
            <v>SITP IDU-1794-2015 MP</v>
          </cell>
        </row>
        <row r="5422">
          <cell r="AP5422">
            <v>169092</v>
          </cell>
          <cell r="AQ5422">
            <v>11003143</v>
          </cell>
          <cell r="AR5422">
            <v>11</v>
          </cell>
          <cell r="AS5422">
            <v>41837</v>
          </cell>
          <cell r="AT5422" t="str">
            <v>031-2012 Terminado Construcción FDL SUBA Circuito Movilidad  Ponton sobre el Canal Cordoba -</v>
          </cell>
          <cell r="AU5422">
            <v>0</v>
          </cell>
          <cell r="AV5422" t="str">
            <v>SITP Viable</v>
          </cell>
        </row>
        <row r="5423">
          <cell r="AP5423">
            <v>169154</v>
          </cell>
          <cell r="AQ5423">
            <v>11005315</v>
          </cell>
          <cell r="AR5423">
            <v>11</v>
          </cell>
          <cell r="AS5423">
            <v>42342</v>
          </cell>
          <cell r="AT5423" t="str">
            <v>IDU-32-2011 Terminado Construcción IDU Arterial  -Anden 1-3 Cicloruta 2 Calzada 4 Puente 5-POLIZA ESTABILIDAD ACTIVA</v>
          </cell>
          <cell r="AU5423">
            <v>43808</v>
          </cell>
          <cell r="AV5423" t="str">
            <v>sc</v>
          </cell>
        </row>
        <row r="5424">
          <cell r="AP5424">
            <v>169158</v>
          </cell>
          <cell r="AQ5424">
            <v>11004231</v>
          </cell>
          <cell r="AR5424">
            <v>11</v>
          </cell>
          <cell r="AS5424">
            <v>41837</v>
          </cell>
          <cell r="AT5424" t="str">
            <v>031-2012 Terminado Rehabilitación FDL SUBA Local Mejoremos Integralmente Nuestros Barrio  -</v>
          </cell>
          <cell r="AU5424">
            <v>0</v>
          </cell>
          <cell r="AV5424" t="str">
            <v>sc</v>
          </cell>
        </row>
        <row r="5425">
          <cell r="AP5425">
            <v>169168</v>
          </cell>
          <cell r="AQ5425">
            <v>11004650</v>
          </cell>
          <cell r="AR5425">
            <v>11</v>
          </cell>
          <cell r="AS5425">
            <v>41837</v>
          </cell>
          <cell r="AT5425" t="str">
            <v>031-2012 Terminado Construcción FDL SUBA Circuito Movilidad  -</v>
          </cell>
          <cell r="AU5425">
            <v>0</v>
          </cell>
          <cell r="AV5425" t="str">
            <v>CONSTRUCCION POR FDL REPORTE 16/7/2014</v>
          </cell>
        </row>
        <row r="5426">
          <cell r="AP5426">
            <v>169169</v>
          </cell>
          <cell r="AQ5426">
            <v>11004282</v>
          </cell>
          <cell r="AR5426">
            <v>11</v>
          </cell>
          <cell r="AS5426">
            <v>41837</v>
          </cell>
          <cell r="AT5426" t="str">
            <v>031-2012 Terminado Mantenimiento Periódico FDL SUBA Circuito Movilidad  -</v>
          </cell>
          <cell r="AU5426">
            <v>0</v>
          </cell>
          <cell r="AV5426" t="str">
            <v>VIABLE</v>
          </cell>
        </row>
        <row r="5427">
          <cell r="AP5427">
            <v>169172</v>
          </cell>
          <cell r="AQ5427">
            <v>11003682</v>
          </cell>
          <cell r="AR5427">
            <v>11</v>
          </cell>
          <cell r="AS5427">
            <v>41834</v>
          </cell>
          <cell r="AT5427" t="str">
            <v>031-2012 Terminado Mantenimiento Periódico FDL SUBA Circuito Movilidad Mejoremos Integralmente Nuestros Barrio  -</v>
          </cell>
          <cell r="AU5427">
            <v>0</v>
          </cell>
          <cell r="AV5427" t="str">
            <v>VIABLE</v>
          </cell>
        </row>
        <row r="5428">
          <cell r="AP5428">
            <v>169174</v>
          </cell>
          <cell r="AQ5428">
            <v>11003216</v>
          </cell>
          <cell r="AR5428">
            <v>11</v>
          </cell>
          <cell r="AS5428">
            <v>41837</v>
          </cell>
          <cell r="AT5428" t="str">
            <v>031-2012 Terminado Mantenimiento Periódico FDL SUBA Circuito Movilidad  Intervenida sin reservar en el IDU-</v>
          </cell>
          <cell r="AU5428">
            <v>0</v>
          </cell>
          <cell r="AV5428" t="str">
            <v>sc</v>
          </cell>
        </row>
        <row r="5429">
          <cell r="AP5429">
            <v>169185</v>
          </cell>
          <cell r="AQ5429">
            <v>11004177</v>
          </cell>
          <cell r="AR5429">
            <v>11</v>
          </cell>
          <cell r="AS5429">
            <v>41837</v>
          </cell>
          <cell r="AT5429" t="str">
            <v>031-2012 Terminado Rehabilitación FDL SUBA Local Mejoremos Integralmente Nuestros Barrio  -</v>
          </cell>
          <cell r="AU5429">
            <v>0</v>
          </cell>
          <cell r="AV5429" t="str">
            <v>sc</v>
          </cell>
        </row>
        <row r="5430">
          <cell r="AP5430">
            <v>169186</v>
          </cell>
          <cell r="AQ5430">
            <v>11003966</v>
          </cell>
          <cell r="AR5430">
            <v>11</v>
          </cell>
          <cell r="AS5430">
            <v>41837</v>
          </cell>
          <cell r="AT5430" t="str">
            <v>031-2012 Terminado Rehabilitación FDL SUBA Local Mejoremos Integralmente Nuestros Barrio  -</v>
          </cell>
          <cell r="AU5430">
            <v>0</v>
          </cell>
          <cell r="AV5430" t="str">
            <v>sc</v>
          </cell>
        </row>
        <row r="5431">
          <cell r="AP5431">
            <v>169205</v>
          </cell>
          <cell r="AQ5431">
            <v>11002276</v>
          </cell>
          <cell r="AR5431">
            <v>11</v>
          </cell>
          <cell r="AS5431">
            <v>42474</v>
          </cell>
          <cell r="AT5431" t="str">
            <v>IDU-1794-2015 Terminado Mantenimiento Periódico IDU Circuito Movilidad BRIGADA FASE II - SITP Y TRONCALES -</v>
          </cell>
          <cell r="AU5431">
            <v>0</v>
          </cell>
          <cell r="AV5431" t="str">
            <v>SITP IDU-1794-2015 MP</v>
          </cell>
        </row>
        <row r="5432">
          <cell r="AP5432">
            <v>169206</v>
          </cell>
          <cell r="AQ5432">
            <v>11002278</v>
          </cell>
          <cell r="AR5432">
            <v>11</v>
          </cell>
          <cell r="AS5432">
            <v>42474</v>
          </cell>
          <cell r="AT5432" t="str">
            <v>IDU-1794-2015 Terminado Mantenimiento Periódico IDU Circuito Movilidad BRIGADA FASE II - SITP Y TRONCALES -</v>
          </cell>
          <cell r="AU5432">
            <v>0</v>
          </cell>
          <cell r="AV5432" t="str">
            <v>IDU-1794-2015 MP</v>
          </cell>
        </row>
        <row r="5433">
          <cell r="AP5433">
            <v>169207</v>
          </cell>
          <cell r="AQ5433">
            <v>11002271</v>
          </cell>
          <cell r="AR5433">
            <v>11</v>
          </cell>
          <cell r="AS5433">
            <v>42474</v>
          </cell>
          <cell r="AT5433" t="str">
            <v>IDU-1794-2015 Terminado Mantenimiento Periódico IDU Circuito Movilidad BRIGADA FASE II - SITP Y TRONCALES -</v>
          </cell>
          <cell r="AU5433">
            <v>0</v>
          </cell>
          <cell r="AV5433" t="str">
            <v>IDU-1794-2015 MP</v>
          </cell>
        </row>
        <row r="5434">
          <cell r="AP5434">
            <v>169208</v>
          </cell>
          <cell r="AQ5434">
            <v>11002262</v>
          </cell>
          <cell r="AR5434">
            <v>11</v>
          </cell>
          <cell r="AS5434">
            <v>42474</v>
          </cell>
          <cell r="AT5434" t="str">
            <v>IDU-1794-2015 Terminado Mantenimiento Periódico IDU Circuito Movilidad BRIGADA FASE II - SITP Y TRONCALES -</v>
          </cell>
          <cell r="AU5434">
            <v>0</v>
          </cell>
          <cell r="AV5434" t="str">
            <v>IDU-1794-2015 MP</v>
          </cell>
        </row>
        <row r="5435">
          <cell r="AP5435">
            <v>169209</v>
          </cell>
          <cell r="AQ5435">
            <v>11002258</v>
          </cell>
          <cell r="AR5435">
            <v>11</v>
          </cell>
          <cell r="AS5435">
            <v>42474</v>
          </cell>
          <cell r="AT5435" t="str">
            <v>IDU-1794-2015 Terminado Mantenimiento Periódico IDU Circuito Movilidad BRIGADA FASE II - SITP Y TRONCALES -</v>
          </cell>
          <cell r="AU5435">
            <v>0</v>
          </cell>
          <cell r="AV5435" t="str">
            <v>IDU-1794-2015 MP</v>
          </cell>
        </row>
        <row r="5436">
          <cell r="AP5436">
            <v>169263</v>
          </cell>
          <cell r="AQ5436">
            <v>11002248</v>
          </cell>
          <cell r="AR5436">
            <v>11</v>
          </cell>
          <cell r="AS5436">
            <v>41834</v>
          </cell>
          <cell r="AT5436" t="str">
            <v>104-2013 Terminado Mantenimiento Periódico FDL SUBA Circuito Movilidad  -</v>
          </cell>
          <cell r="AU5436">
            <v>0</v>
          </cell>
          <cell r="AV5436" t="str">
            <v>FDL MP</v>
          </cell>
        </row>
        <row r="5437">
          <cell r="AP5437">
            <v>169264</v>
          </cell>
          <cell r="AQ5437">
            <v>11002240</v>
          </cell>
          <cell r="AR5437">
            <v>11</v>
          </cell>
          <cell r="AS5437">
            <v>41834</v>
          </cell>
          <cell r="AT5437" t="str">
            <v>104-2013 Terminado Estudios y diseños FDL SUBA Circuito Movilidad  -</v>
          </cell>
          <cell r="AU5437">
            <v>0</v>
          </cell>
          <cell r="AV5437" t="str">
            <v>E&amp;D FDL</v>
          </cell>
        </row>
        <row r="5438">
          <cell r="AP5438">
            <v>169265</v>
          </cell>
          <cell r="AQ5438">
            <v>11002232</v>
          </cell>
          <cell r="AR5438">
            <v>11</v>
          </cell>
          <cell r="AS5438">
            <v>41834</v>
          </cell>
          <cell r="AT5438" t="str">
            <v>104-2013 Terminado Estudios y diseños FDL SUBA Circuito Movilidad  -</v>
          </cell>
          <cell r="AU5438">
            <v>0</v>
          </cell>
          <cell r="AV5438" t="str">
            <v>E&amp;D FDL</v>
          </cell>
        </row>
        <row r="5439">
          <cell r="AP5439">
            <v>169266</v>
          </cell>
          <cell r="AQ5439">
            <v>11002227</v>
          </cell>
          <cell r="AR5439">
            <v>11</v>
          </cell>
          <cell r="AS5439">
            <v>41834</v>
          </cell>
          <cell r="AT5439" t="str">
            <v>104-2013 Terminado Estudios y diseños FDL SUBA Circuito Movilidad  -</v>
          </cell>
          <cell r="AU5439">
            <v>0</v>
          </cell>
          <cell r="AV5439" t="str">
            <v>E&amp;D FDL</v>
          </cell>
        </row>
        <row r="5440">
          <cell r="AP5440">
            <v>169267</v>
          </cell>
          <cell r="AQ5440">
            <v>11002210</v>
          </cell>
          <cell r="AR5440">
            <v>11</v>
          </cell>
          <cell r="AS5440">
            <v>41834</v>
          </cell>
          <cell r="AT5440" t="str">
            <v>104-2013 Terminado Estudios y diseños FDL SUBA Circuito Movilidad  -</v>
          </cell>
          <cell r="AU5440">
            <v>0</v>
          </cell>
          <cell r="AV5440" t="str">
            <v>sc</v>
          </cell>
        </row>
        <row r="5441">
          <cell r="AP5441">
            <v>169268</v>
          </cell>
          <cell r="AQ5441">
            <v>11002188</v>
          </cell>
          <cell r="AR5441">
            <v>11</v>
          </cell>
          <cell r="AS5441">
            <v>41834</v>
          </cell>
          <cell r="AT5441" t="str">
            <v>104-2013 Terminado Estudios y diseños FDL SUBA Circuito Movilidad  -</v>
          </cell>
          <cell r="AU5441">
            <v>0</v>
          </cell>
          <cell r="AV5441" t="str">
            <v>sc</v>
          </cell>
        </row>
        <row r="5442">
          <cell r="AP5442">
            <v>169269</v>
          </cell>
          <cell r="AQ5442">
            <v>11002132</v>
          </cell>
          <cell r="AR5442">
            <v>11</v>
          </cell>
          <cell r="AS5442">
            <v>41834</v>
          </cell>
          <cell r="AT5442" t="str">
            <v>104-2013 Terminado Estudios y diseños FDL SUBA Circuito Movilidad  -</v>
          </cell>
          <cell r="AU5442">
            <v>0</v>
          </cell>
          <cell r="AV5442" t="str">
            <v>sc</v>
          </cell>
        </row>
        <row r="5443">
          <cell r="AP5443">
            <v>169270</v>
          </cell>
          <cell r="AQ5443">
            <v>11011715</v>
          </cell>
          <cell r="AR5443">
            <v>11</v>
          </cell>
          <cell r="AS5443">
            <v>41834</v>
          </cell>
          <cell r="AT5443" t="str">
            <v>104-2013 Terminado Estudios y diseños FDL SUBA Circuito Movilidad  -</v>
          </cell>
          <cell r="AU5443">
            <v>0</v>
          </cell>
          <cell r="AV5443" t="str">
            <v>sc</v>
          </cell>
        </row>
        <row r="5444">
          <cell r="AP5444">
            <v>169319</v>
          </cell>
          <cell r="AQ5444">
            <v>11002750</v>
          </cell>
          <cell r="AR5444">
            <v>11</v>
          </cell>
          <cell r="AS5444">
            <v>42738</v>
          </cell>
          <cell r="AT5444" t="str">
            <v>FDLS-LP-003-2016 Reservado Rehabilitación FDL SUBA Circuito Movilidad SD -</v>
          </cell>
          <cell r="AU5444">
            <v>0</v>
          </cell>
          <cell r="AV5444" t="str">
            <v>sc</v>
          </cell>
        </row>
        <row r="5445">
          <cell r="AP5445">
            <v>169360</v>
          </cell>
          <cell r="AQ5445">
            <v>11002357</v>
          </cell>
          <cell r="AR5445">
            <v>11</v>
          </cell>
          <cell r="AS5445">
            <v>41544</v>
          </cell>
          <cell r="AT5445" t="str">
            <v>SD Reservado Reconstrucción FDL SUBA Local  Cabildos-</v>
          </cell>
          <cell r="AU5445">
            <v>0</v>
          </cell>
          <cell r="AV5445" t="str">
            <v>sc</v>
          </cell>
        </row>
        <row r="5446">
          <cell r="AP5446">
            <v>169361</v>
          </cell>
          <cell r="AQ5446">
            <v>11002319</v>
          </cell>
          <cell r="AR5446">
            <v>11</v>
          </cell>
          <cell r="AS5446">
            <v>41544</v>
          </cell>
          <cell r="AT5446" t="str">
            <v>142-2013 Reservado Reconstrucción FDL SUBA Local  Cabildos-</v>
          </cell>
          <cell r="AU5446">
            <v>0</v>
          </cell>
          <cell r="AV5446" t="str">
            <v>sc</v>
          </cell>
        </row>
        <row r="5447">
          <cell r="AP5447">
            <v>169362</v>
          </cell>
          <cell r="AQ5447">
            <v>11002285</v>
          </cell>
          <cell r="AR5447">
            <v>11</v>
          </cell>
          <cell r="AS5447">
            <v>41544</v>
          </cell>
          <cell r="AT5447" t="str">
            <v>SD Reservado Reconstrucción FDL SUBA Local  Cabildos-</v>
          </cell>
          <cell r="AU5447">
            <v>0</v>
          </cell>
          <cell r="AV5447" t="str">
            <v>sc</v>
          </cell>
        </row>
        <row r="5448">
          <cell r="AP5448">
            <v>169366</v>
          </cell>
          <cell r="AQ5448">
            <v>11002074</v>
          </cell>
          <cell r="AR5448">
            <v>11</v>
          </cell>
          <cell r="AS5448">
            <v>41834</v>
          </cell>
          <cell r="AT5448" t="str">
            <v>104-2013 Terminado Estudios y diseños FDL SUBA Circuito Movilidad  -</v>
          </cell>
          <cell r="AU5448">
            <v>0</v>
          </cell>
          <cell r="AV5448" t="str">
            <v>sc</v>
          </cell>
        </row>
        <row r="5449">
          <cell r="AP5449">
            <v>169367</v>
          </cell>
          <cell r="AQ5449">
            <v>11002065</v>
          </cell>
          <cell r="AR5449">
            <v>11</v>
          </cell>
          <cell r="AS5449">
            <v>41834</v>
          </cell>
          <cell r="AT5449" t="str">
            <v>104-2013 Terminado Estudios y diseños FDL SUBA Circuito Movilidad  -</v>
          </cell>
          <cell r="AU5449">
            <v>0</v>
          </cell>
          <cell r="AV5449" t="str">
            <v>sc</v>
          </cell>
        </row>
        <row r="5450">
          <cell r="AP5450">
            <v>169368</v>
          </cell>
          <cell r="AQ5450">
            <v>11002012</v>
          </cell>
          <cell r="AR5450">
            <v>11</v>
          </cell>
          <cell r="AS5450">
            <v>41834</v>
          </cell>
          <cell r="AT5450" t="str">
            <v>104-2013 Terminado Estudios y diseños FDL SUBA Circuito Movilidad  -</v>
          </cell>
          <cell r="AU5450">
            <v>0</v>
          </cell>
          <cell r="AV5450" t="str">
            <v>sc</v>
          </cell>
        </row>
        <row r="5451">
          <cell r="AP5451">
            <v>169380</v>
          </cell>
          <cell r="AQ5451">
            <v>11001504</v>
          </cell>
          <cell r="AR5451">
            <v>11</v>
          </cell>
          <cell r="AS5451">
            <v>42342</v>
          </cell>
          <cell r="AT5451" t="str">
            <v>IDU-70-2012 Excluido Construcción IDU Circuito Movilidad  -Anden 1-3 Calzada 2-POLIZA ESTABILIDAD ACTIVA</v>
          </cell>
          <cell r="AU5451">
            <v>44377</v>
          </cell>
          <cell r="AV5451" t="str">
            <v>sc</v>
          </cell>
        </row>
        <row r="5452">
          <cell r="AP5452">
            <v>169381</v>
          </cell>
          <cell r="AQ5452">
            <v>11001482</v>
          </cell>
          <cell r="AR5452">
            <v>11</v>
          </cell>
          <cell r="AS5452">
            <v>42342</v>
          </cell>
          <cell r="AT5452" t="str">
            <v>IDU-70-2012 Terminado Construcción IDU Circuito Movilidad  -Anden 1-5 Calzada 2-4 Separador 3-POLIZA ESTABILIDAD ACTIVA</v>
          </cell>
          <cell r="AU5452">
            <v>44377</v>
          </cell>
          <cell r="AV5452" t="str">
            <v>sc</v>
          </cell>
        </row>
        <row r="5453">
          <cell r="AP5453">
            <v>169382</v>
          </cell>
          <cell r="AQ5453">
            <v>11001443</v>
          </cell>
          <cell r="AR5453">
            <v>11</v>
          </cell>
          <cell r="AS5453">
            <v>42342</v>
          </cell>
          <cell r="AT5453" t="str">
            <v>IDU-70-2012 Terminado Construcción IDU Circuito Movilidad  -Anden 1-5 Calzada 2-4 Separador 3-POLIZA ESTABILIDAD ACTIVA</v>
          </cell>
          <cell r="AU5453">
            <v>44377</v>
          </cell>
          <cell r="AV5453" t="str">
            <v>sc</v>
          </cell>
        </row>
        <row r="5454">
          <cell r="AP5454">
            <v>169383</v>
          </cell>
          <cell r="AQ5454">
            <v>11001368</v>
          </cell>
          <cell r="AR5454">
            <v>11</v>
          </cell>
          <cell r="AS5454">
            <v>42342</v>
          </cell>
          <cell r="AT5454" t="str">
            <v>IDU-70-2012 Terminado Construcción IDU Circuito Movilidad  -Anden 5 Calzada 2-4 Separador 3-POLIZA ESTABILIDAD ACTIVA</v>
          </cell>
          <cell r="AU5454">
            <v>44377</v>
          </cell>
          <cell r="AV5454" t="str">
            <v>sc</v>
          </cell>
        </row>
        <row r="5455">
          <cell r="AP5455">
            <v>169384</v>
          </cell>
          <cell r="AQ5455">
            <v>11001315</v>
          </cell>
          <cell r="AR5455">
            <v>11</v>
          </cell>
          <cell r="AS5455">
            <v>42342</v>
          </cell>
          <cell r="AT5455" t="str">
            <v>IDU-70-2012 Terminado Construcción IDU Circuito Movilidad  -Anden 1-5 Calzada 2-4 Separador 3-POLIZA ESTABILIDAD ACTIVA</v>
          </cell>
          <cell r="AU5455">
            <v>44377</v>
          </cell>
          <cell r="AV5455" t="str">
            <v>sc</v>
          </cell>
        </row>
        <row r="5456">
          <cell r="AP5456">
            <v>169386</v>
          </cell>
          <cell r="AQ5456">
            <v>11001248</v>
          </cell>
          <cell r="AR5456">
            <v>11</v>
          </cell>
          <cell r="AS5456">
            <v>42342</v>
          </cell>
          <cell r="AT5456" t="str">
            <v>IDU-70-2012 Terminado Construcción IDU Circuito Movilidad  -Anden 1-5 Calzada 2-4 Separador 3-POLIZA ESTABILIDAD ACTIVA</v>
          </cell>
          <cell r="AU5456">
            <v>44377</v>
          </cell>
          <cell r="AV5456" t="str">
            <v>sc</v>
          </cell>
        </row>
        <row r="5457">
          <cell r="AP5457">
            <v>169397</v>
          </cell>
          <cell r="AQ5457">
            <v>11002171</v>
          </cell>
          <cell r="AR5457">
            <v>11</v>
          </cell>
          <cell r="AS5457">
            <v>41544</v>
          </cell>
          <cell r="AT5457" t="str">
            <v>SD Reservado Reconstrucción FDL SUBA Local  Cabildos-</v>
          </cell>
          <cell r="AU5457">
            <v>0</v>
          </cell>
          <cell r="AV5457" t="str">
            <v>sc</v>
          </cell>
        </row>
        <row r="5458">
          <cell r="AP5458">
            <v>169398</v>
          </cell>
          <cell r="AQ5458">
            <v>11006504</v>
          </cell>
          <cell r="AR5458">
            <v>11</v>
          </cell>
          <cell r="AS5458">
            <v>41837</v>
          </cell>
          <cell r="AT5458" t="str">
            <v>031-2012 Terminado Mantenimiento Periódico FDL SUBA Arterial  -</v>
          </cell>
          <cell r="AU5458">
            <v>0</v>
          </cell>
          <cell r="AV5458" t="str">
            <v>Avenida Camino del Prado mva</v>
          </cell>
        </row>
        <row r="5459">
          <cell r="AP5459">
            <v>169494</v>
          </cell>
          <cell r="AQ5459">
            <v>11001900</v>
          </cell>
          <cell r="AR5459">
            <v>11</v>
          </cell>
          <cell r="AS5459">
            <v>42585</v>
          </cell>
          <cell r="AT5459" t="str">
            <v>SD Terminado Construcción FDL SUBA Local SD Reporte Ejecución FDLS Agosto 2016 por servidor-</v>
          </cell>
          <cell r="AU5459">
            <v>0</v>
          </cell>
          <cell r="AV5459" t="str">
            <v>sc</v>
          </cell>
        </row>
        <row r="5460">
          <cell r="AP5460">
            <v>169524</v>
          </cell>
          <cell r="AQ5460">
            <v>11005828</v>
          </cell>
          <cell r="AR5460">
            <v>11</v>
          </cell>
          <cell r="AS5460">
            <v>41481</v>
          </cell>
          <cell r="AT5460" t="str">
            <v>SD Terminado Mantenimiento Periódico UAERMV Local  -</v>
          </cell>
          <cell r="AU5460">
            <v>0</v>
          </cell>
          <cell r="AV5460" t="str">
            <v>sc</v>
          </cell>
        </row>
        <row r="5461">
          <cell r="AP5461">
            <v>169525</v>
          </cell>
          <cell r="AQ5461">
            <v>11005731</v>
          </cell>
          <cell r="AR5461">
            <v>11</v>
          </cell>
          <cell r="AS5461">
            <v>41481</v>
          </cell>
          <cell r="AT5461" t="str">
            <v>SD Terminado Mantenimiento Periódico UAERMV Local  -</v>
          </cell>
          <cell r="AU5461">
            <v>0</v>
          </cell>
          <cell r="AV5461" t="str">
            <v>sc</v>
          </cell>
        </row>
        <row r="5462">
          <cell r="AP5462">
            <v>169526</v>
          </cell>
          <cell r="AQ5462">
            <v>11005636</v>
          </cell>
          <cell r="AR5462">
            <v>11</v>
          </cell>
          <cell r="AS5462">
            <v>42731</v>
          </cell>
          <cell r="AT5462" t="str">
            <v>SD Reservado Mantenimiento Periódico IDU Local EJECUCION SITP 2016 -</v>
          </cell>
          <cell r="AU5462">
            <v>0</v>
          </cell>
          <cell r="AV5462" t="str">
            <v>sc</v>
          </cell>
        </row>
        <row r="5463">
          <cell r="AP5463">
            <v>169527</v>
          </cell>
          <cell r="AQ5463">
            <v>11005577</v>
          </cell>
          <cell r="AR5463">
            <v>11</v>
          </cell>
          <cell r="AS5463">
            <v>42731</v>
          </cell>
          <cell r="AT5463" t="str">
            <v>SD Reservado Mantenimiento Periódico IDU Local EJECUCION SITP 2016 -</v>
          </cell>
          <cell r="AU5463">
            <v>0</v>
          </cell>
          <cell r="AV5463" t="str">
            <v>sc</v>
          </cell>
        </row>
        <row r="5464">
          <cell r="AP5464">
            <v>169528</v>
          </cell>
          <cell r="AQ5464">
            <v>11005530</v>
          </cell>
          <cell r="AR5464">
            <v>11</v>
          </cell>
          <cell r="AS5464">
            <v>42731</v>
          </cell>
          <cell r="AT5464" t="str">
            <v>SD Reservado Mantenimiento Periódico IDU Local EJECUCION SITP 2016 -</v>
          </cell>
          <cell r="AU5464">
            <v>0</v>
          </cell>
          <cell r="AV5464" t="str">
            <v>sc</v>
          </cell>
        </row>
        <row r="5465">
          <cell r="AP5465">
            <v>169529</v>
          </cell>
          <cell r="AQ5465">
            <v>11005510</v>
          </cell>
          <cell r="AR5465">
            <v>11</v>
          </cell>
          <cell r="AS5465">
            <v>42731</v>
          </cell>
          <cell r="AT5465" t="str">
            <v>SD Reservado Mantenimiento Periódico IDU Local EJECUCION SITP 2016 -</v>
          </cell>
          <cell r="AU5465">
            <v>0</v>
          </cell>
          <cell r="AV5465" t="str">
            <v>sc</v>
          </cell>
        </row>
        <row r="5466">
          <cell r="AP5466">
            <v>169530</v>
          </cell>
          <cell r="AQ5466">
            <v>11005463</v>
          </cell>
          <cell r="AR5466">
            <v>11</v>
          </cell>
          <cell r="AS5466">
            <v>42731</v>
          </cell>
          <cell r="AT5466" t="str">
            <v>SD Reservado Mantenimiento Periódico IDU Local EJECUCION SITP 2016 -</v>
          </cell>
          <cell r="AU5466">
            <v>0</v>
          </cell>
          <cell r="AV5466" t="str">
            <v>sc</v>
          </cell>
        </row>
        <row r="5467">
          <cell r="AP5467">
            <v>169532</v>
          </cell>
          <cell r="AQ5467">
            <v>11005362</v>
          </cell>
          <cell r="AR5467">
            <v>11</v>
          </cell>
          <cell r="AS5467">
            <v>42731</v>
          </cell>
          <cell r="AT5467" t="str">
            <v>SD Reservado Mantenimiento Periódico IDU Local EJECUCION SITP 2016 -</v>
          </cell>
          <cell r="AU5467">
            <v>0</v>
          </cell>
          <cell r="AV5467" t="str">
            <v>sc</v>
          </cell>
        </row>
        <row r="5468">
          <cell r="AP5468">
            <v>169533</v>
          </cell>
          <cell r="AQ5468">
            <v>11005296</v>
          </cell>
          <cell r="AR5468">
            <v>11</v>
          </cell>
          <cell r="AS5468">
            <v>42731</v>
          </cell>
          <cell r="AT5468" t="str">
            <v>SD Reservado Mantenimiento Periódico IDU Local EJECUCION SITP 2016 -</v>
          </cell>
          <cell r="AU5468">
            <v>0</v>
          </cell>
          <cell r="AV5468" t="str">
            <v>sc</v>
          </cell>
        </row>
        <row r="5469">
          <cell r="AP5469">
            <v>169840</v>
          </cell>
          <cell r="AQ5469">
            <v>11000267</v>
          </cell>
          <cell r="AR5469">
            <v>11</v>
          </cell>
          <cell r="AT5469" t="str">
            <v>142-2013 Terminado Construcción FDL SUBA Intermedia  Intervenida sin reservar en el IDU-</v>
          </cell>
          <cell r="AU5469">
            <v>0</v>
          </cell>
          <cell r="AV5469" t="str">
            <v>sc</v>
          </cell>
        </row>
        <row r="5470">
          <cell r="AP5470">
            <v>169904</v>
          </cell>
          <cell r="AQ5470">
            <v>11000295</v>
          </cell>
          <cell r="AR5470">
            <v>11</v>
          </cell>
          <cell r="AT5470" t="str">
            <v>142-2013 Terminado Construcción FDL SUBA Circuito Movilidad Cabildo -</v>
          </cell>
          <cell r="AU5470">
            <v>0</v>
          </cell>
          <cell r="AV5470" t="str">
            <v>sc</v>
          </cell>
        </row>
        <row r="5471">
          <cell r="AP5471">
            <v>169905</v>
          </cell>
          <cell r="AQ5471">
            <v>11000272</v>
          </cell>
          <cell r="AR5471">
            <v>11</v>
          </cell>
          <cell r="AT5471" t="str">
            <v>142-2013 Terminado Construcción FDL SUBA Circuito Movilidad  Intervenida sin reservar en el IDU-</v>
          </cell>
          <cell r="AU5471">
            <v>0</v>
          </cell>
          <cell r="AV5471" t="str">
            <v>sc</v>
          </cell>
        </row>
        <row r="5472">
          <cell r="AP5472">
            <v>170270</v>
          </cell>
          <cell r="AQ5472">
            <v>11009594</v>
          </cell>
          <cell r="AR5472">
            <v>11</v>
          </cell>
          <cell r="AS5472">
            <v>42313</v>
          </cell>
          <cell r="AT5472" t="str">
            <v>IDU-063-2012 Terminado Mantenimiento Periódico IDU Circuito Movilidad  -</v>
          </cell>
          <cell r="AU5472">
            <v>0</v>
          </cell>
          <cell r="AV5472" t="str">
            <v>Buen estado</v>
          </cell>
        </row>
        <row r="5473">
          <cell r="AP5473">
            <v>170271</v>
          </cell>
          <cell r="AQ5473">
            <v>11009554</v>
          </cell>
          <cell r="AR5473">
            <v>11</v>
          </cell>
          <cell r="AS5473">
            <v>42313</v>
          </cell>
          <cell r="AT5473" t="str">
            <v>IDU-063-2012 Terminado Mantenimiento Periódico IDU Circuito Movilidad  -</v>
          </cell>
          <cell r="AU5473">
            <v>0</v>
          </cell>
          <cell r="AV5473" t="str">
            <v>Buen estado</v>
          </cell>
        </row>
        <row r="5474">
          <cell r="AP5474">
            <v>170272</v>
          </cell>
          <cell r="AQ5474">
            <v>11009529</v>
          </cell>
          <cell r="AR5474">
            <v>11</v>
          </cell>
          <cell r="AS5474">
            <v>42313</v>
          </cell>
          <cell r="AT5474" t="str">
            <v>IDU-063-2012 Terminado Mantenimiento Periódico IDU Circuito Movilidad  -</v>
          </cell>
          <cell r="AU5474">
            <v>0</v>
          </cell>
          <cell r="AV5474" t="str">
            <v>Buen estado</v>
          </cell>
        </row>
        <row r="5475">
          <cell r="AP5475">
            <v>170273</v>
          </cell>
          <cell r="AQ5475">
            <v>11009499</v>
          </cell>
          <cell r="AR5475">
            <v>11</v>
          </cell>
          <cell r="AS5475">
            <v>42313</v>
          </cell>
          <cell r="AT5475" t="str">
            <v>IDU-063-2012 Terminado Mantenimiento Periódico IDU Circuito Movilidad  -</v>
          </cell>
          <cell r="AU5475">
            <v>0</v>
          </cell>
          <cell r="AV5475" t="str">
            <v>Buen estado</v>
          </cell>
        </row>
        <row r="5476">
          <cell r="AP5476">
            <v>170274</v>
          </cell>
          <cell r="AQ5476">
            <v>11009449</v>
          </cell>
          <cell r="AR5476">
            <v>11</v>
          </cell>
          <cell r="AS5476">
            <v>42313</v>
          </cell>
          <cell r="AT5476" t="str">
            <v>IDU-063-2012 Terminado Mantenimiento Periódico IDU Circuito Movilidad  -</v>
          </cell>
          <cell r="AU5476">
            <v>0</v>
          </cell>
          <cell r="AV5476" t="str">
            <v>Buen estado</v>
          </cell>
        </row>
        <row r="5477">
          <cell r="AP5477">
            <v>170275</v>
          </cell>
          <cell r="AQ5477">
            <v>11009366</v>
          </cell>
          <cell r="AR5477">
            <v>11</v>
          </cell>
          <cell r="AS5477">
            <v>42313</v>
          </cell>
          <cell r="AT5477" t="str">
            <v>IDU-063-2012 Terminado Mantenimiento Periódico IDU Intermedia  -</v>
          </cell>
          <cell r="AU5477">
            <v>0</v>
          </cell>
          <cell r="AV5477" t="str">
            <v>Buen estado</v>
          </cell>
        </row>
        <row r="5478">
          <cell r="AP5478">
            <v>170276</v>
          </cell>
          <cell r="AQ5478">
            <v>11009330</v>
          </cell>
          <cell r="AR5478">
            <v>11</v>
          </cell>
          <cell r="AS5478">
            <v>42313</v>
          </cell>
          <cell r="AT5478" t="str">
            <v>IDU-063-2012 Terminado Mantenimiento Periódico IDU Intermedia  -</v>
          </cell>
          <cell r="AU5478">
            <v>0</v>
          </cell>
          <cell r="AV5478" t="str">
            <v>Buen estado</v>
          </cell>
        </row>
        <row r="5479">
          <cell r="AP5479">
            <v>170277</v>
          </cell>
          <cell r="AQ5479">
            <v>11009307</v>
          </cell>
          <cell r="AR5479">
            <v>11</v>
          </cell>
          <cell r="AS5479">
            <v>42313</v>
          </cell>
          <cell r="AT5479" t="str">
            <v>IDU-063-2012 Terminado Mantenimiento Periódico IDU Intermedia  -</v>
          </cell>
          <cell r="AU5479">
            <v>0</v>
          </cell>
          <cell r="AV5479" t="str">
            <v>Buen estado</v>
          </cell>
        </row>
        <row r="5480">
          <cell r="AP5480">
            <v>170278</v>
          </cell>
          <cell r="AQ5480">
            <v>11009276</v>
          </cell>
          <cell r="AR5480">
            <v>11</v>
          </cell>
          <cell r="AS5480">
            <v>42313</v>
          </cell>
          <cell r="AT5480" t="str">
            <v>IDU-063-2012 Terminado Mantenimiento Periódico IDU Local  -</v>
          </cell>
          <cell r="AU5480">
            <v>0</v>
          </cell>
          <cell r="AV5480" t="str">
            <v>Buen estado</v>
          </cell>
        </row>
        <row r="5481">
          <cell r="AP5481">
            <v>170280</v>
          </cell>
          <cell r="AQ5481">
            <v>11009194</v>
          </cell>
          <cell r="AR5481">
            <v>11</v>
          </cell>
          <cell r="AS5481">
            <v>42313</v>
          </cell>
          <cell r="AT5481" t="str">
            <v>IDU-063-2012 Terminado Mantenimiento Periódico IDU Local  -</v>
          </cell>
          <cell r="AU5481">
            <v>0</v>
          </cell>
          <cell r="AV5481" t="str">
            <v>Buen estado</v>
          </cell>
        </row>
        <row r="5482">
          <cell r="AP5482">
            <v>170910</v>
          </cell>
          <cell r="AQ5482">
            <v>11008261</v>
          </cell>
          <cell r="AR5482">
            <v>11</v>
          </cell>
          <cell r="AS5482">
            <v>42474</v>
          </cell>
          <cell r="AT5482" t="str">
            <v>IDU-1680-2014 Terminado Reconstrucción IDU Circuito Movilidad SITP Y TRONCALES -</v>
          </cell>
          <cell r="AU5482">
            <v>0</v>
          </cell>
          <cell r="AV5482" t="str">
            <v>sc</v>
          </cell>
        </row>
        <row r="5483">
          <cell r="AP5483">
            <v>170911</v>
          </cell>
          <cell r="AQ5483">
            <v>11008220</v>
          </cell>
          <cell r="AR5483">
            <v>11</v>
          </cell>
          <cell r="AS5483">
            <v>42474</v>
          </cell>
          <cell r="AT5483" t="str">
            <v>IDU-1680-2014 Terminado Reconstrucción IDU Circuito Movilidad SITP Y TRONCALES -</v>
          </cell>
          <cell r="AU5483">
            <v>0</v>
          </cell>
          <cell r="AV5483" t="str">
            <v>sc</v>
          </cell>
        </row>
        <row r="5484">
          <cell r="AP5484">
            <v>170912</v>
          </cell>
          <cell r="AQ5484">
            <v>11008170</v>
          </cell>
          <cell r="AR5484">
            <v>11</v>
          </cell>
          <cell r="AS5484">
            <v>42474</v>
          </cell>
          <cell r="AT5484" t="str">
            <v>IDU-1680-2014 Terminado Reconstrucción IDU Circuito Movilidad SITP Y TRONCALES -</v>
          </cell>
          <cell r="AU5484">
            <v>0</v>
          </cell>
          <cell r="AV5484" t="str">
            <v>sc</v>
          </cell>
        </row>
        <row r="5485">
          <cell r="AP5485">
            <v>170913</v>
          </cell>
          <cell r="AQ5485">
            <v>11008159</v>
          </cell>
          <cell r="AR5485">
            <v>11</v>
          </cell>
          <cell r="AS5485">
            <v>42474</v>
          </cell>
          <cell r="AT5485" t="str">
            <v>IDU-1680-2014 Terminado Reconstrucción IDU Circuito Movilidad SITP Y TRONCALES -</v>
          </cell>
          <cell r="AU5485">
            <v>0</v>
          </cell>
          <cell r="AV5485" t="str">
            <v>sc</v>
          </cell>
        </row>
        <row r="5486">
          <cell r="AP5486">
            <v>170989</v>
          </cell>
          <cell r="AQ5486">
            <v>11009240</v>
          </cell>
          <cell r="AR5486">
            <v>11</v>
          </cell>
          <cell r="AS5486">
            <v>42313</v>
          </cell>
          <cell r="AT5486" t="str">
            <v>IDU-063-2012 Terminado Mantenimiento Periódico IDU Circuito Movilidad  -</v>
          </cell>
          <cell r="AU5486">
            <v>0</v>
          </cell>
          <cell r="AV5486" t="str">
            <v>MANTENIMIENTO PERIODICO IDU 063/2012</v>
          </cell>
        </row>
        <row r="5487">
          <cell r="AP5487">
            <v>170994</v>
          </cell>
          <cell r="AQ5487">
            <v>11009005</v>
          </cell>
          <cell r="AR5487">
            <v>11</v>
          </cell>
          <cell r="AS5487">
            <v>42313</v>
          </cell>
          <cell r="AT5487" t="str">
            <v>IDU-063-2012 Terminado Mantenimiento Periódico IDU Circuito Movilidad  -</v>
          </cell>
          <cell r="AU5487">
            <v>0</v>
          </cell>
          <cell r="AV5487" t="str">
            <v>MANTENIMIENTO PERIODICO IDU 063/2012</v>
          </cell>
        </row>
        <row r="5488">
          <cell r="AP5488">
            <v>170995</v>
          </cell>
          <cell r="AQ5488">
            <v>11008939</v>
          </cell>
          <cell r="AR5488">
            <v>11</v>
          </cell>
          <cell r="AS5488">
            <v>42313</v>
          </cell>
          <cell r="AT5488" t="str">
            <v>IDU-063-2012 Terminado Mantenimiento Periódico IDU Circuito Movilidad  -</v>
          </cell>
          <cell r="AU5488">
            <v>0</v>
          </cell>
          <cell r="AV5488" t="str">
            <v>MANTENIMIENTO PERIODICO IDU 063/2012</v>
          </cell>
        </row>
        <row r="5489">
          <cell r="AP5489">
            <v>170996</v>
          </cell>
          <cell r="AQ5489">
            <v>11008864</v>
          </cell>
          <cell r="AR5489">
            <v>11</v>
          </cell>
          <cell r="AS5489">
            <v>42313</v>
          </cell>
          <cell r="AT5489" t="str">
            <v>IDU-063-2012 Terminado Mantenimiento Periódico IDU Circuito Movilidad  -</v>
          </cell>
          <cell r="AU5489">
            <v>0</v>
          </cell>
          <cell r="AV5489" t="str">
            <v>MANTENIMIENTO PERIODICO IDU 063/2012</v>
          </cell>
        </row>
        <row r="5490">
          <cell r="AP5490">
            <v>170997</v>
          </cell>
          <cell r="AQ5490">
            <v>11008818</v>
          </cell>
          <cell r="AR5490">
            <v>11</v>
          </cell>
          <cell r="AS5490">
            <v>42313</v>
          </cell>
          <cell r="AT5490" t="str">
            <v>IDU-063-2012 Terminado Mantenimiento Periódico IDU Circuito Movilidad  -</v>
          </cell>
          <cell r="AU5490">
            <v>0</v>
          </cell>
          <cell r="AV5490" t="str">
            <v>MANTENIMIENTO PERIODICO IDU 063/2012</v>
          </cell>
        </row>
        <row r="5491">
          <cell r="AP5491">
            <v>170998</v>
          </cell>
          <cell r="AQ5491">
            <v>11008802</v>
          </cell>
          <cell r="AR5491">
            <v>11</v>
          </cell>
          <cell r="AS5491">
            <v>42313</v>
          </cell>
          <cell r="AT5491" t="str">
            <v>IDU-063-2012 Terminado Mantenimiento Periódico IDU Circuito Movilidad  -</v>
          </cell>
          <cell r="AU5491">
            <v>0</v>
          </cell>
          <cell r="AV5491" t="str">
            <v>MANTENIMIENTO PERIODICO IDU 063/2012</v>
          </cell>
        </row>
        <row r="5492">
          <cell r="AP5492">
            <v>170999</v>
          </cell>
          <cell r="AQ5492">
            <v>11008754</v>
          </cell>
          <cell r="AR5492">
            <v>11</v>
          </cell>
          <cell r="AS5492">
            <v>42313</v>
          </cell>
          <cell r="AT5492" t="str">
            <v>IDU-063-2012 Terminado Mantenimiento Periódico IDU Circuito Movilidad  -</v>
          </cell>
          <cell r="AU5492">
            <v>0</v>
          </cell>
          <cell r="AV5492" t="str">
            <v>MANTENIMIENTO PERIODICO IDU 063/2012</v>
          </cell>
        </row>
        <row r="5493">
          <cell r="AP5493">
            <v>171000</v>
          </cell>
          <cell r="AQ5493">
            <v>11008725</v>
          </cell>
          <cell r="AR5493">
            <v>11</v>
          </cell>
          <cell r="AS5493">
            <v>42313</v>
          </cell>
          <cell r="AT5493" t="str">
            <v>IDU-063-2012 Terminado Mantenimiento Periódico IDU Circuito Movilidad  -</v>
          </cell>
          <cell r="AU5493">
            <v>0</v>
          </cell>
          <cell r="AV5493" t="str">
            <v>MANTENIMIENTO PERIODICO IDU 063/2012</v>
          </cell>
        </row>
        <row r="5494">
          <cell r="AP5494">
            <v>171001</v>
          </cell>
          <cell r="AQ5494">
            <v>11008672</v>
          </cell>
          <cell r="AR5494">
            <v>11</v>
          </cell>
          <cell r="AS5494">
            <v>42313</v>
          </cell>
          <cell r="AT5494" t="str">
            <v>IDU-063-2012 Terminado Mantenimiento Periódico IDU Circuito Movilidad  -</v>
          </cell>
          <cell r="AU5494">
            <v>0</v>
          </cell>
          <cell r="AV5494" t="str">
            <v>MANTENIMIENTO PERIODICO IDU 063/2012</v>
          </cell>
        </row>
        <row r="5495">
          <cell r="AP5495">
            <v>171002</v>
          </cell>
          <cell r="AQ5495">
            <v>11008629</v>
          </cell>
          <cell r="AR5495">
            <v>11</v>
          </cell>
          <cell r="AS5495">
            <v>42313</v>
          </cell>
          <cell r="AT5495" t="str">
            <v>IDU-063-2012 Terminado Mantenimiento Periódico IDU Circuito Movilidad  -</v>
          </cell>
          <cell r="AU5495">
            <v>0</v>
          </cell>
          <cell r="AV5495" t="str">
            <v>MANTENIMIENTO PERIODICO IDU 063/2012</v>
          </cell>
        </row>
        <row r="5496">
          <cell r="AP5496">
            <v>171003</v>
          </cell>
          <cell r="AQ5496">
            <v>11008599</v>
          </cell>
          <cell r="AR5496">
            <v>11</v>
          </cell>
          <cell r="AS5496">
            <v>42313</v>
          </cell>
          <cell r="AT5496" t="str">
            <v>IDU-063-2012 Terminado Mantenimiento Periódico IDU Circuito Movilidad  -</v>
          </cell>
          <cell r="AU5496">
            <v>0</v>
          </cell>
          <cell r="AV5496" t="str">
            <v>MANTENIMIENTO PERIODICO IDU 063/2012</v>
          </cell>
        </row>
        <row r="5497">
          <cell r="AP5497">
            <v>171004</v>
          </cell>
          <cell r="AQ5497">
            <v>11008507</v>
          </cell>
          <cell r="AR5497">
            <v>11</v>
          </cell>
          <cell r="AS5497">
            <v>42313</v>
          </cell>
          <cell r="AT5497" t="str">
            <v>IDU-063-2012 Terminado Mantenimiento Periódico IDU Circuito Movilidad  -</v>
          </cell>
          <cell r="AU5497">
            <v>0</v>
          </cell>
          <cell r="AV5497" t="str">
            <v>MANTENIMIENTO PERIODICO IDU 063/2012</v>
          </cell>
        </row>
        <row r="5498">
          <cell r="AP5498">
            <v>171005</v>
          </cell>
          <cell r="AQ5498">
            <v>11008488</v>
          </cell>
          <cell r="AR5498">
            <v>11</v>
          </cell>
          <cell r="AS5498">
            <v>42313</v>
          </cell>
          <cell r="AT5498" t="str">
            <v>IDU-063-2012 Terminado Mantenimiento Periódico IDU Circuito Movilidad  -</v>
          </cell>
          <cell r="AU5498">
            <v>0</v>
          </cell>
          <cell r="AV5498" t="str">
            <v>MANTENIMIENTO PERIODICO IDU 063/2012</v>
          </cell>
        </row>
        <row r="5499">
          <cell r="AP5499">
            <v>171006</v>
          </cell>
          <cell r="AQ5499">
            <v>11008425</v>
          </cell>
          <cell r="AR5499">
            <v>11</v>
          </cell>
          <cell r="AS5499">
            <v>42313</v>
          </cell>
          <cell r="AT5499" t="str">
            <v>IDU-063-2012 Terminado Mantenimiento Periódico IDU Circuito Movilidad  -</v>
          </cell>
          <cell r="AU5499">
            <v>0</v>
          </cell>
          <cell r="AV5499" t="str">
            <v>MANTENIMIENTO PERIODICO IDU 063/2012</v>
          </cell>
        </row>
        <row r="5500">
          <cell r="AP5500">
            <v>171007</v>
          </cell>
          <cell r="AQ5500">
            <v>11008368</v>
          </cell>
          <cell r="AR5500">
            <v>11</v>
          </cell>
          <cell r="AS5500">
            <v>42313</v>
          </cell>
          <cell r="AT5500" t="str">
            <v>IDU-063-2012 Terminado Mantenimiento Periódico IDU Circuito Movilidad  -</v>
          </cell>
          <cell r="AU5500">
            <v>0</v>
          </cell>
          <cell r="AV5500" t="str">
            <v>MANTENIMIENTO PERIODICO IDU 063/2012</v>
          </cell>
        </row>
        <row r="5501">
          <cell r="AP5501">
            <v>171008</v>
          </cell>
          <cell r="AQ5501">
            <v>11008341</v>
          </cell>
          <cell r="AR5501">
            <v>11</v>
          </cell>
          <cell r="AS5501">
            <v>42313</v>
          </cell>
          <cell r="AT5501" t="str">
            <v>IDU-063-2012 Terminado Mantenimiento Periódico IDU Circuito Movilidad  -</v>
          </cell>
          <cell r="AU5501">
            <v>0</v>
          </cell>
          <cell r="AV5501" t="str">
            <v>MANTENIMIENTO PERIODICO IDU 063/2012</v>
          </cell>
        </row>
        <row r="5502">
          <cell r="AP5502">
            <v>171009</v>
          </cell>
          <cell r="AQ5502">
            <v>11008260</v>
          </cell>
          <cell r="AR5502">
            <v>11</v>
          </cell>
          <cell r="AS5502">
            <v>42313</v>
          </cell>
          <cell r="AT5502" t="str">
            <v>IDU-063-2012 Terminado Mantenimiento Periódico IDU Circuito Movilidad  -</v>
          </cell>
          <cell r="AU5502">
            <v>0</v>
          </cell>
          <cell r="AV5502" t="str">
            <v>sc</v>
          </cell>
        </row>
        <row r="5503">
          <cell r="AP5503">
            <v>171010</v>
          </cell>
          <cell r="AQ5503">
            <v>11008156</v>
          </cell>
          <cell r="AR5503">
            <v>11</v>
          </cell>
          <cell r="AS5503">
            <v>42313</v>
          </cell>
          <cell r="AT5503" t="str">
            <v>IDU-063-2012 Terminado Mantenimiento Periódico IDU Circuito Movilidad  -</v>
          </cell>
          <cell r="AU5503">
            <v>0</v>
          </cell>
          <cell r="AV5503" t="str">
            <v>sc</v>
          </cell>
        </row>
        <row r="5504">
          <cell r="AP5504">
            <v>171098</v>
          </cell>
          <cell r="AQ5504">
            <v>11007064</v>
          </cell>
          <cell r="AR5504">
            <v>11</v>
          </cell>
          <cell r="AS5504">
            <v>42731</v>
          </cell>
          <cell r="AT5504" t="str">
            <v>SD Reservado Mantenimiento Rutinario IDU Local EJECUCION SITP 2016 -</v>
          </cell>
          <cell r="AU5504">
            <v>0</v>
          </cell>
          <cell r="AV5504" t="str">
            <v>sc</v>
          </cell>
        </row>
        <row r="5505">
          <cell r="AP5505">
            <v>171099</v>
          </cell>
          <cell r="AQ5505">
            <v>11006989</v>
          </cell>
          <cell r="AR5505">
            <v>11</v>
          </cell>
          <cell r="AS5505">
            <v>42731</v>
          </cell>
          <cell r="AT5505" t="str">
            <v>SD Reservado Mantenimiento Rutinario IDU Local EJECUCION SITP 2016 -</v>
          </cell>
          <cell r="AU5505">
            <v>0</v>
          </cell>
          <cell r="AV5505" t="str">
            <v>sc</v>
          </cell>
        </row>
        <row r="5506">
          <cell r="AP5506">
            <v>171100</v>
          </cell>
          <cell r="AQ5506">
            <v>11006831</v>
          </cell>
          <cell r="AR5506">
            <v>11</v>
          </cell>
          <cell r="AS5506">
            <v>42731</v>
          </cell>
          <cell r="AT5506" t="str">
            <v>SD Reservado Mantenimiento Rutinario IDU Local EJECUCION SITP 2016 -</v>
          </cell>
          <cell r="AU5506">
            <v>0</v>
          </cell>
          <cell r="AV5506" t="str">
            <v>sc</v>
          </cell>
        </row>
        <row r="5507">
          <cell r="AP5507">
            <v>171101</v>
          </cell>
          <cell r="AQ5507">
            <v>11006768</v>
          </cell>
          <cell r="AR5507">
            <v>11</v>
          </cell>
          <cell r="AS5507">
            <v>42731</v>
          </cell>
          <cell r="AT5507" t="str">
            <v>SD Reservado Mantenimiento Rutinario IDU Local EJECUCION SITP 2016 -</v>
          </cell>
          <cell r="AU5507">
            <v>0</v>
          </cell>
          <cell r="AV5507" t="str">
            <v>sc</v>
          </cell>
        </row>
        <row r="5508">
          <cell r="AP5508">
            <v>171102</v>
          </cell>
          <cell r="AQ5508">
            <v>11006709</v>
          </cell>
          <cell r="AR5508">
            <v>11</v>
          </cell>
          <cell r="AS5508">
            <v>42731</v>
          </cell>
          <cell r="AT5508" t="str">
            <v>SD Reservado Mantenimiento Rutinario IDU Local EJECUCION SITP 2016 -</v>
          </cell>
          <cell r="AU5508">
            <v>0</v>
          </cell>
          <cell r="AV5508" t="str">
            <v>sc</v>
          </cell>
        </row>
        <row r="5509">
          <cell r="AP5509">
            <v>171103</v>
          </cell>
          <cell r="AQ5509">
            <v>11006651</v>
          </cell>
          <cell r="AR5509">
            <v>11</v>
          </cell>
          <cell r="AS5509">
            <v>42731</v>
          </cell>
          <cell r="AT5509" t="str">
            <v>SD Reservado Mantenimiento Periódico IDU Local EJECUCION SITP 2016 -</v>
          </cell>
          <cell r="AU5509">
            <v>0</v>
          </cell>
          <cell r="AV5509" t="str">
            <v>sc</v>
          </cell>
        </row>
        <row r="5510">
          <cell r="AP5510">
            <v>171104</v>
          </cell>
          <cell r="AQ5510">
            <v>50008895</v>
          </cell>
          <cell r="AR5510">
            <v>11</v>
          </cell>
          <cell r="AS5510">
            <v>42731</v>
          </cell>
          <cell r="AT5510" t="str">
            <v>SD Reservado Mantenimiento Rutinario IDU Local EJECUCION SITP 2016 -</v>
          </cell>
          <cell r="AU5510">
            <v>0</v>
          </cell>
          <cell r="AV5510" t="str">
            <v>sc</v>
          </cell>
        </row>
        <row r="5511">
          <cell r="AP5511">
            <v>171105</v>
          </cell>
          <cell r="AQ5511">
            <v>11006520</v>
          </cell>
          <cell r="AR5511">
            <v>11</v>
          </cell>
          <cell r="AS5511">
            <v>42731</v>
          </cell>
          <cell r="AT5511" t="str">
            <v>SD Reservado Mantenimiento Rutinario IDU Local EJECUCION SITP 2016 -</v>
          </cell>
          <cell r="AU5511">
            <v>0</v>
          </cell>
          <cell r="AV5511" t="str">
            <v>sc</v>
          </cell>
        </row>
        <row r="5512">
          <cell r="AP5512">
            <v>171106</v>
          </cell>
          <cell r="AQ5512">
            <v>11006389</v>
          </cell>
          <cell r="AR5512">
            <v>11</v>
          </cell>
          <cell r="AS5512">
            <v>42731</v>
          </cell>
          <cell r="AT5512" t="str">
            <v>SD Reservado Mantenimiento Rutinario IDU Local EJECUCION SITP 2016 -</v>
          </cell>
          <cell r="AU5512">
            <v>0</v>
          </cell>
          <cell r="AV5512" t="str">
            <v>sc</v>
          </cell>
        </row>
        <row r="5513">
          <cell r="AP5513">
            <v>171107</v>
          </cell>
          <cell r="AQ5513">
            <v>11006350</v>
          </cell>
          <cell r="AR5513">
            <v>11</v>
          </cell>
          <cell r="AS5513">
            <v>42731</v>
          </cell>
          <cell r="AT5513" t="str">
            <v>SD Reservado Mantenimiento Periódico IDU Local EJECUCION SITP 2016 -</v>
          </cell>
          <cell r="AU5513">
            <v>0</v>
          </cell>
          <cell r="AV5513" t="str">
            <v>sc</v>
          </cell>
        </row>
        <row r="5514">
          <cell r="AP5514">
            <v>171108</v>
          </cell>
          <cell r="AQ5514">
            <v>11011860</v>
          </cell>
          <cell r="AR5514">
            <v>11</v>
          </cell>
          <cell r="AS5514">
            <v>42731</v>
          </cell>
          <cell r="AT5514" t="str">
            <v>SD Reservado Mantenimiento Rutinario IDU Local EJECUCION SITP 2016 -</v>
          </cell>
          <cell r="AU5514">
            <v>0</v>
          </cell>
          <cell r="AV5514" t="str">
            <v>sc</v>
          </cell>
        </row>
        <row r="5515">
          <cell r="AP5515">
            <v>171111</v>
          </cell>
          <cell r="AQ5515">
            <v>11008088</v>
          </cell>
          <cell r="AR5515">
            <v>11</v>
          </cell>
          <cell r="AS5515">
            <v>42313</v>
          </cell>
          <cell r="AT5515" t="str">
            <v>IDU-063-2012 Terminado Mantenimiento Periódico IDU Circuito Movilidad  -</v>
          </cell>
          <cell r="AU5515">
            <v>0</v>
          </cell>
          <cell r="AV5515" t="str">
            <v>sc</v>
          </cell>
        </row>
        <row r="5516">
          <cell r="AP5516">
            <v>171112</v>
          </cell>
          <cell r="AQ5516">
            <v>11007912</v>
          </cell>
          <cell r="AR5516">
            <v>11</v>
          </cell>
          <cell r="AS5516">
            <v>42313</v>
          </cell>
          <cell r="AT5516" t="str">
            <v>IDU-063-2012 Terminado Rehabilitación IDU Circuito Movilidad  -</v>
          </cell>
          <cell r="AU5516">
            <v>0</v>
          </cell>
          <cell r="AV5516" t="str">
            <v>sc</v>
          </cell>
        </row>
        <row r="5517">
          <cell r="AP5517">
            <v>171113</v>
          </cell>
          <cell r="AQ5517">
            <v>11007861</v>
          </cell>
          <cell r="AR5517">
            <v>11</v>
          </cell>
          <cell r="AS5517">
            <v>42313</v>
          </cell>
          <cell r="AT5517" t="str">
            <v>IDU-063-2012 Terminado Mantenimiento Periódico IDU Circuito Movilidad  -</v>
          </cell>
          <cell r="AU5517">
            <v>0</v>
          </cell>
          <cell r="AV5517" t="str">
            <v>sc</v>
          </cell>
        </row>
        <row r="5518">
          <cell r="AP5518">
            <v>171114</v>
          </cell>
          <cell r="AQ5518">
            <v>11007807</v>
          </cell>
          <cell r="AR5518">
            <v>11</v>
          </cell>
          <cell r="AS5518">
            <v>42313</v>
          </cell>
          <cell r="AT5518" t="str">
            <v>IDU-063-2012 Terminado Mantenimiento Periódico IDU Circuito Movilidad  -</v>
          </cell>
          <cell r="AU5518">
            <v>0</v>
          </cell>
          <cell r="AV5518" t="str">
            <v>sc</v>
          </cell>
        </row>
        <row r="5519">
          <cell r="AP5519">
            <v>171115</v>
          </cell>
          <cell r="AQ5519">
            <v>11007746</v>
          </cell>
          <cell r="AR5519">
            <v>11</v>
          </cell>
          <cell r="AS5519">
            <v>42313</v>
          </cell>
          <cell r="AT5519" t="str">
            <v>IDU-063-2012 Terminado Mantenimiento Periódico IDU Circuito Movilidad  -</v>
          </cell>
          <cell r="AU5519">
            <v>0</v>
          </cell>
          <cell r="AV5519" t="str">
            <v>sc</v>
          </cell>
        </row>
        <row r="5520">
          <cell r="AP5520">
            <v>171148</v>
          </cell>
          <cell r="AQ5520">
            <v>11007689</v>
          </cell>
          <cell r="AR5520">
            <v>11</v>
          </cell>
          <cell r="AS5520">
            <v>42313</v>
          </cell>
          <cell r="AT5520" t="str">
            <v>IDU-063-2012 Terminado Mantenimiento Periódico IDU Circuito Movilidad  -</v>
          </cell>
          <cell r="AU5520">
            <v>0</v>
          </cell>
          <cell r="AV5520" t="str">
            <v>sc</v>
          </cell>
        </row>
        <row r="5521">
          <cell r="AP5521">
            <v>171153</v>
          </cell>
          <cell r="AQ5521">
            <v>11007392</v>
          </cell>
          <cell r="AR5521">
            <v>11</v>
          </cell>
          <cell r="AS5521">
            <v>42313</v>
          </cell>
          <cell r="AT5521" t="str">
            <v>IDU-1680-2014 Terminado Rehabilitación IDU Circuito Movilidad  -</v>
          </cell>
          <cell r="AU5521">
            <v>0</v>
          </cell>
          <cell r="AV5521" t="str">
            <v>IDU-1680-2014 Terminado Rehabilitación IDU Circuito Movilidad  -</v>
          </cell>
        </row>
        <row r="5522">
          <cell r="AP5522">
            <v>171154</v>
          </cell>
          <cell r="AQ5522">
            <v>11007342</v>
          </cell>
          <cell r="AR5522">
            <v>11</v>
          </cell>
          <cell r="AS5522">
            <v>42313</v>
          </cell>
          <cell r="AT5522" t="str">
            <v>IDU-1680-2014 Terminado Rehabilitación IDU Circuito Movilidad  -</v>
          </cell>
          <cell r="AU5522">
            <v>0</v>
          </cell>
          <cell r="AV5522" t="str">
            <v>IDU-1680-2014 Terminado Rehabilitación IDU Circuito Movilidad  -</v>
          </cell>
        </row>
        <row r="5523">
          <cell r="AP5523">
            <v>171155</v>
          </cell>
          <cell r="AQ5523">
            <v>11007313</v>
          </cell>
          <cell r="AR5523">
            <v>11</v>
          </cell>
          <cell r="AS5523">
            <v>42313</v>
          </cell>
          <cell r="AT5523" t="str">
            <v>IDU-1680-2014 Terminado Rehabilitación IDU Circuito Movilidad  -</v>
          </cell>
          <cell r="AU5523">
            <v>0</v>
          </cell>
          <cell r="AV5523" t="str">
            <v>IDU-1680-2014 Terminado Rehabilitación IDU Circuito Movilidad  -</v>
          </cell>
        </row>
        <row r="5524">
          <cell r="AP5524">
            <v>171208</v>
          </cell>
          <cell r="AQ5524">
            <v>50008599</v>
          </cell>
          <cell r="AR5524">
            <v>11</v>
          </cell>
          <cell r="AS5524">
            <v>42766</v>
          </cell>
          <cell r="AT5524" t="str">
            <v>SD Reservado Mantenimiento Rutinario IDU Local EJECUCION SITP 2016 -</v>
          </cell>
          <cell r="AU5524">
            <v>0</v>
          </cell>
          <cell r="AV5524" t="str">
            <v>sc</v>
          </cell>
        </row>
        <row r="5525">
          <cell r="AP5525">
            <v>171209</v>
          </cell>
          <cell r="AQ5525">
            <v>50008599</v>
          </cell>
          <cell r="AR5525">
            <v>11</v>
          </cell>
          <cell r="AS5525">
            <v>42731</v>
          </cell>
          <cell r="AT5525" t="str">
            <v>SD Reservado Mantenimiento Rutinario IDU Local EJECUCION SITP 2016 -</v>
          </cell>
          <cell r="AU5525">
            <v>0</v>
          </cell>
          <cell r="AV5525" t="str">
            <v>sc</v>
          </cell>
        </row>
        <row r="5526">
          <cell r="AP5526">
            <v>171211</v>
          </cell>
          <cell r="AQ5526">
            <v>11006163</v>
          </cell>
          <cell r="AR5526">
            <v>11</v>
          </cell>
          <cell r="AS5526">
            <v>42731</v>
          </cell>
          <cell r="AT5526" t="str">
            <v>SD Reservado Mantenimiento Rutinario IDU Local EJECUCION SITP 2016 -</v>
          </cell>
          <cell r="AU5526">
            <v>0</v>
          </cell>
          <cell r="AV5526" t="str">
            <v>sc</v>
          </cell>
        </row>
        <row r="5527">
          <cell r="AP5527">
            <v>171212</v>
          </cell>
          <cell r="AQ5527">
            <v>11006158</v>
          </cell>
          <cell r="AR5527">
            <v>11</v>
          </cell>
          <cell r="AS5527">
            <v>42731</v>
          </cell>
          <cell r="AT5527" t="str">
            <v>SD Reservado Mantenimiento Rutinario IDU Local EJECUCION SITP 2016 -</v>
          </cell>
          <cell r="AU5527">
            <v>0</v>
          </cell>
          <cell r="AV5527" t="str">
            <v>sc</v>
          </cell>
        </row>
        <row r="5528">
          <cell r="AP5528">
            <v>171213</v>
          </cell>
          <cell r="AQ5528">
            <v>11006149</v>
          </cell>
          <cell r="AR5528">
            <v>11</v>
          </cell>
          <cell r="AS5528">
            <v>42731</v>
          </cell>
          <cell r="AT5528" t="str">
            <v>SD Reservado Mantenimiento Rutinario IDU Local EJECUCION SITP 2016 -</v>
          </cell>
          <cell r="AU5528">
            <v>0</v>
          </cell>
          <cell r="AV5528" t="str">
            <v>sc</v>
          </cell>
        </row>
        <row r="5529">
          <cell r="AP5529">
            <v>171214</v>
          </cell>
          <cell r="AQ5529">
            <v>11006132</v>
          </cell>
          <cell r="AR5529">
            <v>11</v>
          </cell>
          <cell r="AS5529">
            <v>42731</v>
          </cell>
          <cell r="AT5529" t="str">
            <v>SD Reservado Mantenimiento Rutinario IDU Local EJECUCION SITP 2016 -</v>
          </cell>
          <cell r="AU5529">
            <v>0</v>
          </cell>
          <cell r="AV5529" t="str">
            <v>sc</v>
          </cell>
        </row>
        <row r="5530">
          <cell r="AP5530">
            <v>171215</v>
          </cell>
          <cell r="AQ5530">
            <v>11006108</v>
          </cell>
          <cell r="AR5530">
            <v>11</v>
          </cell>
          <cell r="AS5530">
            <v>42731</v>
          </cell>
          <cell r="AT5530" t="str">
            <v>SD Reservado Mantenimiento Rutinario IDU Local EJECUCION SITP 2016 -</v>
          </cell>
          <cell r="AU5530">
            <v>0</v>
          </cell>
          <cell r="AV5530" t="str">
            <v>sc</v>
          </cell>
        </row>
        <row r="5531">
          <cell r="AP5531">
            <v>171234</v>
          </cell>
          <cell r="AQ5531">
            <v>11006234</v>
          </cell>
          <cell r="AR5531">
            <v>11</v>
          </cell>
          <cell r="AS5531">
            <v>42731</v>
          </cell>
          <cell r="AT5531" t="str">
            <v>SD Reservado Mantenimiento Rutinario IDU Circuito Movilidad EJECUCION SITP 2016 -</v>
          </cell>
          <cell r="AU5531">
            <v>0</v>
          </cell>
          <cell r="AV5531" t="str">
            <v>sc</v>
          </cell>
        </row>
        <row r="5532">
          <cell r="AP5532">
            <v>171235</v>
          </cell>
          <cell r="AQ5532">
            <v>11006195</v>
          </cell>
          <cell r="AR5532">
            <v>11</v>
          </cell>
          <cell r="AS5532">
            <v>42731</v>
          </cell>
          <cell r="AT5532" t="str">
            <v>SD Reservado Mantenimiento Rutinario IDU Circuito Movilidad EJECUCION SITP 2016 -</v>
          </cell>
          <cell r="AU5532">
            <v>0</v>
          </cell>
          <cell r="AV5532" t="str">
            <v>sc</v>
          </cell>
        </row>
        <row r="5533">
          <cell r="AP5533">
            <v>171237</v>
          </cell>
          <cell r="AQ5533">
            <v>11005572</v>
          </cell>
          <cell r="AR5533">
            <v>11</v>
          </cell>
          <cell r="AS5533">
            <v>41837</v>
          </cell>
          <cell r="AT5533" t="str">
            <v>031-2012 Terminado Rehabilitación FDL SUBA Circuito Movilidad Mejoremos Integralmente Nuestros Barrio  -</v>
          </cell>
          <cell r="AU5533">
            <v>0</v>
          </cell>
          <cell r="AV5533" t="str">
            <v>sc</v>
          </cell>
        </row>
        <row r="5534">
          <cell r="AP5534">
            <v>171238</v>
          </cell>
          <cell r="AQ5534">
            <v>11005399</v>
          </cell>
          <cell r="AR5534">
            <v>11</v>
          </cell>
          <cell r="AS5534">
            <v>41837</v>
          </cell>
          <cell r="AT5534" t="str">
            <v>031-2012 Terminado Rehabilitación FDL SUBA Circuito Movilidad Mejoremos Integralmente Nuestros Barrio  -</v>
          </cell>
          <cell r="AU5534">
            <v>0</v>
          </cell>
          <cell r="AV5534" t="str">
            <v>sc</v>
          </cell>
        </row>
        <row r="5535">
          <cell r="AP5535">
            <v>171239</v>
          </cell>
          <cell r="AQ5535">
            <v>11005244</v>
          </cell>
          <cell r="AR5535">
            <v>11</v>
          </cell>
          <cell r="AS5535">
            <v>41837</v>
          </cell>
          <cell r="AT5535" t="str">
            <v>031-2012 Terminado Rehabilitación FDL SUBA Circuito Movilidad Mejoremos Integralmente Nuestros Barrio  -</v>
          </cell>
          <cell r="AU5535">
            <v>0</v>
          </cell>
          <cell r="AV5535" t="str">
            <v>sc</v>
          </cell>
        </row>
        <row r="5536">
          <cell r="AP5536">
            <v>171240</v>
          </cell>
          <cell r="AQ5536">
            <v>11005036</v>
          </cell>
          <cell r="AR5536">
            <v>11</v>
          </cell>
          <cell r="AS5536">
            <v>41837</v>
          </cell>
          <cell r="AT5536" t="str">
            <v>031-2012 Terminado Acciones de Movilidad FDL SUBA Local Mejoremos Integralmente Nuestros Barrios  -</v>
          </cell>
          <cell r="AU5536">
            <v>0</v>
          </cell>
          <cell r="AV5536" t="str">
            <v>sc</v>
          </cell>
        </row>
        <row r="5537">
          <cell r="AP5537">
            <v>171241</v>
          </cell>
          <cell r="AQ5537">
            <v>11004786</v>
          </cell>
          <cell r="AR5537">
            <v>11</v>
          </cell>
          <cell r="AS5537">
            <v>42585</v>
          </cell>
          <cell r="AT5537" t="str">
            <v>SD En Ejecución Construcción FDL SUBA Local SD Reporte Ejecución FDLS Agosto 2016 por servidor-</v>
          </cell>
          <cell r="AU5537">
            <v>0</v>
          </cell>
          <cell r="AV5537" t="str">
            <v>sc</v>
          </cell>
        </row>
        <row r="5538">
          <cell r="AP5538">
            <v>171242</v>
          </cell>
          <cell r="AQ5538">
            <v>11004583</v>
          </cell>
          <cell r="AR5538">
            <v>11</v>
          </cell>
          <cell r="AS5538">
            <v>41837</v>
          </cell>
          <cell r="AT5538" t="str">
            <v>031-2012 Terminado Rehabilitación FDL SUBA Local Mejoremos Integralmente Nuestros Barrio  -</v>
          </cell>
          <cell r="AU5538">
            <v>0</v>
          </cell>
          <cell r="AV5538" t="str">
            <v>sc</v>
          </cell>
        </row>
        <row r="5539">
          <cell r="AP5539">
            <v>171252</v>
          </cell>
          <cell r="AQ5539">
            <v>11004352</v>
          </cell>
          <cell r="AR5539">
            <v>11</v>
          </cell>
          <cell r="AS5539">
            <v>42550</v>
          </cell>
          <cell r="AT5539" t="str">
            <v>SD Terminado Parcheo UAERMV Local  Decreto 064/2015-</v>
          </cell>
          <cell r="AU5539">
            <v>0</v>
          </cell>
          <cell r="AV5539" t="str">
            <v>sc</v>
          </cell>
        </row>
        <row r="5540">
          <cell r="AP5540">
            <v>171253</v>
          </cell>
          <cell r="AQ5540">
            <v>11004676</v>
          </cell>
          <cell r="AR5540">
            <v>11</v>
          </cell>
          <cell r="AS5540">
            <v>42585</v>
          </cell>
          <cell r="AT5540" t="str">
            <v>SD En Ejecución Construcción FDL SUBA Local SD Reporte Ejecución FDLS Agosto 2016 por servidor-</v>
          </cell>
          <cell r="AU5540">
            <v>0</v>
          </cell>
          <cell r="AV5540" t="str">
            <v>sc</v>
          </cell>
        </row>
        <row r="5541">
          <cell r="AP5541">
            <v>171427</v>
          </cell>
          <cell r="AQ5541">
            <v>11008666</v>
          </cell>
          <cell r="AR5541">
            <v>11</v>
          </cell>
          <cell r="AS5541">
            <v>42731</v>
          </cell>
          <cell r="AT5541" t="str">
            <v>SD Reservado Mantenimiento Periódico IDU Circuito Movilidad EJECUCION SITP 2016 -</v>
          </cell>
          <cell r="AU5541">
            <v>0</v>
          </cell>
          <cell r="AV5541" t="str">
            <v>sc</v>
          </cell>
        </row>
        <row r="5542">
          <cell r="AP5542">
            <v>171428</v>
          </cell>
          <cell r="AQ5542">
            <v>11008614</v>
          </cell>
          <cell r="AR5542">
            <v>11</v>
          </cell>
          <cell r="AS5542">
            <v>42731</v>
          </cell>
          <cell r="AT5542" t="str">
            <v>SD Reservado Mantenimiento Periódico IDU Circuito Movilidad EJECUCION SITP 2016 -</v>
          </cell>
          <cell r="AU5542">
            <v>0</v>
          </cell>
          <cell r="AV5542" t="str">
            <v>sc</v>
          </cell>
        </row>
        <row r="5543">
          <cell r="AP5543">
            <v>171429</v>
          </cell>
          <cell r="AQ5543">
            <v>11008573</v>
          </cell>
          <cell r="AR5543">
            <v>11</v>
          </cell>
          <cell r="AS5543">
            <v>42731</v>
          </cell>
          <cell r="AT5543" t="str">
            <v>SD Reservado Mantenimiento Periódico IDU Circuito Movilidad EJECUCION SITP 2016 -</v>
          </cell>
          <cell r="AU5543">
            <v>0</v>
          </cell>
          <cell r="AV5543" t="str">
            <v>sc</v>
          </cell>
        </row>
        <row r="5544">
          <cell r="AP5544">
            <v>171430</v>
          </cell>
          <cell r="AQ5544">
            <v>11008510</v>
          </cell>
          <cell r="AR5544">
            <v>11</v>
          </cell>
          <cell r="AS5544">
            <v>42731</v>
          </cell>
          <cell r="AT5544" t="str">
            <v>SD Reservado Mantenimiento Periódico IDU Circuito Movilidad EJECUCION SITP 2016 -</v>
          </cell>
          <cell r="AU5544">
            <v>0</v>
          </cell>
          <cell r="AV5544" t="str">
            <v>sc</v>
          </cell>
        </row>
        <row r="5545">
          <cell r="AP5545">
            <v>171431</v>
          </cell>
          <cell r="AQ5545">
            <v>11008472</v>
          </cell>
          <cell r="AR5545">
            <v>11</v>
          </cell>
          <cell r="AS5545">
            <v>42731</v>
          </cell>
          <cell r="AT5545" t="str">
            <v>SD Reservado Mantenimiento Periódico IDU Circuito Movilidad EJECUCION SITP 2016 -</v>
          </cell>
          <cell r="AU5545">
            <v>0</v>
          </cell>
          <cell r="AV5545" t="str">
            <v>sc</v>
          </cell>
        </row>
        <row r="5546">
          <cell r="AP5546">
            <v>171432</v>
          </cell>
          <cell r="AQ5546">
            <v>11008419</v>
          </cell>
          <cell r="AR5546">
            <v>11</v>
          </cell>
          <cell r="AS5546">
            <v>42731</v>
          </cell>
          <cell r="AT5546" t="str">
            <v>SD Reservado Mantenimiento Periódico IDU Circuito Movilidad EJECUCION SITP 2016 -</v>
          </cell>
          <cell r="AU5546">
            <v>0</v>
          </cell>
          <cell r="AV5546" t="str">
            <v>sc</v>
          </cell>
        </row>
        <row r="5547">
          <cell r="AP5547">
            <v>171433</v>
          </cell>
          <cell r="AQ5547">
            <v>11008360</v>
          </cell>
          <cell r="AR5547">
            <v>11</v>
          </cell>
          <cell r="AS5547">
            <v>42731</v>
          </cell>
          <cell r="AT5547" t="str">
            <v>SD Reservado Mantenimiento Periódico IDU Circuito Movilidad EJECUCION SITP 2016 -</v>
          </cell>
          <cell r="AU5547">
            <v>0</v>
          </cell>
          <cell r="AV5547" t="str">
            <v>sc</v>
          </cell>
        </row>
        <row r="5548">
          <cell r="AP5548">
            <v>171434</v>
          </cell>
          <cell r="AQ5548">
            <v>11008310</v>
          </cell>
          <cell r="AR5548">
            <v>11</v>
          </cell>
          <cell r="AS5548">
            <v>42731</v>
          </cell>
          <cell r="AT5548" t="str">
            <v>SD Reservado Mantenimiento Periódico IDU Circuito Movilidad EJECUCION SITP 2016 -</v>
          </cell>
          <cell r="AU5548">
            <v>0</v>
          </cell>
          <cell r="AV5548" t="str">
            <v>sc</v>
          </cell>
        </row>
        <row r="5549">
          <cell r="AP5549">
            <v>171435</v>
          </cell>
          <cell r="AQ5549">
            <v>11008228</v>
          </cell>
          <cell r="AR5549">
            <v>11</v>
          </cell>
          <cell r="AS5549">
            <v>42731</v>
          </cell>
          <cell r="AT5549" t="str">
            <v>SD Reservado Mantenimiento Periódico IDU Circuito Movilidad EJECUCION SITP 2016 -</v>
          </cell>
          <cell r="AU5549">
            <v>0</v>
          </cell>
          <cell r="AV5549" t="str">
            <v>sc</v>
          </cell>
        </row>
        <row r="5550">
          <cell r="AP5550">
            <v>171436</v>
          </cell>
          <cell r="AQ5550">
            <v>11008184</v>
          </cell>
          <cell r="AR5550">
            <v>11</v>
          </cell>
          <cell r="AS5550">
            <v>42731</v>
          </cell>
          <cell r="AT5550" t="str">
            <v>SD Reservado Mantenimiento Periódico IDU Circuito Movilidad EJECUCION SITP 2016 -</v>
          </cell>
          <cell r="AU5550">
            <v>0</v>
          </cell>
          <cell r="AV5550" t="str">
            <v>sc</v>
          </cell>
        </row>
        <row r="5551">
          <cell r="AP5551">
            <v>171447</v>
          </cell>
          <cell r="AQ5551">
            <v>11008120</v>
          </cell>
          <cell r="AR5551">
            <v>11</v>
          </cell>
          <cell r="AS5551">
            <v>42313</v>
          </cell>
          <cell r="AT5551" t="str">
            <v>IDU-1680-2014 Contratado Reconstrucción IDU Circuito Movilidad  -</v>
          </cell>
          <cell r="AU5551">
            <v>0</v>
          </cell>
          <cell r="AV5551" t="str">
            <v>sc</v>
          </cell>
        </row>
        <row r="5552">
          <cell r="AP5552">
            <v>171488</v>
          </cell>
          <cell r="AQ5552">
            <v>11007644</v>
          </cell>
          <cell r="AR5552">
            <v>11</v>
          </cell>
          <cell r="AS5552">
            <v>42313</v>
          </cell>
          <cell r="AT5552" t="str">
            <v>IDU-063-2012 Terminado Mantenimiento Periódico IDU Circuito Movilidad  -</v>
          </cell>
          <cell r="AU5552">
            <v>0</v>
          </cell>
          <cell r="AV5552" t="str">
            <v>sc</v>
          </cell>
        </row>
        <row r="5553">
          <cell r="AP5553">
            <v>171489</v>
          </cell>
          <cell r="AQ5553">
            <v>11007599</v>
          </cell>
          <cell r="AR5553">
            <v>11</v>
          </cell>
          <cell r="AS5553">
            <v>42313</v>
          </cell>
          <cell r="AT5553" t="str">
            <v>IDU-063-2012 Terminado Mantenimiento Periódico IDU Circuito Movilidad  -</v>
          </cell>
          <cell r="AU5553">
            <v>0</v>
          </cell>
          <cell r="AV5553" t="str">
            <v>sc</v>
          </cell>
        </row>
        <row r="5554">
          <cell r="AP5554">
            <v>171490</v>
          </cell>
          <cell r="AQ5554">
            <v>11007559</v>
          </cell>
          <cell r="AR5554">
            <v>11</v>
          </cell>
          <cell r="AS5554">
            <v>42313</v>
          </cell>
          <cell r="AT5554" t="str">
            <v>IDU-063-2012 Terminado Mantenimiento Periódico IDU Circuito Movilidad  -</v>
          </cell>
          <cell r="AU5554">
            <v>0</v>
          </cell>
          <cell r="AV5554" t="str">
            <v>sc</v>
          </cell>
        </row>
        <row r="5555">
          <cell r="AP5555">
            <v>171491</v>
          </cell>
          <cell r="AQ5555">
            <v>11007536</v>
          </cell>
          <cell r="AR5555">
            <v>11</v>
          </cell>
          <cell r="AS5555">
            <v>42313</v>
          </cell>
          <cell r="AT5555" t="str">
            <v>IDU-063-2012 Terminado Mantenimiento Periódico IDU Circuito Movilidad  -</v>
          </cell>
          <cell r="AU5555">
            <v>0</v>
          </cell>
          <cell r="AV5555" t="str">
            <v>sc</v>
          </cell>
        </row>
        <row r="5556">
          <cell r="AP5556">
            <v>171492</v>
          </cell>
          <cell r="AQ5556">
            <v>11007518</v>
          </cell>
          <cell r="AR5556">
            <v>11</v>
          </cell>
          <cell r="AS5556">
            <v>42731</v>
          </cell>
          <cell r="AT5556" t="str">
            <v>SD Reservado Mantenimiento Periódico IDU Circuito Movilidad EJECUCION SITP 2016 -</v>
          </cell>
          <cell r="AU5556">
            <v>0</v>
          </cell>
          <cell r="AV5556" t="str">
            <v>sc</v>
          </cell>
        </row>
        <row r="5557">
          <cell r="AP5557">
            <v>171493</v>
          </cell>
          <cell r="AQ5557">
            <v>11007496</v>
          </cell>
          <cell r="AR5557">
            <v>11</v>
          </cell>
          <cell r="AS5557">
            <v>42731</v>
          </cell>
          <cell r="AT5557" t="str">
            <v>SD Reservado Mantenimiento Periódico IDU Circuito Movilidad EJECUCION SITP 2016 -</v>
          </cell>
          <cell r="AU5557">
            <v>0</v>
          </cell>
          <cell r="AV5557" t="str">
            <v>sc</v>
          </cell>
        </row>
        <row r="5558">
          <cell r="AP5558">
            <v>171494</v>
          </cell>
          <cell r="AQ5558">
            <v>11007466</v>
          </cell>
          <cell r="AR5558">
            <v>11</v>
          </cell>
          <cell r="AS5558">
            <v>42731</v>
          </cell>
          <cell r="AT5558" t="str">
            <v>SD Reservado Mantenimiento Periódico IDU Circuito Movilidad EJECUCION SITP 2016 -</v>
          </cell>
          <cell r="AU5558">
            <v>0</v>
          </cell>
          <cell r="AV5558" t="str">
            <v>sc</v>
          </cell>
        </row>
        <row r="5559">
          <cell r="AP5559">
            <v>171495</v>
          </cell>
          <cell r="AQ5559">
            <v>11007433</v>
          </cell>
          <cell r="AR5559">
            <v>11</v>
          </cell>
          <cell r="AS5559">
            <v>42731</v>
          </cell>
          <cell r="AT5559" t="str">
            <v>SD Reservado Mantenimiento Periódico IDU Circuito Movilidad EJECUCION SITP 2016 -</v>
          </cell>
          <cell r="AU5559">
            <v>0</v>
          </cell>
          <cell r="AV5559" t="str">
            <v>sc</v>
          </cell>
        </row>
        <row r="5560">
          <cell r="AP5560">
            <v>171496</v>
          </cell>
          <cell r="AQ5560">
            <v>11007411</v>
          </cell>
          <cell r="AR5560">
            <v>11</v>
          </cell>
          <cell r="AS5560">
            <v>42731</v>
          </cell>
          <cell r="AT5560" t="str">
            <v>SD Reservado Mantenimiento Periódico IDU Circuito Movilidad EJECUCION SITP 2016 -</v>
          </cell>
          <cell r="AU5560">
            <v>0</v>
          </cell>
          <cell r="AV5560" t="str">
            <v>sc</v>
          </cell>
        </row>
        <row r="5561">
          <cell r="AP5561">
            <v>171497</v>
          </cell>
          <cell r="AQ5561">
            <v>11007402</v>
          </cell>
          <cell r="AR5561">
            <v>11</v>
          </cell>
          <cell r="AS5561">
            <v>42731</v>
          </cell>
          <cell r="AT5561" t="str">
            <v>SD Reservado Mantenimiento Periódico IDU Circuito Movilidad EJECUCION SITP 2016 -</v>
          </cell>
          <cell r="AU5561">
            <v>0</v>
          </cell>
          <cell r="AV5561" t="str">
            <v>sc</v>
          </cell>
        </row>
        <row r="5562">
          <cell r="AP5562">
            <v>171498</v>
          </cell>
          <cell r="AQ5562">
            <v>11007395</v>
          </cell>
          <cell r="AR5562">
            <v>11</v>
          </cell>
          <cell r="AS5562">
            <v>42731</v>
          </cell>
          <cell r="AT5562" t="str">
            <v>SD Reservado Mantenimiento Periódico IDU Circuito Movilidad EJECUCION SITP 2016 -</v>
          </cell>
          <cell r="AU5562">
            <v>0</v>
          </cell>
          <cell r="AV5562" t="str">
            <v>sc</v>
          </cell>
        </row>
        <row r="5563">
          <cell r="AP5563">
            <v>171499</v>
          </cell>
          <cell r="AQ5563">
            <v>11007363</v>
          </cell>
          <cell r="AR5563">
            <v>11</v>
          </cell>
          <cell r="AS5563">
            <v>42731</v>
          </cell>
          <cell r="AT5563" t="str">
            <v>SD Reservado Mantenimiento Periódico IDU Circuito Movilidad EJECUCION SITP 2016 -</v>
          </cell>
          <cell r="AU5563">
            <v>0</v>
          </cell>
          <cell r="AV5563" t="str">
            <v>sc</v>
          </cell>
        </row>
        <row r="5564">
          <cell r="AP5564">
            <v>171507</v>
          </cell>
          <cell r="AQ5564">
            <v>11007517</v>
          </cell>
          <cell r="AR5564">
            <v>11</v>
          </cell>
          <cell r="AS5564">
            <v>42313</v>
          </cell>
          <cell r="AT5564" t="str">
            <v>IDU-063-2012 Terminado Mantenimiento Periódico IDU Circuito Movilidad  -</v>
          </cell>
          <cell r="AU5564">
            <v>0</v>
          </cell>
          <cell r="AV5564" t="str">
            <v>sc</v>
          </cell>
        </row>
        <row r="5565">
          <cell r="AP5565">
            <v>171508</v>
          </cell>
          <cell r="AQ5565">
            <v>11007424</v>
          </cell>
          <cell r="AR5565">
            <v>11</v>
          </cell>
          <cell r="AS5565">
            <v>42313</v>
          </cell>
          <cell r="AT5565" t="str">
            <v>IDU-063-2012 Terminado Mantenimiento Periódico IDU Circuito Movilidad  -</v>
          </cell>
          <cell r="AU5565">
            <v>0</v>
          </cell>
          <cell r="AV5565" t="str">
            <v>sc</v>
          </cell>
        </row>
        <row r="5566">
          <cell r="AP5566">
            <v>171509</v>
          </cell>
          <cell r="AQ5566">
            <v>11007393</v>
          </cell>
          <cell r="AR5566">
            <v>11</v>
          </cell>
          <cell r="AS5566">
            <v>42313</v>
          </cell>
          <cell r="AT5566" t="str">
            <v>IDU-063-2012 Terminado Mantenimiento Periódico IDU Circuito Movilidad  -</v>
          </cell>
          <cell r="AU5566">
            <v>0</v>
          </cell>
          <cell r="AV5566" t="str">
            <v>sc</v>
          </cell>
        </row>
        <row r="5567">
          <cell r="AP5567">
            <v>171510</v>
          </cell>
          <cell r="AQ5567">
            <v>11007310</v>
          </cell>
          <cell r="AR5567">
            <v>11</v>
          </cell>
          <cell r="AS5567">
            <v>42313</v>
          </cell>
          <cell r="AT5567" t="str">
            <v>IDU-063-2012 Terminado Mantenimiento Periódico IDU Circuito Movilidad  -</v>
          </cell>
          <cell r="AU5567">
            <v>0</v>
          </cell>
          <cell r="AV5567" t="str">
            <v>sc</v>
          </cell>
        </row>
        <row r="5568">
          <cell r="AP5568">
            <v>171511</v>
          </cell>
          <cell r="AQ5568">
            <v>11007277</v>
          </cell>
          <cell r="AR5568">
            <v>11</v>
          </cell>
          <cell r="AS5568">
            <v>42313</v>
          </cell>
          <cell r="AT5568" t="str">
            <v>IDU-063-2012 Terminado Mantenimiento Periódico IDU Circuito Movilidad  -</v>
          </cell>
          <cell r="AU5568">
            <v>0</v>
          </cell>
          <cell r="AV5568" t="str">
            <v>sc</v>
          </cell>
        </row>
        <row r="5569">
          <cell r="AP5569">
            <v>171512</v>
          </cell>
          <cell r="AQ5569">
            <v>11007111</v>
          </cell>
          <cell r="AR5569">
            <v>11</v>
          </cell>
          <cell r="AS5569">
            <v>42313</v>
          </cell>
          <cell r="AT5569" t="str">
            <v>IDU-063-2012 Terminado Mantenimiento Periódico IDU Circuito Movilidad  -</v>
          </cell>
          <cell r="AU5569">
            <v>0</v>
          </cell>
          <cell r="AV5569" t="str">
            <v>sc</v>
          </cell>
        </row>
        <row r="5570">
          <cell r="AP5570">
            <v>171513</v>
          </cell>
          <cell r="AQ5570">
            <v>11007032</v>
          </cell>
          <cell r="AR5570">
            <v>11</v>
          </cell>
          <cell r="AS5570">
            <v>42313</v>
          </cell>
          <cell r="AT5570" t="str">
            <v>IDU-063-2012 Terminado Mantenimiento Periódico IDU Circuito Movilidad  -</v>
          </cell>
          <cell r="AU5570">
            <v>0</v>
          </cell>
          <cell r="AV5570" t="str">
            <v>sc</v>
          </cell>
        </row>
        <row r="5571">
          <cell r="AP5571">
            <v>171514</v>
          </cell>
          <cell r="AQ5571">
            <v>11006931</v>
          </cell>
          <cell r="AR5571">
            <v>11</v>
          </cell>
          <cell r="AS5571">
            <v>42313</v>
          </cell>
          <cell r="AT5571" t="str">
            <v>IDU-063-2012 Terminado Mantenimiento Periódico IDU Circuito Movilidad  -</v>
          </cell>
          <cell r="AU5571">
            <v>0</v>
          </cell>
          <cell r="AV5571" t="str">
            <v>sc</v>
          </cell>
        </row>
        <row r="5572">
          <cell r="AP5572">
            <v>171547</v>
          </cell>
          <cell r="AQ5572">
            <v>11008085</v>
          </cell>
          <cell r="AR5572">
            <v>11</v>
          </cell>
          <cell r="AS5572">
            <v>42313</v>
          </cell>
          <cell r="AT5572" t="str">
            <v>IDU-69-2008 Terminado Rehabilitación IDU Circuito Movilidad  -Calzada2-POLIZA ESTABILIDAD ACTIVA</v>
          </cell>
          <cell r="AU5572">
            <v>43100</v>
          </cell>
          <cell r="AV5572" t="str">
            <v>sc</v>
          </cell>
        </row>
        <row r="5573">
          <cell r="AP5573">
            <v>171548</v>
          </cell>
          <cell r="AQ5573">
            <v>11008019</v>
          </cell>
          <cell r="AR5573">
            <v>11</v>
          </cell>
          <cell r="AS5573">
            <v>42313</v>
          </cell>
          <cell r="AT5573" t="str">
            <v>IDU-69-2008 Terminado Rehabilitación IDU Circuito Movilidad  -Calzada2-POLIZA ESTABILIDAD ACTIVA</v>
          </cell>
          <cell r="AU5573">
            <v>43100</v>
          </cell>
          <cell r="AV5573" t="str">
            <v>sc</v>
          </cell>
        </row>
        <row r="5574">
          <cell r="AP5574">
            <v>171549</v>
          </cell>
          <cell r="AQ5574">
            <v>11007990</v>
          </cell>
          <cell r="AR5574">
            <v>11</v>
          </cell>
          <cell r="AS5574">
            <v>42313</v>
          </cell>
          <cell r="AT5574" t="str">
            <v>IDU-69-2008 Terminado Rehabilitación IDU Circuito Movilidad  -</v>
          </cell>
          <cell r="AU5574">
            <v>0</v>
          </cell>
          <cell r="AV5574" t="str">
            <v>sc</v>
          </cell>
        </row>
        <row r="5575">
          <cell r="AP5575">
            <v>171550</v>
          </cell>
          <cell r="AQ5575">
            <v>11007929</v>
          </cell>
          <cell r="AR5575">
            <v>11</v>
          </cell>
          <cell r="AS5575">
            <v>42313</v>
          </cell>
          <cell r="AT5575" t="str">
            <v>IDU-69-2008 Terminado Mantenimiento Periódico IDU Circuito Movilidad  -</v>
          </cell>
          <cell r="AU5575">
            <v>0</v>
          </cell>
          <cell r="AV5575" t="str">
            <v>sc</v>
          </cell>
        </row>
        <row r="5576">
          <cell r="AP5576">
            <v>171551</v>
          </cell>
          <cell r="AQ5576">
            <v>11007891</v>
          </cell>
          <cell r="AR5576">
            <v>11</v>
          </cell>
          <cell r="AS5576">
            <v>42313</v>
          </cell>
          <cell r="AT5576" t="str">
            <v>IDU-69-2008 Terminado Rehabilitación IDU Circuito Movilidad  -Calzada2-POLIZA ESTABILIDAD ACTIVA</v>
          </cell>
          <cell r="AU5576">
            <v>43100</v>
          </cell>
          <cell r="AV5576" t="str">
            <v>sc</v>
          </cell>
        </row>
        <row r="5577">
          <cell r="AP5577">
            <v>171579</v>
          </cell>
          <cell r="AQ5577">
            <v>11007858</v>
          </cell>
          <cell r="AR5577">
            <v>11</v>
          </cell>
          <cell r="AS5577">
            <v>42731</v>
          </cell>
          <cell r="AT5577" t="str">
            <v>SD Reservado Rehabilitación IDU Circuito Movilidad EJECUCION SITP 2016 -</v>
          </cell>
          <cell r="AU5577">
            <v>0</v>
          </cell>
          <cell r="AV5577" t="str">
            <v>sc</v>
          </cell>
        </row>
        <row r="5578">
          <cell r="AP5578">
            <v>171580</v>
          </cell>
          <cell r="AQ5578">
            <v>11007695</v>
          </cell>
          <cell r="AR5578">
            <v>11</v>
          </cell>
          <cell r="AS5578">
            <v>42731</v>
          </cell>
          <cell r="AT5578" t="str">
            <v>SD Reservado Mantenimiento Periódico IDU Circuito Movilidad EJECUCION SITP 2016 -</v>
          </cell>
          <cell r="AU5578">
            <v>0</v>
          </cell>
          <cell r="AV5578" t="str">
            <v>sc</v>
          </cell>
        </row>
        <row r="5579">
          <cell r="AP5579">
            <v>171581</v>
          </cell>
          <cell r="AQ5579">
            <v>11007632</v>
          </cell>
          <cell r="AR5579">
            <v>11</v>
          </cell>
          <cell r="AS5579">
            <v>42731</v>
          </cell>
          <cell r="AT5579" t="str">
            <v>SD Reservado Mantenimiento Periódico IDU Circuito Movilidad EJECUCION SITP 2016 -</v>
          </cell>
          <cell r="AU5579">
            <v>0</v>
          </cell>
          <cell r="AV5579" t="str">
            <v>sc</v>
          </cell>
        </row>
        <row r="5580">
          <cell r="AP5580">
            <v>171582</v>
          </cell>
          <cell r="AQ5580">
            <v>11007554</v>
          </cell>
          <cell r="AR5580">
            <v>11</v>
          </cell>
          <cell r="AS5580">
            <v>42731</v>
          </cell>
          <cell r="AT5580" t="str">
            <v>SD Reservado Mantenimiento Periódico IDU Circuito Movilidad EJECUCION SITP 2016 -</v>
          </cell>
          <cell r="AU5580">
            <v>0</v>
          </cell>
          <cell r="AV5580" t="str">
            <v>sc</v>
          </cell>
        </row>
        <row r="5581">
          <cell r="AP5581">
            <v>171625</v>
          </cell>
          <cell r="AQ5581">
            <v>11007660</v>
          </cell>
          <cell r="AR5581">
            <v>11</v>
          </cell>
          <cell r="AS5581">
            <v>41850</v>
          </cell>
          <cell r="AT5581" t="str">
            <v>SD Contratado Rehabilitación FDL SUBA Circuito Movilidad  reporte por servidor de mapas Febre2016-</v>
          </cell>
          <cell r="AU5581">
            <v>0</v>
          </cell>
          <cell r="AV5581" t="str">
            <v>sc</v>
          </cell>
        </row>
        <row r="5582">
          <cell r="AP5582">
            <v>171626</v>
          </cell>
          <cell r="AQ5582">
            <v>11007611</v>
          </cell>
          <cell r="AR5582">
            <v>11</v>
          </cell>
          <cell r="AS5582">
            <v>41850</v>
          </cell>
          <cell r="AT5582" t="str">
            <v>SD Contratado Rehabilitación FDL SUBA Circuito Movilidad  reporte por servidor de mapas Febre2016-</v>
          </cell>
          <cell r="AU5582">
            <v>0</v>
          </cell>
          <cell r="AV5582" t="str">
            <v>sc</v>
          </cell>
        </row>
        <row r="5583">
          <cell r="AP5583">
            <v>171699</v>
          </cell>
          <cell r="AQ5583">
            <v>11007590</v>
          </cell>
          <cell r="AR5583">
            <v>11</v>
          </cell>
          <cell r="AT5583" t="str">
            <v>SD Contratado Rehabilitación FDL SUBA Circuito Movilidad  reporte servidor febrero 2016-</v>
          </cell>
          <cell r="AU5583">
            <v>0</v>
          </cell>
          <cell r="AV5583" t="str">
            <v>sc</v>
          </cell>
        </row>
        <row r="5584">
          <cell r="AP5584">
            <v>171700</v>
          </cell>
          <cell r="AQ5584">
            <v>11007563</v>
          </cell>
          <cell r="AR5584">
            <v>11</v>
          </cell>
          <cell r="AT5584" t="str">
            <v>SD Contratado Rehabilitación FDL SUBA Circuito Movilidad  reporte servidor febrero 2016-</v>
          </cell>
          <cell r="AU5584">
            <v>0</v>
          </cell>
          <cell r="AV5584" t="str">
            <v>sc</v>
          </cell>
        </row>
        <row r="5585">
          <cell r="AP5585">
            <v>171701</v>
          </cell>
          <cell r="AQ5585">
            <v>11007548</v>
          </cell>
          <cell r="AR5585">
            <v>11</v>
          </cell>
          <cell r="AT5585" t="str">
            <v>SD Contratado Rehabilitación FDL SUBA Circuito Movilidad  reporte servidor febrero 2016-</v>
          </cell>
          <cell r="AU5585">
            <v>0</v>
          </cell>
          <cell r="AV5585" t="str">
            <v>sc</v>
          </cell>
        </row>
        <row r="5586">
          <cell r="AP5586">
            <v>171702</v>
          </cell>
          <cell r="AQ5586">
            <v>11007522</v>
          </cell>
          <cell r="AR5586">
            <v>11</v>
          </cell>
          <cell r="AT5586" t="str">
            <v>SD Contratado Rehabilitación FDL SUBA Circuito Movilidad  reporte servidor febrero 2016-</v>
          </cell>
          <cell r="AU5586">
            <v>0</v>
          </cell>
          <cell r="AV5586" t="str">
            <v>sc</v>
          </cell>
        </row>
        <row r="5587">
          <cell r="AP5587">
            <v>171703</v>
          </cell>
          <cell r="AQ5587">
            <v>11007491</v>
          </cell>
          <cell r="AR5587">
            <v>11</v>
          </cell>
          <cell r="AT5587" t="str">
            <v>SD Contratado Rehabilitación FDL SUBA Circuito Movilidad  reporte servidor febrero 2016-</v>
          </cell>
          <cell r="AU5587">
            <v>0</v>
          </cell>
          <cell r="AV5587" t="str">
            <v>sc</v>
          </cell>
        </row>
        <row r="5588">
          <cell r="AP5588">
            <v>171704</v>
          </cell>
          <cell r="AQ5588">
            <v>11007464</v>
          </cell>
          <cell r="AR5588">
            <v>11</v>
          </cell>
          <cell r="AT5588" t="str">
            <v>SD Contratado Rehabilitación FDL SUBA Circuito Movilidad  reporte servidor febrero 2016-</v>
          </cell>
          <cell r="AU5588">
            <v>0</v>
          </cell>
          <cell r="AV5588" t="str">
            <v>sc</v>
          </cell>
        </row>
        <row r="5589">
          <cell r="AP5589">
            <v>171705</v>
          </cell>
          <cell r="AQ5589">
            <v>11007426</v>
          </cell>
          <cell r="AR5589">
            <v>11</v>
          </cell>
          <cell r="AT5589" t="str">
            <v>SD Contratado Rehabilitación FDL SUBA Circuito Movilidad  reporte servidor febrero 2016-</v>
          </cell>
          <cell r="AU5589">
            <v>0</v>
          </cell>
          <cell r="AV5589" t="str">
            <v>sc</v>
          </cell>
        </row>
        <row r="5590">
          <cell r="AP5590">
            <v>172059</v>
          </cell>
          <cell r="AQ5590">
            <v>11005597</v>
          </cell>
          <cell r="AR5590">
            <v>11</v>
          </cell>
          <cell r="AS5590">
            <v>42768</v>
          </cell>
          <cell r="AT5590" t="str">
            <v>SD Reservado Acciones de Movilidad UAERMV Circuito Movilidad Salvando Vidas -</v>
          </cell>
          <cell r="AU5590">
            <v>0</v>
          </cell>
          <cell r="AV5590" t="str">
            <v>sc</v>
          </cell>
        </row>
        <row r="5591">
          <cell r="AP5591">
            <v>172060</v>
          </cell>
          <cell r="AQ5591">
            <v>11005558</v>
          </cell>
          <cell r="AR5591">
            <v>11</v>
          </cell>
          <cell r="AS5591">
            <v>42768</v>
          </cell>
          <cell r="AT5591" t="str">
            <v>SD Reservado Acciones de Movilidad UAERMV Circuito Movilidad Salvando Vidas -</v>
          </cell>
          <cell r="AU5591">
            <v>0</v>
          </cell>
          <cell r="AV5591" t="str">
            <v>sc</v>
          </cell>
        </row>
        <row r="5592">
          <cell r="AP5592">
            <v>172061</v>
          </cell>
          <cell r="AQ5592">
            <v>11005478</v>
          </cell>
          <cell r="AR5592">
            <v>11</v>
          </cell>
          <cell r="AS5592">
            <v>42313</v>
          </cell>
          <cell r="AT5592" t="str">
            <v>IDU-063-2012 Terminado Mantenimiento Periódico IDU Circuito Movilidad  -</v>
          </cell>
          <cell r="AU5592">
            <v>0</v>
          </cell>
          <cell r="AV5592" t="str">
            <v>sc</v>
          </cell>
        </row>
        <row r="5593">
          <cell r="AP5593">
            <v>172062</v>
          </cell>
          <cell r="AQ5593">
            <v>11005429</v>
          </cell>
          <cell r="AR5593">
            <v>11</v>
          </cell>
          <cell r="AS5593">
            <v>42313</v>
          </cell>
          <cell r="AT5593" t="str">
            <v>IDU-063-2012 Terminado Mantenimiento Periódico IDU Circuito Movilidad  -</v>
          </cell>
          <cell r="AU5593">
            <v>0</v>
          </cell>
          <cell r="AV5593" t="str">
            <v>sc</v>
          </cell>
        </row>
        <row r="5594">
          <cell r="AP5594">
            <v>172063</v>
          </cell>
          <cell r="AQ5594">
            <v>11005397</v>
          </cell>
          <cell r="AR5594">
            <v>11</v>
          </cell>
          <cell r="AS5594">
            <v>42313</v>
          </cell>
          <cell r="AT5594" t="str">
            <v>IDU-063-2012 Terminado Mantenimiento Periódico IDU Circuito Movilidad  -</v>
          </cell>
          <cell r="AU5594">
            <v>0</v>
          </cell>
          <cell r="AV5594" t="str">
            <v>sc</v>
          </cell>
        </row>
        <row r="5595">
          <cell r="AP5595">
            <v>172064</v>
          </cell>
          <cell r="AQ5595">
            <v>11005398</v>
          </cell>
          <cell r="AR5595">
            <v>11</v>
          </cell>
          <cell r="AS5595">
            <v>42313</v>
          </cell>
          <cell r="AT5595" t="str">
            <v>IDU-063-2012 Terminado Mantenimiento Periódico IDU Circuito Movilidad  -</v>
          </cell>
          <cell r="AU5595">
            <v>0</v>
          </cell>
          <cell r="AV5595" t="str">
            <v>sc</v>
          </cell>
        </row>
        <row r="5596">
          <cell r="AP5596">
            <v>172065</v>
          </cell>
          <cell r="AQ5596">
            <v>11005339</v>
          </cell>
          <cell r="AR5596">
            <v>11</v>
          </cell>
          <cell r="AS5596">
            <v>42313</v>
          </cell>
          <cell r="AT5596" t="str">
            <v>IDU-063-2012 Terminado Mantenimiento Periódico IDU Circuito Movilidad  -Calzada2-POLIZA ESTABILIDAD ACTIVA</v>
          </cell>
          <cell r="AU5596">
            <v>43674</v>
          </cell>
          <cell r="AV5596" t="str">
            <v>sc</v>
          </cell>
        </row>
        <row r="5597">
          <cell r="AP5597">
            <v>172066</v>
          </cell>
          <cell r="AQ5597">
            <v>11005288</v>
          </cell>
          <cell r="AR5597">
            <v>11</v>
          </cell>
          <cell r="AS5597">
            <v>42313</v>
          </cell>
          <cell r="AT5597" t="str">
            <v>IDU-063-2012 Terminado Mantenimiento Periódico IDU Circuito Movilidad  -Calzada2-POLIZA ESTABILIDAD ACTIVA</v>
          </cell>
          <cell r="AU5597">
            <v>43674</v>
          </cell>
          <cell r="AV5597" t="str">
            <v>sc</v>
          </cell>
        </row>
        <row r="5598">
          <cell r="AP5598">
            <v>172069</v>
          </cell>
          <cell r="AQ5598">
            <v>11005143</v>
          </cell>
          <cell r="AR5598">
            <v>11</v>
          </cell>
          <cell r="AS5598">
            <v>42313</v>
          </cell>
          <cell r="AT5598" t="str">
            <v>IDU-063-2012 Terminado Mantenimiento Periódico IDU Circuito Movilidad  -</v>
          </cell>
          <cell r="AU5598">
            <v>0</v>
          </cell>
          <cell r="AV5598" t="str">
            <v>sc</v>
          </cell>
        </row>
        <row r="5599">
          <cell r="AP5599">
            <v>172070</v>
          </cell>
          <cell r="AQ5599">
            <v>11005099</v>
          </cell>
          <cell r="AR5599">
            <v>11</v>
          </cell>
          <cell r="AS5599">
            <v>42313</v>
          </cell>
          <cell r="AT5599" t="str">
            <v>IDU-1680-2014 Terminado Mantenimiento Periódico IDU Circuito Movilidad  -</v>
          </cell>
          <cell r="AU5599">
            <v>0</v>
          </cell>
          <cell r="AV5599" t="str">
            <v>sc</v>
          </cell>
        </row>
        <row r="5600">
          <cell r="AP5600">
            <v>172071</v>
          </cell>
          <cell r="AQ5600">
            <v>11005071</v>
          </cell>
          <cell r="AR5600">
            <v>11</v>
          </cell>
          <cell r="AS5600">
            <v>42313</v>
          </cell>
          <cell r="AT5600" t="str">
            <v>IDU-1680-2014 Terminado Mantenimiento Periódico IDU Circuito Movilidad  -</v>
          </cell>
          <cell r="AU5600">
            <v>0</v>
          </cell>
          <cell r="AV5600" t="str">
            <v>sc</v>
          </cell>
        </row>
        <row r="5601">
          <cell r="AP5601">
            <v>172072</v>
          </cell>
          <cell r="AQ5601">
            <v>11005045</v>
          </cell>
          <cell r="AR5601">
            <v>11</v>
          </cell>
          <cell r="AS5601">
            <v>42313</v>
          </cell>
          <cell r="AT5601" t="str">
            <v>IDU-1680-2014 Terminado Mantenimiento Periódico IDU Circuito Movilidad  -</v>
          </cell>
          <cell r="AU5601">
            <v>0</v>
          </cell>
          <cell r="AV5601" t="str">
            <v>sc</v>
          </cell>
        </row>
        <row r="5602">
          <cell r="AP5602">
            <v>172073</v>
          </cell>
          <cell r="AQ5602">
            <v>11005021</v>
          </cell>
          <cell r="AR5602">
            <v>11</v>
          </cell>
          <cell r="AS5602">
            <v>42313</v>
          </cell>
          <cell r="AT5602" t="str">
            <v>IDU-1680-2014 Terminado Mantenimiento Periódico IDU Circuito Movilidad  -</v>
          </cell>
          <cell r="AU5602">
            <v>0</v>
          </cell>
          <cell r="AV5602" t="str">
            <v>sc</v>
          </cell>
        </row>
        <row r="5603">
          <cell r="AP5603">
            <v>172074</v>
          </cell>
          <cell r="AQ5603">
            <v>11004993</v>
          </cell>
          <cell r="AR5603">
            <v>11</v>
          </cell>
          <cell r="AS5603">
            <v>42313</v>
          </cell>
          <cell r="AT5603" t="str">
            <v>IDU-1680-2014 Terminado Mantenimiento Periódico IDU Circuito Movilidad  -</v>
          </cell>
          <cell r="AU5603">
            <v>0</v>
          </cell>
          <cell r="AV5603" t="str">
            <v>sc</v>
          </cell>
        </row>
        <row r="5604">
          <cell r="AP5604">
            <v>172075</v>
          </cell>
          <cell r="AQ5604">
            <v>11004946</v>
          </cell>
          <cell r="AR5604">
            <v>11</v>
          </cell>
          <cell r="AS5604">
            <v>42313</v>
          </cell>
          <cell r="AT5604" t="str">
            <v>IDU-1680-2014 Terminado Mantenimiento Periódico IDU Circuito Movilidad  -</v>
          </cell>
          <cell r="AU5604">
            <v>0</v>
          </cell>
          <cell r="AV5604" t="str">
            <v>sc</v>
          </cell>
        </row>
        <row r="5605">
          <cell r="AP5605">
            <v>172076</v>
          </cell>
          <cell r="AQ5605">
            <v>11004911</v>
          </cell>
          <cell r="AR5605">
            <v>11</v>
          </cell>
          <cell r="AS5605">
            <v>42313</v>
          </cell>
          <cell r="AT5605" t="str">
            <v>IDU-1680-2014 Terminado Mantenimiento Periódico IDU Circuito Movilidad  -</v>
          </cell>
          <cell r="AU5605">
            <v>0</v>
          </cell>
          <cell r="AV5605" t="str">
            <v>sc</v>
          </cell>
        </row>
        <row r="5606">
          <cell r="AP5606">
            <v>172077</v>
          </cell>
          <cell r="AQ5606">
            <v>11004881</v>
          </cell>
          <cell r="AR5606">
            <v>11</v>
          </cell>
          <cell r="AS5606">
            <v>42313</v>
          </cell>
          <cell r="AT5606" t="str">
            <v>IDU-1680-2014 Terminado Mantenimiento Periódico IDU Circuito Movilidad  -</v>
          </cell>
          <cell r="AU5606">
            <v>0</v>
          </cell>
          <cell r="AV5606" t="str">
            <v>sc</v>
          </cell>
        </row>
        <row r="5607">
          <cell r="AP5607">
            <v>172078</v>
          </cell>
          <cell r="AQ5607">
            <v>11004868</v>
          </cell>
          <cell r="AR5607">
            <v>11</v>
          </cell>
          <cell r="AS5607">
            <v>42313</v>
          </cell>
          <cell r="AT5607" t="str">
            <v>IDU-1680-2014 Terminado Mantenimiento Periódico IDU Circuito Movilidad  -</v>
          </cell>
          <cell r="AU5607">
            <v>0</v>
          </cell>
          <cell r="AV5607" t="str">
            <v>sc</v>
          </cell>
        </row>
        <row r="5608">
          <cell r="AP5608">
            <v>172079</v>
          </cell>
          <cell r="AQ5608">
            <v>11004861</v>
          </cell>
          <cell r="AR5608">
            <v>11</v>
          </cell>
          <cell r="AS5608">
            <v>42313</v>
          </cell>
          <cell r="AT5608" t="str">
            <v>IDU-1680-2014 Terminado Mantenimiento Periódico IDU Circuito Movilidad  -</v>
          </cell>
          <cell r="AU5608">
            <v>0</v>
          </cell>
          <cell r="AV5608" t="str">
            <v>sc</v>
          </cell>
        </row>
        <row r="5609">
          <cell r="AP5609">
            <v>172080</v>
          </cell>
          <cell r="AQ5609">
            <v>11004846</v>
          </cell>
          <cell r="AR5609">
            <v>11</v>
          </cell>
          <cell r="AS5609">
            <v>42313</v>
          </cell>
          <cell r="AT5609" t="str">
            <v>IDU-1680-2014 Terminado Mantenimiento Periódico IDU Circuito Movilidad  -</v>
          </cell>
          <cell r="AU5609">
            <v>0</v>
          </cell>
          <cell r="AV5609" t="str">
            <v>sc</v>
          </cell>
        </row>
        <row r="5610">
          <cell r="AP5610">
            <v>172081</v>
          </cell>
          <cell r="AQ5610">
            <v>11004812</v>
          </cell>
          <cell r="AR5610">
            <v>11</v>
          </cell>
          <cell r="AS5610">
            <v>42313</v>
          </cell>
          <cell r="AT5610" t="str">
            <v>IDU-1680-2014 Terminado Mantenimiento Periódico IDU Circuito Movilidad  -</v>
          </cell>
          <cell r="AU5610">
            <v>0</v>
          </cell>
          <cell r="AV5610" t="str">
            <v>sc</v>
          </cell>
        </row>
        <row r="5611">
          <cell r="AP5611">
            <v>172082</v>
          </cell>
          <cell r="AQ5611">
            <v>11004795</v>
          </cell>
          <cell r="AR5611">
            <v>11</v>
          </cell>
          <cell r="AS5611">
            <v>42313</v>
          </cell>
          <cell r="AT5611" t="str">
            <v>IDU-1680-2014 Terminado Mantenimiento Periódico IDU Circuito Movilidad  -</v>
          </cell>
          <cell r="AU5611">
            <v>0</v>
          </cell>
          <cell r="AV5611" t="str">
            <v>sc</v>
          </cell>
        </row>
        <row r="5612">
          <cell r="AP5612">
            <v>172083</v>
          </cell>
          <cell r="AQ5612">
            <v>11004752</v>
          </cell>
          <cell r="AR5612">
            <v>11</v>
          </cell>
          <cell r="AS5612">
            <v>42313</v>
          </cell>
          <cell r="AT5612" t="str">
            <v>IDU-1680-2014 Terminado Mantenimiento Periódico IDU Circuito Movilidad  -</v>
          </cell>
          <cell r="AU5612">
            <v>0</v>
          </cell>
          <cell r="AV5612" t="str">
            <v>sc</v>
          </cell>
        </row>
        <row r="5613">
          <cell r="AP5613">
            <v>172084</v>
          </cell>
          <cell r="AQ5613">
            <v>11004718</v>
          </cell>
          <cell r="AR5613">
            <v>11</v>
          </cell>
          <cell r="AS5613">
            <v>42313</v>
          </cell>
          <cell r="AT5613" t="str">
            <v>IDU-1680-2014 Terminado Mantenimiento Periódico IDU Circuito Movilidad  -</v>
          </cell>
          <cell r="AU5613">
            <v>0</v>
          </cell>
          <cell r="AV5613" t="str">
            <v>sc</v>
          </cell>
        </row>
        <row r="5614">
          <cell r="AP5614">
            <v>172085</v>
          </cell>
          <cell r="AQ5614">
            <v>11004671</v>
          </cell>
          <cell r="AR5614">
            <v>11</v>
          </cell>
          <cell r="AS5614">
            <v>42313</v>
          </cell>
          <cell r="AT5614" t="str">
            <v>IDU-1680-2014 Terminado Mantenimiento Periódico IDU Circuito Movilidad  -</v>
          </cell>
          <cell r="AU5614">
            <v>0</v>
          </cell>
          <cell r="AV5614" t="str">
            <v>sc</v>
          </cell>
        </row>
        <row r="5615">
          <cell r="AP5615">
            <v>172086</v>
          </cell>
          <cell r="AQ5615">
            <v>11004565</v>
          </cell>
          <cell r="AR5615">
            <v>11</v>
          </cell>
          <cell r="AS5615">
            <v>42313</v>
          </cell>
          <cell r="AT5615" t="str">
            <v>IDU-1680-2014 Terminado Mantenimiento Periódico IDU Circuito Movilidad  -</v>
          </cell>
          <cell r="AU5615">
            <v>0</v>
          </cell>
          <cell r="AV5615" t="str">
            <v>sc</v>
          </cell>
        </row>
        <row r="5616">
          <cell r="AP5616">
            <v>172087</v>
          </cell>
          <cell r="AQ5616">
            <v>11004533</v>
          </cell>
          <cell r="AR5616">
            <v>11</v>
          </cell>
          <cell r="AS5616">
            <v>42313</v>
          </cell>
          <cell r="AT5616" t="str">
            <v>IDU-063-2012 Terminado Mantenimiento Periódico IDU Circuito Movilidad  -</v>
          </cell>
          <cell r="AU5616">
            <v>0</v>
          </cell>
          <cell r="AV5616" t="str">
            <v>MANTENIMIENTO PERIODICO IDU 063/2012</v>
          </cell>
        </row>
        <row r="5617">
          <cell r="AP5617">
            <v>172088</v>
          </cell>
          <cell r="AQ5617">
            <v>11004455</v>
          </cell>
          <cell r="AR5617">
            <v>11</v>
          </cell>
          <cell r="AS5617">
            <v>42342</v>
          </cell>
          <cell r="AT5617" t="str">
            <v>IDU-1783-2014 Contratado Construcción IDU Circuito Movilidad  RAPS SUBA RINCÓN-Calzada2-POLIZA ESTABILIDAD ACTIVA</v>
          </cell>
          <cell r="AU5617">
            <v>43674</v>
          </cell>
          <cell r="AV5617" t="str">
            <v>POLIZA DE ESTABILIDAD IDU 063/2012</v>
          </cell>
        </row>
        <row r="5618">
          <cell r="AP5618">
            <v>172089</v>
          </cell>
          <cell r="AQ5618">
            <v>11004389</v>
          </cell>
          <cell r="AR5618">
            <v>11</v>
          </cell>
          <cell r="AS5618">
            <v>42313</v>
          </cell>
          <cell r="AT5618" t="str">
            <v>IDU-063-2012 Terminado Mantenimiento Periódico IDU Circuito Movilidad  -Anden1-POLIZA ESTABILIDAD ACTIVA</v>
          </cell>
          <cell r="AU5618">
            <v>43674</v>
          </cell>
          <cell r="AV5618" t="str">
            <v>POLIZA DE ESTABILIDAD IDU 063/2012</v>
          </cell>
        </row>
        <row r="5619">
          <cell r="AP5619">
            <v>172090</v>
          </cell>
          <cell r="AQ5619">
            <v>11004377</v>
          </cell>
          <cell r="AR5619">
            <v>11</v>
          </cell>
          <cell r="AS5619">
            <v>42313</v>
          </cell>
          <cell r="AT5619" t="str">
            <v>IDU-063-2012 Terminado Mantenimiento Periódico IDU Circuito Movilidad  -</v>
          </cell>
          <cell r="AU5619">
            <v>0</v>
          </cell>
          <cell r="AV5619" t="str">
            <v>MANTENIMIENTO PERIODICO IDU 063/2012</v>
          </cell>
        </row>
        <row r="5620">
          <cell r="AP5620">
            <v>172726</v>
          </cell>
          <cell r="AQ5620">
            <v>11006534</v>
          </cell>
          <cell r="AR5620">
            <v>11</v>
          </cell>
          <cell r="AS5620">
            <v>41519</v>
          </cell>
          <cell r="AT5620" t="str">
            <v>SD Terminado Mantenimiento Periódico UAERMV Circuito Movilidad  -</v>
          </cell>
          <cell r="AU5620">
            <v>0</v>
          </cell>
          <cell r="AV5620" t="str">
            <v>sc</v>
          </cell>
        </row>
        <row r="5621">
          <cell r="AP5621">
            <v>172818</v>
          </cell>
          <cell r="AQ5621">
            <v>11007197</v>
          </cell>
          <cell r="AR5621">
            <v>11</v>
          </cell>
          <cell r="AS5621">
            <v>42768</v>
          </cell>
          <cell r="AT5621" t="str">
            <v>SD Reservado Acciones de Movilidad UAERMV Local Salvando Vidas -</v>
          </cell>
          <cell r="AU5621">
            <v>0</v>
          </cell>
          <cell r="AV5621" t="str">
            <v>sc</v>
          </cell>
        </row>
        <row r="5622">
          <cell r="AP5622">
            <v>172984</v>
          </cell>
          <cell r="AQ5622">
            <v>11004240</v>
          </cell>
          <cell r="AR5622">
            <v>11</v>
          </cell>
          <cell r="AS5622">
            <v>41481</v>
          </cell>
          <cell r="AT5622" t="str">
            <v>SD Terminado Mantenimiento Periódico UAERMV Circuito Movilidad  -</v>
          </cell>
          <cell r="AU5622">
            <v>0</v>
          </cell>
          <cell r="AV5622" t="str">
            <v>sc</v>
          </cell>
        </row>
        <row r="5623">
          <cell r="AP5623">
            <v>172985</v>
          </cell>
          <cell r="AQ5623">
            <v>11004045</v>
          </cell>
          <cell r="AR5623">
            <v>11</v>
          </cell>
          <cell r="AS5623">
            <v>41481</v>
          </cell>
          <cell r="AT5623" t="str">
            <v>SD Terminado Mantenimiento Periódico UAERMV Circuito Movilidad  -</v>
          </cell>
          <cell r="AU5623">
            <v>0</v>
          </cell>
          <cell r="AV5623" t="str">
            <v>sc</v>
          </cell>
        </row>
        <row r="5624">
          <cell r="AP5624">
            <v>172987</v>
          </cell>
          <cell r="AQ5624">
            <v>11003723</v>
          </cell>
          <cell r="AR5624">
            <v>11</v>
          </cell>
          <cell r="AS5624">
            <v>42313</v>
          </cell>
          <cell r="AT5624" t="str">
            <v>IDU-55-2012 Terminado Acciones de Movilidad IDU Circuito Movilidad  -</v>
          </cell>
          <cell r="AU5624">
            <v>0</v>
          </cell>
          <cell r="AV5624" t="str">
            <v>Buen estado</v>
          </cell>
        </row>
        <row r="5625">
          <cell r="AP5625">
            <v>173609</v>
          </cell>
          <cell r="AQ5625">
            <v>11005519</v>
          </cell>
          <cell r="AR5625">
            <v>11</v>
          </cell>
          <cell r="AS5625">
            <v>42474</v>
          </cell>
          <cell r="AT5625" t="str">
            <v>IDU-1680-2014 Terminado Reconstrucción IDU Arterial SITP Y TRONCALES -</v>
          </cell>
          <cell r="AU5625">
            <v>0</v>
          </cell>
          <cell r="AV5625" t="str">
            <v>sc</v>
          </cell>
        </row>
        <row r="5626">
          <cell r="AP5626">
            <v>173610</v>
          </cell>
          <cell r="AQ5626">
            <v>11005497</v>
          </cell>
          <cell r="AR5626">
            <v>11</v>
          </cell>
          <cell r="AS5626">
            <v>42474</v>
          </cell>
          <cell r="AT5626" t="str">
            <v>IDU-1680-2014 Terminado Reconstrucción IDU Arterial SITP Y TRONCALES -</v>
          </cell>
          <cell r="AU5626">
            <v>0</v>
          </cell>
          <cell r="AV5626" t="str">
            <v>sc</v>
          </cell>
        </row>
        <row r="5627">
          <cell r="AP5627">
            <v>173611</v>
          </cell>
          <cell r="AQ5627">
            <v>11005439</v>
          </cell>
          <cell r="AR5627">
            <v>11</v>
          </cell>
          <cell r="AS5627">
            <v>42474</v>
          </cell>
          <cell r="AT5627" t="str">
            <v>IDU-1680-2014 Terminado Reconstrucción IDU Arterial SITP Y TRONCALES -</v>
          </cell>
          <cell r="AU5627">
            <v>0</v>
          </cell>
          <cell r="AV5627" t="str">
            <v>sc</v>
          </cell>
        </row>
        <row r="5628">
          <cell r="AP5628">
            <v>173615</v>
          </cell>
          <cell r="AQ5628">
            <v>11005458</v>
          </cell>
          <cell r="AR5628">
            <v>11</v>
          </cell>
          <cell r="AS5628">
            <v>42731</v>
          </cell>
          <cell r="AT5628" t="str">
            <v>SD Reservado Mantenimiento Rutinario IDU Circuito Movilidad EJECUCION SITP 2016 -</v>
          </cell>
          <cell r="AU5628">
            <v>0</v>
          </cell>
          <cell r="AV5628" t="str">
            <v>sc</v>
          </cell>
        </row>
        <row r="5629">
          <cell r="AP5629">
            <v>173616</v>
          </cell>
          <cell r="AQ5629">
            <v>11005419</v>
          </cell>
          <cell r="AR5629">
            <v>11</v>
          </cell>
          <cell r="AS5629">
            <v>42731</v>
          </cell>
          <cell r="AT5629" t="str">
            <v>SD Reservado Mantenimiento Rutinario IDU Circuito Movilidad EJECUCION SITP 2016 -</v>
          </cell>
          <cell r="AU5629">
            <v>0</v>
          </cell>
          <cell r="AV5629" t="str">
            <v>sc</v>
          </cell>
        </row>
        <row r="5630">
          <cell r="AP5630">
            <v>173617</v>
          </cell>
          <cell r="AQ5630">
            <v>11005390</v>
          </cell>
          <cell r="AR5630">
            <v>11</v>
          </cell>
          <cell r="AS5630">
            <v>42731</v>
          </cell>
          <cell r="AT5630" t="str">
            <v>SD Reservado Mantenimiento Rutinario IDU Circuito Movilidad EJECUCION SITP 2016 -</v>
          </cell>
          <cell r="AU5630">
            <v>0</v>
          </cell>
          <cell r="AV5630" t="str">
            <v>sc</v>
          </cell>
        </row>
        <row r="5631">
          <cell r="AP5631">
            <v>173637</v>
          </cell>
          <cell r="AQ5631">
            <v>11005459</v>
          </cell>
          <cell r="AR5631">
            <v>11</v>
          </cell>
          <cell r="AS5631">
            <v>42731</v>
          </cell>
          <cell r="AT5631" t="str">
            <v>SD Reservado Mantenimiento Periódico IDU Circuito Movilidad EJECUCION SITP 2016 -</v>
          </cell>
          <cell r="AU5631">
            <v>0</v>
          </cell>
          <cell r="AV5631" t="str">
            <v>sc</v>
          </cell>
        </row>
        <row r="5632">
          <cell r="AP5632">
            <v>173638</v>
          </cell>
          <cell r="AQ5632">
            <v>11005385</v>
          </cell>
          <cell r="AR5632">
            <v>11</v>
          </cell>
          <cell r="AS5632">
            <v>42731</v>
          </cell>
          <cell r="AT5632" t="str">
            <v>SD Reservado Mantenimiento Periódico IDU Circuito Movilidad EJECUCION SITP 2016 -</v>
          </cell>
          <cell r="AU5632">
            <v>0</v>
          </cell>
          <cell r="AV5632" t="str">
            <v>sc</v>
          </cell>
        </row>
        <row r="5633">
          <cell r="AP5633">
            <v>173639</v>
          </cell>
          <cell r="AQ5633">
            <v>11005335</v>
          </cell>
          <cell r="AR5633">
            <v>11</v>
          </cell>
          <cell r="AS5633">
            <v>42731</v>
          </cell>
          <cell r="AT5633" t="str">
            <v>SD Reservado Mantenimiento Periódico IDU Circuito Movilidad EJECUCION SITP 2016 -</v>
          </cell>
          <cell r="AU5633">
            <v>0</v>
          </cell>
          <cell r="AV5633" t="str">
            <v>sc</v>
          </cell>
        </row>
        <row r="5634">
          <cell r="AP5634">
            <v>173696</v>
          </cell>
          <cell r="AQ5634">
            <v>11005253</v>
          </cell>
          <cell r="AR5634">
            <v>11</v>
          </cell>
          <cell r="AS5634">
            <v>42731</v>
          </cell>
          <cell r="AT5634" t="str">
            <v>SD Reservado Mantenimiento Periódico IDU Circuito Movilidad EJECUCION SITP 2016 -</v>
          </cell>
          <cell r="AU5634">
            <v>0</v>
          </cell>
          <cell r="AV5634" t="str">
            <v>sc</v>
          </cell>
        </row>
        <row r="5635">
          <cell r="AP5635">
            <v>173697</v>
          </cell>
          <cell r="AQ5635">
            <v>11005053</v>
          </cell>
          <cell r="AR5635">
            <v>11</v>
          </cell>
          <cell r="AS5635">
            <v>42731</v>
          </cell>
          <cell r="AT5635" t="str">
            <v>SD Reservado Mantenimiento Periódico IDU Circuito Movilidad EJECUCION SITP 2016 -</v>
          </cell>
          <cell r="AU5635">
            <v>0</v>
          </cell>
          <cell r="AV5635" t="str">
            <v>sc</v>
          </cell>
        </row>
        <row r="5636">
          <cell r="AP5636">
            <v>173698</v>
          </cell>
          <cell r="AQ5636">
            <v>11004982</v>
          </cell>
          <cell r="AR5636">
            <v>11</v>
          </cell>
          <cell r="AS5636">
            <v>42731</v>
          </cell>
          <cell r="AT5636" t="str">
            <v>SD Reservado Mantenimiento Periódico IDU Circuito Movilidad EJECUCION SITP 2016 -</v>
          </cell>
          <cell r="AU5636">
            <v>0</v>
          </cell>
          <cell r="AV5636" t="str">
            <v>sc</v>
          </cell>
        </row>
        <row r="5637">
          <cell r="AP5637">
            <v>173699</v>
          </cell>
          <cell r="AQ5637">
            <v>11004885</v>
          </cell>
          <cell r="AR5637">
            <v>11</v>
          </cell>
          <cell r="AS5637">
            <v>42731</v>
          </cell>
          <cell r="AT5637" t="str">
            <v>SD Reservado Mantenimiento Rutinario IDU Circuito Movilidad EJECUCION SITP 2016 -</v>
          </cell>
          <cell r="AU5637">
            <v>0</v>
          </cell>
          <cell r="AV5637" t="str">
            <v>sc</v>
          </cell>
        </row>
        <row r="5638">
          <cell r="AP5638">
            <v>173700</v>
          </cell>
          <cell r="AQ5638">
            <v>11004810</v>
          </cell>
          <cell r="AR5638">
            <v>11</v>
          </cell>
          <cell r="AS5638">
            <v>42313</v>
          </cell>
          <cell r="AT5638" t="str">
            <v>IDU-69-2008 Terminado Rehabilitación IDU Circuito Movilidad  -</v>
          </cell>
          <cell r="AU5638">
            <v>0</v>
          </cell>
          <cell r="AV5638" t="str">
            <v>RESERVADO IDU RUTINARIO IDU 1116 2016</v>
          </cell>
        </row>
        <row r="5639">
          <cell r="AP5639">
            <v>173702</v>
          </cell>
          <cell r="AQ5639">
            <v>11004668</v>
          </cell>
          <cell r="AR5639">
            <v>11</v>
          </cell>
          <cell r="AS5639">
            <v>42731</v>
          </cell>
          <cell r="AT5639" t="str">
            <v>SD Reservado Mantenimiento Rutinario IDU Circuito Movilidad EJECUCION SITP 2016 -</v>
          </cell>
          <cell r="AU5639">
            <v>0</v>
          </cell>
          <cell r="AV5639" t="str">
            <v>sc</v>
          </cell>
        </row>
        <row r="5640">
          <cell r="AP5640">
            <v>173703</v>
          </cell>
          <cell r="AQ5640">
            <v>11004566</v>
          </cell>
          <cell r="AR5640">
            <v>11</v>
          </cell>
          <cell r="AS5640">
            <v>42731</v>
          </cell>
          <cell r="AT5640" t="str">
            <v>SD Reservado Mantenimiento Rutinario IDU Circuito Movilidad EJECUCION SITP 2016 -</v>
          </cell>
          <cell r="AU5640">
            <v>0</v>
          </cell>
          <cell r="AV5640" t="str">
            <v>sc</v>
          </cell>
        </row>
        <row r="5641">
          <cell r="AP5641">
            <v>173704</v>
          </cell>
          <cell r="AQ5641">
            <v>11004482</v>
          </cell>
          <cell r="AR5641">
            <v>11</v>
          </cell>
          <cell r="AS5641">
            <v>42731</v>
          </cell>
          <cell r="AT5641" t="str">
            <v>SD Reservado Mantenimiento Rutinario IDU Circuito Movilidad EJECUCION SITP 2016 -</v>
          </cell>
          <cell r="AU5641">
            <v>0</v>
          </cell>
          <cell r="AV5641" t="str">
            <v>sc</v>
          </cell>
        </row>
        <row r="5642">
          <cell r="AP5642">
            <v>173752</v>
          </cell>
          <cell r="AQ5642">
            <v>11004265</v>
          </cell>
          <cell r="AR5642">
            <v>11</v>
          </cell>
          <cell r="AS5642">
            <v>42342</v>
          </cell>
          <cell r="AT5642" t="str">
            <v>IDU-1783-2014 Contratado Construcción IDU Circuito Movilidad  RAPS SUBA RINCÓN-Calzada2-POLIZA ESTABILIDAD ACTIVA</v>
          </cell>
          <cell r="AU5642">
            <v>43674</v>
          </cell>
          <cell r="AV5642" t="str">
            <v>POLIZA DE ESTABILIDAD IDU 063/2012</v>
          </cell>
        </row>
        <row r="5643">
          <cell r="AP5643">
            <v>174003</v>
          </cell>
          <cell r="AQ5643">
            <v>11004202</v>
          </cell>
          <cell r="AR5643">
            <v>11</v>
          </cell>
          <cell r="AS5643">
            <v>42342</v>
          </cell>
          <cell r="AT5643" t="str">
            <v>IDU-1783-2014 Contratado Construcción IDU Circuito Movilidad  RAPS SUBA RINCÓN-</v>
          </cell>
          <cell r="AU5643">
            <v>0</v>
          </cell>
          <cell r="AV5643" t="str">
            <v>BUEN ESTADO Y QUEDA AISLADO POR INVIABILIDAD CIRCUITO</v>
          </cell>
        </row>
        <row r="5644">
          <cell r="AP5644">
            <v>174004</v>
          </cell>
          <cell r="AQ5644">
            <v>11004165</v>
          </cell>
          <cell r="AR5644">
            <v>11</v>
          </cell>
          <cell r="AS5644">
            <v>42313</v>
          </cell>
          <cell r="AT5644" t="str">
            <v>IDU-063-2012 Terminado Mantenimiento Periódico IDU Circuito Movilidad  -</v>
          </cell>
          <cell r="AU5644">
            <v>0</v>
          </cell>
          <cell r="AV5644" t="str">
            <v>MANTENIMIENTO PERIODICO IDU 063/2012</v>
          </cell>
        </row>
        <row r="5645">
          <cell r="AP5645">
            <v>174005</v>
          </cell>
          <cell r="AQ5645">
            <v>11004111</v>
          </cell>
          <cell r="AR5645">
            <v>11</v>
          </cell>
          <cell r="AS5645">
            <v>42313</v>
          </cell>
          <cell r="AT5645" t="str">
            <v>IDU-063-2012 Terminado Mantenimiento Periódico IDU Circuito Movilidad  -</v>
          </cell>
          <cell r="AU5645">
            <v>0</v>
          </cell>
          <cell r="AV5645" t="str">
            <v>MANTENIMIENTO PERIODICO IDU 063/2012</v>
          </cell>
        </row>
        <row r="5646">
          <cell r="AP5646">
            <v>174006</v>
          </cell>
          <cell r="AQ5646">
            <v>11004055</v>
          </cell>
          <cell r="AR5646">
            <v>11</v>
          </cell>
          <cell r="AS5646">
            <v>42313</v>
          </cell>
          <cell r="AT5646" t="str">
            <v>IDU-063-2012 Terminado Mantenimiento Periódico IDU Circuito Movilidad  -Calzada2-POLIZA ESTABILIDAD ACTIVA</v>
          </cell>
          <cell r="AU5646">
            <v>43674</v>
          </cell>
          <cell r="AV5646" t="str">
            <v>POLIZA DE ESTABILIDAD IDU 063/2012</v>
          </cell>
        </row>
        <row r="5647">
          <cell r="AP5647">
            <v>174007</v>
          </cell>
          <cell r="AQ5647">
            <v>11004027</v>
          </cell>
          <cell r="AR5647">
            <v>11</v>
          </cell>
          <cell r="AS5647">
            <v>42313</v>
          </cell>
          <cell r="AT5647" t="str">
            <v>IDU-063-2012 Terminado Mantenimiento Periódico IDU Circuito Movilidad  -</v>
          </cell>
          <cell r="AU5647">
            <v>0</v>
          </cell>
          <cell r="AV5647" t="str">
            <v>POLIZA DE ESTABILIDAD IDU 063/2012</v>
          </cell>
        </row>
        <row r="5648">
          <cell r="AP5648">
            <v>174108</v>
          </cell>
          <cell r="AQ5648">
            <v>11004429</v>
          </cell>
          <cell r="AR5648">
            <v>11</v>
          </cell>
          <cell r="AS5648">
            <v>42313</v>
          </cell>
          <cell r="AT5648" t="str">
            <v>IDU-69-2008 Terminado Rehabilitación IDU Circuito Movilidad  -</v>
          </cell>
          <cell r="AU5648">
            <v>0</v>
          </cell>
          <cell r="AV5648" t="str">
            <v>sc</v>
          </cell>
        </row>
        <row r="5649">
          <cell r="AP5649">
            <v>174120</v>
          </cell>
          <cell r="AQ5649">
            <v>11004532</v>
          </cell>
          <cell r="AR5649">
            <v>11</v>
          </cell>
          <cell r="AS5649">
            <v>42313</v>
          </cell>
          <cell r="AT5649" t="str">
            <v>IDU-69-2008 Terminado Rehabilitación IDU Circuito Movilidad  -</v>
          </cell>
          <cell r="AU5649">
            <v>0</v>
          </cell>
          <cell r="AV5649" t="str">
            <v>sc</v>
          </cell>
        </row>
        <row r="5650">
          <cell r="AP5650">
            <v>174121</v>
          </cell>
          <cell r="AQ5650">
            <v>11004453</v>
          </cell>
          <cell r="AR5650">
            <v>11</v>
          </cell>
          <cell r="AS5650">
            <v>42313</v>
          </cell>
          <cell r="AT5650" t="str">
            <v>IDU-69-2008 Terminado Rehabilitación IDU Circuito Movilidad  -</v>
          </cell>
          <cell r="AU5650">
            <v>0</v>
          </cell>
          <cell r="AV5650" t="str">
            <v>sc</v>
          </cell>
        </row>
        <row r="5651">
          <cell r="AP5651">
            <v>174123</v>
          </cell>
          <cell r="AQ5651">
            <v>11004387</v>
          </cell>
          <cell r="AR5651">
            <v>11</v>
          </cell>
          <cell r="AS5651">
            <v>42313</v>
          </cell>
          <cell r="AT5651" t="str">
            <v>IDU-69-2008 Terminado Rehabilitación IDU Circuito Movilidad  -</v>
          </cell>
          <cell r="AU5651">
            <v>0</v>
          </cell>
          <cell r="AV5651" t="str">
            <v>sc</v>
          </cell>
        </row>
        <row r="5652">
          <cell r="AP5652">
            <v>174289</v>
          </cell>
          <cell r="AQ5652">
            <v>11004060</v>
          </cell>
          <cell r="AR5652">
            <v>11</v>
          </cell>
          <cell r="AS5652">
            <v>41834</v>
          </cell>
          <cell r="AT5652" t="str">
            <v>92-2014 Terminado Construcción FDL SUBA Circuito Movilidad  Reporte Servidor Agosto 2015-</v>
          </cell>
          <cell r="AU5652">
            <v>0</v>
          </cell>
          <cell r="AV5652" t="str">
            <v>FDL CONT 92-2014</v>
          </cell>
        </row>
        <row r="5653">
          <cell r="AP5653">
            <v>174291</v>
          </cell>
          <cell r="AQ5653">
            <v>11003895</v>
          </cell>
          <cell r="AR5653">
            <v>11</v>
          </cell>
          <cell r="AS5653">
            <v>41834</v>
          </cell>
          <cell r="AT5653" t="str">
            <v>92-2014 Terminado Construcción FDL SUBA Circuito Movilidad  Reporte Servidor Agosto 2015-</v>
          </cell>
          <cell r="AU5653">
            <v>0</v>
          </cell>
          <cell r="AV5653" t="str">
            <v>FDL CONT 92-2014</v>
          </cell>
        </row>
        <row r="5654">
          <cell r="AP5654">
            <v>174292</v>
          </cell>
          <cell r="AQ5654">
            <v>11003804</v>
          </cell>
          <cell r="AR5654">
            <v>11</v>
          </cell>
          <cell r="AS5654">
            <v>42144</v>
          </cell>
          <cell r="AT5654" t="str">
            <v>92-2014 Terminado Construcción FDL SUBA Circuito Movilidad  Reporte Servidor Agosto 2015-</v>
          </cell>
          <cell r="AU5654">
            <v>0</v>
          </cell>
          <cell r="AV5654" t="str">
            <v>FDL CONT 92-2014</v>
          </cell>
        </row>
        <row r="5655">
          <cell r="AP5655">
            <v>174372</v>
          </cell>
          <cell r="AQ5655">
            <v>11003726</v>
          </cell>
          <cell r="AR5655">
            <v>11</v>
          </cell>
          <cell r="AT5655" t="str">
            <v>SD Terminado Reconstrucción FDL SUBA Circuito Movilidad  Reporte servidor de mapas agosto 2015-</v>
          </cell>
          <cell r="AU5655">
            <v>0</v>
          </cell>
          <cell r="AV5655" t="str">
            <v>sc</v>
          </cell>
        </row>
        <row r="5656">
          <cell r="AP5656">
            <v>174373</v>
          </cell>
          <cell r="AQ5656">
            <v>11003663</v>
          </cell>
          <cell r="AR5656">
            <v>11</v>
          </cell>
          <cell r="AS5656">
            <v>42144</v>
          </cell>
          <cell r="AT5656" t="str">
            <v>092-2014 Terminado Construcción FDL SUBA Circuito Movilidad  Reporte Servidor Agosto 2015-</v>
          </cell>
          <cell r="AU5656">
            <v>0</v>
          </cell>
          <cell r="AV5656" t="str">
            <v>sc</v>
          </cell>
        </row>
        <row r="5657">
          <cell r="AP5657">
            <v>174374</v>
          </cell>
          <cell r="AQ5657">
            <v>11003537</v>
          </cell>
          <cell r="AR5657">
            <v>11</v>
          </cell>
          <cell r="AS5657">
            <v>41834</v>
          </cell>
          <cell r="AT5657" t="str">
            <v>092-2014 Terminado Construcción FDL SUBA Circuito Movilidad  Reporte Servidor Agosto 2015-</v>
          </cell>
          <cell r="AU5657">
            <v>0</v>
          </cell>
          <cell r="AV5657" t="str">
            <v>CONSTRUIDA POR FDL</v>
          </cell>
        </row>
        <row r="5658">
          <cell r="AP5658">
            <v>174461</v>
          </cell>
          <cell r="AQ5658">
            <v>11003880</v>
          </cell>
          <cell r="AR5658">
            <v>11</v>
          </cell>
          <cell r="AS5658">
            <v>42313</v>
          </cell>
          <cell r="AT5658" t="str">
            <v>IDU-063-2012 Terminado Mantenimiento Periódico IDU Circuito Movilidad  -</v>
          </cell>
          <cell r="AU5658">
            <v>0</v>
          </cell>
          <cell r="AV5658" t="str">
            <v>MANTENIMIENTO PERIODICO IDU 063/2012</v>
          </cell>
        </row>
        <row r="5659">
          <cell r="AP5659">
            <v>174462</v>
          </cell>
          <cell r="AQ5659">
            <v>11003833</v>
          </cell>
          <cell r="AR5659">
            <v>11</v>
          </cell>
          <cell r="AS5659">
            <v>42313</v>
          </cell>
          <cell r="AT5659" t="str">
            <v>IDU-063-2012 Terminado Mantenimiento Periódico IDU Circuito Movilidad  -</v>
          </cell>
          <cell r="AU5659">
            <v>0</v>
          </cell>
          <cell r="AV5659" t="str">
            <v>MANTENIMIENTO PERIODICO IDU 063/2012</v>
          </cell>
        </row>
        <row r="5660">
          <cell r="AP5660">
            <v>174463</v>
          </cell>
          <cell r="AQ5660">
            <v>11003791</v>
          </cell>
          <cell r="AR5660">
            <v>11</v>
          </cell>
          <cell r="AS5660">
            <v>42313</v>
          </cell>
          <cell r="AT5660" t="str">
            <v>IDU-063-2012 Terminado Mantenimiento Periódico IDU Circuito Movilidad  -</v>
          </cell>
          <cell r="AU5660">
            <v>0</v>
          </cell>
          <cell r="AV5660" t="str">
            <v>MANTENIMIENTO PERIODICO IDU 063/2012</v>
          </cell>
        </row>
        <row r="5661">
          <cell r="AP5661">
            <v>174464</v>
          </cell>
          <cell r="AQ5661">
            <v>11003745</v>
          </cell>
          <cell r="AR5661">
            <v>11</v>
          </cell>
          <cell r="AS5661">
            <v>42313</v>
          </cell>
          <cell r="AT5661" t="str">
            <v>IDU-063-2012 Terminado Mantenimiento Periódico IDU Circuito Movilidad  -</v>
          </cell>
          <cell r="AU5661">
            <v>0</v>
          </cell>
          <cell r="AV5661" t="str">
            <v>MANTENIMIENTO PERIODICO IDU 063/2012</v>
          </cell>
        </row>
        <row r="5662">
          <cell r="AP5662">
            <v>174478</v>
          </cell>
          <cell r="AQ5662">
            <v>11003381</v>
          </cell>
          <cell r="AR5662">
            <v>11</v>
          </cell>
          <cell r="AS5662">
            <v>41411</v>
          </cell>
          <cell r="AT5662" t="str">
            <v>SD Terminado Mantenimiento Periódico UAERMV Circuito Movilidad  -</v>
          </cell>
          <cell r="AU5662">
            <v>0</v>
          </cell>
          <cell r="AV5662" t="str">
            <v>Viable</v>
          </cell>
        </row>
        <row r="5663">
          <cell r="AP5663">
            <v>174517</v>
          </cell>
          <cell r="AQ5663">
            <v>11003441</v>
          </cell>
          <cell r="AR5663">
            <v>11</v>
          </cell>
          <cell r="AS5663">
            <v>41834</v>
          </cell>
          <cell r="AT5663" t="str">
            <v>SD Terminado Construcción FDL SUBA Circuito Movilidad  Reporte Servidor Agosto 2015-</v>
          </cell>
          <cell r="AU5663">
            <v>0</v>
          </cell>
          <cell r="AV5663" t="str">
            <v>FDL CONT 92-2014</v>
          </cell>
        </row>
        <row r="5664">
          <cell r="AP5664">
            <v>174518</v>
          </cell>
          <cell r="AQ5664">
            <v>11003327</v>
          </cell>
          <cell r="AR5664">
            <v>11</v>
          </cell>
          <cell r="AS5664">
            <v>41834</v>
          </cell>
          <cell r="AT5664" t="str">
            <v>SD Terminado Construcción FDL SUBA Circuito Movilidad  Reporte Servidor Agosto 2015-</v>
          </cell>
          <cell r="AU5664">
            <v>0</v>
          </cell>
          <cell r="AV5664" t="str">
            <v>FDL CONT 92-2014</v>
          </cell>
        </row>
        <row r="5665">
          <cell r="AP5665">
            <v>174519</v>
          </cell>
          <cell r="AQ5665">
            <v>11003227</v>
          </cell>
          <cell r="AR5665">
            <v>11</v>
          </cell>
          <cell r="AS5665">
            <v>41834</v>
          </cell>
          <cell r="AT5665" t="str">
            <v>SD Terminado Construcción FDL SUBA Circuito Movilidad  Reporte Servidor Agosto 2015-</v>
          </cell>
          <cell r="AU5665">
            <v>0</v>
          </cell>
          <cell r="AV5665" t="str">
            <v>FDL CONT 92-2014</v>
          </cell>
        </row>
        <row r="5666">
          <cell r="AP5666">
            <v>174520</v>
          </cell>
          <cell r="AQ5666">
            <v>11003157</v>
          </cell>
          <cell r="AR5666">
            <v>11</v>
          </cell>
          <cell r="AS5666">
            <v>41834</v>
          </cell>
          <cell r="AT5666" t="str">
            <v>SD Terminado Construcción FDL SUBA Circuito Movilidad  Reporte Servidor Agosto 2015-</v>
          </cell>
          <cell r="AU5666">
            <v>0</v>
          </cell>
          <cell r="AV5666" t="str">
            <v>FDL CONT 92-2014</v>
          </cell>
        </row>
        <row r="5667">
          <cell r="AP5667">
            <v>174521</v>
          </cell>
          <cell r="AQ5667">
            <v>11003071</v>
          </cell>
          <cell r="AR5667">
            <v>11</v>
          </cell>
          <cell r="AS5667">
            <v>41802</v>
          </cell>
          <cell r="AT5667" t="str">
            <v>SD Terminado Construcción FDL SUBA Circuito Movilidad  Reporte Servidor Agosto 2015-</v>
          </cell>
          <cell r="AU5667">
            <v>0</v>
          </cell>
          <cell r="AV5667" t="str">
            <v>FDL CONT 92-2014</v>
          </cell>
        </row>
        <row r="5668">
          <cell r="AP5668">
            <v>174522</v>
          </cell>
          <cell r="AQ5668">
            <v>11002963</v>
          </cell>
          <cell r="AR5668">
            <v>11</v>
          </cell>
          <cell r="AS5668">
            <v>41834</v>
          </cell>
          <cell r="AT5668" t="str">
            <v>SD Terminado Construcción FDL SUBA Local  Reporte Servidor Agosto 2015-</v>
          </cell>
          <cell r="AU5668">
            <v>0</v>
          </cell>
          <cell r="AV5668" t="str">
            <v>FDL CONT 92-2014</v>
          </cell>
        </row>
        <row r="5669">
          <cell r="AP5669">
            <v>174523</v>
          </cell>
          <cell r="AQ5669">
            <v>11002852</v>
          </cell>
          <cell r="AR5669">
            <v>11</v>
          </cell>
          <cell r="AS5669">
            <v>41834</v>
          </cell>
          <cell r="AT5669" t="str">
            <v>SD Terminado Construcción FDL SUBA Local  Reporte Servidor Agosto 2015-</v>
          </cell>
          <cell r="AU5669">
            <v>0</v>
          </cell>
          <cell r="AV5669" t="str">
            <v>FDL CONT 92-2014</v>
          </cell>
        </row>
        <row r="5670">
          <cell r="AP5670">
            <v>174586</v>
          </cell>
          <cell r="AQ5670">
            <v>11002425</v>
          </cell>
          <cell r="AR5670">
            <v>11</v>
          </cell>
          <cell r="AS5670">
            <v>41834</v>
          </cell>
          <cell r="AT5670" t="str">
            <v>142-2013 Terminado Mantenimiento Periódico FDL SUBA Circuito Movilidad Cabildo Reporte Servidor Agosto 2015-</v>
          </cell>
          <cell r="AU5670">
            <v>0</v>
          </cell>
          <cell r="AV5670" t="str">
            <v>sc</v>
          </cell>
        </row>
        <row r="5671">
          <cell r="AP5671">
            <v>174587</v>
          </cell>
          <cell r="AQ5671">
            <v>11002303</v>
          </cell>
          <cell r="AR5671">
            <v>11</v>
          </cell>
          <cell r="AT5671" t="str">
            <v>142-2013 Terminado Construcción FDL SUBA Circuito Movilidad Cabildo -</v>
          </cell>
          <cell r="AU5671">
            <v>0</v>
          </cell>
          <cell r="AV5671" t="str">
            <v>sc</v>
          </cell>
        </row>
        <row r="5672">
          <cell r="AP5672">
            <v>174830</v>
          </cell>
          <cell r="AQ5672">
            <v>11004731</v>
          </cell>
          <cell r="AR5672">
            <v>11</v>
          </cell>
          <cell r="AS5672">
            <v>42034</v>
          </cell>
          <cell r="AT5672" t="str">
            <v>SD Reservado Mantenimiento Periódico UAERMV Local  -</v>
          </cell>
          <cell r="AU5672">
            <v>0</v>
          </cell>
          <cell r="AV5672" t="str">
            <v>sc</v>
          </cell>
        </row>
        <row r="5673">
          <cell r="AP5673">
            <v>174831</v>
          </cell>
          <cell r="AQ5673">
            <v>11004841</v>
          </cell>
          <cell r="AR5673">
            <v>11</v>
          </cell>
          <cell r="AS5673">
            <v>42034</v>
          </cell>
          <cell r="AT5673" t="str">
            <v>SD Reservado Mantenimiento Periódico UAERMV Local  -</v>
          </cell>
          <cell r="AU5673">
            <v>0</v>
          </cell>
          <cell r="AV5673" t="str">
            <v>sc</v>
          </cell>
        </row>
        <row r="5674">
          <cell r="AP5674">
            <v>174834</v>
          </cell>
          <cell r="AQ5674">
            <v>11004815</v>
          </cell>
          <cell r="AR5674">
            <v>11</v>
          </cell>
          <cell r="AS5674">
            <v>42731</v>
          </cell>
          <cell r="AT5674" t="str">
            <v>SD Reservado Mantenimiento Rutinario IDU Circuito Movilidad EJECUCION SITP 2016 -</v>
          </cell>
          <cell r="AU5674">
            <v>0</v>
          </cell>
          <cell r="AV5674" t="str">
            <v>sc</v>
          </cell>
        </row>
        <row r="5675">
          <cell r="AP5675">
            <v>174835</v>
          </cell>
          <cell r="AQ5675">
            <v>11004924</v>
          </cell>
          <cell r="AR5675">
            <v>11</v>
          </cell>
          <cell r="AS5675">
            <v>42731</v>
          </cell>
          <cell r="AT5675" t="str">
            <v>SD Reservado Mantenimiento Rutinario IDU Circuito Movilidad EJECUCION SITP 2016 -</v>
          </cell>
          <cell r="AU5675">
            <v>0</v>
          </cell>
          <cell r="AV5675" t="str">
            <v>sc</v>
          </cell>
        </row>
        <row r="5676">
          <cell r="AP5676">
            <v>174932</v>
          </cell>
          <cell r="AQ5676">
            <v>11004710</v>
          </cell>
          <cell r="AR5676">
            <v>11</v>
          </cell>
          <cell r="AS5676">
            <v>42731</v>
          </cell>
          <cell r="AT5676" t="str">
            <v>SD Reservado Mantenimiento Rutinario IDU Circuito Movilidad EJECUCION SITP 2016 -</v>
          </cell>
          <cell r="AU5676">
            <v>0</v>
          </cell>
          <cell r="AV5676" t="str">
            <v>sc</v>
          </cell>
        </row>
        <row r="5677">
          <cell r="AP5677">
            <v>174933</v>
          </cell>
          <cell r="AQ5677">
            <v>11004626</v>
          </cell>
          <cell r="AR5677">
            <v>11</v>
          </cell>
          <cell r="AS5677">
            <v>42731</v>
          </cell>
          <cell r="AT5677" t="str">
            <v>SD Reservado Mantenimiento Rutinario IDU Circuito Movilidad EJECUCION SITP 2016 -</v>
          </cell>
          <cell r="AU5677">
            <v>0</v>
          </cell>
          <cell r="AV5677" t="str">
            <v>sc</v>
          </cell>
        </row>
        <row r="5678">
          <cell r="AP5678">
            <v>174934</v>
          </cell>
          <cell r="AQ5678">
            <v>11004557</v>
          </cell>
          <cell r="AR5678">
            <v>11</v>
          </cell>
          <cell r="AS5678">
            <v>42731</v>
          </cell>
          <cell r="AT5678" t="str">
            <v>SD Reservado Mantenimiento Rutinario IDU Circuito Movilidad EJECUCION SITP 2016 -</v>
          </cell>
          <cell r="AU5678">
            <v>0</v>
          </cell>
          <cell r="AV5678" t="str">
            <v>sc</v>
          </cell>
        </row>
        <row r="5679">
          <cell r="AP5679">
            <v>174935</v>
          </cell>
          <cell r="AQ5679">
            <v>11004474</v>
          </cell>
          <cell r="AR5679">
            <v>11</v>
          </cell>
          <cell r="AS5679">
            <v>42731</v>
          </cell>
          <cell r="AT5679" t="str">
            <v>SD Reservado Mantenimiento Rutinario IDU Circuito Movilidad EJECUCION SITP 2016 -</v>
          </cell>
          <cell r="AU5679">
            <v>0</v>
          </cell>
          <cell r="AV5679" t="str">
            <v>sc</v>
          </cell>
        </row>
        <row r="5680">
          <cell r="AP5680">
            <v>174936</v>
          </cell>
          <cell r="AQ5680">
            <v>11004408</v>
          </cell>
          <cell r="AR5680">
            <v>11</v>
          </cell>
          <cell r="AS5680">
            <v>42731</v>
          </cell>
          <cell r="AT5680" t="str">
            <v>SD Reservado Mantenimiento Rutinario IDU Circuito Movilidad EJECUCION SITP 2016 -</v>
          </cell>
          <cell r="AU5680">
            <v>0</v>
          </cell>
          <cell r="AV5680" t="str">
            <v>sc</v>
          </cell>
        </row>
        <row r="5681">
          <cell r="AP5681">
            <v>174937</v>
          </cell>
          <cell r="AQ5681">
            <v>11004336</v>
          </cell>
          <cell r="AR5681">
            <v>11</v>
          </cell>
          <cell r="AS5681">
            <v>42731</v>
          </cell>
          <cell r="AT5681" t="str">
            <v>SD Reservado Mantenimiento Rutinario IDU Circuito Movilidad EJECUCION SITP 2016 -</v>
          </cell>
          <cell r="AU5681">
            <v>0</v>
          </cell>
          <cell r="AV5681" t="str">
            <v>sc</v>
          </cell>
        </row>
        <row r="5682">
          <cell r="AP5682">
            <v>174938</v>
          </cell>
          <cell r="AQ5682">
            <v>11004247</v>
          </cell>
          <cell r="AR5682">
            <v>11</v>
          </cell>
          <cell r="AS5682">
            <v>42731</v>
          </cell>
          <cell r="AT5682" t="str">
            <v>SD Reservado Mantenimiento Rutinario IDU Circuito Movilidad EJECUCION SITP 2016 -</v>
          </cell>
          <cell r="AU5682">
            <v>0</v>
          </cell>
          <cell r="AV5682" t="str">
            <v>sc</v>
          </cell>
        </row>
        <row r="5683">
          <cell r="AP5683">
            <v>174939</v>
          </cell>
          <cell r="AQ5683">
            <v>11004152</v>
          </cell>
          <cell r="AR5683">
            <v>11</v>
          </cell>
          <cell r="AS5683">
            <v>42731</v>
          </cell>
          <cell r="AT5683" t="str">
            <v>SD Reservado Mantenimiento Rutinario IDU Circuito Movilidad EJECUCION SITP 2016 -</v>
          </cell>
          <cell r="AU5683">
            <v>0</v>
          </cell>
          <cell r="AV5683" t="str">
            <v>sc</v>
          </cell>
        </row>
        <row r="5684">
          <cell r="AP5684">
            <v>174963</v>
          </cell>
          <cell r="AQ5684">
            <v>11004925</v>
          </cell>
          <cell r="AR5684">
            <v>11</v>
          </cell>
          <cell r="AS5684">
            <v>42731</v>
          </cell>
          <cell r="AT5684" t="str">
            <v>SD Reservado Mantenimiento Periódico IDU Circuito Movilidad EJECUCION SITP 2016 -</v>
          </cell>
          <cell r="AU5684">
            <v>0</v>
          </cell>
          <cell r="AV5684" t="str">
            <v>sc</v>
          </cell>
        </row>
        <row r="5685">
          <cell r="AP5685">
            <v>174964</v>
          </cell>
          <cell r="AQ5685">
            <v>11004842</v>
          </cell>
          <cell r="AR5685">
            <v>11</v>
          </cell>
          <cell r="AS5685">
            <v>42731</v>
          </cell>
          <cell r="AT5685" t="str">
            <v>SD Reservado Mantenimiento Periódico IDU Circuito Movilidad EJECUCION SITP 2016 -</v>
          </cell>
          <cell r="AU5685">
            <v>0</v>
          </cell>
          <cell r="AV5685" t="str">
            <v>sc</v>
          </cell>
        </row>
        <row r="5686">
          <cell r="AP5686">
            <v>174965</v>
          </cell>
          <cell r="AQ5686">
            <v>11004768</v>
          </cell>
          <cell r="AR5686">
            <v>11</v>
          </cell>
          <cell r="AS5686">
            <v>42731</v>
          </cell>
          <cell r="AT5686" t="str">
            <v>SD Reservado Mantenimiento Periódico IDU Circuito Movilidad EJECUCION SITP 2016 -</v>
          </cell>
          <cell r="AU5686">
            <v>0</v>
          </cell>
          <cell r="AV5686" t="str">
            <v>sc</v>
          </cell>
        </row>
        <row r="5687">
          <cell r="AP5687">
            <v>174966</v>
          </cell>
          <cell r="AQ5687">
            <v>11004693</v>
          </cell>
          <cell r="AR5687">
            <v>11</v>
          </cell>
          <cell r="AS5687">
            <v>42731</v>
          </cell>
          <cell r="AT5687" t="str">
            <v>SD Reservado Mantenimiento Periódico IDU Circuito Movilidad EJECUCION SITP 2016 -</v>
          </cell>
          <cell r="AU5687">
            <v>0</v>
          </cell>
          <cell r="AV5687" t="str">
            <v>sc</v>
          </cell>
        </row>
        <row r="5688">
          <cell r="AP5688">
            <v>174967</v>
          </cell>
          <cell r="AQ5688">
            <v>11004614</v>
          </cell>
          <cell r="AR5688">
            <v>11</v>
          </cell>
          <cell r="AS5688">
            <v>42731</v>
          </cell>
          <cell r="AT5688" t="str">
            <v>SD Reservado Mantenimiento Periódico IDU Circuito Movilidad EJECUCION SITP 2016 -</v>
          </cell>
          <cell r="AU5688">
            <v>0</v>
          </cell>
          <cell r="AV5688" t="str">
            <v>sc</v>
          </cell>
        </row>
        <row r="5689">
          <cell r="AP5689">
            <v>174968</v>
          </cell>
          <cell r="AQ5689">
            <v>11004539</v>
          </cell>
          <cell r="AR5689">
            <v>11</v>
          </cell>
          <cell r="AS5689">
            <v>42731</v>
          </cell>
          <cell r="AT5689" t="str">
            <v>SD Reservado Rehabilitación IDU Circuito Movilidad EJECUCION SITP 2016 -</v>
          </cell>
          <cell r="AU5689">
            <v>0</v>
          </cell>
          <cell r="AV5689" t="str">
            <v>sc</v>
          </cell>
        </row>
        <row r="5690">
          <cell r="AP5690">
            <v>174969</v>
          </cell>
          <cell r="AQ5690">
            <v>11004457</v>
          </cell>
          <cell r="AR5690">
            <v>11</v>
          </cell>
          <cell r="AS5690">
            <v>42731</v>
          </cell>
          <cell r="AT5690" t="str">
            <v>SD Reservado Mantenimiento Periódico IDU Circuito Movilidad EJECUCION SITP 2016 -</v>
          </cell>
          <cell r="AU5690">
            <v>0</v>
          </cell>
          <cell r="AV5690" t="str">
            <v>sc</v>
          </cell>
        </row>
        <row r="5691">
          <cell r="AP5691">
            <v>174970</v>
          </cell>
          <cell r="AQ5691">
            <v>11004394</v>
          </cell>
          <cell r="AR5691">
            <v>11</v>
          </cell>
          <cell r="AS5691">
            <v>42731</v>
          </cell>
          <cell r="AT5691" t="str">
            <v>SD Reservado Mantenimiento Periódico IDU Circuito Movilidad EJECUCION SITP 2016 -</v>
          </cell>
          <cell r="AU5691">
            <v>0</v>
          </cell>
          <cell r="AV5691" t="str">
            <v>sc</v>
          </cell>
        </row>
        <row r="5692">
          <cell r="AP5692">
            <v>175169</v>
          </cell>
          <cell r="AQ5692">
            <v>11005000</v>
          </cell>
          <cell r="AR5692">
            <v>11</v>
          </cell>
          <cell r="AS5692">
            <v>42731</v>
          </cell>
          <cell r="AT5692" t="str">
            <v>SD Reservado Mantenimiento Rutinario IDU Circuito Movilidad EJECUCION SITP 2016 -</v>
          </cell>
          <cell r="AU5692">
            <v>0</v>
          </cell>
          <cell r="AV5692" t="str">
            <v>sc</v>
          </cell>
        </row>
        <row r="5693">
          <cell r="AP5693">
            <v>175170</v>
          </cell>
          <cell r="AQ5693">
            <v>11004906</v>
          </cell>
          <cell r="AR5693">
            <v>11</v>
          </cell>
          <cell r="AS5693">
            <v>42731</v>
          </cell>
          <cell r="AT5693" t="str">
            <v>SD Reservado Mantenimiento Rutinario IDU Circuito Movilidad EJECUCION SITP 2016 -</v>
          </cell>
          <cell r="AU5693">
            <v>0</v>
          </cell>
          <cell r="AV5693" t="str">
            <v>sc</v>
          </cell>
        </row>
        <row r="5694">
          <cell r="AP5694">
            <v>175171</v>
          </cell>
          <cell r="AQ5694">
            <v>11004823</v>
          </cell>
          <cell r="AR5694">
            <v>11</v>
          </cell>
          <cell r="AS5694">
            <v>42731</v>
          </cell>
          <cell r="AT5694" t="str">
            <v>SD Reservado Mantenimiento Rutinario IDU Circuito Movilidad EJECUCION SITP 2016 -</v>
          </cell>
          <cell r="AU5694">
            <v>0</v>
          </cell>
          <cell r="AV5694" t="str">
            <v>sc</v>
          </cell>
        </row>
        <row r="5695">
          <cell r="AP5695">
            <v>175172</v>
          </cell>
          <cell r="AQ5695">
            <v>11004743</v>
          </cell>
          <cell r="AR5695">
            <v>11</v>
          </cell>
          <cell r="AS5695">
            <v>42731</v>
          </cell>
          <cell r="AT5695" t="str">
            <v>SD Reservado Mantenimiento Rutinario IDU Circuito Movilidad EJECUCION SITP 2016 -</v>
          </cell>
          <cell r="AU5695">
            <v>0</v>
          </cell>
          <cell r="AV5695" t="str">
            <v>sc</v>
          </cell>
        </row>
        <row r="5696">
          <cell r="AP5696">
            <v>175173</v>
          </cell>
          <cell r="AQ5696">
            <v>11004658</v>
          </cell>
          <cell r="AR5696">
            <v>11</v>
          </cell>
          <cell r="AS5696">
            <v>42731</v>
          </cell>
          <cell r="AT5696" t="str">
            <v>SD Reservado Mantenimiento Rutinario IDU Circuito Movilidad EJECUCION SITP 2016 -</v>
          </cell>
          <cell r="AU5696">
            <v>0</v>
          </cell>
          <cell r="AV5696" t="str">
            <v>sc</v>
          </cell>
        </row>
        <row r="5697">
          <cell r="AP5697">
            <v>175248</v>
          </cell>
          <cell r="AQ5697">
            <v>11003631</v>
          </cell>
          <cell r="AR5697">
            <v>11</v>
          </cell>
          <cell r="AS5697">
            <v>41837</v>
          </cell>
          <cell r="AT5697" t="str">
            <v>031-2012 Terminado Construcción FDL SUBA Local  -</v>
          </cell>
          <cell r="AU5697">
            <v>0</v>
          </cell>
          <cell r="AV5697" t="str">
            <v>sc</v>
          </cell>
        </row>
        <row r="5698">
          <cell r="AP5698">
            <v>175249</v>
          </cell>
          <cell r="AQ5698">
            <v>11003526</v>
          </cell>
          <cell r="AR5698">
            <v>11</v>
          </cell>
          <cell r="AS5698">
            <v>41837</v>
          </cell>
          <cell r="AT5698" t="str">
            <v>031-2012 Terminado Construcción FDL SUBA Local  -</v>
          </cell>
          <cell r="AU5698">
            <v>0</v>
          </cell>
          <cell r="AV5698" t="str">
            <v>sc</v>
          </cell>
        </row>
        <row r="5699">
          <cell r="AP5699">
            <v>175250</v>
          </cell>
          <cell r="AQ5699">
            <v>11003431</v>
          </cell>
          <cell r="AR5699">
            <v>11</v>
          </cell>
          <cell r="AS5699">
            <v>41837</v>
          </cell>
          <cell r="AT5699" t="str">
            <v>031-2012 Terminado Construcción FDL SUBA Local  -</v>
          </cell>
          <cell r="AU5699">
            <v>0</v>
          </cell>
          <cell r="AV5699" t="str">
            <v>sc</v>
          </cell>
        </row>
        <row r="5700">
          <cell r="AP5700">
            <v>175251</v>
          </cell>
          <cell r="AQ5700">
            <v>11003322</v>
          </cell>
          <cell r="AR5700">
            <v>11</v>
          </cell>
          <cell r="AS5700">
            <v>41837</v>
          </cell>
          <cell r="AT5700" t="str">
            <v>031-2012 Terminado Construcción FDL SUBA Local  -</v>
          </cell>
          <cell r="AU5700">
            <v>0</v>
          </cell>
          <cell r="AV5700" t="str">
            <v>sc</v>
          </cell>
        </row>
        <row r="5701">
          <cell r="AP5701">
            <v>175711</v>
          </cell>
          <cell r="AQ5701">
            <v>11003016</v>
          </cell>
          <cell r="AR5701">
            <v>11</v>
          </cell>
          <cell r="AS5701">
            <v>42313</v>
          </cell>
          <cell r="AT5701" t="str">
            <v>IDU-1680-2014 Contratado Mantenimiento Periódico IDU Circuito Movilidad  -</v>
          </cell>
          <cell r="AU5701">
            <v>0</v>
          </cell>
          <cell r="AV5701" t="str">
            <v>MANTENIMIENTO PERIODICO IDU 1680/2014</v>
          </cell>
        </row>
        <row r="5702">
          <cell r="AP5702">
            <v>175712</v>
          </cell>
          <cell r="AQ5702">
            <v>11002853</v>
          </cell>
          <cell r="AR5702">
            <v>11</v>
          </cell>
          <cell r="AS5702">
            <v>42313</v>
          </cell>
          <cell r="AT5702" t="str">
            <v>IDU-1680-2014 Contratado Mantenimiento Periódico IDU Circuito Movilidad  -</v>
          </cell>
          <cell r="AU5702">
            <v>0</v>
          </cell>
          <cell r="AV5702" t="str">
            <v>MANTENIMIENTO PERIODICO IDU 1680/2014</v>
          </cell>
        </row>
        <row r="5703">
          <cell r="AP5703">
            <v>175715</v>
          </cell>
          <cell r="AQ5703">
            <v>11002099</v>
          </cell>
          <cell r="AR5703">
            <v>11</v>
          </cell>
          <cell r="AS5703">
            <v>42768</v>
          </cell>
          <cell r="AT5703" t="str">
            <v>SD Reservado Acciones de Movilidad UAERMV Circuito Movilidad Salvando Vidas -</v>
          </cell>
          <cell r="AU5703">
            <v>0</v>
          </cell>
          <cell r="AV5703" t="str">
            <v>sc</v>
          </cell>
        </row>
        <row r="5704">
          <cell r="AP5704">
            <v>175716</v>
          </cell>
          <cell r="AQ5704">
            <v>11001953</v>
          </cell>
          <cell r="AR5704">
            <v>11</v>
          </cell>
          <cell r="AS5704">
            <v>42768</v>
          </cell>
          <cell r="AT5704" t="str">
            <v>SD Reservado Acciones de Movilidad UAERMV Circuito Movilidad Salvando Vidas -</v>
          </cell>
          <cell r="AU5704">
            <v>0</v>
          </cell>
          <cell r="AV5704" t="str">
            <v>Viable</v>
          </cell>
        </row>
        <row r="5705">
          <cell r="AP5705">
            <v>175726</v>
          </cell>
          <cell r="AQ5705">
            <v>11003509</v>
          </cell>
          <cell r="AR5705">
            <v>11</v>
          </cell>
          <cell r="AS5705">
            <v>42313</v>
          </cell>
          <cell r="AT5705" t="str">
            <v>IDU-063-2012 Terminado Mantenimiento Periódico IDU Circuito Movilidad  -Calzada2-POLIZA ESTABILIDAD ACTIVA</v>
          </cell>
          <cell r="AU5705">
            <v>43674</v>
          </cell>
          <cell r="AV5705" t="str">
            <v>sc</v>
          </cell>
        </row>
        <row r="5706">
          <cell r="AP5706">
            <v>175727</v>
          </cell>
          <cell r="AQ5706">
            <v>11003367</v>
          </cell>
          <cell r="AR5706">
            <v>11</v>
          </cell>
          <cell r="AS5706">
            <v>42313</v>
          </cell>
          <cell r="AT5706" t="str">
            <v>IDU-063-2012 Terminado Mantenimiento Periódico IDU Circuito Movilidad  -Calzada2-POLIZA ESTABILIDAD ACTIVA</v>
          </cell>
          <cell r="AU5706">
            <v>43674</v>
          </cell>
          <cell r="AV5706" t="str">
            <v>sc</v>
          </cell>
        </row>
        <row r="5707">
          <cell r="AP5707">
            <v>175728</v>
          </cell>
          <cell r="AQ5707">
            <v>11003320</v>
          </cell>
          <cell r="AR5707">
            <v>11</v>
          </cell>
          <cell r="AS5707">
            <v>42313</v>
          </cell>
          <cell r="AT5707" t="str">
            <v>IDU-063-2012 Terminado Mantenimiento Periódico IDU Circuito Movilidad  -</v>
          </cell>
          <cell r="AU5707">
            <v>0</v>
          </cell>
          <cell r="AV5707" t="str">
            <v>sc</v>
          </cell>
        </row>
        <row r="5708">
          <cell r="AP5708">
            <v>175757</v>
          </cell>
          <cell r="AQ5708">
            <v>11002304</v>
          </cell>
          <cell r="AR5708">
            <v>11</v>
          </cell>
          <cell r="AS5708">
            <v>41834</v>
          </cell>
          <cell r="AT5708" t="str">
            <v>142-2013 Terminado Construcción FDL SUBA Local  Reporte Servidor Agosto 2015-</v>
          </cell>
          <cell r="AU5708">
            <v>0</v>
          </cell>
          <cell r="AV5708" t="str">
            <v>sc</v>
          </cell>
        </row>
        <row r="5709">
          <cell r="AP5709">
            <v>175758</v>
          </cell>
          <cell r="AQ5709">
            <v>11002293</v>
          </cell>
          <cell r="AR5709">
            <v>11</v>
          </cell>
          <cell r="AS5709">
            <v>41834</v>
          </cell>
          <cell r="AT5709" t="str">
            <v>142-2013 Terminado Construcción FDL SUBA Local  Reporte Servidor Agosto 2015-</v>
          </cell>
          <cell r="AU5709">
            <v>0</v>
          </cell>
          <cell r="AV5709" t="str">
            <v>sc</v>
          </cell>
        </row>
        <row r="5710">
          <cell r="AP5710">
            <v>175759</v>
          </cell>
          <cell r="AQ5710">
            <v>11002287</v>
          </cell>
          <cell r="AR5710">
            <v>11</v>
          </cell>
          <cell r="AS5710">
            <v>41850</v>
          </cell>
          <cell r="AT5710" t="str">
            <v>142-2013 Terminado Construcción FDL SUBA Local  Reporte Servidor Agosto 2015-</v>
          </cell>
          <cell r="AU5710">
            <v>0</v>
          </cell>
          <cell r="AV5710" t="str">
            <v>sc</v>
          </cell>
        </row>
        <row r="5711">
          <cell r="AP5711">
            <v>175760</v>
          </cell>
          <cell r="AQ5711">
            <v>11002281</v>
          </cell>
          <cell r="AR5711">
            <v>11</v>
          </cell>
          <cell r="AS5711">
            <v>41850</v>
          </cell>
          <cell r="AT5711" t="str">
            <v>142-2013 Terminado Construcción FDL SUBA Local  Reporte Servidor Agosto 2015-</v>
          </cell>
          <cell r="AU5711">
            <v>0</v>
          </cell>
          <cell r="AV5711" t="str">
            <v>sc</v>
          </cell>
        </row>
        <row r="5712">
          <cell r="AP5712">
            <v>175761</v>
          </cell>
          <cell r="AQ5712">
            <v>11002268</v>
          </cell>
          <cell r="AR5712">
            <v>11</v>
          </cell>
          <cell r="AS5712">
            <v>41850</v>
          </cell>
          <cell r="AT5712" t="str">
            <v>142-2013 Terminado Construcción FDL SUBA Local  Reporte Servidor Agosto 2015-</v>
          </cell>
          <cell r="AU5712">
            <v>0</v>
          </cell>
          <cell r="AV5712" t="str">
            <v>sc</v>
          </cell>
        </row>
        <row r="5713">
          <cell r="AP5713">
            <v>175762</v>
          </cell>
          <cell r="AQ5713">
            <v>11002256</v>
          </cell>
          <cell r="AR5713">
            <v>11</v>
          </cell>
          <cell r="AS5713">
            <v>41850</v>
          </cell>
          <cell r="AT5713" t="str">
            <v>142-2013 Terminado Construcción FDL SUBA Local  Reporte Servidor Agosto 2015-</v>
          </cell>
          <cell r="AU5713">
            <v>0</v>
          </cell>
          <cell r="AV5713" t="str">
            <v>sc</v>
          </cell>
        </row>
        <row r="5714">
          <cell r="AP5714">
            <v>175838</v>
          </cell>
          <cell r="AQ5714">
            <v>11002042</v>
          </cell>
          <cell r="AR5714">
            <v>11</v>
          </cell>
          <cell r="AS5714">
            <v>42313</v>
          </cell>
          <cell r="AT5714" t="str">
            <v>IDU-1815-2013 Terminado Acciones de Movilidad IDU Intermedia  -</v>
          </cell>
          <cell r="AU5714">
            <v>0</v>
          </cell>
          <cell r="AV5714" t="str">
            <v>VIABLE</v>
          </cell>
        </row>
        <row r="5715">
          <cell r="AP5715">
            <v>175845</v>
          </cell>
          <cell r="AQ5715">
            <v>11011851</v>
          </cell>
          <cell r="AR5715">
            <v>11</v>
          </cell>
          <cell r="AS5715">
            <v>40864</v>
          </cell>
          <cell r="AT5715" t="str">
            <v>UMV-189-2009 Terminado Mantenimiento Periódico UAERMV Circuito Movilidad  -</v>
          </cell>
          <cell r="AU5715">
            <v>0</v>
          </cell>
          <cell r="AV5715" t="str">
            <v>sc</v>
          </cell>
        </row>
        <row r="5716">
          <cell r="AP5716">
            <v>175846</v>
          </cell>
          <cell r="AQ5716">
            <v>11002222</v>
          </cell>
          <cell r="AR5716">
            <v>11</v>
          </cell>
          <cell r="AS5716">
            <v>42313</v>
          </cell>
          <cell r="AT5716" t="str">
            <v>IDU-1815-2013 Terminado Acciones de Movilidad IDU Circuito Movilidad  -</v>
          </cell>
          <cell r="AU5716">
            <v>0</v>
          </cell>
          <cell r="AV5716" t="str">
            <v>sc</v>
          </cell>
        </row>
        <row r="5717">
          <cell r="AP5717">
            <v>176018</v>
          </cell>
          <cell r="AQ5717">
            <v>11001962</v>
          </cell>
          <cell r="AR5717">
            <v>11</v>
          </cell>
          <cell r="AS5717">
            <v>42313</v>
          </cell>
          <cell r="AT5717" t="str">
            <v>IDU-69-2008 Terminado Reconstrucción IDU Circuito Movilidad  -Calzada2-POLIZA ESTABILIDAD ACTIVA</v>
          </cell>
          <cell r="AU5717">
            <v>43100</v>
          </cell>
          <cell r="AV5717" t="str">
            <v>sc</v>
          </cell>
        </row>
        <row r="5718">
          <cell r="AP5718">
            <v>176019</v>
          </cell>
          <cell r="AQ5718">
            <v>11001889</v>
          </cell>
          <cell r="AR5718">
            <v>11</v>
          </cell>
          <cell r="AS5718">
            <v>42313</v>
          </cell>
          <cell r="AT5718" t="str">
            <v>IDU-69-2008 Terminado Reconstrucción IDU Circuito Movilidad  -Calzada2-POLIZA ESTABILIDAD ACTIVA</v>
          </cell>
          <cell r="AU5718">
            <v>43100</v>
          </cell>
          <cell r="AV5718" t="str">
            <v>sc</v>
          </cell>
        </row>
        <row r="5719">
          <cell r="AP5719">
            <v>176038</v>
          </cell>
          <cell r="AQ5719">
            <v>11001791</v>
          </cell>
          <cell r="AR5719">
            <v>11</v>
          </cell>
          <cell r="AS5719">
            <v>41837</v>
          </cell>
          <cell r="AT5719" t="str">
            <v>031-2012 Terminado Construcción FDL SUBA Circuito Movilidad  Intervenida sin reservar en el IDU-</v>
          </cell>
          <cell r="AU5719">
            <v>0</v>
          </cell>
          <cell r="AV5719" t="str">
            <v>sc</v>
          </cell>
        </row>
        <row r="5720">
          <cell r="AP5720">
            <v>176143</v>
          </cell>
          <cell r="AQ5720">
            <v>11001372</v>
          </cell>
          <cell r="AR5720">
            <v>11</v>
          </cell>
          <cell r="AS5720">
            <v>42768</v>
          </cell>
          <cell r="AT5720" t="str">
            <v>SD Reservado Acciones de Movilidad UAERMV Circuito Movilidad Salvando Vidas -</v>
          </cell>
          <cell r="AU5720">
            <v>0</v>
          </cell>
          <cell r="AV5720" t="str">
            <v>sc</v>
          </cell>
        </row>
        <row r="5721">
          <cell r="AP5721">
            <v>176151</v>
          </cell>
          <cell r="AQ5721">
            <v>11001619</v>
          </cell>
          <cell r="AR5721">
            <v>11</v>
          </cell>
          <cell r="AS5721">
            <v>42667</v>
          </cell>
          <cell r="AT5721" t="str">
            <v>SD Terminado Mantenimiento Periódico UAERMV Circuito Movilidad SD Intervenida 14/12/2013 Reporte depuración ejecución UMV-</v>
          </cell>
          <cell r="AU5721">
            <v>0</v>
          </cell>
          <cell r="AV5721" t="str">
            <v>VIABLE (MTO PERIODICO UMV)</v>
          </cell>
        </row>
        <row r="5722">
          <cell r="AP5722">
            <v>176152</v>
          </cell>
          <cell r="AQ5722">
            <v>11001392</v>
          </cell>
          <cell r="AR5722">
            <v>11</v>
          </cell>
          <cell r="AS5722">
            <v>42768</v>
          </cell>
          <cell r="AT5722" t="str">
            <v>SD Reservado Acciones de Movilidad UAERMV Circuito Movilidad Salvando Vidas -</v>
          </cell>
          <cell r="AU5722">
            <v>0</v>
          </cell>
          <cell r="AV5722" t="str">
            <v>sc</v>
          </cell>
        </row>
        <row r="5723">
          <cell r="AP5723">
            <v>176153</v>
          </cell>
          <cell r="AQ5723">
            <v>11001392</v>
          </cell>
          <cell r="AR5723">
            <v>11</v>
          </cell>
          <cell r="AS5723">
            <v>41772</v>
          </cell>
          <cell r="AT5723" t="str">
            <v>SD Terminado Mantenimiento Periódico UAERMV Circuito Movilidad  -</v>
          </cell>
          <cell r="AU5723">
            <v>0</v>
          </cell>
          <cell r="AV5723" t="str">
            <v>sc</v>
          </cell>
        </row>
        <row r="5724">
          <cell r="AP5724">
            <v>176258</v>
          </cell>
          <cell r="AQ5724">
            <v>11003334</v>
          </cell>
          <cell r="AR5724">
            <v>11</v>
          </cell>
          <cell r="AS5724">
            <v>41411</v>
          </cell>
          <cell r="AT5724" t="str">
            <v>SD Terminado Mantenimiento Periódico UAERMV Circuito Movilidad  -</v>
          </cell>
          <cell r="AU5724">
            <v>0</v>
          </cell>
          <cell r="AV5724" t="str">
            <v>sc</v>
          </cell>
        </row>
        <row r="5725">
          <cell r="AP5725">
            <v>176304</v>
          </cell>
          <cell r="AQ5725">
            <v>11002568</v>
          </cell>
          <cell r="AR5725">
            <v>11</v>
          </cell>
          <cell r="AS5725">
            <v>42313</v>
          </cell>
          <cell r="AT5725" t="str">
            <v>CONV-1323-2013 Terminado Acciones de Movilidad IDU Circuito Movilidad  -</v>
          </cell>
          <cell r="AU5725">
            <v>0</v>
          </cell>
          <cell r="AV5725" t="str">
            <v>Viable</v>
          </cell>
        </row>
        <row r="5726">
          <cell r="AP5726">
            <v>176469</v>
          </cell>
          <cell r="AQ5726">
            <v>11001699</v>
          </cell>
          <cell r="AR5726">
            <v>11</v>
          </cell>
          <cell r="AS5726">
            <v>40864</v>
          </cell>
          <cell r="AT5726" t="str">
            <v>SD Terminado Mantenimiento Periódico UAERMV Circuito Movilidad  -</v>
          </cell>
          <cell r="AU5726">
            <v>0</v>
          </cell>
          <cell r="AV5726" t="str">
            <v>Viable Diseño Bicicarril</v>
          </cell>
        </row>
        <row r="5727">
          <cell r="AP5727">
            <v>176475</v>
          </cell>
          <cell r="AQ5727">
            <v>11001452</v>
          </cell>
          <cell r="AR5727">
            <v>11</v>
          </cell>
          <cell r="AS5727">
            <v>42768</v>
          </cell>
          <cell r="AT5727" t="str">
            <v>SD Reservado Acciones de Movilidad UAERMV Circuito Movilidad Salvando Vidas -</v>
          </cell>
          <cell r="AU5727">
            <v>0</v>
          </cell>
          <cell r="AV5727" t="str">
            <v>Viable</v>
          </cell>
        </row>
        <row r="5728">
          <cell r="AP5728">
            <v>176479</v>
          </cell>
          <cell r="AQ5728">
            <v>11001203</v>
          </cell>
          <cell r="AR5728">
            <v>11</v>
          </cell>
          <cell r="AS5728">
            <v>42474</v>
          </cell>
          <cell r="AT5728" t="str">
            <v>IDU-1680-2014 Terminado Reconstrucción IDU Circuito Movilidad SITP Y TRONCALES -</v>
          </cell>
          <cell r="AU5728">
            <v>0</v>
          </cell>
          <cell r="AV5728" t="str">
            <v>RECONSTRUCCION CTO 1680/2014</v>
          </cell>
        </row>
        <row r="5729">
          <cell r="AP5729">
            <v>176480</v>
          </cell>
          <cell r="AQ5729">
            <v>11001164</v>
          </cell>
          <cell r="AR5729">
            <v>11</v>
          </cell>
          <cell r="AS5729">
            <v>42474</v>
          </cell>
          <cell r="AT5729" t="str">
            <v>IDU-1680-2014 Terminado Reconstrucción IDU Circuito Movilidad SITP Y TRONCALES -</v>
          </cell>
          <cell r="AU5729">
            <v>0</v>
          </cell>
          <cell r="AV5729" t="str">
            <v>RECONSTRUCCION CTO 1680/2014</v>
          </cell>
        </row>
        <row r="5730">
          <cell r="AP5730">
            <v>176481</v>
          </cell>
          <cell r="AQ5730">
            <v>11001023</v>
          </cell>
          <cell r="AR5730">
            <v>11</v>
          </cell>
          <cell r="AS5730">
            <v>42474</v>
          </cell>
          <cell r="AT5730" t="str">
            <v>IDU-1680-2014 Terminado Reconstrucción IDU Circuito Movilidad SITP Y TRONCALES -</v>
          </cell>
          <cell r="AU5730">
            <v>0</v>
          </cell>
          <cell r="AV5730" t="str">
            <v>RECONSTRUCCION CTO 1680/2014</v>
          </cell>
        </row>
        <row r="5731">
          <cell r="AP5731">
            <v>176482</v>
          </cell>
          <cell r="AQ5731">
            <v>11000960</v>
          </cell>
          <cell r="AR5731">
            <v>11</v>
          </cell>
          <cell r="AS5731">
            <v>42474</v>
          </cell>
          <cell r="AT5731" t="str">
            <v>IDU-1680-2014 Terminado Reconstrucción IDU Circuito Movilidad SITP Y TRONCALES -</v>
          </cell>
          <cell r="AU5731">
            <v>0</v>
          </cell>
          <cell r="AV5731" t="str">
            <v>RECONSTRUCCION CTO 1680/2014</v>
          </cell>
        </row>
        <row r="5732">
          <cell r="AP5732">
            <v>176612</v>
          </cell>
          <cell r="AQ5732">
            <v>11001192</v>
          </cell>
          <cell r="AR5732">
            <v>11</v>
          </cell>
          <cell r="AS5732">
            <v>42731</v>
          </cell>
          <cell r="AT5732" t="str">
            <v>SD Reservado Mantenimiento Rutinario IDU Circuito Movilidad EJECUCION SITP 2016 -</v>
          </cell>
          <cell r="AU5732">
            <v>0</v>
          </cell>
          <cell r="AV5732" t="str">
            <v>sc</v>
          </cell>
        </row>
        <row r="5733">
          <cell r="AP5733">
            <v>176613</v>
          </cell>
          <cell r="AQ5733">
            <v>11001153</v>
          </cell>
          <cell r="AR5733">
            <v>11</v>
          </cell>
          <cell r="AS5733">
            <v>42731</v>
          </cell>
          <cell r="AT5733" t="str">
            <v>SD Reservado Mantenimiento Rutinario IDU Circuito Movilidad EJECUCION SITP 2016 -</v>
          </cell>
          <cell r="AU5733">
            <v>0</v>
          </cell>
          <cell r="AV5733" t="str">
            <v>sc</v>
          </cell>
        </row>
        <row r="5734">
          <cell r="AP5734">
            <v>176614</v>
          </cell>
          <cell r="AQ5734">
            <v>11001114</v>
          </cell>
          <cell r="AR5734">
            <v>11</v>
          </cell>
          <cell r="AS5734">
            <v>42731</v>
          </cell>
          <cell r="AT5734" t="str">
            <v>SD Reservado Mantenimiento Rutinario IDU Circuito Movilidad EJECUCION SITP 2016 -</v>
          </cell>
          <cell r="AU5734">
            <v>0</v>
          </cell>
          <cell r="AV5734" t="str">
            <v>sc</v>
          </cell>
        </row>
        <row r="5735">
          <cell r="AP5735">
            <v>176615</v>
          </cell>
          <cell r="AQ5735">
            <v>11001014</v>
          </cell>
          <cell r="AR5735">
            <v>11</v>
          </cell>
          <cell r="AS5735">
            <v>42731</v>
          </cell>
          <cell r="AT5735" t="str">
            <v>SD Reservado Mantenimiento Rutinario IDU Circuito Movilidad EJECUCION SITP 2016 -</v>
          </cell>
          <cell r="AU5735">
            <v>0</v>
          </cell>
          <cell r="AV5735" t="str">
            <v>sc</v>
          </cell>
        </row>
        <row r="5736">
          <cell r="AP5736">
            <v>176616</v>
          </cell>
          <cell r="AQ5736">
            <v>11000975</v>
          </cell>
          <cell r="AR5736">
            <v>11</v>
          </cell>
          <cell r="AS5736">
            <v>42731</v>
          </cell>
          <cell r="AT5736" t="str">
            <v>SD Reservado Mantenimiento Rutinario IDU Circuito Movilidad EJECUCION SITP 2016 -</v>
          </cell>
          <cell r="AU5736">
            <v>0</v>
          </cell>
          <cell r="AV5736" t="str">
            <v>sc</v>
          </cell>
        </row>
        <row r="5737">
          <cell r="AP5737">
            <v>176617</v>
          </cell>
          <cell r="AQ5737">
            <v>11000937</v>
          </cell>
          <cell r="AR5737">
            <v>11</v>
          </cell>
          <cell r="AS5737">
            <v>42731</v>
          </cell>
          <cell r="AT5737" t="str">
            <v>SD Reservado Mantenimiento Rutinario IDU Circuito Movilidad EJECUCION SITP 2016 -</v>
          </cell>
          <cell r="AU5737">
            <v>0</v>
          </cell>
          <cell r="AV5737" t="str">
            <v>sc</v>
          </cell>
        </row>
        <row r="5738">
          <cell r="AP5738">
            <v>177159</v>
          </cell>
          <cell r="AQ5738">
            <v>11001118</v>
          </cell>
          <cell r="AR5738">
            <v>11</v>
          </cell>
          <cell r="AS5738">
            <v>42768</v>
          </cell>
          <cell r="AT5738" t="str">
            <v>SD Reservado Acciones de Movilidad UAERMV Local Salvando Vidas -</v>
          </cell>
          <cell r="AU5738">
            <v>0</v>
          </cell>
          <cell r="AV5738" t="str">
            <v>VIABLE - VERIFICAR CODIGO CORREDOR</v>
          </cell>
        </row>
        <row r="5739">
          <cell r="AP5739">
            <v>177174</v>
          </cell>
          <cell r="AQ5739">
            <v>11001073</v>
          </cell>
          <cell r="AR5739">
            <v>11</v>
          </cell>
          <cell r="AS5739">
            <v>41772</v>
          </cell>
          <cell r="AT5739" t="str">
            <v>SD Terminado Mantenimiento Periódico UAERMV Local  -Anden 1-3-POLIZA ESTABILIDAD ACTIVA</v>
          </cell>
          <cell r="AU5739">
            <v>44096</v>
          </cell>
          <cell r="AV5739" t="str">
            <v>VIABLE - VERIFICAR CODIGO CORREDOR</v>
          </cell>
        </row>
        <row r="5740">
          <cell r="AP5740">
            <v>177216</v>
          </cell>
          <cell r="AQ5740">
            <v>11000961</v>
          </cell>
          <cell r="AR5740">
            <v>11</v>
          </cell>
          <cell r="AS5740">
            <v>42474</v>
          </cell>
          <cell r="AT5740" t="str">
            <v>IDU-1680-2014 Terminado Reconstrucción IDU Intermedia SITP Y TRONCALES -</v>
          </cell>
          <cell r="AU5740">
            <v>0</v>
          </cell>
          <cell r="AV5740" t="str">
            <v>sc</v>
          </cell>
        </row>
        <row r="5741">
          <cell r="AP5741">
            <v>177217</v>
          </cell>
          <cell r="AQ5741">
            <v>11000743</v>
          </cell>
          <cell r="AR5741">
            <v>11</v>
          </cell>
          <cell r="AS5741">
            <v>42474</v>
          </cell>
          <cell r="AT5741" t="str">
            <v>IDU-1680-2014 Terminado Reconstrucción IDU Intermedia SITP Y TRONCALES -</v>
          </cell>
          <cell r="AU5741">
            <v>0</v>
          </cell>
          <cell r="AV5741" t="str">
            <v>sc</v>
          </cell>
        </row>
        <row r="5742">
          <cell r="AP5742">
            <v>177368</v>
          </cell>
          <cell r="AQ5742">
            <v>11000077</v>
          </cell>
          <cell r="AR5742">
            <v>11</v>
          </cell>
          <cell r="AS5742">
            <v>41298</v>
          </cell>
          <cell r="AT5742" t="str">
            <v>CONV-009-2011 Terminado Mantenimiento Periódico UAERMV Arterial  -</v>
          </cell>
          <cell r="AU5742">
            <v>0</v>
          </cell>
          <cell r="AV5742" t="str">
            <v>sc</v>
          </cell>
        </row>
        <row r="5743">
          <cell r="AP5743">
            <v>472377</v>
          </cell>
          <cell r="AQ5743">
            <v>11011985</v>
          </cell>
          <cell r="AR5743">
            <v>11</v>
          </cell>
          <cell r="AS5743">
            <v>41834</v>
          </cell>
          <cell r="AT5743" t="str">
            <v>92-2014 Terminado Construcción FDL SUBA Circuito Movilidad  Reporte Servidor Agosto 2015-</v>
          </cell>
          <cell r="AU5743">
            <v>0</v>
          </cell>
          <cell r="AV5743" t="str">
            <v>FDL CONT 92-2014</v>
          </cell>
        </row>
        <row r="5744">
          <cell r="AP5744">
            <v>472392</v>
          </cell>
          <cell r="AQ5744">
            <v>11012001</v>
          </cell>
          <cell r="AR5744">
            <v>11</v>
          </cell>
          <cell r="AS5744">
            <v>42313</v>
          </cell>
          <cell r="AT5744" t="str">
            <v>IDU-063-2012 Terminado Mantenimiento Periódico IDU Circuito Movilidad  -</v>
          </cell>
          <cell r="AU5744">
            <v>0</v>
          </cell>
          <cell r="AV5744" t="str">
            <v>MANTENIMIENTO PERIODICO IDU 063/2012</v>
          </cell>
        </row>
        <row r="5745">
          <cell r="AP5745">
            <v>472394</v>
          </cell>
          <cell r="AQ5745">
            <v>11012003</v>
          </cell>
          <cell r="AR5745">
            <v>11</v>
          </cell>
          <cell r="AS5745">
            <v>42313</v>
          </cell>
          <cell r="AT5745" t="str">
            <v>IDU-063-2012 Terminado Mantenimiento Periódico IDU Circuito Movilidad  -</v>
          </cell>
          <cell r="AU5745">
            <v>0</v>
          </cell>
          <cell r="AV5745" t="str">
            <v>MANTENIMIENTO PERIODICO IDU 063/2012</v>
          </cell>
        </row>
        <row r="5746">
          <cell r="AP5746">
            <v>472437</v>
          </cell>
          <cell r="AQ5746">
            <v>11012055</v>
          </cell>
          <cell r="AR5746">
            <v>11</v>
          </cell>
          <cell r="AS5746">
            <v>42313</v>
          </cell>
          <cell r="AT5746" t="str">
            <v>IDU-063-2012 Terminado Mantenimiento Periódico IDU Circuito Movilidad  -</v>
          </cell>
          <cell r="AU5746">
            <v>0</v>
          </cell>
          <cell r="AV5746" t="str">
            <v>MANTENIMIENTO PERIODICO IDU 063/2012</v>
          </cell>
        </row>
        <row r="5747">
          <cell r="AP5747">
            <v>472445</v>
          </cell>
          <cell r="AQ5747">
            <v>11012063</v>
          </cell>
          <cell r="AR5747">
            <v>11</v>
          </cell>
          <cell r="AS5747">
            <v>41850</v>
          </cell>
          <cell r="AT5747" t="str">
            <v>SD Contratado Rehabilitación FDL SUBA Circuito Movilidad  reporte por servidor de mapas Febre2016-</v>
          </cell>
          <cell r="AU5747">
            <v>0</v>
          </cell>
          <cell r="AV5747" t="str">
            <v>sc</v>
          </cell>
        </row>
        <row r="5748">
          <cell r="AP5748">
            <v>472446</v>
          </cell>
          <cell r="AQ5748">
            <v>11012064</v>
          </cell>
          <cell r="AR5748">
            <v>11</v>
          </cell>
          <cell r="AT5748" t="str">
            <v>SD Contratado Rehabilitación FDL SUBA Circuito Movilidad  reporte servidor febrero 2016-</v>
          </cell>
          <cell r="AU5748">
            <v>0</v>
          </cell>
          <cell r="AV5748" t="str">
            <v>sc</v>
          </cell>
        </row>
        <row r="5749">
          <cell r="AP5749">
            <v>472447</v>
          </cell>
          <cell r="AQ5749">
            <v>11012065</v>
          </cell>
          <cell r="AR5749">
            <v>11</v>
          </cell>
          <cell r="AS5749">
            <v>41850</v>
          </cell>
          <cell r="AT5749" t="str">
            <v>SD Contratado Rehabilitación FDL SUBA Circuito Movilidad  reporte por servidor de mapas Febre2016-</v>
          </cell>
          <cell r="AU5749">
            <v>0</v>
          </cell>
          <cell r="AV5749" t="str">
            <v>sc</v>
          </cell>
        </row>
        <row r="5750">
          <cell r="AP5750">
            <v>472450</v>
          </cell>
          <cell r="AQ5750">
            <v>11012068</v>
          </cell>
          <cell r="AR5750">
            <v>11</v>
          </cell>
          <cell r="AS5750">
            <v>42313</v>
          </cell>
          <cell r="AT5750" t="str">
            <v>IDU-063-2012 Terminado Mantenimiento Periódico IDU Circuito Movilidad  -</v>
          </cell>
          <cell r="AU5750">
            <v>0</v>
          </cell>
          <cell r="AV5750" t="str">
            <v>sc</v>
          </cell>
        </row>
        <row r="5751">
          <cell r="AP5751">
            <v>472451</v>
          </cell>
          <cell r="AQ5751">
            <v>11012069</v>
          </cell>
          <cell r="AR5751">
            <v>11</v>
          </cell>
          <cell r="AS5751">
            <v>42313</v>
          </cell>
          <cell r="AT5751" t="str">
            <v>IDU-063-2012 Terminado Mantenimiento Periódico IDU Circuito Movilidad  -</v>
          </cell>
          <cell r="AU5751">
            <v>0</v>
          </cell>
          <cell r="AV5751" t="str">
            <v>sc</v>
          </cell>
        </row>
        <row r="5752">
          <cell r="AP5752">
            <v>472488</v>
          </cell>
          <cell r="AQ5752">
            <v>11012111</v>
          </cell>
          <cell r="AR5752">
            <v>11</v>
          </cell>
          <cell r="AS5752">
            <v>42313</v>
          </cell>
          <cell r="AT5752" t="str">
            <v>IDU-063-2012 Terminado Mantenimiento Periódico IDU Circuito Movilidad  -Calzada2-POLIZA ESTABILIDAD ACTIVA</v>
          </cell>
          <cell r="AU5752">
            <v>43674</v>
          </cell>
          <cell r="AV5752" t="str">
            <v>POLIZA DE ESTABILIDAD IDU 063/2012</v>
          </cell>
        </row>
        <row r="5753">
          <cell r="AP5753">
            <v>472489</v>
          </cell>
          <cell r="AQ5753">
            <v>11012112</v>
          </cell>
          <cell r="AR5753">
            <v>11</v>
          </cell>
          <cell r="AS5753">
            <v>42313</v>
          </cell>
          <cell r="AT5753" t="str">
            <v>IDU-063-2012 Terminado Mantenimiento Periódico IDU Circuito Movilidad  -</v>
          </cell>
          <cell r="AU5753">
            <v>0</v>
          </cell>
          <cell r="AV5753" t="str">
            <v>MANTENIMIENTO PERIODICO IDU 063/2012</v>
          </cell>
        </row>
        <row r="5754">
          <cell r="AP5754">
            <v>472490</v>
          </cell>
          <cell r="AQ5754">
            <v>11012113</v>
          </cell>
          <cell r="AR5754">
            <v>11</v>
          </cell>
          <cell r="AS5754">
            <v>42313</v>
          </cell>
          <cell r="AT5754" t="str">
            <v>IDU-063-2012 Terminado Mantenimiento Periódico IDU Circuito Movilidad  -Calzada 2-POLIZA ESTABILIDAD ACTIVA</v>
          </cell>
          <cell r="AU5754">
            <v>43674</v>
          </cell>
          <cell r="AV5754" t="str">
            <v>POLIZA DE ESTABILIDAD IDU 063/2012</v>
          </cell>
        </row>
        <row r="5755">
          <cell r="AP5755">
            <v>472496</v>
          </cell>
          <cell r="AQ5755">
            <v>11012122</v>
          </cell>
          <cell r="AR5755">
            <v>11</v>
          </cell>
          <cell r="AS5755">
            <v>41481</v>
          </cell>
          <cell r="AT5755" t="str">
            <v>SD Terminado Mantenimiento Periódico UAERMV Circuito Movilidad  -</v>
          </cell>
          <cell r="AU5755">
            <v>0</v>
          </cell>
          <cell r="AV5755" t="str">
            <v>sc</v>
          </cell>
        </row>
        <row r="5756">
          <cell r="AP5756">
            <v>473456</v>
          </cell>
          <cell r="AQ5756">
            <v>11012118</v>
          </cell>
          <cell r="AR5756">
            <v>11</v>
          </cell>
          <cell r="AS5756">
            <v>40840</v>
          </cell>
          <cell r="AT5756" t="str">
            <v>CONV-016-2010 Terminado Mantenimiento Periódico UAERMV Circuito Movilidad  -</v>
          </cell>
          <cell r="AU5756">
            <v>0</v>
          </cell>
          <cell r="AV5756" t="str">
            <v>Viable Diseño Bicicarril</v>
          </cell>
        </row>
        <row r="5757">
          <cell r="AP5757">
            <v>504430</v>
          </cell>
          <cell r="AQ5757">
            <v>11012174</v>
          </cell>
          <cell r="AR5757">
            <v>11</v>
          </cell>
          <cell r="AS5757">
            <v>42412</v>
          </cell>
          <cell r="AT5757" t="str">
            <v>IDU-1806-2015 Contratado Mantenimiento Periódico IDU Arterial BRIGADA DE REACCIÓN VIAL -</v>
          </cell>
          <cell r="AU5757">
            <v>0</v>
          </cell>
          <cell r="AV5757" t="str">
            <v>sc</v>
          </cell>
        </row>
        <row r="5758">
          <cell r="AP5758">
            <v>505650</v>
          </cell>
          <cell r="AQ5758">
            <v>1003192</v>
          </cell>
          <cell r="AR5758">
            <v>11</v>
          </cell>
          <cell r="AS5758">
            <v>42313</v>
          </cell>
          <cell r="AT5758" t="str">
            <v>IDU-1686-2014 Terminado Rehabilitación IDU Arterial  --POLIZA ESTABILIDAD ACTIVA</v>
          </cell>
          <cell r="AU5758">
            <v>44250</v>
          </cell>
          <cell r="AV5758" t="str">
            <v>sc</v>
          </cell>
        </row>
        <row r="5759">
          <cell r="AP5759">
            <v>505654</v>
          </cell>
          <cell r="AQ5759">
            <v>1003192</v>
          </cell>
          <cell r="AR5759">
            <v>11</v>
          </cell>
          <cell r="AS5759">
            <v>42313</v>
          </cell>
          <cell r="AT5759" t="str">
            <v>IDU-083-2012 Terminado Mantenimiento Periódico IDU Arterial  --POLIZA ESTABILIDAD ACTIVA</v>
          </cell>
          <cell r="AU5759">
            <v>44250</v>
          </cell>
          <cell r="AV5759" t="str">
            <v>sc</v>
          </cell>
        </row>
        <row r="5760">
          <cell r="AP5760">
            <v>505663</v>
          </cell>
          <cell r="AQ5760">
            <v>1003302</v>
          </cell>
          <cell r="AR5760">
            <v>11</v>
          </cell>
          <cell r="AS5760">
            <v>42313</v>
          </cell>
          <cell r="AT5760" t="str">
            <v>IDU-1686-2014 Terminado Rehabilitación IDU Arterial  --POLIZA ESTABILIDAD ACTIVA</v>
          </cell>
          <cell r="AU5760">
            <v>44250</v>
          </cell>
          <cell r="AV5760" t="str">
            <v>sc</v>
          </cell>
        </row>
        <row r="5761">
          <cell r="AP5761">
            <v>505687</v>
          </cell>
          <cell r="AQ5761">
            <v>1006251</v>
          </cell>
          <cell r="AR5761">
            <v>11</v>
          </cell>
          <cell r="AS5761">
            <v>41772</v>
          </cell>
          <cell r="AT5761" t="str">
            <v>CONV-009-2011 Terminado Mantenimiento Periódico UAERMV Arterial  --POLIZA ESTABILIDAD ACTIVA</v>
          </cell>
          <cell r="AU5761">
            <v>44250</v>
          </cell>
          <cell r="AV5761" t="str">
            <v>sc</v>
          </cell>
        </row>
        <row r="5762">
          <cell r="AP5762">
            <v>505689</v>
          </cell>
          <cell r="AQ5762">
            <v>1006251</v>
          </cell>
          <cell r="AR5762">
            <v>11</v>
          </cell>
          <cell r="AS5762">
            <v>41772</v>
          </cell>
          <cell r="AT5762" t="str">
            <v>CONV-009-2011 Terminado Mantenimiento Periódico UAERMV Arterial  --POLIZA ESTABILIDAD ACTIVA</v>
          </cell>
          <cell r="AU5762">
            <v>44250</v>
          </cell>
          <cell r="AV5762" t="str">
            <v>sc</v>
          </cell>
        </row>
        <row r="5763">
          <cell r="AP5763">
            <v>505691</v>
          </cell>
          <cell r="AQ5763">
            <v>1006251</v>
          </cell>
          <cell r="AR5763">
            <v>11</v>
          </cell>
          <cell r="AS5763">
            <v>41772</v>
          </cell>
          <cell r="AT5763" t="str">
            <v>CONV-009-2011 Terminado Mantenimiento Periódico UAERMV Arterial  --POLIZA ESTABILIDAD ACTIVA</v>
          </cell>
          <cell r="AU5763">
            <v>44250</v>
          </cell>
          <cell r="AV5763" t="str">
            <v>sc</v>
          </cell>
        </row>
        <row r="5764">
          <cell r="AP5764">
            <v>505693</v>
          </cell>
          <cell r="AQ5764">
            <v>1006251</v>
          </cell>
          <cell r="AR5764">
            <v>11</v>
          </cell>
          <cell r="AS5764">
            <v>41772</v>
          </cell>
          <cell r="AT5764" t="str">
            <v>CONV-009-2011 Terminado Mantenimiento Periódico UAERMV Arterial  --POLIZA ESTABILIDAD ACTIVA</v>
          </cell>
          <cell r="AU5764">
            <v>44250</v>
          </cell>
          <cell r="AV5764" t="str">
            <v>sc</v>
          </cell>
        </row>
        <row r="5765">
          <cell r="AP5765">
            <v>505695</v>
          </cell>
          <cell r="AQ5765">
            <v>1006251</v>
          </cell>
          <cell r="AR5765">
            <v>11</v>
          </cell>
          <cell r="AS5765">
            <v>42313</v>
          </cell>
          <cell r="AT5765" t="str">
            <v>IDU-1686-2014 Terminado Rehabilitación IDU Arterial  --POLIZA ESTABILIDAD ACTIVA</v>
          </cell>
          <cell r="AU5765">
            <v>44250</v>
          </cell>
          <cell r="AV5765" t="str">
            <v>sc</v>
          </cell>
        </row>
        <row r="5766">
          <cell r="AP5766">
            <v>505697</v>
          </cell>
          <cell r="AQ5766">
            <v>1006251</v>
          </cell>
          <cell r="AR5766">
            <v>11</v>
          </cell>
          <cell r="AS5766">
            <v>41772</v>
          </cell>
          <cell r="AT5766" t="str">
            <v>CONV-009-2011 Terminado Mantenimiento Periódico UAERMV Arterial  --POLIZA ESTABILIDAD ACTIVA</v>
          </cell>
          <cell r="AU5766">
            <v>44250</v>
          </cell>
          <cell r="AV5766" t="str">
            <v>sc</v>
          </cell>
        </row>
        <row r="5767">
          <cell r="AP5767">
            <v>505924</v>
          </cell>
          <cell r="AQ5767">
            <v>1001607</v>
          </cell>
          <cell r="AR5767">
            <v>11</v>
          </cell>
          <cell r="AS5767">
            <v>42313</v>
          </cell>
          <cell r="AT5767" t="str">
            <v>IDU-083-2012 Terminado Mantenimiento Periódico IDU Arterial  --POLIZA ESTABILIDAD ACTIVA</v>
          </cell>
          <cell r="AU5767">
            <v>44250</v>
          </cell>
          <cell r="AV5767" t="str">
            <v>sc</v>
          </cell>
        </row>
        <row r="5768">
          <cell r="AP5768">
            <v>505935</v>
          </cell>
          <cell r="AQ5768">
            <v>1002163</v>
          </cell>
          <cell r="AR5768">
            <v>11</v>
          </cell>
          <cell r="AS5768">
            <v>42313</v>
          </cell>
          <cell r="AT5768" t="str">
            <v>IDU-083-2012 Terminado Mantenimiento Periódico IDU Arterial  --POLIZA ESTABILIDAD ACTIVA</v>
          </cell>
          <cell r="AU5768">
            <v>44250</v>
          </cell>
          <cell r="AV5768" t="str">
            <v>sc</v>
          </cell>
        </row>
        <row r="5769">
          <cell r="AP5769">
            <v>505972</v>
          </cell>
          <cell r="AQ5769">
            <v>1001935</v>
          </cell>
          <cell r="AR5769">
            <v>11</v>
          </cell>
          <cell r="AS5769">
            <v>42760</v>
          </cell>
          <cell r="AT5769" t="str">
            <v>SD Terminado Parcheo UAERMV Arterial SD Reporte Ejecución diciembre de 2016--POLIZA ESTABILIDAD ACTIVA</v>
          </cell>
          <cell r="AU5769">
            <v>44250</v>
          </cell>
          <cell r="AV5769" t="str">
            <v>sc</v>
          </cell>
        </row>
        <row r="5770">
          <cell r="AP5770">
            <v>505985</v>
          </cell>
          <cell r="AQ5770">
            <v>1001770</v>
          </cell>
          <cell r="AR5770">
            <v>11</v>
          </cell>
          <cell r="AS5770">
            <v>42313</v>
          </cell>
          <cell r="AT5770" t="str">
            <v>IDU-083-2012 Terminado Mantenimiento Periódico IDU Arterial  --POLIZA ESTABILIDAD ACTIVA</v>
          </cell>
          <cell r="AU5770">
            <v>44250</v>
          </cell>
          <cell r="AV5770" t="str">
            <v>sc</v>
          </cell>
        </row>
        <row r="5771">
          <cell r="AP5771">
            <v>505987</v>
          </cell>
          <cell r="AQ5771">
            <v>1001770</v>
          </cell>
          <cell r="AR5771">
            <v>11</v>
          </cell>
          <cell r="AS5771">
            <v>42313</v>
          </cell>
          <cell r="AT5771" t="str">
            <v>IDU-083-2012 Terminado Mantenimiento Periódico IDU Arterial  --POLIZA ESTABILIDAD ACTIVA</v>
          </cell>
          <cell r="AU5771">
            <v>44250</v>
          </cell>
          <cell r="AV5771" t="str">
            <v>sc</v>
          </cell>
        </row>
        <row r="5772">
          <cell r="AP5772">
            <v>505989</v>
          </cell>
          <cell r="AQ5772">
            <v>1001770</v>
          </cell>
          <cell r="AR5772">
            <v>11</v>
          </cell>
          <cell r="AS5772">
            <v>42313</v>
          </cell>
          <cell r="AT5772" t="str">
            <v>IDU-1686-2014 Terminado Rehabilitación IDU Arterial  --POLIZA ESTABILIDAD ACTIVA</v>
          </cell>
          <cell r="AU5772">
            <v>44250</v>
          </cell>
          <cell r="AV5772" t="str">
            <v>sc</v>
          </cell>
        </row>
        <row r="5773">
          <cell r="AP5773">
            <v>505998</v>
          </cell>
          <cell r="AQ5773">
            <v>1001682</v>
          </cell>
          <cell r="AR5773">
            <v>11</v>
          </cell>
          <cell r="AS5773">
            <v>42313</v>
          </cell>
          <cell r="AT5773" t="str">
            <v>IDU-1686-2014 Terminado Rehabilitación IDU Arterial  --POLIZA ESTABILIDAD ACTIVA</v>
          </cell>
          <cell r="AU5773">
            <v>44250</v>
          </cell>
          <cell r="AV5773" t="str">
            <v>sc</v>
          </cell>
        </row>
        <row r="5774">
          <cell r="AP5774">
            <v>506000</v>
          </cell>
          <cell r="AQ5774">
            <v>1001682</v>
          </cell>
          <cell r="AR5774">
            <v>11</v>
          </cell>
          <cell r="AS5774">
            <v>42313</v>
          </cell>
          <cell r="AT5774" t="str">
            <v>IDU-083-2012 Terminado Mantenimiento Periódico IDU Arterial  --POLIZA ESTABILIDAD ACTIVA</v>
          </cell>
          <cell r="AU5774">
            <v>44250</v>
          </cell>
          <cell r="AV5774" t="str">
            <v>sc</v>
          </cell>
        </row>
        <row r="5775">
          <cell r="AP5775">
            <v>506002</v>
          </cell>
          <cell r="AQ5775">
            <v>1001682</v>
          </cell>
          <cell r="AR5775">
            <v>11</v>
          </cell>
          <cell r="AS5775">
            <v>42313</v>
          </cell>
          <cell r="AT5775" t="str">
            <v>IDU-083-2012 Terminado Mantenimiento Periódico IDU Arterial  --POLIZA ESTABILIDAD ACTIVA</v>
          </cell>
          <cell r="AU5775">
            <v>44250</v>
          </cell>
          <cell r="AV5775" t="str">
            <v>sc</v>
          </cell>
        </row>
        <row r="5776">
          <cell r="AP5776">
            <v>506026</v>
          </cell>
          <cell r="AQ5776">
            <v>1001558</v>
          </cell>
          <cell r="AR5776">
            <v>11</v>
          </cell>
          <cell r="AS5776">
            <v>42313</v>
          </cell>
          <cell r="AT5776" t="str">
            <v>IDU-083-2012 Terminado Mantenimiento Periódico IDU Arterial  --POLIZA ESTABILIDAD ACTIVA</v>
          </cell>
          <cell r="AU5776">
            <v>44250</v>
          </cell>
          <cell r="AV5776" t="str">
            <v>sc</v>
          </cell>
        </row>
        <row r="5777">
          <cell r="AP5777">
            <v>506028</v>
          </cell>
          <cell r="AQ5777">
            <v>1001558</v>
          </cell>
          <cell r="AR5777">
            <v>11</v>
          </cell>
          <cell r="AS5777">
            <v>42313</v>
          </cell>
          <cell r="AT5777" t="str">
            <v>IDU-083-2012 Terminado Mantenimiento Periódico IDU Arterial  --POLIZA ESTABILIDAD ACTIVA</v>
          </cell>
          <cell r="AU5777">
            <v>44250</v>
          </cell>
          <cell r="AV5777" t="str">
            <v>sc</v>
          </cell>
        </row>
        <row r="5778">
          <cell r="AP5778">
            <v>506113</v>
          </cell>
          <cell r="AQ5778">
            <v>1001529</v>
          </cell>
          <cell r="AR5778">
            <v>11</v>
          </cell>
          <cell r="AS5778">
            <v>42313</v>
          </cell>
          <cell r="AT5778" t="str">
            <v>IDU-083-2012 Terminado Mantenimiento Periódico IDU Arterial  -Calzada10-POLIZA ESTABILIDAD ACTIVA</v>
          </cell>
          <cell r="AU5778">
            <v>42946</v>
          </cell>
          <cell r="AV5778" t="str">
            <v>sc</v>
          </cell>
        </row>
        <row r="5779">
          <cell r="AP5779">
            <v>506119</v>
          </cell>
          <cell r="AQ5779">
            <v>1001529</v>
          </cell>
          <cell r="AR5779">
            <v>11</v>
          </cell>
          <cell r="AS5779">
            <v>42313</v>
          </cell>
          <cell r="AT5779" t="str">
            <v>IDU-083-2012 Terminado Mantenimiento Periódico IDU Arterial  -Calzada10-POLIZA ESTABILIDAD ACTIVA</v>
          </cell>
          <cell r="AU5779">
            <v>42946</v>
          </cell>
          <cell r="AV5779" t="str">
            <v>sc</v>
          </cell>
        </row>
        <row r="5780">
          <cell r="AP5780">
            <v>506126</v>
          </cell>
          <cell r="AQ5780">
            <v>1001499</v>
          </cell>
          <cell r="AR5780">
            <v>11</v>
          </cell>
          <cell r="AS5780">
            <v>42313</v>
          </cell>
          <cell r="AT5780" t="str">
            <v>IDU-083-2012 Terminado Mantenimiento Periódico IDU Arterial  --POLIZA ESTABILIDAD ACTIVA</v>
          </cell>
          <cell r="AU5780">
            <v>44250</v>
          </cell>
          <cell r="AV5780" t="str">
            <v>sc</v>
          </cell>
        </row>
        <row r="5781">
          <cell r="AP5781">
            <v>506128</v>
          </cell>
          <cell r="AQ5781">
            <v>1001499</v>
          </cell>
          <cell r="AR5781">
            <v>11</v>
          </cell>
          <cell r="AS5781">
            <v>42313</v>
          </cell>
          <cell r="AT5781" t="str">
            <v>IDU-083-2012 Terminado Mantenimiento Periódico IDU Arterial  --POLIZA ESTABILIDAD ACTIVA</v>
          </cell>
          <cell r="AU5781">
            <v>44250</v>
          </cell>
          <cell r="AV5781" t="str">
            <v>sc</v>
          </cell>
        </row>
        <row r="5782">
          <cell r="AP5782">
            <v>506137</v>
          </cell>
          <cell r="AQ5782">
            <v>1001432</v>
          </cell>
          <cell r="AR5782">
            <v>11</v>
          </cell>
          <cell r="AS5782">
            <v>42313</v>
          </cell>
          <cell r="AT5782" t="str">
            <v>IDU-1686-2014 Terminado Mantenimiento Periódico IDU Arterial  -</v>
          </cell>
          <cell r="AU5782">
            <v>0</v>
          </cell>
          <cell r="AV5782" t="str">
            <v>sc</v>
          </cell>
        </row>
        <row r="5783">
          <cell r="AP5783">
            <v>506139</v>
          </cell>
          <cell r="AQ5783">
            <v>1001432</v>
          </cell>
          <cell r="AR5783">
            <v>11</v>
          </cell>
          <cell r="AS5783">
            <v>42313</v>
          </cell>
          <cell r="AT5783" t="str">
            <v>IDU-083-2012 Terminado Mantenimiento Periódico IDU Arterial  -</v>
          </cell>
          <cell r="AU5783">
            <v>0</v>
          </cell>
          <cell r="AV5783" t="str">
            <v>sc</v>
          </cell>
        </row>
        <row r="5784">
          <cell r="AP5784">
            <v>506150</v>
          </cell>
          <cell r="AQ5784">
            <v>1001376</v>
          </cell>
          <cell r="AR5784">
            <v>11</v>
          </cell>
          <cell r="AS5784">
            <v>42313</v>
          </cell>
          <cell r="AT5784" t="str">
            <v>IDU-1686-2014 Terminado Mantenimiento Periódico IDU Arterial  -Calzada10-POLIZA ESTABILIDAD ACTIVA</v>
          </cell>
          <cell r="AU5784">
            <v>42946</v>
          </cell>
          <cell r="AV5784" t="str">
            <v>sc</v>
          </cell>
        </row>
        <row r="5785">
          <cell r="AP5785">
            <v>506152</v>
          </cell>
          <cell r="AQ5785">
            <v>1001376</v>
          </cell>
          <cell r="AR5785">
            <v>11</v>
          </cell>
          <cell r="AS5785">
            <v>42313</v>
          </cell>
          <cell r="AT5785" t="str">
            <v>IDU-1686-2014 Terminado Rehabilitación IDU Arterial  -Calzada10-POLIZA ESTABILIDAD ACTIVA</v>
          </cell>
          <cell r="AU5785">
            <v>42946</v>
          </cell>
          <cell r="AV5785" t="str">
            <v>sc</v>
          </cell>
        </row>
        <row r="5786">
          <cell r="AP5786">
            <v>506154</v>
          </cell>
          <cell r="AQ5786">
            <v>1001376</v>
          </cell>
          <cell r="AR5786">
            <v>11</v>
          </cell>
          <cell r="AS5786">
            <v>42667</v>
          </cell>
          <cell r="AT5786" t="str">
            <v>SD Terminado Mantenimiento Periódico UAERMV Arterial SD Intervenida 03/02/2012 Reporte depuración ejecución UMV-Calzada10-POLIZA ESTABILIDAD ACTIVA</v>
          </cell>
          <cell r="AU5786">
            <v>42946</v>
          </cell>
          <cell r="AV5786" t="str">
            <v>sc</v>
          </cell>
        </row>
        <row r="5787">
          <cell r="AP5787">
            <v>506156</v>
          </cell>
          <cell r="AQ5787">
            <v>1001376</v>
          </cell>
          <cell r="AR5787">
            <v>11</v>
          </cell>
          <cell r="AS5787">
            <v>42667</v>
          </cell>
          <cell r="AT5787" t="str">
            <v>SD Terminado Mantenimiento Periódico UAERMV Arterial SD Intervenida 03/02/2012 Reporte depuración ejecución UMV-Calzada10-POLIZA ESTABILIDAD ACTIVA</v>
          </cell>
          <cell r="AU5787">
            <v>42946</v>
          </cell>
          <cell r="AV5787" t="str">
            <v>sc</v>
          </cell>
        </row>
        <row r="5788">
          <cell r="AP5788">
            <v>506158</v>
          </cell>
          <cell r="AQ5788">
            <v>1001376</v>
          </cell>
          <cell r="AR5788">
            <v>11</v>
          </cell>
          <cell r="AS5788">
            <v>42313</v>
          </cell>
          <cell r="AT5788" t="str">
            <v>IDU-083-2012 Terminado Mantenimiento Periódico IDU Arterial  -Calzada10-POLIZA ESTABILIDAD ACTIVA</v>
          </cell>
          <cell r="AU5788">
            <v>42946</v>
          </cell>
          <cell r="AV5788" t="str">
            <v>sc</v>
          </cell>
        </row>
        <row r="5789">
          <cell r="AP5789">
            <v>506160</v>
          </cell>
          <cell r="AQ5789">
            <v>1001376</v>
          </cell>
          <cell r="AR5789">
            <v>11</v>
          </cell>
          <cell r="AS5789">
            <v>42667</v>
          </cell>
          <cell r="AT5789" t="str">
            <v>SD Terminado Mantenimiento Periódico UAERMV Arterial SD Intervenida 03/02/2012 Reporte depuración ejecución UMV-Calzada10-POLIZA ESTABILIDAD ACTIVA</v>
          </cell>
          <cell r="AU5789">
            <v>42946</v>
          </cell>
          <cell r="AV5789" t="str">
            <v>sc</v>
          </cell>
        </row>
        <row r="5790">
          <cell r="AP5790">
            <v>506163</v>
          </cell>
          <cell r="AQ5790">
            <v>1001350</v>
          </cell>
          <cell r="AR5790">
            <v>11</v>
          </cell>
          <cell r="AS5790">
            <v>42313</v>
          </cell>
          <cell r="AT5790" t="str">
            <v>IDU-1686-2014 Terminado Mantenimiento Periódico IDU Arterial  -</v>
          </cell>
          <cell r="AU5790">
            <v>0</v>
          </cell>
          <cell r="AV5790" t="str">
            <v>sc</v>
          </cell>
        </row>
        <row r="5791">
          <cell r="AP5791">
            <v>506165</v>
          </cell>
          <cell r="AQ5791">
            <v>1001350</v>
          </cell>
          <cell r="AR5791">
            <v>11</v>
          </cell>
          <cell r="AS5791">
            <v>42313</v>
          </cell>
          <cell r="AT5791" t="str">
            <v>IDU-083-2012 Terminado Mantenimiento Periódico IDU Arterial  -</v>
          </cell>
          <cell r="AU5791">
            <v>0</v>
          </cell>
          <cell r="AV5791" t="str">
            <v>sc</v>
          </cell>
        </row>
        <row r="5792">
          <cell r="AP5792">
            <v>506167</v>
          </cell>
          <cell r="AQ5792">
            <v>1001350</v>
          </cell>
          <cell r="AR5792">
            <v>11</v>
          </cell>
          <cell r="AS5792">
            <v>42667</v>
          </cell>
          <cell r="AT5792" t="str">
            <v>SD Terminado Mantenimiento Periódico UAERMV Arterial SD Intervenida 03/02/2012 Reporte depuración ejecución UMV-</v>
          </cell>
          <cell r="AU5792">
            <v>0</v>
          </cell>
          <cell r="AV5792" t="str">
            <v>sc</v>
          </cell>
        </row>
        <row r="5793">
          <cell r="AP5793">
            <v>506169</v>
          </cell>
          <cell r="AQ5793">
            <v>1001350</v>
          </cell>
          <cell r="AR5793">
            <v>11</v>
          </cell>
          <cell r="AS5793">
            <v>42313</v>
          </cell>
          <cell r="AT5793" t="str">
            <v>IDU-083-2012 Terminado Mantenimiento Periódico IDU Arterial  -</v>
          </cell>
          <cell r="AU5793">
            <v>0</v>
          </cell>
          <cell r="AV5793" t="str">
            <v>sc</v>
          </cell>
        </row>
        <row r="5794">
          <cell r="AP5794">
            <v>506171</v>
          </cell>
          <cell r="AQ5794">
            <v>1001350</v>
          </cell>
          <cell r="AR5794">
            <v>11</v>
          </cell>
          <cell r="AS5794">
            <v>42667</v>
          </cell>
          <cell r="AT5794" t="str">
            <v>SD Terminado Mantenimiento Periódico UAERMV Arterial SD Intervenida 03/02/2012 Reporte depuración ejecución UMV-</v>
          </cell>
          <cell r="AU5794">
            <v>0</v>
          </cell>
          <cell r="AV5794" t="str">
            <v>sc</v>
          </cell>
        </row>
        <row r="5795">
          <cell r="AP5795">
            <v>506173</v>
          </cell>
          <cell r="AQ5795">
            <v>1001350</v>
          </cell>
          <cell r="AR5795">
            <v>11</v>
          </cell>
          <cell r="AS5795">
            <v>42667</v>
          </cell>
          <cell r="AT5795" t="str">
            <v>SD Terminado Mantenimiento Periódico UAERMV Arterial SD Intervenida 03/02/2012 Reporte depuración ejecución UMV-</v>
          </cell>
          <cell r="AU5795">
            <v>0</v>
          </cell>
          <cell r="AV5795" t="str">
            <v>sc</v>
          </cell>
        </row>
        <row r="5796">
          <cell r="AP5796">
            <v>506176</v>
          </cell>
          <cell r="AQ5796">
            <v>1001394</v>
          </cell>
          <cell r="AR5796">
            <v>11</v>
          </cell>
          <cell r="AS5796">
            <v>42313</v>
          </cell>
          <cell r="AT5796" t="str">
            <v>IDU-1686-2014 Terminado Mantenimiento Periódico IDU Arterial  -Calzada8-POLIZA ESTABILIDAD ACTIVA</v>
          </cell>
          <cell r="AU5796">
            <v>42946</v>
          </cell>
          <cell r="AV5796" t="str">
            <v>sc</v>
          </cell>
        </row>
        <row r="5797">
          <cell r="AP5797">
            <v>506178</v>
          </cell>
          <cell r="AQ5797">
            <v>1001394</v>
          </cell>
          <cell r="AR5797">
            <v>11</v>
          </cell>
          <cell r="AS5797">
            <v>42313</v>
          </cell>
          <cell r="AT5797" t="str">
            <v>IDU-083-2012 Terminado Mantenimiento Periódico IDU Arterial  -Calzada8-POLIZA ESTABILIDAD ACTIVA</v>
          </cell>
          <cell r="AU5797">
            <v>42946</v>
          </cell>
          <cell r="AV5797" t="str">
            <v>sc</v>
          </cell>
        </row>
        <row r="5798">
          <cell r="AP5798">
            <v>506204</v>
          </cell>
          <cell r="AQ5798">
            <v>1006246</v>
          </cell>
          <cell r="AR5798">
            <v>11</v>
          </cell>
          <cell r="AS5798">
            <v>42313</v>
          </cell>
          <cell r="AT5798" t="str">
            <v>IDU-083-2012 Terminado Mantenimiento Periódico IDU Arterial  -</v>
          </cell>
          <cell r="AU5798">
            <v>0</v>
          </cell>
          <cell r="AV5798" t="str">
            <v>sc</v>
          </cell>
        </row>
        <row r="5799">
          <cell r="AP5799">
            <v>506206</v>
          </cell>
          <cell r="AQ5799">
            <v>1006246</v>
          </cell>
          <cell r="AR5799">
            <v>11</v>
          </cell>
          <cell r="AS5799">
            <v>42313</v>
          </cell>
          <cell r="AT5799" t="str">
            <v>IDU-083-2012 Terminado Mantenimiento Periódico IDU Arterial  -</v>
          </cell>
          <cell r="AU5799">
            <v>0</v>
          </cell>
          <cell r="AV5799" t="str">
            <v>sc</v>
          </cell>
        </row>
        <row r="5800">
          <cell r="AP5800">
            <v>506208</v>
          </cell>
          <cell r="AQ5800">
            <v>1006246</v>
          </cell>
          <cell r="AR5800">
            <v>11</v>
          </cell>
          <cell r="AS5800">
            <v>42313</v>
          </cell>
          <cell r="AT5800" t="str">
            <v>IDU-083-2012 Terminado Mantenimiento Periódico IDU Arterial  -</v>
          </cell>
          <cell r="AU5800">
            <v>0</v>
          </cell>
          <cell r="AV5800" t="str">
            <v>sc</v>
          </cell>
        </row>
        <row r="5801">
          <cell r="AP5801">
            <v>506210</v>
          </cell>
          <cell r="AQ5801">
            <v>1006246</v>
          </cell>
          <cell r="AR5801">
            <v>11</v>
          </cell>
          <cell r="AS5801">
            <v>42313</v>
          </cell>
          <cell r="AT5801" t="str">
            <v>IDU-1686-2014 Terminado Rehabilitación IDU Arterial  -</v>
          </cell>
          <cell r="AU5801">
            <v>0</v>
          </cell>
          <cell r="AV5801" t="str">
            <v>sc</v>
          </cell>
        </row>
        <row r="5802">
          <cell r="AP5802">
            <v>507018</v>
          </cell>
          <cell r="AQ5802">
            <v>11010818</v>
          </cell>
          <cell r="AR5802">
            <v>11</v>
          </cell>
          <cell r="AS5802">
            <v>42313</v>
          </cell>
          <cell r="AT5802" t="str">
            <v>IDU-1815-2013 Terminado Acciones de Movilidad IDU Arterial  -</v>
          </cell>
          <cell r="AU5802">
            <v>0</v>
          </cell>
          <cell r="AV5802" t="str">
            <v>sc</v>
          </cell>
        </row>
        <row r="5803">
          <cell r="AP5803">
            <v>507020</v>
          </cell>
          <cell r="AQ5803">
            <v>11010818</v>
          </cell>
          <cell r="AR5803">
            <v>11</v>
          </cell>
          <cell r="AS5803">
            <v>42313</v>
          </cell>
          <cell r="AT5803" t="str">
            <v>IDU-1815-2013 Terminado Acciones de Movilidad IDU Arterial  -</v>
          </cell>
          <cell r="AU5803">
            <v>0</v>
          </cell>
          <cell r="AV5803" t="str">
            <v>sc</v>
          </cell>
        </row>
        <row r="5804">
          <cell r="AP5804">
            <v>507023</v>
          </cell>
          <cell r="AQ5804">
            <v>11010885</v>
          </cell>
          <cell r="AR5804">
            <v>11</v>
          </cell>
          <cell r="AS5804">
            <v>42313</v>
          </cell>
          <cell r="AT5804" t="str">
            <v>IDU-1815-2013 Terminado Acciones de Movilidad IDU Arterial  -</v>
          </cell>
          <cell r="AU5804">
            <v>0</v>
          </cell>
          <cell r="AV5804" t="str">
            <v>sc</v>
          </cell>
        </row>
        <row r="5805">
          <cell r="AP5805">
            <v>507025</v>
          </cell>
          <cell r="AQ5805">
            <v>11010885</v>
          </cell>
          <cell r="AR5805">
            <v>11</v>
          </cell>
          <cell r="AS5805">
            <v>41149</v>
          </cell>
          <cell r="AT5805" t="str">
            <v>CONV-016-2011 Terminado Mantenimiento Periódico UAERMV Arterial  -</v>
          </cell>
          <cell r="AU5805">
            <v>0</v>
          </cell>
          <cell r="AV5805" t="str">
            <v>sc</v>
          </cell>
        </row>
        <row r="5806">
          <cell r="AP5806">
            <v>507203</v>
          </cell>
          <cell r="AQ5806">
            <v>11010924</v>
          </cell>
          <cell r="AR5806">
            <v>11</v>
          </cell>
          <cell r="AS5806">
            <v>42313</v>
          </cell>
          <cell r="AT5806" t="str">
            <v>IDU-1815-2013 Terminado Acciones de Movilidad IDU Arterial  -</v>
          </cell>
          <cell r="AU5806">
            <v>0</v>
          </cell>
          <cell r="AV5806" t="str">
            <v>sc</v>
          </cell>
        </row>
        <row r="5807">
          <cell r="AP5807">
            <v>507205</v>
          </cell>
          <cell r="AQ5807">
            <v>11010924</v>
          </cell>
          <cell r="AR5807">
            <v>11</v>
          </cell>
          <cell r="AS5807">
            <v>42313</v>
          </cell>
          <cell r="AT5807" t="str">
            <v>IDU-1815-2013 Terminado Acciones de Movilidad IDU Arterial  -</v>
          </cell>
          <cell r="AU5807">
            <v>0</v>
          </cell>
          <cell r="AV5807" t="str">
            <v>sc</v>
          </cell>
        </row>
        <row r="5808">
          <cell r="AP5808">
            <v>507208</v>
          </cell>
          <cell r="AQ5808">
            <v>11010913</v>
          </cell>
          <cell r="AR5808">
            <v>11</v>
          </cell>
          <cell r="AS5808">
            <v>42313</v>
          </cell>
          <cell r="AT5808" t="str">
            <v>IDU-1815-2013 Terminado Acciones de Movilidad IDU Arterial  -</v>
          </cell>
          <cell r="AU5808">
            <v>0</v>
          </cell>
          <cell r="AV5808" t="str">
            <v>sc</v>
          </cell>
        </row>
        <row r="5809">
          <cell r="AP5809">
            <v>507210</v>
          </cell>
          <cell r="AQ5809">
            <v>11010913</v>
          </cell>
          <cell r="AR5809">
            <v>11</v>
          </cell>
          <cell r="AS5809">
            <v>42313</v>
          </cell>
          <cell r="AT5809" t="str">
            <v>IDU-1815-2013 Terminado Acciones de Movilidad IDU Arterial  -</v>
          </cell>
          <cell r="AU5809">
            <v>0</v>
          </cell>
          <cell r="AV5809" t="str">
            <v>sc</v>
          </cell>
        </row>
        <row r="5810">
          <cell r="AP5810">
            <v>507213</v>
          </cell>
          <cell r="AQ5810">
            <v>11010861</v>
          </cell>
          <cell r="AR5810">
            <v>11</v>
          </cell>
          <cell r="AS5810">
            <v>42313</v>
          </cell>
          <cell r="AT5810" t="str">
            <v>IDU-1815-2013 Terminado Acciones de Movilidad IDU Arterial  -</v>
          </cell>
          <cell r="AU5810">
            <v>0</v>
          </cell>
          <cell r="AV5810" t="str">
            <v>sc</v>
          </cell>
        </row>
        <row r="5811">
          <cell r="AP5811">
            <v>507218</v>
          </cell>
          <cell r="AQ5811">
            <v>11010830</v>
          </cell>
          <cell r="AR5811">
            <v>11</v>
          </cell>
          <cell r="AS5811">
            <v>41298</v>
          </cell>
          <cell r="AT5811" t="str">
            <v>CONV-009-2011 Terminado Mantenimiento Periódico UAERMV Arterial  -</v>
          </cell>
          <cell r="AU5811">
            <v>0</v>
          </cell>
          <cell r="AV5811" t="str">
            <v>sc</v>
          </cell>
        </row>
        <row r="5812">
          <cell r="AP5812">
            <v>507220</v>
          </cell>
          <cell r="AQ5812">
            <v>11010830</v>
          </cell>
          <cell r="AR5812">
            <v>11</v>
          </cell>
          <cell r="AS5812">
            <v>42313</v>
          </cell>
          <cell r="AT5812" t="str">
            <v>IDU-1815-2013 Terminado Acciones de Movilidad IDU Arterial  -</v>
          </cell>
          <cell r="AU5812">
            <v>0</v>
          </cell>
          <cell r="AV5812" t="str">
            <v>sc</v>
          </cell>
        </row>
        <row r="5813">
          <cell r="AP5813">
            <v>507225</v>
          </cell>
          <cell r="AQ5813">
            <v>11010797</v>
          </cell>
          <cell r="AR5813">
            <v>11</v>
          </cell>
          <cell r="AS5813">
            <v>42313</v>
          </cell>
          <cell r="AT5813" t="str">
            <v>IDU-1815-2013 Terminado Acciones de Movilidad IDU Arterial  -</v>
          </cell>
          <cell r="AU5813">
            <v>0</v>
          </cell>
          <cell r="AV5813" t="str">
            <v>sc</v>
          </cell>
        </row>
        <row r="5814">
          <cell r="AP5814">
            <v>507238</v>
          </cell>
          <cell r="AQ5814">
            <v>11010878</v>
          </cell>
          <cell r="AR5814">
            <v>11</v>
          </cell>
          <cell r="AS5814">
            <v>42313</v>
          </cell>
          <cell r="AT5814" t="str">
            <v>IDU-1815-2013 Terminado Acciones de Movilidad IDU Arterial  -</v>
          </cell>
          <cell r="AU5814">
            <v>0</v>
          </cell>
          <cell r="AV5814" t="str">
            <v>sc</v>
          </cell>
        </row>
        <row r="5815">
          <cell r="AP5815">
            <v>507240</v>
          </cell>
          <cell r="AQ5815">
            <v>11010878</v>
          </cell>
          <cell r="AR5815">
            <v>11</v>
          </cell>
          <cell r="AS5815">
            <v>42313</v>
          </cell>
          <cell r="AT5815" t="str">
            <v>IDU-1815-2013 Terminado Acciones de Movilidad IDU Arterial  -</v>
          </cell>
          <cell r="AU5815">
            <v>0</v>
          </cell>
          <cell r="AV5815" t="str">
            <v>sc</v>
          </cell>
        </row>
        <row r="5816">
          <cell r="AP5816">
            <v>507577</v>
          </cell>
          <cell r="AQ5816">
            <v>11011657</v>
          </cell>
          <cell r="AR5816">
            <v>11</v>
          </cell>
          <cell r="AS5816">
            <v>41149</v>
          </cell>
          <cell r="AT5816" t="str">
            <v>SD Terminado Mantenimiento Periódico UAERMV Arterial  -</v>
          </cell>
          <cell r="AU5816">
            <v>0</v>
          </cell>
          <cell r="AV5816" t="str">
            <v>sc</v>
          </cell>
        </row>
        <row r="5817">
          <cell r="AP5817">
            <v>507579</v>
          </cell>
          <cell r="AQ5817">
            <v>11011657</v>
          </cell>
          <cell r="AR5817">
            <v>11</v>
          </cell>
          <cell r="AS5817">
            <v>42313</v>
          </cell>
          <cell r="AT5817" t="str">
            <v>IDU-69-2008 Terminado Mantenimiento Periódico IDU Arterial  -</v>
          </cell>
          <cell r="AU5817">
            <v>0</v>
          </cell>
          <cell r="AV5817" t="str">
            <v>sc</v>
          </cell>
        </row>
        <row r="5818">
          <cell r="AP5818">
            <v>507581</v>
          </cell>
          <cell r="AQ5818">
            <v>11011657</v>
          </cell>
          <cell r="AR5818">
            <v>11</v>
          </cell>
          <cell r="AS5818">
            <v>41149</v>
          </cell>
          <cell r="AT5818" t="str">
            <v>SD Terminado Mantenimiento Periódico UAERMV Arterial  -</v>
          </cell>
          <cell r="AU5818">
            <v>0</v>
          </cell>
          <cell r="AV5818" t="str">
            <v>sc</v>
          </cell>
        </row>
        <row r="5819">
          <cell r="AP5819">
            <v>507583</v>
          </cell>
          <cell r="AQ5819">
            <v>11011657</v>
          </cell>
          <cell r="AR5819">
            <v>11</v>
          </cell>
          <cell r="AS5819">
            <v>42313</v>
          </cell>
          <cell r="AT5819" t="str">
            <v>IDU-69-2008 Terminado Mantenimiento Periódico IDU Arterial  -</v>
          </cell>
          <cell r="AU5819">
            <v>0</v>
          </cell>
          <cell r="AV5819" t="str">
            <v>sc</v>
          </cell>
        </row>
        <row r="5820">
          <cell r="AP5820">
            <v>507586</v>
          </cell>
          <cell r="AQ5820">
            <v>11011659</v>
          </cell>
          <cell r="AR5820">
            <v>11</v>
          </cell>
          <cell r="AS5820">
            <v>42313</v>
          </cell>
          <cell r="AT5820" t="str">
            <v>IDU-69-2008 Terminado Mantenimiento Periódico IDU Arterial  -</v>
          </cell>
          <cell r="AU5820">
            <v>0</v>
          </cell>
          <cell r="AV5820" t="str">
            <v>sc</v>
          </cell>
        </row>
        <row r="5821">
          <cell r="AP5821">
            <v>507588</v>
          </cell>
          <cell r="AQ5821">
            <v>11011659</v>
          </cell>
          <cell r="AR5821">
            <v>11</v>
          </cell>
          <cell r="AS5821">
            <v>42313</v>
          </cell>
          <cell r="AT5821" t="str">
            <v>IDU-69-2008 Terminado Mantenimiento Periódico IDU Arterial  -</v>
          </cell>
          <cell r="AU5821">
            <v>0</v>
          </cell>
          <cell r="AV5821" t="str">
            <v>sc</v>
          </cell>
        </row>
        <row r="5822">
          <cell r="AP5822">
            <v>507590</v>
          </cell>
          <cell r="AQ5822">
            <v>11011659</v>
          </cell>
          <cell r="AR5822">
            <v>11</v>
          </cell>
          <cell r="AS5822">
            <v>41149</v>
          </cell>
          <cell r="AT5822" t="str">
            <v>SD Terminado Mantenimiento Periódico UAERMV Arterial  -</v>
          </cell>
          <cell r="AU5822">
            <v>0</v>
          </cell>
          <cell r="AV5822" t="str">
            <v>sc</v>
          </cell>
        </row>
        <row r="5823">
          <cell r="AP5823">
            <v>507592</v>
          </cell>
          <cell r="AQ5823">
            <v>11011659</v>
          </cell>
          <cell r="AR5823">
            <v>11</v>
          </cell>
          <cell r="AS5823">
            <v>42313</v>
          </cell>
          <cell r="AT5823" t="str">
            <v>IDU-69-2008 Terminado Mantenimiento Periódico IDU Arterial  -</v>
          </cell>
          <cell r="AU5823">
            <v>0</v>
          </cell>
          <cell r="AV5823" t="str">
            <v>sc</v>
          </cell>
        </row>
        <row r="5824">
          <cell r="AP5824">
            <v>507611</v>
          </cell>
          <cell r="AQ5824">
            <v>11001853</v>
          </cell>
          <cell r="AR5824">
            <v>11</v>
          </cell>
          <cell r="AS5824">
            <v>42667</v>
          </cell>
          <cell r="AT5824" t="str">
            <v>SD Terminado Mantenimiento Periódico UAERMV Arterial SD Intervenida 02/05/2016 Reporte depuración ejecución UMV-</v>
          </cell>
          <cell r="AU5824">
            <v>0</v>
          </cell>
          <cell r="AV5824" t="str">
            <v>sc</v>
          </cell>
        </row>
        <row r="5825">
          <cell r="AP5825">
            <v>507615</v>
          </cell>
          <cell r="AQ5825">
            <v>11001853</v>
          </cell>
          <cell r="AR5825">
            <v>11</v>
          </cell>
          <cell r="AS5825">
            <v>42661</v>
          </cell>
          <cell r="AT5825" t="str">
            <v>SD Terminado Mantenimiento Periódico UAERMV Arterial SD Aclaración reporte ejecución mayo 2016-</v>
          </cell>
          <cell r="AU5825">
            <v>0</v>
          </cell>
          <cell r="AV5825" t="str">
            <v>sc</v>
          </cell>
        </row>
        <row r="5826">
          <cell r="AP5826">
            <v>507618</v>
          </cell>
          <cell r="AQ5826">
            <v>11001738</v>
          </cell>
          <cell r="AR5826">
            <v>11</v>
          </cell>
          <cell r="AS5826">
            <v>42661</v>
          </cell>
          <cell r="AT5826" t="str">
            <v>SD Terminado Mantenimiento Periódico UAERMV Arterial SD Aclaración reporte ejecución mayo 2016-</v>
          </cell>
          <cell r="AU5826">
            <v>0</v>
          </cell>
          <cell r="AV5826" t="str">
            <v>sc</v>
          </cell>
        </row>
        <row r="5827">
          <cell r="AP5827">
            <v>507622</v>
          </cell>
          <cell r="AQ5827">
            <v>11001738</v>
          </cell>
          <cell r="AR5827">
            <v>11</v>
          </cell>
          <cell r="AS5827">
            <v>42661</v>
          </cell>
          <cell r="AT5827" t="str">
            <v>SD Terminado Mantenimiento Periódico UAERMV Arterial SD Aclaración reporte ejecución mayo 2016-</v>
          </cell>
          <cell r="AU5827">
            <v>0</v>
          </cell>
          <cell r="AV5827" t="str">
            <v>sc</v>
          </cell>
        </row>
        <row r="5828">
          <cell r="AP5828">
            <v>507625</v>
          </cell>
          <cell r="AQ5828">
            <v>11001651</v>
          </cell>
          <cell r="AR5828">
            <v>11</v>
          </cell>
          <cell r="AS5828">
            <v>42661</v>
          </cell>
          <cell r="AT5828" t="str">
            <v>SD Terminado Mantenimiento Periódico UAERMV Arterial SD Aclaración reporte ejecución mayo 2016-</v>
          </cell>
          <cell r="AU5828">
            <v>0</v>
          </cell>
          <cell r="AV5828" t="str">
            <v>sc</v>
          </cell>
        </row>
        <row r="5829">
          <cell r="AP5829">
            <v>507629</v>
          </cell>
          <cell r="AQ5829">
            <v>11001651</v>
          </cell>
          <cell r="AR5829">
            <v>11</v>
          </cell>
          <cell r="AS5829">
            <v>42661</v>
          </cell>
          <cell r="AT5829" t="str">
            <v>SD Terminado Mantenimiento Periódico UAERMV Arterial SD Aclaración reporte ejecución mayo 2016-</v>
          </cell>
          <cell r="AU5829">
            <v>0</v>
          </cell>
          <cell r="AV5829" t="str">
            <v>sc</v>
          </cell>
        </row>
        <row r="5830">
          <cell r="AP5830">
            <v>507632</v>
          </cell>
          <cell r="AQ5830">
            <v>11001626</v>
          </cell>
          <cell r="AR5830">
            <v>11</v>
          </cell>
          <cell r="AS5830">
            <v>42661</v>
          </cell>
          <cell r="AT5830" t="str">
            <v>SD Terminado Mantenimiento Periódico UAERMV Arterial SD Aclaración reporte ejecución mayo 2016-</v>
          </cell>
          <cell r="AU5830">
            <v>0</v>
          </cell>
          <cell r="AV5830" t="str">
            <v>sc</v>
          </cell>
        </row>
        <row r="5831">
          <cell r="AP5831">
            <v>507639</v>
          </cell>
          <cell r="AQ5831">
            <v>11001606</v>
          </cell>
          <cell r="AR5831">
            <v>11</v>
          </cell>
          <cell r="AS5831">
            <v>42342</v>
          </cell>
          <cell r="AT5831" t="str">
            <v>IDU-70-2012 Excluido Construcción IDU Arterial  -</v>
          </cell>
          <cell r="AU5831">
            <v>0</v>
          </cell>
          <cell r="AV5831" t="str">
            <v>sc</v>
          </cell>
        </row>
        <row r="5832">
          <cell r="AP5832">
            <v>507643</v>
          </cell>
          <cell r="AQ5832">
            <v>11001606</v>
          </cell>
          <cell r="AR5832">
            <v>11</v>
          </cell>
          <cell r="AS5832">
            <v>41047</v>
          </cell>
          <cell r="AT5832" t="str">
            <v>CONV-009-2011 Terminado Mantenimiento Periódico UAERMV Arterial  -</v>
          </cell>
          <cell r="AU5832">
            <v>0</v>
          </cell>
          <cell r="AV5832" t="str">
            <v>sc</v>
          </cell>
        </row>
        <row r="5833">
          <cell r="AP5833">
            <v>507646</v>
          </cell>
          <cell r="AQ5833">
            <v>11001589</v>
          </cell>
          <cell r="AR5833">
            <v>11</v>
          </cell>
          <cell r="AS5833">
            <v>42661</v>
          </cell>
          <cell r="AT5833" t="str">
            <v>SD Terminado Mantenimiento Periódico UAERMV Arterial SD Aclaración reporte ejecución mayo 2016-</v>
          </cell>
          <cell r="AU5833">
            <v>0</v>
          </cell>
          <cell r="AV5833" t="str">
            <v>sc</v>
          </cell>
        </row>
        <row r="5834">
          <cell r="AP5834">
            <v>507650</v>
          </cell>
          <cell r="AQ5834">
            <v>11001589</v>
          </cell>
          <cell r="AR5834">
            <v>11</v>
          </cell>
          <cell r="AS5834">
            <v>41096</v>
          </cell>
          <cell r="AT5834" t="str">
            <v>CONV-009-2011 Terminado Mantenimiento Periódico UAERMV Arterial  -</v>
          </cell>
          <cell r="AU5834">
            <v>0</v>
          </cell>
          <cell r="AV5834" t="str">
            <v>sc</v>
          </cell>
        </row>
        <row r="5835">
          <cell r="AP5835">
            <v>507693</v>
          </cell>
          <cell r="AQ5835">
            <v>11005806</v>
          </cell>
          <cell r="AR5835">
            <v>11</v>
          </cell>
          <cell r="AS5835">
            <v>42313</v>
          </cell>
          <cell r="AT5835" t="str">
            <v>IDU-1680-2014 Terminado Mantenimiento Rutinario IDU Arterial  -</v>
          </cell>
          <cell r="AU5835">
            <v>0</v>
          </cell>
          <cell r="AV5835" t="str">
            <v>sc</v>
          </cell>
        </row>
        <row r="5836">
          <cell r="AP5836">
            <v>507698</v>
          </cell>
          <cell r="AQ5836">
            <v>11005720</v>
          </cell>
          <cell r="AR5836">
            <v>11</v>
          </cell>
          <cell r="AS5836">
            <v>42313</v>
          </cell>
          <cell r="AT5836" t="str">
            <v>IDU-1680-2014 Terminado Mantenimiento Rutinario IDU Arterial  -</v>
          </cell>
          <cell r="AU5836">
            <v>0</v>
          </cell>
          <cell r="AV5836" t="str">
            <v>sc</v>
          </cell>
        </row>
        <row r="5837">
          <cell r="AP5837">
            <v>507703</v>
          </cell>
          <cell r="AQ5837">
            <v>11005663</v>
          </cell>
          <cell r="AR5837">
            <v>11</v>
          </cell>
          <cell r="AS5837">
            <v>42313</v>
          </cell>
          <cell r="AT5837" t="str">
            <v>IDU-1680-2014 Terminado Mantenimiento Rutinario IDU Arterial  -</v>
          </cell>
          <cell r="AU5837">
            <v>0</v>
          </cell>
          <cell r="AV5837" t="str">
            <v>sc</v>
          </cell>
        </row>
        <row r="5838">
          <cell r="AP5838">
            <v>507936</v>
          </cell>
          <cell r="AQ5838">
            <v>1006416</v>
          </cell>
          <cell r="AR5838">
            <v>11</v>
          </cell>
          <cell r="AS5838">
            <v>42313</v>
          </cell>
          <cell r="AT5838" t="str">
            <v>IDU-083-2012 Terminado Mantenimiento Periódico IDU Arterial  -</v>
          </cell>
          <cell r="AU5838">
            <v>0</v>
          </cell>
          <cell r="AV5838" t="str">
            <v>sc</v>
          </cell>
        </row>
        <row r="5839">
          <cell r="AP5839">
            <v>507938</v>
          </cell>
          <cell r="AQ5839">
            <v>1006416</v>
          </cell>
          <cell r="AR5839">
            <v>11</v>
          </cell>
          <cell r="AS5839">
            <v>42313</v>
          </cell>
          <cell r="AT5839" t="str">
            <v>IDU-083-2012 Terminado Mantenimiento Periódico IDU Arterial  -</v>
          </cell>
          <cell r="AU5839">
            <v>0</v>
          </cell>
          <cell r="AV5839" t="str">
            <v>sc</v>
          </cell>
        </row>
        <row r="5840">
          <cell r="AP5840">
            <v>507940</v>
          </cell>
          <cell r="AQ5840">
            <v>1006416</v>
          </cell>
          <cell r="AR5840">
            <v>11</v>
          </cell>
          <cell r="AS5840">
            <v>42313</v>
          </cell>
          <cell r="AT5840" t="str">
            <v>IDU-1686-2014 Terminado Rehabilitación IDU Arterial  -</v>
          </cell>
          <cell r="AU5840">
            <v>0</v>
          </cell>
          <cell r="AV5840" t="str">
            <v>sc</v>
          </cell>
        </row>
        <row r="5841">
          <cell r="AP5841">
            <v>507958</v>
          </cell>
          <cell r="AQ5841">
            <v>1006378</v>
          </cell>
          <cell r="AR5841">
            <v>11</v>
          </cell>
          <cell r="AS5841">
            <v>42667</v>
          </cell>
          <cell r="AT5841" t="str">
            <v>SD Terminado Mantenimiento Periódico UAERMV Arterial SD Intervenida 06/01/2012 Reporte depuración ejecución UMV-</v>
          </cell>
          <cell r="AU5841">
            <v>0</v>
          </cell>
          <cell r="AV5841" t="str">
            <v>sc</v>
          </cell>
        </row>
        <row r="5842">
          <cell r="AP5842">
            <v>507960</v>
          </cell>
          <cell r="AQ5842">
            <v>1006378</v>
          </cell>
          <cell r="AR5842">
            <v>11</v>
          </cell>
          <cell r="AS5842">
            <v>42667</v>
          </cell>
          <cell r="AT5842" t="str">
            <v>SD Terminado Mantenimiento Periódico UAERMV Arterial SD Intervenida 06/01/2012 Reporte depuración ejecución UMV-</v>
          </cell>
          <cell r="AU5842">
            <v>0</v>
          </cell>
          <cell r="AV5842" t="str">
            <v>sc</v>
          </cell>
        </row>
        <row r="5843">
          <cell r="AP5843">
            <v>507962</v>
          </cell>
          <cell r="AQ5843">
            <v>1006378</v>
          </cell>
          <cell r="AR5843">
            <v>11</v>
          </cell>
          <cell r="AS5843">
            <v>42667</v>
          </cell>
          <cell r="AT5843" t="str">
            <v>SD Terminado Mantenimiento Periódico UAERMV Arterial SD Intervenida 06/01/2012 Reporte depuración ejecución UMV-</v>
          </cell>
          <cell r="AU5843">
            <v>0</v>
          </cell>
          <cell r="AV5843" t="str">
            <v>sc</v>
          </cell>
        </row>
        <row r="5844">
          <cell r="AP5844">
            <v>507964</v>
          </cell>
          <cell r="AQ5844">
            <v>1006378</v>
          </cell>
          <cell r="AR5844">
            <v>11</v>
          </cell>
          <cell r="AS5844">
            <v>42313</v>
          </cell>
          <cell r="AT5844" t="str">
            <v>IDU-083-2012 Terminado Mantenimiento Periódico IDU Arterial  -</v>
          </cell>
          <cell r="AU5844">
            <v>0</v>
          </cell>
          <cell r="AV5844" t="str">
            <v>sc</v>
          </cell>
        </row>
        <row r="5845">
          <cell r="AP5845">
            <v>507966</v>
          </cell>
          <cell r="AQ5845">
            <v>1006378</v>
          </cell>
          <cell r="AR5845">
            <v>11</v>
          </cell>
          <cell r="AS5845">
            <v>42667</v>
          </cell>
          <cell r="AT5845" t="str">
            <v>SD Terminado Mantenimiento Periódico UAERMV Arterial SD Intervenida 06/01/2012 Reporte depuración ejecución UMV-</v>
          </cell>
          <cell r="AU5845">
            <v>0</v>
          </cell>
          <cell r="AV5845" t="str">
            <v>sc</v>
          </cell>
        </row>
        <row r="5846">
          <cell r="AP5846">
            <v>507968</v>
          </cell>
          <cell r="AQ5846">
            <v>1006378</v>
          </cell>
          <cell r="AR5846">
            <v>11</v>
          </cell>
          <cell r="AS5846">
            <v>42667</v>
          </cell>
          <cell r="AT5846" t="str">
            <v>SD Terminado Mantenimiento Periódico UAERMV Arterial SD Intervenida 06/01/2012 Reporte depuración ejecución UMV-</v>
          </cell>
          <cell r="AU5846">
            <v>0</v>
          </cell>
          <cell r="AV5846" t="str">
            <v>sc</v>
          </cell>
        </row>
        <row r="5847">
          <cell r="AP5847">
            <v>508312</v>
          </cell>
          <cell r="AQ5847">
            <v>11012257</v>
          </cell>
          <cell r="AR5847">
            <v>11</v>
          </cell>
          <cell r="AS5847">
            <v>42313</v>
          </cell>
          <cell r="AT5847" t="str">
            <v>IDU-1815-2013 Terminado Acciones de Movilidad IDU Arterial  -Puente6-POLIZA ESTABILIDAD ACTIVA</v>
          </cell>
          <cell r="AU5847">
            <v>43555</v>
          </cell>
          <cell r="AV5847" t="str">
            <v>sc</v>
          </cell>
        </row>
        <row r="5848">
          <cell r="AP5848">
            <v>508314</v>
          </cell>
          <cell r="AQ5848">
            <v>11012257</v>
          </cell>
          <cell r="AR5848">
            <v>11</v>
          </cell>
          <cell r="AS5848">
            <v>42313</v>
          </cell>
          <cell r="AT5848" t="str">
            <v>IDU-1815-2013 Terminado Acciones de Movilidad IDU Arterial  -Puente6-POLIZA ESTABILIDAD ACTIVA</v>
          </cell>
          <cell r="AU5848">
            <v>43555</v>
          </cell>
          <cell r="AV5848" t="str">
            <v>sc</v>
          </cell>
        </row>
        <row r="5849">
          <cell r="AP5849">
            <v>508320</v>
          </cell>
          <cell r="AQ5849">
            <v>11012243</v>
          </cell>
          <cell r="AR5849">
            <v>11</v>
          </cell>
          <cell r="AS5849">
            <v>42667</v>
          </cell>
          <cell r="AT5849" t="str">
            <v>SD Terminado Mantenimiento Periódico UAERMV Local SD -</v>
          </cell>
          <cell r="AU5849">
            <v>0</v>
          </cell>
          <cell r="AV5849" t="str">
            <v>sc</v>
          </cell>
        </row>
        <row r="5850">
          <cell r="AP5850">
            <v>508387</v>
          </cell>
          <cell r="AQ5850">
            <v>11012242</v>
          </cell>
          <cell r="AR5850">
            <v>11</v>
          </cell>
          <cell r="AS5850">
            <v>42313</v>
          </cell>
          <cell r="AT5850" t="str">
            <v>IDU-1815-2013 Terminado Acciones de Movilidad IDU Arterial  -</v>
          </cell>
          <cell r="AU5850">
            <v>0</v>
          </cell>
          <cell r="AV5850" t="str">
            <v>sc</v>
          </cell>
        </row>
        <row r="5851">
          <cell r="AP5851">
            <v>508389</v>
          </cell>
          <cell r="AQ5851">
            <v>11012242</v>
          </cell>
          <cell r="AR5851">
            <v>11</v>
          </cell>
          <cell r="AS5851">
            <v>42313</v>
          </cell>
          <cell r="AT5851" t="str">
            <v>IDU-1815-2013 Terminado Acciones de Movilidad IDU Arterial  -</v>
          </cell>
          <cell r="AU5851">
            <v>0</v>
          </cell>
          <cell r="AV5851" t="str">
            <v>sc</v>
          </cell>
        </row>
        <row r="5852">
          <cell r="AP5852">
            <v>508575</v>
          </cell>
          <cell r="AQ5852">
            <v>11012192</v>
          </cell>
          <cell r="AR5852">
            <v>11</v>
          </cell>
          <cell r="AS5852">
            <v>42313</v>
          </cell>
          <cell r="AT5852" t="str">
            <v>IDU-69-2008 Terminado Mantenimiento Periódico IDU Arterial  -</v>
          </cell>
          <cell r="AU5852">
            <v>0</v>
          </cell>
          <cell r="AV5852" t="str">
            <v>sc</v>
          </cell>
        </row>
        <row r="5853">
          <cell r="AP5853">
            <v>508577</v>
          </cell>
          <cell r="AQ5853">
            <v>11012192</v>
          </cell>
          <cell r="AR5853">
            <v>11</v>
          </cell>
          <cell r="AS5853">
            <v>42313</v>
          </cell>
          <cell r="AT5853" t="str">
            <v>IDU-69-2008 Terminado Mantenimiento Periódico IDU Arterial  -</v>
          </cell>
          <cell r="AU5853">
            <v>0</v>
          </cell>
          <cell r="AV5853" t="str">
            <v>sc</v>
          </cell>
        </row>
        <row r="5854">
          <cell r="AP5854">
            <v>508579</v>
          </cell>
          <cell r="AQ5854">
            <v>11012192</v>
          </cell>
          <cell r="AR5854">
            <v>11</v>
          </cell>
          <cell r="AS5854">
            <v>41149</v>
          </cell>
          <cell r="AT5854" t="str">
            <v>SD Terminado Mantenimiento Periódico UAERMV Arterial  -</v>
          </cell>
          <cell r="AU5854">
            <v>0</v>
          </cell>
          <cell r="AV5854" t="str">
            <v>sc</v>
          </cell>
        </row>
        <row r="5855">
          <cell r="AP5855">
            <v>508581</v>
          </cell>
          <cell r="AQ5855">
            <v>11012192</v>
          </cell>
          <cell r="AR5855">
            <v>11</v>
          </cell>
          <cell r="AS5855">
            <v>42313</v>
          </cell>
          <cell r="AT5855" t="str">
            <v>IDU-69-2008 Terminado Mantenimiento Periódico IDU Arterial  -</v>
          </cell>
          <cell r="AU5855">
            <v>0</v>
          </cell>
          <cell r="AV5855" t="str">
            <v>sc</v>
          </cell>
        </row>
        <row r="5856">
          <cell r="AP5856">
            <v>508584</v>
          </cell>
          <cell r="AQ5856">
            <v>11012197</v>
          </cell>
          <cell r="AR5856">
            <v>11</v>
          </cell>
          <cell r="AS5856">
            <v>41149</v>
          </cell>
          <cell r="AT5856" t="str">
            <v>SD Terminado Mantenimiento Periódico UAERMV Arterial  -</v>
          </cell>
          <cell r="AU5856">
            <v>0</v>
          </cell>
          <cell r="AV5856" t="str">
            <v>sc</v>
          </cell>
        </row>
        <row r="5857">
          <cell r="AP5857">
            <v>508586</v>
          </cell>
          <cell r="AQ5857">
            <v>11012197</v>
          </cell>
          <cell r="AR5857">
            <v>11</v>
          </cell>
          <cell r="AS5857">
            <v>41149</v>
          </cell>
          <cell r="AT5857" t="str">
            <v>SD Terminado Mantenimiento Periódico UAERMV Arterial  -</v>
          </cell>
          <cell r="AU5857">
            <v>0</v>
          </cell>
          <cell r="AV5857" t="str">
            <v>sc</v>
          </cell>
        </row>
        <row r="5858">
          <cell r="AP5858">
            <v>508588</v>
          </cell>
          <cell r="AQ5858">
            <v>11012197</v>
          </cell>
          <cell r="AR5858">
            <v>11</v>
          </cell>
          <cell r="AS5858">
            <v>41149</v>
          </cell>
          <cell r="AT5858" t="str">
            <v>SD Terminado Mantenimiento Periódico UAERMV Arterial  -</v>
          </cell>
          <cell r="AU5858">
            <v>0</v>
          </cell>
          <cell r="AV5858" t="str">
            <v>sc</v>
          </cell>
        </row>
        <row r="5859">
          <cell r="AP5859">
            <v>508590</v>
          </cell>
          <cell r="AQ5859">
            <v>11012197</v>
          </cell>
          <cell r="AR5859">
            <v>11</v>
          </cell>
          <cell r="AS5859">
            <v>41149</v>
          </cell>
          <cell r="AT5859" t="str">
            <v>SD Terminado Mantenimiento Periódico UAERMV Arterial  -</v>
          </cell>
          <cell r="AU5859">
            <v>0</v>
          </cell>
          <cell r="AV5859" t="str">
            <v>sc</v>
          </cell>
        </row>
        <row r="5860">
          <cell r="AP5860">
            <v>508593</v>
          </cell>
          <cell r="AQ5860">
            <v>11011651</v>
          </cell>
          <cell r="AR5860">
            <v>11</v>
          </cell>
          <cell r="AS5860">
            <v>42313</v>
          </cell>
          <cell r="AT5860" t="str">
            <v>IDU-69-2008 Terminado Mantenimiento Periódico IDU Arterial  -</v>
          </cell>
          <cell r="AU5860">
            <v>0</v>
          </cell>
          <cell r="AV5860" t="str">
            <v>sc</v>
          </cell>
        </row>
        <row r="5861">
          <cell r="AP5861">
            <v>508595</v>
          </cell>
          <cell r="AQ5861">
            <v>11011651</v>
          </cell>
          <cell r="AR5861">
            <v>11</v>
          </cell>
          <cell r="AS5861">
            <v>42313</v>
          </cell>
          <cell r="AT5861" t="str">
            <v>IDU-69-2008 Terminado Mantenimiento Periódico IDU Arterial  -</v>
          </cell>
          <cell r="AU5861">
            <v>0</v>
          </cell>
          <cell r="AV5861" t="str">
            <v>sc</v>
          </cell>
        </row>
        <row r="5862">
          <cell r="AP5862">
            <v>508599</v>
          </cell>
          <cell r="AQ5862">
            <v>11011651</v>
          </cell>
          <cell r="AR5862">
            <v>11</v>
          </cell>
          <cell r="AS5862">
            <v>42313</v>
          </cell>
          <cell r="AT5862" t="str">
            <v>IDU-69-2008 Terminado Mantenimiento Periódico IDU Arterial  -</v>
          </cell>
          <cell r="AU5862">
            <v>0</v>
          </cell>
          <cell r="AV5862" t="str">
            <v>sc</v>
          </cell>
        </row>
        <row r="5863">
          <cell r="AP5863">
            <v>508602</v>
          </cell>
          <cell r="AQ5863">
            <v>11011647</v>
          </cell>
          <cell r="AR5863">
            <v>11</v>
          </cell>
          <cell r="AS5863">
            <v>42313</v>
          </cell>
          <cell r="AT5863" t="str">
            <v>IDU-69-2008 Terminado Mantenimiento Periódico IDU Arterial  -</v>
          </cell>
          <cell r="AU5863">
            <v>0</v>
          </cell>
          <cell r="AV5863" t="str">
            <v>sc</v>
          </cell>
        </row>
        <row r="5864">
          <cell r="AP5864">
            <v>508604</v>
          </cell>
          <cell r="AQ5864">
            <v>11011647</v>
          </cell>
          <cell r="AR5864">
            <v>11</v>
          </cell>
          <cell r="AS5864">
            <v>42313</v>
          </cell>
          <cell r="AT5864" t="str">
            <v>IDU-69-2008 Terminado Mantenimiento Periódico IDU Arterial  -</v>
          </cell>
          <cell r="AU5864">
            <v>0</v>
          </cell>
          <cell r="AV5864" t="str">
            <v>sc</v>
          </cell>
        </row>
        <row r="5865">
          <cell r="AP5865">
            <v>508606</v>
          </cell>
          <cell r="AQ5865">
            <v>11011647</v>
          </cell>
          <cell r="AR5865">
            <v>11</v>
          </cell>
          <cell r="AS5865">
            <v>41149</v>
          </cell>
          <cell r="AT5865" t="str">
            <v>SD Terminado Mantenimiento Periódico UAERMV Arterial  -</v>
          </cell>
          <cell r="AU5865">
            <v>0</v>
          </cell>
          <cell r="AV5865" t="str">
            <v>sc</v>
          </cell>
        </row>
        <row r="5866">
          <cell r="AP5866">
            <v>508608</v>
          </cell>
          <cell r="AQ5866">
            <v>11011647</v>
          </cell>
          <cell r="AR5866">
            <v>11</v>
          </cell>
          <cell r="AS5866">
            <v>42313</v>
          </cell>
          <cell r="AT5866" t="str">
            <v>IDU-69-2008 Terminado Mantenimiento Periódico IDU Arterial  -</v>
          </cell>
          <cell r="AU5866">
            <v>0</v>
          </cell>
          <cell r="AV5866" t="str">
            <v>sc</v>
          </cell>
        </row>
        <row r="5867">
          <cell r="AP5867">
            <v>508613</v>
          </cell>
          <cell r="AQ5867">
            <v>11011640</v>
          </cell>
          <cell r="AR5867">
            <v>11</v>
          </cell>
          <cell r="AS5867">
            <v>42313</v>
          </cell>
          <cell r="AT5867" t="str">
            <v>IDU-69-2008 Terminado Mantenimiento Periódico IDU Arterial  -</v>
          </cell>
          <cell r="AU5867">
            <v>0</v>
          </cell>
          <cell r="AV5867" t="str">
            <v>sc</v>
          </cell>
        </row>
        <row r="5868">
          <cell r="AP5868">
            <v>508620</v>
          </cell>
          <cell r="AQ5868">
            <v>11011634</v>
          </cell>
          <cell r="AR5868">
            <v>11</v>
          </cell>
          <cell r="AS5868">
            <v>42313</v>
          </cell>
          <cell r="AT5868" t="str">
            <v>IDU-69-2008 Terminado Mantenimiento Periódico IDU Arterial  -</v>
          </cell>
          <cell r="AU5868">
            <v>0</v>
          </cell>
          <cell r="AV5868" t="str">
            <v>sc</v>
          </cell>
        </row>
        <row r="5869">
          <cell r="AP5869">
            <v>508622</v>
          </cell>
          <cell r="AQ5869">
            <v>11011634</v>
          </cell>
          <cell r="AR5869">
            <v>11</v>
          </cell>
          <cell r="AS5869">
            <v>42313</v>
          </cell>
          <cell r="AT5869" t="str">
            <v>IDU-69-2008 Terminado Mantenimiento Periódico IDU Arterial  -</v>
          </cell>
          <cell r="AU5869">
            <v>0</v>
          </cell>
          <cell r="AV5869" t="str">
            <v>sc</v>
          </cell>
        </row>
        <row r="5870">
          <cell r="AP5870">
            <v>508626</v>
          </cell>
          <cell r="AQ5870">
            <v>11011634</v>
          </cell>
          <cell r="AR5870">
            <v>11</v>
          </cell>
          <cell r="AS5870">
            <v>42313</v>
          </cell>
          <cell r="AT5870" t="str">
            <v>IDU-69-2008 Terminado Mantenimiento Periódico IDU Arterial  -</v>
          </cell>
          <cell r="AU5870">
            <v>0</v>
          </cell>
          <cell r="AV5870" t="str">
            <v>sc</v>
          </cell>
        </row>
        <row r="5871">
          <cell r="AP5871">
            <v>508714</v>
          </cell>
          <cell r="AQ5871">
            <v>11011561</v>
          </cell>
          <cell r="AR5871">
            <v>11</v>
          </cell>
          <cell r="AS5871">
            <v>42313</v>
          </cell>
          <cell r="AT5871" t="str">
            <v>IDU-69-2008 Terminado Rehabilitación IDU Arterial  -Calzada2-POLIZA ESTABILIDAD ACTIVA</v>
          </cell>
          <cell r="AU5871">
            <v>43100</v>
          </cell>
          <cell r="AV5871" t="str">
            <v>sc</v>
          </cell>
        </row>
        <row r="5872">
          <cell r="AP5872">
            <v>508716</v>
          </cell>
          <cell r="AQ5872">
            <v>11011561</v>
          </cell>
          <cell r="AR5872">
            <v>11</v>
          </cell>
          <cell r="AS5872">
            <v>42313</v>
          </cell>
          <cell r="AT5872" t="str">
            <v>IDU-69-2008 Terminado Mantenimiento Rutinario IDU Arterial  -Calzada2-POLIZA ESTABILIDAD ACTIVA</v>
          </cell>
          <cell r="AU5872">
            <v>43100</v>
          </cell>
          <cell r="AV5872" t="str">
            <v>sc</v>
          </cell>
        </row>
        <row r="5873">
          <cell r="AP5873">
            <v>508720</v>
          </cell>
          <cell r="AQ5873">
            <v>11011561</v>
          </cell>
          <cell r="AR5873">
            <v>11</v>
          </cell>
          <cell r="AS5873">
            <v>42313</v>
          </cell>
          <cell r="AT5873" t="str">
            <v>IDU-55-2012 Terminado Acciones de Movilidad IDU Arterial  -Calzada2-POLIZA ESTABILIDAD ACTIVA</v>
          </cell>
          <cell r="AU5873">
            <v>43100</v>
          </cell>
          <cell r="AV5873" t="str">
            <v>sc</v>
          </cell>
        </row>
        <row r="5874">
          <cell r="AP5874">
            <v>508723</v>
          </cell>
          <cell r="AQ5874">
            <v>11011569</v>
          </cell>
          <cell r="AR5874">
            <v>11</v>
          </cell>
          <cell r="AS5874">
            <v>42313</v>
          </cell>
          <cell r="AT5874" t="str">
            <v>IDU-69-2008 Terminado Rehabilitación IDU Arterial  -Calzada8-POLIZA ESTABILIDAD ACTIVA</v>
          </cell>
          <cell r="AU5874">
            <v>43100</v>
          </cell>
          <cell r="AV5874" t="str">
            <v>sc</v>
          </cell>
        </row>
        <row r="5875">
          <cell r="AP5875">
            <v>508729</v>
          </cell>
          <cell r="AQ5875">
            <v>11011569</v>
          </cell>
          <cell r="AR5875">
            <v>11</v>
          </cell>
          <cell r="AS5875">
            <v>42313</v>
          </cell>
          <cell r="AT5875" t="str">
            <v>IDU-69-2008 Terminado Rehabilitación IDU Arterial  -Calzada8-POLIZA ESTABILIDAD ACTIVA</v>
          </cell>
          <cell r="AU5875">
            <v>43100</v>
          </cell>
          <cell r="AV5875" t="str">
            <v>sc</v>
          </cell>
        </row>
        <row r="5876">
          <cell r="AP5876">
            <v>508732</v>
          </cell>
          <cell r="AQ5876">
            <v>12000006</v>
          </cell>
          <cell r="AR5876">
            <v>11</v>
          </cell>
          <cell r="AS5876">
            <v>42313</v>
          </cell>
          <cell r="AT5876" t="str">
            <v>IDU-69-2008 Terminado Rehabilitación IDU Arterial  -</v>
          </cell>
          <cell r="AU5876">
            <v>0</v>
          </cell>
          <cell r="AV5876" t="str">
            <v>sc</v>
          </cell>
        </row>
        <row r="5877">
          <cell r="AP5877">
            <v>508738</v>
          </cell>
          <cell r="AQ5877">
            <v>12000006</v>
          </cell>
          <cell r="AR5877">
            <v>11</v>
          </cell>
          <cell r="AS5877">
            <v>42313</v>
          </cell>
          <cell r="AT5877" t="str">
            <v>IDU-69-2008 Terminado Rehabilitación IDU Arterial  -</v>
          </cell>
          <cell r="AU5877">
            <v>0</v>
          </cell>
          <cell r="AV5877" t="str">
            <v>sc</v>
          </cell>
        </row>
        <row r="5878">
          <cell r="AP5878">
            <v>508741</v>
          </cell>
          <cell r="AQ5878">
            <v>12000008</v>
          </cell>
          <cell r="AR5878">
            <v>11</v>
          </cell>
          <cell r="AS5878">
            <v>42313</v>
          </cell>
          <cell r="AT5878" t="str">
            <v>IDU-69-2008 Terminado Rehabilitación IDU Arterial  -</v>
          </cell>
          <cell r="AU5878">
            <v>0</v>
          </cell>
          <cell r="AV5878" t="str">
            <v>sc</v>
          </cell>
        </row>
        <row r="5879">
          <cell r="AP5879">
            <v>508743</v>
          </cell>
          <cell r="AQ5879">
            <v>12000008</v>
          </cell>
          <cell r="AR5879">
            <v>11</v>
          </cell>
          <cell r="AS5879">
            <v>42313</v>
          </cell>
          <cell r="AT5879" t="str">
            <v>IDU-69-2008 Terminado Mantenimiento Rutinario IDU Arterial  -</v>
          </cell>
          <cell r="AU5879">
            <v>0</v>
          </cell>
          <cell r="AV5879" t="str">
            <v>sc</v>
          </cell>
        </row>
        <row r="5880">
          <cell r="AP5880">
            <v>508745</v>
          </cell>
          <cell r="AQ5880">
            <v>12000008</v>
          </cell>
          <cell r="AR5880">
            <v>11</v>
          </cell>
          <cell r="AS5880">
            <v>40774</v>
          </cell>
          <cell r="AT5880" t="str">
            <v>CONV-016-2011 Terminado Mantenimiento Periódico UAERMV Arterial  -</v>
          </cell>
          <cell r="AU5880">
            <v>0</v>
          </cell>
          <cell r="AV5880" t="str">
            <v>sc</v>
          </cell>
        </row>
        <row r="5881">
          <cell r="AP5881">
            <v>508747</v>
          </cell>
          <cell r="AQ5881">
            <v>12000008</v>
          </cell>
          <cell r="AR5881">
            <v>11</v>
          </cell>
          <cell r="AS5881">
            <v>42313</v>
          </cell>
          <cell r="AT5881" t="str">
            <v>IDU-69-2008 Terminado Mantenimiento Periódico IDU Arterial  -</v>
          </cell>
          <cell r="AU5881">
            <v>0</v>
          </cell>
          <cell r="AV5881" t="str">
            <v>sc</v>
          </cell>
        </row>
        <row r="5882">
          <cell r="AP5882">
            <v>508750</v>
          </cell>
          <cell r="AQ5882">
            <v>11005527</v>
          </cell>
          <cell r="AR5882">
            <v>11</v>
          </cell>
          <cell r="AS5882">
            <v>42313</v>
          </cell>
          <cell r="AT5882" t="str">
            <v>IDU-1680-2014 Terminado Mantenimiento Rutinario IDU Arterial  -</v>
          </cell>
          <cell r="AU5882">
            <v>0</v>
          </cell>
          <cell r="AV5882" t="str">
            <v>sc</v>
          </cell>
        </row>
        <row r="5883">
          <cell r="AP5883">
            <v>508752</v>
          </cell>
          <cell r="AQ5883">
            <v>11005527</v>
          </cell>
          <cell r="AR5883">
            <v>11</v>
          </cell>
          <cell r="AS5883">
            <v>42313</v>
          </cell>
          <cell r="AT5883" t="str">
            <v>IDU-1680-2014 Terminado Mantenimiento Rutinario IDU Arterial  -</v>
          </cell>
          <cell r="AU5883">
            <v>0</v>
          </cell>
          <cell r="AV5883" t="str">
            <v>sc</v>
          </cell>
        </row>
        <row r="5884">
          <cell r="AP5884">
            <v>508762</v>
          </cell>
          <cell r="AQ5884">
            <v>11004373</v>
          </cell>
          <cell r="AR5884">
            <v>11</v>
          </cell>
          <cell r="AS5884">
            <v>42313</v>
          </cell>
          <cell r="AT5884" t="str">
            <v>IDU-1680-2014 Terminado Mantenimiento Rutinario IDU Arterial  -</v>
          </cell>
          <cell r="AU5884">
            <v>0</v>
          </cell>
          <cell r="AV5884" t="str">
            <v>sc</v>
          </cell>
        </row>
        <row r="5885">
          <cell r="AP5885">
            <v>508769</v>
          </cell>
          <cell r="AQ5885">
            <v>11003702</v>
          </cell>
          <cell r="AR5885">
            <v>11</v>
          </cell>
          <cell r="AS5885">
            <v>42313</v>
          </cell>
          <cell r="AT5885" t="str">
            <v>IDU-1680-2014 Terminado Mantenimiento Rutinario IDU Arterial  -</v>
          </cell>
          <cell r="AU5885">
            <v>0</v>
          </cell>
          <cell r="AV5885" t="str">
            <v>sc</v>
          </cell>
        </row>
        <row r="5886">
          <cell r="AP5886">
            <v>508772</v>
          </cell>
          <cell r="AQ5886">
            <v>11005610</v>
          </cell>
          <cell r="AR5886">
            <v>11</v>
          </cell>
          <cell r="AS5886">
            <v>42313</v>
          </cell>
          <cell r="AT5886" t="str">
            <v>IDU-1680-2014 Terminado Mantenimiento Rutinario IDU Arterial  -</v>
          </cell>
          <cell r="AU5886">
            <v>0</v>
          </cell>
          <cell r="AV5886" t="str">
            <v>sc</v>
          </cell>
        </row>
        <row r="5887">
          <cell r="AP5887">
            <v>508777</v>
          </cell>
          <cell r="AQ5887">
            <v>11004938</v>
          </cell>
          <cell r="AR5887">
            <v>11</v>
          </cell>
          <cell r="AS5887">
            <v>42313</v>
          </cell>
          <cell r="AT5887" t="str">
            <v>IDU-1680-2014 Terminado Mantenimiento Rutinario IDU Arterial  -</v>
          </cell>
          <cell r="AU5887">
            <v>0</v>
          </cell>
          <cell r="AV5887" t="str">
            <v>sc</v>
          </cell>
        </row>
        <row r="5888">
          <cell r="AP5888">
            <v>509096</v>
          </cell>
          <cell r="AQ5888">
            <v>12000004</v>
          </cell>
          <cell r="AR5888">
            <v>11</v>
          </cell>
          <cell r="AS5888">
            <v>42313</v>
          </cell>
          <cell r="AT5888" t="str">
            <v>IDU-69-2008 Terminado Mantenimiento Rutinario IDU Arterial  -Calzada2-POLIZA ESTABILIDAD ACTIVA</v>
          </cell>
          <cell r="AU5888">
            <v>180348</v>
          </cell>
          <cell r="AV5888" t="str">
            <v>sc</v>
          </cell>
        </row>
        <row r="5889">
          <cell r="AP5889">
            <v>509105</v>
          </cell>
          <cell r="AQ5889">
            <v>12000007</v>
          </cell>
          <cell r="AR5889">
            <v>11</v>
          </cell>
          <cell r="AS5889">
            <v>42313</v>
          </cell>
          <cell r="AT5889" t="str">
            <v>IDU-69-2008 Terminado Mantenimiento Periódico IDU Arterial  -Calzada2-POLIZA ESTABILIDAD ACTIVA</v>
          </cell>
          <cell r="AU5889">
            <v>519105</v>
          </cell>
          <cell r="AV5889" t="str">
            <v>sc</v>
          </cell>
        </row>
        <row r="5890">
          <cell r="AP5890">
            <v>509110</v>
          </cell>
          <cell r="AQ5890">
            <v>12000001</v>
          </cell>
          <cell r="AR5890">
            <v>11</v>
          </cell>
          <cell r="AS5890">
            <v>42313</v>
          </cell>
          <cell r="AT5890" t="str">
            <v>IDU-69-2008 Terminado Mantenimiento Periódico IDU Arterial  -</v>
          </cell>
          <cell r="AU5890">
            <v>180280</v>
          </cell>
          <cell r="AV5890" t="str">
            <v>sc</v>
          </cell>
        </row>
        <row r="5891">
          <cell r="AP5891">
            <v>509112</v>
          </cell>
          <cell r="AQ5891">
            <v>12000001</v>
          </cell>
          <cell r="AR5891">
            <v>11</v>
          </cell>
          <cell r="AS5891">
            <v>42313</v>
          </cell>
          <cell r="AT5891" t="str">
            <v>IDU-69-2008 Terminado Mantenimiento Rutinario IDU Arterial  -</v>
          </cell>
          <cell r="AU5891">
            <v>180281</v>
          </cell>
          <cell r="AV5891" t="str">
            <v>sc</v>
          </cell>
        </row>
        <row r="5892">
          <cell r="AP5892">
            <v>509128</v>
          </cell>
          <cell r="AQ5892">
            <v>11011589</v>
          </cell>
          <cell r="AR5892">
            <v>11</v>
          </cell>
          <cell r="AS5892">
            <v>42313</v>
          </cell>
          <cell r="AT5892" t="str">
            <v>IDU-69-2008 Terminado Mantenimiento Periódico IDU Arterial  -Calzada 4-POLIZA ESTABILIDAD ACTIVA</v>
          </cell>
          <cell r="AU5892">
            <v>181065</v>
          </cell>
          <cell r="AV5892" t="str">
            <v>sc</v>
          </cell>
        </row>
        <row r="5893">
          <cell r="AP5893">
            <v>509130</v>
          </cell>
          <cell r="AQ5893">
            <v>11011589</v>
          </cell>
          <cell r="AR5893">
            <v>11</v>
          </cell>
          <cell r="AS5893">
            <v>42313</v>
          </cell>
          <cell r="AT5893" t="str">
            <v>IDU-69-2008 Terminado Mantenimiento Rutinario IDU Arterial  -Calzada 4-POLIZA ESTABILIDAD ACTIVA</v>
          </cell>
          <cell r="AU5893">
            <v>181060</v>
          </cell>
          <cell r="AV5893" t="str">
            <v>sc</v>
          </cell>
        </row>
        <row r="5894">
          <cell r="AP5894">
            <v>509137</v>
          </cell>
          <cell r="AQ5894">
            <v>11011557</v>
          </cell>
          <cell r="AR5894">
            <v>11</v>
          </cell>
          <cell r="AS5894">
            <v>42313</v>
          </cell>
          <cell r="AT5894" t="str">
            <v>IDU-55-2012 Terminado Acciones de Movilidad IDU Arterial  -</v>
          </cell>
          <cell r="AU5894">
            <v>181061</v>
          </cell>
          <cell r="AV5894" t="str">
            <v>sc</v>
          </cell>
        </row>
        <row r="5895">
          <cell r="AP5895">
            <v>509139</v>
          </cell>
          <cell r="AQ5895">
            <v>11011557</v>
          </cell>
          <cell r="AR5895">
            <v>11</v>
          </cell>
          <cell r="AS5895">
            <v>42313</v>
          </cell>
          <cell r="AT5895" t="str">
            <v>IDU-69-2008 Terminado Mantenimiento Rutinario IDU Arterial  -</v>
          </cell>
          <cell r="AU5895">
            <v>181062</v>
          </cell>
          <cell r="AV5895" t="str">
            <v>sc</v>
          </cell>
        </row>
        <row r="5896">
          <cell r="AP5896">
            <v>509141</v>
          </cell>
          <cell r="AQ5896">
            <v>11011557</v>
          </cell>
          <cell r="AR5896">
            <v>11</v>
          </cell>
          <cell r="AS5896">
            <v>42313</v>
          </cell>
          <cell r="AT5896" t="str">
            <v>IDU-55-2012 Terminado Acciones de Movilidad IDU Arterial  -</v>
          </cell>
          <cell r="AU5896">
            <v>181069</v>
          </cell>
          <cell r="AV5896" t="str">
            <v>sc</v>
          </cell>
        </row>
        <row r="5897">
          <cell r="AP5897">
            <v>509143</v>
          </cell>
          <cell r="AQ5897">
            <v>11011557</v>
          </cell>
          <cell r="AR5897">
            <v>11</v>
          </cell>
          <cell r="AS5897">
            <v>40774</v>
          </cell>
          <cell r="AT5897" t="str">
            <v>CONV-016-2011 Terminado Mantenimiento Periódico UAERMV Arterial  -</v>
          </cell>
          <cell r="AU5897">
            <v>181071</v>
          </cell>
          <cell r="AV5897" t="str">
            <v>sc</v>
          </cell>
        </row>
        <row r="5898">
          <cell r="AP5898">
            <v>509293</v>
          </cell>
          <cell r="AQ5898">
            <v>11002157</v>
          </cell>
          <cell r="AR5898">
            <v>11</v>
          </cell>
          <cell r="AS5898">
            <v>42313</v>
          </cell>
          <cell r="AT5898" t="str">
            <v>IDU-1815-2013 Terminado Rehabilitación IDU Arterial  -Anden 1-5 Calzada 2-4-POLIZA ESTABILIDAD ACTIVA</v>
          </cell>
          <cell r="AV5898" t="str">
            <v>sc</v>
          </cell>
        </row>
        <row r="5899">
          <cell r="AP5899">
            <v>509295</v>
          </cell>
          <cell r="AQ5899">
            <v>11002157</v>
          </cell>
          <cell r="AR5899">
            <v>11</v>
          </cell>
          <cell r="AS5899">
            <v>42313</v>
          </cell>
          <cell r="AT5899" t="str">
            <v>IDU-1815-2013 Terminado Rehabilitación IDU Arterial  -Anden 1-5 Calzada 2-4-POLIZA ESTABILIDAD ACTIVA</v>
          </cell>
          <cell r="AV5899" t="str">
            <v>sc</v>
          </cell>
        </row>
        <row r="5900">
          <cell r="AP5900">
            <v>509298</v>
          </cell>
          <cell r="AQ5900">
            <v>11004798</v>
          </cell>
          <cell r="AR5900">
            <v>11</v>
          </cell>
          <cell r="AS5900">
            <v>42313</v>
          </cell>
          <cell r="AT5900" t="str">
            <v>IDU-1680-2014 Terminado Mantenimiento Rutinario IDU Arterial  -</v>
          </cell>
          <cell r="AV5900" t="str">
            <v>sc</v>
          </cell>
        </row>
        <row r="5901">
          <cell r="AP5901">
            <v>509303</v>
          </cell>
          <cell r="AQ5901">
            <v>11004679</v>
          </cell>
          <cell r="AR5901">
            <v>11</v>
          </cell>
          <cell r="AS5901">
            <v>42313</v>
          </cell>
          <cell r="AT5901" t="str">
            <v>IDU-1680-2014 Terminado Mantenimiento Rutinario IDU Arterial  -</v>
          </cell>
          <cell r="AV5901" t="str">
            <v>sc</v>
          </cell>
        </row>
        <row r="5902">
          <cell r="AP5902">
            <v>509308</v>
          </cell>
          <cell r="AQ5902">
            <v>11004466</v>
          </cell>
          <cell r="AR5902">
            <v>11</v>
          </cell>
          <cell r="AS5902">
            <v>42313</v>
          </cell>
          <cell r="AT5902" t="str">
            <v>IDU-1680-2014 Terminado Mantenimiento Rutinario IDU Arterial  -</v>
          </cell>
          <cell r="AV5902" t="str">
            <v>sc</v>
          </cell>
        </row>
        <row r="5903">
          <cell r="AP5903">
            <v>509323</v>
          </cell>
          <cell r="AQ5903">
            <v>11002064</v>
          </cell>
          <cell r="AR5903">
            <v>11</v>
          </cell>
          <cell r="AS5903">
            <v>42313</v>
          </cell>
          <cell r="AT5903" t="str">
            <v>IDU-1815-2013 Terminado Rehabilitación IDU Arterial  -Anden 1-5 Calzada 2-4-POLIZA ESTABILIDAD ACTIVA</v>
          </cell>
          <cell r="AV5903" t="str">
            <v>sc</v>
          </cell>
        </row>
        <row r="5904">
          <cell r="AP5904">
            <v>509325</v>
          </cell>
          <cell r="AQ5904">
            <v>11002064</v>
          </cell>
          <cell r="AR5904">
            <v>11</v>
          </cell>
          <cell r="AS5904">
            <v>42313</v>
          </cell>
          <cell r="AT5904" t="str">
            <v>IDU-1815-2013 Terminado Rehabilitación IDU Arterial  -Anden 1-5 Calzada 2-4-POLIZA ESTABILIDAD ACTIVA</v>
          </cell>
          <cell r="AV5904" t="str">
            <v>sc</v>
          </cell>
        </row>
        <row r="5905">
          <cell r="AP5905">
            <v>509594</v>
          </cell>
          <cell r="AQ5905">
            <v>11012265</v>
          </cell>
          <cell r="AR5905">
            <v>11</v>
          </cell>
          <cell r="AS5905">
            <v>42342</v>
          </cell>
          <cell r="AT5905" t="str">
            <v>IDU-32-2011 Terminado Construcción IDU Arterial  -Anden 1-3 Cicloruta 2 Calzada 4-POLIZA ESTABILIDAD ACTIVA</v>
          </cell>
          <cell r="AV5905" t="str">
            <v>sc</v>
          </cell>
        </row>
        <row r="5906">
          <cell r="AP5906">
            <v>509597</v>
          </cell>
          <cell r="AQ5906">
            <v>11012264</v>
          </cell>
          <cell r="AR5906">
            <v>11</v>
          </cell>
          <cell r="AS5906">
            <v>41772</v>
          </cell>
          <cell r="AT5906" t="str">
            <v>CONV-009-2011 Terminado Mantenimiento Periódico UAERMV Arterial  -</v>
          </cell>
          <cell r="AV5906" t="str">
            <v>sc</v>
          </cell>
        </row>
        <row r="5907">
          <cell r="AP5907">
            <v>509633</v>
          </cell>
          <cell r="AQ5907">
            <v>11010762</v>
          </cell>
          <cell r="AR5907">
            <v>11</v>
          </cell>
          <cell r="AS5907">
            <v>42412</v>
          </cell>
          <cell r="AT5907" t="str">
            <v>IDU-1806-2015 Contratado Mantenimiento Periódico IDU Arterial BRIGADA DE REACCIÓN VIAL -Calzada2-POLIZA ESTABILIDAD ACTIVA</v>
          </cell>
          <cell r="AV5907" t="str">
            <v>sc</v>
          </cell>
        </row>
        <row r="5908">
          <cell r="AP5908">
            <v>509635</v>
          </cell>
          <cell r="AQ5908">
            <v>11010762</v>
          </cell>
          <cell r="AR5908">
            <v>11</v>
          </cell>
          <cell r="AS5908">
            <v>42412</v>
          </cell>
          <cell r="AT5908" t="str">
            <v>IDU-1806-2015 Contratado Mantenimiento Periódico IDU Arterial BRIGADA DE REACCIÓN VIAL -Calzada2-POLIZA ESTABILIDAD ACTIVA</v>
          </cell>
          <cell r="AV5908" t="str">
            <v>sc</v>
          </cell>
        </row>
        <row r="5909">
          <cell r="AP5909">
            <v>509698</v>
          </cell>
          <cell r="AQ5909">
            <v>11012160</v>
          </cell>
          <cell r="AR5909">
            <v>11</v>
          </cell>
          <cell r="AS5909">
            <v>42661</v>
          </cell>
          <cell r="AT5909" t="str">
            <v>SD Terminado Mantenimiento Periódico UAERMV Arterial SD Aclaración reporte ejecución mayo 2016-</v>
          </cell>
          <cell r="AV5909" t="str">
            <v>sc</v>
          </cell>
        </row>
        <row r="5910">
          <cell r="AP5910">
            <v>509702</v>
          </cell>
          <cell r="AQ5910">
            <v>11012160</v>
          </cell>
          <cell r="AR5910">
            <v>11</v>
          </cell>
          <cell r="AS5910">
            <v>42661</v>
          </cell>
          <cell r="AT5910" t="str">
            <v>SD Terminado Mantenimiento Periódico UAERMV Arterial SD Aclaración reporte ejecución mayo 2016-</v>
          </cell>
          <cell r="AV5910" t="str">
            <v>sc</v>
          </cell>
        </row>
        <row r="5911">
          <cell r="AP5911">
            <v>509722</v>
          </cell>
          <cell r="AQ5911">
            <v>11001568</v>
          </cell>
          <cell r="AR5911">
            <v>11</v>
          </cell>
          <cell r="AS5911">
            <v>42661</v>
          </cell>
          <cell r="AT5911" t="str">
            <v>SD Terminado Mantenimiento Periódico UAERMV Arterial SD Aclaración reporte ejecución mayo 2016-</v>
          </cell>
          <cell r="AV5911" t="str">
            <v>sc</v>
          </cell>
        </row>
        <row r="5912">
          <cell r="AP5912">
            <v>509726</v>
          </cell>
          <cell r="AQ5912">
            <v>11001568</v>
          </cell>
          <cell r="AR5912">
            <v>11</v>
          </cell>
          <cell r="AS5912">
            <v>42667</v>
          </cell>
          <cell r="AT5912" t="str">
            <v>SD Terminado Mantenimiento Periódico UAERMV Arterial SD Intervenida 17/05/2016 Reporte depuración ejecución UMV-</v>
          </cell>
          <cell r="AV5912" t="str">
            <v>sc</v>
          </cell>
        </row>
        <row r="5913">
          <cell r="AP5913">
            <v>509729</v>
          </cell>
          <cell r="AQ5913">
            <v>11001537</v>
          </cell>
          <cell r="AR5913">
            <v>11</v>
          </cell>
          <cell r="AS5913">
            <v>42661</v>
          </cell>
          <cell r="AT5913" t="str">
            <v>SD Terminado Mantenimiento Periódico UAERMV Arterial SD Aclaración reporte ejecución mayo 2016-</v>
          </cell>
          <cell r="AV5913" t="str">
            <v>sc</v>
          </cell>
        </row>
        <row r="5914">
          <cell r="AP5914">
            <v>509733</v>
          </cell>
          <cell r="AQ5914">
            <v>11001537</v>
          </cell>
          <cell r="AR5914">
            <v>11</v>
          </cell>
          <cell r="AS5914">
            <v>41096</v>
          </cell>
          <cell r="AT5914" t="str">
            <v>SD Terminado Mantenimiento Periódico UAERMV Arterial  -</v>
          </cell>
          <cell r="AV5914" t="str">
            <v>sc</v>
          </cell>
        </row>
        <row r="5915">
          <cell r="AP5915">
            <v>509750</v>
          </cell>
          <cell r="AQ5915">
            <v>11001182</v>
          </cell>
          <cell r="AR5915">
            <v>11</v>
          </cell>
          <cell r="AS5915">
            <v>40956</v>
          </cell>
          <cell r="AT5915" t="str">
            <v>CONV-009-2011 Terminado Mantenimiento Periódico UAERMV Arterial  -</v>
          </cell>
          <cell r="AV5915" t="str">
            <v>sc</v>
          </cell>
        </row>
        <row r="5916">
          <cell r="AP5916">
            <v>509754</v>
          </cell>
          <cell r="AQ5916">
            <v>11001182</v>
          </cell>
          <cell r="AR5916">
            <v>11</v>
          </cell>
          <cell r="AS5916">
            <v>40956</v>
          </cell>
          <cell r="AT5916" t="str">
            <v>CONV-009-2011 Terminado Mantenimiento Periódico UAERMV Arterial  -</v>
          </cell>
          <cell r="AV5916" t="str">
            <v>sc</v>
          </cell>
        </row>
        <row r="5917">
          <cell r="AP5917">
            <v>509781</v>
          </cell>
          <cell r="AQ5917">
            <v>11001427</v>
          </cell>
          <cell r="AR5917">
            <v>11</v>
          </cell>
          <cell r="AS5917">
            <v>42661</v>
          </cell>
          <cell r="AT5917" t="str">
            <v>SD Terminado Mantenimiento Periódico UAERMV Arterial SD Aclaración reporte ejecución mayo 2016-</v>
          </cell>
          <cell r="AV5917" t="str">
            <v>sc</v>
          </cell>
        </row>
        <row r="5918">
          <cell r="AP5918">
            <v>509816</v>
          </cell>
          <cell r="AQ5918">
            <v>11012159</v>
          </cell>
          <cell r="AR5918">
            <v>11</v>
          </cell>
          <cell r="AS5918">
            <v>42474</v>
          </cell>
          <cell r="AT5918" t="str">
            <v>IDU-1794-2015 Terminado Mantenimiento Periódico IDU Arterial BRIGADA FASE II - SITP Y TRONCALES -</v>
          </cell>
          <cell r="AV5918" t="str">
            <v>sc</v>
          </cell>
        </row>
        <row r="5919">
          <cell r="AP5919">
            <v>510488</v>
          </cell>
          <cell r="AQ5919">
            <v>11001567</v>
          </cell>
          <cell r="AR5919">
            <v>11</v>
          </cell>
          <cell r="AS5919">
            <v>42313</v>
          </cell>
          <cell r="AT5919" t="str">
            <v>IDU-55-2012 Terminado Acciones de Movilidad IDU Arterial  -</v>
          </cell>
          <cell r="AV5919" t="str">
            <v>VIABLE</v>
          </cell>
        </row>
        <row r="5920">
          <cell r="AP5920">
            <v>510496</v>
          </cell>
          <cell r="AQ5920">
            <v>11001000</v>
          </cell>
          <cell r="AR5920">
            <v>11</v>
          </cell>
          <cell r="AS5920">
            <v>42313</v>
          </cell>
          <cell r="AT5920" t="str">
            <v>IDU-69-2008 Terminado Construcción IDU Arterial  -</v>
          </cell>
          <cell r="AV5920" t="str">
            <v>sc</v>
          </cell>
        </row>
        <row r="5921">
          <cell r="AP5921">
            <v>510500</v>
          </cell>
          <cell r="AQ5921">
            <v>11001000</v>
          </cell>
          <cell r="AR5921">
            <v>11</v>
          </cell>
          <cell r="AS5921">
            <v>42661</v>
          </cell>
          <cell r="AT5921" t="str">
            <v>SD Terminado Mantenimiento Periódico UAERMV Arterial SD Aclaración reporte ejecución mayo 2016-</v>
          </cell>
          <cell r="AV5921" t="str">
            <v>sc</v>
          </cell>
        </row>
        <row r="5922">
          <cell r="AP5922">
            <v>510510</v>
          </cell>
          <cell r="AQ5922">
            <v>11000308</v>
          </cell>
          <cell r="AR5922">
            <v>11</v>
          </cell>
          <cell r="AS5922">
            <v>42313</v>
          </cell>
          <cell r="AT5922" t="str">
            <v>IDU-1815-2013 Terminado Acciones de Movilidad IDU Arterial  -Anden 1 Cicloruta 2 Separador 3-5 Calzada 4-POLIZA ESTABILIDAD ACTIVA</v>
          </cell>
          <cell r="AV5922" t="str">
            <v>sc</v>
          </cell>
        </row>
        <row r="5923">
          <cell r="AP5923">
            <v>510517</v>
          </cell>
          <cell r="AQ5923">
            <v>11000327</v>
          </cell>
          <cell r="AR5923">
            <v>11</v>
          </cell>
          <cell r="AS5923">
            <v>42313</v>
          </cell>
          <cell r="AT5923" t="str">
            <v>IDU-55-2012 Terminado Acciones de Movilidad IDU Arterial  -Anden 1 Cicloruta 2 Separador 3-5 Calzada 4-POLIZA ESTABILIDAD ACTIVA</v>
          </cell>
          <cell r="AV5923" t="str">
            <v>sc</v>
          </cell>
        </row>
        <row r="5924">
          <cell r="AP5924">
            <v>510524</v>
          </cell>
          <cell r="AQ5924">
            <v>11000339</v>
          </cell>
          <cell r="AR5924">
            <v>11</v>
          </cell>
          <cell r="AS5924">
            <v>42313</v>
          </cell>
          <cell r="AT5924" t="str">
            <v>IDU-55-2012 Terminado Acciones de Movilidad IDU Arterial  -Anden 1 Cicloruta 2 Separador 3-5 Calzada 4-POLIZA ESTABILIDAD ACTIVA</v>
          </cell>
          <cell r="AV5924" t="str">
            <v>sc</v>
          </cell>
        </row>
        <row r="5925">
          <cell r="AP5925">
            <v>510527</v>
          </cell>
          <cell r="AQ5925">
            <v>11000479</v>
          </cell>
          <cell r="AR5925">
            <v>11</v>
          </cell>
          <cell r="AS5925">
            <v>42661</v>
          </cell>
          <cell r="AT5925" t="str">
            <v>SD Terminado Mantenimiento Periódico UAERMV Arterial SD Aclaración reporte ejecución mayo 2016-</v>
          </cell>
          <cell r="AV5925" t="str">
            <v>sc</v>
          </cell>
        </row>
        <row r="5926">
          <cell r="AP5926">
            <v>510531</v>
          </cell>
          <cell r="AQ5926">
            <v>11000479</v>
          </cell>
          <cell r="AR5926">
            <v>11</v>
          </cell>
          <cell r="AS5926">
            <v>41411</v>
          </cell>
          <cell r="AT5926" t="str">
            <v>CONV-IDU-009-2011 Terminado Mantenimiento Periódico UAERMV Arterial  -</v>
          </cell>
          <cell r="AV5926" t="str">
            <v>sc</v>
          </cell>
        </row>
        <row r="5927">
          <cell r="AP5927">
            <v>510534</v>
          </cell>
          <cell r="AQ5927">
            <v>11000559</v>
          </cell>
          <cell r="AR5927">
            <v>11</v>
          </cell>
          <cell r="AS5927">
            <v>42313</v>
          </cell>
          <cell r="AT5927" t="str">
            <v>IDU-69-2008 Terminado Acciones de Movilidad IDU Arterial  -</v>
          </cell>
          <cell r="AV5927" t="str">
            <v>sc</v>
          </cell>
        </row>
        <row r="5928">
          <cell r="AP5928">
            <v>510538</v>
          </cell>
          <cell r="AQ5928">
            <v>11000559</v>
          </cell>
          <cell r="AR5928">
            <v>11</v>
          </cell>
          <cell r="AS5928">
            <v>42667</v>
          </cell>
          <cell r="AT5928" t="str">
            <v>SD Terminado Mantenimiento Periódico UAERMV Arterial SD Intervenida 05/04/2012 Reporte depuración ejecución UMV-</v>
          </cell>
          <cell r="AV5928" t="str">
            <v>sc</v>
          </cell>
        </row>
        <row r="5929">
          <cell r="AP5929">
            <v>510541</v>
          </cell>
          <cell r="AQ5929">
            <v>11000757</v>
          </cell>
          <cell r="AR5929">
            <v>11</v>
          </cell>
          <cell r="AS5929">
            <v>42661</v>
          </cell>
          <cell r="AT5929" t="str">
            <v>SD Terminado Mantenimiento Periódico UAERMV Arterial SD Aclaración reporte ejecución mayo 2016-</v>
          </cell>
          <cell r="AV5929" t="str">
            <v>sc</v>
          </cell>
        </row>
        <row r="5930">
          <cell r="AP5930">
            <v>510545</v>
          </cell>
          <cell r="AQ5930">
            <v>11000757</v>
          </cell>
          <cell r="AR5930">
            <v>11</v>
          </cell>
          <cell r="AS5930">
            <v>41047</v>
          </cell>
          <cell r="AT5930" t="str">
            <v>CONV-009-2011 Terminado Mantenimiento Periódico UAERMV Arterial  -</v>
          </cell>
          <cell r="AV5930" t="str">
            <v>sc</v>
          </cell>
        </row>
        <row r="5931">
          <cell r="AP5931">
            <v>510548</v>
          </cell>
          <cell r="AQ5931">
            <v>11000108</v>
          </cell>
          <cell r="AR5931">
            <v>11</v>
          </cell>
          <cell r="AS5931">
            <v>42313</v>
          </cell>
          <cell r="AT5931" t="str">
            <v>IDU-69-2008 Terminado Acciones de Movilidad IDU Arterial  -</v>
          </cell>
          <cell r="AV5931" t="str">
            <v>sc</v>
          </cell>
        </row>
        <row r="5932">
          <cell r="AP5932">
            <v>510820</v>
          </cell>
          <cell r="AQ5932">
            <v>11000943</v>
          </cell>
          <cell r="AR5932">
            <v>11</v>
          </cell>
          <cell r="AS5932">
            <v>42313</v>
          </cell>
          <cell r="AT5932" t="str">
            <v>IDU-69-2008 Terminado Reconstrucción IDU Arterial  -</v>
          </cell>
          <cell r="AV5932" t="str">
            <v>RECONSTRUCCION IDU 069/2008</v>
          </cell>
        </row>
        <row r="5933">
          <cell r="AP5933">
            <v>510841</v>
          </cell>
          <cell r="AQ5933">
            <v>50007351</v>
          </cell>
          <cell r="AR5933">
            <v>11</v>
          </cell>
          <cell r="AS5933">
            <v>42313</v>
          </cell>
          <cell r="AT5933" t="str">
            <v>IDU-55-2012 Terminado Acciones de Movilidad IDU Arterial  -</v>
          </cell>
          <cell r="AV5933" t="str">
            <v>VIABLE CALLE 153 AV LAS MERCEDES</v>
          </cell>
        </row>
        <row r="5934">
          <cell r="AP5934">
            <v>515876</v>
          </cell>
          <cell r="AQ5934">
            <v>11009717</v>
          </cell>
          <cell r="AR5934">
            <v>11</v>
          </cell>
          <cell r="AS5934">
            <v>41519</v>
          </cell>
          <cell r="AT5934" t="str">
            <v>SD Terminado Mantenimiento Periódico UAERMV Circuito Movilidad  -</v>
          </cell>
          <cell r="AV5934" t="str">
            <v>sc</v>
          </cell>
        </row>
        <row r="5935">
          <cell r="AP5935">
            <v>515878</v>
          </cell>
          <cell r="AQ5935">
            <v>11009717</v>
          </cell>
          <cell r="AR5935">
            <v>11</v>
          </cell>
          <cell r="AS5935">
            <v>41519</v>
          </cell>
          <cell r="AT5935" t="str">
            <v>SD Terminado Mantenimiento Periódico UAERMV Circuito Movilidad  -</v>
          </cell>
          <cell r="AV5935" t="str">
            <v>sc</v>
          </cell>
        </row>
        <row r="5936">
          <cell r="AP5936">
            <v>516173</v>
          </cell>
          <cell r="AQ5936">
            <v>11008253</v>
          </cell>
          <cell r="AR5936">
            <v>11</v>
          </cell>
          <cell r="AS5936">
            <v>42313</v>
          </cell>
          <cell r="AT5936" t="str">
            <v>IDU-55-2012 Terminado Acciones de Movilidad IDU Arterial  -</v>
          </cell>
          <cell r="AV5936" t="str">
            <v>sc</v>
          </cell>
        </row>
        <row r="5937">
          <cell r="AP5937">
            <v>516176</v>
          </cell>
          <cell r="AQ5937">
            <v>11008304</v>
          </cell>
          <cell r="AR5937">
            <v>11</v>
          </cell>
          <cell r="AS5937">
            <v>42313</v>
          </cell>
          <cell r="AT5937" t="str">
            <v>IDU-55-2012 Terminado Acciones de Movilidad IDU Arterial  -</v>
          </cell>
          <cell r="AV5937" t="str">
            <v>sc</v>
          </cell>
        </row>
        <row r="5938">
          <cell r="AP5938">
            <v>516181</v>
          </cell>
          <cell r="AQ5938">
            <v>11008378</v>
          </cell>
          <cell r="AR5938">
            <v>11</v>
          </cell>
          <cell r="AS5938">
            <v>42313</v>
          </cell>
          <cell r="AT5938" t="str">
            <v>IDU-55-2012 Terminado Acciones de Movilidad IDU Arterial  -</v>
          </cell>
          <cell r="AV5938" t="str">
            <v>sc</v>
          </cell>
        </row>
        <row r="5939">
          <cell r="AP5939">
            <v>516186</v>
          </cell>
          <cell r="AQ5939">
            <v>11012221</v>
          </cell>
          <cell r="AR5939">
            <v>11</v>
          </cell>
          <cell r="AS5939">
            <v>42033</v>
          </cell>
          <cell r="AT5939" t="str">
            <v>070-2011 Terminado Acciones de Movilidad FDL SUBA Arterial  -</v>
          </cell>
          <cell r="AV5939" t="str">
            <v>sc</v>
          </cell>
        </row>
        <row r="5940">
          <cell r="AP5940">
            <v>516188</v>
          </cell>
          <cell r="AQ5940">
            <v>11012221</v>
          </cell>
          <cell r="AR5940">
            <v>11</v>
          </cell>
          <cell r="AS5940">
            <v>42033</v>
          </cell>
          <cell r="AT5940" t="str">
            <v>070-2011 Terminado Acciones de Movilidad FDL SUBA Arterial  -</v>
          </cell>
          <cell r="AV5940" t="str">
            <v>sc</v>
          </cell>
        </row>
        <row r="5941">
          <cell r="AP5941">
            <v>516191</v>
          </cell>
          <cell r="AQ5941">
            <v>11008427</v>
          </cell>
          <cell r="AR5941">
            <v>11</v>
          </cell>
          <cell r="AS5941">
            <v>42313</v>
          </cell>
          <cell r="AT5941" t="str">
            <v>IDU-55-2012 Terminado Acciones de Movilidad IDU Arterial  -</v>
          </cell>
          <cell r="AV5941" t="str">
            <v>sc</v>
          </cell>
        </row>
        <row r="5942">
          <cell r="AP5942">
            <v>516196</v>
          </cell>
          <cell r="AQ5942">
            <v>11008450</v>
          </cell>
          <cell r="AR5942">
            <v>11</v>
          </cell>
          <cell r="AS5942">
            <v>42313</v>
          </cell>
          <cell r="AT5942" t="str">
            <v>IDU-55-2012 Terminado Acciones de Movilidad IDU Arterial  -</v>
          </cell>
          <cell r="AV5942" t="str">
            <v>sc</v>
          </cell>
        </row>
        <row r="5943">
          <cell r="AP5943">
            <v>516201</v>
          </cell>
          <cell r="AQ5943">
            <v>11011901</v>
          </cell>
          <cell r="AR5943">
            <v>11</v>
          </cell>
          <cell r="AS5943">
            <v>41837</v>
          </cell>
          <cell r="AT5943" t="str">
            <v>031-2012 Terminado Mantenimiento Periódico FDL SUBA Arterial  -</v>
          </cell>
          <cell r="AV5943" t="str">
            <v>sc</v>
          </cell>
        </row>
        <row r="5944">
          <cell r="AP5944">
            <v>516210</v>
          </cell>
          <cell r="AQ5944">
            <v>11008198</v>
          </cell>
          <cell r="AR5944">
            <v>11</v>
          </cell>
          <cell r="AS5944">
            <v>42313</v>
          </cell>
          <cell r="AT5944" t="str">
            <v>IDU-69-2008 Terminado Acciones de Movilidad IDU Arterial  -</v>
          </cell>
          <cell r="AV5944" t="str">
            <v>sc</v>
          </cell>
        </row>
        <row r="5945">
          <cell r="AP5945">
            <v>516220</v>
          </cell>
          <cell r="AQ5945">
            <v>11007224</v>
          </cell>
          <cell r="AR5945">
            <v>11</v>
          </cell>
          <cell r="AS5945">
            <v>41837</v>
          </cell>
          <cell r="AT5945" t="str">
            <v>031-2012 Terminado Mantenimiento Periódico FDL SUBA Arterial  -</v>
          </cell>
          <cell r="AV5945" t="str">
            <v>sc</v>
          </cell>
        </row>
        <row r="5946">
          <cell r="AP5946">
            <v>516225</v>
          </cell>
          <cell r="AQ5946">
            <v>11007850</v>
          </cell>
          <cell r="AR5946">
            <v>11</v>
          </cell>
          <cell r="AS5946">
            <v>42313</v>
          </cell>
          <cell r="AT5946" t="str">
            <v>IDU-1815-2013 Terminado Acciones de Movilidad IDU Arterial  -</v>
          </cell>
          <cell r="AV5946" t="str">
            <v>sc</v>
          </cell>
        </row>
        <row r="5947">
          <cell r="AP5947">
            <v>516233</v>
          </cell>
          <cell r="AQ5947">
            <v>11007120</v>
          </cell>
          <cell r="AR5947">
            <v>11</v>
          </cell>
          <cell r="AS5947">
            <v>41837</v>
          </cell>
          <cell r="AT5947" t="str">
            <v>031-2012 Terminado Mantenimiento Periódico FDL SUBA Arterial  -</v>
          </cell>
          <cell r="AV5947" t="str">
            <v>sc</v>
          </cell>
        </row>
        <row r="5948">
          <cell r="AP5948">
            <v>516236</v>
          </cell>
          <cell r="AQ5948">
            <v>11007239</v>
          </cell>
          <cell r="AR5948">
            <v>11</v>
          </cell>
          <cell r="AS5948">
            <v>41837</v>
          </cell>
          <cell r="AT5948" t="str">
            <v>031-2012 Terminado Mantenimiento Periódico FDL SUBA Arterial  -</v>
          </cell>
          <cell r="AV5948" t="str">
            <v>sc</v>
          </cell>
        </row>
        <row r="5949">
          <cell r="AP5949">
            <v>516239</v>
          </cell>
          <cell r="AQ5949">
            <v>11007333</v>
          </cell>
          <cell r="AR5949">
            <v>11</v>
          </cell>
          <cell r="AS5949">
            <v>41837</v>
          </cell>
          <cell r="AT5949" t="str">
            <v>031-2012 Terminado Mantenimiento Periódico FDL SUBA Arterial  -</v>
          </cell>
          <cell r="AV5949" t="str">
            <v>sc</v>
          </cell>
        </row>
        <row r="5950">
          <cell r="AP5950">
            <v>516247</v>
          </cell>
          <cell r="AQ5950">
            <v>11007803</v>
          </cell>
          <cell r="AR5950">
            <v>11</v>
          </cell>
          <cell r="AS5950">
            <v>42313</v>
          </cell>
          <cell r="AT5950" t="str">
            <v>IDU-55-2012 Terminado Acciones de Movilidad IDU Arterial  -</v>
          </cell>
          <cell r="AV5950" t="str">
            <v>sc</v>
          </cell>
        </row>
        <row r="5951">
          <cell r="AP5951">
            <v>516250</v>
          </cell>
          <cell r="AQ5951">
            <v>11007937</v>
          </cell>
          <cell r="AR5951">
            <v>11</v>
          </cell>
          <cell r="AS5951">
            <v>42033</v>
          </cell>
          <cell r="AT5951" t="str">
            <v>070-2011 Terminado Acciones de Movilidad FDL SUBA Arterial  -</v>
          </cell>
          <cell r="AV5951" t="str">
            <v>sc</v>
          </cell>
        </row>
        <row r="5952">
          <cell r="AP5952">
            <v>516252</v>
          </cell>
          <cell r="AQ5952">
            <v>11007937</v>
          </cell>
          <cell r="AR5952">
            <v>11</v>
          </cell>
          <cell r="AS5952">
            <v>42033</v>
          </cell>
          <cell r="AT5952" t="str">
            <v>070-2011 Terminado Acciones de Movilidad FDL SUBA Arterial  -</v>
          </cell>
          <cell r="AV5952" t="str">
            <v>sc</v>
          </cell>
        </row>
        <row r="5953">
          <cell r="AP5953">
            <v>516255</v>
          </cell>
          <cell r="AQ5953">
            <v>11008119</v>
          </cell>
          <cell r="AR5953">
            <v>11</v>
          </cell>
          <cell r="AS5953">
            <v>42409</v>
          </cell>
          <cell r="AT5953" t="str">
            <v>IDU-1815-2013 Terminado Acciones de Movilidad IDU Arterial  -</v>
          </cell>
          <cell r="AV5953" t="str">
            <v>sc</v>
          </cell>
        </row>
        <row r="5954">
          <cell r="AP5954">
            <v>516257</v>
          </cell>
          <cell r="AQ5954">
            <v>11008119</v>
          </cell>
          <cell r="AR5954">
            <v>11</v>
          </cell>
          <cell r="AS5954">
            <v>42409</v>
          </cell>
          <cell r="AT5954" t="str">
            <v>IDU-1815-2013 Terminado Acciones de Movilidad IDU Arterial  -</v>
          </cell>
          <cell r="AV5954" t="str">
            <v>sc</v>
          </cell>
        </row>
        <row r="5955">
          <cell r="AP5955">
            <v>516262</v>
          </cell>
          <cell r="AQ5955">
            <v>11008147</v>
          </cell>
          <cell r="AR5955">
            <v>11</v>
          </cell>
          <cell r="AS5955">
            <v>42313</v>
          </cell>
          <cell r="AT5955" t="str">
            <v>IDU-1815-2013 Terminado Acciones de Movilidad IDU Arterial  -</v>
          </cell>
          <cell r="AV5955" t="str">
            <v>sc</v>
          </cell>
        </row>
        <row r="5956">
          <cell r="AP5956">
            <v>517010</v>
          </cell>
          <cell r="AQ5956">
            <v>11012203</v>
          </cell>
          <cell r="AR5956">
            <v>11</v>
          </cell>
          <cell r="AS5956">
            <v>41837</v>
          </cell>
          <cell r="AT5956" t="str">
            <v>031-2012 Terminado Mantenimiento Periódico FDL SUBA Arterial  -</v>
          </cell>
          <cell r="AV5956" t="str">
            <v>sc</v>
          </cell>
        </row>
        <row r="5957">
          <cell r="AP5957">
            <v>517117</v>
          </cell>
          <cell r="AQ5957">
            <v>11006738</v>
          </cell>
          <cell r="AR5957">
            <v>11</v>
          </cell>
          <cell r="AS5957">
            <v>41837</v>
          </cell>
          <cell r="AT5957" t="str">
            <v>031-2012 Terminado Mantenimiento Periódico FDL SUBA Local  Intervenida sin reservar en el IDU-</v>
          </cell>
          <cell r="AV5957" t="str">
            <v>sc</v>
          </cell>
        </row>
        <row r="5958">
          <cell r="AP5958">
            <v>517120</v>
          </cell>
          <cell r="AQ5958">
            <v>11006856</v>
          </cell>
          <cell r="AR5958">
            <v>11</v>
          </cell>
          <cell r="AS5958">
            <v>41837</v>
          </cell>
          <cell r="AT5958" t="str">
            <v>031-2012 Terminado Mantenimiento Periódico FDL SUBA Arterial  -</v>
          </cell>
          <cell r="AV5958" t="str">
            <v>sc</v>
          </cell>
        </row>
        <row r="5959">
          <cell r="AP5959">
            <v>517267</v>
          </cell>
          <cell r="AQ5959">
            <v>11006637</v>
          </cell>
          <cell r="AR5959">
            <v>11</v>
          </cell>
          <cell r="AS5959">
            <v>42313</v>
          </cell>
          <cell r="AT5959" t="str">
            <v>IDU-69-2008 Terminado Acciones de Movilidad IDU Arterial  -</v>
          </cell>
          <cell r="AV5959" t="str">
            <v>MVA - CONSTRUCCION CTO 1725/2014</v>
          </cell>
        </row>
        <row r="5960">
          <cell r="AP5960">
            <v>517273</v>
          </cell>
          <cell r="AQ5960">
            <v>11006415</v>
          </cell>
          <cell r="AR5960">
            <v>11</v>
          </cell>
          <cell r="AS5960">
            <v>42313</v>
          </cell>
          <cell r="AT5960" t="str">
            <v>IDU-69-2008 Terminado Acciones de Movilidad IDU Arterial  -</v>
          </cell>
          <cell r="AV5960" t="str">
            <v>Contrato IDU-1725-2014 AV. TABOR</v>
          </cell>
        </row>
        <row r="5961">
          <cell r="AP5961">
            <v>517282</v>
          </cell>
          <cell r="AQ5961">
            <v>11006600</v>
          </cell>
          <cell r="AR5961">
            <v>11</v>
          </cell>
          <cell r="AS5961">
            <v>42313</v>
          </cell>
          <cell r="AT5961" t="str">
            <v>IDU-69-2008 Terminado Acciones de Movilidad IDU Arterial  -</v>
          </cell>
          <cell r="AV5961" t="str">
            <v>MVA - CONSTRUCCION CTO 1725/2014</v>
          </cell>
        </row>
        <row r="5962">
          <cell r="AP5962">
            <v>517294</v>
          </cell>
          <cell r="AQ5962">
            <v>11006794</v>
          </cell>
          <cell r="AR5962">
            <v>11</v>
          </cell>
          <cell r="AS5962">
            <v>42313</v>
          </cell>
          <cell r="AT5962" t="str">
            <v>IDU-69-2008 Terminado Acciones de Movilidad IDU Arterial  -</v>
          </cell>
          <cell r="AV5962" t="str">
            <v>MVA - CONSTRUCCION CTO 1725/2014</v>
          </cell>
        </row>
        <row r="5963">
          <cell r="AP5963">
            <v>517306</v>
          </cell>
          <cell r="AQ5963">
            <v>11006383</v>
          </cell>
          <cell r="AR5963">
            <v>11</v>
          </cell>
          <cell r="AS5963">
            <v>42313</v>
          </cell>
          <cell r="AT5963" t="str">
            <v>IDU-69-2008 Terminado Acciones de Movilidad IDU Arterial  -</v>
          </cell>
          <cell r="AV5963" t="str">
            <v>Contrato IDU-1725-2014 AV. TABOR</v>
          </cell>
        </row>
        <row r="5964">
          <cell r="AP5964">
            <v>517315</v>
          </cell>
          <cell r="AQ5964">
            <v>11006365</v>
          </cell>
          <cell r="AR5964">
            <v>11</v>
          </cell>
          <cell r="AS5964">
            <v>42313</v>
          </cell>
          <cell r="AT5964" t="str">
            <v>IDU-69-2008 Terminado Acciones de Movilidad IDU Arterial  -</v>
          </cell>
          <cell r="AV5964" t="str">
            <v>Contrato IDU-1725-2014 AV. TABOR</v>
          </cell>
        </row>
        <row r="5965">
          <cell r="AP5965">
            <v>517345</v>
          </cell>
          <cell r="AQ5965">
            <v>11006301</v>
          </cell>
          <cell r="AR5965">
            <v>11</v>
          </cell>
          <cell r="AS5965">
            <v>42313</v>
          </cell>
          <cell r="AT5965" t="str">
            <v>IDU-69-2008 Terminado Acciones de Movilidad IDU Arterial  -</v>
          </cell>
          <cell r="AV5965" t="str">
            <v>Contrato IDU-1725-2014 AV. TABOR</v>
          </cell>
        </row>
        <row r="5966">
          <cell r="AP5966">
            <v>517348</v>
          </cell>
          <cell r="AQ5966">
            <v>11006317</v>
          </cell>
          <cell r="AR5966">
            <v>11</v>
          </cell>
          <cell r="AS5966">
            <v>42313</v>
          </cell>
          <cell r="AT5966" t="str">
            <v>IDU-69-2008 Terminado Acciones de Movilidad IDU Arterial  -</v>
          </cell>
          <cell r="AV5966" t="str">
            <v>Contrato IDU-1725-2014 AV. TABOR</v>
          </cell>
        </row>
        <row r="5967">
          <cell r="AP5967">
            <v>517680</v>
          </cell>
          <cell r="AQ5967">
            <v>50007361</v>
          </cell>
          <cell r="AR5967">
            <v>11</v>
          </cell>
          <cell r="AS5967">
            <v>42313</v>
          </cell>
          <cell r="AT5967" t="str">
            <v>IDU-1680-2014 Terminado Mantenimiento Rutinario IDU Arterial  -</v>
          </cell>
          <cell r="AV5967" t="str">
            <v>sc</v>
          </cell>
        </row>
        <row r="5968">
          <cell r="AP5968">
            <v>517682</v>
          </cell>
          <cell r="AQ5968">
            <v>50007361</v>
          </cell>
          <cell r="AR5968">
            <v>11</v>
          </cell>
          <cell r="AS5968">
            <v>42313</v>
          </cell>
          <cell r="AT5968" t="str">
            <v>IDU-1680-2014 Terminado Mantenimiento Rutinario IDU Arterial  -</v>
          </cell>
          <cell r="AV5968" t="str">
            <v>sc</v>
          </cell>
        </row>
        <row r="5969">
          <cell r="AP5969">
            <v>517703</v>
          </cell>
          <cell r="AQ5969">
            <v>11012286</v>
          </cell>
          <cell r="AR5969">
            <v>11</v>
          </cell>
          <cell r="AS5969">
            <v>42313</v>
          </cell>
          <cell r="AT5969" t="str">
            <v>IDU-1815-2013 Terminado Rehabilitación IDU Arterial  -Anden 1-5 Calzada 2-4-POLIZA ESTABILIDAD ACTIVA</v>
          </cell>
          <cell r="AV5969" t="str">
            <v>sc</v>
          </cell>
        </row>
        <row r="5970">
          <cell r="AP5970">
            <v>517705</v>
          </cell>
          <cell r="AQ5970">
            <v>11012286</v>
          </cell>
          <cell r="AR5970">
            <v>11</v>
          </cell>
          <cell r="AS5970">
            <v>42313</v>
          </cell>
          <cell r="AT5970" t="str">
            <v>IDU-1815-2013 Terminado Rehabilitación IDU Arterial  -Anden 1-5 Calzada 2-4-POLIZA ESTABILIDAD ACTIVA</v>
          </cell>
          <cell r="AV5970" t="str">
            <v>sc</v>
          </cell>
        </row>
        <row r="5971">
          <cell r="AP5971">
            <v>517772</v>
          </cell>
          <cell r="AQ5971">
            <v>11006876</v>
          </cell>
          <cell r="AR5971">
            <v>11</v>
          </cell>
          <cell r="AS5971">
            <v>42313</v>
          </cell>
          <cell r="AT5971" t="str">
            <v>IDU-55-2012 Terminado Acciones de Movilidad IDU Arterial  -</v>
          </cell>
          <cell r="AV5971" t="str">
            <v>sc</v>
          </cell>
        </row>
        <row r="5972">
          <cell r="AP5972">
            <v>518287</v>
          </cell>
          <cell r="AQ5972">
            <v>11012293</v>
          </cell>
          <cell r="AR5972">
            <v>11</v>
          </cell>
          <cell r="AS5972">
            <v>42488</v>
          </cell>
          <cell r="AT5972" t="str">
            <v>SD Terminado Parcheo UAERMV Arterial  -</v>
          </cell>
          <cell r="AV5972" t="str">
            <v>sc</v>
          </cell>
        </row>
        <row r="5973">
          <cell r="AP5973">
            <v>518289</v>
          </cell>
          <cell r="AQ5973">
            <v>11012293</v>
          </cell>
          <cell r="AR5973">
            <v>11</v>
          </cell>
          <cell r="AS5973">
            <v>42488</v>
          </cell>
          <cell r="AT5973" t="str">
            <v>SD Terminado Parcheo UAERMV Arterial  -</v>
          </cell>
          <cell r="AV5973" t="str">
            <v>sc</v>
          </cell>
        </row>
        <row r="5974">
          <cell r="AP5974">
            <v>518368</v>
          </cell>
          <cell r="AQ5974">
            <v>11011895</v>
          </cell>
          <cell r="AR5974">
            <v>11</v>
          </cell>
          <cell r="AS5974">
            <v>42313</v>
          </cell>
          <cell r="AT5974" t="str">
            <v>IDU-55-2012 Terminado Acciones de Movilidad IDU Arterial  -</v>
          </cell>
          <cell r="AV5974" t="str">
            <v>sc</v>
          </cell>
        </row>
        <row r="5975">
          <cell r="AP5975">
            <v>518427</v>
          </cell>
          <cell r="AQ5975">
            <v>11012301</v>
          </cell>
          <cell r="AR5975">
            <v>11</v>
          </cell>
          <cell r="AS5975">
            <v>42412</v>
          </cell>
          <cell r="AT5975" t="str">
            <v>IDU-1806-2015 Contratado Mantenimiento Periódico IDU Arterial BRIGADA DE REACCIÓN VIAL -Anden 1-3 Cicloruta2-POLIZA ESTABILIDAD ACTIVA</v>
          </cell>
          <cell r="AV5975" t="str">
            <v>sc</v>
          </cell>
        </row>
        <row r="5976">
          <cell r="AP5976">
            <v>518429</v>
          </cell>
          <cell r="AQ5976">
            <v>11012301</v>
          </cell>
          <cell r="AR5976">
            <v>11</v>
          </cell>
          <cell r="AS5976">
            <v>42412</v>
          </cell>
          <cell r="AT5976" t="str">
            <v>IDU-1806-2015 Contratado Mantenimiento Periódico IDU Arterial BRIGADA DE REACCIÓN VIAL -Anden 1-3 Cicloruta2-POLIZA ESTABILIDAD ACTIVA</v>
          </cell>
          <cell r="AV5976" t="str">
            <v>sc</v>
          </cell>
        </row>
        <row r="5977">
          <cell r="AP5977">
            <v>518436</v>
          </cell>
          <cell r="AQ5977">
            <v>11012302</v>
          </cell>
          <cell r="AR5977">
            <v>11</v>
          </cell>
          <cell r="AS5977">
            <v>42412</v>
          </cell>
          <cell r="AT5977" t="str">
            <v>IDU-1806-2015 Contratado Mantenimiento Periódico IDU Arterial BRIGADA DE REACCIÓN VIAL -</v>
          </cell>
          <cell r="AV5977" t="str">
            <v>sc</v>
          </cell>
        </row>
        <row r="5978">
          <cell r="AP5978">
            <v>518438</v>
          </cell>
          <cell r="AQ5978">
            <v>11012302</v>
          </cell>
          <cell r="AR5978">
            <v>11</v>
          </cell>
          <cell r="AS5978">
            <v>42412</v>
          </cell>
          <cell r="AT5978" t="str">
            <v>IDU-1806-2015 Contratado Mantenimiento Periódico IDU Arterial BRIGADA DE REACCIÓN VIAL -</v>
          </cell>
          <cell r="AV5978" t="str">
            <v>sc</v>
          </cell>
        </row>
        <row r="5979">
          <cell r="AP5979">
            <v>518454</v>
          </cell>
          <cell r="AQ5979">
            <v>11012304</v>
          </cell>
          <cell r="AR5979">
            <v>11</v>
          </cell>
          <cell r="AS5979">
            <v>42667</v>
          </cell>
          <cell r="AT5979" t="str">
            <v>SD Terminado Parcheo UAERMV Arterial SD -</v>
          </cell>
          <cell r="AV5979" t="str">
            <v>sc</v>
          </cell>
        </row>
        <row r="5980">
          <cell r="AP5980">
            <v>518456</v>
          </cell>
          <cell r="AQ5980">
            <v>11012304</v>
          </cell>
          <cell r="AR5980">
            <v>11</v>
          </cell>
          <cell r="AS5980">
            <v>42412</v>
          </cell>
          <cell r="AT5980" t="str">
            <v>IDU-1806-2015 Contratado Mantenimiento Periódico IDU Arterial BRIGADA DE REACCIÓN VIAL -</v>
          </cell>
          <cell r="AV5980" t="str">
            <v>sc</v>
          </cell>
        </row>
        <row r="5981">
          <cell r="AP5981">
            <v>518463</v>
          </cell>
          <cell r="AQ5981">
            <v>11012324</v>
          </cell>
          <cell r="AR5981">
            <v>11</v>
          </cell>
          <cell r="AS5981">
            <v>42412</v>
          </cell>
          <cell r="AT5981" t="str">
            <v>IDU-1806-2015 Contratado Mantenimiento Periódico IDU Arterial BRIGADA DE REACCIÓN VIAL -</v>
          </cell>
          <cell r="AV5981" t="str">
            <v>sc</v>
          </cell>
        </row>
        <row r="5982">
          <cell r="AP5982">
            <v>518465</v>
          </cell>
          <cell r="AQ5982">
            <v>11012324</v>
          </cell>
          <cell r="AR5982">
            <v>11</v>
          </cell>
          <cell r="AS5982">
            <v>42412</v>
          </cell>
          <cell r="AT5982" t="str">
            <v>IDU-1806-2015 Contratado Mantenimiento Periódico IDU Arterial BRIGADA DE REACCIÓN VIAL -</v>
          </cell>
          <cell r="AV5982" t="str">
            <v>sc</v>
          </cell>
        </row>
        <row r="5983">
          <cell r="AP5983">
            <v>518472</v>
          </cell>
          <cell r="AQ5983">
            <v>11012327</v>
          </cell>
          <cell r="AR5983">
            <v>11</v>
          </cell>
          <cell r="AS5983">
            <v>42667</v>
          </cell>
          <cell r="AT5983" t="str">
            <v>SD Terminado Parcheo UAERMV Arterial SD -</v>
          </cell>
          <cell r="AV5983" t="str">
            <v>sc</v>
          </cell>
        </row>
        <row r="5984">
          <cell r="AP5984">
            <v>518474</v>
          </cell>
          <cell r="AQ5984">
            <v>11012327</v>
          </cell>
          <cell r="AR5984">
            <v>11</v>
          </cell>
          <cell r="AS5984">
            <v>42412</v>
          </cell>
          <cell r="AT5984" t="str">
            <v>IDU-1806-2015 Contratado Mantenimiento Periódico IDU Arterial BRIGADA DE REACCIÓN VIAL -</v>
          </cell>
          <cell r="AV5984" t="str">
            <v>sc</v>
          </cell>
        </row>
        <row r="5985">
          <cell r="AP5985">
            <v>518481</v>
          </cell>
          <cell r="AQ5985">
            <v>11012299</v>
          </cell>
          <cell r="AR5985">
            <v>11</v>
          </cell>
          <cell r="AS5985">
            <v>42667</v>
          </cell>
          <cell r="AT5985" t="str">
            <v>SD Terminado Parcheo UAERMV Arterial SD -</v>
          </cell>
          <cell r="AV5985" t="str">
            <v>sc</v>
          </cell>
        </row>
        <row r="5986">
          <cell r="AP5986">
            <v>518483</v>
          </cell>
          <cell r="AQ5986">
            <v>11012299</v>
          </cell>
          <cell r="AR5986">
            <v>11</v>
          </cell>
          <cell r="AS5986">
            <v>42667</v>
          </cell>
          <cell r="AT5986" t="str">
            <v>SD Terminado Parcheo UAERMV Arterial SD -</v>
          </cell>
          <cell r="AV5986" t="str">
            <v>sc</v>
          </cell>
        </row>
        <row r="5987">
          <cell r="AP5987">
            <v>518490</v>
          </cell>
          <cell r="AQ5987">
            <v>11003704</v>
          </cell>
          <cell r="AR5987">
            <v>11</v>
          </cell>
          <cell r="AS5987">
            <v>42667</v>
          </cell>
          <cell r="AT5987" t="str">
            <v>SD Terminado Parcheo UAERMV Arterial SD -Anden 1-3 Calzada 2-POLIZA ESTABILIDAD ACTIVA</v>
          </cell>
          <cell r="AV5987" t="str">
            <v>sc</v>
          </cell>
        </row>
        <row r="5988">
          <cell r="AP5988">
            <v>518492</v>
          </cell>
          <cell r="AQ5988">
            <v>11003704</v>
          </cell>
          <cell r="AR5988">
            <v>11</v>
          </cell>
          <cell r="AS5988">
            <v>42667</v>
          </cell>
          <cell r="AT5988" t="str">
            <v>SD Terminado Parcheo UAERMV Arterial SD -Anden 1-3 Calzada 2-POLIZA ESTABILIDAD ACTIVA</v>
          </cell>
          <cell r="AV5988" t="str">
            <v>sc</v>
          </cell>
        </row>
        <row r="5989">
          <cell r="AP5989">
            <v>518499</v>
          </cell>
          <cell r="AQ5989">
            <v>11012300</v>
          </cell>
          <cell r="AR5989">
            <v>11</v>
          </cell>
          <cell r="AS5989">
            <v>42667</v>
          </cell>
          <cell r="AT5989" t="str">
            <v>SD Terminado Parcheo UAERMV Arterial SD -</v>
          </cell>
          <cell r="AV5989" t="str">
            <v>sc</v>
          </cell>
        </row>
        <row r="5990">
          <cell r="AP5990">
            <v>518501</v>
          </cell>
          <cell r="AQ5990">
            <v>11012300</v>
          </cell>
          <cell r="AR5990">
            <v>11</v>
          </cell>
          <cell r="AS5990">
            <v>42667</v>
          </cell>
          <cell r="AT5990" t="str">
            <v>SD Terminado Parcheo UAERMV Arterial SD -</v>
          </cell>
          <cell r="AV5990" t="str">
            <v>sc</v>
          </cell>
        </row>
        <row r="5991">
          <cell r="AP5991">
            <v>518517</v>
          </cell>
          <cell r="AQ5991">
            <v>11012313</v>
          </cell>
          <cell r="AR5991">
            <v>11</v>
          </cell>
          <cell r="AS5991">
            <v>42412</v>
          </cell>
          <cell r="AT5991" t="str">
            <v>IDU-1806-2015 Contratado Mantenimiento Periódico IDU Arterial BRIGADA DE REACCIÓN VIAL -</v>
          </cell>
          <cell r="AV5991" t="str">
            <v>sc</v>
          </cell>
        </row>
        <row r="5992">
          <cell r="AP5992">
            <v>518519</v>
          </cell>
          <cell r="AQ5992">
            <v>11012313</v>
          </cell>
          <cell r="AR5992">
            <v>11</v>
          </cell>
          <cell r="AS5992">
            <v>42412</v>
          </cell>
          <cell r="AT5992" t="str">
            <v>IDU-1806-2015 Contratado Mantenimiento Periódico IDU Arterial BRIGADA DE REACCIÓN VIAL -</v>
          </cell>
          <cell r="AV5992" t="str">
            <v>sc</v>
          </cell>
        </row>
        <row r="5993">
          <cell r="AP5993">
            <v>518538</v>
          </cell>
          <cell r="AQ5993">
            <v>11012311</v>
          </cell>
          <cell r="AR5993">
            <v>11</v>
          </cell>
          <cell r="AS5993">
            <v>42667</v>
          </cell>
          <cell r="AT5993" t="str">
            <v>SD Terminado Parcheo UAERMV Arterial SD -</v>
          </cell>
          <cell r="AV5993" t="str">
            <v>sc</v>
          </cell>
        </row>
        <row r="5994">
          <cell r="AP5994">
            <v>518540</v>
          </cell>
          <cell r="AQ5994">
            <v>11012311</v>
          </cell>
          <cell r="AR5994">
            <v>11</v>
          </cell>
          <cell r="AS5994">
            <v>42412</v>
          </cell>
          <cell r="AT5994" t="str">
            <v>IDU-1806-2015 Contratado Mantenimiento Periódico IDU Arterial BRIGADA DE REACCIÓN VIAL -</v>
          </cell>
          <cell r="AV5994" t="str">
            <v>sc</v>
          </cell>
        </row>
        <row r="5995">
          <cell r="AP5995">
            <v>518547</v>
          </cell>
          <cell r="AQ5995">
            <v>11012308</v>
          </cell>
          <cell r="AR5995">
            <v>11</v>
          </cell>
          <cell r="AS5995">
            <v>42667</v>
          </cell>
          <cell r="AT5995" t="str">
            <v>SD Terminado Parcheo UAERMV Arterial SD -</v>
          </cell>
          <cell r="AV5995" t="str">
            <v>sc</v>
          </cell>
        </row>
        <row r="5996">
          <cell r="AP5996">
            <v>518549</v>
          </cell>
          <cell r="AQ5996">
            <v>11012308</v>
          </cell>
          <cell r="AR5996">
            <v>11</v>
          </cell>
          <cell r="AS5996">
            <v>42667</v>
          </cell>
          <cell r="AT5996" t="str">
            <v>SD Terminado Parcheo UAERMV Arterial SD -</v>
          </cell>
          <cell r="AV5996" t="str">
            <v>sc</v>
          </cell>
        </row>
        <row r="5997">
          <cell r="AP5997">
            <v>518556</v>
          </cell>
          <cell r="AQ5997">
            <v>11012309</v>
          </cell>
          <cell r="AR5997">
            <v>11</v>
          </cell>
          <cell r="AS5997">
            <v>42667</v>
          </cell>
          <cell r="AT5997" t="str">
            <v>SD Terminado Parcheo UAERMV Arterial SD -</v>
          </cell>
          <cell r="AV5997" t="str">
            <v>sc</v>
          </cell>
        </row>
        <row r="5998">
          <cell r="AP5998">
            <v>518558</v>
          </cell>
          <cell r="AQ5998">
            <v>11012309</v>
          </cell>
          <cell r="AR5998">
            <v>11</v>
          </cell>
          <cell r="AS5998">
            <v>42667</v>
          </cell>
          <cell r="AT5998" t="str">
            <v>SD Terminado Parcheo UAERMV Arterial SD -</v>
          </cell>
          <cell r="AV5998" t="str">
            <v>sc</v>
          </cell>
        </row>
        <row r="5999">
          <cell r="AP5999">
            <v>518563</v>
          </cell>
          <cell r="AQ5999">
            <v>11007470</v>
          </cell>
          <cell r="AR5999">
            <v>11</v>
          </cell>
          <cell r="AS5999">
            <v>42667</v>
          </cell>
          <cell r="AT5999" t="str">
            <v>SD Terminado Mantenimiento Periódico UAERMV Arterial SD -Anden 1-9-POLIZA ESTABILIDAD ACTIVA</v>
          </cell>
          <cell r="AV5999" t="str">
            <v>sc</v>
          </cell>
        </row>
        <row r="6000">
          <cell r="AP6000">
            <v>518602</v>
          </cell>
          <cell r="AQ6000">
            <v>11005964</v>
          </cell>
          <cell r="AR6000">
            <v>11</v>
          </cell>
          <cell r="AS6000">
            <v>42723</v>
          </cell>
          <cell r="AT6000" t="str">
            <v>SD Terminado Mantenimiento Periódico UAERMV Arterial SD -Anden 1-9-POLIZA ESTABILIDAD ACTIVA</v>
          </cell>
          <cell r="AV6000" t="str">
            <v>sc</v>
          </cell>
        </row>
        <row r="6001">
          <cell r="AP6001">
            <v>518604</v>
          </cell>
          <cell r="AQ6001">
            <v>11005964</v>
          </cell>
          <cell r="AR6001">
            <v>11</v>
          </cell>
          <cell r="AS6001">
            <v>42611</v>
          </cell>
          <cell r="AT6001" t="str">
            <v>SD Terminado Mantenimiento Periódico UAERMV Arterial  -Anden 1-9-POLIZA ESTABILIDAD ACTIVA</v>
          </cell>
          <cell r="AV6001" t="str">
            <v>sc</v>
          </cell>
        </row>
        <row r="6002">
          <cell r="AP6002">
            <v>518663</v>
          </cell>
          <cell r="AQ6002">
            <v>11007244</v>
          </cell>
          <cell r="AR6002">
            <v>11</v>
          </cell>
          <cell r="AS6002">
            <v>42667</v>
          </cell>
          <cell r="AT6002" t="str">
            <v>SD Terminado Mantenimiento Periódico UAERMV Arterial SD -Anden 1-9-POLIZA ESTABILIDAD ACTIVA</v>
          </cell>
          <cell r="AV6002" t="str">
            <v>sc</v>
          </cell>
        </row>
        <row r="6003">
          <cell r="AP6003">
            <v>518665</v>
          </cell>
          <cell r="AQ6003">
            <v>11007244</v>
          </cell>
          <cell r="AR6003">
            <v>11</v>
          </cell>
          <cell r="AS6003">
            <v>42611</v>
          </cell>
          <cell r="AT6003" t="str">
            <v>SD Terminado Mantenimiento Periódico UAERMV Arterial  -Anden 1-9-POLIZA ESTABILIDAD ACTIVA</v>
          </cell>
          <cell r="AV6003" t="str">
            <v>sc</v>
          </cell>
        </row>
        <row r="6004">
          <cell r="AP6004">
            <v>518846</v>
          </cell>
          <cell r="AQ6004">
            <v>11001783</v>
          </cell>
          <cell r="AR6004">
            <v>11</v>
          </cell>
          <cell r="AS6004">
            <v>42550</v>
          </cell>
          <cell r="AT6004" t="str">
            <v>SD Terminado Parcheo UAERMV Arterial SD DECRETO 064/2015-Anden 1-9-POLIZA ESTABILIDAD ACTIVA</v>
          </cell>
          <cell r="AV6004" t="str">
            <v>sc</v>
          </cell>
        </row>
        <row r="6005">
          <cell r="AP6005">
            <v>519127</v>
          </cell>
          <cell r="AQ6005">
            <v>50007700</v>
          </cell>
          <cell r="AR6005">
            <v>11</v>
          </cell>
          <cell r="AS6005">
            <v>42550</v>
          </cell>
          <cell r="AT6005" t="str">
            <v>SD Terminado Parcheo UAERMV Arterial SD DECRETO 064/2015-Anden 1-9-POLIZA ESTABILIDAD ACTIVA</v>
          </cell>
          <cell r="AV6005" t="str">
            <v>sc</v>
          </cell>
        </row>
        <row r="6006">
          <cell r="AP6006">
            <v>519129</v>
          </cell>
          <cell r="AQ6006">
            <v>50007700</v>
          </cell>
          <cell r="AR6006">
            <v>11</v>
          </cell>
          <cell r="AS6006">
            <v>42611</v>
          </cell>
          <cell r="AT6006" t="str">
            <v>SD Terminado Mantenimiento Periódico UAERMV Arterial  -Anden 1-9-POLIZA ESTABILIDAD ACTIVA</v>
          </cell>
          <cell r="AV6006" t="str">
            <v>sc</v>
          </cell>
        </row>
        <row r="6007">
          <cell r="AP6007">
            <v>519157</v>
          </cell>
          <cell r="AQ6007">
            <v>50007356</v>
          </cell>
          <cell r="AR6007">
            <v>11</v>
          </cell>
          <cell r="AS6007">
            <v>42313</v>
          </cell>
          <cell r="AT6007" t="str">
            <v>IDU-1815-2013 Terminado Rehabilitación IDU Arterial  -Anden 1-5 Calzada 2-4-POLIZA ESTABILIDAD ACTIVA</v>
          </cell>
          <cell r="AV6007" t="str">
            <v>sc</v>
          </cell>
        </row>
        <row r="6008">
          <cell r="AP6008">
            <v>519159</v>
          </cell>
          <cell r="AQ6008">
            <v>50007356</v>
          </cell>
          <cell r="AR6008">
            <v>11</v>
          </cell>
          <cell r="AS6008">
            <v>42313</v>
          </cell>
          <cell r="AT6008" t="str">
            <v>IDU-1815-2013 Terminado Rehabilitación IDU Arterial  -Anden 1-5 Calzada 2-4-POLIZA ESTABILIDAD ACTIVA</v>
          </cell>
          <cell r="AV6008" t="str">
            <v>sc</v>
          </cell>
        </row>
        <row r="6009">
          <cell r="AP6009">
            <v>519467</v>
          </cell>
          <cell r="AQ6009">
            <v>11012156</v>
          </cell>
          <cell r="AR6009">
            <v>11</v>
          </cell>
          <cell r="AS6009">
            <v>42313</v>
          </cell>
          <cell r="AT6009" t="str">
            <v>IDU-1815-2013 Terminado Acciones de Movilidad IDU Arterial  -Separador 3 Calzada 4-6-POLIZA ESTABILIDAD ACTIVA</v>
          </cell>
          <cell r="AV6009" t="str">
            <v>sc</v>
          </cell>
        </row>
        <row r="6010">
          <cell r="AP6010">
            <v>519901</v>
          </cell>
          <cell r="AQ6010">
            <v>11012157</v>
          </cell>
          <cell r="AR6010">
            <v>11</v>
          </cell>
          <cell r="AS6010">
            <v>42313</v>
          </cell>
          <cell r="AT6010" t="str">
            <v>IDU-55-2012 Terminado Acciones de Movilidad IDU Arterial  -Anden 1 Cicloruta 2 Separador 3 Calzada 4-POLIZA ESTABILIDAD ACTIVA</v>
          </cell>
          <cell r="AV6010" t="str">
            <v>sc</v>
          </cell>
        </row>
        <row r="6011">
          <cell r="AP6011">
            <v>519949</v>
          </cell>
          <cell r="AQ6011">
            <v>11001558</v>
          </cell>
          <cell r="AR6011">
            <v>11</v>
          </cell>
          <cell r="AS6011">
            <v>41481</v>
          </cell>
          <cell r="AT6011" t="str">
            <v>SD Terminado Mantenimiento Periódico UAERMV Arterial  -</v>
          </cell>
          <cell r="AV6011" t="str">
            <v>AV LA CONEJERA MVA</v>
          </cell>
        </row>
        <row r="6012">
          <cell r="AP6012">
            <v>522842</v>
          </cell>
          <cell r="AQ6012">
            <v>11009813</v>
          </cell>
          <cell r="AR6012">
            <v>11</v>
          </cell>
          <cell r="AS6012">
            <v>42412</v>
          </cell>
          <cell r="AT6012" t="str">
            <v>IDU-1806-2015 Contratado Mantenimiento Periódico IDU Arterial BRIGADA DE REACCIÓN VIAL -</v>
          </cell>
          <cell r="AV6012" t="str">
            <v>sc</v>
          </cell>
        </row>
        <row r="6013">
          <cell r="AP6013">
            <v>522844</v>
          </cell>
          <cell r="AQ6013">
            <v>11009813</v>
          </cell>
          <cell r="AR6013">
            <v>11</v>
          </cell>
          <cell r="AS6013">
            <v>42412</v>
          </cell>
          <cell r="AT6013" t="str">
            <v>IDU-1806-2015 Contratado Mantenimiento Periódico IDU Arterial BRIGADA DE REACCIÓN VIAL -</v>
          </cell>
          <cell r="AV6013" t="str">
            <v>sc</v>
          </cell>
        </row>
        <row r="6014">
          <cell r="AP6014">
            <v>522847</v>
          </cell>
          <cell r="AQ6014">
            <v>11010436</v>
          </cell>
          <cell r="AR6014">
            <v>11</v>
          </cell>
          <cell r="AS6014">
            <v>42667</v>
          </cell>
          <cell r="AT6014" t="str">
            <v>SD Terminado Parcheo UAERMV Arterial SD -Calzada2-POLIZA ESTABILIDAD ACTIVA</v>
          </cell>
          <cell r="AV6014" t="str">
            <v>sc</v>
          </cell>
        </row>
        <row r="6015">
          <cell r="AP6015">
            <v>522849</v>
          </cell>
          <cell r="AQ6015">
            <v>11010436</v>
          </cell>
          <cell r="AR6015">
            <v>11</v>
          </cell>
          <cell r="AS6015">
            <v>42412</v>
          </cell>
          <cell r="AT6015" t="str">
            <v>IDU-1806-2015 Contratado Mantenimiento Periódico IDU Arterial BRIGADA DE REACCIÓN VIAL -Calzada2-POLIZA ESTABILIDAD ACTIVA</v>
          </cell>
          <cell r="AV6015" t="str">
            <v>sc</v>
          </cell>
        </row>
        <row r="6016">
          <cell r="AP6016">
            <v>522854</v>
          </cell>
          <cell r="AQ6016">
            <v>11010563</v>
          </cell>
          <cell r="AR6016">
            <v>11</v>
          </cell>
          <cell r="AS6016">
            <v>42667</v>
          </cell>
          <cell r="AT6016" t="str">
            <v>SD Terminado Parcheo UAERMV Arterial SD -</v>
          </cell>
          <cell r="AV6016" t="str">
            <v>sc</v>
          </cell>
        </row>
        <row r="6017">
          <cell r="AP6017">
            <v>522858</v>
          </cell>
          <cell r="AQ6017">
            <v>11010563</v>
          </cell>
          <cell r="AR6017">
            <v>11</v>
          </cell>
          <cell r="AS6017">
            <v>42667</v>
          </cell>
          <cell r="AT6017" t="str">
            <v>SD Terminado Parcheo UAERMV Arterial SD -</v>
          </cell>
          <cell r="AV6017" t="str">
            <v>sc</v>
          </cell>
        </row>
        <row r="6018">
          <cell r="AP6018">
            <v>522880</v>
          </cell>
          <cell r="AQ6018">
            <v>11010957</v>
          </cell>
          <cell r="AR6018">
            <v>11</v>
          </cell>
          <cell r="AS6018">
            <v>42412</v>
          </cell>
          <cell r="AT6018" t="str">
            <v>IDU-1806-2015 Contratado Mantenimiento Periódico IDU Arterial BRIGADA DE REACCIÓN VIAL -Calzada2-POLIZA ESTABILIDAD ACTIVA</v>
          </cell>
          <cell r="AV6018" t="str">
            <v>sc</v>
          </cell>
        </row>
        <row r="6019">
          <cell r="AP6019">
            <v>522882</v>
          </cell>
          <cell r="AQ6019">
            <v>11010957</v>
          </cell>
          <cell r="AR6019">
            <v>11</v>
          </cell>
          <cell r="AS6019">
            <v>42667</v>
          </cell>
          <cell r="AT6019" t="str">
            <v>SD Terminado Parcheo UAERMV Arterial SD -Calzada2-POLIZA ESTABILIDAD ACTIVA</v>
          </cell>
          <cell r="AV6019" t="str">
            <v>sc</v>
          </cell>
        </row>
        <row r="6020">
          <cell r="AP6020">
            <v>522887</v>
          </cell>
          <cell r="AQ6020">
            <v>11010993</v>
          </cell>
          <cell r="AR6020">
            <v>11</v>
          </cell>
          <cell r="AS6020">
            <v>42412</v>
          </cell>
          <cell r="AT6020" t="str">
            <v>IDU-1806-2015 Contratado Mantenimiento Periódico IDU Arterial BRIGADA DE REACCIÓN VIAL --POLIZA ESTABILIDAD ACTIVA</v>
          </cell>
          <cell r="AV6020" t="str">
            <v>sc</v>
          </cell>
        </row>
        <row r="6021">
          <cell r="AP6021">
            <v>522889</v>
          </cell>
          <cell r="AQ6021">
            <v>11010993</v>
          </cell>
          <cell r="AR6021">
            <v>11</v>
          </cell>
          <cell r="AS6021">
            <v>42667</v>
          </cell>
          <cell r="AT6021" t="str">
            <v>SD Terminado Parcheo UAERMV Arterial SD --POLIZA ESTABILIDAD ACTIVA</v>
          </cell>
          <cell r="AV6021" t="str">
            <v>sc</v>
          </cell>
        </row>
        <row r="6022">
          <cell r="AP6022">
            <v>522899</v>
          </cell>
          <cell r="AQ6022">
            <v>11011047</v>
          </cell>
          <cell r="AR6022">
            <v>11</v>
          </cell>
          <cell r="AS6022">
            <v>42412</v>
          </cell>
          <cell r="AT6022" t="str">
            <v>IDU-1806-2015 Contratado Mantenimiento Periódico IDU Arterial BRIGADA DE REACCIÓN VIAL --POLIZA ESTABILIDAD ACTIVA</v>
          </cell>
          <cell r="AV6022" t="str">
            <v>sc</v>
          </cell>
        </row>
        <row r="6023">
          <cell r="AP6023">
            <v>522901</v>
          </cell>
          <cell r="AQ6023">
            <v>11011047</v>
          </cell>
          <cell r="AR6023">
            <v>11</v>
          </cell>
          <cell r="AS6023">
            <v>42412</v>
          </cell>
          <cell r="AT6023" t="str">
            <v>IDU-1806-2015 Contratado Mantenimiento Periódico IDU Arterial BRIGADA DE REACCIÓN VIAL --POLIZA ESTABILIDAD ACTIVA</v>
          </cell>
          <cell r="AV6023" t="str">
            <v>sc</v>
          </cell>
        </row>
        <row r="6024">
          <cell r="AP6024">
            <v>522911</v>
          </cell>
          <cell r="AQ6024">
            <v>11011125</v>
          </cell>
          <cell r="AR6024">
            <v>11</v>
          </cell>
          <cell r="AS6024">
            <v>42412</v>
          </cell>
          <cell r="AT6024" t="str">
            <v>IDU-1806-2015 Contratado Mantenimiento Periódico IDU Arterial BRIGADA DE REACCIÓN VIAL -Calzada2-POLIZA ESTABILIDAD ACTIVA</v>
          </cell>
          <cell r="AV6024" t="str">
            <v>sc</v>
          </cell>
        </row>
        <row r="6025">
          <cell r="AP6025">
            <v>522913</v>
          </cell>
          <cell r="AQ6025">
            <v>11011125</v>
          </cell>
          <cell r="AR6025">
            <v>11</v>
          </cell>
          <cell r="AS6025">
            <v>42667</v>
          </cell>
          <cell r="AT6025" t="str">
            <v>SD Terminado Parcheo UAERMV Arterial SD -Calzada2-POLIZA ESTABILIDAD ACTIVA</v>
          </cell>
          <cell r="AV6025" t="str">
            <v>sc</v>
          </cell>
        </row>
        <row r="6026">
          <cell r="AP6026">
            <v>522938</v>
          </cell>
          <cell r="AQ6026">
            <v>11011227</v>
          </cell>
          <cell r="AR6026">
            <v>11</v>
          </cell>
          <cell r="AS6026">
            <v>42313</v>
          </cell>
          <cell r="AT6026" t="str">
            <v>IDU-55-2012 Terminado Acciones de Movilidad IDU Arterial  -</v>
          </cell>
          <cell r="AV6026" t="str">
            <v>AV DE LA CONSTITUCION MVA</v>
          </cell>
        </row>
        <row r="6027">
          <cell r="AP6027">
            <v>522940</v>
          </cell>
          <cell r="AQ6027">
            <v>11011227</v>
          </cell>
          <cell r="AR6027">
            <v>11</v>
          </cell>
          <cell r="AS6027">
            <v>42313</v>
          </cell>
          <cell r="AT6027" t="str">
            <v>IDU-55-2012 Terminado Acciones de Movilidad IDU Arterial  -</v>
          </cell>
          <cell r="AV6027" t="str">
            <v>AV DE LA CONSTITUCION MVA</v>
          </cell>
        </row>
        <row r="6028">
          <cell r="AP6028">
            <v>522943</v>
          </cell>
          <cell r="AQ6028">
            <v>11011252</v>
          </cell>
          <cell r="AR6028">
            <v>11</v>
          </cell>
          <cell r="AS6028">
            <v>42313</v>
          </cell>
          <cell r="AT6028" t="str">
            <v>IDU-55-2012 Terminado Acciones de Movilidad IDU Arterial  -</v>
          </cell>
          <cell r="AV6028" t="str">
            <v>AV DE LA CONSTITUCION MVA</v>
          </cell>
        </row>
        <row r="6029">
          <cell r="AP6029">
            <v>522945</v>
          </cell>
          <cell r="AQ6029">
            <v>11011252</v>
          </cell>
          <cell r="AR6029">
            <v>11</v>
          </cell>
          <cell r="AS6029">
            <v>42313</v>
          </cell>
          <cell r="AT6029" t="str">
            <v>IDU-55-2012 Terminado Acciones de Movilidad IDU Arterial  -</v>
          </cell>
          <cell r="AV6029" t="str">
            <v>AV DE LA CONSTITUCION MVA</v>
          </cell>
        </row>
        <row r="6030">
          <cell r="AP6030">
            <v>522948</v>
          </cell>
          <cell r="AQ6030">
            <v>11011276</v>
          </cell>
          <cell r="AR6030">
            <v>11</v>
          </cell>
          <cell r="AS6030">
            <v>42313</v>
          </cell>
          <cell r="AT6030" t="str">
            <v>IDU-55-2012 Terminado Acciones de Movilidad IDU Arterial  -</v>
          </cell>
          <cell r="AV6030" t="str">
            <v>AV DE LA CONSTITUCION MVA</v>
          </cell>
        </row>
        <row r="6031">
          <cell r="AP6031">
            <v>522950</v>
          </cell>
          <cell r="AQ6031">
            <v>11011276</v>
          </cell>
          <cell r="AR6031">
            <v>11</v>
          </cell>
          <cell r="AS6031">
            <v>42313</v>
          </cell>
          <cell r="AT6031" t="str">
            <v>IDU-55-2012 Terminado Acciones de Movilidad IDU Arterial  -</v>
          </cell>
          <cell r="AV6031" t="str">
            <v>AV DE LA CONSTITUCION MVA</v>
          </cell>
        </row>
        <row r="6032">
          <cell r="AP6032">
            <v>522953</v>
          </cell>
          <cell r="AQ6032">
            <v>11011301</v>
          </cell>
          <cell r="AR6032">
            <v>11</v>
          </cell>
          <cell r="AS6032">
            <v>42313</v>
          </cell>
          <cell r="AT6032" t="str">
            <v>IDU-55-2012 Terminado Acciones de Movilidad IDU Arterial  -</v>
          </cell>
          <cell r="AV6032" t="str">
            <v>AV DE LA CONSTITUCION MVA</v>
          </cell>
        </row>
        <row r="6033">
          <cell r="AP6033">
            <v>522955</v>
          </cell>
          <cell r="AQ6033">
            <v>11011301</v>
          </cell>
          <cell r="AR6033">
            <v>11</v>
          </cell>
          <cell r="AS6033">
            <v>42313</v>
          </cell>
          <cell r="AT6033" t="str">
            <v>IDU-55-2012 Terminado Acciones de Movilidad IDU Arterial  -</v>
          </cell>
          <cell r="AV6033" t="str">
            <v>AV DE LA CONSTITUCION MVA</v>
          </cell>
        </row>
        <row r="6034">
          <cell r="AP6034">
            <v>522960</v>
          </cell>
          <cell r="AQ6034">
            <v>11011325</v>
          </cell>
          <cell r="AR6034">
            <v>11</v>
          </cell>
          <cell r="AS6034">
            <v>42313</v>
          </cell>
          <cell r="AT6034" t="str">
            <v>IDU-55-2012 Terminado Acciones de Movilidad IDU Arterial  -</v>
          </cell>
          <cell r="AV6034" t="str">
            <v>AV DE LA CONSTITUCION MVA</v>
          </cell>
        </row>
        <row r="6035">
          <cell r="AP6035">
            <v>522965</v>
          </cell>
          <cell r="AQ6035">
            <v>11011349</v>
          </cell>
          <cell r="AR6035">
            <v>11</v>
          </cell>
          <cell r="AS6035">
            <v>42313</v>
          </cell>
          <cell r="AT6035" t="str">
            <v>IDU-55-2012 Terminado Acciones de Movilidad IDU Arterial  -</v>
          </cell>
          <cell r="AV6035" t="str">
            <v>AV DE LA CONSTITUCION MVA</v>
          </cell>
        </row>
        <row r="6036">
          <cell r="AP6036">
            <v>523112</v>
          </cell>
          <cell r="AQ6036">
            <v>11012175</v>
          </cell>
          <cell r="AR6036">
            <v>11</v>
          </cell>
          <cell r="AS6036">
            <v>42412</v>
          </cell>
          <cell r="AT6036" t="str">
            <v>IDU-1806-2015 Contratado Mantenimiento Periódico IDU Arterial BRIGADA DE REACCIÓN VIAL -</v>
          </cell>
          <cell r="AV6036" t="str">
            <v>sc</v>
          </cell>
        </row>
        <row r="6037">
          <cell r="AP6037">
            <v>523117</v>
          </cell>
          <cell r="AQ6037">
            <v>11012176</v>
          </cell>
          <cell r="AR6037">
            <v>11</v>
          </cell>
          <cell r="AS6037">
            <v>42667</v>
          </cell>
          <cell r="AT6037" t="str">
            <v>SD Terminado Parcheo UAERMV Arterial SD -</v>
          </cell>
          <cell r="AV6037" t="str">
            <v>sc</v>
          </cell>
        </row>
        <row r="6038">
          <cell r="AP6038">
            <v>523119</v>
          </cell>
          <cell r="AQ6038">
            <v>11012176</v>
          </cell>
          <cell r="AR6038">
            <v>11</v>
          </cell>
          <cell r="AS6038">
            <v>42667</v>
          </cell>
          <cell r="AT6038" t="str">
            <v>SD Terminado Parcheo UAERMV Arterial SD -</v>
          </cell>
          <cell r="AV6038" t="str">
            <v>sc</v>
          </cell>
        </row>
        <row r="6039">
          <cell r="AP6039">
            <v>525748</v>
          </cell>
          <cell r="AQ6039">
            <v>1004946</v>
          </cell>
          <cell r="AR6039">
            <v>11</v>
          </cell>
          <cell r="AS6039">
            <v>42313</v>
          </cell>
          <cell r="AT6039" t="str">
            <v>IDU-083-2012 Terminado Mantenimiento Periódico IDU Arterial  --POLIZA ESTABILIDAD ACTIVA</v>
          </cell>
          <cell r="AV6039" t="str">
            <v>sc</v>
          </cell>
        </row>
        <row r="6040">
          <cell r="AP6040">
            <v>525754</v>
          </cell>
          <cell r="AQ6040">
            <v>1004946</v>
          </cell>
          <cell r="AR6040">
            <v>11</v>
          </cell>
          <cell r="AS6040">
            <v>42313</v>
          </cell>
          <cell r="AT6040" t="str">
            <v>IDU-083-2012 Terminado Mantenimiento Periódico IDU Arterial  --POLIZA ESTABILIDAD ACTIVA</v>
          </cell>
          <cell r="AV6040" t="str">
            <v>sc</v>
          </cell>
        </row>
        <row r="6041">
          <cell r="AP6041">
            <v>525761</v>
          </cell>
          <cell r="AQ6041">
            <v>1004914</v>
          </cell>
          <cell r="AR6041">
            <v>11</v>
          </cell>
          <cell r="AS6041">
            <v>41298</v>
          </cell>
          <cell r="AT6041" t="str">
            <v>CONV-009-2011 Terminado Mantenimiento Periódico UAERMV Arterial  --POLIZA ESTABILIDAD ACTIVA</v>
          </cell>
          <cell r="AV6041" t="str">
            <v>sc</v>
          </cell>
        </row>
        <row r="6042">
          <cell r="AP6042">
            <v>525763</v>
          </cell>
          <cell r="AQ6042">
            <v>1004914</v>
          </cell>
          <cell r="AR6042">
            <v>11</v>
          </cell>
          <cell r="AS6042">
            <v>41298</v>
          </cell>
          <cell r="AT6042" t="str">
            <v>CONV-009-2011 Terminado Mantenimiento Periódico UAERMV Arterial  --POLIZA ESTABILIDAD ACTIVA</v>
          </cell>
          <cell r="AV6042" t="str">
            <v>sc</v>
          </cell>
        </row>
        <row r="6043">
          <cell r="AP6043">
            <v>525765</v>
          </cell>
          <cell r="AQ6043">
            <v>1004914</v>
          </cell>
          <cell r="AR6043">
            <v>11</v>
          </cell>
          <cell r="AS6043">
            <v>42313</v>
          </cell>
          <cell r="AT6043" t="str">
            <v>IDU-083-2012 Terminado Mantenimiento Periódico IDU Arterial  --POLIZA ESTABILIDAD ACTIVA</v>
          </cell>
          <cell r="AV6043" t="str">
            <v>sc</v>
          </cell>
        </row>
        <row r="6044">
          <cell r="AP6044">
            <v>525767</v>
          </cell>
          <cell r="AQ6044">
            <v>1004914</v>
          </cell>
          <cell r="AR6044">
            <v>11</v>
          </cell>
          <cell r="AS6044">
            <v>41298</v>
          </cell>
          <cell r="AT6044" t="str">
            <v>CONV-009-2011 Terminado Mantenimiento Periódico UAERMV Arterial  --POLIZA ESTABILIDAD ACTIVA</v>
          </cell>
          <cell r="AV6044" t="str">
            <v>sc</v>
          </cell>
        </row>
        <row r="6045">
          <cell r="AP6045">
            <v>525769</v>
          </cell>
          <cell r="AQ6045">
            <v>1004914</v>
          </cell>
          <cell r="AR6045">
            <v>11</v>
          </cell>
          <cell r="AS6045">
            <v>42313</v>
          </cell>
          <cell r="AT6045" t="str">
            <v>IDU-083-2012 Terminado Mantenimiento Periódico IDU Arterial  --POLIZA ESTABILIDAD ACTIVA</v>
          </cell>
          <cell r="AV6045" t="str">
            <v>sc</v>
          </cell>
        </row>
        <row r="6046">
          <cell r="AP6046">
            <v>525771</v>
          </cell>
          <cell r="AQ6046">
            <v>1004914</v>
          </cell>
          <cell r="AR6046">
            <v>11</v>
          </cell>
          <cell r="AS6046">
            <v>41298</v>
          </cell>
          <cell r="AT6046" t="str">
            <v>CONV-009-2011 Terminado Mantenimiento Periódico UAERMV Arterial  --POLIZA ESTABILIDAD ACTIVA</v>
          </cell>
          <cell r="AV6046" t="str">
            <v>sc</v>
          </cell>
        </row>
        <row r="6047">
          <cell r="AP6047">
            <v>525773</v>
          </cell>
          <cell r="AQ6047">
            <v>1004914</v>
          </cell>
          <cell r="AR6047">
            <v>11</v>
          </cell>
          <cell r="AS6047">
            <v>41298</v>
          </cell>
          <cell r="AT6047" t="str">
            <v>CONV-009-2011 Terminado Mantenimiento Periódico UAERMV Arterial  --POLIZA ESTABILIDAD ACTIVA</v>
          </cell>
          <cell r="AV6047" t="str">
            <v>sc</v>
          </cell>
        </row>
        <row r="6048">
          <cell r="AP6048">
            <v>525775</v>
          </cell>
          <cell r="AQ6048">
            <v>1004914</v>
          </cell>
          <cell r="AR6048">
            <v>11</v>
          </cell>
          <cell r="AS6048">
            <v>41298</v>
          </cell>
          <cell r="AT6048" t="str">
            <v>CONV-009-2011 Terminado Mantenimiento Periódico UAERMV Arterial  --POLIZA ESTABILIDAD ACTIVA</v>
          </cell>
          <cell r="AV6048" t="str">
            <v>sc</v>
          </cell>
        </row>
        <row r="6049">
          <cell r="AP6049">
            <v>525945</v>
          </cell>
          <cell r="AQ6049">
            <v>11012245</v>
          </cell>
          <cell r="AR6049">
            <v>11</v>
          </cell>
          <cell r="AS6049">
            <v>41149</v>
          </cell>
          <cell r="AT6049" t="str">
            <v>SD Terminado Mantenimiento Periódico UAERMV Local  -</v>
          </cell>
          <cell r="AV6049" t="str">
            <v>sc</v>
          </cell>
        </row>
        <row r="6050">
          <cell r="AP6050">
            <v>526326</v>
          </cell>
          <cell r="AQ6050">
            <v>11008720</v>
          </cell>
          <cell r="AR6050">
            <v>11</v>
          </cell>
          <cell r="AS6050">
            <v>42313</v>
          </cell>
          <cell r="AT6050" t="str">
            <v>IDU-1815-2013 Terminado Acciones de Movilidad IDU Arterial  -</v>
          </cell>
          <cell r="AV6050" t="str">
            <v>sc</v>
          </cell>
        </row>
        <row r="6051">
          <cell r="AP6051">
            <v>526329</v>
          </cell>
          <cell r="AQ6051">
            <v>11008720</v>
          </cell>
          <cell r="AR6051">
            <v>11</v>
          </cell>
          <cell r="AS6051">
            <v>42313</v>
          </cell>
          <cell r="AT6051" t="str">
            <v>IDU-69-2008 Terminado Acciones de Movilidad IDU Arterial  -</v>
          </cell>
          <cell r="AV6051" t="str">
            <v>sc</v>
          </cell>
        </row>
        <row r="6052">
          <cell r="AP6052">
            <v>526335</v>
          </cell>
          <cell r="AQ6052">
            <v>11008693</v>
          </cell>
          <cell r="AR6052">
            <v>11</v>
          </cell>
          <cell r="AS6052">
            <v>42313</v>
          </cell>
          <cell r="AT6052" t="str">
            <v>IDU-1815-2013 Terminado Acciones de Movilidad IDU Arterial  -</v>
          </cell>
          <cell r="AV6052" t="str">
            <v>sc</v>
          </cell>
        </row>
        <row r="6053">
          <cell r="AP6053">
            <v>526337</v>
          </cell>
          <cell r="AQ6053">
            <v>11008693</v>
          </cell>
          <cell r="AR6053">
            <v>11</v>
          </cell>
          <cell r="AS6053">
            <v>42313</v>
          </cell>
          <cell r="AT6053" t="str">
            <v>IDU-1815-2013 Terminado Acciones de Movilidad IDU Arterial  -</v>
          </cell>
          <cell r="AV6053" t="str">
            <v>sc</v>
          </cell>
        </row>
        <row r="6054">
          <cell r="AP6054">
            <v>526342</v>
          </cell>
          <cell r="AQ6054">
            <v>11008523</v>
          </cell>
          <cell r="AR6054">
            <v>11</v>
          </cell>
          <cell r="AS6054">
            <v>42313</v>
          </cell>
          <cell r="AT6054" t="str">
            <v>IDU-69-2008 Terminado Acciones de Movilidad IDU Arterial  -</v>
          </cell>
          <cell r="AV6054" t="str">
            <v>sc</v>
          </cell>
        </row>
        <row r="6055">
          <cell r="AP6055">
            <v>526344</v>
          </cell>
          <cell r="AQ6055">
            <v>11008523</v>
          </cell>
          <cell r="AR6055">
            <v>11</v>
          </cell>
          <cell r="AS6055">
            <v>42313</v>
          </cell>
          <cell r="AT6055" t="str">
            <v>IDU-69-2008 Terminado Acciones de Movilidad IDU Arterial  -</v>
          </cell>
          <cell r="AV6055" t="str">
            <v>sc</v>
          </cell>
        </row>
        <row r="6056">
          <cell r="AP6056">
            <v>526347</v>
          </cell>
          <cell r="AQ6056">
            <v>11008466</v>
          </cell>
          <cell r="AR6056">
            <v>11</v>
          </cell>
          <cell r="AS6056">
            <v>42313</v>
          </cell>
          <cell r="AT6056" t="str">
            <v>IDU-1815-2013 Terminado Acciones de Movilidad IDU Arterial  -</v>
          </cell>
          <cell r="AV6056" t="str">
            <v>sc</v>
          </cell>
        </row>
        <row r="6057">
          <cell r="AP6057">
            <v>526356</v>
          </cell>
          <cell r="AQ6057">
            <v>11008348</v>
          </cell>
          <cell r="AR6057">
            <v>11</v>
          </cell>
          <cell r="AS6057">
            <v>42313</v>
          </cell>
          <cell r="AT6057" t="str">
            <v>IDU-69-2008 Terminado Acciones de Movilidad IDU Arterial  -</v>
          </cell>
          <cell r="AV6057" t="str">
            <v>sc</v>
          </cell>
        </row>
        <row r="6058">
          <cell r="AP6058">
            <v>526357</v>
          </cell>
          <cell r="AQ6058">
            <v>11008348</v>
          </cell>
          <cell r="AR6058">
            <v>11</v>
          </cell>
          <cell r="AS6058">
            <v>42313</v>
          </cell>
          <cell r="AT6058" t="str">
            <v>IDU-69-2008 Terminado Acciones de Movilidad IDU Arterial  -</v>
          </cell>
          <cell r="AV6058" t="str">
            <v>sc</v>
          </cell>
        </row>
        <row r="6059">
          <cell r="AP6059">
            <v>526362</v>
          </cell>
          <cell r="AQ6059">
            <v>11008215</v>
          </cell>
          <cell r="AR6059">
            <v>11</v>
          </cell>
          <cell r="AS6059">
            <v>42313</v>
          </cell>
          <cell r="AT6059" t="str">
            <v>IDU-69-2008 Terminado Acciones de Movilidad IDU Arterial  -</v>
          </cell>
          <cell r="AV6059" t="str">
            <v>sc</v>
          </cell>
        </row>
        <row r="6060">
          <cell r="AP6060">
            <v>526365</v>
          </cell>
          <cell r="AQ6060">
            <v>11008215</v>
          </cell>
          <cell r="AR6060">
            <v>11</v>
          </cell>
          <cell r="AS6060">
            <v>42313</v>
          </cell>
          <cell r="AT6060" t="str">
            <v>IDU-69-2008 Terminado Acciones de Movilidad IDU Arterial  -</v>
          </cell>
          <cell r="AV6060" t="str">
            <v>sc</v>
          </cell>
        </row>
        <row r="6061">
          <cell r="AP6061">
            <v>526367</v>
          </cell>
          <cell r="AQ6061">
            <v>11008387</v>
          </cell>
          <cell r="AR6061">
            <v>11</v>
          </cell>
          <cell r="AS6061">
            <v>42313</v>
          </cell>
          <cell r="AT6061" t="str">
            <v>IDU-1815-2013 Terminado Acciones de Movilidad IDU Arterial  -</v>
          </cell>
          <cell r="AV6061" t="str">
            <v>sc</v>
          </cell>
        </row>
        <row r="6062">
          <cell r="AP6062">
            <v>527156</v>
          </cell>
          <cell r="AQ6062">
            <v>11012375</v>
          </cell>
          <cell r="AR6062">
            <v>11</v>
          </cell>
          <cell r="AS6062">
            <v>42313</v>
          </cell>
          <cell r="AT6062" t="str">
            <v>IDU-1815-2013 Terminado Acciones de Movilidad IDU Arterial  -</v>
          </cell>
          <cell r="AV6062" t="str">
            <v>sc</v>
          </cell>
        </row>
        <row r="6063">
          <cell r="AP6063">
            <v>527158</v>
          </cell>
          <cell r="AQ6063">
            <v>11012375</v>
          </cell>
          <cell r="AR6063">
            <v>11</v>
          </cell>
          <cell r="AS6063">
            <v>42313</v>
          </cell>
          <cell r="AT6063" t="str">
            <v>IDU-69-2008 Terminado Acciones de Movilidad IDU Arterial  -</v>
          </cell>
          <cell r="AV6063" t="str">
            <v>sc</v>
          </cell>
        </row>
        <row r="6064">
          <cell r="AP6064">
            <v>527197</v>
          </cell>
          <cell r="AQ6064">
            <v>50008571</v>
          </cell>
          <cell r="AR6064">
            <v>11</v>
          </cell>
          <cell r="AS6064">
            <v>42313</v>
          </cell>
          <cell r="AT6064" t="str">
            <v>IDU-1815-2013 Terminado Acciones de Movilidad IDU Arterial  -</v>
          </cell>
          <cell r="AV6064" t="str">
            <v>sc</v>
          </cell>
        </row>
        <row r="6065">
          <cell r="AP6065">
            <v>527199</v>
          </cell>
          <cell r="AQ6065">
            <v>50008571</v>
          </cell>
          <cell r="AR6065">
            <v>11</v>
          </cell>
          <cell r="AS6065">
            <v>42313</v>
          </cell>
          <cell r="AT6065" t="str">
            <v>IDU-55-2012 Terminado Acciones de Movilidad IDU Arterial  -</v>
          </cell>
          <cell r="AV6065" t="str">
            <v>sc</v>
          </cell>
        </row>
        <row r="6066">
          <cell r="AP6066">
            <v>527218</v>
          </cell>
          <cell r="AQ6066">
            <v>11012376</v>
          </cell>
          <cell r="AR6066">
            <v>11</v>
          </cell>
          <cell r="AS6066">
            <v>42313</v>
          </cell>
          <cell r="AT6066" t="str">
            <v>IDU-69-2008 Terminado Acciones de Movilidad IDU Arterial  -</v>
          </cell>
          <cell r="AV6066" t="str">
            <v>sc</v>
          </cell>
        </row>
        <row r="6067">
          <cell r="AP6067">
            <v>527220</v>
          </cell>
          <cell r="AQ6067">
            <v>11012376</v>
          </cell>
          <cell r="AR6067">
            <v>11</v>
          </cell>
          <cell r="AS6067">
            <v>42313</v>
          </cell>
          <cell r="AT6067" t="str">
            <v>IDU-1815-2013 Terminado Acciones de Movilidad IDU Arterial  -</v>
          </cell>
          <cell r="AV6067" t="str">
            <v>sc</v>
          </cell>
        </row>
        <row r="6068">
          <cell r="AP6068">
            <v>527814</v>
          </cell>
          <cell r="AQ6068">
            <v>11000448</v>
          </cell>
          <cell r="AR6068">
            <v>11</v>
          </cell>
          <cell r="AS6068">
            <v>42667</v>
          </cell>
          <cell r="AT6068" t="str">
            <v>SD Terminado Parcheo UAERMV Arterial SD -</v>
          </cell>
          <cell r="AV6068" t="str">
            <v>sc</v>
          </cell>
        </row>
        <row r="6069">
          <cell r="AP6069">
            <v>527816</v>
          </cell>
          <cell r="AQ6069">
            <v>11000448</v>
          </cell>
          <cell r="AR6069">
            <v>11</v>
          </cell>
          <cell r="AS6069">
            <v>42667</v>
          </cell>
          <cell r="AT6069" t="str">
            <v>SD Terminado Parcheo UAERMV Arterial SD -</v>
          </cell>
          <cell r="AV6069" t="str">
            <v>sc</v>
          </cell>
        </row>
        <row r="6070">
          <cell r="AP6070">
            <v>528747</v>
          </cell>
          <cell r="AQ6070">
            <v>11012357</v>
          </cell>
          <cell r="AR6070">
            <v>11</v>
          </cell>
          <cell r="AS6070">
            <v>42766</v>
          </cell>
          <cell r="AT6070" t="str">
            <v>SD Reservado Mantenimiento Rutinario IDU Circuito Movilidad EJECUCION SITP 2016 -</v>
          </cell>
          <cell r="AV6070" t="str">
            <v>sc</v>
          </cell>
        </row>
        <row r="6071">
          <cell r="AP6071">
            <v>528749</v>
          </cell>
          <cell r="AQ6071">
            <v>11012357</v>
          </cell>
          <cell r="AR6071">
            <v>11</v>
          </cell>
          <cell r="AS6071">
            <v>42731</v>
          </cell>
          <cell r="AT6071" t="str">
            <v>SD Reservado Mantenimiento Periódico IDU Circuito Movilidad EJECUCION SITP 2016 -</v>
          </cell>
          <cell r="AV6071" t="str">
            <v>sc</v>
          </cell>
        </row>
        <row r="6072">
          <cell r="AP6072">
            <v>528752</v>
          </cell>
          <cell r="AQ6072">
            <v>11012356</v>
          </cell>
          <cell r="AR6072">
            <v>11</v>
          </cell>
          <cell r="AS6072">
            <v>42731</v>
          </cell>
          <cell r="AT6072" t="str">
            <v>SD Reservado Mantenimiento Rutinario IDU Intermedia EJECUCION SITP 2016 -</v>
          </cell>
          <cell r="AV6072" t="str">
            <v>sc</v>
          </cell>
        </row>
        <row r="6073">
          <cell r="AP6073">
            <v>528761</v>
          </cell>
          <cell r="AQ6073">
            <v>11012350</v>
          </cell>
          <cell r="AR6073">
            <v>11</v>
          </cell>
          <cell r="AS6073">
            <v>42768</v>
          </cell>
          <cell r="AT6073" t="str">
            <v>SD Reservado Acciones de Movilidad UAERMV Circuito Movilidad Salvando Vidas -</v>
          </cell>
          <cell r="AV6073" t="str">
            <v>sc</v>
          </cell>
        </row>
        <row r="6074">
          <cell r="AP6074">
            <v>529104</v>
          </cell>
          <cell r="AQ6074">
            <v>11012305</v>
          </cell>
          <cell r="AR6074">
            <v>11</v>
          </cell>
          <cell r="AS6074">
            <v>42667</v>
          </cell>
          <cell r="AT6074" t="str">
            <v>SD Terminado Parcheo UAERMV Arterial SD -</v>
          </cell>
          <cell r="AV6074" t="str">
            <v>sc</v>
          </cell>
        </row>
        <row r="6075">
          <cell r="AP6075">
            <v>529106</v>
          </cell>
          <cell r="AQ6075">
            <v>11012305</v>
          </cell>
          <cell r="AR6075">
            <v>11</v>
          </cell>
          <cell r="AS6075">
            <v>42667</v>
          </cell>
          <cell r="AT6075" t="str">
            <v>SD Terminado Parcheo UAERMV Arterial SD -</v>
          </cell>
          <cell r="AV6075" t="str">
            <v>sc</v>
          </cell>
        </row>
        <row r="6076">
          <cell r="AP6076">
            <v>529113</v>
          </cell>
          <cell r="AQ6076">
            <v>11012307</v>
          </cell>
          <cell r="AR6076">
            <v>11</v>
          </cell>
          <cell r="AS6076">
            <v>42412</v>
          </cell>
          <cell r="AT6076" t="str">
            <v>IDU-1806-2015 Contratado Mantenimiento Periódico IDU Arterial BRIGADA DE REACCIÓN VIAL -</v>
          </cell>
          <cell r="AV6076" t="str">
            <v>sc</v>
          </cell>
        </row>
        <row r="6077">
          <cell r="AP6077">
            <v>529115</v>
          </cell>
          <cell r="AQ6077">
            <v>11012307</v>
          </cell>
          <cell r="AR6077">
            <v>11</v>
          </cell>
          <cell r="AS6077">
            <v>42667</v>
          </cell>
          <cell r="AT6077" t="str">
            <v>SD Terminado Parcheo UAERMV Arterial SD -</v>
          </cell>
          <cell r="AV6077" t="str">
            <v>sc</v>
          </cell>
        </row>
        <row r="6078">
          <cell r="AP6078">
            <v>529617</v>
          </cell>
          <cell r="AQ6078">
            <v>50007702</v>
          </cell>
          <cell r="AR6078">
            <v>11</v>
          </cell>
          <cell r="AS6078">
            <v>42412</v>
          </cell>
          <cell r="AT6078" t="str">
            <v>IDU-1806-2015 Contratado Mantenimiento Periódico IDU Arterial BRIGADA DE REACCIÓN VIAL -</v>
          </cell>
          <cell r="AV6078" t="str">
            <v>sc</v>
          </cell>
        </row>
        <row r="6079">
          <cell r="AP6079">
            <v>529619</v>
          </cell>
          <cell r="AQ6079">
            <v>50007702</v>
          </cell>
          <cell r="AR6079">
            <v>11</v>
          </cell>
          <cell r="AS6079">
            <v>42412</v>
          </cell>
          <cell r="AT6079" t="str">
            <v>IDU-1806-2015 Contratado Mantenimiento Periódico IDU Arterial BRIGADA DE REACCIÓN VIAL -</v>
          </cell>
          <cell r="AV6079" t="str">
            <v>sc</v>
          </cell>
        </row>
        <row r="6080">
          <cell r="AP6080">
            <v>529904</v>
          </cell>
          <cell r="AQ6080">
            <v>11012331</v>
          </cell>
          <cell r="AR6080">
            <v>11</v>
          </cell>
          <cell r="AS6080">
            <v>42667</v>
          </cell>
          <cell r="AT6080" t="str">
            <v>SD Terminado Mantenimiento Periódico UAERMV Circuito Movilidad SD Intervenida 18/06/2014 Reporte depuración ejecución UMV-</v>
          </cell>
          <cell r="AV6080" t="str">
            <v>sc</v>
          </cell>
        </row>
        <row r="6081">
          <cell r="AP6081">
            <v>530184</v>
          </cell>
          <cell r="AQ6081">
            <v>11012115</v>
          </cell>
          <cell r="AR6081">
            <v>11</v>
          </cell>
          <cell r="AS6081">
            <v>42313</v>
          </cell>
          <cell r="AT6081" t="str">
            <v>IDU-063-2012 Terminado Mantenimiento Periódico IDU Circuito Movilidad  -Calzada2-POLIZA ESTABILIDAD ACTIVA</v>
          </cell>
          <cell r="AV6081" t="str">
            <v>POLIZA DE ESTABILIDAD IDU 063/2012</v>
          </cell>
        </row>
        <row r="6082">
          <cell r="AP6082">
            <v>530370</v>
          </cell>
          <cell r="AQ6082">
            <v>11009393</v>
          </cell>
          <cell r="AR6082">
            <v>11</v>
          </cell>
          <cell r="AS6082">
            <v>42313</v>
          </cell>
          <cell r="AT6082" t="str">
            <v>IDU-69-2008 Terminado Acciones de Movilidad IDU Arterial  -</v>
          </cell>
          <cell r="AV6082" t="str">
            <v>sc</v>
          </cell>
        </row>
        <row r="6083">
          <cell r="AP6083">
            <v>530377</v>
          </cell>
          <cell r="AQ6083">
            <v>11009333</v>
          </cell>
          <cell r="AR6083">
            <v>11</v>
          </cell>
          <cell r="AS6083">
            <v>42313</v>
          </cell>
          <cell r="AT6083" t="str">
            <v>IDU-1815-2013 Terminado Acciones de Movilidad IDU Arterial  -</v>
          </cell>
          <cell r="AV6083" t="str">
            <v>sc</v>
          </cell>
        </row>
        <row r="6084">
          <cell r="AP6084">
            <v>530379</v>
          </cell>
          <cell r="AQ6084">
            <v>11009333</v>
          </cell>
          <cell r="AR6084">
            <v>11</v>
          </cell>
          <cell r="AS6084">
            <v>42313</v>
          </cell>
          <cell r="AT6084" t="str">
            <v>IDU-1815-2013 Terminado Acciones de Movilidad IDU Arterial  -</v>
          </cell>
          <cell r="AV6084" t="str">
            <v>sc</v>
          </cell>
        </row>
        <row r="6085">
          <cell r="AP6085">
            <v>530935</v>
          </cell>
          <cell r="AQ6085">
            <v>11005846</v>
          </cell>
          <cell r="AR6085">
            <v>11</v>
          </cell>
          <cell r="AS6085">
            <v>42667</v>
          </cell>
          <cell r="AT6085" t="str">
            <v>SD Terminado Parcheo UAERMV Arterial SD -</v>
          </cell>
          <cell r="AV6085" t="str">
            <v>sc</v>
          </cell>
        </row>
        <row r="6086">
          <cell r="AP6086">
            <v>530937</v>
          </cell>
          <cell r="AQ6086">
            <v>11005846</v>
          </cell>
          <cell r="AR6086">
            <v>11</v>
          </cell>
          <cell r="AS6086">
            <v>42667</v>
          </cell>
          <cell r="AT6086" t="str">
            <v>SD Terminado Parcheo UAERMV Arterial SD -</v>
          </cell>
          <cell r="AV6086" t="str">
            <v>sc</v>
          </cell>
        </row>
        <row r="6087">
          <cell r="AP6087">
            <v>531082</v>
          </cell>
          <cell r="AQ6087">
            <v>11003282</v>
          </cell>
          <cell r="AR6087">
            <v>11</v>
          </cell>
          <cell r="AS6087">
            <v>42313</v>
          </cell>
          <cell r="AT6087" t="str">
            <v>IDU-55-2012 Terminado Acciones de Movilidad IDU Circuito Movilidad  -</v>
          </cell>
          <cell r="AV6087" t="str">
            <v>Buen estado</v>
          </cell>
        </row>
        <row r="6088">
          <cell r="AP6088">
            <v>531094</v>
          </cell>
          <cell r="AQ6088">
            <v>11002312</v>
          </cell>
          <cell r="AR6088">
            <v>11</v>
          </cell>
          <cell r="AS6088">
            <v>42313</v>
          </cell>
          <cell r="AT6088" t="str">
            <v>IDU-55-2012 Terminado Acciones de Movilidad IDU Circuito Movilidad  -</v>
          </cell>
          <cell r="AV6088" t="str">
            <v>Buen estado</v>
          </cell>
        </row>
        <row r="6089">
          <cell r="AP6089">
            <v>531097</v>
          </cell>
          <cell r="AQ6089">
            <v>11002580</v>
          </cell>
          <cell r="AR6089">
            <v>11</v>
          </cell>
          <cell r="AS6089">
            <v>42313</v>
          </cell>
          <cell r="AT6089" t="str">
            <v>IDU-55-2012 Terminado Acciones de Movilidad IDU Circuito Movilidad  -</v>
          </cell>
          <cell r="AV6089" t="str">
            <v>Buen estado</v>
          </cell>
        </row>
        <row r="6090">
          <cell r="AP6090">
            <v>531103</v>
          </cell>
          <cell r="AQ6090">
            <v>11002773</v>
          </cell>
          <cell r="AR6090">
            <v>11</v>
          </cell>
          <cell r="AS6090">
            <v>42313</v>
          </cell>
          <cell r="AT6090" t="str">
            <v>IDU-55-2012 Terminado Acciones de Movilidad IDU Circuito Movilidad  -</v>
          </cell>
          <cell r="AV6090" t="str">
            <v>Buen estado</v>
          </cell>
        </row>
        <row r="6091">
          <cell r="AP6091">
            <v>531112</v>
          </cell>
          <cell r="AQ6091">
            <v>11005612</v>
          </cell>
          <cell r="AR6091">
            <v>11</v>
          </cell>
          <cell r="AS6091">
            <v>42342</v>
          </cell>
          <cell r="AT6091" t="str">
            <v>IDU-32-2011 Terminado Construcción IDU Arterial  -Anden 1-3 Cicloruta 2 Calzada 4-POLIZA ESTABILIDAD ACTIVA</v>
          </cell>
          <cell r="AV6091" t="str">
            <v>sc</v>
          </cell>
        </row>
        <row r="6092">
          <cell r="AP6092">
            <v>531121</v>
          </cell>
          <cell r="AQ6092">
            <v>11001479</v>
          </cell>
          <cell r="AR6092">
            <v>11</v>
          </cell>
          <cell r="AS6092">
            <v>42313</v>
          </cell>
          <cell r="AT6092" t="str">
            <v>IDU-55-2012 Terminado Acciones de Movilidad IDU Arterial  -</v>
          </cell>
          <cell r="AV6092" t="str">
            <v>VIABLE</v>
          </cell>
        </row>
        <row r="6093">
          <cell r="AP6093">
            <v>531124</v>
          </cell>
          <cell r="AQ6093">
            <v>11012239</v>
          </cell>
          <cell r="AR6093">
            <v>11</v>
          </cell>
          <cell r="AS6093">
            <v>42313</v>
          </cell>
          <cell r="AT6093" t="str">
            <v>IDU-55-2012 Terminado Acciones de Movilidad IDU Circuito Movilidad  -</v>
          </cell>
          <cell r="AV6093" t="str">
            <v>Buen estado</v>
          </cell>
        </row>
        <row r="6094">
          <cell r="AP6094">
            <v>531133</v>
          </cell>
          <cell r="AQ6094">
            <v>11012266</v>
          </cell>
          <cell r="AR6094">
            <v>11</v>
          </cell>
          <cell r="AS6094">
            <v>42342</v>
          </cell>
          <cell r="AT6094" t="str">
            <v>IDU-32-2011 Terminado Construcción IDU Arterial  -Anden 1-3 Cicloruta 2 Calzada 4-POLIZA ESTABILIDAD ACTIVA</v>
          </cell>
          <cell r="AV6094" t="str">
            <v>sc</v>
          </cell>
        </row>
        <row r="6095">
          <cell r="AP6095">
            <v>531142</v>
          </cell>
          <cell r="AQ6095">
            <v>11012022</v>
          </cell>
          <cell r="AR6095">
            <v>11</v>
          </cell>
          <cell r="AS6095">
            <v>42313</v>
          </cell>
          <cell r="AT6095" t="str">
            <v>IDU-063-2012 Terminado Mantenimiento Periódico IDU Circuito Movilidad  -</v>
          </cell>
          <cell r="AV6095" t="str">
            <v>sc</v>
          </cell>
        </row>
        <row r="6096">
          <cell r="AP6096">
            <v>531172</v>
          </cell>
          <cell r="AQ6096">
            <v>11001500</v>
          </cell>
          <cell r="AR6096">
            <v>11</v>
          </cell>
          <cell r="AS6096">
            <v>42313</v>
          </cell>
          <cell r="AT6096" t="str">
            <v>IDU-55-2012 Terminado Acciones de Movilidad IDU Arterial  -</v>
          </cell>
          <cell r="AV6096" t="str">
            <v>VIABLE</v>
          </cell>
        </row>
        <row r="6097">
          <cell r="AP6097">
            <v>531181</v>
          </cell>
          <cell r="AQ6097">
            <v>11001135</v>
          </cell>
          <cell r="AR6097">
            <v>11</v>
          </cell>
          <cell r="AS6097">
            <v>42313</v>
          </cell>
          <cell r="AT6097" t="str">
            <v>IDU-063-2012 Terminado Mantenimiento Periódico IDU Circuito Movilidad  -</v>
          </cell>
          <cell r="AV6097" t="str">
            <v>sc</v>
          </cell>
        </row>
        <row r="6098">
          <cell r="AP6098">
            <v>531184</v>
          </cell>
          <cell r="AQ6098">
            <v>11001165</v>
          </cell>
          <cell r="AR6098">
            <v>11</v>
          </cell>
          <cell r="AS6098">
            <v>42313</v>
          </cell>
          <cell r="AT6098" t="str">
            <v>IDU-063-2012 Terminado Mantenimiento Periódico IDU Circuito Movilidad  -</v>
          </cell>
          <cell r="AV6098" t="str">
            <v>sc</v>
          </cell>
        </row>
        <row r="6099">
          <cell r="AP6099">
            <v>531190</v>
          </cell>
          <cell r="AQ6099">
            <v>11001249</v>
          </cell>
          <cell r="AR6099">
            <v>11</v>
          </cell>
          <cell r="AS6099">
            <v>42313</v>
          </cell>
          <cell r="AT6099" t="str">
            <v>IDU-063-2012 Terminado Mantenimiento Periódico IDU Circuito Movilidad  -</v>
          </cell>
          <cell r="AV6099" t="str">
            <v>sc</v>
          </cell>
        </row>
        <row r="6100">
          <cell r="AP6100">
            <v>531193</v>
          </cell>
          <cell r="AQ6100">
            <v>11001300</v>
          </cell>
          <cell r="AR6100">
            <v>11</v>
          </cell>
          <cell r="AS6100">
            <v>42313</v>
          </cell>
          <cell r="AT6100" t="str">
            <v>IDU-063-2012 Terminado Mantenimiento Periódico IDU Circuito Movilidad  -</v>
          </cell>
          <cell r="AV6100" t="str">
            <v>sc</v>
          </cell>
        </row>
        <row r="6101">
          <cell r="AP6101">
            <v>531313</v>
          </cell>
          <cell r="AQ6101">
            <v>11001107</v>
          </cell>
          <cell r="AR6101">
            <v>11</v>
          </cell>
          <cell r="AS6101">
            <v>42313</v>
          </cell>
          <cell r="AT6101" t="str">
            <v>IDU-063-2012 Terminado Mantenimiento Periódico IDU Circuito Movilidad  -</v>
          </cell>
          <cell r="AV6101" t="str">
            <v>sc</v>
          </cell>
        </row>
        <row r="6102">
          <cell r="AP6102">
            <v>531901</v>
          </cell>
          <cell r="AQ6102">
            <v>11012548</v>
          </cell>
          <cell r="AR6102">
            <v>11</v>
          </cell>
          <cell r="AS6102">
            <v>42313</v>
          </cell>
          <cell r="AT6102" t="str">
            <v>IDU-1680-2014 Contratado Mantenimiento Periódico IDU Local  -</v>
          </cell>
          <cell r="AV6102" t="str">
            <v>MANTENIMIENTO PERIODICO IDU 1680/2014</v>
          </cell>
        </row>
        <row r="6103">
          <cell r="AP6103">
            <v>531939</v>
          </cell>
          <cell r="AQ6103">
            <v>11012560</v>
          </cell>
          <cell r="AR6103">
            <v>11</v>
          </cell>
          <cell r="AS6103">
            <v>42313</v>
          </cell>
          <cell r="AT6103" t="str">
            <v>IDU-063-2012 Terminado Mantenimiento Periódico IDU Circuito Movilidad  -</v>
          </cell>
          <cell r="AV6103" t="str">
            <v>sc</v>
          </cell>
        </row>
        <row r="6104">
          <cell r="AP6104">
            <v>532053</v>
          </cell>
          <cell r="AQ6104">
            <v>11012599</v>
          </cell>
          <cell r="AR6104">
            <v>11</v>
          </cell>
          <cell r="AS6104">
            <v>42412</v>
          </cell>
          <cell r="AT6104" t="str">
            <v>IDU-1806-2015 Contratado Mantenimiento Periódico IDU Arterial BRIGADA DE REACCIÓN VIAL -</v>
          </cell>
          <cell r="AV6104" t="str">
            <v>sc</v>
          </cell>
        </row>
        <row r="6105">
          <cell r="AP6105">
            <v>532055</v>
          </cell>
          <cell r="AQ6105">
            <v>11012599</v>
          </cell>
          <cell r="AR6105">
            <v>11</v>
          </cell>
          <cell r="AS6105">
            <v>42412</v>
          </cell>
          <cell r="AT6105" t="str">
            <v>IDU-1806-2015 Contratado Mantenimiento Periódico IDU Arterial BRIGADA DE REACCIÓN VIAL -</v>
          </cell>
          <cell r="AV6105" t="str">
            <v>sc</v>
          </cell>
        </row>
        <row r="6106">
          <cell r="AP6106">
            <v>534175</v>
          </cell>
          <cell r="AQ6106">
            <v>11012225</v>
          </cell>
          <cell r="AR6106">
            <v>11</v>
          </cell>
          <cell r="AS6106">
            <v>42313</v>
          </cell>
          <cell r="AT6106" t="str">
            <v>IDU-1815-2013 Terminado Acciones de Movilidad IDU Arterial  -</v>
          </cell>
          <cell r="AV6106" t="str">
            <v>sc</v>
          </cell>
        </row>
        <row r="6107">
          <cell r="AP6107">
            <v>534179</v>
          </cell>
          <cell r="AQ6107">
            <v>11012225</v>
          </cell>
          <cell r="AR6107">
            <v>11</v>
          </cell>
          <cell r="AS6107">
            <v>42313</v>
          </cell>
          <cell r="AT6107" t="str">
            <v>IDU-1815-2013 Terminado Acciones de Movilidad IDU Arterial  -</v>
          </cell>
          <cell r="AV6107" t="str">
            <v>sc</v>
          </cell>
        </row>
        <row r="6108">
          <cell r="AP6108">
            <v>534181</v>
          </cell>
          <cell r="AQ6108">
            <v>11012224</v>
          </cell>
          <cell r="AR6108">
            <v>11</v>
          </cell>
          <cell r="AS6108">
            <v>42313</v>
          </cell>
          <cell r="AT6108" t="str">
            <v>IDU-1815-2013 Terminado Acciones de Movilidad IDU Arterial  -</v>
          </cell>
          <cell r="AV6108" t="str">
            <v>sc</v>
          </cell>
        </row>
        <row r="6109">
          <cell r="AP6109">
            <v>600595</v>
          </cell>
          <cell r="AQ6109">
            <v>11003239</v>
          </cell>
          <cell r="AR6109">
            <v>11</v>
          </cell>
          <cell r="AT6109" t="str">
            <v>SD Terminado Construcción FDL SUBA Circuito Movilidad  Reporte servidor de mapas agosto 2015-</v>
          </cell>
          <cell r="AV6109" t="str">
            <v>sc</v>
          </cell>
        </row>
        <row r="6110">
          <cell r="AP6110">
            <v>600598</v>
          </cell>
          <cell r="AQ6110">
            <v>11003365</v>
          </cell>
          <cell r="AR6110">
            <v>11</v>
          </cell>
          <cell r="AT6110" t="str">
            <v>SD Terminado Construcción FDL SUBA Circuito Movilidad  Reporte servidor de mapas agosto 2015-</v>
          </cell>
          <cell r="AV6110" t="str">
            <v>sc</v>
          </cell>
        </row>
        <row r="6111">
          <cell r="AP6111">
            <v>600601</v>
          </cell>
          <cell r="AQ6111">
            <v>11003409</v>
          </cell>
          <cell r="AR6111">
            <v>11</v>
          </cell>
          <cell r="AS6111">
            <v>42731</v>
          </cell>
          <cell r="AT6111" t="str">
            <v>SD Reservado Mantenimiento Periódico IDU Circuito Movilidad EJECUCION SITP 2016 -</v>
          </cell>
          <cell r="AV6111" t="str">
            <v>sc</v>
          </cell>
        </row>
        <row r="6112">
          <cell r="AP6112">
            <v>600606</v>
          </cell>
          <cell r="AQ6112">
            <v>11003592</v>
          </cell>
          <cell r="AR6112">
            <v>11</v>
          </cell>
          <cell r="AS6112">
            <v>42731</v>
          </cell>
          <cell r="AT6112" t="str">
            <v>SD Reservado Mantenimiento Rutinario IDU Circuito Movilidad EJECUCION SITP 2016 -</v>
          </cell>
          <cell r="AV6112" t="str">
            <v>sc</v>
          </cell>
        </row>
        <row r="6113">
          <cell r="AP6113">
            <v>600611</v>
          </cell>
          <cell r="AQ6113">
            <v>11003706</v>
          </cell>
          <cell r="AR6113">
            <v>11</v>
          </cell>
          <cell r="AS6113">
            <v>42731</v>
          </cell>
          <cell r="AT6113" t="str">
            <v>SD Reservado Mantenimiento Rutinario IDU Circuito Movilidad EJECUCION SITP 2016 -</v>
          </cell>
          <cell r="AV6113" t="str">
            <v>sc</v>
          </cell>
        </row>
        <row r="6114">
          <cell r="AP6114">
            <v>600616</v>
          </cell>
          <cell r="AQ6114">
            <v>11003755</v>
          </cell>
          <cell r="AR6114">
            <v>11</v>
          </cell>
          <cell r="AS6114">
            <v>42731</v>
          </cell>
          <cell r="AT6114" t="str">
            <v>SD Reservado Mantenimiento Rutinario IDU Circuito Movilidad EJECUCION SITP 2016 -</v>
          </cell>
          <cell r="AV6114" t="str">
            <v>sc</v>
          </cell>
        </row>
        <row r="6115">
          <cell r="AP6115">
            <v>600621</v>
          </cell>
          <cell r="AQ6115">
            <v>11003818</v>
          </cell>
          <cell r="AR6115">
            <v>11</v>
          </cell>
          <cell r="AS6115">
            <v>42731</v>
          </cell>
          <cell r="AT6115" t="str">
            <v>SD Reservado Mantenimiento Periódico IDU Circuito Movilidad EJECUCION SITP 2016 -</v>
          </cell>
          <cell r="AV6115" t="str">
            <v>sc</v>
          </cell>
        </row>
        <row r="6116">
          <cell r="AP6116">
            <v>600626</v>
          </cell>
          <cell r="AQ6116">
            <v>11004028</v>
          </cell>
          <cell r="AR6116">
            <v>11</v>
          </cell>
          <cell r="AS6116">
            <v>42731</v>
          </cell>
          <cell r="AT6116" t="str">
            <v>SD Reservado Mantenimiento Rutinario IDU Circuito Movilidad EJECUCION SITP 2016 -</v>
          </cell>
          <cell r="AV6116" t="str">
            <v>sc</v>
          </cell>
        </row>
        <row r="6117">
          <cell r="AP6117">
            <v>600631</v>
          </cell>
          <cell r="AQ6117">
            <v>11004229</v>
          </cell>
          <cell r="AR6117">
            <v>11</v>
          </cell>
          <cell r="AS6117">
            <v>42731</v>
          </cell>
          <cell r="AT6117" t="str">
            <v>SD Reservado Mantenimiento Rutinario IDU Circuito Movilidad EJECUCION SITP 2016 -</v>
          </cell>
          <cell r="AV6117" t="str">
            <v>sc</v>
          </cell>
        </row>
        <row r="6118">
          <cell r="AP6118">
            <v>600636</v>
          </cell>
          <cell r="AQ6118">
            <v>11004298</v>
          </cell>
          <cell r="AR6118">
            <v>11</v>
          </cell>
          <cell r="AS6118">
            <v>42731</v>
          </cell>
          <cell r="AT6118" t="str">
            <v>SD Reservado Mantenimiento Rutinario IDU Circuito Movilidad EJECUCION SITP 2016 -</v>
          </cell>
          <cell r="AV6118" t="str">
            <v>sc</v>
          </cell>
        </row>
        <row r="6119">
          <cell r="AP6119">
            <v>600641</v>
          </cell>
          <cell r="AQ6119">
            <v>11012025</v>
          </cell>
          <cell r="AR6119">
            <v>11</v>
          </cell>
          <cell r="AS6119">
            <v>42731</v>
          </cell>
          <cell r="AT6119" t="str">
            <v>SD Reservado Mantenimiento Rutinario IDU Circuito Movilidad EJECUCION SITP 2016 -</v>
          </cell>
          <cell r="AV6119" t="str">
            <v>sc</v>
          </cell>
        </row>
        <row r="6120">
          <cell r="AP6120">
            <v>601049</v>
          </cell>
          <cell r="AQ6120">
            <v>11010423</v>
          </cell>
          <cell r="AR6120">
            <v>11</v>
          </cell>
          <cell r="AS6120">
            <v>42313</v>
          </cell>
          <cell r="AT6120" t="str">
            <v>IDU-1815-2013 Terminado Acciones de Movilidad IDU Arterial  -Calzada2-POLIZA ESTABILIDAD ACTIVA</v>
          </cell>
          <cell r="AV6120" t="str">
            <v>sc</v>
          </cell>
        </row>
        <row r="6121">
          <cell r="AP6121">
            <v>601051</v>
          </cell>
          <cell r="AQ6121">
            <v>11010423</v>
          </cell>
          <cell r="AR6121">
            <v>11</v>
          </cell>
          <cell r="AS6121">
            <v>42313</v>
          </cell>
          <cell r="AT6121" t="str">
            <v>IDU-1815-2013 Terminado Acciones de Movilidad IDU Arterial  -Calzada2-POLIZA ESTABILIDAD ACTIVA</v>
          </cell>
          <cell r="AV6121" t="str">
            <v>sc</v>
          </cell>
        </row>
        <row r="6122">
          <cell r="AP6122">
            <v>602502</v>
          </cell>
          <cell r="AQ6122">
            <v>11004769</v>
          </cell>
          <cell r="AR6122">
            <v>11</v>
          </cell>
          <cell r="AS6122">
            <v>42611</v>
          </cell>
          <cell r="AT6122" t="str">
            <v>SD Terminado Mantenimiento Periódico UAERMV Arterial  -Anden 1-9-POLIZA ESTABILIDAD ACTIVA</v>
          </cell>
          <cell r="AV6122" t="str">
            <v>sc</v>
          </cell>
        </row>
        <row r="6123">
          <cell r="AP6123">
            <v>603059</v>
          </cell>
          <cell r="AQ6123">
            <v>11010467</v>
          </cell>
          <cell r="AR6123">
            <v>11</v>
          </cell>
          <cell r="AS6123">
            <v>42313</v>
          </cell>
          <cell r="AT6123" t="str">
            <v>IDU-1815-2013 Terminado Acciones de Movilidad IDU Arterial  -Calzada2-POLIZA ESTABILIDAD ACTIVA</v>
          </cell>
          <cell r="AV6123" t="str">
            <v>sc</v>
          </cell>
        </row>
        <row r="6124">
          <cell r="AP6124">
            <v>603066</v>
          </cell>
          <cell r="AQ6124">
            <v>11010473</v>
          </cell>
          <cell r="AR6124">
            <v>11</v>
          </cell>
          <cell r="AS6124">
            <v>42313</v>
          </cell>
          <cell r="AT6124" t="str">
            <v>IDU-1815-2013 Terminado Acciones de Movilidad IDU Arterial  -Calzada2-POLIZA ESTABILIDAD ACTIVA</v>
          </cell>
          <cell r="AV6124" t="str">
            <v>sc</v>
          </cell>
        </row>
        <row r="6125">
          <cell r="AP6125">
            <v>603144</v>
          </cell>
          <cell r="AQ6125">
            <v>11010093</v>
          </cell>
          <cell r="AR6125">
            <v>11</v>
          </cell>
          <cell r="AS6125">
            <v>42667</v>
          </cell>
          <cell r="AT6125" t="str">
            <v>SD Terminado Parcheo UAERMV Arterial SD -</v>
          </cell>
          <cell r="AV6125" t="str">
            <v>sc</v>
          </cell>
        </row>
        <row r="6126">
          <cell r="AP6126">
            <v>603146</v>
          </cell>
          <cell r="AQ6126">
            <v>11010093</v>
          </cell>
          <cell r="AR6126">
            <v>11</v>
          </cell>
          <cell r="AS6126">
            <v>42412</v>
          </cell>
          <cell r="AT6126" t="str">
            <v>IDU-1806-2015 Contratado Mantenimiento Periódico IDU Arterial BRIGADA DE REACCIÓN VIAL -</v>
          </cell>
          <cell r="AV6126" t="str">
            <v>sc</v>
          </cell>
        </row>
        <row r="6127">
          <cell r="AP6127">
            <v>603148</v>
          </cell>
          <cell r="AQ6127">
            <v>11010093</v>
          </cell>
          <cell r="AR6127">
            <v>11</v>
          </cell>
          <cell r="AS6127">
            <v>42412</v>
          </cell>
          <cell r="AT6127" t="str">
            <v>IDU-1806-2015 Contratado Mantenimiento Periódico IDU Arterial BRIGADA DE REACCIÓN VIAL -</v>
          </cell>
          <cell r="AV6127" t="str">
            <v>sc</v>
          </cell>
        </row>
        <row r="6128">
          <cell r="AP6128">
            <v>603150</v>
          </cell>
          <cell r="AQ6128">
            <v>11010093</v>
          </cell>
          <cell r="AR6128">
            <v>11</v>
          </cell>
          <cell r="AS6128">
            <v>42412</v>
          </cell>
          <cell r="AT6128" t="str">
            <v>IDU-1806-2015 Contratado Mantenimiento Periódico IDU Arterial BRIGADA DE REACCIÓN VIAL -</v>
          </cell>
          <cell r="AV6128" t="str">
            <v>sc</v>
          </cell>
        </row>
        <row r="6129">
          <cell r="AP6129">
            <v>603155</v>
          </cell>
          <cell r="AQ6129">
            <v>11010158</v>
          </cell>
          <cell r="AR6129">
            <v>11</v>
          </cell>
          <cell r="AS6129">
            <v>42412</v>
          </cell>
          <cell r="AT6129" t="str">
            <v>IDU-1806-2015 Contratado Mantenimiento Periódico IDU Arterial BRIGADA DE REACCIÓN VIAL -</v>
          </cell>
          <cell r="AV6129" t="str">
            <v>sc</v>
          </cell>
        </row>
        <row r="6130">
          <cell r="AP6130">
            <v>603157</v>
          </cell>
          <cell r="AQ6130">
            <v>11010158</v>
          </cell>
          <cell r="AR6130">
            <v>11</v>
          </cell>
          <cell r="AS6130">
            <v>42667</v>
          </cell>
          <cell r="AT6130" t="str">
            <v>SD Terminado Parcheo UAERMV Arterial SD -</v>
          </cell>
          <cell r="AV6130" t="str">
            <v>sc</v>
          </cell>
        </row>
        <row r="6131">
          <cell r="AP6131">
            <v>603159</v>
          </cell>
          <cell r="AQ6131">
            <v>11010158</v>
          </cell>
          <cell r="AR6131">
            <v>11</v>
          </cell>
          <cell r="AS6131">
            <v>42412</v>
          </cell>
          <cell r="AT6131" t="str">
            <v>IDU-1806-2015 Contratado Mantenimiento Periódico IDU Arterial BRIGADA DE REACCIÓN VIAL -</v>
          </cell>
          <cell r="AV6131" t="str">
            <v>sc</v>
          </cell>
        </row>
        <row r="6132">
          <cell r="AP6132">
            <v>603161</v>
          </cell>
          <cell r="AQ6132">
            <v>11010158</v>
          </cell>
          <cell r="AR6132">
            <v>11</v>
          </cell>
          <cell r="AS6132">
            <v>42412</v>
          </cell>
          <cell r="AT6132" t="str">
            <v>IDU-1806-2015 Contratado Mantenimiento Periódico IDU Arterial BRIGADA DE REACCIÓN VIAL -</v>
          </cell>
          <cell r="AV6132" t="str">
            <v>sc</v>
          </cell>
        </row>
        <row r="6133">
          <cell r="AP6133">
            <v>603166</v>
          </cell>
          <cell r="AQ6133">
            <v>11010180</v>
          </cell>
          <cell r="AR6133">
            <v>11</v>
          </cell>
          <cell r="AS6133">
            <v>42667</v>
          </cell>
          <cell r="AT6133" t="str">
            <v>SD Terminado Parcheo UAERMV Arterial SD -</v>
          </cell>
          <cell r="AV6133" t="str">
            <v>sc</v>
          </cell>
        </row>
        <row r="6134">
          <cell r="AP6134">
            <v>603168</v>
          </cell>
          <cell r="AQ6134">
            <v>11010180</v>
          </cell>
          <cell r="AR6134">
            <v>11</v>
          </cell>
          <cell r="AS6134">
            <v>42412</v>
          </cell>
          <cell r="AT6134" t="str">
            <v>IDU-1806-2015 Contratado Mantenimiento Periódico IDU Arterial BRIGADA DE REACCIÓN VIAL -</v>
          </cell>
          <cell r="AV6134" t="str">
            <v>sc</v>
          </cell>
        </row>
        <row r="6135">
          <cell r="AP6135">
            <v>603170</v>
          </cell>
          <cell r="AQ6135">
            <v>11010180</v>
          </cell>
          <cell r="AR6135">
            <v>11</v>
          </cell>
          <cell r="AS6135">
            <v>42412</v>
          </cell>
          <cell r="AT6135" t="str">
            <v>IDU-1806-2015 Contratado Mantenimiento Periódico IDU Arterial BRIGADA DE REACCIÓN VIAL -</v>
          </cell>
          <cell r="AV6135" t="str">
            <v>sc</v>
          </cell>
        </row>
        <row r="6136">
          <cell r="AP6136">
            <v>603172</v>
          </cell>
          <cell r="AQ6136">
            <v>11010180</v>
          </cell>
          <cell r="AR6136">
            <v>11</v>
          </cell>
          <cell r="AS6136">
            <v>42412</v>
          </cell>
          <cell r="AT6136" t="str">
            <v>IDU-1806-2015 Contratado Mantenimiento Periódico IDU Arterial BRIGADA DE REACCIÓN VIAL -</v>
          </cell>
          <cell r="AV6136" t="str">
            <v>sc</v>
          </cell>
        </row>
        <row r="6137">
          <cell r="AP6137">
            <v>603177</v>
          </cell>
          <cell r="AQ6137">
            <v>11010220</v>
          </cell>
          <cell r="AR6137">
            <v>11</v>
          </cell>
          <cell r="AS6137">
            <v>42723</v>
          </cell>
          <cell r="AT6137" t="str">
            <v>SD Terminado Mantenimiento Periódico UAERMV Arterial SD -</v>
          </cell>
          <cell r="AV6137" t="str">
            <v>sc</v>
          </cell>
        </row>
        <row r="6138">
          <cell r="AP6138">
            <v>603179</v>
          </cell>
          <cell r="AQ6138">
            <v>11010220</v>
          </cell>
          <cell r="AR6138">
            <v>11</v>
          </cell>
          <cell r="AS6138">
            <v>42412</v>
          </cell>
          <cell r="AT6138" t="str">
            <v>IDU-1806-2015 Contratado Mantenimiento Periódico IDU Arterial BRIGADA DE REACCIÓN VIAL -</v>
          </cell>
          <cell r="AV6138" t="str">
            <v>sc</v>
          </cell>
        </row>
        <row r="6139">
          <cell r="AP6139">
            <v>603181</v>
          </cell>
          <cell r="AQ6139">
            <v>11010220</v>
          </cell>
          <cell r="AR6139">
            <v>11</v>
          </cell>
          <cell r="AS6139">
            <v>42412</v>
          </cell>
          <cell r="AT6139" t="str">
            <v>IDU-1806-2015 Contratado Mantenimiento Periódico IDU Arterial BRIGADA DE REACCIÓN VIAL -</v>
          </cell>
          <cell r="AV6139" t="str">
            <v>sc</v>
          </cell>
        </row>
        <row r="6140">
          <cell r="AP6140">
            <v>603183</v>
          </cell>
          <cell r="AQ6140">
            <v>11010220</v>
          </cell>
          <cell r="AR6140">
            <v>11</v>
          </cell>
          <cell r="AS6140">
            <v>42412</v>
          </cell>
          <cell r="AT6140" t="str">
            <v>IDU-1806-2015 Contratado Mantenimiento Periódico IDU Arterial BRIGADA DE REACCIÓN VIAL -</v>
          </cell>
          <cell r="AV6140" t="str">
            <v>sc</v>
          </cell>
        </row>
        <row r="6141">
          <cell r="AP6141">
            <v>603190</v>
          </cell>
          <cell r="AQ6141">
            <v>11010232</v>
          </cell>
          <cell r="AR6141">
            <v>11</v>
          </cell>
          <cell r="AS6141">
            <v>42412</v>
          </cell>
          <cell r="AT6141" t="str">
            <v>IDU-1806-2015 Contratado Mantenimiento Periódico IDU Arterial BRIGADA DE REACCIÓN VIAL -</v>
          </cell>
          <cell r="AV6141" t="str">
            <v>sc</v>
          </cell>
        </row>
        <row r="6142">
          <cell r="AP6142">
            <v>603193</v>
          </cell>
          <cell r="AQ6142">
            <v>11010306</v>
          </cell>
          <cell r="AR6142">
            <v>11</v>
          </cell>
          <cell r="AS6142">
            <v>42412</v>
          </cell>
          <cell r="AT6142" t="str">
            <v>IDU-1806-2015 Contratado Mantenimiento Periódico IDU Arterial BRIGADA DE REACCIÓN VIAL -Calzada4-POLIZA ESTABILIDAD ACTIVA</v>
          </cell>
          <cell r="AV6142" t="str">
            <v>sc</v>
          </cell>
        </row>
        <row r="6143">
          <cell r="AP6143">
            <v>603195</v>
          </cell>
          <cell r="AQ6143">
            <v>11010306</v>
          </cell>
          <cell r="AR6143">
            <v>11</v>
          </cell>
          <cell r="AS6143">
            <v>42412</v>
          </cell>
          <cell r="AT6143" t="str">
            <v>IDU-1806-2015 Contratado Mantenimiento Periódico IDU Arterial BRIGADA DE REACCIÓN VIAL -Calzada4-POLIZA ESTABILIDAD ACTIVA</v>
          </cell>
          <cell r="AV6143" t="str">
            <v>sc</v>
          </cell>
        </row>
        <row r="6144">
          <cell r="AP6144">
            <v>603215</v>
          </cell>
          <cell r="AQ6144">
            <v>11009949</v>
          </cell>
          <cell r="AR6144">
            <v>11</v>
          </cell>
          <cell r="AS6144">
            <v>42667</v>
          </cell>
          <cell r="AT6144" t="str">
            <v>SD Terminado Parcheo UAERMV Arterial SD -</v>
          </cell>
          <cell r="AV6144" t="str">
            <v>sc</v>
          </cell>
        </row>
        <row r="6145">
          <cell r="AP6145">
            <v>603217</v>
          </cell>
          <cell r="AQ6145">
            <v>11009949</v>
          </cell>
          <cell r="AR6145">
            <v>11</v>
          </cell>
          <cell r="AS6145">
            <v>42412</v>
          </cell>
          <cell r="AT6145" t="str">
            <v>IDU-1806-2015 Contratado Mantenimiento Periódico IDU Arterial BRIGADA DE REACCIÓN VIAL -</v>
          </cell>
          <cell r="AV6145" t="str">
            <v>sc</v>
          </cell>
        </row>
        <row r="6146">
          <cell r="AP6146">
            <v>603219</v>
          </cell>
          <cell r="AQ6146">
            <v>11009949</v>
          </cell>
          <cell r="AR6146">
            <v>11</v>
          </cell>
          <cell r="AS6146">
            <v>42412</v>
          </cell>
          <cell r="AT6146" t="str">
            <v>IDU-1806-2015 Contratado Mantenimiento Periódico IDU Arterial BRIGADA DE REACCIÓN VIAL -</v>
          </cell>
          <cell r="AV6146" t="str">
            <v>sc</v>
          </cell>
        </row>
        <row r="6147">
          <cell r="AP6147">
            <v>603224</v>
          </cell>
          <cell r="AQ6147">
            <v>11010034</v>
          </cell>
          <cell r="AR6147">
            <v>11</v>
          </cell>
          <cell r="AS6147">
            <v>42667</v>
          </cell>
          <cell r="AT6147" t="str">
            <v>SD Terminado Parcheo UAERMV Arterial SD -</v>
          </cell>
          <cell r="AV6147" t="str">
            <v>sc</v>
          </cell>
        </row>
        <row r="6148">
          <cell r="AP6148">
            <v>603226</v>
          </cell>
          <cell r="AQ6148">
            <v>11010034</v>
          </cell>
          <cell r="AR6148">
            <v>11</v>
          </cell>
          <cell r="AS6148">
            <v>42412</v>
          </cell>
          <cell r="AT6148" t="str">
            <v>IDU-1806-2015 Contratado Mantenimiento Periódico IDU Arterial BRIGADA DE REACCIÓN VIAL -</v>
          </cell>
          <cell r="AV6148" t="str">
            <v>sc</v>
          </cell>
        </row>
        <row r="6149">
          <cell r="AP6149">
            <v>603228</v>
          </cell>
          <cell r="AQ6149">
            <v>11010034</v>
          </cell>
          <cell r="AR6149">
            <v>11</v>
          </cell>
          <cell r="AS6149">
            <v>42412</v>
          </cell>
          <cell r="AT6149" t="str">
            <v>IDU-1806-2015 Contratado Mantenimiento Periódico IDU Arterial BRIGADA DE REACCIÓN VIAL -</v>
          </cell>
          <cell r="AV6149" t="str">
            <v>sc</v>
          </cell>
        </row>
        <row r="6150">
          <cell r="AP6150">
            <v>603649</v>
          </cell>
          <cell r="AQ6150">
            <v>11010255</v>
          </cell>
          <cell r="AR6150">
            <v>11</v>
          </cell>
          <cell r="AS6150">
            <v>42313</v>
          </cell>
          <cell r="AT6150" t="str">
            <v>IDU-1815-2013 Terminado Acciones de Movilidad IDU Arterial  -</v>
          </cell>
          <cell r="AV6150" t="str">
            <v>sc</v>
          </cell>
        </row>
        <row r="6151">
          <cell r="AP6151">
            <v>603653</v>
          </cell>
          <cell r="AQ6151">
            <v>11010255</v>
          </cell>
          <cell r="AR6151">
            <v>11</v>
          </cell>
          <cell r="AS6151">
            <v>42313</v>
          </cell>
          <cell r="AT6151" t="str">
            <v>IDU-1815-2013 Terminado Acciones de Movilidad IDU Arterial  -</v>
          </cell>
          <cell r="AV6151" t="str">
            <v>sc</v>
          </cell>
        </row>
        <row r="6152">
          <cell r="AP6152">
            <v>603656</v>
          </cell>
          <cell r="AQ6152">
            <v>11010262</v>
          </cell>
          <cell r="AR6152">
            <v>11</v>
          </cell>
          <cell r="AS6152">
            <v>42313</v>
          </cell>
          <cell r="AT6152" t="str">
            <v>IDU-1815-2013 Terminado Acciones de Movilidad IDU Arterial  -</v>
          </cell>
          <cell r="AV6152" t="str">
            <v>sc</v>
          </cell>
        </row>
        <row r="6153">
          <cell r="AP6153">
            <v>603660</v>
          </cell>
          <cell r="AQ6153">
            <v>11010262</v>
          </cell>
          <cell r="AR6153">
            <v>11</v>
          </cell>
          <cell r="AS6153">
            <v>42313</v>
          </cell>
          <cell r="AT6153" t="str">
            <v>IDU-1815-2013 Terminado Acciones de Movilidad IDU Arterial  -</v>
          </cell>
          <cell r="AV6153" t="str">
            <v>sc</v>
          </cell>
        </row>
        <row r="6154">
          <cell r="AP6154">
            <v>603670</v>
          </cell>
          <cell r="AQ6154">
            <v>11010326</v>
          </cell>
          <cell r="AR6154">
            <v>11</v>
          </cell>
          <cell r="AS6154">
            <v>42313</v>
          </cell>
          <cell r="AT6154" t="str">
            <v>IDU-69-2008 Terminado Rehabilitación IDU Arterial  -</v>
          </cell>
          <cell r="AV6154" t="str">
            <v>sc</v>
          </cell>
        </row>
        <row r="6155">
          <cell r="AP6155">
            <v>603677</v>
          </cell>
          <cell r="AQ6155">
            <v>11010352</v>
          </cell>
          <cell r="AR6155">
            <v>11</v>
          </cell>
          <cell r="AS6155">
            <v>42313</v>
          </cell>
          <cell r="AT6155" t="str">
            <v>IDU-69-2008 Terminado Rehabilitación IDU Arterial  -</v>
          </cell>
          <cell r="AV6155" t="str">
            <v>sc</v>
          </cell>
        </row>
        <row r="6156">
          <cell r="AP6156">
            <v>603684</v>
          </cell>
          <cell r="AQ6156">
            <v>11010387</v>
          </cell>
          <cell r="AR6156">
            <v>11</v>
          </cell>
          <cell r="AS6156">
            <v>42313</v>
          </cell>
          <cell r="AT6156" t="str">
            <v>IDU-1815-2013 Terminado Acciones de Movilidad IDU Arterial  -</v>
          </cell>
          <cell r="AV6156" t="str">
            <v>sc</v>
          </cell>
        </row>
        <row r="6157">
          <cell r="AP6157">
            <v>603686</v>
          </cell>
          <cell r="AQ6157">
            <v>11010387</v>
          </cell>
          <cell r="AR6157">
            <v>11</v>
          </cell>
          <cell r="AS6157">
            <v>42313</v>
          </cell>
          <cell r="AT6157" t="str">
            <v>IDU-1815-2013 Terminado Acciones de Movilidad IDU Arterial  -</v>
          </cell>
          <cell r="AV6157" t="str">
            <v>sc</v>
          </cell>
        </row>
        <row r="6158">
          <cell r="AP6158">
            <v>603693</v>
          </cell>
          <cell r="AQ6158">
            <v>50008967</v>
          </cell>
          <cell r="AR6158">
            <v>11</v>
          </cell>
          <cell r="AS6158">
            <v>42313</v>
          </cell>
          <cell r="AT6158" t="str">
            <v>IDU-1815-2013 Terminado Acciones de Movilidad IDU Arterial  -</v>
          </cell>
          <cell r="AV6158" t="str">
            <v>sc</v>
          </cell>
        </row>
        <row r="6159">
          <cell r="AP6159">
            <v>603698</v>
          </cell>
          <cell r="AQ6159">
            <v>11010415</v>
          </cell>
          <cell r="AR6159">
            <v>11</v>
          </cell>
          <cell r="AS6159">
            <v>42313</v>
          </cell>
          <cell r="AT6159" t="str">
            <v>IDU-1815-2013 Terminado Acciones de Movilidad IDU Arterial  -Calzada2-POLIZA ESTABILIDAD ACTIVA</v>
          </cell>
          <cell r="AV6159" t="str">
            <v>sc</v>
          </cell>
        </row>
        <row r="6160">
          <cell r="AP6160">
            <v>603700</v>
          </cell>
          <cell r="AQ6160">
            <v>11010415</v>
          </cell>
          <cell r="AR6160">
            <v>11</v>
          </cell>
          <cell r="AS6160">
            <v>42313</v>
          </cell>
          <cell r="AT6160" t="str">
            <v>IDU-1815-2013 Terminado Acciones de Movilidad IDU Arterial  -Calzada2-POLIZA ESTABILIDAD ACTIVA</v>
          </cell>
          <cell r="AV6160" t="str">
            <v>sc</v>
          </cell>
        </row>
        <row r="6161">
          <cell r="AP6161">
            <v>603705</v>
          </cell>
          <cell r="AQ6161">
            <v>11010432</v>
          </cell>
          <cell r="AR6161">
            <v>11</v>
          </cell>
          <cell r="AS6161">
            <v>42313</v>
          </cell>
          <cell r="AT6161" t="str">
            <v>IDU-1815-2013 Terminado Acciones de Movilidad IDU Arterial  -Calzada2-POLIZA ESTABILIDAD ACTIVA</v>
          </cell>
          <cell r="AV6161" t="str">
            <v>sc</v>
          </cell>
        </row>
        <row r="6162">
          <cell r="AP6162">
            <v>603707</v>
          </cell>
          <cell r="AQ6162">
            <v>11010432</v>
          </cell>
          <cell r="AR6162">
            <v>11</v>
          </cell>
          <cell r="AS6162">
            <v>42313</v>
          </cell>
          <cell r="AT6162" t="str">
            <v>IDU-1815-2013 Terminado Acciones de Movilidad IDU Arterial  -Calzada2-POLIZA ESTABILIDAD ACTIVA</v>
          </cell>
          <cell r="AV6162" t="str">
            <v>sc</v>
          </cell>
        </row>
        <row r="6163">
          <cell r="AP6163">
            <v>603714</v>
          </cell>
          <cell r="AQ6163">
            <v>11010440</v>
          </cell>
          <cell r="AR6163">
            <v>11</v>
          </cell>
          <cell r="AS6163">
            <v>42313</v>
          </cell>
          <cell r="AT6163" t="str">
            <v>IDU-1815-2013 Terminado Acciones de Movilidad IDU Arterial  -Calzada2-POLIZA ESTABILIDAD ACTIVA</v>
          </cell>
          <cell r="AV6163" t="str">
            <v>sc</v>
          </cell>
        </row>
        <row r="6164">
          <cell r="AP6164">
            <v>603719</v>
          </cell>
          <cell r="AQ6164">
            <v>11011910</v>
          </cell>
          <cell r="AR6164">
            <v>11</v>
          </cell>
          <cell r="AS6164">
            <v>42313</v>
          </cell>
          <cell r="AT6164" t="str">
            <v>IDU-1815-2013 Terminado Acciones de Movilidad IDU Arterial  -</v>
          </cell>
          <cell r="AV6164" t="str">
            <v>sc</v>
          </cell>
        </row>
        <row r="6165">
          <cell r="AP6165">
            <v>603992</v>
          </cell>
          <cell r="AQ6165">
            <v>11010283</v>
          </cell>
          <cell r="AR6165">
            <v>11</v>
          </cell>
          <cell r="AS6165">
            <v>42313</v>
          </cell>
          <cell r="AT6165" t="str">
            <v>IDU-1815-2013 Terminado Acciones de Movilidad IDU Arterial  -</v>
          </cell>
          <cell r="AV6165" t="str">
            <v>sc</v>
          </cell>
        </row>
        <row r="6166">
          <cell r="AP6166">
            <v>603996</v>
          </cell>
          <cell r="AQ6166">
            <v>11010283</v>
          </cell>
          <cell r="AR6166">
            <v>11</v>
          </cell>
          <cell r="AS6166">
            <v>42313</v>
          </cell>
          <cell r="AT6166" t="str">
            <v>IDU-1815-2013 Terminado Acciones de Movilidad IDU Arterial  -</v>
          </cell>
          <cell r="AV6166" t="str">
            <v>sc</v>
          </cell>
        </row>
        <row r="6167">
          <cell r="AP6167">
            <v>603999</v>
          </cell>
          <cell r="AQ6167">
            <v>11010285</v>
          </cell>
          <cell r="AR6167">
            <v>11</v>
          </cell>
          <cell r="AS6167">
            <v>42313</v>
          </cell>
          <cell r="AT6167" t="str">
            <v>IDU-1815-2013 Terminado Acciones de Movilidad IDU Arterial  -</v>
          </cell>
          <cell r="AV6167" t="str">
            <v>sc</v>
          </cell>
        </row>
        <row r="6168">
          <cell r="AP6168">
            <v>604003</v>
          </cell>
          <cell r="AQ6168">
            <v>11010285</v>
          </cell>
          <cell r="AR6168">
            <v>11</v>
          </cell>
          <cell r="AS6168">
            <v>42313</v>
          </cell>
          <cell r="AT6168" t="str">
            <v>IDU-1815-2013 Terminado Acciones de Movilidad IDU Arterial  -</v>
          </cell>
          <cell r="AV6168" t="str">
            <v>sc</v>
          </cell>
        </row>
        <row r="6169">
          <cell r="AP6169">
            <v>604006</v>
          </cell>
          <cell r="AQ6169">
            <v>11010290</v>
          </cell>
          <cell r="AR6169">
            <v>11</v>
          </cell>
          <cell r="AS6169">
            <v>42313</v>
          </cell>
          <cell r="AT6169" t="str">
            <v>IDU-1815-2013 Terminado Acciones de Movilidad IDU Arterial  -</v>
          </cell>
          <cell r="AV6169" t="str">
            <v>sc</v>
          </cell>
        </row>
        <row r="6170">
          <cell r="AP6170">
            <v>604010</v>
          </cell>
          <cell r="AQ6170">
            <v>11010290</v>
          </cell>
          <cell r="AR6170">
            <v>11</v>
          </cell>
          <cell r="AS6170">
            <v>42313</v>
          </cell>
          <cell r="AT6170" t="str">
            <v>IDU-1815-2013 Terminado Acciones de Movilidad IDU Arterial  -</v>
          </cell>
          <cell r="AV6170" t="str">
            <v>sc</v>
          </cell>
        </row>
        <row r="6171">
          <cell r="AP6171">
            <v>604013</v>
          </cell>
          <cell r="AQ6171">
            <v>11010304</v>
          </cell>
          <cell r="AR6171">
            <v>11</v>
          </cell>
          <cell r="AS6171">
            <v>42313</v>
          </cell>
          <cell r="AT6171" t="str">
            <v>IDU-1815-2013 Terminado Acciones de Movilidad IDU Arterial  -</v>
          </cell>
          <cell r="AV6171" t="str">
            <v>sc</v>
          </cell>
        </row>
        <row r="6172">
          <cell r="AP6172">
            <v>604017</v>
          </cell>
          <cell r="AQ6172">
            <v>11010304</v>
          </cell>
          <cell r="AR6172">
            <v>11</v>
          </cell>
          <cell r="AS6172">
            <v>42313</v>
          </cell>
          <cell r="AT6172" t="str">
            <v>IDU-69-2008 Terminado Mantenimiento Periódico IDU Arterial  -</v>
          </cell>
          <cell r="AV6172" t="str">
            <v>sc</v>
          </cell>
        </row>
        <row r="6173">
          <cell r="AP6173">
            <v>604020</v>
          </cell>
          <cell r="AQ6173">
            <v>11010305</v>
          </cell>
          <cell r="AR6173">
            <v>11</v>
          </cell>
          <cell r="AS6173">
            <v>42313</v>
          </cell>
          <cell r="AT6173" t="str">
            <v>IDU-69-2008 Terminado Mantenimiento Periódico IDU Arterial  -</v>
          </cell>
          <cell r="AV6173" t="str">
            <v>sc</v>
          </cell>
        </row>
        <row r="6174">
          <cell r="AP6174">
            <v>604024</v>
          </cell>
          <cell r="AQ6174">
            <v>11010305</v>
          </cell>
          <cell r="AR6174">
            <v>11</v>
          </cell>
          <cell r="AS6174">
            <v>42313</v>
          </cell>
          <cell r="AT6174" t="str">
            <v>IDU-1815-2013 Terminado Acciones de Movilidad IDU Arterial  -</v>
          </cell>
          <cell r="AV6174" t="str">
            <v>sc</v>
          </cell>
        </row>
        <row r="6175">
          <cell r="AP6175">
            <v>604423</v>
          </cell>
          <cell r="AQ6175">
            <v>11003458</v>
          </cell>
          <cell r="AR6175">
            <v>11</v>
          </cell>
          <cell r="AT6175" t="str">
            <v>SD Terminado Construcción FDL SUBA Circuito Movilidad  Reporte servidor de mapas agosto 2015-</v>
          </cell>
          <cell r="AV6175" t="str">
            <v>sc</v>
          </cell>
        </row>
        <row r="6176">
          <cell r="AP6176">
            <v>606606</v>
          </cell>
          <cell r="AQ6176">
            <v>11003643</v>
          </cell>
          <cell r="AR6176">
            <v>11</v>
          </cell>
          <cell r="AS6176">
            <v>42731</v>
          </cell>
          <cell r="AT6176" t="str">
            <v>SD Reservado Mantenimiento Rutinario IDU Circuito Movilidad EJECUCION SITP 2016 -</v>
          </cell>
          <cell r="AV6176" t="str">
            <v>sc</v>
          </cell>
        </row>
        <row r="6177">
          <cell r="AP6177">
            <v>607318</v>
          </cell>
          <cell r="AQ6177">
            <v>11013203</v>
          </cell>
          <cell r="AR6177">
            <v>11</v>
          </cell>
          <cell r="AS6177">
            <v>41837</v>
          </cell>
          <cell r="AT6177" t="str">
            <v>031-2012 Terminado Rehabilitación FDL SUBA Local Mejoremos Integralmente Nuestros Barrio  -</v>
          </cell>
          <cell r="AV6177" t="str">
            <v>sc</v>
          </cell>
        </row>
        <row r="6178">
          <cell r="AP6178">
            <v>607327</v>
          </cell>
          <cell r="AQ6178">
            <v>11013206</v>
          </cell>
          <cell r="AR6178">
            <v>11</v>
          </cell>
          <cell r="AS6178">
            <v>42313</v>
          </cell>
          <cell r="AT6178" t="str">
            <v>IDU-1680-2014 Terminado Mantenimiento Periódico IDU Circuito Movilidad  -</v>
          </cell>
          <cell r="AV6178" t="str">
            <v>sc</v>
          </cell>
        </row>
        <row r="6179">
          <cell r="AP6179">
            <v>800273</v>
          </cell>
          <cell r="AQ6179">
            <v>50007697</v>
          </cell>
          <cell r="AR6179">
            <v>11</v>
          </cell>
          <cell r="AS6179">
            <v>42313</v>
          </cell>
          <cell r="AT6179" t="str">
            <v>IDU-1680-2014 Terminado Mantenimiento Rutinario IDU Arterial  -</v>
          </cell>
          <cell r="AV6179" t="str">
            <v>sc</v>
          </cell>
        </row>
        <row r="6180">
          <cell r="AP6180">
            <v>902346</v>
          </cell>
          <cell r="AQ6180">
            <v>11012418</v>
          </cell>
          <cell r="AR6180">
            <v>11</v>
          </cell>
          <cell r="AS6180">
            <v>41834</v>
          </cell>
          <cell r="AT6180" t="str">
            <v>COP-155-2013 Reservado Rehabilitación FDL SUBA Local  Intervenido no reservado en el IDU-</v>
          </cell>
          <cell r="AV6180" t="str">
            <v>sc</v>
          </cell>
        </row>
        <row r="6181">
          <cell r="AP6181">
            <v>902441</v>
          </cell>
          <cell r="AQ6181">
            <v>11010110</v>
          </cell>
          <cell r="AR6181">
            <v>11</v>
          </cell>
          <cell r="AS6181">
            <v>42313</v>
          </cell>
          <cell r="AT6181" t="str">
            <v>IDU-1680-2014 Terminado Mantenimiento Rutinario IDU Arterial  -</v>
          </cell>
          <cell r="AV6181" t="str">
            <v>sc</v>
          </cell>
        </row>
        <row r="6182">
          <cell r="AP6182">
            <v>902450</v>
          </cell>
          <cell r="AQ6182">
            <v>11010256</v>
          </cell>
          <cell r="AR6182">
            <v>11</v>
          </cell>
          <cell r="AS6182">
            <v>42313</v>
          </cell>
          <cell r="AT6182" t="str">
            <v>IDU-1680-2014 Terminado Mantenimiento Rutinario IDU Arterial  -</v>
          </cell>
          <cell r="AV6182" t="str">
            <v>sc</v>
          </cell>
        </row>
        <row r="6183">
          <cell r="AP6183">
            <v>902452</v>
          </cell>
          <cell r="AQ6183">
            <v>11010256</v>
          </cell>
          <cell r="AR6183">
            <v>11</v>
          </cell>
          <cell r="AS6183">
            <v>42313</v>
          </cell>
          <cell r="AT6183" t="str">
            <v>IDU-1680-2014 Terminado Mantenimiento Rutinario IDU Arterial  -</v>
          </cell>
          <cell r="AV6183" t="str">
            <v>sc</v>
          </cell>
        </row>
        <row r="6184">
          <cell r="AP6184">
            <v>902476</v>
          </cell>
          <cell r="AQ6184">
            <v>11012964</v>
          </cell>
          <cell r="AR6184">
            <v>11</v>
          </cell>
          <cell r="AS6184">
            <v>42313</v>
          </cell>
          <cell r="AT6184" t="str">
            <v>IDU-69-2008 Terminado Acciones de Movilidad IDU Circuito Movilidad  -</v>
          </cell>
          <cell r="AV6184" t="str">
            <v>sc</v>
          </cell>
        </row>
        <row r="6185">
          <cell r="AP6185">
            <v>902480</v>
          </cell>
          <cell r="AQ6185">
            <v>11013220</v>
          </cell>
          <cell r="AR6185">
            <v>11</v>
          </cell>
          <cell r="AS6185">
            <v>42585</v>
          </cell>
          <cell r="AT6185" t="str">
            <v>SD En Ejecución Rehabilitación FDL SUBA Circuito Movilidad SD Reporte Ejecución FDLS Agosto 2016 por servidor-</v>
          </cell>
          <cell r="AV6185" t="str">
            <v xml:space="preserve">SITP - REHABILITACION FDL </v>
          </cell>
        </row>
        <row r="6186">
          <cell r="AP6186">
            <v>903057</v>
          </cell>
          <cell r="AQ6186">
            <v>11009345</v>
          </cell>
          <cell r="AR6186">
            <v>11</v>
          </cell>
          <cell r="AS6186">
            <v>42313</v>
          </cell>
          <cell r="AT6186" t="str">
            <v>IDU-69-2008 Terminado Acciones de Movilidad IDU Arterial  -</v>
          </cell>
          <cell r="AV6186" t="str">
            <v>sc</v>
          </cell>
        </row>
        <row r="6187">
          <cell r="AP6187">
            <v>903063</v>
          </cell>
          <cell r="AQ6187">
            <v>11009356</v>
          </cell>
          <cell r="AR6187">
            <v>11</v>
          </cell>
          <cell r="AS6187">
            <v>42313</v>
          </cell>
          <cell r="AT6187" t="str">
            <v>IDU-1815-2013 Terminado Acciones de Movilidad IDU Arterial  -</v>
          </cell>
          <cell r="AV6187" t="str">
            <v>sc</v>
          </cell>
        </row>
        <row r="6188">
          <cell r="AP6188">
            <v>903069</v>
          </cell>
          <cell r="AQ6188">
            <v>11009386</v>
          </cell>
          <cell r="AR6188">
            <v>11</v>
          </cell>
          <cell r="AS6188">
            <v>42313</v>
          </cell>
          <cell r="AT6188" t="str">
            <v>IDU-69-2008 Terminado Acciones de Movilidad IDU Arterial  -</v>
          </cell>
          <cell r="AV6188" t="str">
            <v>sc</v>
          </cell>
        </row>
        <row r="6189">
          <cell r="AP6189">
            <v>903206</v>
          </cell>
          <cell r="AQ6189">
            <v>11012506</v>
          </cell>
          <cell r="AR6189">
            <v>11</v>
          </cell>
          <cell r="AS6189">
            <v>42313</v>
          </cell>
          <cell r="AT6189" t="str">
            <v>IDU-55-2012 Terminado Acciones de Movilidad IDU Arterial  -</v>
          </cell>
          <cell r="AV6189" t="str">
            <v>sc</v>
          </cell>
        </row>
        <row r="6190">
          <cell r="AP6190">
            <v>903209</v>
          </cell>
          <cell r="AQ6190">
            <v>30000868</v>
          </cell>
          <cell r="AR6190">
            <v>11</v>
          </cell>
          <cell r="AS6190">
            <v>42313</v>
          </cell>
          <cell r="AT6190" t="str">
            <v>IDU-55-2012 Terminado Acciones de Movilidad IDU Arterial  -</v>
          </cell>
          <cell r="AV6190" t="str">
            <v>sc</v>
          </cell>
        </row>
        <row r="6191">
          <cell r="AP6191">
            <v>903215</v>
          </cell>
          <cell r="AQ6191">
            <v>30001410</v>
          </cell>
          <cell r="AR6191">
            <v>11</v>
          </cell>
          <cell r="AS6191">
            <v>42342</v>
          </cell>
          <cell r="AT6191" t="str">
            <v>IDU-32-2011 Terminado Construcción IDU Circuito Movilidad  -</v>
          </cell>
          <cell r="AV6191" t="str">
            <v>sc</v>
          </cell>
        </row>
        <row r="6192">
          <cell r="AP6192">
            <v>903355</v>
          </cell>
          <cell r="AQ6192">
            <v>30001714</v>
          </cell>
          <cell r="AR6192">
            <v>11</v>
          </cell>
          <cell r="AS6192">
            <v>42550</v>
          </cell>
          <cell r="AT6192" t="str">
            <v>SD Terminado Parcheo UAERMV Arterial SD DECRETO 064/2015-Anden 1-9-POLIZA ESTABILIDAD ACTIVA</v>
          </cell>
          <cell r="AV6192" t="str">
            <v>sc</v>
          </cell>
        </row>
        <row r="6193">
          <cell r="AP6193">
            <v>2506261</v>
          </cell>
          <cell r="AQ6193">
            <v>11010034</v>
          </cell>
          <cell r="AR6193">
            <v>11</v>
          </cell>
          <cell r="AS6193">
            <v>42412</v>
          </cell>
          <cell r="AT6193" t="str">
            <v>IDU-1806-2015 Contratado Mantenimiento Periódico IDU Arterial BRIGADA DE REACCIÓN VIAL -</v>
          </cell>
          <cell r="AV6193" t="str">
            <v>sc</v>
          </cell>
        </row>
        <row r="6194">
          <cell r="AP6194">
            <v>2506263</v>
          </cell>
          <cell r="AQ6194">
            <v>11010232</v>
          </cell>
          <cell r="AR6194">
            <v>11</v>
          </cell>
          <cell r="AS6194">
            <v>42412</v>
          </cell>
          <cell r="AT6194" t="str">
            <v>IDU-1806-2015 Contratado Mantenimiento Periódico IDU Arterial BRIGADA DE REACCIÓN VIAL -</v>
          </cell>
          <cell r="AV6194" t="str">
            <v>sc</v>
          </cell>
        </row>
        <row r="6195">
          <cell r="AP6195">
            <v>2506264</v>
          </cell>
          <cell r="AQ6195">
            <v>11010232</v>
          </cell>
          <cell r="AR6195">
            <v>11</v>
          </cell>
          <cell r="AS6195">
            <v>42412</v>
          </cell>
          <cell r="AT6195" t="str">
            <v>IDU-1806-2015 Contratado Mantenimiento Periódico IDU Arterial BRIGADA DE REACCIÓN VIAL -</v>
          </cell>
          <cell r="AV6195" t="str">
            <v>sc</v>
          </cell>
        </row>
        <row r="6196">
          <cell r="AP6196">
            <v>2517863</v>
          </cell>
          <cell r="AQ6196">
            <v>11012175</v>
          </cell>
          <cell r="AR6196">
            <v>11</v>
          </cell>
          <cell r="AS6196">
            <v>42412</v>
          </cell>
          <cell r="AT6196" t="str">
            <v>IDU-1806-2015 Contratado Mantenimiento Periódico IDU Arterial BRIGADA DE REACCIÓN VIAL -</v>
          </cell>
          <cell r="AV6196" t="str">
            <v>sc</v>
          </cell>
        </row>
        <row r="6197">
          <cell r="AP6197">
            <v>2517865</v>
          </cell>
          <cell r="AQ6197">
            <v>11012175</v>
          </cell>
          <cell r="AR6197">
            <v>11</v>
          </cell>
          <cell r="AS6197">
            <v>42412</v>
          </cell>
          <cell r="AT6197" t="str">
            <v>IDU-1806-2015 Contratado Mantenimiento Periódico IDU Arterial BRIGADA DE REACCIÓN VIAL -</v>
          </cell>
          <cell r="AV6197" t="str">
            <v>sc</v>
          </cell>
        </row>
        <row r="6198">
          <cell r="AP6198">
            <v>24120318</v>
          </cell>
          <cell r="AQ6198">
            <v>11000479</v>
          </cell>
          <cell r="AR6198">
            <v>11</v>
          </cell>
          <cell r="AS6198">
            <v>42661</v>
          </cell>
          <cell r="AT6198" t="str">
            <v>SD Terminado Mantenimiento Periódico UAERMV Arterial SD Aclaración reporte ejecución mayo 2016-</v>
          </cell>
          <cell r="AV6198" t="str">
            <v>sc</v>
          </cell>
        </row>
        <row r="6199">
          <cell r="AP6199">
            <v>24120320</v>
          </cell>
          <cell r="AQ6199">
            <v>11000757</v>
          </cell>
          <cell r="AR6199">
            <v>11</v>
          </cell>
          <cell r="AS6199">
            <v>41047</v>
          </cell>
          <cell r="AT6199" t="str">
            <v>CONV-009-2011 Terminado Mantenimiento Periódico UAERMV Arterial  -</v>
          </cell>
          <cell r="AV6199" t="str">
            <v>sc</v>
          </cell>
        </row>
        <row r="6200">
          <cell r="AP6200">
            <v>24120321</v>
          </cell>
          <cell r="AQ6200">
            <v>11001000</v>
          </cell>
          <cell r="AR6200">
            <v>11</v>
          </cell>
          <cell r="AS6200">
            <v>41149</v>
          </cell>
          <cell r="AT6200" t="str">
            <v>CONV-009-2011 Terminado Mantenimiento Periódico UAERMV Arterial  -</v>
          </cell>
          <cell r="AV6200" t="str">
            <v>sc</v>
          </cell>
        </row>
        <row r="6201">
          <cell r="AP6201">
            <v>24120322</v>
          </cell>
          <cell r="AQ6201">
            <v>11001182</v>
          </cell>
          <cell r="AR6201">
            <v>11</v>
          </cell>
          <cell r="AS6201">
            <v>40956</v>
          </cell>
          <cell r="AT6201" t="str">
            <v>CONV-009-2011 Terminado Mantenimiento Periódico UAERMV Arterial  -</v>
          </cell>
          <cell r="AV6201" t="str">
            <v>sc</v>
          </cell>
        </row>
        <row r="6202">
          <cell r="AP6202">
            <v>24120325</v>
          </cell>
          <cell r="AQ6202">
            <v>11001427</v>
          </cell>
          <cell r="AR6202">
            <v>11</v>
          </cell>
          <cell r="AS6202">
            <v>40956</v>
          </cell>
          <cell r="AT6202" t="str">
            <v>CONV-016-2010 Terminado Mantenimiento Periódico UAERMV Arterial  -</v>
          </cell>
          <cell r="AV6202" t="str">
            <v>sc</v>
          </cell>
        </row>
        <row r="6203">
          <cell r="AP6203">
            <v>24120329</v>
          </cell>
          <cell r="AQ6203">
            <v>11001503</v>
          </cell>
          <cell r="AR6203">
            <v>11</v>
          </cell>
          <cell r="AS6203">
            <v>42667</v>
          </cell>
          <cell r="AT6203" t="str">
            <v>SD Terminado Mantenimiento Periódico UAERMV Arterial SD Intervenida 01/11/2011 Reporte depuración ejecución UMV-</v>
          </cell>
          <cell r="AV6203" t="str">
            <v>sc</v>
          </cell>
        </row>
        <row r="6204">
          <cell r="AP6204">
            <v>24120330</v>
          </cell>
          <cell r="AQ6204">
            <v>11001503</v>
          </cell>
          <cell r="AR6204">
            <v>11</v>
          </cell>
          <cell r="AS6204">
            <v>42667</v>
          </cell>
          <cell r="AT6204" t="str">
            <v>SD Terminado Mantenimiento Periódico UAERMV Arterial SD Intervenida 01/11/2011 Reporte depuración ejecución UMV-</v>
          </cell>
          <cell r="AV6204" t="str">
            <v>sc</v>
          </cell>
        </row>
        <row r="6205">
          <cell r="AP6205">
            <v>24120332</v>
          </cell>
          <cell r="AQ6205">
            <v>11001568</v>
          </cell>
          <cell r="AR6205">
            <v>11</v>
          </cell>
          <cell r="AS6205">
            <v>42667</v>
          </cell>
          <cell r="AT6205" t="str">
            <v>SD Terminado Mantenimiento Periódico UAERMV Arterial SD Intervenida 17/05/2016 Reporte depuración ejecución UMV-</v>
          </cell>
          <cell r="AV6205" t="str">
            <v>sc</v>
          </cell>
        </row>
        <row r="6206">
          <cell r="AP6206">
            <v>24120333</v>
          </cell>
          <cell r="AQ6206">
            <v>11001589</v>
          </cell>
          <cell r="AR6206">
            <v>11</v>
          </cell>
          <cell r="AS6206">
            <v>41096</v>
          </cell>
          <cell r="AT6206" t="str">
            <v>CONV-009-2011 Terminado Mantenimiento Periódico UAERMV Arterial  -</v>
          </cell>
          <cell r="AV6206" t="str">
            <v>sc</v>
          </cell>
        </row>
        <row r="6207">
          <cell r="AP6207">
            <v>24120335</v>
          </cell>
          <cell r="AQ6207">
            <v>11001738</v>
          </cell>
          <cell r="AR6207">
            <v>11</v>
          </cell>
          <cell r="AS6207">
            <v>42667</v>
          </cell>
          <cell r="AT6207" t="str">
            <v>SD Terminado Mantenimiento Periódico UAERMV Arterial SD Intervenida 21/05/2016 Reporte depuración ejecución UMV-</v>
          </cell>
          <cell r="AV6207" t="str">
            <v>sc</v>
          </cell>
        </row>
        <row r="6208">
          <cell r="AP6208">
            <v>24120336</v>
          </cell>
          <cell r="AQ6208">
            <v>11001738</v>
          </cell>
          <cell r="AR6208">
            <v>11</v>
          </cell>
          <cell r="AS6208">
            <v>42667</v>
          </cell>
          <cell r="AT6208" t="str">
            <v>SD Terminado Mantenimiento Periódico UAERMV Arterial SD Intervenida 21/05/2016 Reporte depuración ejecución UMV-</v>
          </cell>
          <cell r="AV6208" t="str">
            <v>sc</v>
          </cell>
        </row>
        <row r="6209">
          <cell r="AP6209">
            <v>24120337</v>
          </cell>
          <cell r="AQ6209">
            <v>11001783</v>
          </cell>
          <cell r="AR6209">
            <v>11</v>
          </cell>
          <cell r="AS6209">
            <v>42611</v>
          </cell>
          <cell r="AT6209" t="str">
            <v>SD Terminado Mantenimiento Periódico UAERMV Arterial  -Anden 1-9-POLIZA ESTABILIDAD ACTIVA</v>
          </cell>
          <cell r="AV6209" t="str">
            <v>sc</v>
          </cell>
        </row>
        <row r="6210">
          <cell r="AP6210">
            <v>24120339</v>
          </cell>
          <cell r="AQ6210">
            <v>11002064</v>
          </cell>
          <cell r="AR6210">
            <v>11</v>
          </cell>
          <cell r="AS6210">
            <v>40864</v>
          </cell>
          <cell r="AT6210" t="str">
            <v>UMV-189-2009 Terminado Mantenimiento Periódico UAERMV Arterial  -Anden 1-5 Calzada 2-4-POLIZA ESTABILIDAD ACTIVA</v>
          </cell>
          <cell r="AV6210" t="str">
            <v>sc</v>
          </cell>
        </row>
        <row r="6211">
          <cell r="AP6211">
            <v>24120340</v>
          </cell>
          <cell r="AQ6211">
            <v>11003702</v>
          </cell>
          <cell r="AR6211">
            <v>11</v>
          </cell>
          <cell r="AS6211">
            <v>42313</v>
          </cell>
          <cell r="AT6211" t="str">
            <v>IDU-1680-2014 Terminado Mantenimiento Rutinario IDU Arterial  -</v>
          </cell>
          <cell r="AV6211" t="str">
            <v>sc</v>
          </cell>
        </row>
        <row r="6212">
          <cell r="AP6212">
            <v>24120341</v>
          </cell>
          <cell r="AQ6212">
            <v>11003702</v>
          </cell>
          <cell r="AR6212">
            <v>11</v>
          </cell>
          <cell r="AS6212">
            <v>42313</v>
          </cell>
          <cell r="AT6212" t="str">
            <v>IDU-1680-2014 Terminado Mantenimiento Rutinario IDU Arterial  -</v>
          </cell>
          <cell r="AV6212" t="str">
            <v>sc</v>
          </cell>
        </row>
        <row r="6213">
          <cell r="AP6213">
            <v>24120342</v>
          </cell>
          <cell r="AQ6213">
            <v>11004373</v>
          </cell>
          <cell r="AR6213">
            <v>11</v>
          </cell>
          <cell r="AS6213">
            <v>42313</v>
          </cell>
          <cell r="AT6213" t="str">
            <v>IDU-1680-2014 Terminado Mantenimiento Rutinario IDU Arterial  -</v>
          </cell>
          <cell r="AV6213" t="str">
            <v>sc</v>
          </cell>
        </row>
        <row r="6214">
          <cell r="AP6214">
            <v>24120343</v>
          </cell>
          <cell r="AQ6214">
            <v>11004373</v>
          </cell>
          <cell r="AR6214">
            <v>11</v>
          </cell>
          <cell r="AS6214">
            <v>42313</v>
          </cell>
          <cell r="AT6214" t="str">
            <v>IDU-1680-2014 Terminado Mantenimiento Rutinario IDU Arterial  -</v>
          </cell>
          <cell r="AV6214" t="str">
            <v>sc</v>
          </cell>
        </row>
        <row r="6215">
          <cell r="AP6215">
            <v>24120344</v>
          </cell>
          <cell r="AQ6215">
            <v>11004466</v>
          </cell>
          <cell r="AR6215">
            <v>11</v>
          </cell>
          <cell r="AS6215">
            <v>42313</v>
          </cell>
          <cell r="AT6215" t="str">
            <v>IDU-1680-2014 Terminado Mantenimiento Rutinario IDU Arterial  -</v>
          </cell>
          <cell r="AV6215" t="str">
            <v>sc</v>
          </cell>
        </row>
        <row r="6216">
          <cell r="AP6216">
            <v>24120345</v>
          </cell>
          <cell r="AQ6216">
            <v>11004466</v>
          </cell>
          <cell r="AR6216">
            <v>11</v>
          </cell>
          <cell r="AS6216">
            <v>42313</v>
          </cell>
          <cell r="AT6216" t="str">
            <v>IDU-1680-2014 Terminado Mantenimiento Rutinario IDU Arterial  -</v>
          </cell>
          <cell r="AV6216" t="str">
            <v>sc</v>
          </cell>
        </row>
        <row r="6217">
          <cell r="AP6217">
            <v>24120350</v>
          </cell>
          <cell r="AQ6217">
            <v>11004798</v>
          </cell>
          <cell r="AR6217">
            <v>11</v>
          </cell>
          <cell r="AS6217">
            <v>42313</v>
          </cell>
          <cell r="AT6217" t="str">
            <v>IDU-1680-2014 Terminado Mantenimiento Rutinario IDU Arterial  -</v>
          </cell>
          <cell r="AV6217" t="str">
            <v>sc</v>
          </cell>
        </row>
        <row r="6218">
          <cell r="AP6218">
            <v>24120351</v>
          </cell>
          <cell r="AQ6218">
            <v>11004798</v>
          </cell>
          <cell r="AR6218">
            <v>11</v>
          </cell>
          <cell r="AS6218">
            <v>42313</v>
          </cell>
          <cell r="AT6218" t="str">
            <v>IDU-1680-2014 Terminado Mantenimiento Rutinario IDU Arterial  -</v>
          </cell>
          <cell r="AV6218" t="str">
            <v>sc</v>
          </cell>
        </row>
        <row r="6219">
          <cell r="AP6219">
            <v>24120352</v>
          </cell>
          <cell r="AQ6219">
            <v>11004938</v>
          </cell>
          <cell r="AR6219">
            <v>11</v>
          </cell>
          <cell r="AS6219">
            <v>42313</v>
          </cell>
          <cell r="AT6219" t="str">
            <v>IDU-1680-2014 Terminado Mantenimiento Rutinario IDU Arterial  -</v>
          </cell>
          <cell r="AV6219" t="str">
            <v>sc</v>
          </cell>
        </row>
        <row r="6220">
          <cell r="AP6220">
            <v>24120353</v>
          </cell>
          <cell r="AQ6220">
            <v>11004938</v>
          </cell>
          <cell r="AR6220">
            <v>11</v>
          </cell>
          <cell r="AS6220">
            <v>42313</v>
          </cell>
          <cell r="AT6220" t="str">
            <v>IDU-1680-2014 Terminado Mantenimiento Rutinario IDU Arterial  -</v>
          </cell>
          <cell r="AV6220" t="str">
            <v>sc</v>
          </cell>
        </row>
        <row r="6221">
          <cell r="AP6221">
            <v>24120354</v>
          </cell>
          <cell r="AQ6221">
            <v>11005527</v>
          </cell>
          <cell r="AR6221">
            <v>11</v>
          </cell>
          <cell r="AS6221">
            <v>42313</v>
          </cell>
          <cell r="AT6221" t="str">
            <v>IDU-1680-2014 Terminado Mantenimiento Rutinario IDU Arterial  -</v>
          </cell>
          <cell r="AV6221" t="str">
            <v>sc</v>
          </cell>
        </row>
        <row r="6222">
          <cell r="AP6222">
            <v>24120355</v>
          </cell>
          <cell r="AQ6222">
            <v>11005573</v>
          </cell>
          <cell r="AR6222">
            <v>11</v>
          </cell>
          <cell r="AS6222">
            <v>42313</v>
          </cell>
          <cell r="AT6222" t="str">
            <v>IDU-1680-2014 Terminado Mantenimiento Rutinario IDU Arterial  -</v>
          </cell>
          <cell r="AV6222" t="str">
            <v>sc</v>
          </cell>
        </row>
        <row r="6223">
          <cell r="AP6223">
            <v>24120356</v>
          </cell>
          <cell r="AQ6223">
            <v>11005573</v>
          </cell>
          <cell r="AR6223">
            <v>11</v>
          </cell>
          <cell r="AS6223">
            <v>42313</v>
          </cell>
          <cell r="AT6223" t="str">
            <v>IDU-1680-2014 Terminado Mantenimiento Rutinario IDU Arterial  -</v>
          </cell>
          <cell r="AV6223" t="str">
            <v>sc</v>
          </cell>
        </row>
        <row r="6224">
          <cell r="AP6224">
            <v>24120357</v>
          </cell>
          <cell r="AQ6224">
            <v>11005610</v>
          </cell>
          <cell r="AR6224">
            <v>11</v>
          </cell>
          <cell r="AS6224">
            <v>42313</v>
          </cell>
          <cell r="AT6224" t="str">
            <v>IDU-1680-2014 Terminado Mantenimiento Rutinario IDU Arterial  -</v>
          </cell>
          <cell r="AV6224" t="str">
            <v>sc</v>
          </cell>
        </row>
        <row r="6225">
          <cell r="AP6225">
            <v>24120358</v>
          </cell>
          <cell r="AQ6225">
            <v>11005610</v>
          </cell>
          <cell r="AR6225">
            <v>11</v>
          </cell>
          <cell r="AS6225">
            <v>42313</v>
          </cell>
          <cell r="AT6225" t="str">
            <v>IDU-1680-2014 Terminado Mantenimiento Rutinario IDU Arterial  -</v>
          </cell>
          <cell r="AV6225" t="str">
            <v>sc</v>
          </cell>
        </row>
        <row r="6226">
          <cell r="AP6226">
            <v>24120359</v>
          </cell>
          <cell r="AQ6226">
            <v>11005663</v>
          </cell>
          <cell r="AR6226">
            <v>11</v>
          </cell>
          <cell r="AS6226">
            <v>42313</v>
          </cell>
          <cell r="AT6226" t="str">
            <v>IDU-1680-2014 Terminado Mantenimiento Rutinario IDU Arterial  -</v>
          </cell>
          <cell r="AV6226" t="str">
            <v>sc</v>
          </cell>
        </row>
        <row r="6227">
          <cell r="AP6227">
            <v>24120360</v>
          </cell>
          <cell r="AQ6227">
            <v>11005663</v>
          </cell>
          <cell r="AR6227">
            <v>11</v>
          </cell>
          <cell r="AS6227">
            <v>42313</v>
          </cell>
          <cell r="AT6227" t="str">
            <v>IDU-1680-2014 Terminado Mantenimiento Rutinario IDU Arterial  -</v>
          </cell>
          <cell r="AV6227" t="str">
            <v>sc</v>
          </cell>
        </row>
        <row r="6228">
          <cell r="AP6228">
            <v>24120362</v>
          </cell>
          <cell r="AQ6228">
            <v>11005720</v>
          </cell>
          <cell r="AR6228">
            <v>11</v>
          </cell>
          <cell r="AS6228">
            <v>42313</v>
          </cell>
          <cell r="AT6228" t="str">
            <v>IDU-1680-2014 Terminado Mantenimiento Rutinario IDU Arterial  -</v>
          </cell>
          <cell r="AV6228" t="str">
            <v>sc</v>
          </cell>
        </row>
        <row r="6229">
          <cell r="AP6229">
            <v>24120363</v>
          </cell>
          <cell r="AQ6229">
            <v>11005720</v>
          </cell>
          <cell r="AR6229">
            <v>11</v>
          </cell>
          <cell r="AS6229">
            <v>42313</v>
          </cell>
          <cell r="AT6229" t="str">
            <v>IDU-1680-2014 Terminado Mantenimiento Rutinario IDU Arterial  -</v>
          </cell>
          <cell r="AV6229" t="str">
            <v>sc</v>
          </cell>
        </row>
        <row r="6230">
          <cell r="AP6230">
            <v>24120365</v>
          </cell>
          <cell r="AQ6230">
            <v>11005806</v>
          </cell>
          <cell r="AR6230">
            <v>11</v>
          </cell>
          <cell r="AS6230">
            <v>42313</v>
          </cell>
          <cell r="AT6230" t="str">
            <v>IDU-1680-2014 Terminado Mantenimiento Rutinario IDU Arterial  -</v>
          </cell>
          <cell r="AV6230" t="str">
            <v>sc</v>
          </cell>
        </row>
        <row r="6231">
          <cell r="AP6231">
            <v>24120366</v>
          </cell>
          <cell r="AQ6231">
            <v>11005806</v>
          </cell>
          <cell r="AR6231">
            <v>11</v>
          </cell>
          <cell r="AS6231">
            <v>42313</v>
          </cell>
          <cell r="AT6231" t="str">
            <v>IDU-1680-2014 Terminado Mantenimiento Rutinario IDU Arterial  -</v>
          </cell>
          <cell r="AV6231" t="str">
            <v>sc</v>
          </cell>
        </row>
        <row r="6232">
          <cell r="AP6232">
            <v>24120378</v>
          </cell>
          <cell r="AQ6232">
            <v>11006141</v>
          </cell>
          <cell r="AR6232">
            <v>11</v>
          </cell>
          <cell r="AS6232">
            <v>42516</v>
          </cell>
          <cell r="AT6232" t="str">
            <v>SD Reservado Diagnostico IDU Local SITP 2016 -</v>
          </cell>
          <cell r="AV6232" t="str">
            <v>sc</v>
          </cell>
        </row>
        <row r="6233">
          <cell r="AP6233">
            <v>24120379</v>
          </cell>
          <cell r="AQ6233">
            <v>11006141</v>
          </cell>
          <cell r="AR6233">
            <v>11</v>
          </cell>
          <cell r="AS6233">
            <v>42731</v>
          </cell>
          <cell r="AT6233" t="str">
            <v>SD Reservado Mantenimiento Rutinario IDU Local EJECUCION SITP 2016 -</v>
          </cell>
          <cell r="AV6233" t="str">
            <v>sc</v>
          </cell>
        </row>
        <row r="6234">
          <cell r="AP6234">
            <v>24120388</v>
          </cell>
          <cell r="AQ6234">
            <v>11006322</v>
          </cell>
          <cell r="AR6234">
            <v>11</v>
          </cell>
          <cell r="AS6234">
            <v>42611</v>
          </cell>
          <cell r="AT6234" t="str">
            <v>SD Terminado Mantenimiento Periódico UAERMV Arterial  -</v>
          </cell>
          <cell r="AV6234" t="str">
            <v>sc</v>
          </cell>
        </row>
        <row r="6235">
          <cell r="AP6235">
            <v>24120398</v>
          </cell>
          <cell r="AQ6235">
            <v>11007019</v>
          </cell>
          <cell r="AR6235">
            <v>11</v>
          </cell>
          <cell r="AS6235">
            <v>42313</v>
          </cell>
          <cell r="AT6235" t="str">
            <v>IDU-69-2008 Terminado Acciones de Movilidad IDU Intermedia  -</v>
          </cell>
          <cell r="AV6235" t="str">
            <v>MVA - CONSTRUCCION CTO 1725/2014</v>
          </cell>
        </row>
        <row r="6236">
          <cell r="AP6236">
            <v>24120400</v>
          </cell>
          <cell r="AQ6236">
            <v>11007065</v>
          </cell>
          <cell r="AR6236">
            <v>11</v>
          </cell>
          <cell r="AS6236">
            <v>42313</v>
          </cell>
          <cell r="AT6236" t="str">
            <v>IDU-69-2008 Terminado Acciones de Movilidad IDU Intermedia  -</v>
          </cell>
          <cell r="AV6236" t="str">
            <v>MVA - CONSTRUCCION CTO 1725/2014</v>
          </cell>
        </row>
        <row r="6237">
          <cell r="AP6237">
            <v>24120406</v>
          </cell>
          <cell r="AQ6237">
            <v>11007333</v>
          </cell>
          <cell r="AR6237">
            <v>11</v>
          </cell>
          <cell r="AS6237">
            <v>41837</v>
          </cell>
          <cell r="AT6237" t="str">
            <v>031-2012 Terminado Mantenimiento Periódico FDL SUBA Arterial  -</v>
          </cell>
          <cell r="AV6237" t="str">
            <v>sc</v>
          </cell>
        </row>
        <row r="6238">
          <cell r="AP6238">
            <v>24120407</v>
          </cell>
          <cell r="AQ6238">
            <v>11007333</v>
          </cell>
          <cell r="AR6238">
            <v>11</v>
          </cell>
          <cell r="AS6238">
            <v>41837</v>
          </cell>
          <cell r="AT6238" t="str">
            <v>031-2012 Terminado Mantenimiento Periódico FDL SUBA Arterial  -</v>
          </cell>
          <cell r="AV6238" t="str">
            <v>sc</v>
          </cell>
        </row>
        <row r="6239">
          <cell r="AP6239">
            <v>24120410</v>
          </cell>
          <cell r="AQ6239">
            <v>11007617</v>
          </cell>
          <cell r="AR6239">
            <v>11</v>
          </cell>
          <cell r="AS6239">
            <v>42313</v>
          </cell>
          <cell r="AT6239" t="str">
            <v>IDU-1680-2014 Terminado Mantenimiento Rutinario IDU Arterial  -</v>
          </cell>
          <cell r="AV6239" t="str">
            <v>sc</v>
          </cell>
        </row>
        <row r="6240">
          <cell r="AP6240">
            <v>24120412</v>
          </cell>
          <cell r="AQ6240">
            <v>11007617</v>
          </cell>
          <cell r="AR6240">
            <v>11</v>
          </cell>
          <cell r="AS6240">
            <v>42313</v>
          </cell>
          <cell r="AT6240" t="str">
            <v>IDU-1680-2014 Terminado Mantenimiento Rutinario IDU Arterial  -</v>
          </cell>
          <cell r="AV6240" t="str">
            <v>sc</v>
          </cell>
        </row>
        <row r="6241">
          <cell r="AP6241">
            <v>24120419</v>
          </cell>
          <cell r="AQ6241">
            <v>11007829</v>
          </cell>
          <cell r="AR6241">
            <v>11</v>
          </cell>
          <cell r="AS6241">
            <v>42313</v>
          </cell>
          <cell r="AT6241" t="str">
            <v>IDU-1680-2014 Terminado Mantenimiento Rutinario IDU Arterial  -</v>
          </cell>
          <cell r="AV6241" t="str">
            <v>sc</v>
          </cell>
        </row>
        <row r="6242">
          <cell r="AP6242">
            <v>24120431</v>
          </cell>
          <cell r="AQ6242">
            <v>11008523</v>
          </cell>
          <cell r="AR6242">
            <v>11</v>
          </cell>
          <cell r="AS6242">
            <v>41772</v>
          </cell>
          <cell r="AT6242" t="str">
            <v>SD Terminado Mantenimiento Periódico UAERMV Arterial  -</v>
          </cell>
          <cell r="AV6242" t="str">
            <v>sc</v>
          </cell>
        </row>
        <row r="6243">
          <cell r="AP6243">
            <v>24120432</v>
          </cell>
          <cell r="AQ6243">
            <v>11008523</v>
          </cell>
          <cell r="AR6243">
            <v>11</v>
          </cell>
          <cell r="AS6243">
            <v>42313</v>
          </cell>
          <cell r="AT6243" t="str">
            <v>IDU-1815-2013 Terminado Acciones de Movilidad IDU Arterial  -</v>
          </cell>
          <cell r="AV6243" t="str">
            <v>sc</v>
          </cell>
        </row>
        <row r="6244">
          <cell r="AP6244">
            <v>24120446</v>
          </cell>
          <cell r="AQ6244">
            <v>11009251</v>
          </cell>
          <cell r="AR6244">
            <v>11</v>
          </cell>
          <cell r="AS6244">
            <v>42313</v>
          </cell>
          <cell r="AT6244" t="str">
            <v>IDU-063-2012 Terminado Mantenimiento Periódico IDU Local  -</v>
          </cell>
          <cell r="AV6244" t="str">
            <v>Buen estado</v>
          </cell>
        </row>
        <row r="6245">
          <cell r="AP6245">
            <v>24120451</v>
          </cell>
          <cell r="AQ6245">
            <v>11009813</v>
          </cell>
          <cell r="AR6245">
            <v>11</v>
          </cell>
          <cell r="AS6245">
            <v>42412</v>
          </cell>
          <cell r="AT6245" t="str">
            <v>IDU-1806-2015 Contratado Mantenimiento Periódico IDU Arterial BRIGADA DE REACCIÓN VIAL -</v>
          </cell>
          <cell r="AV6245" t="str">
            <v>sc</v>
          </cell>
        </row>
        <row r="6246">
          <cell r="AP6246">
            <v>24120453</v>
          </cell>
          <cell r="AQ6246">
            <v>11010034</v>
          </cell>
          <cell r="AR6246">
            <v>11</v>
          </cell>
          <cell r="AS6246">
            <v>42412</v>
          </cell>
          <cell r="AT6246" t="str">
            <v>IDU-1806-2015 Contratado Mantenimiento Periódico IDU Arterial BRIGADA DE REACCIÓN VIAL -</v>
          </cell>
          <cell r="AV6246" t="str">
            <v>sc</v>
          </cell>
        </row>
        <row r="6247">
          <cell r="AP6247">
            <v>24120458</v>
          </cell>
          <cell r="AQ6247">
            <v>11010220</v>
          </cell>
          <cell r="AR6247">
            <v>11</v>
          </cell>
          <cell r="AS6247">
            <v>42412</v>
          </cell>
          <cell r="AT6247" t="str">
            <v>IDU-1806-2015 Contratado Mantenimiento Periódico IDU Arterial BRIGADA DE REACCIÓN VIAL -</v>
          </cell>
          <cell r="AV6247" t="str">
            <v>sc</v>
          </cell>
        </row>
        <row r="6248">
          <cell r="AP6248">
            <v>24120460</v>
          </cell>
          <cell r="AQ6248">
            <v>11010232</v>
          </cell>
          <cell r="AR6248">
            <v>11</v>
          </cell>
          <cell r="AS6248">
            <v>42412</v>
          </cell>
          <cell r="AT6248" t="str">
            <v>IDU-1806-2015 Contratado Mantenimiento Periódico IDU Arterial BRIGADA DE REACCIÓN VIAL -</v>
          </cell>
          <cell r="AV6248" t="str">
            <v>sc</v>
          </cell>
        </row>
        <row r="6249">
          <cell r="AP6249">
            <v>24120461</v>
          </cell>
          <cell r="AQ6249">
            <v>11010246</v>
          </cell>
          <cell r="AR6249">
            <v>11</v>
          </cell>
          <cell r="AS6249">
            <v>42313</v>
          </cell>
          <cell r="AT6249" t="str">
            <v>IDU-1815-2013 Terminado Acciones de Movilidad IDU Arterial  -</v>
          </cell>
          <cell r="AV6249" t="str">
            <v>sc</v>
          </cell>
        </row>
        <row r="6250">
          <cell r="AP6250">
            <v>24120463</v>
          </cell>
          <cell r="AQ6250">
            <v>11010256</v>
          </cell>
          <cell r="AR6250">
            <v>11</v>
          </cell>
          <cell r="AS6250">
            <v>42313</v>
          </cell>
          <cell r="AT6250" t="str">
            <v>IDU-1815-2013 Terminado Acciones de Movilidad IDU Arterial  -</v>
          </cell>
          <cell r="AV6250" t="str">
            <v>sc</v>
          </cell>
        </row>
        <row r="6251">
          <cell r="AP6251">
            <v>24120465</v>
          </cell>
          <cell r="AQ6251">
            <v>11010256</v>
          </cell>
          <cell r="AR6251">
            <v>11</v>
          </cell>
          <cell r="AS6251">
            <v>42313</v>
          </cell>
          <cell r="AT6251" t="str">
            <v>IDU-1680-2014 Terminado Mantenimiento Rutinario IDU Arterial  -</v>
          </cell>
          <cell r="AV6251" t="str">
            <v>sc</v>
          </cell>
        </row>
        <row r="6252">
          <cell r="AP6252">
            <v>24120475</v>
          </cell>
          <cell r="AQ6252">
            <v>11010305</v>
          </cell>
          <cell r="AR6252">
            <v>11</v>
          </cell>
          <cell r="AS6252">
            <v>42313</v>
          </cell>
          <cell r="AT6252" t="str">
            <v>IDU-1815-2013 Terminado Acciones de Movilidad IDU Arterial  -</v>
          </cell>
          <cell r="AV6252" t="str">
            <v>sc</v>
          </cell>
        </row>
        <row r="6253">
          <cell r="AP6253">
            <v>24120519</v>
          </cell>
          <cell r="AQ6253">
            <v>11010946</v>
          </cell>
          <cell r="AR6253">
            <v>11</v>
          </cell>
          <cell r="AS6253">
            <v>42313</v>
          </cell>
          <cell r="AT6253" t="str">
            <v>IDU-1815-2013 Terminado Acciones de Movilidad IDU Arterial  -</v>
          </cell>
          <cell r="AV6253" t="str">
            <v>sc</v>
          </cell>
        </row>
        <row r="6254">
          <cell r="AP6254">
            <v>24120530</v>
          </cell>
          <cell r="AQ6254">
            <v>11011007</v>
          </cell>
          <cell r="AR6254">
            <v>11</v>
          </cell>
          <cell r="AS6254">
            <v>42313</v>
          </cell>
          <cell r="AT6254" t="str">
            <v>IDU-1680-2014 Terminado Mantenimiento Rutinario IDU Arterial  -</v>
          </cell>
          <cell r="AV6254" t="str">
            <v>sc</v>
          </cell>
        </row>
        <row r="6255">
          <cell r="AP6255">
            <v>24120535</v>
          </cell>
          <cell r="AQ6255">
            <v>11011081</v>
          </cell>
          <cell r="AR6255">
            <v>11</v>
          </cell>
          <cell r="AS6255">
            <v>42313</v>
          </cell>
          <cell r="AT6255" t="str">
            <v>IDU-1680-2014 Terminado Mantenimiento Rutinario IDU Arterial  -</v>
          </cell>
          <cell r="AV6255" t="str">
            <v>sc</v>
          </cell>
        </row>
        <row r="6256">
          <cell r="AP6256">
            <v>24120539</v>
          </cell>
          <cell r="AQ6256">
            <v>11011169</v>
          </cell>
          <cell r="AR6256">
            <v>11</v>
          </cell>
          <cell r="AS6256">
            <v>42313</v>
          </cell>
          <cell r="AT6256" t="str">
            <v>IDU-1680-2014 Terminado Mantenimiento Rutinario IDU Arterial  -</v>
          </cell>
          <cell r="AV6256" t="str">
            <v>sc</v>
          </cell>
        </row>
        <row r="6257">
          <cell r="AP6257">
            <v>24120545</v>
          </cell>
          <cell r="AQ6257">
            <v>11011216</v>
          </cell>
          <cell r="AR6257">
            <v>11</v>
          </cell>
          <cell r="AS6257">
            <v>42313</v>
          </cell>
          <cell r="AT6257" t="str">
            <v>IDU-1680-2014 Terminado Mantenimiento Rutinario IDU Arterial  -</v>
          </cell>
          <cell r="AV6257" t="str">
            <v>sc</v>
          </cell>
        </row>
        <row r="6258">
          <cell r="AP6258">
            <v>24120553</v>
          </cell>
          <cell r="AQ6258">
            <v>11011327</v>
          </cell>
          <cell r="AR6258">
            <v>11</v>
          </cell>
          <cell r="AS6258">
            <v>42313</v>
          </cell>
          <cell r="AT6258" t="str">
            <v>IDU-1680-2014 Terminado Mantenimiento Rutinario IDU Arterial  -</v>
          </cell>
          <cell r="AV6258" t="str">
            <v>sc</v>
          </cell>
        </row>
        <row r="6259">
          <cell r="AP6259">
            <v>24120558</v>
          </cell>
          <cell r="AQ6259">
            <v>11011353</v>
          </cell>
          <cell r="AR6259">
            <v>11</v>
          </cell>
          <cell r="AS6259">
            <v>42313</v>
          </cell>
          <cell r="AT6259" t="str">
            <v>IDU-1680-2014 Terminado Mantenimiento Rutinario IDU Arterial  -</v>
          </cell>
          <cell r="AV6259" t="str">
            <v>sc</v>
          </cell>
        </row>
        <row r="6260">
          <cell r="AP6260">
            <v>24120563</v>
          </cell>
          <cell r="AQ6260">
            <v>11011388</v>
          </cell>
          <cell r="AR6260">
            <v>11</v>
          </cell>
          <cell r="AS6260">
            <v>42313</v>
          </cell>
          <cell r="AT6260" t="str">
            <v>IDU-1680-2014 Terminado Mantenimiento Rutinario IDU Arterial  -</v>
          </cell>
          <cell r="AV6260" t="str">
            <v>sc</v>
          </cell>
        </row>
        <row r="6261">
          <cell r="AP6261">
            <v>24120564</v>
          </cell>
          <cell r="AQ6261">
            <v>11011400</v>
          </cell>
          <cell r="AR6261">
            <v>11</v>
          </cell>
          <cell r="AS6261">
            <v>42313</v>
          </cell>
          <cell r="AT6261" t="str">
            <v>IDU-1680-2014 Terminado Mantenimiento Rutinario IDU Arterial  -</v>
          </cell>
          <cell r="AV6261" t="str">
            <v>sc</v>
          </cell>
        </row>
        <row r="6262">
          <cell r="AP6262">
            <v>24120576</v>
          </cell>
          <cell r="AQ6262">
            <v>11011535</v>
          </cell>
          <cell r="AR6262">
            <v>11</v>
          </cell>
          <cell r="AS6262">
            <v>42313</v>
          </cell>
          <cell r="AT6262" t="str">
            <v>IDU-1680-2014 Terminado Mantenimiento Rutinario IDU Arterial  -</v>
          </cell>
          <cell r="AV6262" t="str">
            <v>sc</v>
          </cell>
        </row>
        <row r="6263">
          <cell r="AP6263">
            <v>24120580</v>
          </cell>
          <cell r="AQ6263">
            <v>11011557</v>
          </cell>
          <cell r="AR6263">
            <v>11</v>
          </cell>
          <cell r="AS6263">
            <v>40774</v>
          </cell>
          <cell r="AT6263" t="str">
            <v>CONV-016-2011 Terminado Mantenimiento Periódico UAERMV Arterial  -</v>
          </cell>
          <cell r="AV6263" t="str">
            <v>sc</v>
          </cell>
        </row>
        <row r="6264">
          <cell r="AP6264">
            <v>24120581</v>
          </cell>
          <cell r="AQ6264">
            <v>11011557</v>
          </cell>
          <cell r="AR6264">
            <v>11</v>
          </cell>
          <cell r="AS6264">
            <v>40774</v>
          </cell>
          <cell r="AT6264" t="str">
            <v>CONV-016-2011 Terminado Mantenimiento Periódico UAERMV Arterial  -</v>
          </cell>
          <cell r="AV6264" t="str">
            <v>sc</v>
          </cell>
        </row>
        <row r="6265">
          <cell r="AP6265">
            <v>24120596</v>
          </cell>
          <cell r="AQ6265">
            <v>11011647</v>
          </cell>
          <cell r="AR6265">
            <v>11</v>
          </cell>
          <cell r="AS6265">
            <v>41149</v>
          </cell>
          <cell r="AT6265" t="str">
            <v>SD Terminado Mantenimiento Periódico UAERMV Arterial  -</v>
          </cell>
          <cell r="AV6265" t="str">
            <v>sc</v>
          </cell>
        </row>
        <row r="6266">
          <cell r="AP6266">
            <v>24120597</v>
          </cell>
          <cell r="AQ6266">
            <v>11011647</v>
          </cell>
          <cell r="AR6266">
            <v>11</v>
          </cell>
          <cell r="AS6266">
            <v>41149</v>
          </cell>
          <cell r="AT6266" t="str">
            <v>SD Terminado Mantenimiento Periódico UAERMV Arterial  -</v>
          </cell>
          <cell r="AV6266" t="str">
            <v>sc</v>
          </cell>
        </row>
        <row r="6267">
          <cell r="AP6267">
            <v>24120599</v>
          </cell>
          <cell r="AQ6267">
            <v>11011657</v>
          </cell>
          <cell r="AR6267">
            <v>11</v>
          </cell>
          <cell r="AS6267">
            <v>41149</v>
          </cell>
          <cell r="AT6267" t="str">
            <v>SD Terminado Mantenimiento Periódico UAERMV Arterial  -</v>
          </cell>
          <cell r="AV6267" t="str">
            <v>sc</v>
          </cell>
        </row>
        <row r="6268">
          <cell r="AP6268">
            <v>24120600</v>
          </cell>
          <cell r="AQ6268">
            <v>11011657</v>
          </cell>
          <cell r="AR6268">
            <v>11</v>
          </cell>
          <cell r="AS6268">
            <v>41149</v>
          </cell>
          <cell r="AT6268" t="str">
            <v>SD Terminado Mantenimiento Periódico UAERMV Arterial  -</v>
          </cell>
          <cell r="AV6268" t="str">
            <v>sc</v>
          </cell>
        </row>
        <row r="6269">
          <cell r="AP6269">
            <v>24120612</v>
          </cell>
          <cell r="AQ6269">
            <v>11011930</v>
          </cell>
          <cell r="AR6269">
            <v>11</v>
          </cell>
          <cell r="AS6269">
            <v>42313</v>
          </cell>
          <cell r="AT6269" t="str">
            <v>IDU-1815-2013 Terminado Acciones de Movilidad IDU Arterial  -</v>
          </cell>
          <cell r="AV6269" t="str">
            <v>sc</v>
          </cell>
        </row>
        <row r="6270">
          <cell r="AP6270">
            <v>24120615</v>
          </cell>
          <cell r="AQ6270">
            <v>11012174</v>
          </cell>
          <cell r="AR6270">
            <v>11</v>
          </cell>
          <cell r="AS6270">
            <v>42667</v>
          </cell>
          <cell r="AT6270" t="str">
            <v>SD Terminado Parcheo UAERMV Arterial SD -</v>
          </cell>
          <cell r="AV6270" t="str">
            <v>sc</v>
          </cell>
        </row>
        <row r="6271">
          <cell r="AP6271">
            <v>24120616</v>
          </cell>
          <cell r="AQ6271">
            <v>11012174</v>
          </cell>
          <cell r="AR6271">
            <v>11</v>
          </cell>
          <cell r="AS6271">
            <v>42412</v>
          </cell>
          <cell r="AT6271" t="str">
            <v>IDU-1806-2015 Contratado Mantenimiento Periódico IDU Arterial BRIGADA DE REACCIÓN VIAL -</v>
          </cell>
          <cell r="AV6271" t="str">
            <v>sc</v>
          </cell>
        </row>
        <row r="6272">
          <cell r="AP6272">
            <v>24120619</v>
          </cell>
          <cell r="AQ6272">
            <v>11012176</v>
          </cell>
          <cell r="AR6272">
            <v>11</v>
          </cell>
          <cell r="AS6272">
            <v>42412</v>
          </cell>
          <cell r="AT6272" t="str">
            <v>IDU-1806-2015 Contratado Mantenimiento Periódico IDU Arterial BRIGADA DE REACCIÓN VIAL -</v>
          </cell>
          <cell r="AV6272" t="str">
            <v>sc</v>
          </cell>
        </row>
        <row r="6273">
          <cell r="AP6273">
            <v>24120620</v>
          </cell>
          <cell r="AQ6273">
            <v>11012192</v>
          </cell>
          <cell r="AR6273">
            <v>11</v>
          </cell>
          <cell r="AS6273">
            <v>41149</v>
          </cell>
          <cell r="AT6273" t="str">
            <v>SD Terminado Mantenimiento Periódico UAERMV Arterial  -</v>
          </cell>
          <cell r="AV6273" t="str">
            <v>sc</v>
          </cell>
        </row>
        <row r="6274">
          <cell r="AP6274">
            <v>24120621</v>
          </cell>
          <cell r="AQ6274">
            <v>11012192</v>
          </cell>
          <cell r="AR6274">
            <v>11</v>
          </cell>
          <cell r="AS6274">
            <v>41149</v>
          </cell>
          <cell r="AT6274" t="str">
            <v>SD Terminado Mantenimiento Periódico UAERMV Arterial  -</v>
          </cell>
          <cell r="AV6274" t="str">
            <v>sc</v>
          </cell>
        </row>
        <row r="6275">
          <cell r="AP6275">
            <v>24120624</v>
          </cell>
          <cell r="AQ6275">
            <v>11012216</v>
          </cell>
          <cell r="AR6275">
            <v>11</v>
          </cell>
          <cell r="AS6275">
            <v>42313</v>
          </cell>
          <cell r="AT6275" t="str">
            <v>IDU-1815-2013 Terminado Acciones de Movilidad IDU Local  -</v>
          </cell>
          <cell r="AV6275" t="str">
            <v>sc</v>
          </cell>
        </row>
        <row r="6276">
          <cell r="AP6276">
            <v>24120631</v>
          </cell>
          <cell r="AQ6276">
            <v>11012219</v>
          </cell>
          <cell r="AR6276">
            <v>11</v>
          </cell>
          <cell r="AS6276">
            <v>42313</v>
          </cell>
          <cell r="AT6276" t="str">
            <v>IDU-1680-2014 Terminado Mantenimiento Rutinario IDU Arterial  -</v>
          </cell>
          <cell r="AV6276" t="str">
            <v>sc</v>
          </cell>
        </row>
        <row r="6277">
          <cell r="AP6277">
            <v>24120635</v>
          </cell>
          <cell r="AQ6277">
            <v>11012220</v>
          </cell>
          <cell r="AR6277">
            <v>11</v>
          </cell>
          <cell r="AS6277">
            <v>42313</v>
          </cell>
          <cell r="AT6277" t="str">
            <v>IDU-1680-2014 Terminado Mantenimiento Rutinario IDU Arterial  -</v>
          </cell>
          <cell r="AV6277" t="str">
            <v>sc</v>
          </cell>
        </row>
        <row r="6278">
          <cell r="AP6278">
            <v>24120636</v>
          </cell>
          <cell r="AQ6278">
            <v>11012220</v>
          </cell>
          <cell r="AR6278">
            <v>11</v>
          </cell>
          <cell r="AS6278">
            <v>42313</v>
          </cell>
          <cell r="AT6278" t="str">
            <v>IDU-1680-2014 Terminado Mantenimiento Rutinario IDU Arterial  -</v>
          </cell>
          <cell r="AV6278" t="str">
            <v>sc</v>
          </cell>
        </row>
        <row r="6279">
          <cell r="AP6279">
            <v>24120643</v>
          </cell>
          <cell r="AQ6279">
            <v>11012233</v>
          </cell>
          <cell r="AR6279">
            <v>11</v>
          </cell>
          <cell r="AS6279">
            <v>42313</v>
          </cell>
          <cell r="AT6279" t="str">
            <v>IDU-1815-2013 Terminado Acciones de Movilidad IDU Circuito Movilidad  -</v>
          </cell>
          <cell r="AV6279" t="str">
            <v>sc</v>
          </cell>
        </row>
        <row r="6280">
          <cell r="AP6280">
            <v>24120647</v>
          </cell>
          <cell r="AQ6280">
            <v>11012256</v>
          </cell>
          <cell r="AR6280">
            <v>11</v>
          </cell>
          <cell r="AS6280">
            <v>41149</v>
          </cell>
          <cell r="AT6280" t="str">
            <v>SD Terminado Mantenimiento Periódico UAERMV Arterial  -Puente6-POLIZA ESTABILIDAD ACTIVA</v>
          </cell>
          <cell r="AV6280" t="str">
            <v>sc</v>
          </cell>
        </row>
        <row r="6281">
          <cell r="AP6281">
            <v>24120648</v>
          </cell>
          <cell r="AQ6281">
            <v>11012256</v>
          </cell>
          <cell r="AR6281">
            <v>11</v>
          </cell>
          <cell r="AS6281">
            <v>41149</v>
          </cell>
          <cell r="AT6281" t="str">
            <v>SD Terminado Mantenimiento Periódico UAERMV Arterial  -Puente6-POLIZA ESTABILIDAD ACTIVA</v>
          </cell>
          <cell r="AV6281" t="str">
            <v>sc</v>
          </cell>
        </row>
        <row r="6282">
          <cell r="AP6282">
            <v>24120654</v>
          </cell>
          <cell r="AQ6282">
            <v>11012309</v>
          </cell>
          <cell r="AR6282">
            <v>11</v>
          </cell>
          <cell r="AS6282">
            <v>42412</v>
          </cell>
          <cell r="AT6282" t="str">
            <v>IDU-1806-2015 Contratado Mantenimiento Periódico IDU Arterial BRIGADA DE REACCIÓN VIAL -</v>
          </cell>
          <cell r="AV6282" t="str">
            <v>sc</v>
          </cell>
        </row>
        <row r="6283">
          <cell r="AP6283">
            <v>24120655</v>
          </cell>
          <cell r="AQ6283">
            <v>11012315</v>
          </cell>
          <cell r="AR6283">
            <v>11</v>
          </cell>
          <cell r="AS6283">
            <v>42723</v>
          </cell>
          <cell r="AT6283" t="str">
            <v>SD Terminado Mantenimiento Periódico UAERMV Arterial SD -</v>
          </cell>
          <cell r="AV6283" t="str">
            <v>sc</v>
          </cell>
        </row>
        <row r="6284">
          <cell r="AP6284">
            <v>24120656</v>
          </cell>
          <cell r="AQ6284">
            <v>11012313</v>
          </cell>
          <cell r="AR6284">
            <v>11</v>
          </cell>
          <cell r="AS6284">
            <v>42412</v>
          </cell>
          <cell r="AT6284" t="str">
            <v>IDU-1806-2015 Contratado Mantenimiento Periódico IDU Arterial BRIGADA DE REACCIÓN VIAL -</v>
          </cell>
          <cell r="AV6284" t="str">
            <v>sc</v>
          </cell>
        </row>
        <row r="6285">
          <cell r="AP6285">
            <v>24120660</v>
          </cell>
          <cell r="AQ6285">
            <v>11012322</v>
          </cell>
          <cell r="AR6285">
            <v>11</v>
          </cell>
          <cell r="AS6285">
            <v>42313</v>
          </cell>
          <cell r="AT6285" t="str">
            <v>IDU-1680-2014 Terminado Mantenimiento Rutinario IDU Arterial  -</v>
          </cell>
          <cell r="AV6285" t="str">
            <v>sc</v>
          </cell>
        </row>
        <row r="6286">
          <cell r="AP6286">
            <v>24120678</v>
          </cell>
          <cell r="AQ6286">
            <v>11012506</v>
          </cell>
          <cell r="AR6286">
            <v>11</v>
          </cell>
          <cell r="AS6286">
            <v>42313</v>
          </cell>
          <cell r="AT6286" t="str">
            <v>IDU-55-2012 Terminado Acciones de Movilidad IDU Arterial  -</v>
          </cell>
          <cell r="AV6286" t="str">
            <v>sc</v>
          </cell>
        </row>
        <row r="6287">
          <cell r="AP6287">
            <v>24120680</v>
          </cell>
          <cell r="AQ6287">
            <v>11012554</v>
          </cell>
          <cell r="AR6287">
            <v>11</v>
          </cell>
          <cell r="AS6287">
            <v>42313</v>
          </cell>
          <cell r="AT6287" t="str">
            <v>IDU-1680-2014 Terminado Mantenimiento Rutinario IDU Arterial  -</v>
          </cell>
          <cell r="AV6287" t="str">
            <v>sc</v>
          </cell>
        </row>
        <row r="6288">
          <cell r="AP6288">
            <v>24120682</v>
          </cell>
          <cell r="AQ6288">
            <v>11012554</v>
          </cell>
          <cell r="AR6288">
            <v>11</v>
          </cell>
          <cell r="AS6288">
            <v>42313</v>
          </cell>
          <cell r="AT6288" t="str">
            <v>IDU-1680-2014 Terminado Mantenimiento Rutinario IDU Arterial  -</v>
          </cell>
          <cell r="AV6288" t="str">
            <v>sc</v>
          </cell>
        </row>
        <row r="6289">
          <cell r="AP6289">
            <v>24120684</v>
          </cell>
          <cell r="AQ6289">
            <v>11012577</v>
          </cell>
          <cell r="AR6289">
            <v>11</v>
          </cell>
          <cell r="AS6289">
            <v>42313</v>
          </cell>
          <cell r="AT6289" t="str">
            <v>IDU-1680-2014 Terminado Mantenimiento Rutinario IDU Arterial  -</v>
          </cell>
          <cell r="AV6289" t="str">
            <v>sc</v>
          </cell>
        </row>
        <row r="6290">
          <cell r="AP6290">
            <v>24120709</v>
          </cell>
          <cell r="AQ6290">
            <v>11012647</v>
          </cell>
          <cell r="AR6290">
            <v>11</v>
          </cell>
          <cell r="AS6290">
            <v>42723</v>
          </cell>
          <cell r="AT6290" t="str">
            <v>SD Terminado Mantenimiento Periódico UAERMV Arterial SD -</v>
          </cell>
          <cell r="AV6290" t="str">
            <v>sc</v>
          </cell>
        </row>
        <row r="6291">
          <cell r="AP6291">
            <v>24121587</v>
          </cell>
          <cell r="AQ6291">
            <v>30000868</v>
          </cell>
          <cell r="AR6291">
            <v>11</v>
          </cell>
          <cell r="AS6291">
            <v>42313</v>
          </cell>
          <cell r="AT6291" t="str">
            <v>IDU-55-2012 Terminado Acciones de Movilidad IDU Arterial  -</v>
          </cell>
          <cell r="AV6291" t="str">
            <v>sc</v>
          </cell>
        </row>
        <row r="6292">
          <cell r="AP6292">
            <v>24122938</v>
          </cell>
          <cell r="AQ6292">
            <v>50007099</v>
          </cell>
          <cell r="AR6292">
            <v>11</v>
          </cell>
          <cell r="AS6292">
            <v>42313</v>
          </cell>
          <cell r="AT6292" t="str">
            <v>IDU-1815-2013 Terminado Acciones de Movilidad IDU Arterial  -</v>
          </cell>
          <cell r="AV6292" t="str">
            <v>sc</v>
          </cell>
        </row>
        <row r="6293">
          <cell r="AP6293">
            <v>24122939</v>
          </cell>
          <cell r="AQ6293">
            <v>50007100</v>
          </cell>
          <cell r="AR6293">
            <v>11</v>
          </cell>
          <cell r="AS6293">
            <v>42313</v>
          </cell>
          <cell r="AT6293" t="str">
            <v>IDU-69-2008 Terminado Acciones de Movilidad IDU Arterial  -</v>
          </cell>
          <cell r="AV6293" t="str">
            <v>sc</v>
          </cell>
        </row>
        <row r="6294">
          <cell r="AP6294">
            <v>24122941</v>
          </cell>
          <cell r="AQ6294">
            <v>50007111</v>
          </cell>
          <cell r="AR6294">
            <v>11</v>
          </cell>
          <cell r="AS6294">
            <v>42313</v>
          </cell>
          <cell r="AT6294" t="str">
            <v>IDU-1815-2013 Terminado Acciones de Movilidad IDU Arterial  -</v>
          </cell>
          <cell r="AV6294" t="str">
            <v>sc</v>
          </cell>
        </row>
        <row r="6295">
          <cell r="AP6295">
            <v>24122942</v>
          </cell>
          <cell r="AQ6295">
            <v>50007111</v>
          </cell>
          <cell r="AR6295">
            <v>11</v>
          </cell>
          <cell r="AS6295">
            <v>42313</v>
          </cell>
          <cell r="AT6295" t="str">
            <v>IDU-1815-2013 Terminado Acciones de Movilidad IDU Arterial  -</v>
          </cell>
          <cell r="AV6295" t="str">
            <v>sc</v>
          </cell>
        </row>
        <row r="6296">
          <cell r="AP6296">
            <v>24122945</v>
          </cell>
          <cell r="AQ6296">
            <v>50007113</v>
          </cell>
          <cell r="AR6296">
            <v>11</v>
          </cell>
          <cell r="AS6296">
            <v>42313</v>
          </cell>
          <cell r="AT6296" t="str">
            <v>IDU-55-2012 Terminado Acciones de Movilidad IDU Arterial  -</v>
          </cell>
          <cell r="AV6296" t="str">
            <v>sc</v>
          </cell>
        </row>
        <row r="6297">
          <cell r="AP6297">
            <v>24122946</v>
          </cell>
          <cell r="AQ6297">
            <v>50007113</v>
          </cell>
          <cell r="AR6297">
            <v>11</v>
          </cell>
          <cell r="AS6297">
            <v>42313</v>
          </cell>
          <cell r="AT6297" t="str">
            <v>IDU-69-2008 Terminado Acciones de Movilidad IDU Arterial  -</v>
          </cell>
          <cell r="AV6297" t="str">
            <v>sc</v>
          </cell>
        </row>
        <row r="6298">
          <cell r="AP6298">
            <v>24122947</v>
          </cell>
          <cell r="AQ6298">
            <v>50007114</v>
          </cell>
          <cell r="AR6298">
            <v>11</v>
          </cell>
          <cell r="AS6298">
            <v>42313</v>
          </cell>
          <cell r="AT6298" t="str">
            <v>IDU-55-2012 Terminado Acciones de Movilidad IDU Arterial  -</v>
          </cell>
          <cell r="AV6298" t="str">
            <v>sc</v>
          </cell>
        </row>
        <row r="6299">
          <cell r="AP6299">
            <v>24122948</v>
          </cell>
          <cell r="AQ6299">
            <v>50007114</v>
          </cell>
          <cell r="AR6299">
            <v>11</v>
          </cell>
          <cell r="AS6299">
            <v>42313</v>
          </cell>
          <cell r="AT6299" t="str">
            <v>IDU-69-2008 Terminado Acciones de Movilidad IDU Arterial  -</v>
          </cell>
          <cell r="AV6299" t="str">
            <v>sc</v>
          </cell>
        </row>
        <row r="6300">
          <cell r="AP6300">
            <v>24122956</v>
          </cell>
          <cell r="AQ6300">
            <v>50007122</v>
          </cell>
          <cell r="AR6300">
            <v>11</v>
          </cell>
          <cell r="AS6300">
            <v>41149</v>
          </cell>
          <cell r="AT6300" t="str">
            <v>SD Terminado Acciones de Movilidad UAERMV Arterial  -</v>
          </cell>
          <cell r="AV6300" t="str">
            <v>sc</v>
          </cell>
        </row>
        <row r="6301">
          <cell r="AP6301">
            <v>24122957</v>
          </cell>
          <cell r="AQ6301">
            <v>50007122</v>
          </cell>
          <cell r="AR6301">
            <v>11</v>
          </cell>
          <cell r="AS6301">
            <v>41149</v>
          </cell>
          <cell r="AT6301" t="str">
            <v>SD Terminado Acciones de Movilidad UAERMV Arterial  -</v>
          </cell>
          <cell r="AV6301" t="str">
            <v>sc</v>
          </cell>
        </row>
        <row r="6302">
          <cell r="AP6302">
            <v>24122958</v>
          </cell>
          <cell r="AQ6302">
            <v>50007122</v>
          </cell>
          <cell r="AR6302">
            <v>11</v>
          </cell>
          <cell r="AS6302">
            <v>41149</v>
          </cell>
          <cell r="AT6302" t="str">
            <v>SD Terminado Acciones de Movilidad UAERMV Arterial  -</v>
          </cell>
          <cell r="AV6302" t="str">
            <v>sc</v>
          </cell>
        </row>
        <row r="6303">
          <cell r="AP6303">
            <v>24122959</v>
          </cell>
          <cell r="AQ6303">
            <v>50007122</v>
          </cell>
          <cell r="AR6303">
            <v>11</v>
          </cell>
          <cell r="AS6303">
            <v>41149</v>
          </cell>
          <cell r="AT6303" t="str">
            <v>SD Terminado Acciones de Movilidad UAERMV Arterial  -</v>
          </cell>
          <cell r="AV6303" t="str">
            <v>sc</v>
          </cell>
        </row>
        <row r="6304">
          <cell r="AP6304">
            <v>24122960</v>
          </cell>
          <cell r="AQ6304">
            <v>50007122</v>
          </cell>
          <cell r="AR6304">
            <v>11</v>
          </cell>
          <cell r="AS6304">
            <v>41149</v>
          </cell>
          <cell r="AT6304" t="str">
            <v>SD Terminado Acciones de Movilidad UAERMV Arterial  -</v>
          </cell>
          <cell r="AV6304" t="str">
            <v>sc</v>
          </cell>
        </row>
        <row r="6305">
          <cell r="AP6305">
            <v>24122961</v>
          </cell>
          <cell r="AQ6305">
            <v>50007122</v>
          </cell>
          <cell r="AR6305">
            <v>11</v>
          </cell>
          <cell r="AS6305">
            <v>42313</v>
          </cell>
          <cell r="AT6305" t="str">
            <v>IDU-083-2012 Terminado Mantenimiento Periódico IDU Arterial  -</v>
          </cell>
          <cell r="AV6305" t="str">
            <v>sc</v>
          </cell>
        </row>
        <row r="6306">
          <cell r="AP6306">
            <v>24122962</v>
          </cell>
          <cell r="AQ6306">
            <v>50007122</v>
          </cell>
          <cell r="AR6306">
            <v>11</v>
          </cell>
          <cell r="AS6306">
            <v>41149</v>
          </cell>
          <cell r="AT6306" t="str">
            <v>SD Terminado Acciones de Movilidad UAERMV Arterial  -</v>
          </cell>
          <cell r="AV6306" t="str">
            <v>sc</v>
          </cell>
        </row>
        <row r="6307">
          <cell r="AP6307">
            <v>24122963</v>
          </cell>
          <cell r="AQ6307">
            <v>50007122</v>
          </cell>
          <cell r="AR6307">
            <v>11</v>
          </cell>
          <cell r="AS6307">
            <v>41149</v>
          </cell>
          <cell r="AT6307" t="str">
            <v>SD Terminado Acciones de Movilidad UAERMV Arterial  -</v>
          </cell>
          <cell r="AV6307" t="str">
            <v>sc</v>
          </cell>
        </row>
        <row r="6308">
          <cell r="AP6308">
            <v>24122964</v>
          </cell>
          <cell r="AQ6308">
            <v>50007122</v>
          </cell>
          <cell r="AR6308">
            <v>11</v>
          </cell>
          <cell r="AS6308">
            <v>41149</v>
          </cell>
          <cell r="AT6308" t="str">
            <v>SD Terminado Acciones de Movilidad UAERMV Arterial  -</v>
          </cell>
          <cell r="AV6308" t="str">
            <v>sc</v>
          </cell>
        </row>
        <row r="6309">
          <cell r="AP6309">
            <v>24122994</v>
          </cell>
          <cell r="AQ6309">
            <v>50007134</v>
          </cell>
          <cell r="AR6309">
            <v>11</v>
          </cell>
          <cell r="AS6309">
            <v>42313</v>
          </cell>
          <cell r="AT6309" t="str">
            <v>IDU-1815-2013 Terminado Acciones de Movilidad IDU Arterial  -</v>
          </cell>
          <cell r="AV6309" t="str">
            <v>sc</v>
          </cell>
        </row>
        <row r="6310">
          <cell r="AP6310">
            <v>24122995</v>
          </cell>
          <cell r="AQ6310">
            <v>50007134</v>
          </cell>
          <cell r="AR6310">
            <v>11</v>
          </cell>
          <cell r="AS6310">
            <v>42313</v>
          </cell>
          <cell r="AT6310" t="str">
            <v>IDU-1815-2013 Terminado Acciones de Movilidad IDU Arterial  -</v>
          </cell>
          <cell r="AV6310" t="str">
            <v>sc</v>
          </cell>
        </row>
        <row r="6311">
          <cell r="AP6311">
            <v>24122997</v>
          </cell>
          <cell r="AQ6311">
            <v>50007135</v>
          </cell>
          <cell r="AR6311">
            <v>11</v>
          </cell>
          <cell r="AS6311">
            <v>42313</v>
          </cell>
          <cell r="AT6311" t="str">
            <v>IDU-1815-2013 Terminado Acciones de Movilidad IDU Arterial  -</v>
          </cell>
          <cell r="AV6311" t="str">
            <v>sc</v>
          </cell>
        </row>
        <row r="6312">
          <cell r="AP6312">
            <v>24123004</v>
          </cell>
          <cell r="AQ6312">
            <v>50007137</v>
          </cell>
          <cell r="AR6312">
            <v>11</v>
          </cell>
          <cell r="AS6312">
            <v>42313</v>
          </cell>
          <cell r="AT6312" t="str">
            <v>IDU-1680-2014 Terminado Mantenimiento Rutinario IDU Arterial  -</v>
          </cell>
          <cell r="AV6312" t="str">
            <v>sc</v>
          </cell>
        </row>
        <row r="6313">
          <cell r="AP6313">
            <v>24123006</v>
          </cell>
          <cell r="AQ6313">
            <v>50007137</v>
          </cell>
          <cell r="AR6313">
            <v>11</v>
          </cell>
          <cell r="AS6313">
            <v>42313</v>
          </cell>
          <cell r="AT6313" t="str">
            <v>IDU-1680-2014 Terminado Mantenimiento Rutinario IDU Arterial  -</v>
          </cell>
          <cell r="AV6313" t="str">
            <v>sc</v>
          </cell>
        </row>
        <row r="6314">
          <cell r="AP6314">
            <v>24123015</v>
          </cell>
          <cell r="AQ6314">
            <v>50007156</v>
          </cell>
          <cell r="AR6314">
            <v>11</v>
          </cell>
          <cell r="AS6314">
            <v>42313</v>
          </cell>
          <cell r="AT6314" t="str">
            <v>IDU-1815-2013 Terminado Acciones de Movilidad IDU Arterial  -</v>
          </cell>
          <cell r="AV6314" t="str">
            <v>sc</v>
          </cell>
        </row>
        <row r="6315">
          <cell r="AP6315">
            <v>24123016</v>
          </cell>
          <cell r="AQ6315">
            <v>50007156</v>
          </cell>
          <cell r="AR6315">
            <v>11</v>
          </cell>
          <cell r="AS6315">
            <v>42313</v>
          </cell>
          <cell r="AT6315" t="str">
            <v>IDU-1815-2013 Terminado Acciones de Movilidad IDU Arterial  -</v>
          </cell>
          <cell r="AV6315" t="str">
            <v>sc</v>
          </cell>
        </row>
        <row r="6316">
          <cell r="AP6316">
            <v>24123018</v>
          </cell>
          <cell r="AQ6316">
            <v>50007157</v>
          </cell>
          <cell r="AR6316">
            <v>11</v>
          </cell>
          <cell r="AS6316">
            <v>42313</v>
          </cell>
          <cell r="AT6316" t="str">
            <v>IDU-1815-2013 Terminado Acciones de Movilidad IDU Arterial  -</v>
          </cell>
          <cell r="AV6316" t="str">
            <v>sc</v>
          </cell>
        </row>
        <row r="6317">
          <cell r="AP6317">
            <v>24123019</v>
          </cell>
          <cell r="AQ6317">
            <v>50007157</v>
          </cell>
          <cell r="AR6317">
            <v>11</v>
          </cell>
          <cell r="AS6317">
            <v>42313</v>
          </cell>
          <cell r="AT6317" t="str">
            <v>IDU-1815-2013 Terminado Acciones de Movilidad IDU Arterial  -</v>
          </cell>
          <cell r="AV6317" t="str">
            <v>sc</v>
          </cell>
        </row>
        <row r="6318">
          <cell r="AP6318">
            <v>24123020</v>
          </cell>
          <cell r="AQ6318">
            <v>50007160</v>
          </cell>
          <cell r="AR6318">
            <v>11</v>
          </cell>
          <cell r="AS6318">
            <v>42313</v>
          </cell>
          <cell r="AT6318" t="str">
            <v>IDU-1815-2013 Terminado Acciones de Movilidad IDU Arterial  -</v>
          </cell>
          <cell r="AV6318" t="str">
            <v>sc</v>
          </cell>
        </row>
        <row r="6319">
          <cell r="AP6319">
            <v>24123021</v>
          </cell>
          <cell r="AQ6319">
            <v>50007160</v>
          </cell>
          <cell r="AR6319">
            <v>11</v>
          </cell>
          <cell r="AS6319">
            <v>42313</v>
          </cell>
          <cell r="AT6319" t="str">
            <v>IDU-1815-2013 Terminado Acciones de Movilidad IDU Arterial  -</v>
          </cell>
          <cell r="AV6319" t="str">
            <v>sc</v>
          </cell>
        </row>
        <row r="6320">
          <cell r="AP6320">
            <v>24123022</v>
          </cell>
          <cell r="AQ6320">
            <v>50007161</v>
          </cell>
          <cell r="AR6320">
            <v>11</v>
          </cell>
          <cell r="AS6320">
            <v>41149</v>
          </cell>
          <cell r="AT6320" t="str">
            <v>CONV-016-2011 Terminado Mantenimiento Periódico UAERMV Arterial  -</v>
          </cell>
          <cell r="AV6320" t="str">
            <v>sc</v>
          </cell>
        </row>
        <row r="6321">
          <cell r="AP6321">
            <v>24123023</v>
          </cell>
          <cell r="AQ6321">
            <v>50007161</v>
          </cell>
          <cell r="AR6321">
            <v>11</v>
          </cell>
          <cell r="AS6321">
            <v>41149</v>
          </cell>
          <cell r="AT6321" t="str">
            <v>CONV-016-2011 Terminado Mantenimiento Periódico UAERMV Arterial  -</v>
          </cell>
          <cell r="AV6321" t="str">
            <v>sc</v>
          </cell>
        </row>
        <row r="6322">
          <cell r="AP6322">
            <v>24123024</v>
          </cell>
          <cell r="AQ6322">
            <v>50007161</v>
          </cell>
          <cell r="AR6322">
            <v>11</v>
          </cell>
          <cell r="AS6322">
            <v>42313</v>
          </cell>
          <cell r="AT6322" t="str">
            <v>IDU-1815-2013 Terminado Acciones de Movilidad IDU Arterial  -</v>
          </cell>
          <cell r="AV6322" t="str">
            <v>sc</v>
          </cell>
        </row>
        <row r="6323">
          <cell r="AP6323">
            <v>24123026</v>
          </cell>
          <cell r="AQ6323">
            <v>50007162</v>
          </cell>
          <cell r="AR6323">
            <v>11</v>
          </cell>
          <cell r="AS6323">
            <v>42313</v>
          </cell>
          <cell r="AT6323" t="str">
            <v>IDU-1815-2013 Terminado Acciones de Movilidad IDU Arterial  -</v>
          </cell>
          <cell r="AV6323" t="str">
            <v>sc</v>
          </cell>
        </row>
        <row r="6324">
          <cell r="AP6324">
            <v>24123027</v>
          </cell>
          <cell r="AQ6324">
            <v>50007162</v>
          </cell>
          <cell r="AR6324">
            <v>11</v>
          </cell>
          <cell r="AS6324">
            <v>42313</v>
          </cell>
          <cell r="AT6324" t="str">
            <v>IDU-1815-2013 Terminado Acciones de Movilidad IDU Arterial  -</v>
          </cell>
          <cell r="AV6324" t="str">
            <v>sc</v>
          </cell>
        </row>
        <row r="6325">
          <cell r="AP6325">
            <v>24123028</v>
          </cell>
          <cell r="AQ6325">
            <v>50007163</v>
          </cell>
          <cell r="AR6325">
            <v>11</v>
          </cell>
          <cell r="AS6325">
            <v>42313</v>
          </cell>
          <cell r="AT6325" t="str">
            <v>IDU-1815-2013 Terminado Acciones de Movilidad IDU Arterial  -</v>
          </cell>
          <cell r="AV6325" t="str">
            <v>sc</v>
          </cell>
        </row>
        <row r="6326">
          <cell r="AP6326">
            <v>24123029</v>
          </cell>
          <cell r="AQ6326">
            <v>50007163</v>
          </cell>
          <cell r="AR6326">
            <v>11</v>
          </cell>
          <cell r="AS6326">
            <v>41149</v>
          </cell>
          <cell r="AT6326" t="str">
            <v>SD Terminado Mantenimiento Periódico UAERMV Arterial  -</v>
          </cell>
          <cell r="AV6326" t="str">
            <v>sc</v>
          </cell>
        </row>
        <row r="6327">
          <cell r="AP6327">
            <v>24123030</v>
          </cell>
          <cell r="AQ6327">
            <v>50007164</v>
          </cell>
          <cell r="AR6327">
            <v>11</v>
          </cell>
          <cell r="AS6327">
            <v>42488</v>
          </cell>
          <cell r="AT6327" t="str">
            <v>SD Terminado Acciones de Movilidad UAERMV Arterial  -</v>
          </cell>
          <cell r="AV6327" t="str">
            <v>sc</v>
          </cell>
        </row>
        <row r="6328">
          <cell r="AP6328">
            <v>24123031</v>
          </cell>
          <cell r="AQ6328">
            <v>50007164</v>
          </cell>
          <cell r="AR6328">
            <v>11</v>
          </cell>
          <cell r="AS6328">
            <v>42488</v>
          </cell>
          <cell r="AT6328" t="str">
            <v>SD Terminado Acciones de Movilidad UAERMV Arterial  -</v>
          </cell>
          <cell r="AV6328" t="str">
            <v>sc</v>
          </cell>
        </row>
        <row r="6329">
          <cell r="AP6329">
            <v>24123032</v>
          </cell>
          <cell r="AQ6329">
            <v>50007165</v>
          </cell>
          <cell r="AR6329">
            <v>11</v>
          </cell>
          <cell r="AS6329">
            <v>42488</v>
          </cell>
          <cell r="AT6329" t="str">
            <v>SD Terminado Parcheo UAERMV Arterial  -</v>
          </cell>
          <cell r="AV6329" t="str">
            <v>sc</v>
          </cell>
        </row>
        <row r="6330">
          <cell r="AP6330">
            <v>24123033</v>
          </cell>
          <cell r="AQ6330">
            <v>50007165</v>
          </cell>
          <cell r="AR6330">
            <v>11</v>
          </cell>
          <cell r="AS6330">
            <v>42488</v>
          </cell>
          <cell r="AT6330" t="str">
            <v>SD Terminado Parcheo UAERMV Arterial  -</v>
          </cell>
          <cell r="AV6330" t="str">
            <v>sc</v>
          </cell>
        </row>
        <row r="6331">
          <cell r="AP6331">
            <v>24123034</v>
          </cell>
          <cell r="AQ6331">
            <v>50007166</v>
          </cell>
          <cell r="AR6331">
            <v>11</v>
          </cell>
          <cell r="AS6331">
            <v>42488</v>
          </cell>
          <cell r="AT6331" t="str">
            <v>SD Terminado Acciones de Movilidad UAERMV Arterial  -</v>
          </cell>
          <cell r="AV6331" t="str">
            <v>sc</v>
          </cell>
        </row>
        <row r="6332">
          <cell r="AP6332">
            <v>24123035</v>
          </cell>
          <cell r="AQ6332">
            <v>50007166</v>
          </cell>
          <cell r="AR6332">
            <v>11</v>
          </cell>
          <cell r="AS6332">
            <v>42488</v>
          </cell>
          <cell r="AT6332" t="str">
            <v>SD Terminado Acciones de Movilidad UAERMV Arterial  -</v>
          </cell>
          <cell r="AV6332" t="str">
            <v>sc</v>
          </cell>
        </row>
        <row r="6333">
          <cell r="AP6333">
            <v>24123037</v>
          </cell>
          <cell r="AQ6333">
            <v>50007173</v>
          </cell>
          <cell r="AR6333">
            <v>11</v>
          </cell>
          <cell r="AS6333">
            <v>42313</v>
          </cell>
          <cell r="AT6333" t="str">
            <v>IDU-1815-2013 Terminado Acciones de Movilidad IDU Arterial  -</v>
          </cell>
          <cell r="AV6333" t="str">
            <v>sc</v>
          </cell>
        </row>
        <row r="6334">
          <cell r="AP6334">
            <v>24123038</v>
          </cell>
          <cell r="AQ6334">
            <v>50007173</v>
          </cell>
          <cell r="AR6334">
            <v>11</v>
          </cell>
          <cell r="AS6334">
            <v>42313</v>
          </cell>
          <cell r="AT6334" t="str">
            <v>IDU-1815-2013 Terminado Acciones de Movilidad IDU Arterial  -</v>
          </cell>
          <cell r="AV6334" t="str">
            <v>sc</v>
          </cell>
        </row>
        <row r="6335">
          <cell r="AP6335">
            <v>24123039</v>
          </cell>
          <cell r="AQ6335">
            <v>50007174</v>
          </cell>
          <cell r="AR6335">
            <v>11</v>
          </cell>
          <cell r="AS6335">
            <v>42313</v>
          </cell>
          <cell r="AT6335" t="str">
            <v>IDU-1815-2013 Terminado Acciones de Movilidad IDU Arterial  -</v>
          </cell>
          <cell r="AV6335" t="str">
            <v>sc</v>
          </cell>
        </row>
        <row r="6336">
          <cell r="AP6336">
            <v>24123040</v>
          </cell>
          <cell r="AQ6336">
            <v>50007174</v>
          </cell>
          <cell r="AR6336">
            <v>11</v>
          </cell>
          <cell r="AS6336">
            <v>42313</v>
          </cell>
          <cell r="AT6336" t="str">
            <v>IDU-1815-2013 Terminado Acciones de Movilidad IDU Arterial  -</v>
          </cell>
          <cell r="AV6336" t="str">
            <v>sc</v>
          </cell>
        </row>
        <row r="6337">
          <cell r="AP6337">
            <v>24123041</v>
          </cell>
          <cell r="AQ6337">
            <v>50007177</v>
          </cell>
          <cell r="AR6337">
            <v>11</v>
          </cell>
          <cell r="AS6337">
            <v>42313</v>
          </cell>
          <cell r="AT6337" t="str">
            <v>IDU-1815-2013 Terminado Acciones de Movilidad IDU Arterial  -</v>
          </cell>
          <cell r="AV6337" t="str">
            <v>sc</v>
          </cell>
        </row>
        <row r="6338">
          <cell r="AP6338">
            <v>24123042</v>
          </cell>
          <cell r="AQ6338">
            <v>50007177</v>
          </cell>
          <cell r="AR6338">
            <v>11</v>
          </cell>
          <cell r="AS6338">
            <v>42313</v>
          </cell>
          <cell r="AT6338" t="str">
            <v>IDU-1815-2013 Terminado Acciones de Movilidad IDU Arterial  -</v>
          </cell>
          <cell r="AV6338" t="str">
            <v>sc</v>
          </cell>
        </row>
        <row r="6339">
          <cell r="AP6339">
            <v>24123043</v>
          </cell>
          <cell r="AQ6339">
            <v>50007178</v>
          </cell>
          <cell r="AR6339">
            <v>11</v>
          </cell>
          <cell r="AS6339">
            <v>42313</v>
          </cell>
          <cell r="AT6339" t="str">
            <v>IDU-1815-2013 Terminado Acciones de Movilidad IDU Arterial  -</v>
          </cell>
          <cell r="AV6339" t="str">
            <v>sc</v>
          </cell>
        </row>
        <row r="6340">
          <cell r="AP6340">
            <v>24123044</v>
          </cell>
          <cell r="AQ6340">
            <v>50007178</v>
          </cell>
          <cell r="AR6340">
            <v>11</v>
          </cell>
          <cell r="AS6340">
            <v>42313</v>
          </cell>
          <cell r="AT6340" t="str">
            <v>IDU-1815-2013 Terminado Acciones de Movilidad IDU Arterial  -</v>
          </cell>
          <cell r="AV6340" t="str">
            <v>sc</v>
          </cell>
        </row>
        <row r="6341">
          <cell r="AP6341">
            <v>24123057</v>
          </cell>
          <cell r="AQ6341">
            <v>50007188</v>
          </cell>
          <cell r="AR6341">
            <v>11</v>
          </cell>
          <cell r="AS6341">
            <v>42313</v>
          </cell>
          <cell r="AT6341" t="str">
            <v>IDU-1680-2014 Terminado Mantenimiento Rutinario IDU Arterial  -</v>
          </cell>
          <cell r="AV6341" t="str">
            <v>sc</v>
          </cell>
        </row>
        <row r="6342">
          <cell r="AP6342">
            <v>24123063</v>
          </cell>
          <cell r="AQ6342">
            <v>50007189</v>
          </cell>
          <cell r="AR6342">
            <v>11</v>
          </cell>
          <cell r="AS6342">
            <v>42313</v>
          </cell>
          <cell r="AT6342" t="str">
            <v>IDU-1680-2014 Terminado Mantenimiento Rutinario IDU Arterial  -</v>
          </cell>
          <cell r="AV6342" t="str">
            <v>sc</v>
          </cell>
        </row>
        <row r="6343">
          <cell r="AP6343">
            <v>24123067</v>
          </cell>
          <cell r="AQ6343">
            <v>50007190</v>
          </cell>
          <cell r="AR6343">
            <v>11</v>
          </cell>
          <cell r="AS6343">
            <v>42313</v>
          </cell>
          <cell r="AT6343" t="str">
            <v>IDU-1680-2014 Terminado Mantenimiento Rutinario IDU Arterial  -</v>
          </cell>
          <cell r="AV6343" t="str">
            <v>sc</v>
          </cell>
        </row>
        <row r="6344">
          <cell r="AP6344">
            <v>24123112</v>
          </cell>
          <cell r="AQ6344">
            <v>50007219</v>
          </cell>
          <cell r="AR6344">
            <v>11</v>
          </cell>
          <cell r="AS6344">
            <v>42412</v>
          </cell>
          <cell r="AT6344" t="str">
            <v>IDU-1806-2015 Contratado Mantenimiento Periódico IDU Arterial BRIGADA DE REACCIÓN VIAL -</v>
          </cell>
          <cell r="AV6344" t="str">
            <v>sc</v>
          </cell>
        </row>
        <row r="6345">
          <cell r="AP6345">
            <v>24123113</v>
          </cell>
          <cell r="AQ6345">
            <v>50007219</v>
          </cell>
          <cell r="AR6345">
            <v>11</v>
          </cell>
          <cell r="AS6345">
            <v>42412</v>
          </cell>
          <cell r="AT6345" t="str">
            <v>IDU-1806-2015 Contratado Mantenimiento Periódico IDU Arterial BRIGADA DE REACCIÓN VIAL -</v>
          </cell>
          <cell r="AV6345" t="str">
            <v>sc</v>
          </cell>
        </row>
        <row r="6346">
          <cell r="AP6346">
            <v>24123114</v>
          </cell>
          <cell r="AQ6346">
            <v>50007220</v>
          </cell>
          <cell r="AR6346">
            <v>11</v>
          </cell>
          <cell r="AS6346">
            <v>42667</v>
          </cell>
          <cell r="AT6346" t="str">
            <v>SD Terminado Parcheo UAERMV Arterial SD -Calzada2-POLIZA ESTABILIDAD ACTIVA</v>
          </cell>
          <cell r="AV6346" t="str">
            <v>sc</v>
          </cell>
        </row>
        <row r="6347">
          <cell r="AP6347">
            <v>24123115</v>
          </cell>
          <cell r="AQ6347">
            <v>50007220</v>
          </cell>
          <cell r="AR6347">
            <v>11</v>
          </cell>
          <cell r="AS6347">
            <v>42412</v>
          </cell>
          <cell r="AT6347" t="str">
            <v>IDU-1806-2015 Contratado Mantenimiento Periódico IDU Arterial BRIGADA DE REACCIÓN VIAL -Calzada2-POLIZA ESTABILIDAD ACTIVA</v>
          </cell>
          <cell r="AV6347" t="str">
            <v>sc</v>
          </cell>
        </row>
        <row r="6348">
          <cell r="AP6348">
            <v>24123116</v>
          </cell>
          <cell r="AQ6348">
            <v>50007221</v>
          </cell>
          <cell r="AR6348">
            <v>11</v>
          </cell>
          <cell r="AS6348">
            <v>42667</v>
          </cell>
          <cell r="AT6348" t="str">
            <v>SD Terminado Parcheo UAERMV Arterial SD --POLIZA ESTABILIDAD ACTIVA</v>
          </cell>
          <cell r="AV6348" t="str">
            <v>sc</v>
          </cell>
        </row>
        <row r="6349">
          <cell r="AP6349">
            <v>24123117</v>
          </cell>
          <cell r="AQ6349">
            <v>50007221</v>
          </cell>
          <cell r="AR6349">
            <v>11</v>
          </cell>
          <cell r="AS6349">
            <v>42412</v>
          </cell>
          <cell r="AT6349" t="str">
            <v>IDU-1806-2015 Contratado Mantenimiento Periódico IDU Arterial BRIGADA DE REACCIÓN VIAL --POLIZA ESTABILIDAD ACTIVA</v>
          </cell>
          <cell r="AV6349" t="str">
            <v>sc</v>
          </cell>
        </row>
        <row r="6350">
          <cell r="AP6350">
            <v>24123118</v>
          </cell>
          <cell r="AQ6350">
            <v>50007222</v>
          </cell>
          <cell r="AR6350">
            <v>11</v>
          </cell>
          <cell r="AS6350">
            <v>42667</v>
          </cell>
          <cell r="AT6350" t="str">
            <v>SD Terminado Parcheo UAERMV Arterial SD --POLIZA ESTABILIDAD ACTIVA</v>
          </cell>
          <cell r="AV6350" t="str">
            <v>sc</v>
          </cell>
        </row>
        <row r="6351">
          <cell r="AP6351">
            <v>24123119</v>
          </cell>
          <cell r="AQ6351">
            <v>50007222</v>
          </cell>
          <cell r="AR6351">
            <v>11</v>
          </cell>
          <cell r="AS6351">
            <v>42412</v>
          </cell>
          <cell r="AT6351" t="str">
            <v>IDU-1806-2015 Contratado Mantenimiento Periódico IDU Arterial BRIGADA DE REACCIÓN VIAL --POLIZA ESTABILIDAD ACTIVA</v>
          </cell>
          <cell r="AV6351" t="str">
            <v>sc</v>
          </cell>
        </row>
        <row r="6352">
          <cell r="AP6352">
            <v>24123133</v>
          </cell>
          <cell r="AQ6352">
            <v>50007229</v>
          </cell>
          <cell r="AR6352">
            <v>11</v>
          </cell>
          <cell r="AS6352">
            <v>42313</v>
          </cell>
          <cell r="AT6352" t="str">
            <v>IDU-1815-2013 Terminado Acciones de Movilidad IDU Arterial  -</v>
          </cell>
          <cell r="AV6352" t="str">
            <v>sc</v>
          </cell>
        </row>
        <row r="6353">
          <cell r="AP6353">
            <v>24123134</v>
          </cell>
          <cell r="AQ6353">
            <v>50007229</v>
          </cell>
          <cell r="AR6353">
            <v>11</v>
          </cell>
          <cell r="AS6353">
            <v>42313</v>
          </cell>
          <cell r="AT6353" t="str">
            <v>IDU-1815-2013 Terminado Acciones de Movilidad IDU Arterial  -</v>
          </cell>
          <cell r="AV6353" t="str">
            <v>sc</v>
          </cell>
        </row>
        <row r="6354">
          <cell r="AP6354">
            <v>24123135</v>
          </cell>
          <cell r="AQ6354">
            <v>50007230</v>
          </cell>
          <cell r="AR6354">
            <v>11</v>
          </cell>
          <cell r="AS6354">
            <v>42313</v>
          </cell>
          <cell r="AT6354" t="str">
            <v>IDU-1815-2013 Terminado Acciones de Movilidad IDU Arterial  -</v>
          </cell>
          <cell r="AV6354" t="str">
            <v>sc</v>
          </cell>
        </row>
        <row r="6355">
          <cell r="AP6355">
            <v>24123136</v>
          </cell>
          <cell r="AQ6355">
            <v>50007230</v>
          </cell>
          <cell r="AR6355">
            <v>11</v>
          </cell>
          <cell r="AS6355">
            <v>42313</v>
          </cell>
          <cell r="AT6355" t="str">
            <v>IDU-1815-2013 Terminado Acciones de Movilidad IDU Arterial  -</v>
          </cell>
          <cell r="AV6355" t="str">
            <v>sc</v>
          </cell>
        </row>
        <row r="6356">
          <cell r="AP6356">
            <v>24123139</v>
          </cell>
          <cell r="AQ6356">
            <v>50007232</v>
          </cell>
          <cell r="AR6356">
            <v>11</v>
          </cell>
          <cell r="AS6356">
            <v>42667</v>
          </cell>
          <cell r="AT6356" t="str">
            <v>SD Terminado Parcheo UAERMV Arterial SD --POLIZA ESTABILIDAD ACTIVA</v>
          </cell>
          <cell r="AV6356" t="str">
            <v>sc</v>
          </cell>
        </row>
        <row r="6357">
          <cell r="AP6357">
            <v>24123140</v>
          </cell>
          <cell r="AQ6357">
            <v>50007232</v>
          </cell>
          <cell r="AR6357">
            <v>11</v>
          </cell>
          <cell r="AS6357">
            <v>42412</v>
          </cell>
          <cell r="AT6357" t="str">
            <v>IDU-1806-2015 Contratado Mantenimiento Periódico IDU Arterial BRIGADA DE REACCIÓN VIAL --POLIZA ESTABILIDAD ACTIVA</v>
          </cell>
          <cell r="AV6357" t="str">
            <v>sc</v>
          </cell>
        </row>
        <row r="6358">
          <cell r="AP6358">
            <v>24123186</v>
          </cell>
          <cell r="AQ6358">
            <v>50007322</v>
          </cell>
          <cell r="AR6358">
            <v>11</v>
          </cell>
          <cell r="AS6358">
            <v>42313</v>
          </cell>
          <cell r="AT6358" t="str">
            <v>IDU-083-2012 Terminado Mantenimiento Periódico IDU Arterial  -Calzada12-4 Puente20-POLIZA ESTABILIDAD ACTIVA</v>
          </cell>
          <cell r="AV6358" t="str">
            <v>sc</v>
          </cell>
        </row>
        <row r="6359">
          <cell r="AP6359">
            <v>24123191</v>
          </cell>
          <cell r="AQ6359">
            <v>50007326</v>
          </cell>
          <cell r="AR6359">
            <v>11</v>
          </cell>
          <cell r="AS6359">
            <v>42313</v>
          </cell>
          <cell r="AT6359" t="str">
            <v>IDU-1680-2014 Terminado Mantenimiento Rutinario IDU Arterial  -</v>
          </cell>
          <cell r="AV6359" t="str">
            <v>sc</v>
          </cell>
        </row>
        <row r="6360">
          <cell r="AP6360">
            <v>24123197</v>
          </cell>
          <cell r="AQ6360">
            <v>50007327</v>
          </cell>
          <cell r="AR6360">
            <v>11</v>
          </cell>
          <cell r="AS6360">
            <v>42313</v>
          </cell>
          <cell r="AT6360" t="str">
            <v>IDU-1680-2014 Terminado Mantenimiento Rutinario IDU Arterial  -</v>
          </cell>
          <cell r="AV6360" t="str">
            <v>sc</v>
          </cell>
        </row>
        <row r="6361">
          <cell r="AP6361">
            <v>24123198</v>
          </cell>
          <cell r="AQ6361">
            <v>50007327</v>
          </cell>
          <cell r="AR6361">
            <v>11</v>
          </cell>
          <cell r="AS6361">
            <v>42313</v>
          </cell>
          <cell r="AT6361" t="str">
            <v>IDU-1680-2014 Terminado Mantenimiento Rutinario IDU Arterial  -</v>
          </cell>
          <cell r="AV6361" t="str">
            <v>sc</v>
          </cell>
        </row>
        <row r="6362">
          <cell r="AP6362">
            <v>24123202</v>
          </cell>
          <cell r="AQ6362">
            <v>50007336</v>
          </cell>
          <cell r="AR6362">
            <v>11</v>
          </cell>
          <cell r="AS6362">
            <v>42313</v>
          </cell>
          <cell r="AT6362" t="str">
            <v>IDU-55-2012 Terminado Acciones de Movilidad IDU Arterial  -</v>
          </cell>
          <cell r="AV6362" t="str">
            <v>VIABLE</v>
          </cell>
        </row>
        <row r="6363">
          <cell r="AP6363">
            <v>24123203</v>
          </cell>
          <cell r="AQ6363">
            <v>50007337</v>
          </cell>
          <cell r="AR6363">
            <v>11</v>
          </cell>
          <cell r="AS6363">
            <v>42313</v>
          </cell>
          <cell r="AT6363" t="str">
            <v>IDU-55-2012 Terminado Acciones de Movilidad IDU Arterial  -</v>
          </cell>
          <cell r="AV6363" t="str">
            <v>VIABLE</v>
          </cell>
        </row>
        <row r="6364">
          <cell r="AP6364">
            <v>24123204</v>
          </cell>
          <cell r="AQ6364">
            <v>50007340</v>
          </cell>
          <cell r="AR6364">
            <v>11</v>
          </cell>
          <cell r="AS6364">
            <v>42611</v>
          </cell>
          <cell r="AT6364" t="str">
            <v>SD Terminado Mantenimiento Periódico UAERMV Arterial  -Anden 1-9-POLIZA ESTABILIDAD ACTIVA</v>
          </cell>
          <cell r="AV6364" t="str">
            <v>sc</v>
          </cell>
        </row>
        <row r="6365">
          <cell r="AP6365">
            <v>24123205</v>
          </cell>
          <cell r="AQ6365">
            <v>50007340</v>
          </cell>
          <cell r="AR6365">
            <v>11</v>
          </cell>
          <cell r="AS6365">
            <v>42611</v>
          </cell>
          <cell r="AT6365" t="str">
            <v>SD Terminado Mantenimiento Periódico UAERMV Arterial  -Anden 1-9-POLIZA ESTABILIDAD ACTIVA</v>
          </cell>
          <cell r="AV6365" t="str">
            <v>sc</v>
          </cell>
        </row>
        <row r="6366">
          <cell r="AP6366">
            <v>24123206</v>
          </cell>
          <cell r="AQ6366">
            <v>50007341</v>
          </cell>
          <cell r="AR6366">
            <v>11</v>
          </cell>
          <cell r="AS6366">
            <v>42611</v>
          </cell>
          <cell r="AT6366" t="str">
            <v>SD Terminado Mantenimiento Periódico UAERMV Arterial  -Anden 1-9-POLIZA ESTABILIDAD ACTIVA</v>
          </cell>
          <cell r="AV6366" t="str">
            <v>sc</v>
          </cell>
        </row>
        <row r="6367">
          <cell r="AP6367">
            <v>24123207</v>
          </cell>
          <cell r="AQ6367">
            <v>50007341</v>
          </cell>
          <cell r="AR6367">
            <v>11</v>
          </cell>
          <cell r="AS6367">
            <v>42611</v>
          </cell>
          <cell r="AT6367" t="str">
            <v>SD Terminado Mantenimiento Periódico UAERMV Arterial  -Anden 1-9-POLIZA ESTABILIDAD ACTIVA</v>
          </cell>
          <cell r="AV6367" t="str">
            <v>sc</v>
          </cell>
        </row>
        <row r="6368">
          <cell r="AP6368">
            <v>24123219</v>
          </cell>
          <cell r="AQ6368">
            <v>50007354</v>
          </cell>
          <cell r="AR6368">
            <v>11</v>
          </cell>
          <cell r="AS6368">
            <v>42313</v>
          </cell>
          <cell r="AT6368" t="str">
            <v>IDU-1815-2013 Terminado Rehabilitación IDU Arterial  -Anden 1-5 Calzada 2-4-POLIZA ESTABILIDAD ACTIVA</v>
          </cell>
          <cell r="AV6368" t="str">
            <v>sc</v>
          </cell>
        </row>
        <row r="6369">
          <cell r="AP6369">
            <v>24123220</v>
          </cell>
          <cell r="AQ6369">
            <v>50007354</v>
          </cell>
          <cell r="AR6369">
            <v>11</v>
          </cell>
          <cell r="AS6369">
            <v>42313</v>
          </cell>
          <cell r="AT6369" t="str">
            <v>IDU-1815-2013 Terminado Rehabilitación IDU Arterial  -Anden 1-5 Calzada 2-4-POLIZA ESTABILIDAD ACTIVA</v>
          </cell>
          <cell r="AV6369" t="str">
            <v>sc</v>
          </cell>
        </row>
        <row r="6370">
          <cell r="AP6370">
            <v>24123221</v>
          </cell>
          <cell r="AQ6370">
            <v>50007355</v>
          </cell>
          <cell r="AR6370">
            <v>11</v>
          </cell>
          <cell r="AS6370">
            <v>42313</v>
          </cell>
          <cell r="AT6370" t="str">
            <v>IDU-1815-2013 Terminado Rehabilitación IDU Arterial  -Anden 1-5 Calzada 2-4-POLIZA ESTABILIDAD ACTIVA</v>
          </cell>
          <cell r="AV6370" t="str">
            <v>sc</v>
          </cell>
        </row>
        <row r="6371">
          <cell r="AP6371">
            <v>24123222</v>
          </cell>
          <cell r="AQ6371">
            <v>50007355</v>
          </cell>
          <cell r="AR6371">
            <v>11</v>
          </cell>
          <cell r="AS6371">
            <v>42313</v>
          </cell>
          <cell r="AT6371" t="str">
            <v>IDU-1815-2013 Terminado Rehabilitación IDU Arterial  -Anden 1-5 Calzada 2-4-POLIZA ESTABILIDAD ACTIVA</v>
          </cell>
          <cell r="AV6371" t="str">
            <v>sc</v>
          </cell>
        </row>
        <row r="6372">
          <cell r="AP6372">
            <v>24123223</v>
          </cell>
          <cell r="AQ6372">
            <v>50007357</v>
          </cell>
          <cell r="AR6372">
            <v>11</v>
          </cell>
          <cell r="AS6372">
            <v>42412</v>
          </cell>
          <cell r="AT6372" t="str">
            <v>IDU-1806-2015 Contratado Mantenimiento Periódico IDU Arterial BRIGADA DE REACCIÓN VIAL -Anden 1-9-POLIZA ESTABILIDAD ACTIVA</v>
          </cell>
          <cell r="AV6372" t="str">
            <v>sc</v>
          </cell>
        </row>
        <row r="6373">
          <cell r="AP6373">
            <v>24123224</v>
          </cell>
          <cell r="AQ6373">
            <v>50007357</v>
          </cell>
          <cell r="AR6373">
            <v>11</v>
          </cell>
          <cell r="AS6373">
            <v>42412</v>
          </cell>
          <cell r="AT6373" t="str">
            <v>IDU-1806-2015 Contratado Mantenimiento Periódico IDU Arterial BRIGADA DE REACCIÓN VIAL -Anden 1-9-POLIZA ESTABILIDAD ACTIVA</v>
          </cell>
          <cell r="AV6373" t="str">
            <v>sc</v>
          </cell>
        </row>
        <row r="6374">
          <cell r="AP6374">
            <v>24123228</v>
          </cell>
          <cell r="AQ6374">
            <v>50007362</v>
          </cell>
          <cell r="AR6374">
            <v>11</v>
          </cell>
          <cell r="AS6374">
            <v>42313</v>
          </cell>
          <cell r="AT6374" t="str">
            <v>IDU-1680-2014 Terminado Mantenimiento Rutinario IDU Arterial  -</v>
          </cell>
          <cell r="AV6374" t="str">
            <v>sc</v>
          </cell>
        </row>
        <row r="6375">
          <cell r="AP6375">
            <v>24123229</v>
          </cell>
          <cell r="AQ6375">
            <v>50007362</v>
          </cell>
          <cell r="AR6375">
            <v>11</v>
          </cell>
          <cell r="AS6375">
            <v>42313</v>
          </cell>
          <cell r="AT6375" t="str">
            <v>IDU-1680-2014 Terminado Mantenimiento Rutinario IDU Arterial  -</v>
          </cell>
          <cell r="AV6375" t="str">
            <v>sc</v>
          </cell>
        </row>
        <row r="6376">
          <cell r="AP6376">
            <v>24123230</v>
          </cell>
          <cell r="AQ6376">
            <v>50007362</v>
          </cell>
          <cell r="AR6376">
            <v>11</v>
          </cell>
          <cell r="AS6376">
            <v>42313</v>
          </cell>
          <cell r="AT6376" t="str">
            <v>IDU-1680-2014 Terminado Mantenimiento Rutinario IDU Arterial  -</v>
          </cell>
          <cell r="AV6376" t="str">
            <v>sc</v>
          </cell>
        </row>
        <row r="6377">
          <cell r="AP6377">
            <v>24123231</v>
          </cell>
          <cell r="AQ6377">
            <v>50007362</v>
          </cell>
          <cell r="AR6377">
            <v>11</v>
          </cell>
          <cell r="AS6377">
            <v>42313</v>
          </cell>
          <cell r="AT6377" t="str">
            <v>IDU-1680-2014 Terminado Mantenimiento Rutinario IDU Arterial  -</v>
          </cell>
          <cell r="AV6377" t="str">
            <v>sc</v>
          </cell>
        </row>
        <row r="6378">
          <cell r="AP6378">
            <v>24123235</v>
          </cell>
          <cell r="AQ6378">
            <v>50007364</v>
          </cell>
          <cell r="AR6378">
            <v>11</v>
          </cell>
          <cell r="AS6378">
            <v>42667</v>
          </cell>
          <cell r="AT6378" t="str">
            <v>SD Terminado Mantenimiento Periódico UAERMV Arterial SD -Anden 1-9-POLIZA ESTABILIDAD ACTIVA</v>
          </cell>
          <cell r="AV6378" t="str">
            <v>sc</v>
          </cell>
        </row>
        <row r="6379">
          <cell r="AP6379">
            <v>24123538</v>
          </cell>
          <cell r="AQ6379">
            <v>50008560</v>
          </cell>
          <cell r="AR6379">
            <v>11</v>
          </cell>
          <cell r="AS6379">
            <v>42313</v>
          </cell>
          <cell r="AT6379" t="str">
            <v>IDU-55-2012 Terminado Acciones de Movilidad IDU Arterial  -</v>
          </cell>
          <cell r="AV6379" t="str">
            <v>sc</v>
          </cell>
        </row>
        <row r="6380">
          <cell r="AP6380">
            <v>24123539</v>
          </cell>
          <cell r="AQ6380">
            <v>50008560</v>
          </cell>
          <cell r="AR6380">
            <v>11</v>
          </cell>
          <cell r="AS6380">
            <v>42313</v>
          </cell>
          <cell r="AT6380" t="str">
            <v>IDU-1815-2013 Terminado Acciones de Movilidad IDU Arterial  -</v>
          </cell>
          <cell r="AV6380" t="str">
            <v>sc</v>
          </cell>
        </row>
        <row r="6381">
          <cell r="AP6381">
            <v>24123540</v>
          </cell>
          <cell r="AQ6381">
            <v>50008560</v>
          </cell>
          <cell r="AR6381">
            <v>11</v>
          </cell>
          <cell r="AS6381">
            <v>42313</v>
          </cell>
          <cell r="AT6381" t="str">
            <v>IDU-55-2012 Terminado Acciones de Movilidad IDU Arterial  -</v>
          </cell>
          <cell r="AV6381" t="str">
            <v>sc</v>
          </cell>
        </row>
        <row r="6382">
          <cell r="AP6382">
            <v>24123558</v>
          </cell>
          <cell r="AQ6382">
            <v>50008833</v>
          </cell>
          <cell r="AR6382">
            <v>11</v>
          </cell>
          <cell r="AS6382">
            <v>42412</v>
          </cell>
          <cell r="AT6382" t="str">
            <v>IDU-1806-2015 Contratado Mantenimiento Periódico IDU Arterial BRIGADA DE REACCIÓN VIAL --POLIZA ESTABILIDAD ACTIVA</v>
          </cell>
          <cell r="AV6382" t="str">
            <v>sc</v>
          </cell>
        </row>
        <row r="6383">
          <cell r="AP6383">
            <v>24123559</v>
          </cell>
          <cell r="AQ6383">
            <v>50008833</v>
          </cell>
          <cell r="AR6383">
            <v>11</v>
          </cell>
          <cell r="AS6383">
            <v>42667</v>
          </cell>
          <cell r="AT6383" t="str">
            <v>SD Terminado Parcheo UAERMV Arterial SD --POLIZA ESTABILIDAD ACTIVA</v>
          </cell>
          <cell r="AV6383" t="str">
            <v>sc</v>
          </cell>
        </row>
        <row r="6384">
          <cell r="AP6384">
            <v>24123569</v>
          </cell>
          <cell r="AQ6384">
            <v>50008903</v>
          </cell>
          <cell r="AR6384">
            <v>11</v>
          </cell>
          <cell r="AS6384">
            <v>42313</v>
          </cell>
          <cell r="AT6384" t="str">
            <v>IDU-1815-2013 Terminado Acciones de Movilidad IDU Arterial  -</v>
          </cell>
          <cell r="AV6384" t="str">
            <v>sc</v>
          </cell>
        </row>
        <row r="6385">
          <cell r="AP6385">
            <v>24123583</v>
          </cell>
          <cell r="AQ6385">
            <v>11012639</v>
          </cell>
          <cell r="AR6385">
            <v>11</v>
          </cell>
          <cell r="AS6385">
            <v>42667</v>
          </cell>
          <cell r="AT6385" t="str">
            <v>SD Terminado Mantenimiento Periódico UAERMV Arterial SD -Anden 1-9-POLIZA ESTABILIDAD ACTIVA</v>
          </cell>
          <cell r="AV6385" t="str">
            <v>sc</v>
          </cell>
        </row>
        <row r="6386">
          <cell r="AP6386">
            <v>24123614</v>
          </cell>
          <cell r="AQ6386">
            <v>11012328</v>
          </cell>
          <cell r="AR6386">
            <v>11</v>
          </cell>
          <cell r="AS6386">
            <v>42412</v>
          </cell>
          <cell r="AT6386" t="str">
            <v>IDU-1806-2015 Contratado Mantenimiento Periódico IDU Arterial BRIGADA DE REACCIÓN VIAL -</v>
          </cell>
          <cell r="AV6386" t="str">
            <v>sc</v>
          </cell>
        </row>
        <row r="6387">
          <cell r="AP6387">
            <v>24123615</v>
          </cell>
          <cell r="AQ6387">
            <v>11012328</v>
          </cell>
          <cell r="AR6387">
            <v>11</v>
          </cell>
          <cell r="AS6387">
            <v>42412</v>
          </cell>
          <cell r="AT6387" t="str">
            <v>IDU-1806-2015 Contratado Mantenimiento Periódico IDU Arterial BRIGADA DE REACCIÓN VIAL -</v>
          </cell>
          <cell r="AV6387" t="str">
            <v>sc</v>
          </cell>
        </row>
        <row r="6388">
          <cell r="AP6388">
            <v>24123673</v>
          </cell>
          <cell r="AQ6388">
            <v>11010736</v>
          </cell>
          <cell r="AR6388">
            <v>11</v>
          </cell>
          <cell r="AS6388">
            <v>42313</v>
          </cell>
          <cell r="AT6388" t="str">
            <v>IDU-1680-2014 Terminado Mantenimiento Rutinario IDU Arterial  -</v>
          </cell>
          <cell r="AV6388" t="str">
            <v>sc</v>
          </cell>
        </row>
        <row r="6389">
          <cell r="AP6389">
            <v>24123687</v>
          </cell>
          <cell r="AQ6389">
            <v>1004946</v>
          </cell>
          <cell r="AR6389">
            <v>11</v>
          </cell>
          <cell r="AS6389">
            <v>42313</v>
          </cell>
          <cell r="AT6389" t="str">
            <v>IDU-083-2012 Terminado Mantenimiento Periódico IDU Arterial  --POLIZA ESTABILIDAD ACTIVA</v>
          </cell>
          <cell r="AV6389" t="str">
            <v>sc</v>
          </cell>
        </row>
        <row r="6390">
          <cell r="AP6390">
            <v>91010106</v>
          </cell>
          <cell r="AQ6390">
            <v>11010998</v>
          </cell>
          <cell r="AR6390">
            <v>11</v>
          </cell>
          <cell r="AS6390">
            <v>41834</v>
          </cell>
          <cell r="AT6390" t="str">
            <v>SD Terminado Rehabilitación FDL SUBA Local  Reporte Servidor Agosto 2015-</v>
          </cell>
          <cell r="AV6390" t="str">
            <v>sc</v>
          </cell>
        </row>
        <row r="6391">
          <cell r="AP6391">
            <v>91010187</v>
          </cell>
          <cell r="AQ6391">
            <v>11010993</v>
          </cell>
          <cell r="AR6391">
            <v>11</v>
          </cell>
          <cell r="AS6391">
            <v>42412</v>
          </cell>
          <cell r="AT6391" t="str">
            <v>IDU-1806-2015 Contratado Mantenimiento Periódico IDU Arterial BRIGADA DE REACCIÓN VIAL --POLIZA ESTABILIDAD ACTIVA</v>
          </cell>
          <cell r="AV6391" t="str">
            <v>sc</v>
          </cell>
        </row>
        <row r="6392">
          <cell r="AP6392">
            <v>91010284</v>
          </cell>
          <cell r="AQ6392">
            <v>11013035</v>
          </cell>
          <cell r="AR6392">
            <v>11</v>
          </cell>
          <cell r="AS6392">
            <v>41837</v>
          </cell>
          <cell r="AT6392" t="str">
            <v>031-2012 Terminado Construcción FDL SUBA Circuito Movilidad  Intervenida sin reservar en el IDU-</v>
          </cell>
          <cell r="AV6392" t="str">
            <v>SITP - CONSTRUCCION FDL</v>
          </cell>
        </row>
        <row r="6393">
          <cell r="AP6393">
            <v>91010310</v>
          </cell>
          <cell r="AQ6393">
            <v>50003637</v>
          </cell>
          <cell r="AR6393">
            <v>11</v>
          </cell>
          <cell r="AT6393" t="str">
            <v>SD Terminado Reconstrucción FDL SUBA Circuito Movilidad  Reporte servidor de mapas agosto 2015-</v>
          </cell>
          <cell r="AV6393" t="str">
            <v>sc</v>
          </cell>
        </row>
        <row r="6394">
          <cell r="AP6394">
            <v>91010357</v>
          </cell>
          <cell r="AQ6394">
            <v>11004353</v>
          </cell>
          <cell r="AR6394">
            <v>11</v>
          </cell>
          <cell r="AS6394">
            <v>42313</v>
          </cell>
          <cell r="AT6394" t="str">
            <v>IDU-063-2012 Terminado Mantenimiento Periódico IDU Circuito Movilidad  -Calzada 2-POLIZA ESTABILIDAD ACTIVA</v>
          </cell>
          <cell r="AV6394" t="str">
            <v>POLIZA DE ESTABILIDAD IDU 063/2012</v>
          </cell>
        </row>
        <row r="6395">
          <cell r="AP6395">
            <v>91010364</v>
          </cell>
          <cell r="AQ6395">
            <v>30001914</v>
          </cell>
          <cell r="AR6395">
            <v>11</v>
          </cell>
          <cell r="AS6395">
            <v>42611</v>
          </cell>
          <cell r="AT6395" t="str">
            <v>SD Terminado Mantenimiento Periódico UAERMV Arterial  -Anden 1-9-POLIZA ESTABILIDAD ACTIVA</v>
          </cell>
          <cell r="AV6395" t="str">
            <v>sc</v>
          </cell>
        </row>
        <row r="6396">
          <cell r="AP6396">
            <v>91011771</v>
          </cell>
          <cell r="AQ6396">
            <v>11001427</v>
          </cell>
          <cell r="AR6396">
            <v>11</v>
          </cell>
          <cell r="AS6396">
            <v>40956</v>
          </cell>
          <cell r="AT6396" t="str">
            <v>CONV-016-2010 Terminado Mantenimiento Periódico UAERMV Arterial  -</v>
          </cell>
          <cell r="AV6396" t="str">
            <v>sc</v>
          </cell>
        </row>
        <row r="6397">
          <cell r="AP6397">
            <v>91011792</v>
          </cell>
          <cell r="AQ6397">
            <v>11012370</v>
          </cell>
          <cell r="AR6397">
            <v>11</v>
          </cell>
          <cell r="AS6397">
            <v>42738</v>
          </cell>
          <cell r="AT6397" t="str">
            <v>FDLS-LP-003-2016 Reservado Rehabilitación FDL SUBA Circuito Movilidad SD -</v>
          </cell>
          <cell r="AV6397" t="str">
            <v>Reservado FDL Suba</v>
          </cell>
        </row>
        <row r="6398">
          <cell r="AP6398">
            <v>91011793</v>
          </cell>
          <cell r="AQ6398">
            <v>11006547</v>
          </cell>
          <cell r="AR6398">
            <v>11</v>
          </cell>
          <cell r="AS6398">
            <v>41837</v>
          </cell>
          <cell r="AT6398" t="str">
            <v>SD Reservado Rehabilitación FDL SUBA Circuito Movilidad  No reservado en el IDU-</v>
          </cell>
          <cell r="AV6398" t="str">
            <v>sc</v>
          </cell>
        </row>
        <row r="6399">
          <cell r="AP6399">
            <v>91011797</v>
          </cell>
          <cell r="AQ6399">
            <v>11012369</v>
          </cell>
          <cell r="AR6399">
            <v>11</v>
          </cell>
          <cell r="AS6399">
            <v>41837</v>
          </cell>
          <cell r="AT6399" t="str">
            <v>92-2014 Reservado Rehabilitación FDL SUBA Circuito Movilidad  No reservado en el IDU-</v>
          </cell>
          <cell r="AV6399" t="str">
            <v>Reservado FDL Suba</v>
          </cell>
        </row>
        <row r="6400">
          <cell r="AP6400">
            <v>91011834</v>
          </cell>
          <cell r="AQ6400">
            <v>11001443</v>
          </cell>
          <cell r="AR6400">
            <v>11</v>
          </cell>
          <cell r="AS6400">
            <v>41481</v>
          </cell>
          <cell r="AT6400" t="str">
            <v>SD Terminado Mantenimiento Periódico UAERMV Circuito Movilidad  -Anden 1-5 Calzada 2-4 Separador 3-POLIZA ESTABILIDAD ACTIVA</v>
          </cell>
          <cell r="AV6400" t="str">
            <v>sc</v>
          </cell>
        </row>
        <row r="6401">
          <cell r="AP6401">
            <v>91011972</v>
          </cell>
          <cell r="AQ6401">
            <v>50003461</v>
          </cell>
          <cell r="AR6401">
            <v>11</v>
          </cell>
          <cell r="AS6401">
            <v>42661</v>
          </cell>
          <cell r="AT6401" t="str">
            <v>SD Terminado Mantenimiento Periódico UAERMV Arterial SD Aclaración reporte ejecución mayo 2016-</v>
          </cell>
          <cell r="AV6401" t="str">
            <v>sc</v>
          </cell>
        </row>
        <row r="6402">
          <cell r="AP6402">
            <v>91011973</v>
          </cell>
          <cell r="AQ6402">
            <v>50003461</v>
          </cell>
          <cell r="AR6402">
            <v>11</v>
          </cell>
          <cell r="AS6402">
            <v>42667</v>
          </cell>
          <cell r="AT6402" t="str">
            <v>SD Terminado Mantenimiento Periódico UAERMV Arterial SD Intervenida 24/05/2016 Reporte depuración ejecución UMV-</v>
          </cell>
          <cell r="AV6402" t="str">
            <v>sc</v>
          </cell>
        </row>
        <row r="6403">
          <cell r="AP6403">
            <v>91011974</v>
          </cell>
          <cell r="AQ6403">
            <v>11001503</v>
          </cell>
          <cell r="AR6403">
            <v>11</v>
          </cell>
          <cell r="AS6403">
            <v>42667</v>
          </cell>
          <cell r="AT6403" t="str">
            <v>SD Terminado Mantenimiento Periódico UAERMV Arterial SD Intervenida 01/11/2011 Reporte depuración ejecución UMV-</v>
          </cell>
          <cell r="AV6403" t="str">
            <v>sc</v>
          </cell>
        </row>
        <row r="6404">
          <cell r="AP6404">
            <v>91011979</v>
          </cell>
          <cell r="AQ6404">
            <v>50009190</v>
          </cell>
          <cell r="AR6404">
            <v>11</v>
          </cell>
          <cell r="AS6404">
            <v>42412</v>
          </cell>
          <cell r="AT6404" t="str">
            <v>IDU-1806-2015 Contratado Mantenimiento Periódico IDU Arterial BRIGADA DE REACCIÓN VIAL -Anden 1-3 Cicloruta2-POLIZA ESTABILIDAD ACTIVA</v>
          </cell>
          <cell r="AV6404" t="str">
            <v>sc</v>
          </cell>
        </row>
        <row r="6405">
          <cell r="AP6405">
            <v>91011980</v>
          </cell>
          <cell r="AQ6405">
            <v>50009190</v>
          </cell>
          <cell r="AR6405">
            <v>11</v>
          </cell>
          <cell r="AS6405">
            <v>42412</v>
          </cell>
          <cell r="AT6405" t="str">
            <v>IDU-1806-2015 Contratado Mantenimiento Periódico IDU Arterial BRIGADA DE REACCIÓN VIAL -Anden 1-3 Cicloruta2-POLIZA ESTABILIDAD ACTIVA</v>
          </cell>
          <cell r="AV6405" t="str">
            <v>sc</v>
          </cell>
        </row>
        <row r="6406">
          <cell r="AP6406">
            <v>91011989</v>
          </cell>
          <cell r="AQ6406">
            <v>11002931</v>
          </cell>
          <cell r="AR6406">
            <v>11</v>
          </cell>
          <cell r="AS6406">
            <v>41912</v>
          </cell>
          <cell r="AT6406" t="str">
            <v>CONV-IDU-011-2011 Terminado Acciones de Movilidad UAERMV Circuito Movilidad  -</v>
          </cell>
          <cell r="AV6406" t="str">
            <v>SITP Viable</v>
          </cell>
        </row>
        <row r="6407">
          <cell r="AP6407">
            <v>91012000</v>
          </cell>
          <cell r="AQ6407">
            <v>11006017</v>
          </cell>
          <cell r="AR6407">
            <v>11</v>
          </cell>
          <cell r="AS6407">
            <v>41837</v>
          </cell>
          <cell r="AT6407" t="str">
            <v>92-2014 Reservado Rehabilitación FDL SUBA Circuito Movilidad  No reservado en el IDU-</v>
          </cell>
          <cell r="AV6407" t="str">
            <v>sc</v>
          </cell>
        </row>
        <row r="6408">
          <cell r="AP6408">
            <v>91012001</v>
          </cell>
          <cell r="AQ6408">
            <v>11006017</v>
          </cell>
          <cell r="AR6408">
            <v>11</v>
          </cell>
          <cell r="AS6408">
            <v>41837</v>
          </cell>
          <cell r="AT6408" t="str">
            <v>92-2014 Reservado Rehabilitación FDL SUBA Circuito Movilidad  No reservado en el IDU-</v>
          </cell>
          <cell r="AV6408" t="str">
            <v>sc</v>
          </cell>
        </row>
        <row r="6409">
          <cell r="AP6409">
            <v>91013627</v>
          </cell>
          <cell r="AQ6409">
            <v>11013764</v>
          </cell>
          <cell r="AR6409">
            <v>11</v>
          </cell>
          <cell r="AS6409">
            <v>42723</v>
          </cell>
          <cell r="AT6409" t="str">
            <v>SD Terminado Mantenimiento Periódico UAERMV Arterial SD -</v>
          </cell>
          <cell r="AV6409" t="str">
            <v>sc</v>
          </cell>
        </row>
        <row r="6410">
          <cell r="AP6410">
            <v>91013630</v>
          </cell>
          <cell r="AQ6410">
            <v>11006665</v>
          </cell>
          <cell r="AR6410">
            <v>11</v>
          </cell>
          <cell r="AS6410">
            <v>42313</v>
          </cell>
          <cell r="AT6410" t="str">
            <v>IDU-1815-2013 Terminado Acciones de Movilidad IDU Arterial  -</v>
          </cell>
          <cell r="AV6410" t="str">
            <v>sc</v>
          </cell>
        </row>
        <row r="6411">
          <cell r="AP6411">
            <v>91013631</v>
          </cell>
          <cell r="AQ6411">
            <v>11006322</v>
          </cell>
          <cell r="AR6411">
            <v>11</v>
          </cell>
          <cell r="AS6411">
            <v>42313</v>
          </cell>
          <cell r="AT6411" t="str">
            <v>IDU-1815-2013 Terminado Acciones de Movilidad IDU Arterial  -Anden 1-9-POLIZA ESTABILIDAD ACTIVA</v>
          </cell>
          <cell r="AV6411" t="str">
            <v>sc</v>
          </cell>
        </row>
        <row r="6412">
          <cell r="AP6412">
            <v>91013648</v>
          </cell>
          <cell r="AQ6412">
            <v>11006665</v>
          </cell>
          <cell r="AR6412">
            <v>11</v>
          </cell>
          <cell r="AS6412">
            <v>42313</v>
          </cell>
          <cell r="AT6412" t="str">
            <v>IDU-1815-2013 Terminado Acciones de Movilidad IDU Arterial  -</v>
          </cell>
          <cell r="AV6412" t="str">
            <v>sc</v>
          </cell>
        </row>
        <row r="6413">
          <cell r="AP6413">
            <v>91013649</v>
          </cell>
          <cell r="AQ6413">
            <v>11006322</v>
          </cell>
          <cell r="AR6413">
            <v>11</v>
          </cell>
          <cell r="AS6413">
            <v>42313</v>
          </cell>
          <cell r="AT6413" t="str">
            <v>IDU-1815-2013 Terminado Acciones de Movilidad IDU Arterial  -</v>
          </cell>
          <cell r="AV6413" t="str">
            <v>sc</v>
          </cell>
        </row>
        <row r="6414">
          <cell r="AP6414">
            <v>91013650</v>
          </cell>
          <cell r="AQ6414">
            <v>11006322</v>
          </cell>
          <cell r="AR6414">
            <v>11</v>
          </cell>
          <cell r="AS6414">
            <v>42313</v>
          </cell>
          <cell r="AT6414" t="str">
            <v>IDU-1815-2013 Terminado Acciones de Movilidad IDU Arterial  -</v>
          </cell>
          <cell r="AV6414" t="str">
            <v>sc</v>
          </cell>
        </row>
        <row r="6415">
          <cell r="AP6415">
            <v>91013651</v>
          </cell>
          <cell r="AQ6415">
            <v>11006665</v>
          </cell>
          <cell r="AR6415">
            <v>11</v>
          </cell>
          <cell r="AS6415">
            <v>42667</v>
          </cell>
          <cell r="AT6415" t="str">
            <v>SD Terminado Mantenimiento Periódico UAERMV Arterial SD -</v>
          </cell>
          <cell r="AV6415" t="str">
            <v>sc</v>
          </cell>
        </row>
        <row r="6416">
          <cell r="AP6416">
            <v>91013653</v>
          </cell>
          <cell r="AQ6416">
            <v>50007344</v>
          </cell>
          <cell r="AR6416">
            <v>11</v>
          </cell>
          <cell r="AS6416">
            <v>42313</v>
          </cell>
          <cell r="AT6416" t="str">
            <v>IDU-063-2012 Terminado Mantenimiento Periódico IDU Circuito Movilidad  -</v>
          </cell>
          <cell r="AV6416" t="str">
            <v>sc</v>
          </cell>
        </row>
        <row r="6417">
          <cell r="AP6417">
            <v>91013673</v>
          </cell>
          <cell r="AQ6417">
            <v>11006665</v>
          </cell>
          <cell r="AR6417">
            <v>11</v>
          </cell>
          <cell r="AS6417">
            <v>42313</v>
          </cell>
          <cell r="AT6417" t="str">
            <v>IDU-1815-2013 Terminado Acciones de Movilidad IDU Arterial  -Anden 1-9-POLIZA ESTABILIDAD ACTIVA</v>
          </cell>
          <cell r="AV6417" t="str">
            <v>sc</v>
          </cell>
        </row>
        <row r="6418">
          <cell r="AP6418">
            <v>91013674</v>
          </cell>
          <cell r="AQ6418">
            <v>11006665</v>
          </cell>
          <cell r="AR6418">
            <v>11</v>
          </cell>
          <cell r="AS6418">
            <v>42313</v>
          </cell>
          <cell r="AT6418" t="str">
            <v>IDU-1815-2013 Terminado Acciones de Movilidad IDU Arterial  -</v>
          </cell>
          <cell r="AV6418" t="str">
            <v>sc</v>
          </cell>
        </row>
        <row r="6419">
          <cell r="AP6419">
            <v>91013675</v>
          </cell>
          <cell r="AQ6419">
            <v>11006665</v>
          </cell>
          <cell r="AR6419">
            <v>11</v>
          </cell>
          <cell r="AS6419">
            <v>42611</v>
          </cell>
          <cell r="AT6419" t="str">
            <v>SD Terminado Mantenimiento Periódico UAERMV Arterial  -</v>
          </cell>
          <cell r="AV6419" t="str">
            <v>sc</v>
          </cell>
        </row>
        <row r="6420">
          <cell r="AP6420">
            <v>91013899</v>
          </cell>
          <cell r="AQ6420">
            <v>11013077</v>
          </cell>
          <cell r="AR6420">
            <v>11</v>
          </cell>
          <cell r="AS6420">
            <v>41837</v>
          </cell>
          <cell r="AT6420" t="str">
            <v>031-2012 Terminado Construcción FDL SUBA Circuito Movilidad  Intervenida sin reservar en el IDU-</v>
          </cell>
          <cell r="AV6420" t="str">
            <v>SITP - CONSTRUCCION FDL</v>
          </cell>
        </row>
        <row r="6421">
          <cell r="AP6421">
            <v>91013900</v>
          </cell>
          <cell r="AQ6421">
            <v>11013076</v>
          </cell>
          <cell r="AR6421">
            <v>11</v>
          </cell>
          <cell r="AS6421">
            <v>41837</v>
          </cell>
          <cell r="AT6421" t="str">
            <v>031-2012 Terminado Construcción FDL SUBA Circuito Movilidad  Intervenida sin reservar en el IDU-</v>
          </cell>
          <cell r="AV6421" t="str">
            <v>SITP - CONSTRUCCION FDL</v>
          </cell>
        </row>
        <row r="6422">
          <cell r="AP6422">
            <v>91013907</v>
          </cell>
          <cell r="AQ6422">
            <v>11013116</v>
          </cell>
          <cell r="AR6422">
            <v>11</v>
          </cell>
          <cell r="AS6422">
            <v>42738</v>
          </cell>
          <cell r="AT6422" t="str">
            <v>FDLS-LP-003-2016 Reservado Reconstrucción FDL SUBA Circuito Movilidad SD -</v>
          </cell>
          <cell r="AV6422" t="str">
            <v>sc</v>
          </cell>
        </row>
        <row r="6423">
          <cell r="AP6423">
            <v>91013914</v>
          </cell>
          <cell r="AQ6423">
            <v>11013121</v>
          </cell>
          <cell r="AR6423">
            <v>11</v>
          </cell>
          <cell r="AS6423">
            <v>42738</v>
          </cell>
          <cell r="AT6423" t="str">
            <v>FDLS-LP-003-2016 Reservado Reconstrucción FDL SUBA Circuito Movilidad SD -</v>
          </cell>
          <cell r="AV6423" t="str">
            <v>RESERVADO RECONSTRUCCION FDL SUBA</v>
          </cell>
        </row>
        <row r="6424">
          <cell r="AP6424">
            <v>91013946</v>
          </cell>
          <cell r="AQ6424">
            <v>50007381</v>
          </cell>
          <cell r="AR6424">
            <v>11</v>
          </cell>
          <cell r="AS6424">
            <v>42768</v>
          </cell>
          <cell r="AT6424" t="str">
            <v>SD Reservado Acciones de Movilidad UAERMV Circuito Movilidad Salvando Vidas -</v>
          </cell>
          <cell r="AV6424" t="str">
            <v>sc</v>
          </cell>
        </row>
        <row r="6425">
          <cell r="AP6425">
            <v>91013966</v>
          </cell>
          <cell r="AQ6425">
            <v>11012313</v>
          </cell>
          <cell r="AR6425">
            <v>11</v>
          </cell>
          <cell r="AS6425">
            <v>42412</v>
          </cell>
          <cell r="AT6425" t="str">
            <v>IDU-1806-2015 Contratado Mantenimiento Periódico IDU Arterial BRIGADA DE REACCIÓN VIAL -</v>
          </cell>
          <cell r="AV6425" t="str">
            <v>sc</v>
          </cell>
        </row>
        <row r="6426">
          <cell r="AP6426">
            <v>91013967</v>
          </cell>
          <cell r="AQ6426">
            <v>11012313</v>
          </cell>
          <cell r="AR6426">
            <v>11</v>
          </cell>
          <cell r="AS6426">
            <v>42412</v>
          </cell>
          <cell r="AT6426" t="str">
            <v>IDU-1806-2015 Contratado Mantenimiento Periódico IDU Arterial BRIGADA DE REACCIÓN VIAL -</v>
          </cell>
          <cell r="AV6426" t="str">
            <v>sc</v>
          </cell>
        </row>
        <row r="6427">
          <cell r="AP6427">
            <v>91013968</v>
          </cell>
          <cell r="AQ6427">
            <v>11010232</v>
          </cell>
          <cell r="AR6427">
            <v>11</v>
          </cell>
          <cell r="AS6427">
            <v>42723</v>
          </cell>
          <cell r="AT6427" t="str">
            <v>SD Terminado Mantenimiento Periódico UAERMV Arterial SD -</v>
          </cell>
          <cell r="AV6427" t="str">
            <v>sc</v>
          </cell>
        </row>
        <row r="6428">
          <cell r="AP6428">
            <v>91013969</v>
          </cell>
          <cell r="AQ6428">
            <v>11010306</v>
          </cell>
          <cell r="AR6428">
            <v>11</v>
          </cell>
          <cell r="AS6428">
            <v>42412</v>
          </cell>
          <cell r="AT6428" t="str">
            <v>IDU-1806-2015 Contratado Mantenimiento Periódico IDU Arterial BRIGADA DE REACCIÓN VIAL -Calzada4-POLIZA ESTABILIDAD ACTIVA</v>
          </cell>
          <cell r="AV6428" t="str">
            <v>sc</v>
          </cell>
        </row>
        <row r="6429">
          <cell r="AP6429">
            <v>91013997</v>
          </cell>
          <cell r="AQ6429">
            <v>11001649</v>
          </cell>
          <cell r="AR6429">
            <v>11</v>
          </cell>
          <cell r="AS6429">
            <v>42667</v>
          </cell>
          <cell r="AT6429" t="str">
            <v>SD Terminado Mantenimiento Periódico UAERMV Arterial SD -Anden 1-7-POLIZA ESTABILIDAD ACTIVA</v>
          </cell>
          <cell r="AV6429" t="str">
            <v>sc</v>
          </cell>
        </row>
        <row r="6430">
          <cell r="AP6430">
            <v>91013999</v>
          </cell>
          <cell r="AQ6430">
            <v>50007342</v>
          </cell>
          <cell r="AR6430">
            <v>11</v>
          </cell>
          <cell r="AS6430">
            <v>42611</v>
          </cell>
          <cell r="AT6430" t="str">
            <v>SD Terminado Mantenimiento Periódico UAERMV Arterial  -Anden 1-9-POLIZA ESTABILIDAD ACTIVA</v>
          </cell>
          <cell r="AV6430" t="str">
            <v>sc</v>
          </cell>
        </row>
        <row r="6431">
          <cell r="AP6431">
            <v>91014000</v>
          </cell>
          <cell r="AQ6431">
            <v>50007342</v>
          </cell>
          <cell r="AR6431">
            <v>11</v>
          </cell>
          <cell r="AS6431">
            <v>42611</v>
          </cell>
          <cell r="AT6431" t="str">
            <v>SD Terminado Mantenimiento Periódico UAERMV Arterial  -Anden 1-9-POLIZA ESTABILIDAD ACTIVA</v>
          </cell>
          <cell r="AV6431" t="str">
            <v>sc</v>
          </cell>
        </row>
        <row r="6432">
          <cell r="AP6432">
            <v>91014001</v>
          </cell>
          <cell r="AQ6432">
            <v>11002568</v>
          </cell>
          <cell r="AR6432">
            <v>11</v>
          </cell>
          <cell r="AS6432">
            <v>42667</v>
          </cell>
          <cell r="AT6432" t="str">
            <v>SD Terminado Mantenimiento Periódico UAERMV Circuito Movilidad SD Intervenida 15/07/2014 Reporte depuración ejecución UMV-</v>
          </cell>
          <cell r="AV6432" t="str">
            <v>Viable</v>
          </cell>
        </row>
        <row r="6433">
          <cell r="AP6433">
            <v>91014022</v>
          </cell>
          <cell r="AQ6433">
            <v>50007379</v>
          </cell>
          <cell r="AR6433">
            <v>11</v>
          </cell>
          <cell r="AS6433">
            <v>42768</v>
          </cell>
          <cell r="AT6433" t="str">
            <v>SD Reservado Acciones de Movilidad UAERMV Circuito Movilidad Salvando Vidas -</v>
          </cell>
          <cell r="AV6433" t="str">
            <v>sc</v>
          </cell>
        </row>
        <row r="6434">
          <cell r="AP6434">
            <v>91014733</v>
          </cell>
          <cell r="AQ6434">
            <v>50008896</v>
          </cell>
          <cell r="AR6434">
            <v>11</v>
          </cell>
          <cell r="AS6434">
            <v>42731</v>
          </cell>
          <cell r="AT6434" t="str">
            <v>SD Reservado Mantenimiento Rutinario IDU Local EJECUCION SITP 2016 -</v>
          </cell>
          <cell r="AV6434" t="str">
            <v>sc</v>
          </cell>
        </row>
        <row r="6435">
          <cell r="AP6435">
            <v>91019032</v>
          </cell>
          <cell r="AQ6435">
            <v>50008544</v>
          </cell>
          <cell r="AR6435">
            <v>11</v>
          </cell>
          <cell r="AS6435">
            <v>42313</v>
          </cell>
          <cell r="AT6435" t="str">
            <v>IDU-1815-2013 Terminado Acciones de Movilidad IDU Arterial  -</v>
          </cell>
          <cell r="AV6435" t="str">
            <v>sc</v>
          </cell>
        </row>
        <row r="6436">
          <cell r="AP6436">
            <v>91019099</v>
          </cell>
          <cell r="AQ6436">
            <v>11013472</v>
          </cell>
          <cell r="AR6436">
            <v>11</v>
          </cell>
          <cell r="AS6436">
            <v>42585</v>
          </cell>
          <cell r="AT6436" t="str">
            <v>SD En Ejecución Rehabilitación FDL SUBA Circuito Movilidad SD Reporte Ejecución FDLS Agosto 2016 por servidor-</v>
          </cell>
          <cell r="AV6436" t="str">
            <v>sc</v>
          </cell>
        </row>
        <row r="6437">
          <cell r="AP6437">
            <v>91019784</v>
          </cell>
          <cell r="AQ6437">
            <v>11013349</v>
          </cell>
          <cell r="AR6437">
            <v>11</v>
          </cell>
          <cell r="AS6437">
            <v>42412</v>
          </cell>
          <cell r="AT6437" t="str">
            <v>IDU-1806-2015 Contratado Mantenimiento Periódico IDU Arterial BRIGADA DE REACCIÓN VIAL -</v>
          </cell>
          <cell r="AV6437" t="str">
            <v>sc</v>
          </cell>
        </row>
        <row r="6438">
          <cell r="AP6438">
            <v>91019786</v>
          </cell>
          <cell r="AQ6438">
            <v>11013349</v>
          </cell>
          <cell r="AR6438">
            <v>11</v>
          </cell>
          <cell r="AS6438">
            <v>42412</v>
          </cell>
          <cell r="AT6438" t="str">
            <v>IDU-1806-2015 Contratado Mantenimiento Periódico IDU Arterial BRIGADA DE REACCIÓN VIAL -</v>
          </cell>
          <cell r="AV6438" t="str">
            <v>sc</v>
          </cell>
        </row>
        <row r="6439">
          <cell r="AP6439">
            <v>91019888</v>
          </cell>
          <cell r="AQ6439">
            <v>11013259</v>
          </cell>
          <cell r="AR6439">
            <v>11</v>
          </cell>
          <cell r="AS6439">
            <v>42412</v>
          </cell>
          <cell r="AT6439" t="str">
            <v>IDU-1806-2015 Contratado Mantenimiento Periódico IDU Arterial BRIGADA DE REACCIÓN VIAL -</v>
          </cell>
          <cell r="AV6439" t="str">
            <v>sc</v>
          </cell>
        </row>
        <row r="6440">
          <cell r="AP6440">
            <v>91019889</v>
          </cell>
          <cell r="AQ6440">
            <v>11013259</v>
          </cell>
          <cell r="AR6440">
            <v>11</v>
          </cell>
          <cell r="AS6440">
            <v>42412</v>
          </cell>
          <cell r="AT6440" t="str">
            <v>IDU-1806-2015 Contratado Mantenimiento Periódico IDU Arterial BRIGADA DE REACCIÓN VIAL -</v>
          </cell>
          <cell r="AV6440" t="str">
            <v>sc</v>
          </cell>
        </row>
        <row r="6441">
          <cell r="AP6441">
            <v>91019890</v>
          </cell>
          <cell r="AQ6441">
            <v>11013289</v>
          </cell>
          <cell r="AR6441">
            <v>11</v>
          </cell>
          <cell r="AS6441">
            <v>42412</v>
          </cell>
          <cell r="AT6441" t="str">
            <v>IDU-1806-2015 Contratado Mantenimiento Periódico IDU Arterial BRIGADA DE REACCIÓN VIAL -</v>
          </cell>
          <cell r="AV6441" t="str">
            <v>sc</v>
          </cell>
        </row>
        <row r="6442">
          <cell r="AP6442">
            <v>91019891</v>
          </cell>
          <cell r="AQ6442">
            <v>11013289</v>
          </cell>
          <cell r="AR6442">
            <v>11</v>
          </cell>
          <cell r="AS6442">
            <v>42412</v>
          </cell>
          <cell r="AT6442" t="str">
            <v>IDU-1806-2015 Contratado Mantenimiento Periódico IDU Arterial BRIGADA DE REACCIÓN VIAL -</v>
          </cell>
          <cell r="AV6442" t="str">
            <v>sc</v>
          </cell>
        </row>
        <row r="6443">
          <cell r="AP6443">
            <v>91019892</v>
          </cell>
          <cell r="AQ6443">
            <v>11013292</v>
          </cell>
          <cell r="AR6443">
            <v>11</v>
          </cell>
          <cell r="AS6443">
            <v>42412</v>
          </cell>
          <cell r="AT6443" t="str">
            <v>IDU-1806-2015 Contratado Mantenimiento Periódico IDU Arterial BRIGADA DE REACCIÓN VIAL -</v>
          </cell>
          <cell r="AV6443" t="str">
            <v>sc</v>
          </cell>
        </row>
        <row r="6444">
          <cell r="AP6444">
            <v>91019893</v>
          </cell>
          <cell r="AQ6444">
            <v>11013292</v>
          </cell>
          <cell r="AR6444">
            <v>11</v>
          </cell>
          <cell r="AS6444">
            <v>42412</v>
          </cell>
          <cell r="AT6444" t="str">
            <v>IDU-1806-2015 Contratado Mantenimiento Periódico IDU Arterial BRIGADA DE REACCIÓN VIAL -</v>
          </cell>
          <cell r="AV6444" t="str">
            <v>sc</v>
          </cell>
        </row>
        <row r="6445">
          <cell r="AP6445">
            <v>91019910</v>
          </cell>
          <cell r="AQ6445">
            <v>11013348</v>
          </cell>
          <cell r="AR6445">
            <v>11</v>
          </cell>
          <cell r="AS6445">
            <v>42412</v>
          </cell>
          <cell r="AT6445" t="str">
            <v>IDU-1806-2015 Contratado Mantenimiento Periódico IDU Arterial BRIGADA DE REACCIÓN VIAL -</v>
          </cell>
          <cell r="AV6445" t="str">
            <v>sc</v>
          </cell>
        </row>
        <row r="6446">
          <cell r="AP6446">
            <v>91019911</v>
          </cell>
          <cell r="AQ6446">
            <v>11013348</v>
          </cell>
          <cell r="AR6446">
            <v>11</v>
          </cell>
          <cell r="AS6446">
            <v>42412</v>
          </cell>
          <cell r="AT6446" t="str">
            <v>IDU-1806-2015 Contratado Mantenimiento Periódico IDU Arterial BRIGADA DE REACCIÓN VIAL -</v>
          </cell>
          <cell r="AV6446" t="str">
            <v>sc</v>
          </cell>
        </row>
        <row r="6447">
          <cell r="AP6447">
            <v>91019912</v>
          </cell>
          <cell r="AQ6447">
            <v>11013350</v>
          </cell>
          <cell r="AR6447">
            <v>11</v>
          </cell>
          <cell r="AS6447">
            <v>42412</v>
          </cell>
          <cell r="AT6447" t="str">
            <v>IDU-1806-2015 Contratado Mantenimiento Periódico IDU Arterial BRIGADA DE REACCIÓN VIAL -</v>
          </cell>
          <cell r="AV6447" t="str">
            <v>sc</v>
          </cell>
        </row>
        <row r="6448">
          <cell r="AP6448">
            <v>91019913</v>
          </cell>
          <cell r="AQ6448">
            <v>11013350</v>
          </cell>
          <cell r="AR6448">
            <v>11</v>
          </cell>
          <cell r="AS6448">
            <v>42412</v>
          </cell>
          <cell r="AT6448" t="str">
            <v>IDU-1806-2015 Contratado Mantenimiento Periódico IDU Arterial BRIGADA DE REACCIÓN VIAL -</v>
          </cell>
          <cell r="AV6448" t="str">
            <v>sc</v>
          </cell>
        </row>
        <row r="6449">
          <cell r="AP6449">
            <v>91020636</v>
          </cell>
          <cell r="AQ6449">
            <v>11007696</v>
          </cell>
          <cell r="AR6449">
            <v>11</v>
          </cell>
          <cell r="AS6449">
            <v>41850</v>
          </cell>
          <cell r="AT6449" t="str">
            <v>SD Contratado Rehabilitación FDL SUBA Circuito Movilidad  reporte por servidor de mapas Febre2016-</v>
          </cell>
          <cell r="AV6449" t="str">
            <v>sc</v>
          </cell>
        </row>
        <row r="6450">
          <cell r="AP6450">
            <v>91020773</v>
          </cell>
          <cell r="AQ6450">
            <v>11013340</v>
          </cell>
          <cell r="AR6450">
            <v>11</v>
          </cell>
          <cell r="AS6450">
            <v>42412</v>
          </cell>
          <cell r="AT6450" t="str">
            <v>IDU-1806-2015 Contratado Mantenimiento Periódico IDU Arterial BRIGADA DE REACCIÓN VIAL -</v>
          </cell>
          <cell r="AV6450" t="str">
            <v>sc</v>
          </cell>
        </row>
        <row r="6451">
          <cell r="AP6451">
            <v>91020774</v>
          </cell>
          <cell r="AQ6451">
            <v>11013340</v>
          </cell>
          <cell r="AR6451">
            <v>11</v>
          </cell>
          <cell r="AS6451">
            <v>42412</v>
          </cell>
          <cell r="AT6451" t="str">
            <v>IDU-1806-2015 Contratado Mantenimiento Periódico IDU Arterial BRIGADA DE REACCIÓN VIAL -</v>
          </cell>
          <cell r="AV6451" t="str">
            <v>sc</v>
          </cell>
        </row>
        <row r="6452">
          <cell r="AP6452">
            <v>177435</v>
          </cell>
          <cell r="AQ6452">
            <v>11000039</v>
          </cell>
          <cell r="AR6452">
            <v>11</v>
          </cell>
          <cell r="AT6452" t="str">
            <v>SD</v>
          </cell>
          <cell r="AV6452" t="str">
            <v>av el jardin</v>
          </cell>
        </row>
        <row r="6453">
          <cell r="AP6453">
            <v>91011948</v>
          </cell>
          <cell r="AQ6453">
            <v>11000037</v>
          </cell>
          <cell r="AR6453">
            <v>11</v>
          </cell>
          <cell r="AT6453" t="str">
            <v>SD</v>
          </cell>
          <cell r="AV6453" t="str">
            <v>av el jardin</v>
          </cell>
        </row>
        <row r="6454">
          <cell r="AP6454">
            <v>177437</v>
          </cell>
          <cell r="AQ6454">
            <v>11000037</v>
          </cell>
          <cell r="AR6454">
            <v>11</v>
          </cell>
          <cell r="AT6454" t="str">
            <v>SD</v>
          </cell>
          <cell r="AV6454" t="str">
            <v>av el jardin</v>
          </cell>
        </row>
        <row r="6455">
          <cell r="AP6455">
            <v>177436</v>
          </cell>
          <cell r="AQ6455">
            <v>11000037</v>
          </cell>
          <cell r="AR6455">
            <v>11</v>
          </cell>
          <cell r="AT6455" t="str">
            <v>SD</v>
          </cell>
          <cell r="AV6455" t="str">
            <v>av el jardin</v>
          </cell>
        </row>
        <row r="6456">
          <cell r="AP6456">
            <v>177434</v>
          </cell>
          <cell r="AQ6456">
            <v>11000039</v>
          </cell>
          <cell r="AR6456">
            <v>11</v>
          </cell>
          <cell r="AT6456" t="str">
            <v>SD</v>
          </cell>
          <cell r="AV6456" t="str">
            <v>av el jardin</v>
          </cell>
        </row>
        <row r="6457">
          <cell r="AP6457">
            <v>175839</v>
          </cell>
          <cell r="AQ6457">
            <v>11001994</v>
          </cell>
          <cell r="AR6457">
            <v>11</v>
          </cell>
          <cell r="AT6457" t="str">
            <v>SD</v>
          </cell>
          <cell r="AV6457" t="str">
            <v>VIABLE</v>
          </cell>
        </row>
        <row r="6458">
          <cell r="AP6458">
            <v>175841</v>
          </cell>
          <cell r="AQ6458">
            <v>11001946</v>
          </cell>
          <cell r="AR6458">
            <v>11</v>
          </cell>
          <cell r="AT6458" t="str">
            <v>SD</v>
          </cell>
          <cell r="AV6458" t="str">
            <v>VIABLE</v>
          </cell>
        </row>
        <row r="6459">
          <cell r="AP6459">
            <v>175838</v>
          </cell>
          <cell r="AQ6459">
            <v>11002042</v>
          </cell>
          <cell r="AR6459">
            <v>11</v>
          </cell>
          <cell r="AT6459" t="str">
            <v>SD</v>
          </cell>
          <cell r="AV6459" t="str">
            <v>VIABLE</v>
          </cell>
        </row>
        <row r="6460">
          <cell r="AP6460">
            <v>175840</v>
          </cell>
          <cell r="AQ6460">
            <v>11001969</v>
          </cell>
          <cell r="AR6460">
            <v>11</v>
          </cell>
          <cell r="AT6460" t="str">
            <v>SD</v>
          </cell>
          <cell r="AV6460" t="str">
            <v>VIABLE</v>
          </cell>
        </row>
        <row r="6461">
          <cell r="AP6461">
            <v>510429</v>
          </cell>
          <cell r="AQ6461">
            <v>11001635</v>
          </cell>
          <cell r="AR6461">
            <v>11</v>
          </cell>
          <cell r="AT6461" t="str">
            <v>SD</v>
          </cell>
          <cell r="AV6461" t="str">
            <v>VIABLE CALLE 153</v>
          </cell>
        </row>
        <row r="6462">
          <cell r="AP6462">
            <v>24123203</v>
          </cell>
          <cell r="AQ6462">
            <v>50007337</v>
          </cell>
          <cell r="AR6462">
            <v>11</v>
          </cell>
          <cell r="AT6462" t="str">
            <v>SD</v>
          </cell>
          <cell r="AV6462" t="str">
            <v>VIABLE CALLE 153</v>
          </cell>
        </row>
        <row r="6463">
          <cell r="AP6463">
            <v>510434</v>
          </cell>
          <cell r="AQ6463">
            <v>11001657</v>
          </cell>
          <cell r="AR6463">
            <v>11</v>
          </cell>
          <cell r="AT6463" t="str">
            <v>SD</v>
          </cell>
          <cell r="AV6463" t="str">
            <v>VIABLE CALLE 153</v>
          </cell>
        </row>
        <row r="6464">
          <cell r="AP6464">
            <v>510488</v>
          </cell>
          <cell r="AQ6464">
            <v>11001567</v>
          </cell>
          <cell r="AR6464">
            <v>11</v>
          </cell>
          <cell r="AT6464" t="str">
            <v>SD</v>
          </cell>
          <cell r="AV6464" t="str">
            <v>VIABLE CALLE 153</v>
          </cell>
        </row>
        <row r="6465">
          <cell r="AP6465">
            <v>531172</v>
          </cell>
          <cell r="AQ6465">
            <v>11001500</v>
          </cell>
          <cell r="AR6465">
            <v>11</v>
          </cell>
          <cell r="AT6465" t="str">
            <v>SD</v>
          </cell>
          <cell r="AV6465" t="str">
            <v>VIABLE CALLE 153 CONTRATACION DE LA FACTIBILIDAD AV CALI</v>
          </cell>
        </row>
        <row r="6466">
          <cell r="AP6466">
            <v>531121</v>
          </cell>
          <cell r="AQ6466">
            <v>11001479</v>
          </cell>
          <cell r="AR6466">
            <v>11</v>
          </cell>
          <cell r="AT6466" t="str">
            <v>SD</v>
          </cell>
          <cell r="AV6466" t="str">
            <v>VIABLE CALLE 153 CONTRATACION DE LA FACTIBILIDAD AV CALI</v>
          </cell>
        </row>
        <row r="6467">
          <cell r="AP6467">
            <v>510490</v>
          </cell>
          <cell r="AQ6467">
            <v>11001567</v>
          </cell>
          <cell r="AR6467">
            <v>11</v>
          </cell>
          <cell r="AT6467" t="str">
            <v>SD</v>
          </cell>
          <cell r="AV6467" t="str">
            <v>VIABLE CALLE 153</v>
          </cell>
        </row>
        <row r="6468">
          <cell r="AP6468">
            <v>91020793</v>
          </cell>
          <cell r="AQ6468">
            <v>11013381</v>
          </cell>
          <cell r="AR6468">
            <v>11</v>
          </cell>
          <cell r="AT6468" t="str">
            <v>SD</v>
          </cell>
          <cell r="AV6468" t="str">
            <v>VIABLE CALLE 153</v>
          </cell>
        </row>
        <row r="6469">
          <cell r="AP6469">
            <v>91013992</v>
          </cell>
          <cell r="AQ6469">
            <v>50007336</v>
          </cell>
          <cell r="AR6469">
            <v>11</v>
          </cell>
          <cell r="AT6469" t="str">
            <v>SD</v>
          </cell>
          <cell r="AV6469" t="str">
            <v>VIABLE CALLE 153</v>
          </cell>
        </row>
        <row r="6470">
          <cell r="AP6470">
            <v>510431</v>
          </cell>
          <cell r="AQ6470">
            <v>11001635</v>
          </cell>
          <cell r="AR6470">
            <v>11</v>
          </cell>
          <cell r="AT6470" t="str">
            <v>SD</v>
          </cell>
          <cell r="AV6470" t="str">
            <v>VIABLE CALLE 153</v>
          </cell>
        </row>
        <row r="6471">
          <cell r="AP6471">
            <v>91020715</v>
          </cell>
          <cell r="AQ6471">
            <v>11013381</v>
          </cell>
          <cell r="AR6471">
            <v>11</v>
          </cell>
          <cell r="AT6471" t="str">
            <v>SD</v>
          </cell>
          <cell r="AV6471" t="str">
            <v>VIABLE CALLE 153</v>
          </cell>
        </row>
        <row r="6472">
          <cell r="AP6472">
            <v>510436</v>
          </cell>
          <cell r="AQ6472">
            <v>11001657</v>
          </cell>
          <cell r="AR6472">
            <v>11</v>
          </cell>
          <cell r="AT6472" t="str">
            <v>SD</v>
          </cell>
          <cell r="AV6472" t="str">
            <v>VIABLE CALLE 153</v>
          </cell>
        </row>
        <row r="6473">
          <cell r="AP6473">
            <v>24123202</v>
          </cell>
          <cell r="AQ6473">
            <v>50007336</v>
          </cell>
          <cell r="AR6473">
            <v>11</v>
          </cell>
          <cell r="AT6473" t="str">
            <v>SD</v>
          </cell>
          <cell r="AV6473" t="str">
            <v>VIABLE CALLE 153</v>
          </cell>
        </row>
        <row r="6474">
          <cell r="AP6474">
            <v>517291</v>
          </cell>
          <cell r="AQ6474">
            <v>11006733</v>
          </cell>
          <cell r="AR6474">
            <v>11</v>
          </cell>
          <cell r="AT6474" t="str">
            <v>SD</v>
          </cell>
          <cell r="AV6474" t="str">
            <v>AV EL RINCON ARTERIAL ACTUALIZACION DE DISEÑOS</v>
          </cell>
        </row>
        <row r="6475">
          <cell r="AP6475">
            <v>517297</v>
          </cell>
          <cell r="AQ6475">
            <v>11006826</v>
          </cell>
          <cell r="AR6475">
            <v>11</v>
          </cell>
          <cell r="AT6475" t="str">
            <v>SD</v>
          </cell>
          <cell r="AV6475" t="str">
            <v>AV EL RINCON ARTERIAL ACTUALIZACION DE DISEÑOS</v>
          </cell>
        </row>
        <row r="6476">
          <cell r="AP6476">
            <v>24120400</v>
          </cell>
          <cell r="AQ6476">
            <v>11007065</v>
          </cell>
          <cell r="AR6476">
            <v>11</v>
          </cell>
          <cell r="AT6476" t="str">
            <v>SD</v>
          </cell>
          <cell r="AV6476" t="str">
            <v>MVA - CONSTRUCCION CTO 1725/2014</v>
          </cell>
        </row>
        <row r="6477">
          <cell r="AP6477">
            <v>24123227</v>
          </cell>
          <cell r="AQ6477">
            <v>50007360</v>
          </cell>
          <cell r="AR6477">
            <v>11</v>
          </cell>
          <cell r="AT6477" t="str">
            <v>SD</v>
          </cell>
          <cell r="AV6477" t="str">
            <v>AV EL RINCON ARTERIAL ACTUALIZACION DE DISEÑOS</v>
          </cell>
        </row>
        <row r="6478">
          <cell r="AP6478">
            <v>24123236</v>
          </cell>
          <cell r="AQ6478">
            <v>50007368</v>
          </cell>
          <cell r="AR6478">
            <v>11</v>
          </cell>
          <cell r="AT6478" t="str">
            <v>SD</v>
          </cell>
          <cell r="AV6478" t="str">
            <v>AV EL RINCON ARTERIAL ACTUALIZACION DE DISEÑOS</v>
          </cell>
        </row>
        <row r="6479">
          <cell r="AP6479">
            <v>517279</v>
          </cell>
          <cell r="AQ6479">
            <v>11006558</v>
          </cell>
          <cell r="AR6479">
            <v>11</v>
          </cell>
          <cell r="AT6479" t="str">
            <v>SD</v>
          </cell>
          <cell r="AV6479" t="str">
            <v>AV EL RINCON ARTERIAL ACTUALIZACION DE DISEÑOS</v>
          </cell>
        </row>
        <row r="6480">
          <cell r="AP6480">
            <v>526974</v>
          </cell>
          <cell r="AQ6480">
            <v>11012390</v>
          </cell>
          <cell r="AR6480">
            <v>11</v>
          </cell>
          <cell r="AT6480" t="str">
            <v>SD</v>
          </cell>
          <cell r="AV6480" t="str">
            <v>AV EL RINCON ARTERIAL ACTUALIZACION DE DISEÑOS</v>
          </cell>
        </row>
        <row r="6481">
          <cell r="AP6481">
            <v>517294</v>
          </cell>
          <cell r="AQ6481">
            <v>11006794</v>
          </cell>
          <cell r="AR6481">
            <v>11</v>
          </cell>
          <cell r="AT6481" t="str">
            <v>SD</v>
          </cell>
          <cell r="AV6481" t="str">
            <v>MVA - CONSTRUCCION CTO 1725/2014</v>
          </cell>
        </row>
        <row r="6482">
          <cell r="AP6482">
            <v>517267</v>
          </cell>
          <cell r="AQ6482">
            <v>11006637</v>
          </cell>
          <cell r="AR6482">
            <v>11</v>
          </cell>
          <cell r="AT6482" t="str">
            <v>SD</v>
          </cell>
          <cell r="AV6482" t="str">
            <v>MVA - CONSTRUCCION CTO 1725/2014</v>
          </cell>
        </row>
        <row r="6483">
          <cell r="AP6483">
            <v>517282</v>
          </cell>
          <cell r="AQ6483">
            <v>11006600</v>
          </cell>
          <cell r="AR6483">
            <v>11</v>
          </cell>
          <cell r="AT6483" t="str">
            <v>SD</v>
          </cell>
          <cell r="AV6483" t="str">
            <v>MVA - CONSTRUCCION CTO 1725/2014</v>
          </cell>
        </row>
        <row r="6484">
          <cell r="AP6484">
            <v>24120398</v>
          </cell>
          <cell r="AQ6484">
            <v>11007019</v>
          </cell>
          <cell r="AR6484">
            <v>11</v>
          </cell>
          <cell r="AT6484" t="str">
            <v>SD</v>
          </cell>
          <cell r="AV6484" t="str">
            <v>MVA - CONSTRUCCION CTO 1725/2014</v>
          </cell>
        </row>
        <row r="6485">
          <cell r="AP6485">
            <v>24120397</v>
          </cell>
          <cell r="AQ6485">
            <v>11006940</v>
          </cell>
          <cell r="AR6485">
            <v>11</v>
          </cell>
          <cell r="AT6485" t="str">
            <v>SD</v>
          </cell>
          <cell r="AV6485" t="str">
            <v>AV EL RINCON ARTERIAL ACTUALIZACION DE DISEÑOS</v>
          </cell>
        </row>
        <row r="6486">
          <cell r="AP6486">
            <v>177430</v>
          </cell>
          <cell r="AQ6486">
            <v>11000051</v>
          </cell>
          <cell r="AR6486">
            <v>11</v>
          </cell>
          <cell r="AT6486" t="str">
            <v>SD</v>
          </cell>
          <cell r="AV6486" t="str">
            <v>av el jardin</v>
          </cell>
        </row>
        <row r="6487">
          <cell r="AP6487">
            <v>91011945</v>
          </cell>
          <cell r="AQ6487">
            <v>11000040</v>
          </cell>
          <cell r="AR6487">
            <v>11</v>
          </cell>
          <cell r="AT6487" t="str">
            <v>SD</v>
          </cell>
          <cell r="AV6487" t="str">
            <v>av el jardin</v>
          </cell>
        </row>
        <row r="6488">
          <cell r="AP6488">
            <v>177433</v>
          </cell>
          <cell r="AQ6488">
            <v>11000040</v>
          </cell>
          <cell r="AR6488">
            <v>11</v>
          </cell>
          <cell r="AT6488" t="str">
            <v>SD</v>
          </cell>
          <cell r="AV6488" t="str">
            <v>av el jardin</v>
          </cell>
        </row>
        <row r="6489">
          <cell r="AP6489">
            <v>177432</v>
          </cell>
          <cell r="AQ6489">
            <v>11000040</v>
          </cell>
          <cell r="AR6489">
            <v>11</v>
          </cell>
          <cell r="AT6489" t="str">
            <v>SD</v>
          </cell>
          <cell r="AV6489" t="str">
            <v>av el jardin</v>
          </cell>
        </row>
        <row r="6490">
          <cell r="AP6490">
            <v>169208</v>
          </cell>
          <cell r="AQ6490">
            <v>11002262</v>
          </cell>
          <cell r="AR6490">
            <v>11</v>
          </cell>
          <cell r="AT6490" t="str">
            <v>SD</v>
          </cell>
          <cell r="AV6490" t="str">
            <v>IDU-1794-2015 MP</v>
          </cell>
        </row>
        <row r="6491">
          <cell r="AP6491">
            <v>169207</v>
          </cell>
          <cell r="AQ6491">
            <v>11002271</v>
          </cell>
          <cell r="AR6491">
            <v>11</v>
          </cell>
          <cell r="AT6491" t="str">
            <v>SD</v>
          </cell>
          <cell r="AV6491" t="str">
            <v>IDU-1794-2015 MP</v>
          </cell>
        </row>
        <row r="6492">
          <cell r="AP6492">
            <v>169265</v>
          </cell>
          <cell r="AQ6492">
            <v>11002232</v>
          </cell>
          <cell r="AR6492">
            <v>11</v>
          </cell>
          <cell r="AT6492" t="str">
            <v>SD</v>
          </cell>
          <cell r="AV6492" t="str">
            <v>E&amp;D FDL</v>
          </cell>
        </row>
        <row r="6493">
          <cell r="AP6493">
            <v>169209</v>
          </cell>
          <cell r="AQ6493">
            <v>11002258</v>
          </cell>
          <cell r="AR6493">
            <v>11</v>
          </cell>
          <cell r="AT6493" t="str">
            <v>SD</v>
          </cell>
          <cell r="AV6493" t="str">
            <v>IDU-1794-2015 MP</v>
          </cell>
        </row>
        <row r="6494">
          <cell r="AP6494">
            <v>169266</v>
          </cell>
          <cell r="AQ6494">
            <v>11002227</v>
          </cell>
          <cell r="AR6494">
            <v>11</v>
          </cell>
          <cell r="AT6494" t="str">
            <v>SD</v>
          </cell>
          <cell r="AV6494" t="str">
            <v>E&amp;D FDL</v>
          </cell>
        </row>
        <row r="6495">
          <cell r="AP6495">
            <v>169206</v>
          </cell>
          <cell r="AQ6495">
            <v>11002278</v>
          </cell>
          <cell r="AR6495">
            <v>11</v>
          </cell>
          <cell r="AT6495" t="str">
            <v>SD</v>
          </cell>
          <cell r="AV6495" t="str">
            <v>IDU-1794-2015 MP</v>
          </cell>
        </row>
        <row r="6496">
          <cell r="AP6496">
            <v>169263</v>
          </cell>
          <cell r="AQ6496">
            <v>11002248</v>
          </cell>
          <cell r="AR6496">
            <v>11</v>
          </cell>
          <cell r="AT6496" t="str">
            <v>SD</v>
          </cell>
          <cell r="AV6496" t="str">
            <v>FDL MP</v>
          </cell>
        </row>
        <row r="6497">
          <cell r="AP6497">
            <v>169264</v>
          </cell>
          <cell r="AQ6497">
            <v>11002240</v>
          </cell>
          <cell r="AR6497">
            <v>11</v>
          </cell>
          <cell r="AT6497" t="str">
            <v>SD</v>
          </cell>
          <cell r="AV6497" t="str">
            <v>E&amp;D FDL</v>
          </cell>
        </row>
        <row r="6498">
          <cell r="AP6498">
            <v>174757</v>
          </cell>
          <cell r="AQ6498">
            <v>11003446</v>
          </cell>
          <cell r="AR6498">
            <v>11</v>
          </cell>
          <cell r="AT6498" t="str">
            <v>SD</v>
          </cell>
          <cell r="AV6498" t="str">
            <v>VIABLE</v>
          </cell>
        </row>
        <row r="6499">
          <cell r="AP6499">
            <v>174302</v>
          </cell>
          <cell r="AQ6499">
            <v>11004205</v>
          </cell>
          <cell r="AR6499">
            <v>11</v>
          </cell>
          <cell r="AT6499" t="str">
            <v>SD</v>
          </cell>
          <cell r="AV6499" t="str">
            <v>VIABLE</v>
          </cell>
        </row>
        <row r="6500">
          <cell r="AP6500">
            <v>174315</v>
          </cell>
          <cell r="AQ6500">
            <v>11003494</v>
          </cell>
          <cell r="AR6500">
            <v>11</v>
          </cell>
          <cell r="AT6500" t="str">
            <v>SD</v>
          </cell>
          <cell r="AV6500" t="str">
            <v>VIABLE</v>
          </cell>
        </row>
        <row r="6501">
          <cell r="AP6501">
            <v>174312</v>
          </cell>
          <cell r="AQ6501">
            <v>11003622</v>
          </cell>
          <cell r="AR6501">
            <v>11</v>
          </cell>
          <cell r="AT6501" t="str">
            <v>SD</v>
          </cell>
          <cell r="AV6501" t="str">
            <v>VIABLE</v>
          </cell>
        </row>
        <row r="6502">
          <cell r="AP6502">
            <v>174311</v>
          </cell>
          <cell r="AQ6502">
            <v>11003664</v>
          </cell>
          <cell r="AR6502">
            <v>11</v>
          </cell>
          <cell r="AT6502" t="str">
            <v>SD</v>
          </cell>
          <cell r="AV6502" t="str">
            <v>VIABLE</v>
          </cell>
        </row>
        <row r="6503">
          <cell r="AP6503">
            <v>91019051</v>
          </cell>
          <cell r="AQ6503">
            <v>11013503</v>
          </cell>
          <cell r="AR6503">
            <v>11</v>
          </cell>
          <cell r="AT6503" t="str">
            <v>SD</v>
          </cell>
          <cell r="AV6503" t="str">
            <v>VIABLE</v>
          </cell>
        </row>
        <row r="6504">
          <cell r="AP6504">
            <v>174628</v>
          </cell>
          <cell r="AQ6504">
            <v>11003357</v>
          </cell>
          <cell r="AR6504">
            <v>11</v>
          </cell>
          <cell r="AT6504" t="str">
            <v>SD</v>
          </cell>
          <cell r="AV6504" t="str">
            <v>VIABLE</v>
          </cell>
        </row>
        <row r="6505">
          <cell r="AP6505">
            <v>174308</v>
          </cell>
          <cell r="AQ6505">
            <v>11003788</v>
          </cell>
          <cell r="AR6505">
            <v>11</v>
          </cell>
          <cell r="AT6505" t="str">
            <v>SD</v>
          </cell>
          <cell r="AV6505" t="str">
            <v>VIABLE</v>
          </cell>
        </row>
        <row r="6506">
          <cell r="AP6506">
            <v>174317</v>
          </cell>
          <cell r="AQ6506">
            <v>11003413</v>
          </cell>
          <cell r="AR6506">
            <v>11</v>
          </cell>
          <cell r="AT6506" t="str">
            <v>SD</v>
          </cell>
          <cell r="AV6506" t="str">
            <v>VIABLE</v>
          </cell>
        </row>
        <row r="6507">
          <cell r="AP6507">
            <v>472359</v>
          </cell>
          <cell r="AQ6507">
            <v>11011962</v>
          </cell>
          <cell r="AR6507">
            <v>11</v>
          </cell>
          <cell r="AT6507" t="str">
            <v>SD</v>
          </cell>
          <cell r="AV6507" t="str">
            <v>VIABLE</v>
          </cell>
        </row>
        <row r="6508">
          <cell r="AP6508">
            <v>91019059</v>
          </cell>
          <cell r="AQ6508">
            <v>11013502</v>
          </cell>
          <cell r="AR6508">
            <v>11</v>
          </cell>
          <cell r="AT6508" t="str">
            <v>SD</v>
          </cell>
          <cell r="AV6508" t="str">
            <v>VIABLE</v>
          </cell>
        </row>
        <row r="6509">
          <cell r="AP6509">
            <v>174309</v>
          </cell>
          <cell r="AQ6509">
            <v>11003750</v>
          </cell>
          <cell r="AR6509">
            <v>11</v>
          </cell>
          <cell r="AT6509" t="str">
            <v>SD</v>
          </cell>
          <cell r="AV6509" t="str">
            <v>VIABLE</v>
          </cell>
        </row>
        <row r="6510">
          <cell r="AP6510">
            <v>174304</v>
          </cell>
          <cell r="AQ6510">
            <v>11004008</v>
          </cell>
          <cell r="AR6510">
            <v>11</v>
          </cell>
          <cell r="AT6510" t="str">
            <v>SD</v>
          </cell>
          <cell r="AV6510" t="str">
            <v>VIABLE</v>
          </cell>
        </row>
        <row r="6511">
          <cell r="AP6511">
            <v>174307</v>
          </cell>
          <cell r="AQ6511">
            <v>11003835</v>
          </cell>
          <cell r="AR6511">
            <v>11</v>
          </cell>
          <cell r="AT6511" t="str">
            <v>SD</v>
          </cell>
          <cell r="AV6511" t="str">
            <v>VIABLE</v>
          </cell>
        </row>
        <row r="6512">
          <cell r="AP6512">
            <v>174626</v>
          </cell>
          <cell r="AQ6512">
            <v>11003344</v>
          </cell>
          <cell r="AR6512">
            <v>11</v>
          </cell>
          <cell r="AT6512" t="str">
            <v>SD</v>
          </cell>
          <cell r="AV6512" t="str">
            <v>VIABLE</v>
          </cell>
        </row>
        <row r="6513">
          <cell r="AP6513">
            <v>174303</v>
          </cell>
          <cell r="AQ6513">
            <v>11004061</v>
          </cell>
          <cell r="AR6513">
            <v>11</v>
          </cell>
          <cell r="AT6513" t="str">
            <v>SD</v>
          </cell>
          <cell r="AV6513" t="str">
            <v>VIABLE</v>
          </cell>
        </row>
        <row r="6514">
          <cell r="AP6514">
            <v>174627</v>
          </cell>
          <cell r="AQ6514">
            <v>11003345</v>
          </cell>
          <cell r="AR6514">
            <v>11</v>
          </cell>
          <cell r="AT6514" t="str">
            <v>SD</v>
          </cell>
          <cell r="AV6514" t="str">
            <v>VIABLE</v>
          </cell>
        </row>
        <row r="6515">
          <cell r="AP6515">
            <v>174314</v>
          </cell>
          <cell r="AQ6515">
            <v>11003523</v>
          </cell>
          <cell r="AR6515">
            <v>11</v>
          </cell>
          <cell r="AT6515" t="str">
            <v>SD</v>
          </cell>
          <cell r="AV6515" t="str">
            <v>VIABLE</v>
          </cell>
        </row>
        <row r="6516">
          <cell r="AP6516">
            <v>174316</v>
          </cell>
          <cell r="AQ6516">
            <v>11003455</v>
          </cell>
          <cell r="AR6516">
            <v>11</v>
          </cell>
          <cell r="AT6516" t="str">
            <v>SD</v>
          </cell>
          <cell r="AV6516" t="str">
            <v>VIABLE</v>
          </cell>
        </row>
        <row r="6517">
          <cell r="AP6517">
            <v>174318</v>
          </cell>
          <cell r="AQ6517">
            <v>11003364</v>
          </cell>
          <cell r="AR6517">
            <v>11</v>
          </cell>
          <cell r="AT6517" t="str">
            <v>SD</v>
          </cell>
          <cell r="AV6517" t="str">
            <v>VIABLE</v>
          </cell>
        </row>
        <row r="6518">
          <cell r="AP6518">
            <v>174306</v>
          </cell>
          <cell r="AQ6518">
            <v>11003885</v>
          </cell>
          <cell r="AR6518">
            <v>11</v>
          </cell>
          <cell r="AT6518" t="str">
            <v>SD</v>
          </cell>
          <cell r="AV6518" t="str">
            <v>VIABLE</v>
          </cell>
        </row>
        <row r="6519">
          <cell r="AP6519">
            <v>174629</v>
          </cell>
          <cell r="AQ6519">
            <v>11003368</v>
          </cell>
          <cell r="AR6519">
            <v>11</v>
          </cell>
          <cell r="AT6519" t="str">
            <v>SD</v>
          </cell>
          <cell r="AV6519" t="str">
            <v>VIABLE</v>
          </cell>
        </row>
        <row r="6520">
          <cell r="AP6520">
            <v>174313</v>
          </cell>
          <cell r="AQ6520">
            <v>11003582</v>
          </cell>
          <cell r="AR6520">
            <v>11</v>
          </cell>
          <cell r="AT6520" t="str">
            <v>SD</v>
          </cell>
          <cell r="AV6520" t="str">
            <v>VIABLE</v>
          </cell>
        </row>
        <row r="6521">
          <cell r="AP6521">
            <v>174305</v>
          </cell>
          <cell r="AQ6521">
            <v>11003930</v>
          </cell>
          <cell r="AR6521">
            <v>11</v>
          </cell>
          <cell r="AT6521" t="str">
            <v>SD</v>
          </cell>
          <cell r="AV6521" t="str">
            <v>VIABLE</v>
          </cell>
        </row>
        <row r="6522">
          <cell r="AP6522">
            <v>176481</v>
          </cell>
          <cell r="AQ6522">
            <v>11001023</v>
          </cell>
          <cell r="AR6522">
            <v>11</v>
          </cell>
          <cell r="AT6522" t="str">
            <v>SD</v>
          </cell>
          <cell r="AV6522" t="str">
            <v>RECONSTRUCCION CTO 1680/2014</v>
          </cell>
        </row>
        <row r="6523">
          <cell r="AP6523">
            <v>176484</v>
          </cell>
          <cell r="AQ6523">
            <v>11000641</v>
          </cell>
          <cell r="AR6523">
            <v>11</v>
          </cell>
          <cell r="AT6523" t="str">
            <v>SD</v>
          </cell>
          <cell r="AV6523" t="str">
            <v>VIABLE</v>
          </cell>
        </row>
        <row r="6524">
          <cell r="AP6524">
            <v>176483</v>
          </cell>
          <cell r="AQ6524">
            <v>11000846</v>
          </cell>
          <cell r="AR6524">
            <v>11</v>
          </cell>
          <cell r="AT6524" t="str">
            <v>SD</v>
          </cell>
          <cell r="AV6524" t="str">
            <v>VIABLE</v>
          </cell>
        </row>
        <row r="6525">
          <cell r="AP6525">
            <v>176479</v>
          </cell>
          <cell r="AQ6525">
            <v>11001203</v>
          </cell>
          <cell r="AR6525">
            <v>11</v>
          </cell>
          <cell r="AT6525" t="str">
            <v>SD</v>
          </cell>
          <cell r="AV6525" t="str">
            <v>RECONSTRUCCION CTO 1680/2014</v>
          </cell>
        </row>
        <row r="6526">
          <cell r="AP6526">
            <v>176482</v>
          </cell>
          <cell r="AQ6526">
            <v>11000960</v>
          </cell>
          <cell r="AR6526">
            <v>11</v>
          </cell>
          <cell r="AT6526" t="str">
            <v>SD</v>
          </cell>
          <cell r="AV6526" t="str">
            <v>RECONSTRUCCION CTO 1680/2014</v>
          </cell>
        </row>
        <row r="6527">
          <cell r="AP6527">
            <v>176480</v>
          </cell>
          <cell r="AQ6527">
            <v>11001164</v>
          </cell>
          <cell r="AR6527">
            <v>11</v>
          </cell>
          <cell r="AT6527" t="str">
            <v>SD</v>
          </cell>
          <cell r="AV6527" t="str">
            <v>RECONSTRUCCION CTO 1680/2014</v>
          </cell>
        </row>
        <row r="6528">
          <cell r="AP6528">
            <v>530665</v>
          </cell>
          <cell r="AQ6528">
            <v>11012282</v>
          </cell>
          <cell r="AR6528">
            <v>11</v>
          </cell>
          <cell r="AT6528" t="str">
            <v>SD</v>
          </cell>
          <cell r="AV6528" t="str">
            <v>VIABLE</v>
          </cell>
        </row>
        <row r="6529">
          <cell r="AP6529">
            <v>510829</v>
          </cell>
          <cell r="AQ6529">
            <v>11001092</v>
          </cell>
          <cell r="AR6529">
            <v>11</v>
          </cell>
          <cell r="AT6529" t="str">
            <v>SD</v>
          </cell>
          <cell r="AV6529" t="str">
            <v>VIABLE CALLE 153 CONTRATACION DE LA FACTIBILIDAD AV CALI</v>
          </cell>
        </row>
        <row r="6530">
          <cell r="AP6530">
            <v>510850</v>
          </cell>
          <cell r="AQ6530">
            <v>11000909</v>
          </cell>
          <cell r="AR6530">
            <v>11</v>
          </cell>
          <cell r="AT6530" t="str">
            <v>SD</v>
          </cell>
          <cell r="AV6530" t="str">
            <v>VIABLE AV MERCEDES</v>
          </cell>
        </row>
        <row r="6531">
          <cell r="AP6531">
            <v>510820</v>
          </cell>
          <cell r="AQ6531">
            <v>11000943</v>
          </cell>
          <cell r="AR6531">
            <v>11</v>
          </cell>
          <cell r="AT6531" t="str">
            <v>SD</v>
          </cell>
          <cell r="AV6531" t="str">
            <v>RECONSTRUCCION IDU 069/2008</v>
          </cell>
        </row>
        <row r="6532">
          <cell r="AP6532">
            <v>510826</v>
          </cell>
          <cell r="AQ6532">
            <v>11001434</v>
          </cell>
          <cell r="AR6532">
            <v>11</v>
          </cell>
          <cell r="AT6532" t="str">
            <v>SD</v>
          </cell>
          <cell r="AV6532" t="str">
            <v>VIABLE CALLE 153 CONTRATACION DE LA FACTIBILIDAD AV CALI</v>
          </cell>
        </row>
        <row r="6533">
          <cell r="AP6533">
            <v>177174</v>
          </cell>
          <cell r="AQ6533">
            <v>11001073</v>
          </cell>
          <cell r="AR6533">
            <v>11</v>
          </cell>
          <cell r="AT6533" t="str">
            <v>SD</v>
          </cell>
          <cell r="AV6533" t="str">
            <v>VIABLE - VERIFICAR CODIGO CORREDOR</v>
          </cell>
        </row>
        <row r="6534">
          <cell r="AP6534">
            <v>510823</v>
          </cell>
          <cell r="AQ6534">
            <v>11001320</v>
          </cell>
          <cell r="AR6534">
            <v>11</v>
          </cell>
          <cell r="AT6534" t="str">
            <v>SD</v>
          </cell>
          <cell r="AV6534" t="str">
            <v>VIABLE CALLE 153 CONTRATACION DE LA FACTIBILIDAD AV CALI</v>
          </cell>
        </row>
        <row r="6535">
          <cell r="AP6535">
            <v>531234</v>
          </cell>
          <cell r="AQ6535">
            <v>11001007</v>
          </cell>
          <cell r="AR6535">
            <v>11</v>
          </cell>
          <cell r="AT6535" t="str">
            <v>SD</v>
          </cell>
          <cell r="AV6535" t="str">
            <v>AV MERCEDES en BUEN ESTADO</v>
          </cell>
        </row>
        <row r="6536">
          <cell r="AP6536">
            <v>177159</v>
          </cell>
          <cell r="AQ6536">
            <v>11001118</v>
          </cell>
          <cell r="AR6536">
            <v>11</v>
          </cell>
          <cell r="AT6536" t="str">
            <v>SD</v>
          </cell>
          <cell r="AV6536" t="str">
            <v>VIABLE - VERIFICAR CODIGO CORREDOR</v>
          </cell>
        </row>
        <row r="6537">
          <cell r="AP6537">
            <v>91019809</v>
          </cell>
          <cell r="AQ6537">
            <v>11013299</v>
          </cell>
          <cell r="AR6537">
            <v>11</v>
          </cell>
          <cell r="AT6537" t="str">
            <v>SD</v>
          </cell>
          <cell r="AV6537" t="str">
            <v>VIABLE</v>
          </cell>
        </row>
        <row r="6538">
          <cell r="AP6538">
            <v>91011811</v>
          </cell>
          <cell r="AQ6538">
            <v>50004720</v>
          </cell>
          <cell r="AR6538">
            <v>11</v>
          </cell>
          <cell r="AT6538" t="str">
            <v>SD</v>
          </cell>
          <cell r="AV6538" t="str">
            <v>VIABLE</v>
          </cell>
        </row>
        <row r="6539">
          <cell r="AP6539">
            <v>169050</v>
          </cell>
          <cell r="AQ6539">
            <v>11005314</v>
          </cell>
          <cell r="AR6539">
            <v>11</v>
          </cell>
          <cell r="AT6539" t="str">
            <v>SD</v>
          </cell>
          <cell r="AV6539" t="str">
            <v>VIABLE</v>
          </cell>
        </row>
        <row r="6540">
          <cell r="AP6540">
            <v>177665</v>
          </cell>
          <cell r="AQ6540">
            <v>11004879</v>
          </cell>
          <cell r="AR6540">
            <v>11</v>
          </cell>
          <cell r="AT6540" t="str">
            <v>SD</v>
          </cell>
          <cell r="AV6540" t="str">
            <v>VIABLE</v>
          </cell>
        </row>
        <row r="6541">
          <cell r="AP6541">
            <v>91011991</v>
          </cell>
          <cell r="AQ6541">
            <v>50004718</v>
          </cell>
          <cell r="AR6541">
            <v>11</v>
          </cell>
          <cell r="AT6541" t="str">
            <v>SD</v>
          </cell>
          <cell r="AV6541" t="str">
            <v>VIABLE</v>
          </cell>
        </row>
        <row r="6542">
          <cell r="AP6542">
            <v>91019821</v>
          </cell>
          <cell r="AQ6542">
            <v>11013300</v>
          </cell>
          <cell r="AR6542">
            <v>11</v>
          </cell>
          <cell r="AT6542" t="str">
            <v>SD</v>
          </cell>
          <cell r="AV6542" t="str">
            <v>VIABLE</v>
          </cell>
        </row>
        <row r="6543">
          <cell r="AP6543">
            <v>169398</v>
          </cell>
          <cell r="AQ6543">
            <v>11006504</v>
          </cell>
          <cell r="AR6543">
            <v>11</v>
          </cell>
          <cell r="AT6543" t="str">
            <v>SD</v>
          </cell>
          <cell r="AV6543" t="str">
            <v>MVA</v>
          </cell>
        </row>
        <row r="6544">
          <cell r="AP6544">
            <v>531139</v>
          </cell>
          <cell r="AQ6544">
            <v>11012272</v>
          </cell>
          <cell r="AR6544">
            <v>11</v>
          </cell>
          <cell r="AT6544" t="str">
            <v>SD</v>
          </cell>
          <cell r="AV6544" t="str">
            <v>VIABLE CALLE 153 EN ZONA NO ARTERIAL</v>
          </cell>
        </row>
        <row r="6545">
          <cell r="AP6545">
            <v>91020792</v>
          </cell>
          <cell r="AQ6545">
            <v>11013369</v>
          </cell>
          <cell r="AR6545">
            <v>11</v>
          </cell>
          <cell r="AT6545" t="str">
            <v>SD</v>
          </cell>
          <cell r="AV6545" t="str">
            <v>VIABLE CALLE 153 EN ZONA NO ARTERIAL</v>
          </cell>
        </row>
        <row r="6546">
          <cell r="AP6546">
            <v>531091</v>
          </cell>
          <cell r="AQ6546">
            <v>11002184</v>
          </cell>
          <cell r="AR6546">
            <v>11</v>
          </cell>
          <cell r="AT6546" t="str">
            <v>SD</v>
          </cell>
          <cell r="AV6546" t="str">
            <v>VIABLE CALLE 153 EN ZONA NO ARTERIAL</v>
          </cell>
        </row>
        <row r="6547">
          <cell r="AP6547">
            <v>91020744</v>
          </cell>
          <cell r="AQ6547">
            <v>11013370</v>
          </cell>
          <cell r="AR6547">
            <v>11</v>
          </cell>
          <cell r="AT6547" t="str">
            <v>SD</v>
          </cell>
          <cell r="AV6547" t="str">
            <v>VIABLE CALLE 153 EN ZONA NO ARTERIAL</v>
          </cell>
        </row>
        <row r="6548">
          <cell r="AP6548">
            <v>531106</v>
          </cell>
          <cell r="AQ6548">
            <v>11002091</v>
          </cell>
          <cell r="AR6548">
            <v>11</v>
          </cell>
          <cell r="AT6548" t="str">
            <v>SD</v>
          </cell>
          <cell r="AV6548" t="str">
            <v>VIABLE CALLE 153 EN ZONA NO ARTERIAL</v>
          </cell>
        </row>
        <row r="6549">
          <cell r="AP6549">
            <v>531136</v>
          </cell>
          <cell r="AQ6549">
            <v>11012271</v>
          </cell>
          <cell r="AR6549">
            <v>11</v>
          </cell>
          <cell r="AT6549" t="str">
            <v>SD</v>
          </cell>
          <cell r="AV6549" t="str">
            <v>VIABLE CALLE 153 EN ZONA NO ARTERIAL</v>
          </cell>
        </row>
        <row r="6550">
          <cell r="AP6550">
            <v>531226</v>
          </cell>
          <cell r="AQ6550">
            <v>11001763</v>
          </cell>
          <cell r="AR6550">
            <v>11</v>
          </cell>
          <cell r="AT6550" t="str">
            <v>SD</v>
          </cell>
          <cell r="AV6550" t="str">
            <v>VIABLE CALLE 153 EN ZONA NO ARTERIAL</v>
          </cell>
        </row>
        <row r="6551">
          <cell r="AP6551">
            <v>901624</v>
          </cell>
          <cell r="AQ6551">
            <v>30000205</v>
          </cell>
          <cell r="AR6551">
            <v>11</v>
          </cell>
          <cell r="AT6551" t="str">
            <v>SD</v>
          </cell>
          <cell r="AV6551" t="str">
            <v>VIABLE CALLE 153 EN ZONA NO ARTERIAL</v>
          </cell>
        </row>
        <row r="6552">
          <cell r="AP6552">
            <v>531178</v>
          </cell>
          <cell r="AQ6552">
            <v>11001927</v>
          </cell>
          <cell r="AR6552">
            <v>11</v>
          </cell>
          <cell r="AT6552" t="str">
            <v>SD</v>
          </cell>
          <cell r="AV6552" t="str">
            <v>VIABLE CALLE 153 EN ZONA NO ARTERIAL</v>
          </cell>
        </row>
        <row r="6553">
          <cell r="AP6553">
            <v>175712</v>
          </cell>
          <cell r="AQ6553">
            <v>11002853</v>
          </cell>
          <cell r="AR6553">
            <v>11</v>
          </cell>
          <cell r="AT6553" t="str">
            <v>SD</v>
          </cell>
          <cell r="AV6553" t="str">
            <v>MANTENIMIENTO PERIODICO IDU 1680/2014</v>
          </cell>
        </row>
        <row r="6554">
          <cell r="AP6554">
            <v>531901</v>
          </cell>
          <cell r="AQ6554">
            <v>11012548</v>
          </cell>
          <cell r="AR6554">
            <v>11</v>
          </cell>
          <cell r="AT6554" t="str">
            <v>SD</v>
          </cell>
          <cell r="AV6554" t="str">
            <v>MANTENIMIENTO PERIODICO IDU 1680/2014</v>
          </cell>
        </row>
        <row r="6555">
          <cell r="AP6555">
            <v>175711</v>
          </cell>
          <cell r="AQ6555">
            <v>11003016</v>
          </cell>
          <cell r="AR6555">
            <v>11</v>
          </cell>
          <cell r="AT6555" t="str">
            <v>SD</v>
          </cell>
          <cell r="AV6555" t="str">
            <v>MANTENIMIENTO PERIODICO IDU 1680/2014</v>
          </cell>
        </row>
        <row r="6556">
          <cell r="AP6556">
            <v>91011983</v>
          </cell>
          <cell r="AQ6556">
            <v>50009136</v>
          </cell>
          <cell r="AR6556">
            <v>11</v>
          </cell>
          <cell r="AT6556" t="str">
            <v>SD</v>
          </cell>
          <cell r="AV6556" t="str">
            <v>CALLE 170 POLIZA ACTIVA Vencimiento 29/6/2021</v>
          </cell>
        </row>
        <row r="6557">
          <cell r="AP6557">
            <v>91011818</v>
          </cell>
          <cell r="AQ6557">
            <v>11001368</v>
          </cell>
          <cell r="AR6557">
            <v>11</v>
          </cell>
          <cell r="AT6557" t="str">
            <v>SD</v>
          </cell>
          <cell r="AV6557" t="str">
            <v>CALLE 170 POLIZA ACTIVA Vencimiento 29/6/2021</v>
          </cell>
        </row>
        <row r="6558">
          <cell r="AP6558">
            <v>169383</v>
          </cell>
          <cell r="AQ6558">
            <v>11001368</v>
          </cell>
          <cell r="AR6558">
            <v>11</v>
          </cell>
          <cell r="AT6558" t="str">
            <v>SD</v>
          </cell>
          <cell r="AV6558" t="str">
            <v>sc</v>
          </cell>
        </row>
        <row r="6559">
          <cell r="AP6559">
            <v>169386</v>
          </cell>
          <cell r="AQ6559">
            <v>11001248</v>
          </cell>
          <cell r="AR6559">
            <v>11</v>
          </cell>
          <cell r="AT6559" t="str">
            <v>SD</v>
          </cell>
          <cell r="AV6559" t="str">
            <v>sc</v>
          </cell>
        </row>
        <row r="6560">
          <cell r="AP6560">
            <v>169384</v>
          </cell>
          <cell r="AQ6560">
            <v>11001315</v>
          </cell>
          <cell r="AR6560">
            <v>11</v>
          </cell>
          <cell r="AT6560" t="str">
            <v>SD</v>
          </cell>
          <cell r="AV6560" t="str">
            <v>sc</v>
          </cell>
        </row>
        <row r="6561">
          <cell r="AP6561">
            <v>91011834</v>
          </cell>
          <cell r="AQ6561">
            <v>11001443</v>
          </cell>
          <cell r="AR6561">
            <v>11</v>
          </cell>
          <cell r="AT6561" t="str">
            <v>SD</v>
          </cell>
          <cell r="AV6561" t="str">
            <v>sc</v>
          </cell>
        </row>
        <row r="6562">
          <cell r="AP6562">
            <v>91011861</v>
          </cell>
          <cell r="AQ6562">
            <v>50009136</v>
          </cell>
          <cell r="AR6562">
            <v>11</v>
          </cell>
          <cell r="AT6562" t="str">
            <v>SD</v>
          </cell>
          <cell r="AV6562" t="str">
            <v>CALLE 170 POLIZA ACTIVA Vencimiento 29/6/2021</v>
          </cell>
        </row>
        <row r="6563">
          <cell r="AP6563">
            <v>169382</v>
          </cell>
          <cell r="AQ6563">
            <v>11001443</v>
          </cell>
          <cell r="AR6563">
            <v>11</v>
          </cell>
          <cell r="AT6563" t="str">
            <v>SD</v>
          </cell>
          <cell r="AV6563" t="str">
            <v>sc</v>
          </cell>
        </row>
        <row r="6564">
          <cell r="AP6564">
            <v>176151</v>
          </cell>
          <cell r="AQ6564">
            <v>11001619</v>
          </cell>
          <cell r="AR6564">
            <v>11</v>
          </cell>
          <cell r="AT6564" t="str">
            <v>SD</v>
          </cell>
          <cell r="AV6564" t="str">
            <v>VIABLE (MTO PERIODICO UMV)</v>
          </cell>
        </row>
        <row r="6565">
          <cell r="AP6565">
            <v>517345</v>
          </cell>
          <cell r="AQ6565">
            <v>11006301</v>
          </cell>
          <cell r="AR6565">
            <v>11</v>
          </cell>
          <cell r="AT6565" t="str">
            <v>SD</v>
          </cell>
          <cell r="AV6565" t="str">
            <v>Contrato IDU-1725-2014 AV. TABOR</v>
          </cell>
        </row>
        <row r="6566">
          <cell r="AP6566">
            <v>172812</v>
          </cell>
          <cell r="AQ6566">
            <v>11006190</v>
          </cell>
          <cell r="AR6566">
            <v>11</v>
          </cell>
          <cell r="AT6566" t="str">
            <v>SD</v>
          </cell>
          <cell r="AV6566" t="str">
            <v>Contrato IDU-1725-2014 AV. TABOR</v>
          </cell>
        </row>
        <row r="6567">
          <cell r="AP6567">
            <v>529174</v>
          </cell>
          <cell r="AQ6567">
            <v>11006057</v>
          </cell>
          <cell r="AR6567">
            <v>11</v>
          </cell>
          <cell r="AT6567" t="str">
            <v>SD</v>
          </cell>
          <cell r="AV6567" t="str">
            <v>Contrato IDU-1725-2014 AV. TABOR</v>
          </cell>
        </row>
        <row r="6568">
          <cell r="AP6568">
            <v>172813</v>
          </cell>
          <cell r="AQ6568">
            <v>11006170</v>
          </cell>
          <cell r="AR6568">
            <v>11</v>
          </cell>
          <cell r="AT6568" t="str">
            <v>SD</v>
          </cell>
          <cell r="AV6568" t="str">
            <v>Contrato IDU-1725-2014 AV. TABOR</v>
          </cell>
        </row>
        <row r="6569">
          <cell r="AP6569">
            <v>517336</v>
          </cell>
          <cell r="AQ6569">
            <v>11006191</v>
          </cell>
          <cell r="AR6569">
            <v>11</v>
          </cell>
          <cell r="AT6569" t="str">
            <v>SD</v>
          </cell>
          <cell r="AV6569" t="str">
            <v>Contrato IDU-1725-2014 AV. TABOR</v>
          </cell>
        </row>
        <row r="6570">
          <cell r="AP6570">
            <v>517315</v>
          </cell>
          <cell r="AQ6570">
            <v>11006365</v>
          </cell>
          <cell r="AR6570">
            <v>11</v>
          </cell>
          <cell r="AT6570" t="str">
            <v>SD</v>
          </cell>
          <cell r="AV6570" t="str">
            <v>Contrato IDU-1725-2014 AV. TABOR</v>
          </cell>
        </row>
        <row r="6571">
          <cell r="AP6571">
            <v>517270</v>
          </cell>
          <cell r="AQ6571">
            <v>11006455</v>
          </cell>
          <cell r="AR6571">
            <v>11</v>
          </cell>
          <cell r="AT6571" t="str">
            <v>SD</v>
          </cell>
          <cell r="AV6571" t="str">
            <v>Contrato IDU-1725-2014 AV. TABOR</v>
          </cell>
        </row>
        <row r="6572">
          <cell r="AP6572">
            <v>517306</v>
          </cell>
          <cell r="AQ6572">
            <v>11006383</v>
          </cell>
          <cell r="AR6572">
            <v>11</v>
          </cell>
          <cell r="AT6572" t="str">
            <v>SD</v>
          </cell>
          <cell r="AV6572" t="str">
            <v>Contrato IDU-1725-2014 AV. TABOR</v>
          </cell>
        </row>
        <row r="6573">
          <cell r="AP6573">
            <v>517339</v>
          </cell>
          <cell r="AQ6573">
            <v>11006242</v>
          </cell>
          <cell r="AR6573">
            <v>11</v>
          </cell>
          <cell r="AT6573" t="str">
            <v>SD</v>
          </cell>
          <cell r="AV6573" t="str">
            <v>Contrato IDU-1725-2014 AV. TABOR</v>
          </cell>
        </row>
        <row r="6574">
          <cell r="AP6574">
            <v>517276</v>
          </cell>
          <cell r="AQ6574">
            <v>11006492</v>
          </cell>
          <cell r="AR6574">
            <v>11</v>
          </cell>
          <cell r="AT6574" t="str">
            <v>SD</v>
          </cell>
          <cell r="AV6574" t="str">
            <v>Contrato IDU-1725-2014 AV. TABOR</v>
          </cell>
        </row>
        <row r="6575">
          <cell r="AP6575">
            <v>472463</v>
          </cell>
          <cell r="AQ6575">
            <v>11012082</v>
          </cell>
          <cell r="AR6575">
            <v>11</v>
          </cell>
          <cell r="AT6575" t="str">
            <v>SD</v>
          </cell>
          <cell r="AV6575" t="str">
            <v>Contrato IDU-1725-2014 AV. TABOR</v>
          </cell>
        </row>
        <row r="6576">
          <cell r="AP6576">
            <v>172815</v>
          </cell>
          <cell r="AQ6576">
            <v>11006130</v>
          </cell>
          <cell r="AR6576">
            <v>11</v>
          </cell>
          <cell r="AT6576" t="str">
            <v>SD</v>
          </cell>
          <cell r="AV6576" t="str">
            <v>Contrato IDU-1725-2014 AV. TABOR</v>
          </cell>
        </row>
        <row r="6577">
          <cell r="AP6577">
            <v>517348</v>
          </cell>
          <cell r="AQ6577">
            <v>11006317</v>
          </cell>
          <cell r="AR6577">
            <v>11</v>
          </cell>
          <cell r="AT6577" t="str">
            <v>SD</v>
          </cell>
          <cell r="AV6577" t="str">
            <v>Contrato IDU-1725-2014 AV. TABOR</v>
          </cell>
        </row>
        <row r="6578">
          <cell r="AP6578">
            <v>517318</v>
          </cell>
          <cell r="AQ6578">
            <v>11006173</v>
          </cell>
          <cell r="AR6578">
            <v>11</v>
          </cell>
          <cell r="AT6578" t="str">
            <v>SD</v>
          </cell>
          <cell r="AV6578" t="str">
            <v>Contrato IDU-1725-2014 AV. TABOR</v>
          </cell>
        </row>
        <row r="6579">
          <cell r="AP6579">
            <v>517273</v>
          </cell>
          <cell r="AQ6579">
            <v>11006415</v>
          </cell>
          <cell r="AR6579">
            <v>11</v>
          </cell>
          <cell r="AT6579" t="str">
            <v>SD</v>
          </cell>
          <cell r="AV6579" t="str">
            <v>Contrato IDU-1725-2014 AV. TABOR</v>
          </cell>
        </row>
        <row r="6580">
          <cell r="AP6580">
            <v>172609</v>
          </cell>
          <cell r="AQ6580">
            <v>11006189</v>
          </cell>
          <cell r="AR6580">
            <v>11</v>
          </cell>
          <cell r="AT6580" t="str">
            <v>SD</v>
          </cell>
          <cell r="AV6580" t="str">
            <v>Contrato IDU-1725-2014 AV. TABOR</v>
          </cell>
        </row>
        <row r="6581">
          <cell r="AP6581">
            <v>91020553</v>
          </cell>
          <cell r="AQ6581">
            <v>11013522</v>
          </cell>
          <cell r="AR6581">
            <v>11</v>
          </cell>
          <cell r="AT6581" t="str">
            <v>SD</v>
          </cell>
          <cell r="AV6581" t="str">
            <v>Contrato IDU-1725-2014 AV. TABOR</v>
          </cell>
        </row>
        <row r="6582">
          <cell r="AP6582">
            <v>517342</v>
          </cell>
          <cell r="AQ6582">
            <v>11006289</v>
          </cell>
          <cell r="AR6582">
            <v>11</v>
          </cell>
          <cell r="AT6582" t="str">
            <v>SD</v>
          </cell>
          <cell r="AV6582" t="str">
            <v>Contrato IDU-1725-2014 AV. TABOR</v>
          </cell>
        </row>
        <row r="6583">
          <cell r="AP6583">
            <v>172814</v>
          </cell>
          <cell r="AQ6583">
            <v>11006147</v>
          </cell>
          <cell r="AR6583">
            <v>11</v>
          </cell>
          <cell r="AT6583" t="str">
            <v>SD</v>
          </cell>
          <cell r="AV6583" t="str">
            <v>Contrato IDU-1725-2014 AV. TABOR</v>
          </cell>
        </row>
        <row r="6584">
          <cell r="AP6584">
            <v>174761</v>
          </cell>
          <cell r="AQ6584">
            <v>11003867</v>
          </cell>
          <cell r="AR6584">
            <v>11</v>
          </cell>
          <cell r="AT6584" t="str">
            <v>SD</v>
          </cell>
          <cell r="AV6584" t="str">
            <v>VIABLE</v>
          </cell>
        </row>
        <row r="6585">
          <cell r="AP6585">
            <v>174769</v>
          </cell>
          <cell r="AQ6585">
            <v>11004450</v>
          </cell>
          <cell r="AR6585">
            <v>11</v>
          </cell>
          <cell r="AT6585" t="str">
            <v>SD</v>
          </cell>
          <cell r="AV6585" t="str">
            <v>VIABLE</v>
          </cell>
        </row>
        <row r="6586">
          <cell r="AP6586">
            <v>174759</v>
          </cell>
          <cell r="AQ6586">
            <v>11003688</v>
          </cell>
          <cell r="AR6586">
            <v>11</v>
          </cell>
          <cell r="AT6586" t="str">
            <v>SD</v>
          </cell>
          <cell r="AV6586" t="str">
            <v>VIABLE</v>
          </cell>
        </row>
        <row r="6587">
          <cell r="AP6587">
            <v>174763</v>
          </cell>
          <cell r="AQ6587">
            <v>11004056</v>
          </cell>
          <cell r="AR6587">
            <v>11</v>
          </cell>
          <cell r="AT6587" t="str">
            <v>SD</v>
          </cell>
          <cell r="AV6587" t="str">
            <v>VIABLE</v>
          </cell>
        </row>
        <row r="6588">
          <cell r="AP6588">
            <v>174770</v>
          </cell>
          <cell r="AQ6588">
            <v>11004489</v>
          </cell>
          <cell r="AR6588">
            <v>11</v>
          </cell>
          <cell r="AT6588" t="str">
            <v>SD</v>
          </cell>
          <cell r="AV6588" t="str">
            <v>VIABLE</v>
          </cell>
        </row>
        <row r="6589">
          <cell r="AP6589">
            <v>174768</v>
          </cell>
          <cell r="AQ6589">
            <v>11004422</v>
          </cell>
          <cell r="AR6589">
            <v>11</v>
          </cell>
          <cell r="AT6589" t="str">
            <v>SD</v>
          </cell>
          <cell r="AV6589" t="str">
            <v>VIABLE</v>
          </cell>
        </row>
        <row r="6590">
          <cell r="AP6590">
            <v>174764</v>
          </cell>
          <cell r="AQ6590">
            <v>11004179</v>
          </cell>
          <cell r="AR6590">
            <v>11</v>
          </cell>
          <cell r="AT6590" t="str">
            <v>SD</v>
          </cell>
          <cell r="AV6590" t="str">
            <v>VIABLE</v>
          </cell>
        </row>
        <row r="6591">
          <cell r="AP6591">
            <v>174771</v>
          </cell>
          <cell r="AQ6591">
            <v>11004528</v>
          </cell>
          <cell r="AR6591">
            <v>11</v>
          </cell>
          <cell r="AT6591" t="str">
            <v>SD</v>
          </cell>
          <cell r="AV6591" t="str">
            <v>VIABLE</v>
          </cell>
        </row>
        <row r="6592">
          <cell r="AP6592">
            <v>174766</v>
          </cell>
          <cell r="AQ6592">
            <v>11004361</v>
          </cell>
          <cell r="AR6592">
            <v>11</v>
          </cell>
          <cell r="AT6592" t="str">
            <v>SD</v>
          </cell>
          <cell r="AV6592" t="str">
            <v>VIABLE</v>
          </cell>
        </row>
        <row r="6593">
          <cell r="AP6593">
            <v>174758</v>
          </cell>
          <cell r="AQ6593">
            <v>11003576</v>
          </cell>
          <cell r="AR6593">
            <v>11</v>
          </cell>
          <cell r="AT6593" t="str">
            <v>SD</v>
          </cell>
          <cell r="AV6593" t="str">
            <v>VIABLE</v>
          </cell>
        </row>
        <row r="6594">
          <cell r="AP6594">
            <v>174765</v>
          </cell>
          <cell r="AQ6594">
            <v>11004316</v>
          </cell>
          <cell r="AR6594">
            <v>11</v>
          </cell>
          <cell r="AT6594" t="str">
            <v>SD</v>
          </cell>
          <cell r="AV6594" t="str">
            <v>VIABLE</v>
          </cell>
        </row>
        <row r="6595">
          <cell r="AP6595">
            <v>174767</v>
          </cell>
          <cell r="AQ6595">
            <v>11004392</v>
          </cell>
          <cell r="AR6595">
            <v>11</v>
          </cell>
          <cell r="AT6595" t="str">
            <v>SD</v>
          </cell>
          <cell r="AV6595" t="str">
            <v>VIABLE</v>
          </cell>
        </row>
        <row r="6596">
          <cell r="AP6596">
            <v>174762</v>
          </cell>
          <cell r="AQ6596">
            <v>11003934</v>
          </cell>
          <cell r="AR6596">
            <v>11</v>
          </cell>
          <cell r="AT6596" t="str">
            <v>SD</v>
          </cell>
          <cell r="AV6596" t="str">
            <v>VIABLE</v>
          </cell>
        </row>
        <row r="6597">
          <cell r="AP6597">
            <v>174760</v>
          </cell>
          <cell r="AQ6597">
            <v>11003795</v>
          </cell>
          <cell r="AR6597">
            <v>11</v>
          </cell>
          <cell r="AT6597" t="str">
            <v>SD</v>
          </cell>
          <cell r="AV6597" t="str">
            <v>VIABLE</v>
          </cell>
        </row>
        <row r="6598">
          <cell r="AP6598">
            <v>176304</v>
          </cell>
          <cell r="AQ6598">
            <v>11002568</v>
          </cell>
          <cell r="AR6598">
            <v>11</v>
          </cell>
          <cell r="AT6598" t="str">
            <v>SD</v>
          </cell>
          <cell r="AV6598" t="str">
            <v>VIABLE</v>
          </cell>
        </row>
        <row r="6599">
          <cell r="AP6599">
            <v>176311</v>
          </cell>
          <cell r="AQ6599">
            <v>11002567</v>
          </cell>
          <cell r="AR6599">
            <v>11</v>
          </cell>
          <cell r="AT6599" t="str">
            <v>SD</v>
          </cell>
          <cell r="AV6599" t="str">
            <v>VIABLE</v>
          </cell>
        </row>
        <row r="6600">
          <cell r="AP6600">
            <v>91014001</v>
          </cell>
          <cell r="AQ6600">
            <v>11002568</v>
          </cell>
          <cell r="AR6600">
            <v>11</v>
          </cell>
          <cell r="AT6600" t="str">
            <v>SD</v>
          </cell>
          <cell r="AV6600" t="str">
            <v>VIABLE</v>
          </cell>
        </row>
        <row r="6601">
          <cell r="AP6601">
            <v>176307</v>
          </cell>
          <cell r="AQ6601">
            <v>11002581</v>
          </cell>
          <cell r="AR6601">
            <v>11</v>
          </cell>
          <cell r="AT6601" t="str">
            <v>SD</v>
          </cell>
          <cell r="AV6601" t="str">
            <v>VIABLE</v>
          </cell>
        </row>
        <row r="6602">
          <cell r="AP6602">
            <v>176314</v>
          </cell>
          <cell r="AQ6602">
            <v>11002110</v>
          </cell>
          <cell r="AR6602">
            <v>11</v>
          </cell>
          <cell r="AT6602" t="str">
            <v>SD</v>
          </cell>
          <cell r="AV6602" t="str">
            <v>VIABLE</v>
          </cell>
        </row>
        <row r="6603">
          <cell r="AP6603">
            <v>531898</v>
          </cell>
          <cell r="AQ6603">
            <v>11012547</v>
          </cell>
          <cell r="AR6603">
            <v>11</v>
          </cell>
          <cell r="AT6603" t="str">
            <v>SD</v>
          </cell>
          <cell r="AV6603" t="str">
            <v>VIABLE</v>
          </cell>
        </row>
        <row r="6604">
          <cell r="AP6604">
            <v>176308</v>
          </cell>
          <cell r="AQ6604">
            <v>11002448</v>
          </cell>
          <cell r="AR6604">
            <v>11</v>
          </cell>
          <cell r="AT6604" t="str">
            <v>SD</v>
          </cell>
          <cell r="AV6604" t="str">
            <v>VIABLE</v>
          </cell>
        </row>
        <row r="6605">
          <cell r="AP6605">
            <v>174463</v>
          </cell>
          <cell r="AQ6605">
            <v>11003791</v>
          </cell>
          <cell r="AR6605">
            <v>11</v>
          </cell>
          <cell r="AT6605" t="str">
            <v>SD</v>
          </cell>
          <cell r="AV6605" t="str">
            <v>MANTENIMIENTO PERIODICO IDU 063/2012</v>
          </cell>
        </row>
        <row r="6606">
          <cell r="AP6606">
            <v>530184</v>
          </cell>
          <cell r="AQ6606">
            <v>11012115</v>
          </cell>
          <cell r="AR6606">
            <v>11</v>
          </cell>
          <cell r="AT6606" t="str">
            <v>SD</v>
          </cell>
          <cell r="AV6606" t="str">
            <v>POLIZA DE ESTABILIDAD IDU 063/2012</v>
          </cell>
        </row>
        <row r="6607">
          <cell r="AP6607">
            <v>174007</v>
          </cell>
          <cell r="AQ6607">
            <v>11004027</v>
          </cell>
          <cell r="AR6607">
            <v>11</v>
          </cell>
          <cell r="AT6607" t="str">
            <v>SD</v>
          </cell>
          <cell r="AV6607" t="str">
            <v>POLIZA DE ESTABILIDAD IDU 063/2012</v>
          </cell>
        </row>
        <row r="6608">
          <cell r="AP6608">
            <v>174005</v>
          </cell>
          <cell r="AQ6608">
            <v>11004111</v>
          </cell>
          <cell r="AR6608">
            <v>11</v>
          </cell>
          <cell r="AT6608" t="str">
            <v>SD</v>
          </cell>
          <cell r="AV6608" t="str">
            <v>MANTENIMIENTO PERIODICO IDU 063/2012</v>
          </cell>
        </row>
        <row r="6609">
          <cell r="AP6609">
            <v>472490</v>
          </cell>
          <cell r="AQ6609">
            <v>11012113</v>
          </cell>
          <cell r="AR6609">
            <v>11</v>
          </cell>
          <cell r="AT6609" t="str">
            <v>SD</v>
          </cell>
          <cell r="AV6609" t="str">
            <v>POLIZA DE ESTABILIDAD IDU 063/2012</v>
          </cell>
        </row>
        <row r="6610">
          <cell r="AP6610">
            <v>174006</v>
          </cell>
          <cell r="AQ6610">
            <v>11004055</v>
          </cell>
          <cell r="AR6610">
            <v>11</v>
          </cell>
          <cell r="AT6610" t="str">
            <v>SD</v>
          </cell>
          <cell r="AV6610" t="str">
            <v>POLIZA DE ESTABILIDAD IDU 063/2012</v>
          </cell>
        </row>
        <row r="6611">
          <cell r="AP6611">
            <v>472489</v>
          </cell>
          <cell r="AQ6611">
            <v>11012112</v>
          </cell>
          <cell r="AR6611">
            <v>11</v>
          </cell>
          <cell r="AT6611" t="str">
            <v>SD</v>
          </cell>
          <cell r="AV6611" t="str">
            <v>MANTENIMIENTO PERIODICO IDU 063/2012</v>
          </cell>
        </row>
        <row r="6612">
          <cell r="AP6612">
            <v>174008</v>
          </cell>
          <cell r="AQ6612">
            <v>11004004</v>
          </cell>
          <cell r="AR6612">
            <v>11</v>
          </cell>
          <cell r="AT6612" t="str">
            <v>SD</v>
          </cell>
          <cell r="AV6612" t="str">
            <v>EN BUEN ESTADO</v>
          </cell>
        </row>
        <row r="6613">
          <cell r="AP6613">
            <v>174464</v>
          </cell>
          <cell r="AQ6613">
            <v>11003745</v>
          </cell>
          <cell r="AR6613">
            <v>11</v>
          </cell>
          <cell r="AT6613" t="str">
            <v>SD</v>
          </cell>
          <cell r="AV6613" t="str">
            <v>MANTENIMIENTO PERIODICO IDU 063/2012</v>
          </cell>
        </row>
        <row r="6614">
          <cell r="AP6614">
            <v>174462</v>
          </cell>
          <cell r="AQ6614">
            <v>11003833</v>
          </cell>
          <cell r="AR6614">
            <v>11</v>
          </cell>
          <cell r="AT6614" t="str">
            <v>SD</v>
          </cell>
          <cell r="AV6614" t="str">
            <v>MANTENIMIENTO PERIODICO IDU 063/2012</v>
          </cell>
        </row>
        <row r="6615">
          <cell r="AP6615">
            <v>174461</v>
          </cell>
          <cell r="AQ6615">
            <v>11003880</v>
          </cell>
          <cell r="AR6615">
            <v>11</v>
          </cell>
          <cell r="AT6615" t="str">
            <v>SD</v>
          </cell>
          <cell r="AV6615" t="str">
            <v>MANTENIMIENTO PERIODICO IDU 063/2012</v>
          </cell>
        </row>
        <row r="6616">
          <cell r="AP6616">
            <v>174289</v>
          </cell>
          <cell r="AQ6616">
            <v>11004060</v>
          </cell>
          <cell r="AR6616">
            <v>11</v>
          </cell>
          <cell r="AT6616" t="str">
            <v>SD</v>
          </cell>
          <cell r="AV6616" t="str">
            <v>FDL CONT 92-2014</v>
          </cell>
        </row>
        <row r="6617">
          <cell r="AP6617">
            <v>174478</v>
          </cell>
          <cell r="AQ6617">
            <v>11003381</v>
          </cell>
          <cell r="AR6617">
            <v>11</v>
          </cell>
          <cell r="AT6617" t="str">
            <v>SD</v>
          </cell>
          <cell r="AV6617" t="str">
            <v>Viable</v>
          </cell>
        </row>
        <row r="6618">
          <cell r="AP6618">
            <v>472377</v>
          </cell>
          <cell r="AQ6618">
            <v>11011985</v>
          </cell>
          <cell r="AR6618">
            <v>11</v>
          </cell>
          <cell r="AT6618" t="str">
            <v>SD</v>
          </cell>
          <cell r="AV6618" t="str">
            <v>FDL CONT 92-2014</v>
          </cell>
        </row>
        <row r="6619">
          <cell r="AP6619">
            <v>174291</v>
          </cell>
          <cell r="AQ6619">
            <v>11003895</v>
          </cell>
          <cell r="AR6619">
            <v>11</v>
          </cell>
          <cell r="AT6619" t="str">
            <v>SD</v>
          </cell>
          <cell r="AV6619" t="str">
            <v>FDL CONT 92-2014</v>
          </cell>
        </row>
        <row r="6620">
          <cell r="AP6620">
            <v>174521</v>
          </cell>
          <cell r="AQ6620">
            <v>11003071</v>
          </cell>
          <cell r="AR6620">
            <v>11</v>
          </cell>
          <cell r="AT6620" t="str">
            <v>SD</v>
          </cell>
          <cell r="AV6620" t="str">
            <v>FDL CONT 92-2014</v>
          </cell>
        </row>
        <row r="6621">
          <cell r="AP6621">
            <v>174523</v>
          </cell>
          <cell r="AQ6621">
            <v>11002852</v>
          </cell>
          <cell r="AR6621">
            <v>11</v>
          </cell>
          <cell r="AT6621" t="str">
            <v>SD</v>
          </cell>
          <cell r="AV6621" t="str">
            <v>FDL CONT 92-2014</v>
          </cell>
        </row>
        <row r="6622">
          <cell r="AP6622">
            <v>801473</v>
          </cell>
          <cell r="AQ6622">
            <v>11003700</v>
          </cell>
          <cell r="AR6622">
            <v>11</v>
          </cell>
          <cell r="AT6622" t="str">
            <v>SD</v>
          </cell>
          <cell r="AV6622" t="str">
            <v>VIABLE</v>
          </cell>
        </row>
        <row r="6623">
          <cell r="AP6623">
            <v>174518</v>
          </cell>
          <cell r="AQ6623">
            <v>11003327</v>
          </cell>
          <cell r="AR6623">
            <v>11</v>
          </cell>
          <cell r="AT6623" t="str">
            <v>SD</v>
          </cell>
          <cell r="AV6623" t="str">
            <v>FDL CONT 92-2014</v>
          </cell>
        </row>
        <row r="6624">
          <cell r="AP6624">
            <v>174522</v>
          </cell>
          <cell r="AQ6624">
            <v>11002963</v>
          </cell>
          <cell r="AR6624">
            <v>11</v>
          </cell>
          <cell r="AT6624" t="str">
            <v>SD</v>
          </cell>
          <cell r="AV6624" t="str">
            <v>FDL CONT 92-2014</v>
          </cell>
        </row>
        <row r="6625">
          <cell r="AP6625">
            <v>174519</v>
          </cell>
          <cell r="AQ6625">
            <v>11003227</v>
          </cell>
          <cell r="AR6625">
            <v>11</v>
          </cell>
          <cell r="AT6625" t="str">
            <v>SD</v>
          </cell>
          <cell r="AV6625" t="str">
            <v>FDL CONT 92-2014</v>
          </cell>
        </row>
        <row r="6626">
          <cell r="AP6626">
            <v>174520</v>
          </cell>
          <cell r="AQ6626">
            <v>11003157</v>
          </cell>
          <cell r="AR6626">
            <v>11</v>
          </cell>
          <cell r="AT6626" t="str">
            <v>SD</v>
          </cell>
          <cell r="AV6626" t="str">
            <v>FDL CONT 92-2014</v>
          </cell>
        </row>
        <row r="6627">
          <cell r="AP6627">
            <v>174517</v>
          </cell>
          <cell r="AQ6627">
            <v>11003441</v>
          </cell>
          <cell r="AR6627">
            <v>11</v>
          </cell>
          <cell r="AT6627" t="str">
            <v>SD</v>
          </cell>
          <cell r="AV6627" t="str">
            <v>FDL CONT 92-2014</v>
          </cell>
        </row>
        <row r="6628">
          <cell r="AP6628">
            <v>91019058</v>
          </cell>
          <cell r="AQ6628">
            <v>50007392</v>
          </cell>
          <cell r="AR6628">
            <v>11</v>
          </cell>
          <cell r="AT6628" t="str">
            <v>SD</v>
          </cell>
          <cell r="AV6628" t="str">
            <v>VIABLE</v>
          </cell>
        </row>
        <row r="6629">
          <cell r="AP6629">
            <v>174292</v>
          </cell>
          <cell r="AQ6629">
            <v>11003804</v>
          </cell>
          <cell r="AR6629">
            <v>11</v>
          </cell>
          <cell r="AT6629" t="str">
            <v>SD</v>
          </cell>
          <cell r="AV6629" t="str">
            <v>FDL CONT 92-2014</v>
          </cell>
        </row>
        <row r="6630">
          <cell r="AP6630">
            <v>169171</v>
          </cell>
          <cell r="AQ6630">
            <v>11003772</v>
          </cell>
          <cell r="AR6630">
            <v>11</v>
          </cell>
          <cell r="AT6630" t="str">
            <v>SD</v>
          </cell>
          <cell r="AV6630" t="str">
            <v>VIABLE</v>
          </cell>
        </row>
        <row r="6631">
          <cell r="AP6631">
            <v>169168</v>
          </cell>
          <cell r="AQ6631">
            <v>11004650</v>
          </cell>
          <cell r="AR6631">
            <v>11</v>
          </cell>
          <cell r="AT6631" t="str">
            <v>SD</v>
          </cell>
          <cell r="AV6631" t="str">
            <v>CONSTRUCCION POR FDL REPORTE 16/7/2014</v>
          </cell>
        </row>
        <row r="6632">
          <cell r="AP6632">
            <v>169170</v>
          </cell>
          <cell r="AQ6632">
            <v>11004099</v>
          </cell>
          <cell r="AR6632">
            <v>11</v>
          </cell>
          <cell r="AT6632" t="str">
            <v>SD</v>
          </cell>
          <cell r="AV6632" t="str">
            <v>VIABLE</v>
          </cell>
        </row>
        <row r="6633">
          <cell r="AP6633">
            <v>169172</v>
          </cell>
          <cell r="AQ6633">
            <v>11003682</v>
          </cell>
          <cell r="AR6633">
            <v>11</v>
          </cell>
          <cell r="AT6633" t="str">
            <v>SD</v>
          </cell>
          <cell r="AV6633" t="str">
            <v>VIABLE</v>
          </cell>
        </row>
        <row r="6634">
          <cell r="AP6634">
            <v>169169</v>
          </cell>
          <cell r="AQ6634">
            <v>11004282</v>
          </cell>
          <cell r="AR6634">
            <v>11</v>
          </cell>
          <cell r="AT6634" t="str">
            <v>SD</v>
          </cell>
          <cell r="AV6634" t="str">
            <v>VIABLE</v>
          </cell>
        </row>
        <row r="6635">
          <cell r="AP6635">
            <v>169080</v>
          </cell>
          <cell r="AQ6635">
            <v>11002436</v>
          </cell>
          <cell r="AR6635">
            <v>11</v>
          </cell>
          <cell r="AT6635" t="str">
            <v>SD</v>
          </cell>
          <cell r="AV6635" t="str">
            <v>SITP IDU-1794-2015 MP</v>
          </cell>
        </row>
        <row r="6636">
          <cell r="AP6636">
            <v>169085</v>
          </cell>
          <cell r="AQ6636">
            <v>11002327</v>
          </cell>
          <cell r="AR6636">
            <v>11</v>
          </cell>
          <cell r="AT6636" t="str">
            <v>SD</v>
          </cell>
          <cell r="AV6636" t="str">
            <v>SITP IDU-1794-2015 MP</v>
          </cell>
        </row>
        <row r="6637">
          <cell r="AP6637">
            <v>169082</v>
          </cell>
          <cell r="AQ6637">
            <v>11002378</v>
          </cell>
          <cell r="AR6637">
            <v>11</v>
          </cell>
          <cell r="AT6637" t="str">
            <v>SD</v>
          </cell>
          <cell r="AV6637" t="str">
            <v>SITP E&amp;D FDL</v>
          </cell>
        </row>
        <row r="6638">
          <cell r="AP6638">
            <v>169079</v>
          </cell>
          <cell r="AQ6638">
            <v>11002474</v>
          </cell>
          <cell r="AR6638">
            <v>11</v>
          </cell>
          <cell r="AT6638" t="str">
            <v>SD</v>
          </cell>
          <cell r="AV6638" t="str">
            <v>SITP IDU-1794-2015 MP</v>
          </cell>
        </row>
        <row r="6639">
          <cell r="AP6639">
            <v>169087</v>
          </cell>
          <cell r="AQ6639">
            <v>11011713</v>
          </cell>
          <cell r="AR6639">
            <v>11</v>
          </cell>
          <cell r="AT6639" t="str">
            <v>SD</v>
          </cell>
          <cell r="AV6639" t="str">
            <v>SITP IDU-1794-2015 MP</v>
          </cell>
        </row>
        <row r="6640">
          <cell r="AP6640">
            <v>169084</v>
          </cell>
          <cell r="AQ6640">
            <v>11002343</v>
          </cell>
          <cell r="AR6640">
            <v>11</v>
          </cell>
          <cell r="AT6640" t="str">
            <v>SD</v>
          </cell>
          <cell r="AV6640" t="str">
            <v>SITP IDU-1794-2015 MP</v>
          </cell>
        </row>
        <row r="6641">
          <cell r="AP6641">
            <v>169205</v>
          </cell>
          <cell r="AQ6641">
            <v>11002276</v>
          </cell>
          <cell r="AR6641">
            <v>11</v>
          </cell>
          <cell r="AT6641" t="str">
            <v>SD</v>
          </cell>
          <cell r="AV6641" t="str">
            <v>SITP IDU-1794-2015 MP</v>
          </cell>
        </row>
        <row r="6642">
          <cell r="AP6642">
            <v>169083</v>
          </cell>
          <cell r="AQ6642">
            <v>11002355</v>
          </cell>
          <cell r="AR6642">
            <v>11</v>
          </cell>
          <cell r="AT6642" t="str">
            <v>SD</v>
          </cell>
          <cell r="AV6642" t="str">
            <v>SITP IDU-1794-2015 MP</v>
          </cell>
        </row>
        <row r="6643">
          <cell r="AP6643">
            <v>169081</v>
          </cell>
          <cell r="AQ6643">
            <v>11002423</v>
          </cell>
          <cell r="AR6643">
            <v>11</v>
          </cell>
          <cell r="AT6643" t="str">
            <v>SD</v>
          </cell>
          <cell r="AV6643" t="str">
            <v>SITP IDU-1794-2015 MP</v>
          </cell>
        </row>
        <row r="6644">
          <cell r="AP6644">
            <v>176477</v>
          </cell>
          <cell r="AQ6644">
            <v>11001352</v>
          </cell>
          <cell r="AR6644">
            <v>11</v>
          </cell>
          <cell r="AT6644" t="str">
            <v>SD</v>
          </cell>
          <cell r="AV6644" t="str">
            <v>VIABLE</v>
          </cell>
        </row>
        <row r="6645">
          <cell r="AP6645">
            <v>175716</v>
          </cell>
          <cell r="AQ6645">
            <v>11001953</v>
          </cell>
          <cell r="AR6645">
            <v>11</v>
          </cell>
          <cell r="AT6645" t="str">
            <v>SD</v>
          </cell>
          <cell r="AV6645" t="str">
            <v>Viable</v>
          </cell>
        </row>
        <row r="6646">
          <cell r="AP6646">
            <v>176476</v>
          </cell>
          <cell r="AQ6646">
            <v>11001409</v>
          </cell>
          <cell r="AR6646">
            <v>11</v>
          </cell>
          <cell r="AT6646" t="str">
            <v>SD</v>
          </cell>
          <cell r="AV6646" t="str">
            <v>RESERVADO UMV</v>
          </cell>
        </row>
        <row r="6647">
          <cell r="AP6647">
            <v>176475</v>
          </cell>
          <cell r="AQ6647">
            <v>11001452</v>
          </cell>
          <cell r="AR6647">
            <v>11</v>
          </cell>
          <cell r="AT6647" t="str">
            <v>SD</v>
          </cell>
          <cell r="AV6647" t="str">
            <v>RESERVADO UMV</v>
          </cell>
        </row>
        <row r="6648">
          <cell r="AP6648">
            <v>176470</v>
          </cell>
          <cell r="AQ6648">
            <v>11001636</v>
          </cell>
          <cell r="AR6648">
            <v>11</v>
          </cell>
          <cell r="AT6648" t="str">
            <v>SD</v>
          </cell>
          <cell r="AV6648" t="str">
            <v>VIABLE</v>
          </cell>
        </row>
        <row r="6649">
          <cell r="AP6649">
            <v>473456</v>
          </cell>
          <cell r="AQ6649">
            <v>11012118</v>
          </cell>
          <cell r="AR6649">
            <v>11</v>
          </cell>
          <cell r="AT6649" t="str">
            <v>SD</v>
          </cell>
          <cell r="AV6649" t="str">
            <v>Viable Diseño Bicicarril</v>
          </cell>
        </row>
        <row r="6650">
          <cell r="AP6650">
            <v>176469</v>
          </cell>
          <cell r="AQ6650">
            <v>11001699</v>
          </cell>
          <cell r="AR6650">
            <v>11</v>
          </cell>
          <cell r="AT6650" t="str">
            <v>SD</v>
          </cell>
          <cell r="AV6650" t="str">
            <v>Viable Diseño Bicicarril</v>
          </cell>
        </row>
        <row r="6651">
          <cell r="AP6651">
            <v>177797</v>
          </cell>
          <cell r="AQ6651">
            <v>12000806</v>
          </cell>
          <cell r="AR6651">
            <v>12</v>
          </cell>
          <cell r="AS6651">
            <v>42569</v>
          </cell>
          <cell r="AT6651" t="str">
            <v>SD Reservado Mantenimiento Periódico FDL BARRIOS UNIDOS Circuito Movilidad  -</v>
          </cell>
          <cell r="AU6651">
            <v>0</v>
          </cell>
          <cell r="AV6651" t="str">
            <v>sc</v>
          </cell>
        </row>
        <row r="6652">
          <cell r="AP6652">
            <v>177798</v>
          </cell>
          <cell r="AQ6652">
            <v>12000731</v>
          </cell>
          <cell r="AR6652">
            <v>12</v>
          </cell>
          <cell r="AS6652">
            <v>42313</v>
          </cell>
          <cell r="AT6652" t="str">
            <v>IDU-70-2008 Terminado Acciones de Movilidad IDU Local  -</v>
          </cell>
          <cell r="AU6652">
            <v>0</v>
          </cell>
          <cell r="AV6652" t="str">
            <v>sc</v>
          </cell>
        </row>
        <row r="6653">
          <cell r="AP6653">
            <v>177821</v>
          </cell>
          <cell r="AQ6653">
            <v>12001209</v>
          </cell>
          <cell r="AR6653">
            <v>12</v>
          </cell>
          <cell r="AS6653">
            <v>42569</v>
          </cell>
          <cell r="AT6653" t="str">
            <v>SD Reservado Mantenimiento Periódico FDL BARRIOS UNIDOS Circuito Movilidad  -</v>
          </cell>
          <cell r="AU6653">
            <v>0</v>
          </cell>
          <cell r="AV6653" t="str">
            <v>sc</v>
          </cell>
        </row>
        <row r="6654">
          <cell r="AP6654">
            <v>177822</v>
          </cell>
          <cell r="AQ6654">
            <v>12001120</v>
          </cell>
          <cell r="AR6654">
            <v>12</v>
          </cell>
          <cell r="AS6654">
            <v>42226</v>
          </cell>
          <cell r="AT6654" t="str">
            <v>UMV-638-2013 Terminado Acciones de Movilidad UAERMV Circuito Movilidad  -</v>
          </cell>
          <cell r="AU6654">
            <v>0</v>
          </cell>
          <cell r="AV6654" t="str">
            <v>sc</v>
          </cell>
        </row>
        <row r="6655">
          <cell r="AP6655">
            <v>177849</v>
          </cell>
          <cell r="AQ6655">
            <v>12000908</v>
          </cell>
          <cell r="AR6655">
            <v>12</v>
          </cell>
          <cell r="AS6655">
            <v>42359</v>
          </cell>
          <cell r="AT6655" t="str">
            <v>110-2015 En Ejecución Estudios y diseños FDL BARRIOS UNIDOS Local  -</v>
          </cell>
          <cell r="AU6655">
            <v>0</v>
          </cell>
          <cell r="AV6655" t="str">
            <v>sc</v>
          </cell>
        </row>
        <row r="6656">
          <cell r="AP6656">
            <v>177850</v>
          </cell>
          <cell r="AQ6656">
            <v>12000838</v>
          </cell>
          <cell r="AR6656">
            <v>12</v>
          </cell>
          <cell r="AS6656">
            <v>42766</v>
          </cell>
          <cell r="AT6656" t="str">
            <v>SD Reservado Mantenimiento Rutinario IDU Local EJECUCION SITP 2016 -</v>
          </cell>
          <cell r="AU6656">
            <v>0</v>
          </cell>
          <cell r="AV6656" t="str">
            <v>sc</v>
          </cell>
        </row>
        <row r="6657">
          <cell r="AP6657">
            <v>177851</v>
          </cell>
          <cell r="AQ6657">
            <v>12000799</v>
          </cell>
          <cell r="AR6657">
            <v>12</v>
          </cell>
          <cell r="AS6657">
            <v>42731</v>
          </cell>
          <cell r="AT6657" t="str">
            <v>SD Reservado Mantenimiento Periódico IDU Local EJECUCION SITP 2016 -</v>
          </cell>
          <cell r="AU6657">
            <v>0</v>
          </cell>
          <cell r="AV6657" t="str">
            <v>sc</v>
          </cell>
        </row>
        <row r="6658">
          <cell r="AP6658">
            <v>177852</v>
          </cell>
          <cell r="AQ6658">
            <v>12000768</v>
          </cell>
          <cell r="AR6658">
            <v>12</v>
          </cell>
          <cell r="AS6658">
            <v>42766</v>
          </cell>
          <cell r="AT6658" t="str">
            <v>SD Reservado Mantenimiento Periódico IDU Local EJECUCION SITP 2016 -</v>
          </cell>
          <cell r="AU6658">
            <v>0</v>
          </cell>
          <cell r="AV6658" t="str">
            <v>sc</v>
          </cell>
        </row>
        <row r="6659">
          <cell r="AP6659">
            <v>177853</v>
          </cell>
          <cell r="AQ6659">
            <v>12000729</v>
          </cell>
          <cell r="AR6659">
            <v>12</v>
          </cell>
          <cell r="AS6659">
            <v>42766</v>
          </cell>
          <cell r="AT6659" t="str">
            <v>SD Reservado Mantenimiento Periódico IDU Local EJECUCION SITP 2016 -</v>
          </cell>
          <cell r="AU6659">
            <v>0</v>
          </cell>
          <cell r="AV6659" t="str">
            <v>sc</v>
          </cell>
        </row>
        <row r="6660">
          <cell r="AP6660">
            <v>177854</v>
          </cell>
          <cell r="AQ6660">
            <v>12000711</v>
          </cell>
          <cell r="AR6660">
            <v>12</v>
          </cell>
          <cell r="AS6660">
            <v>42766</v>
          </cell>
          <cell r="AT6660" t="str">
            <v>SD Reservado Mantenimiento Periódico IDU Local EJECUCION SITP 2016 -</v>
          </cell>
          <cell r="AU6660">
            <v>0</v>
          </cell>
          <cell r="AV6660" t="str">
            <v>sc</v>
          </cell>
        </row>
        <row r="6661">
          <cell r="AP6661">
            <v>177855</v>
          </cell>
          <cell r="AQ6661">
            <v>12000678</v>
          </cell>
          <cell r="AR6661">
            <v>12</v>
          </cell>
          <cell r="AS6661">
            <v>42766</v>
          </cell>
          <cell r="AT6661" t="str">
            <v>SD Reservado Mantenimiento Rutinario IDU Local EJECUCION SITP 2016 -</v>
          </cell>
          <cell r="AU6661">
            <v>0</v>
          </cell>
          <cell r="AV6661" t="str">
            <v>sc</v>
          </cell>
        </row>
        <row r="6662">
          <cell r="AP6662">
            <v>177856</v>
          </cell>
          <cell r="AQ6662">
            <v>12000644</v>
          </cell>
          <cell r="AR6662">
            <v>12</v>
          </cell>
          <cell r="AS6662">
            <v>42766</v>
          </cell>
          <cell r="AT6662" t="str">
            <v>SD Reservado Mantenimiento Rutinario IDU Local EJECUCION SITP 2016 -</v>
          </cell>
          <cell r="AU6662">
            <v>0</v>
          </cell>
          <cell r="AV6662" t="str">
            <v>sc</v>
          </cell>
        </row>
        <row r="6663">
          <cell r="AP6663">
            <v>177857</v>
          </cell>
          <cell r="AQ6663">
            <v>12000615</v>
          </cell>
          <cell r="AR6663">
            <v>12</v>
          </cell>
          <cell r="AS6663">
            <v>42766</v>
          </cell>
          <cell r="AT6663" t="str">
            <v>SD Reservado Mantenimiento Rutinario IDU Local EJECUCION SITP 2016 -</v>
          </cell>
          <cell r="AU6663">
            <v>0</v>
          </cell>
          <cell r="AV6663" t="str">
            <v>sc</v>
          </cell>
        </row>
        <row r="6664">
          <cell r="AP6664">
            <v>177858</v>
          </cell>
          <cell r="AQ6664">
            <v>12000585</v>
          </cell>
          <cell r="AR6664">
            <v>12</v>
          </cell>
          <cell r="AS6664">
            <v>42766</v>
          </cell>
          <cell r="AT6664" t="str">
            <v>SD Reservado Mantenimiento Rutinario IDU Local EJECUCION SITP 2016 -</v>
          </cell>
          <cell r="AU6664">
            <v>0</v>
          </cell>
          <cell r="AV6664" t="str">
            <v>sc</v>
          </cell>
        </row>
        <row r="6665">
          <cell r="AP6665">
            <v>177859</v>
          </cell>
          <cell r="AQ6665">
            <v>12000559</v>
          </cell>
          <cell r="AR6665">
            <v>12</v>
          </cell>
          <cell r="AS6665">
            <v>42766</v>
          </cell>
          <cell r="AT6665" t="str">
            <v>SD Reservado Mantenimiento Periódico IDU Local EJECUCION SITP 2016 -</v>
          </cell>
          <cell r="AU6665">
            <v>0</v>
          </cell>
          <cell r="AV6665" t="str">
            <v>sc</v>
          </cell>
        </row>
        <row r="6666">
          <cell r="AP6666">
            <v>177956</v>
          </cell>
          <cell r="AQ6666">
            <v>12001144</v>
          </cell>
          <cell r="AR6666">
            <v>12</v>
          </cell>
          <cell r="AS6666">
            <v>42768</v>
          </cell>
          <cell r="AT6666" t="str">
            <v>SD Reservado Acciones de Movilidad UAERMV Local Salvando Vidas -</v>
          </cell>
          <cell r="AU6666">
            <v>0</v>
          </cell>
          <cell r="AV6666" t="str">
            <v>sc</v>
          </cell>
        </row>
        <row r="6667">
          <cell r="AP6667">
            <v>177958</v>
          </cell>
          <cell r="AQ6667">
            <v>12001058</v>
          </cell>
          <cell r="AR6667">
            <v>12</v>
          </cell>
          <cell r="AS6667">
            <v>42768</v>
          </cell>
          <cell r="AT6667" t="str">
            <v>SD Reservado Acciones de Movilidad UAERMV Local Salvando Vidas -</v>
          </cell>
          <cell r="AU6667">
            <v>0</v>
          </cell>
          <cell r="AV6667" t="str">
            <v>sc</v>
          </cell>
        </row>
        <row r="6668">
          <cell r="AP6668">
            <v>177959</v>
          </cell>
          <cell r="AQ6668">
            <v>12001016</v>
          </cell>
          <cell r="AR6668">
            <v>12</v>
          </cell>
          <cell r="AS6668">
            <v>42226</v>
          </cell>
          <cell r="AT6668" t="str">
            <v>UMV-638-2013 Terminado Acciones de Movilidad UAERMV Local  -</v>
          </cell>
          <cell r="AU6668">
            <v>0</v>
          </cell>
          <cell r="AV6668" t="str">
            <v>sc</v>
          </cell>
        </row>
        <row r="6669">
          <cell r="AP6669">
            <v>177961</v>
          </cell>
          <cell r="AQ6669">
            <v>12000925</v>
          </cell>
          <cell r="AR6669">
            <v>12</v>
          </cell>
          <cell r="AS6669">
            <v>42226</v>
          </cell>
          <cell r="AT6669" t="str">
            <v>UMV-638-2013 Terminado Acciones de Movilidad UAERMV Local  -</v>
          </cell>
          <cell r="AU6669">
            <v>0</v>
          </cell>
          <cell r="AV6669" t="str">
            <v>sc</v>
          </cell>
        </row>
        <row r="6670">
          <cell r="AP6670">
            <v>177963</v>
          </cell>
          <cell r="AQ6670">
            <v>12000821</v>
          </cell>
          <cell r="AR6670">
            <v>12</v>
          </cell>
          <cell r="AS6670">
            <v>42768</v>
          </cell>
          <cell r="AT6670" t="str">
            <v>SD Reservado Acciones de Movilidad UAERMV Local Salvando Vidas -</v>
          </cell>
          <cell r="AU6670">
            <v>0</v>
          </cell>
          <cell r="AV6670" t="str">
            <v>sc</v>
          </cell>
        </row>
        <row r="6671">
          <cell r="AP6671">
            <v>178186</v>
          </cell>
          <cell r="AQ6671">
            <v>12001137</v>
          </cell>
          <cell r="AR6671">
            <v>12</v>
          </cell>
          <cell r="AS6671">
            <v>40988</v>
          </cell>
          <cell r="AT6671" t="str">
            <v>UMV-189-2009 Terminado Mantenimiento Periódico UAERMV Local  -</v>
          </cell>
          <cell r="AU6671">
            <v>0</v>
          </cell>
          <cell r="AV6671" t="str">
            <v>sc</v>
          </cell>
        </row>
        <row r="6672">
          <cell r="AP6672">
            <v>178484</v>
          </cell>
          <cell r="AQ6672">
            <v>12002192</v>
          </cell>
          <cell r="AR6672">
            <v>12</v>
          </cell>
          <cell r="AS6672">
            <v>42313</v>
          </cell>
          <cell r="AT6672" t="str">
            <v>IDU-70-2008 Terminado Acciones de Movilidad IDU Local  -</v>
          </cell>
          <cell r="AU6672">
            <v>0</v>
          </cell>
          <cell r="AV6672" t="str">
            <v>sc</v>
          </cell>
        </row>
        <row r="6673">
          <cell r="AP6673">
            <v>178485</v>
          </cell>
          <cell r="AQ6673">
            <v>12002144</v>
          </cell>
          <cell r="AR6673">
            <v>12</v>
          </cell>
          <cell r="AS6673">
            <v>42313</v>
          </cell>
          <cell r="AT6673" t="str">
            <v>IDU-70-2008 Terminado Acciones de Movilidad IDU Local  -</v>
          </cell>
          <cell r="AU6673">
            <v>0</v>
          </cell>
          <cell r="AV6673" t="str">
            <v>sc</v>
          </cell>
        </row>
        <row r="6674">
          <cell r="AP6674">
            <v>178570</v>
          </cell>
          <cell r="AQ6674">
            <v>12000524</v>
          </cell>
          <cell r="AR6674">
            <v>12</v>
          </cell>
          <cell r="AS6674">
            <v>42313</v>
          </cell>
          <cell r="AT6674" t="str">
            <v>IDU-1663-2014 Terminado Mantenimiento Periódico IDU Local  -</v>
          </cell>
          <cell r="AU6674">
            <v>0</v>
          </cell>
          <cell r="AV6674" t="str">
            <v>sc</v>
          </cell>
        </row>
        <row r="6675">
          <cell r="AP6675">
            <v>178759</v>
          </cell>
          <cell r="AQ6675">
            <v>12001780</v>
          </cell>
          <cell r="AR6675">
            <v>12</v>
          </cell>
          <cell r="AS6675">
            <v>42342</v>
          </cell>
          <cell r="AT6675" t="str">
            <v>IDU-1259-2014 En Ejecución Construcción IDU Arterial  --POLIZA ESTABILIDAD Y CALIDAD ACTIVA</v>
          </cell>
          <cell r="AU6675">
            <v>44403</v>
          </cell>
          <cell r="AV6675" t="str">
            <v>sc</v>
          </cell>
        </row>
        <row r="6676">
          <cell r="AP6676">
            <v>178761</v>
          </cell>
          <cell r="AQ6676">
            <v>12001706</v>
          </cell>
          <cell r="AR6676">
            <v>12</v>
          </cell>
          <cell r="AS6676">
            <v>42342</v>
          </cell>
          <cell r="AT6676" t="str">
            <v>IDU-1259-2014 En Ejecución Construcción IDU Arterial  --POLIZA ESTABILIDAD Y CALIDAD ACTIVA</v>
          </cell>
          <cell r="AU6676">
            <v>44403</v>
          </cell>
          <cell r="AV6676" t="str">
            <v>sc</v>
          </cell>
        </row>
        <row r="6677">
          <cell r="AP6677">
            <v>178763</v>
          </cell>
          <cell r="AQ6677">
            <v>12001633</v>
          </cell>
          <cell r="AR6677">
            <v>12</v>
          </cell>
          <cell r="AS6677">
            <v>42342</v>
          </cell>
          <cell r="AT6677" t="str">
            <v>IDU-1259-2014 En Ejecución Construcción IDU Arterial  --POLIZA ESTABILIDAD Y CALIDAD ACTIVA</v>
          </cell>
          <cell r="AU6677">
            <v>44403</v>
          </cell>
          <cell r="AV6677" t="str">
            <v>sc</v>
          </cell>
        </row>
        <row r="6678">
          <cell r="AP6678">
            <v>178784</v>
          </cell>
          <cell r="AQ6678">
            <v>12002774</v>
          </cell>
          <cell r="AR6678">
            <v>12</v>
          </cell>
          <cell r="AS6678">
            <v>42313</v>
          </cell>
          <cell r="AT6678" t="str">
            <v>IDU-2053-2015 Terminado Mantenimiento Periódico IDU Circuito Movilidad  -</v>
          </cell>
          <cell r="AU6678">
            <v>0</v>
          </cell>
          <cell r="AV6678" t="str">
            <v>sc</v>
          </cell>
        </row>
        <row r="6679">
          <cell r="AP6679">
            <v>178795</v>
          </cell>
          <cell r="AQ6679">
            <v>12002372</v>
          </cell>
          <cell r="AR6679">
            <v>12</v>
          </cell>
          <cell r="AS6679">
            <v>42226</v>
          </cell>
          <cell r="AT6679" t="str">
            <v>UMV-638-2013 Terminado Acciones de Movilidad UAERMV Circuito Movilidad  -</v>
          </cell>
          <cell r="AU6679">
            <v>0</v>
          </cell>
          <cell r="AV6679" t="str">
            <v>sc</v>
          </cell>
        </row>
        <row r="6680">
          <cell r="AP6680">
            <v>178796</v>
          </cell>
          <cell r="AQ6680">
            <v>12002336</v>
          </cell>
          <cell r="AR6680">
            <v>12</v>
          </cell>
          <cell r="AS6680">
            <v>42212</v>
          </cell>
          <cell r="AT6680" t="str">
            <v>105-2015 En Ejecución Mantenimiento Periódico FDL BARRIOS UNIDOS Arterial  -</v>
          </cell>
          <cell r="AU6680">
            <v>0</v>
          </cell>
          <cell r="AV6680" t="str">
            <v>sc</v>
          </cell>
        </row>
        <row r="6681">
          <cell r="AP6681">
            <v>178917</v>
          </cell>
          <cell r="AQ6681">
            <v>12002180</v>
          </cell>
          <cell r="AR6681">
            <v>12</v>
          </cell>
          <cell r="AS6681">
            <v>42313</v>
          </cell>
          <cell r="AT6681" t="str">
            <v>IDU-2053-2015 Terminado Mantenimiento Periódico IDU Local  -</v>
          </cell>
          <cell r="AU6681">
            <v>0</v>
          </cell>
          <cell r="AV6681" t="str">
            <v>sc</v>
          </cell>
        </row>
        <row r="6682">
          <cell r="AP6682">
            <v>178938</v>
          </cell>
          <cell r="AQ6682">
            <v>12002534</v>
          </cell>
          <cell r="AR6682">
            <v>12</v>
          </cell>
          <cell r="AS6682">
            <v>42768</v>
          </cell>
          <cell r="AT6682" t="str">
            <v>SD Reservado Acciones de Movilidad UAERMV Circuito Movilidad Salvando Vidas -</v>
          </cell>
          <cell r="AU6682">
            <v>0</v>
          </cell>
          <cell r="AV6682" t="str">
            <v>sc</v>
          </cell>
        </row>
        <row r="6683">
          <cell r="AP6683">
            <v>178940</v>
          </cell>
          <cell r="AQ6683">
            <v>12002456</v>
          </cell>
          <cell r="AR6683">
            <v>12</v>
          </cell>
          <cell r="AS6683">
            <v>42768</v>
          </cell>
          <cell r="AT6683" t="str">
            <v>SD Reservado Acciones de Movilidad UAERMV Circuito Movilidad Salvando Vidas -</v>
          </cell>
          <cell r="AU6683">
            <v>0</v>
          </cell>
          <cell r="AV6683" t="str">
            <v>sc</v>
          </cell>
        </row>
        <row r="6684">
          <cell r="AP6684">
            <v>178949</v>
          </cell>
          <cell r="AQ6684">
            <v>12002206</v>
          </cell>
          <cell r="AR6684">
            <v>12</v>
          </cell>
          <cell r="AS6684">
            <v>42313</v>
          </cell>
          <cell r="AT6684" t="str">
            <v>IDU-2053-2015 Terminado Mantenimiento Periódico IDU Circuito Movilidad  -</v>
          </cell>
          <cell r="AU6684">
            <v>0</v>
          </cell>
          <cell r="AV6684" t="str">
            <v>sc</v>
          </cell>
        </row>
        <row r="6685">
          <cell r="AP6685">
            <v>178955</v>
          </cell>
          <cell r="AQ6685">
            <v>12002023</v>
          </cell>
          <cell r="AR6685">
            <v>12</v>
          </cell>
          <cell r="AS6685">
            <v>42768</v>
          </cell>
          <cell r="AT6685" t="str">
            <v>SD Reservado Acciones de Movilidad UAERMV Circuito Movilidad Salvando Vidas -</v>
          </cell>
          <cell r="AU6685">
            <v>0</v>
          </cell>
          <cell r="AV6685" t="str">
            <v>sc</v>
          </cell>
        </row>
        <row r="6686">
          <cell r="AP6686">
            <v>178992</v>
          </cell>
          <cell r="AQ6686">
            <v>12002585</v>
          </cell>
          <cell r="AR6686">
            <v>12</v>
          </cell>
          <cell r="AS6686">
            <v>42359</v>
          </cell>
          <cell r="AT6686" t="str">
            <v>110-2015 En Ejecución Estudios y diseños FDL BARRIOS UNIDOS Local  -</v>
          </cell>
          <cell r="AU6686">
            <v>0</v>
          </cell>
          <cell r="AV6686" t="str">
            <v>sc</v>
          </cell>
        </row>
        <row r="6687">
          <cell r="AP6687">
            <v>179002</v>
          </cell>
          <cell r="AQ6687">
            <v>12002800</v>
          </cell>
          <cell r="AR6687">
            <v>12</v>
          </cell>
          <cell r="AS6687">
            <v>42313</v>
          </cell>
          <cell r="AT6687" t="str">
            <v>IDU-2053-2015 Terminado Mantenimiento Periódico IDU Local  -</v>
          </cell>
          <cell r="AU6687">
            <v>0</v>
          </cell>
          <cell r="AV6687" t="str">
            <v>sc</v>
          </cell>
        </row>
        <row r="6688">
          <cell r="AP6688">
            <v>179003</v>
          </cell>
          <cell r="AQ6688">
            <v>12002735</v>
          </cell>
          <cell r="AR6688">
            <v>12</v>
          </cell>
          <cell r="AS6688">
            <v>42359</v>
          </cell>
          <cell r="AT6688" t="str">
            <v>110-2015 En Ejecución Estudios y diseños FDL BARRIOS UNIDOS Local  Reporte por servidor de mapas-</v>
          </cell>
          <cell r="AU6688">
            <v>0</v>
          </cell>
          <cell r="AV6688" t="str">
            <v>sc</v>
          </cell>
        </row>
        <row r="6689">
          <cell r="AP6689">
            <v>179004</v>
          </cell>
          <cell r="AQ6689">
            <v>12002727</v>
          </cell>
          <cell r="AR6689">
            <v>12</v>
          </cell>
          <cell r="AS6689">
            <v>42278</v>
          </cell>
          <cell r="AT6689" t="str">
            <v>059-2014 Terminado Mantenimiento Periódico FDL BARRIOS UNIDOS Local  Intervenida sin reservar en el IDU-</v>
          </cell>
          <cell r="AU6689">
            <v>0</v>
          </cell>
          <cell r="AV6689" t="str">
            <v>sc</v>
          </cell>
        </row>
        <row r="6690">
          <cell r="AP6690">
            <v>179005</v>
          </cell>
          <cell r="AQ6690">
            <v>12002714</v>
          </cell>
          <cell r="AR6690">
            <v>12</v>
          </cell>
          <cell r="AS6690">
            <v>42278</v>
          </cell>
          <cell r="AT6690" t="str">
            <v>059-2014 Terminado Mantenimiento Periódico FDL BARRIOS UNIDOS Local  Intervenida sin reservar en el IDU-</v>
          </cell>
          <cell r="AU6690">
            <v>0</v>
          </cell>
          <cell r="AV6690" t="str">
            <v>sc</v>
          </cell>
        </row>
        <row r="6691">
          <cell r="AP6691">
            <v>179007</v>
          </cell>
          <cell r="AQ6691">
            <v>12002696</v>
          </cell>
          <cell r="AR6691">
            <v>12</v>
          </cell>
          <cell r="AS6691">
            <v>42101</v>
          </cell>
          <cell r="AT6691" t="str">
            <v>UMV-638-2013 Terminado Acciones de Movilidad UAERMV Local  -</v>
          </cell>
          <cell r="AU6691">
            <v>0</v>
          </cell>
          <cell r="AV6691" t="str">
            <v>sc</v>
          </cell>
        </row>
        <row r="6692">
          <cell r="AP6692">
            <v>179087</v>
          </cell>
          <cell r="AQ6692">
            <v>12002469</v>
          </cell>
          <cell r="AR6692">
            <v>12</v>
          </cell>
          <cell r="AS6692">
            <v>42359</v>
          </cell>
          <cell r="AT6692" t="str">
            <v>110-2014 En Ejecución Estudios y diseños FDL BARRIOS UNIDOS Circuito Movilidad  Reporte por servidor de mapas-</v>
          </cell>
          <cell r="AU6692">
            <v>0</v>
          </cell>
          <cell r="AV6692" t="str">
            <v>sc</v>
          </cell>
        </row>
        <row r="6693">
          <cell r="AP6693">
            <v>179106</v>
          </cell>
          <cell r="AQ6693">
            <v>12002760</v>
          </cell>
          <cell r="AR6693">
            <v>12</v>
          </cell>
          <cell r="AS6693">
            <v>42768</v>
          </cell>
          <cell r="AT6693" t="str">
            <v>SD Reservado Acciones de Movilidad UAERMV Circuito Movilidad Salvando Vidas -</v>
          </cell>
          <cell r="AU6693">
            <v>0</v>
          </cell>
          <cell r="AV6693" t="str">
            <v>sc</v>
          </cell>
        </row>
        <row r="6694">
          <cell r="AP6694">
            <v>179183</v>
          </cell>
          <cell r="AQ6694">
            <v>12002599</v>
          </cell>
          <cell r="AR6694">
            <v>12</v>
          </cell>
          <cell r="AS6694">
            <v>42313</v>
          </cell>
          <cell r="AT6694" t="str">
            <v>IDU-2053-2015 Terminado Mantenimiento Periódico IDU Circuito Movilidad  -</v>
          </cell>
          <cell r="AU6694">
            <v>0</v>
          </cell>
          <cell r="AV6694" t="str">
            <v>sc</v>
          </cell>
        </row>
        <row r="6695">
          <cell r="AP6695">
            <v>179184</v>
          </cell>
          <cell r="AQ6695">
            <v>12002563</v>
          </cell>
          <cell r="AR6695">
            <v>12</v>
          </cell>
          <cell r="AS6695">
            <v>42313</v>
          </cell>
          <cell r="AT6695" t="str">
            <v>IDU-2053-2015 Terminado Mantenimiento Periódico IDU Circuito Movilidad  -</v>
          </cell>
          <cell r="AU6695">
            <v>0</v>
          </cell>
          <cell r="AV6695" t="str">
            <v>sc</v>
          </cell>
        </row>
        <row r="6696">
          <cell r="AP6696">
            <v>179185</v>
          </cell>
          <cell r="AQ6696">
            <v>12002535</v>
          </cell>
          <cell r="AR6696">
            <v>12</v>
          </cell>
          <cell r="AS6696">
            <v>42313</v>
          </cell>
          <cell r="AT6696" t="str">
            <v>IDU-2053-2015 Terminado Mantenimiento Periódico IDU Circuito Movilidad  -</v>
          </cell>
          <cell r="AU6696">
            <v>0</v>
          </cell>
          <cell r="AV6696" t="str">
            <v>sc</v>
          </cell>
        </row>
        <row r="6697">
          <cell r="AP6697">
            <v>179186</v>
          </cell>
          <cell r="AQ6697">
            <v>12002499</v>
          </cell>
          <cell r="AR6697">
            <v>12</v>
          </cell>
          <cell r="AS6697">
            <v>42313</v>
          </cell>
          <cell r="AT6697" t="str">
            <v>IDU-2053-2015 Terminado Mantenimiento Periódico IDU Circuito Movilidad  -</v>
          </cell>
          <cell r="AU6697">
            <v>0</v>
          </cell>
          <cell r="AV6697" t="str">
            <v>sc</v>
          </cell>
        </row>
        <row r="6698">
          <cell r="AP6698">
            <v>179187</v>
          </cell>
          <cell r="AQ6698">
            <v>12002472</v>
          </cell>
          <cell r="AR6698">
            <v>12</v>
          </cell>
          <cell r="AS6698">
            <v>42313</v>
          </cell>
          <cell r="AT6698" t="str">
            <v>IDU-2053-2015 Terminado Mantenimiento Periódico IDU Circuito Movilidad  -</v>
          </cell>
          <cell r="AU6698">
            <v>0</v>
          </cell>
          <cell r="AV6698" t="str">
            <v>sc</v>
          </cell>
        </row>
        <row r="6699">
          <cell r="AP6699">
            <v>179188</v>
          </cell>
          <cell r="AQ6699">
            <v>12002450</v>
          </cell>
          <cell r="AR6699">
            <v>12</v>
          </cell>
          <cell r="AS6699">
            <v>42313</v>
          </cell>
          <cell r="AT6699" t="str">
            <v>IDU-2053-2015 Terminado Mantenimiento Periódico IDU Circuito Movilidad  -</v>
          </cell>
          <cell r="AU6699">
            <v>0</v>
          </cell>
          <cell r="AV6699" t="str">
            <v>sc</v>
          </cell>
        </row>
        <row r="6700">
          <cell r="AP6700">
            <v>179189</v>
          </cell>
          <cell r="AQ6700">
            <v>12002427</v>
          </cell>
          <cell r="AR6700">
            <v>12</v>
          </cell>
          <cell r="AS6700">
            <v>42313</v>
          </cell>
          <cell r="AT6700" t="str">
            <v>IDU-2053-2015 Terminado Mantenimiento Periódico IDU Circuito Movilidad  -</v>
          </cell>
          <cell r="AU6700">
            <v>0</v>
          </cell>
          <cell r="AV6700" t="str">
            <v>sc</v>
          </cell>
        </row>
        <row r="6701">
          <cell r="AP6701">
            <v>179190</v>
          </cell>
          <cell r="AQ6701">
            <v>12002399</v>
          </cell>
          <cell r="AR6701">
            <v>12</v>
          </cell>
          <cell r="AS6701">
            <v>42313</v>
          </cell>
          <cell r="AT6701" t="str">
            <v>IDU-2053-2015 Terminado Mantenimiento Periódico IDU Circuito Movilidad  -</v>
          </cell>
          <cell r="AU6701">
            <v>0</v>
          </cell>
          <cell r="AV6701" t="str">
            <v>sc</v>
          </cell>
        </row>
        <row r="6702">
          <cell r="AP6702">
            <v>179191</v>
          </cell>
          <cell r="AQ6702">
            <v>12002382</v>
          </cell>
          <cell r="AR6702">
            <v>12</v>
          </cell>
          <cell r="AS6702">
            <v>42313</v>
          </cell>
          <cell r="AT6702" t="str">
            <v>IDU-2053-2015 Terminado Mantenimiento Periódico IDU Circuito Movilidad  -</v>
          </cell>
          <cell r="AU6702">
            <v>0</v>
          </cell>
          <cell r="AV6702" t="str">
            <v>sc</v>
          </cell>
        </row>
        <row r="6703">
          <cell r="AP6703">
            <v>179192</v>
          </cell>
          <cell r="AQ6703">
            <v>12002360</v>
          </cell>
          <cell r="AR6703">
            <v>12</v>
          </cell>
          <cell r="AS6703">
            <v>42313</v>
          </cell>
          <cell r="AT6703" t="str">
            <v>IDU-2053-2015 Terminado Mantenimiento Periódico IDU Circuito Movilidad  -</v>
          </cell>
          <cell r="AU6703">
            <v>0</v>
          </cell>
          <cell r="AV6703" t="str">
            <v>sc</v>
          </cell>
        </row>
        <row r="6704">
          <cell r="AP6704">
            <v>179193</v>
          </cell>
          <cell r="AQ6704">
            <v>12002341</v>
          </cell>
          <cell r="AR6704">
            <v>12</v>
          </cell>
          <cell r="AS6704">
            <v>42313</v>
          </cell>
          <cell r="AT6704" t="str">
            <v>IDU-2053-2015 Terminado Mantenimiento Periódico IDU Circuito Movilidad  -</v>
          </cell>
          <cell r="AU6704">
            <v>0</v>
          </cell>
          <cell r="AV6704" t="str">
            <v>sc</v>
          </cell>
        </row>
        <row r="6705">
          <cell r="AP6705">
            <v>179194</v>
          </cell>
          <cell r="AQ6705">
            <v>12002319</v>
          </cell>
          <cell r="AR6705">
            <v>12</v>
          </cell>
          <cell r="AS6705">
            <v>42313</v>
          </cell>
          <cell r="AT6705" t="str">
            <v>IDU-70-2008 Terminado Rehabilitación IDU Circuito Movilidad  -Calzada2-POLIZA ESTABILIDAD ACTIVA</v>
          </cell>
          <cell r="AU6705">
            <v>43163</v>
          </cell>
          <cell r="AV6705" t="str">
            <v>sc</v>
          </cell>
        </row>
        <row r="6706">
          <cell r="AP6706">
            <v>179195</v>
          </cell>
          <cell r="AQ6706">
            <v>12002297</v>
          </cell>
          <cell r="AR6706">
            <v>12</v>
          </cell>
          <cell r="AS6706">
            <v>42313</v>
          </cell>
          <cell r="AT6706" t="str">
            <v>IDU-70-2008 Terminado Rehabilitación IDU Circuito Movilidad  -Calzada2-POLIZA ESTABILIDAD ACTIVA</v>
          </cell>
          <cell r="AU6706">
            <v>43163</v>
          </cell>
          <cell r="AV6706" t="str">
            <v>sc</v>
          </cell>
        </row>
        <row r="6707">
          <cell r="AP6707">
            <v>179196</v>
          </cell>
          <cell r="AQ6707">
            <v>12002279</v>
          </cell>
          <cell r="AR6707">
            <v>12</v>
          </cell>
          <cell r="AS6707">
            <v>42313</v>
          </cell>
          <cell r="AT6707" t="str">
            <v>IDU-70-2008 Terminado Rehabilitación IDU Circuito Movilidad  -Calzada2-POLIZA ESTABILIDAD ACTIVA</v>
          </cell>
          <cell r="AU6707">
            <v>43163</v>
          </cell>
          <cell r="AV6707" t="str">
            <v>sc</v>
          </cell>
        </row>
        <row r="6708">
          <cell r="AP6708">
            <v>179197</v>
          </cell>
          <cell r="AQ6708">
            <v>12002259</v>
          </cell>
          <cell r="AR6708">
            <v>12</v>
          </cell>
          <cell r="AS6708">
            <v>42313</v>
          </cell>
          <cell r="AT6708" t="str">
            <v>IDU-2053-2015 Terminado Mantenimiento Periódico IDU Circuito Movilidad  -</v>
          </cell>
          <cell r="AU6708">
            <v>0</v>
          </cell>
          <cell r="AV6708" t="str">
            <v>sc</v>
          </cell>
        </row>
        <row r="6709">
          <cell r="AP6709">
            <v>179198</v>
          </cell>
          <cell r="AQ6709">
            <v>12002234</v>
          </cell>
          <cell r="AR6709">
            <v>12</v>
          </cell>
          <cell r="AS6709">
            <v>42313</v>
          </cell>
          <cell r="AT6709" t="str">
            <v>IDU-2053-2015 Terminado Mantenimiento Periódico IDU Circuito Movilidad  -</v>
          </cell>
          <cell r="AU6709">
            <v>0</v>
          </cell>
          <cell r="AV6709" t="str">
            <v>sc</v>
          </cell>
        </row>
        <row r="6710">
          <cell r="AP6710">
            <v>179199</v>
          </cell>
          <cell r="AQ6710">
            <v>12002214</v>
          </cell>
          <cell r="AR6710">
            <v>12</v>
          </cell>
          <cell r="AS6710">
            <v>42313</v>
          </cell>
          <cell r="AT6710" t="str">
            <v>IDU-2053-2015 Terminado Mantenimiento Periódico IDU Circuito Movilidad  -</v>
          </cell>
          <cell r="AU6710">
            <v>0</v>
          </cell>
          <cell r="AV6710" t="str">
            <v>sc</v>
          </cell>
        </row>
        <row r="6711">
          <cell r="AP6711">
            <v>179220</v>
          </cell>
          <cell r="AQ6711">
            <v>12002586</v>
          </cell>
          <cell r="AR6711">
            <v>12</v>
          </cell>
          <cell r="AS6711">
            <v>42494</v>
          </cell>
          <cell r="AT6711" t="str">
            <v>110-2015 Reservado Estudios y diseños FDL BARRIOS UNIDOS Local  -</v>
          </cell>
          <cell r="AU6711">
            <v>0</v>
          </cell>
          <cell r="AV6711" t="str">
            <v>sc</v>
          </cell>
        </row>
        <row r="6712">
          <cell r="AP6712">
            <v>179221</v>
          </cell>
          <cell r="AQ6712">
            <v>12002572</v>
          </cell>
          <cell r="AR6712">
            <v>12</v>
          </cell>
          <cell r="AS6712">
            <v>42494</v>
          </cell>
          <cell r="AT6712" t="str">
            <v>73-2013 Reservado Estudios y diseños FDL BARRIOS UNIDOS Local  -</v>
          </cell>
          <cell r="AU6712">
            <v>0</v>
          </cell>
          <cell r="AV6712" t="str">
            <v>sc</v>
          </cell>
        </row>
        <row r="6713">
          <cell r="AP6713">
            <v>179325</v>
          </cell>
          <cell r="AQ6713">
            <v>12002295</v>
          </cell>
          <cell r="AR6713">
            <v>12</v>
          </cell>
          <cell r="AS6713">
            <v>42768</v>
          </cell>
          <cell r="AT6713" t="str">
            <v>SD Reservado Acciones de Movilidad UAERMV Circuito Movilidad Salvando Vidas -</v>
          </cell>
          <cell r="AU6713">
            <v>0</v>
          </cell>
          <cell r="AV6713" t="str">
            <v>sc</v>
          </cell>
        </row>
        <row r="6714">
          <cell r="AP6714">
            <v>179334</v>
          </cell>
          <cell r="AQ6714">
            <v>12001169</v>
          </cell>
          <cell r="AR6714">
            <v>12</v>
          </cell>
          <cell r="AS6714">
            <v>42584</v>
          </cell>
          <cell r="AT6714" t="str">
            <v>105-2015 Terminado Rehabilitación FDL BARRIOS UNIDOS Circuito Movilidad SD Reporte Ejecución FDLBU Agosto 2016-</v>
          </cell>
          <cell r="AU6714">
            <v>0</v>
          </cell>
          <cell r="AV6714" t="str">
            <v>sc</v>
          </cell>
        </row>
        <row r="6715">
          <cell r="AP6715">
            <v>179335</v>
          </cell>
          <cell r="AQ6715">
            <v>12001127</v>
          </cell>
          <cell r="AR6715">
            <v>12</v>
          </cell>
          <cell r="AS6715">
            <v>42278</v>
          </cell>
          <cell r="AT6715" t="str">
            <v>059-2014 Terminado Acciones de Movilidad FDL BARRIOS UNIDOS Circuito Movilidad  -</v>
          </cell>
          <cell r="AU6715">
            <v>0</v>
          </cell>
          <cell r="AV6715" t="str">
            <v>sc</v>
          </cell>
        </row>
        <row r="6716">
          <cell r="AP6716">
            <v>179337</v>
          </cell>
          <cell r="AQ6716">
            <v>12001052</v>
          </cell>
          <cell r="AR6716">
            <v>12</v>
          </cell>
          <cell r="AS6716">
            <v>42278</v>
          </cell>
          <cell r="AT6716" t="str">
            <v>059-2014 Terminado Mantenimiento Periódico FDL BARRIOS UNIDOS Circuito Movilidad  -</v>
          </cell>
          <cell r="AU6716">
            <v>0</v>
          </cell>
          <cell r="AV6716" t="str">
            <v>sc</v>
          </cell>
        </row>
        <row r="6717">
          <cell r="AP6717">
            <v>179385</v>
          </cell>
          <cell r="AQ6717">
            <v>12000807</v>
          </cell>
          <cell r="AR6717">
            <v>12</v>
          </cell>
          <cell r="AS6717">
            <v>42731</v>
          </cell>
          <cell r="AT6717" t="str">
            <v>SD Reservado Mantenimiento Periódico IDU Circuito Movilidad EJECUCION SITP 2016 -</v>
          </cell>
          <cell r="AU6717">
            <v>0</v>
          </cell>
          <cell r="AV6717" t="str">
            <v>sc</v>
          </cell>
        </row>
        <row r="6718">
          <cell r="AP6718">
            <v>179386</v>
          </cell>
          <cell r="AQ6718">
            <v>12000774</v>
          </cell>
          <cell r="AR6718">
            <v>12</v>
          </cell>
          <cell r="AS6718">
            <v>42731</v>
          </cell>
          <cell r="AT6718" t="str">
            <v>SD Reservado Mantenimiento Periódico IDU Circuito Movilidad EJECUCION SITP 2016 -</v>
          </cell>
          <cell r="AU6718">
            <v>0</v>
          </cell>
          <cell r="AV6718" t="str">
            <v>sc</v>
          </cell>
        </row>
        <row r="6719">
          <cell r="AP6719">
            <v>179387</v>
          </cell>
          <cell r="AQ6719">
            <v>12000727</v>
          </cell>
          <cell r="AR6719">
            <v>12</v>
          </cell>
          <cell r="AS6719">
            <v>42731</v>
          </cell>
          <cell r="AT6719" t="str">
            <v>SD Reservado Mantenimiento Periódico IDU Circuito Movilidad EJECUCION SITP 2016 -</v>
          </cell>
          <cell r="AU6719">
            <v>0</v>
          </cell>
          <cell r="AV6719" t="str">
            <v>sc</v>
          </cell>
        </row>
        <row r="6720">
          <cell r="AP6720">
            <v>179509</v>
          </cell>
          <cell r="AQ6720">
            <v>12002175</v>
          </cell>
          <cell r="AR6720">
            <v>12</v>
          </cell>
          <cell r="AS6720">
            <v>42313</v>
          </cell>
          <cell r="AT6720" t="str">
            <v>IDU-2053-2015 Terminado Mantenimiento Periódico IDU Local  -</v>
          </cell>
          <cell r="AU6720">
            <v>0</v>
          </cell>
          <cell r="AV6720" t="str">
            <v>sc</v>
          </cell>
        </row>
        <row r="6721">
          <cell r="AP6721">
            <v>179546</v>
          </cell>
          <cell r="AQ6721">
            <v>12000684</v>
          </cell>
          <cell r="AR6721">
            <v>12</v>
          </cell>
          <cell r="AS6721">
            <v>42313</v>
          </cell>
          <cell r="AT6721" t="str">
            <v>IDU-70-2008 Terminado Acciones de Movilidad IDU Local  -</v>
          </cell>
          <cell r="AU6721">
            <v>0</v>
          </cell>
          <cell r="AV6721" t="str">
            <v>sc</v>
          </cell>
        </row>
        <row r="6722">
          <cell r="AP6722">
            <v>179547</v>
          </cell>
          <cell r="AQ6722">
            <v>12000631</v>
          </cell>
          <cell r="AR6722">
            <v>12</v>
          </cell>
          <cell r="AS6722">
            <v>42313</v>
          </cell>
          <cell r="AT6722" t="str">
            <v>IDU-70-2008 Terminado Acciones de Movilidad IDU Local  -</v>
          </cell>
          <cell r="AU6722">
            <v>0</v>
          </cell>
          <cell r="AV6722" t="str">
            <v>sc</v>
          </cell>
        </row>
        <row r="6723">
          <cell r="AP6723">
            <v>179548</v>
          </cell>
          <cell r="AQ6723">
            <v>12002156</v>
          </cell>
          <cell r="AR6723">
            <v>12</v>
          </cell>
          <cell r="AS6723">
            <v>42768</v>
          </cell>
          <cell r="AT6723" t="str">
            <v>SD Reservado Acciones de Movilidad UAERMV Circuito Movilidad Salvando Vidas -</v>
          </cell>
          <cell r="AU6723">
            <v>0</v>
          </cell>
          <cell r="AV6723" t="str">
            <v>sc</v>
          </cell>
        </row>
        <row r="6724">
          <cell r="AP6724">
            <v>179554</v>
          </cell>
          <cell r="AQ6724">
            <v>12001972</v>
          </cell>
          <cell r="AR6724">
            <v>12</v>
          </cell>
          <cell r="AS6724">
            <v>42359</v>
          </cell>
          <cell r="AT6724" t="str">
            <v>110-2015 En Ejecución Estudios y diseños FDL BARRIOS UNIDOS Circuito Movilidad  -</v>
          </cell>
          <cell r="AU6724">
            <v>0</v>
          </cell>
          <cell r="AV6724" t="str">
            <v>sc</v>
          </cell>
        </row>
        <row r="6725">
          <cell r="AP6725">
            <v>179555</v>
          </cell>
          <cell r="AQ6725">
            <v>12001928</v>
          </cell>
          <cell r="AR6725">
            <v>12</v>
          </cell>
          <cell r="AS6725">
            <v>42494</v>
          </cell>
          <cell r="AT6725" t="str">
            <v>73-2013 Reservado Estudios y diseños FDL BARRIOS UNIDOS Circuito Movilidad  -</v>
          </cell>
          <cell r="AU6725">
            <v>0</v>
          </cell>
          <cell r="AV6725" t="str">
            <v>sc</v>
          </cell>
        </row>
        <row r="6726">
          <cell r="AP6726">
            <v>179556</v>
          </cell>
          <cell r="AQ6726">
            <v>12001900</v>
          </cell>
          <cell r="AR6726">
            <v>12</v>
          </cell>
          <cell r="AS6726">
            <v>42359</v>
          </cell>
          <cell r="AT6726" t="str">
            <v>110-2015 En Ejecución Estudios y diseños FDL BARRIOS UNIDOS Circuito Movilidad  -</v>
          </cell>
          <cell r="AU6726">
            <v>0</v>
          </cell>
          <cell r="AV6726" t="str">
            <v>sc</v>
          </cell>
        </row>
        <row r="6727">
          <cell r="AP6727">
            <v>179557</v>
          </cell>
          <cell r="AQ6727">
            <v>12001865</v>
          </cell>
          <cell r="AR6727">
            <v>12</v>
          </cell>
          <cell r="AS6727">
            <v>42494</v>
          </cell>
          <cell r="AT6727" t="str">
            <v>73-2013 Reservado Estudios y diseños FDL BARRIOS UNIDOS Circuito Movilidad  -</v>
          </cell>
          <cell r="AU6727">
            <v>0</v>
          </cell>
          <cell r="AV6727" t="str">
            <v>sc</v>
          </cell>
        </row>
        <row r="6728">
          <cell r="AP6728">
            <v>179558</v>
          </cell>
          <cell r="AQ6728">
            <v>12001832</v>
          </cell>
          <cell r="AR6728">
            <v>12</v>
          </cell>
          <cell r="AS6728">
            <v>42359</v>
          </cell>
          <cell r="AT6728" t="str">
            <v>110-2015 En Ejecución Estudios y diseños FDL BARRIOS UNIDOS Circuito Movilidad  -</v>
          </cell>
          <cell r="AU6728">
            <v>0</v>
          </cell>
          <cell r="AV6728" t="str">
            <v>sc</v>
          </cell>
        </row>
        <row r="6729">
          <cell r="AP6729">
            <v>179559</v>
          </cell>
          <cell r="AQ6729">
            <v>12001813</v>
          </cell>
          <cell r="AR6729">
            <v>12</v>
          </cell>
          <cell r="AS6729">
            <v>42494</v>
          </cell>
          <cell r="AT6729" t="str">
            <v>59-2014 Terminado Mantenimiento Periódico FDL BARRIOS UNIDOS Circuito Movilidad  -</v>
          </cell>
          <cell r="AU6729">
            <v>0</v>
          </cell>
          <cell r="AV6729" t="str">
            <v>sc</v>
          </cell>
        </row>
        <row r="6730">
          <cell r="AP6730">
            <v>179560</v>
          </cell>
          <cell r="AQ6730">
            <v>12001797</v>
          </cell>
          <cell r="AR6730">
            <v>12</v>
          </cell>
          <cell r="AS6730">
            <v>42033</v>
          </cell>
          <cell r="AT6730" t="str">
            <v>73-2013 Terminado Mantenimiento Periódico FDL BARRIOS UNIDOS Circuito Movilidad  -</v>
          </cell>
          <cell r="AU6730">
            <v>0</v>
          </cell>
          <cell r="AV6730" t="str">
            <v>sc</v>
          </cell>
        </row>
        <row r="6731">
          <cell r="AP6731">
            <v>179574</v>
          </cell>
          <cell r="AQ6731">
            <v>12001947</v>
          </cell>
          <cell r="AR6731">
            <v>12</v>
          </cell>
          <cell r="AS6731">
            <v>42359</v>
          </cell>
          <cell r="AT6731" t="str">
            <v>110-2015 En Ejecución Estudios y diseños FDL BARRIOS UNIDOS Circuito Movilidad  -</v>
          </cell>
          <cell r="AU6731">
            <v>0</v>
          </cell>
          <cell r="AV6731" t="str">
            <v>sc</v>
          </cell>
        </row>
        <row r="6732">
          <cell r="AP6732">
            <v>179723</v>
          </cell>
          <cell r="AQ6732">
            <v>12000892</v>
          </cell>
          <cell r="AR6732">
            <v>12</v>
          </cell>
          <cell r="AS6732">
            <v>42033</v>
          </cell>
          <cell r="AT6732" t="str">
            <v>073-2013 Terminado Mantenimiento Periódico FDL BARRIOS UNIDOS Circuito Movilidad  -</v>
          </cell>
          <cell r="AU6732">
            <v>0</v>
          </cell>
          <cell r="AV6732" t="str">
            <v>sc</v>
          </cell>
        </row>
        <row r="6733">
          <cell r="AP6733">
            <v>179732</v>
          </cell>
          <cell r="AQ6733">
            <v>12000946</v>
          </cell>
          <cell r="AR6733">
            <v>12</v>
          </cell>
          <cell r="AT6733" t="str">
            <v>073-2013 Terminado Mantenimiento Periódico FDL BARRIOS UNIDOS Circuito Movilidad  Intervenida sin reservar en el IDU-</v>
          </cell>
          <cell r="AU6733">
            <v>0</v>
          </cell>
          <cell r="AV6733" t="str">
            <v>sc</v>
          </cell>
        </row>
        <row r="6734">
          <cell r="AP6734">
            <v>179733</v>
          </cell>
          <cell r="AQ6734">
            <v>12000847</v>
          </cell>
          <cell r="AR6734">
            <v>12</v>
          </cell>
          <cell r="AS6734">
            <v>42033</v>
          </cell>
          <cell r="AT6734" t="str">
            <v>073-2013 Terminado Mantenimiento Periódico FDL BARRIOS UNIDOS Circuito Movilidad  -</v>
          </cell>
          <cell r="AU6734">
            <v>0</v>
          </cell>
          <cell r="AV6734" t="str">
            <v>sc</v>
          </cell>
        </row>
        <row r="6735">
          <cell r="AP6735">
            <v>179735</v>
          </cell>
          <cell r="AQ6735">
            <v>12000760</v>
          </cell>
          <cell r="AR6735">
            <v>12</v>
          </cell>
          <cell r="AS6735">
            <v>42033</v>
          </cell>
          <cell r="AT6735" t="str">
            <v>073-2013 Terminado Mantenimiento Periódico FDL BARRIOS UNIDOS Local  -</v>
          </cell>
          <cell r="AU6735">
            <v>0</v>
          </cell>
          <cell r="AV6735" t="str">
            <v>sc</v>
          </cell>
        </row>
        <row r="6736">
          <cell r="AP6736">
            <v>179736</v>
          </cell>
          <cell r="AQ6736">
            <v>12000710</v>
          </cell>
          <cell r="AR6736">
            <v>12</v>
          </cell>
          <cell r="AS6736">
            <v>42033</v>
          </cell>
          <cell r="AT6736" t="str">
            <v>073-2013 Terminado Mantenimiento Periódico FDL BARRIOS UNIDOS Local  -</v>
          </cell>
          <cell r="AU6736">
            <v>0</v>
          </cell>
          <cell r="AV6736" t="str">
            <v>sc</v>
          </cell>
        </row>
        <row r="6737">
          <cell r="AP6737">
            <v>180022</v>
          </cell>
          <cell r="AQ6737">
            <v>12000965</v>
          </cell>
          <cell r="AR6737">
            <v>12</v>
          </cell>
          <cell r="AS6737">
            <v>41912</v>
          </cell>
          <cell r="AT6737" t="str">
            <v>SD Terminado Mantenimiento Periódico UAERMV Circuito Movilidad  -</v>
          </cell>
          <cell r="AU6737">
            <v>0</v>
          </cell>
          <cell r="AV6737" t="str">
            <v>sc</v>
          </cell>
        </row>
        <row r="6738">
          <cell r="AP6738">
            <v>180023</v>
          </cell>
          <cell r="AQ6738">
            <v>12000917</v>
          </cell>
          <cell r="AR6738">
            <v>12</v>
          </cell>
          <cell r="AS6738">
            <v>41912</v>
          </cell>
          <cell r="AT6738" t="str">
            <v>SD Terminado Mantenimiento Periódico UAERMV Circuito Movilidad  -</v>
          </cell>
          <cell r="AU6738">
            <v>0</v>
          </cell>
          <cell r="AV6738" t="str">
            <v>sc</v>
          </cell>
        </row>
        <row r="6739">
          <cell r="AP6739">
            <v>180057</v>
          </cell>
          <cell r="AQ6739">
            <v>12000436</v>
          </cell>
          <cell r="AR6739">
            <v>12</v>
          </cell>
          <cell r="AS6739">
            <v>42101</v>
          </cell>
          <cell r="AT6739" t="str">
            <v>UMV-638-2013 Terminado Acciones de Movilidad UAERMV Circuito Movilidad  -</v>
          </cell>
          <cell r="AU6739">
            <v>0</v>
          </cell>
          <cell r="AV6739" t="str">
            <v>sc</v>
          </cell>
        </row>
        <row r="6740">
          <cell r="AP6740">
            <v>180058</v>
          </cell>
          <cell r="AQ6740">
            <v>12000431</v>
          </cell>
          <cell r="AR6740">
            <v>12</v>
          </cell>
          <cell r="AS6740">
            <v>41029</v>
          </cell>
          <cell r="AT6740" t="str">
            <v>UMV-189-2009 Terminado Mantenimiento Periódico UAERMV Circuito Movilidad  -</v>
          </cell>
          <cell r="AU6740">
            <v>0</v>
          </cell>
          <cell r="AV6740" t="str">
            <v>sc</v>
          </cell>
        </row>
        <row r="6741">
          <cell r="AP6741">
            <v>180059</v>
          </cell>
          <cell r="AQ6741">
            <v>12000428</v>
          </cell>
          <cell r="AR6741">
            <v>12</v>
          </cell>
          <cell r="AS6741">
            <v>41047</v>
          </cell>
          <cell r="AT6741" t="str">
            <v>UMV-189-2009 Terminado Mantenimiento Periódico UAERMV Circuito Movilidad  -</v>
          </cell>
          <cell r="AU6741">
            <v>0</v>
          </cell>
          <cell r="AV6741" t="str">
            <v>sc</v>
          </cell>
        </row>
        <row r="6742">
          <cell r="AP6742">
            <v>180060</v>
          </cell>
          <cell r="AQ6742">
            <v>12000423</v>
          </cell>
          <cell r="AR6742">
            <v>12</v>
          </cell>
          <cell r="AS6742">
            <v>41047</v>
          </cell>
          <cell r="AT6742" t="str">
            <v>UMV-189-2009 Terminado Mantenimiento Periódico UAERMV Circuito Movilidad  -</v>
          </cell>
          <cell r="AU6742">
            <v>0</v>
          </cell>
          <cell r="AV6742" t="str">
            <v>sc</v>
          </cell>
        </row>
        <row r="6743">
          <cell r="AP6743">
            <v>180061</v>
          </cell>
          <cell r="AQ6743">
            <v>12000415</v>
          </cell>
          <cell r="AR6743">
            <v>12</v>
          </cell>
          <cell r="AS6743">
            <v>41047</v>
          </cell>
          <cell r="AT6743" t="str">
            <v>UMV-189-2009 Terminado Mantenimiento Periódico UAERMV Circuito Movilidad  -</v>
          </cell>
          <cell r="AU6743">
            <v>0</v>
          </cell>
          <cell r="AV6743" t="str">
            <v>sc</v>
          </cell>
        </row>
        <row r="6744">
          <cell r="AP6744">
            <v>180062</v>
          </cell>
          <cell r="AQ6744">
            <v>12000409</v>
          </cell>
          <cell r="AR6744">
            <v>12</v>
          </cell>
          <cell r="AS6744">
            <v>41029</v>
          </cell>
          <cell r="AT6744" t="str">
            <v>UMV-189-2009 Terminado Mantenimiento Periódico UAERMV Circuito Movilidad  -</v>
          </cell>
          <cell r="AU6744">
            <v>0</v>
          </cell>
          <cell r="AV6744" t="str">
            <v>sc</v>
          </cell>
        </row>
        <row r="6745">
          <cell r="AP6745">
            <v>472533</v>
          </cell>
          <cell r="AQ6745">
            <v>12002932</v>
          </cell>
          <cell r="AR6745">
            <v>12</v>
          </cell>
          <cell r="AS6745">
            <v>42494</v>
          </cell>
          <cell r="AT6745" t="str">
            <v>092-2014 Reservado Estudios y diseños FDL BARRIOS UNIDOS Circuito Movilidad  -</v>
          </cell>
          <cell r="AU6745">
            <v>0</v>
          </cell>
          <cell r="AV6745" t="str">
            <v>sc</v>
          </cell>
        </row>
        <row r="6746">
          <cell r="AP6746">
            <v>473494</v>
          </cell>
          <cell r="AQ6746">
            <v>12002933</v>
          </cell>
          <cell r="AR6746">
            <v>12</v>
          </cell>
          <cell r="AS6746">
            <v>42494</v>
          </cell>
          <cell r="AT6746" t="str">
            <v>638-2013 Reservado Estudios y diseños FDL BARRIOS UNIDOS Circuito Movilidad  -</v>
          </cell>
          <cell r="AU6746">
            <v>0</v>
          </cell>
          <cell r="AV6746" t="str">
            <v>sc</v>
          </cell>
        </row>
        <row r="6747">
          <cell r="AP6747">
            <v>506638</v>
          </cell>
          <cell r="AQ6747">
            <v>12002821</v>
          </cell>
          <cell r="AR6747">
            <v>12</v>
          </cell>
          <cell r="AS6747">
            <v>42503</v>
          </cell>
          <cell r="AT6747" t="str">
            <v>IDU-1810-2013 Terminado Diagnostico IDU Arterial  -</v>
          </cell>
          <cell r="AU6747">
            <v>0</v>
          </cell>
          <cell r="AV6747" t="str">
            <v>sc</v>
          </cell>
        </row>
        <row r="6748">
          <cell r="AP6748">
            <v>506640</v>
          </cell>
          <cell r="AQ6748">
            <v>12002821</v>
          </cell>
          <cell r="AR6748">
            <v>12</v>
          </cell>
          <cell r="AS6748">
            <v>42503</v>
          </cell>
          <cell r="AT6748" t="str">
            <v>IDU-1810-2013 Terminado Diagnostico IDU Arterial  -</v>
          </cell>
          <cell r="AU6748">
            <v>0</v>
          </cell>
          <cell r="AV6748" t="str">
            <v>sc</v>
          </cell>
        </row>
        <row r="6749">
          <cell r="AP6749">
            <v>506658</v>
          </cell>
          <cell r="AQ6749">
            <v>12002948</v>
          </cell>
          <cell r="AR6749">
            <v>12</v>
          </cell>
          <cell r="AS6749">
            <v>42503</v>
          </cell>
          <cell r="AT6749" t="str">
            <v>IDU-1810-2013 Terminado Diagnostico IDU Arterial  -</v>
          </cell>
          <cell r="AU6749">
            <v>0</v>
          </cell>
          <cell r="AV6749" t="str">
            <v>sc</v>
          </cell>
        </row>
        <row r="6750">
          <cell r="AP6750">
            <v>506660</v>
          </cell>
          <cell r="AQ6750">
            <v>12002948</v>
          </cell>
          <cell r="AR6750">
            <v>12</v>
          </cell>
          <cell r="AS6750">
            <v>42503</v>
          </cell>
          <cell r="AT6750" t="str">
            <v>IDU-1810-2013 Terminado Diagnostico IDU Arterial  -</v>
          </cell>
          <cell r="AU6750">
            <v>0</v>
          </cell>
          <cell r="AV6750" t="str">
            <v>sc</v>
          </cell>
        </row>
        <row r="6751">
          <cell r="AP6751">
            <v>506663</v>
          </cell>
          <cell r="AQ6751">
            <v>12002862</v>
          </cell>
          <cell r="AR6751">
            <v>12</v>
          </cell>
          <cell r="AS6751">
            <v>42503</v>
          </cell>
          <cell r="AT6751" t="str">
            <v>IDU-1810-2013 Terminado Diagnostico IDU Arterial  -</v>
          </cell>
          <cell r="AU6751">
            <v>0</v>
          </cell>
          <cell r="AV6751" t="str">
            <v>sc</v>
          </cell>
        </row>
        <row r="6752">
          <cell r="AP6752">
            <v>506665</v>
          </cell>
          <cell r="AQ6752">
            <v>12002862</v>
          </cell>
          <cell r="AR6752">
            <v>12</v>
          </cell>
          <cell r="AS6752">
            <v>42503</v>
          </cell>
          <cell r="AT6752" t="str">
            <v>IDU-1810-2013 Terminado Diagnostico IDU Arterial  -</v>
          </cell>
          <cell r="AU6752">
            <v>0</v>
          </cell>
          <cell r="AV6752" t="str">
            <v>sc</v>
          </cell>
        </row>
        <row r="6753">
          <cell r="AP6753">
            <v>506668</v>
          </cell>
          <cell r="AQ6753">
            <v>12002861</v>
          </cell>
          <cell r="AR6753">
            <v>12</v>
          </cell>
          <cell r="AS6753">
            <v>42503</v>
          </cell>
          <cell r="AT6753" t="str">
            <v>IDU-1810-2013 Terminado Diagnostico IDU Arterial  -</v>
          </cell>
          <cell r="AU6753">
            <v>0</v>
          </cell>
          <cell r="AV6753" t="str">
            <v>sc</v>
          </cell>
        </row>
        <row r="6754">
          <cell r="AP6754">
            <v>506670</v>
          </cell>
          <cell r="AQ6754">
            <v>12002861</v>
          </cell>
          <cell r="AR6754">
            <v>12</v>
          </cell>
          <cell r="AS6754">
            <v>42503</v>
          </cell>
          <cell r="AT6754" t="str">
            <v>IDU-1810-2013 Terminado Diagnostico IDU Arterial  -</v>
          </cell>
          <cell r="AU6754">
            <v>0</v>
          </cell>
          <cell r="AV6754" t="str">
            <v>sc</v>
          </cell>
        </row>
        <row r="6755">
          <cell r="AP6755">
            <v>506673</v>
          </cell>
          <cell r="AQ6755">
            <v>12002848</v>
          </cell>
          <cell r="AR6755">
            <v>12</v>
          </cell>
          <cell r="AS6755">
            <v>42503</v>
          </cell>
          <cell r="AT6755" t="str">
            <v>IDU-1810-2013 Terminado Diagnostico IDU Arterial  -</v>
          </cell>
          <cell r="AU6755">
            <v>0</v>
          </cell>
          <cell r="AV6755" t="str">
            <v>sc</v>
          </cell>
        </row>
        <row r="6756">
          <cell r="AP6756">
            <v>506675</v>
          </cell>
          <cell r="AQ6756">
            <v>12002848</v>
          </cell>
          <cell r="AR6756">
            <v>12</v>
          </cell>
          <cell r="AS6756">
            <v>42503</v>
          </cell>
          <cell r="AT6756" t="str">
            <v>IDU-1810-2013 Terminado Diagnostico IDU Arterial  -</v>
          </cell>
          <cell r="AU6756">
            <v>0</v>
          </cell>
          <cell r="AV6756" t="str">
            <v>sc</v>
          </cell>
        </row>
        <row r="6757">
          <cell r="AP6757">
            <v>506683</v>
          </cell>
          <cell r="AQ6757">
            <v>12002822</v>
          </cell>
          <cell r="AR6757">
            <v>12</v>
          </cell>
          <cell r="AS6757">
            <v>42503</v>
          </cell>
          <cell r="AT6757" t="str">
            <v>IDU-1810-2013 Terminado Diagnostico IDU Arterial  -</v>
          </cell>
          <cell r="AU6757">
            <v>0</v>
          </cell>
          <cell r="AV6757" t="str">
            <v>sc</v>
          </cell>
        </row>
        <row r="6758">
          <cell r="AP6758">
            <v>506685</v>
          </cell>
          <cell r="AQ6758">
            <v>12002822</v>
          </cell>
          <cell r="AR6758">
            <v>12</v>
          </cell>
          <cell r="AS6758">
            <v>42503</v>
          </cell>
          <cell r="AT6758" t="str">
            <v>IDU-1810-2013 Terminado Diagnostico IDU Arterial  -</v>
          </cell>
          <cell r="AU6758">
            <v>0</v>
          </cell>
          <cell r="AV6758" t="str">
            <v>sc</v>
          </cell>
        </row>
        <row r="6759">
          <cell r="AP6759">
            <v>506688</v>
          </cell>
          <cell r="AQ6759">
            <v>12002820</v>
          </cell>
          <cell r="AR6759">
            <v>12</v>
          </cell>
          <cell r="AS6759">
            <v>42503</v>
          </cell>
          <cell r="AT6759" t="str">
            <v>IDU-1810-2013 Terminado Diagnostico IDU Arterial  -</v>
          </cell>
          <cell r="AU6759">
            <v>0</v>
          </cell>
          <cell r="AV6759" t="str">
            <v>sc</v>
          </cell>
        </row>
        <row r="6760">
          <cell r="AP6760">
            <v>506690</v>
          </cell>
          <cell r="AQ6760">
            <v>12002820</v>
          </cell>
          <cell r="AR6760">
            <v>12</v>
          </cell>
          <cell r="AS6760">
            <v>42503</v>
          </cell>
          <cell r="AT6760" t="str">
            <v>IDU-1810-2013 Terminado Diagnostico IDU Arterial  -</v>
          </cell>
          <cell r="AU6760">
            <v>0</v>
          </cell>
          <cell r="AV6760" t="str">
            <v>sc</v>
          </cell>
        </row>
        <row r="6761">
          <cell r="AP6761">
            <v>506708</v>
          </cell>
          <cell r="AQ6761">
            <v>12002823</v>
          </cell>
          <cell r="AR6761">
            <v>12</v>
          </cell>
          <cell r="AS6761">
            <v>42503</v>
          </cell>
          <cell r="AT6761" t="str">
            <v>IDU-1810-2013 Terminado Diagnostico IDU Arterial  -</v>
          </cell>
          <cell r="AU6761">
            <v>0</v>
          </cell>
          <cell r="AV6761" t="str">
            <v>sc</v>
          </cell>
        </row>
        <row r="6762">
          <cell r="AP6762">
            <v>506710</v>
          </cell>
          <cell r="AQ6762">
            <v>12002823</v>
          </cell>
          <cell r="AR6762">
            <v>12</v>
          </cell>
          <cell r="AS6762">
            <v>42503</v>
          </cell>
          <cell r="AT6762" t="str">
            <v>IDU-1810-2013 Terminado Diagnostico IDU Arterial  -</v>
          </cell>
          <cell r="AU6762">
            <v>0</v>
          </cell>
          <cell r="AV6762" t="str">
            <v>sc</v>
          </cell>
        </row>
        <row r="6763">
          <cell r="AP6763">
            <v>506718</v>
          </cell>
          <cell r="AQ6763">
            <v>12002819</v>
          </cell>
          <cell r="AR6763">
            <v>12</v>
          </cell>
          <cell r="AS6763">
            <v>42503</v>
          </cell>
          <cell r="AT6763" t="str">
            <v>IDU-1810-2013 Terminado Diagnostico IDU Arterial  -</v>
          </cell>
          <cell r="AU6763">
            <v>0</v>
          </cell>
          <cell r="AV6763" t="str">
            <v>sc</v>
          </cell>
        </row>
        <row r="6764">
          <cell r="AP6764">
            <v>506720</v>
          </cell>
          <cell r="AQ6764">
            <v>12002819</v>
          </cell>
          <cell r="AR6764">
            <v>12</v>
          </cell>
          <cell r="AS6764">
            <v>42503</v>
          </cell>
          <cell r="AT6764" t="str">
            <v>IDU-1810-2013 Terminado Diagnostico IDU Arterial  -</v>
          </cell>
          <cell r="AU6764">
            <v>0</v>
          </cell>
          <cell r="AV6764" t="str">
            <v>sc</v>
          </cell>
        </row>
        <row r="6765">
          <cell r="AP6765">
            <v>506728</v>
          </cell>
          <cell r="AQ6765">
            <v>12002815</v>
          </cell>
          <cell r="AR6765">
            <v>12</v>
          </cell>
          <cell r="AS6765">
            <v>42503</v>
          </cell>
          <cell r="AT6765" t="str">
            <v>IDU-1810-2013 Terminado Diagnostico IDU Arterial  -</v>
          </cell>
          <cell r="AU6765">
            <v>0</v>
          </cell>
          <cell r="AV6765" t="str">
            <v>sc</v>
          </cell>
        </row>
        <row r="6766">
          <cell r="AP6766">
            <v>506730</v>
          </cell>
          <cell r="AQ6766">
            <v>12002815</v>
          </cell>
          <cell r="AR6766">
            <v>12</v>
          </cell>
          <cell r="AS6766">
            <v>42503</v>
          </cell>
          <cell r="AT6766" t="str">
            <v>IDU-1810-2013 Terminado Diagnostico IDU Arterial  -</v>
          </cell>
          <cell r="AU6766">
            <v>0</v>
          </cell>
          <cell r="AV6766" t="str">
            <v>sc</v>
          </cell>
        </row>
        <row r="6767">
          <cell r="AP6767">
            <v>506733</v>
          </cell>
          <cell r="AQ6767">
            <v>12002816</v>
          </cell>
          <cell r="AR6767">
            <v>12</v>
          </cell>
          <cell r="AS6767">
            <v>42503</v>
          </cell>
          <cell r="AT6767" t="str">
            <v>IDU-1810-2013 Terminado Diagnostico IDU Arterial  -</v>
          </cell>
          <cell r="AU6767">
            <v>0</v>
          </cell>
          <cell r="AV6767" t="str">
            <v>sc</v>
          </cell>
        </row>
        <row r="6768">
          <cell r="AP6768">
            <v>506735</v>
          </cell>
          <cell r="AQ6768">
            <v>12002816</v>
          </cell>
          <cell r="AR6768">
            <v>12</v>
          </cell>
          <cell r="AS6768">
            <v>42503</v>
          </cell>
          <cell r="AT6768" t="str">
            <v>IDU-1810-2013 Terminado Diagnostico IDU Arterial  -</v>
          </cell>
          <cell r="AU6768">
            <v>0</v>
          </cell>
          <cell r="AV6768" t="str">
            <v>sc</v>
          </cell>
        </row>
        <row r="6769">
          <cell r="AP6769">
            <v>506738</v>
          </cell>
          <cell r="AQ6769">
            <v>12002817</v>
          </cell>
          <cell r="AR6769">
            <v>12</v>
          </cell>
          <cell r="AS6769">
            <v>42503</v>
          </cell>
          <cell r="AT6769" t="str">
            <v>IDU-1810-2013 Terminado Diagnostico IDU Arterial  -</v>
          </cell>
          <cell r="AU6769">
            <v>0</v>
          </cell>
          <cell r="AV6769" t="str">
            <v>sc</v>
          </cell>
        </row>
        <row r="6770">
          <cell r="AP6770">
            <v>506740</v>
          </cell>
          <cell r="AQ6770">
            <v>12002817</v>
          </cell>
          <cell r="AR6770">
            <v>12</v>
          </cell>
          <cell r="AS6770">
            <v>42503</v>
          </cell>
          <cell r="AT6770" t="str">
            <v>IDU-1810-2013 Terminado Diagnostico IDU Arterial  -</v>
          </cell>
          <cell r="AU6770">
            <v>0</v>
          </cell>
          <cell r="AV6770" t="str">
            <v>sc</v>
          </cell>
        </row>
        <row r="6771">
          <cell r="AP6771">
            <v>506743</v>
          </cell>
          <cell r="AQ6771">
            <v>12002818</v>
          </cell>
          <cell r="AR6771">
            <v>12</v>
          </cell>
          <cell r="AS6771">
            <v>42503</v>
          </cell>
          <cell r="AT6771" t="str">
            <v>IDU-1810-2013 Terminado Diagnostico IDU Arterial  -</v>
          </cell>
          <cell r="AU6771">
            <v>0</v>
          </cell>
          <cell r="AV6771" t="str">
            <v>sc</v>
          </cell>
        </row>
        <row r="6772">
          <cell r="AP6772">
            <v>506745</v>
          </cell>
          <cell r="AQ6772">
            <v>12002818</v>
          </cell>
          <cell r="AR6772">
            <v>12</v>
          </cell>
          <cell r="AS6772">
            <v>42503</v>
          </cell>
          <cell r="AT6772" t="str">
            <v>IDU-1810-2013 Terminado Diagnostico IDU Arterial  -</v>
          </cell>
          <cell r="AU6772">
            <v>0</v>
          </cell>
          <cell r="AV6772" t="str">
            <v>sc</v>
          </cell>
        </row>
        <row r="6773">
          <cell r="AP6773">
            <v>506917</v>
          </cell>
          <cell r="AQ6773">
            <v>12002939</v>
          </cell>
          <cell r="AR6773">
            <v>12</v>
          </cell>
          <cell r="AS6773">
            <v>42503</v>
          </cell>
          <cell r="AT6773" t="str">
            <v>IDU-1810-2013 Terminado Mantenimiento Periódico IDU Arterial  --POLIZA ESTABILIDAD ACTIVA</v>
          </cell>
          <cell r="AU6773">
            <v>44165</v>
          </cell>
          <cell r="AV6773" t="str">
            <v>sc</v>
          </cell>
        </row>
        <row r="6774">
          <cell r="AP6774">
            <v>506923</v>
          </cell>
          <cell r="AQ6774">
            <v>12002849</v>
          </cell>
          <cell r="AR6774">
            <v>12</v>
          </cell>
          <cell r="AS6774">
            <v>42503</v>
          </cell>
          <cell r="AT6774" t="str">
            <v>IDU-1810-2013 Terminado Mantenimiento Periódico IDU Arterial  --POLIZA ESTABILIDAD ACTIVA</v>
          </cell>
          <cell r="AU6774">
            <v>44165</v>
          </cell>
          <cell r="AV6774" t="str">
            <v>sc</v>
          </cell>
        </row>
        <row r="6775">
          <cell r="AP6775">
            <v>506931</v>
          </cell>
          <cell r="AQ6775">
            <v>12002859</v>
          </cell>
          <cell r="AR6775">
            <v>12</v>
          </cell>
          <cell r="AS6775">
            <v>42503</v>
          </cell>
          <cell r="AT6775" t="str">
            <v>IDU-1810-2013 Terminado Diagnostico IDU Arterial  -Puente6-POLIZA ESTABILIDAD ACTIVA</v>
          </cell>
          <cell r="AU6775">
            <v>43555</v>
          </cell>
          <cell r="AV6775" t="str">
            <v>sc</v>
          </cell>
        </row>
        <row r="6776">
          <cell r="AP6776">
            <v>506933</v>
          </cell>
          <cell r="AQ6776">
            <v>12002859</v>
          </cell>
          <cell r="AR6776">
            <v>12</v>
          </cell>
          <cell r="AS6776">
            <v>42503</v>
          </cell>
          <cell r="AT6776" t="str">
            <v>IDU-1810-2013 Terminado Diagnostico IDU Arterial  -Puente6-POLIZA ESTABILIDAD ACTIVA</v>
          </cell>
          <cell r="AU6776">
            <v>43555</v>
          </cell>
          <cell r="AV6776" t="str">
            <v>sc</v>
          </cell>
        </row>
        <row r="6777">
          <cell r="AP6777">
            <v>506939</v>
          </cell>
          <cell r="AQ6777">
            <v>12002867</v>
          </cell>
          <cell r="AR6777">
            <v>12</v>
          </cell>
          <cell r="AS6777">
            <v>42503</v>
          </cell>
          <cell r="AT6777" t="str">
            <v>IDU-1810-2013 Terminado Mantenimiento Periódico IDU Arterial  --POLIZA ESTABILIDAD ACTIVA</v>
          </cell>
          <cell r="AU6777">
            <v>44165</v>
          </cell>
          <cell r="AV6777" t="str">
            <v>sc</v>
          </cell>
        </row>
        <row r="6778">
          <cell r="AP6778">
            <v>506942</v>
          </cell>
          <cell r="AQ6778">
            <v>12002866</v>
          </cell>
          <cell r="AR6778">
            <v>12</v>
          </cell>
          <cell r="AS6778">
            <v>42503</v>
          </cell>
          <cell r="AT6778" t="str">
            <v>IDU-1810-2013 Terminado Mantenimiento Periódico IDU Arterial  --POLIZA ESTABILIDAD ACTIVA</v>
          </cell>
          <cell r="AU6778">
            <v>44165</v>
          </cell>
          <cell r="AV6778" t="str">
            <v>sc</v>
          </cell>
        </row>
        <row r="6779">
          <cell r="AP6779">
            <v>506945</v>
          </cell>
          <cell r="AQ6779">
            <v>12002938</v>
          </cell>
          <cell r="AR6779">
            <v>12</v>
          </cell>
          <cell r="AS6779">
            <v>42503</v>
          </cell>
          <cell r="AT6779" t="str">
            <v>IDU-1810-2013 Terminado Mantenimiento Periódico IDU Arterial  --POLIZA ESTABILIDAD ACTIVA</v>
          </cell>
          <cell r="AU6779">
            <v>44165</v>
          </cell>
          <cell r="AV6779" t="str">
            <v>sc</v>
          </cell>
        </row>
        <row r="6780">
          <cell r="AP6780">
            <v>506948</v>
          </cell>
          <cell r="AQ6780">
            <v>12002941</v>
          </cell>
          <cell r="AR6780">
            <v>12</v>
          </cell>
          <cell r="AS6780">
            <v>42503</v>
          </cell>
          <cell r="AT6780" t="str">
            <v>IDU-1810-2013 Terminado Mantenimiento Periódico IDU Arterial  --POLIZA ESTABILIDAD ACTIVA</v>
          </cell>
          <cell r="AU6780">
            <v>44165</v>
          </cell>
          <cell r="AV6780" t="str">
            <v>sc</v>
          </cell>
        </row>
        <row r="6781">
          <cell r="AP6781">
            <v>506951</v>
          </cell>
          <cell r="AQ6781">
            <v>12002943</v>
          </cell>
          <cell r="AR6781">
            <v>12</v>
          </cell>
          <cell r="AS6781">
            <v>42503</v>
          </cell>
          <cell r="AT6781" t="str">
            <v>IDU-1810-2013 Terminado Mantenimiento Periódico IDU Arterial  --POLIZA ESTABILIDAD ACTIVA</v>
          </cell>
          <cell r="AU6781">
            <v>44165</v>
          </cell>
          <cell r="AV6781" t="str">
            <v>sc</v>
          </cell>
        </row>
        <row r="6782">
          <cell r="AP6782">
            <v>506954</v>
          </cell>
          <cell r="AQ6782">
            <v>12002947</v>
          </cell>
          <cell r="AR6782">
            <v>12</v>
          </cell>
          <cell r="AS6782">
            <v>42503</v>
          </cell>
          <cell r="AT6782" t="str">
            <v>IDU-1810-2013 Terminado Mantenimiento Periódico IDU Arterial  --POLIZA ESTABILIDAD ACTIVA</v>
          </cell>
          <cell r="AU6782">
            <v>44165</v>
          </cell>
          <cell r="AV6782" t="str">
            <v>sc</v>
          </cell>
        </row>
        <row r="6783">
          <cell r="AP6783">
            <v>506957</v>
          </cell>
          <cell r="AQ6783">
            <v>50008478</v>
          </cell>
          <cell r="AR6783">
            <v>12</v>
          </cell>
          <cell r="AS6783">
            <v>42503</v>
          </cell>
          <cell r="AT6783" t="str">
            <v>IDU-1810-2013 Terminado Diagnostico IDU Arterial  -Puente1-POLIZA ESTABILIDAD ACTIVA</v>
          </cell>
          <cell r="AU6783">
            <v>43555</v>
          </cell>
          <cell r="AV6783" t="str">
            <v>sc</v>
          </cell>
        </row>
        <row r="6784">
          <cell r="AP6784">
            <v>506959</v>
          </cell>
          <cell r="AQ6784">
            <v>50008478</v>
          </cell>
          <cell r="AR6784">
            <v>12</v>
          </cell>
          <cell r="AS6784">
            <v>42503</v>
          </cell>
          <cell r="AT6784" t="str">
            <v>IDU-1810-2013 Terminado Diagnostico IDU Arterial  -Puente1-POLIZA ESTABILIDAD ACTIVA</v>
          </cell>
          <cell r="AU6784">
            <v>43555</v>
          </cell>
          <cell r="AV6784" t="str">
            <v>sc</v>
          </cell>
        </row>
        <row r="6785">
          <cell r="AP6785">
            <v>506962</v>
          </cell>
          <cell r="AQ6785">
            <v>12002846</v>
          </cell>
          <cell r="AR6785">
            <v>12</v>
          </cell>
          <cell r="AS6785">
            <v>42503</v>
          </cell>
          <cell r="AT6785" t="str">
            <v>IDU-1810-2013 Terminado Diagnostico IDU Arterial  -</v>
          </cell>
          <cell r="AU6785">
            <v>0</v>
          </cell>
          <cell r="AV6785" t="str">
            <v>sc</v>
          </cell>
        </row>
        <row r="6786">
          <cell r="AP6786">
            <v>506965</v>
          </cell>
          <cell r="AQ6786">
            <v>12002937</v>
          </cell>
          <cell r="AR6786">
            <v>12</v>
          </cell>
          <cell r="AS6786">
            <v>42503</v>
          </cell>
          <cell r="AT6786" t="str">
            <v>IDU-1810-2013 Terminado Mantenimiento Periódico IDU Arterial  --POLIZA ESTABILIDAD ACTIVA</v>
          </cell>
          <cell r="AU6786">
            <v>44165</v>
          </cell>
          <cell r="AV6786" t="str">
            <v>sc</v>
          </cell>
        </row>
        <row r="6787">
          <cell r="AP6787">
            <v>506968</v>
          </cell>
          <cell r="AQ6787">
            <v>12002834</v>
          </cell>
          <cell r="AR6787">
            <v>12</v>
          </cell>
          <cell r="AS6787">
            <v>42503</v>
          </cell>
          <cell r="AT6787" t="str">
            <v>IDU-1810-2013 Terminado Mantenimiento Periódico IDU Arterial  --POLIZA ESTABILIDAD ACTIVA</v>
          </cell>
          <cell r="AU6787">
            <v>44165</v>
          </cell>
          <cell r="AV6787" t="str">
            <v>sc</v>
          </cell>
        </row>
        <row r="6788">
          <cell r="AP6788">
            <v>506976</v>
          </cell>
          <cell r="AQ6788">
            <v>12002845</v>
          </cell>
          <cell r="AR6788">
            <v>12</v>
          </cell>
          <cell r="AS6788">
            <v>42503</v>
          </cell>
          <cell r="AT6788" t="str">
            <v>IDU-1810-2013 Terminado Diagnostico IDU Arterial  -</v>
          </cell>
          <cell r="AU6788">
            <v>0</v>
          </cell>
          <cell r="AV6788" t="str">
            <v>sc</v>
          </cell>
        </row>
        <row r="6789">
          <cell r="AP6789">
            <v>506979</v>
          </cell>
          <cell r="AQ6789">
            <v>12002828</v>
          </cell>
          <cell r="AR6789">
            <v>12</v>
          </cell>
          <cell r="AS6789">
            <v>42503</v>
          </cell>
          <cell r="AT6789" t="str">
            <v>IDU-1810-2013 Terminado Mantenimiento Periódico IDU Arterial  --POLIZA ESTABILIDAD ACTIVA</v>
          </cell>
          <cell r="AU6789">
            <v>44165</v>
          </cell>
          <cell r="AV6789" t="str">
            <v>sc</v>
          </cell>
        </row>
        <row r="6790">
          <cell r="AP6790">
            <v>506982</v>
          </cell>
          <cell r="AQ6790">
            <v>12002830</v>
          </cell>
          <cell r="AR6790">
            <v>12</v>
          </cell>
          <cell r="AS6790">
            <v>42503</v>
          </cell>
          <cell r="AT6790" t="str">
            <v>IDU-1810-2013 Terminado Mantenimiento Periódico IDU Arterial  --POLIZA ESTABILIDAD ACTIVA</v>
          </cell>
          <cell r="AU6790">
            <v>44165</v>
          </cell>
          <cell r="AV6790" t="str">
            <v>sc</v>
          </cell>
        </row>
        <row r="6791">
          <cell r="AP6791">
            <v>506985</v>
          </cell>
          <cell r="AQ6791">
            <v>12002831</v>
          </cell>
          <cell r="AR6791">
            <v>12</v>
          </cell>
          <cell r="AS6791">
            <v>42503</v>
          </cell>
          <cell r="AT6791" t="str">
            <v>IDU-1810-2013 Terminado Mantenimiento Periódico IDU Arterial  --POLIZA ESTABILIDAD ACTIVA</v>
          </cell>
          <cell r="AU6791">
            <v>44165</v>
          </cell>
          <cell r="AV6791" t="str">
            <v>sc</v>
          </cell>
        </row>
        <row r="6792">
          <cell r="AP6792">
            <v>506988</v>
          </cell>
          <cell r="AQ6792">
            <v>12002833</v>
          </cell>
          <cell r="AR6792">
            <v>12</v>
          </cell>
          <cell r="AS6792">
            <v>42503</v>
          </cell>
          <cell r="AT6792" t="str">
            <v>IDU-1810-2013 Terminado Mantenimiento Periódico IDU Arterial  --POLIZA ESTABILIDAD ACTIVA</v>
          </cell>
          <cell r="AU6792">
            <v>44165</v>
          </cell>
          <cell r="AV6792" t="str">
            <v>sc</v>
          </cell>
        </row>
        <row r="6793">
          <cell r="AP6793">
            <v>506991</v>
          </cell>
          <cell r="AQ6793">
            <v>12002835</v>
          </cell>
          <cell r="AR6793">
            <v>12</v>
          </cell>
          <cell r="AS6793">
            <v>42503</v>
          </cell>
          <cell r="AT6793" t="str">
            <v>IDU-1810-2013 Terminado Mantenimiento Periódico IDU Arterial  --POLIZA ESTABILIDAD ACTIVA</v>
          </cell>
          <cell r="AU6793">
            <v>44165</v>
          </cell>
          <cell r="AV6793" t="str">
            <v>sc</v>
          </cell>
        </row>
        <row r="6794">
          <cell r="AP6794">
            <v>506994</v>
          </cell>
          <cell r="AQ6794">
            <v>12002838</v>
          </cell>
          <cell r="AR6794">
            <v>12</v>
          </cell>
          <cell r="AS6794">
            <v>42503</v>
          </cell>
          <cell r="AT6794" t="str">
            <v>IDU-1810-2013 Terminado Diagnostico IDU Arterial  -</v>
          </cell>
          <cell r="AU6794">
            <v>0</v>
          </cell>
          <cell r="AV6794" t="str">
            <v>sc</v>
          </cell>
        </row>
        <row r="6795">
          <cell r="AP6795">
            <v>506997</v>
          </cell>
          <cell r="AQ6795">
            <v>12002839</v>
          </cell>
          <cell r="AR6795">
            <v>12</v>
          </cell>
          <cell r="AS6795">
            <v>42503</v>
          </cell>
          <cell r="AT6795" t="str">
            <v>IDU-1810-2013 Terminado Diagnostico IDU Arterial  -</v>
          </cell>
          <cell r="AU6795">
            <v>0</v>
          </cell>
          <cell r="AV6795" t="str">
            <v>sc</v>
          </cell>
        </row>
        <row r="6796">
          <cell r="AP6796">
            <v>507000</v>
          </cell>
          <cell r="AQ6796">
            <v>12002840</v>
          </cell>
          <cell r="AR6796">
            <v>12</v>
          </cell>
          <cell r="AS6796">
            <v>42503</v>
          </cell>
          <cell r="AT6796" t="str">
            <v>IDU-1810-2013 Terminado Diagnostico IDU Arterial  -</v>
          </cell>
          <cell r="AU6796">
            <v>0</v>
          </cell>
          <cell r="AV6796" t="str">
            <v>sc</v>
          </cell>
        </row>
        <row r="6797">
          <cell r="AP6797">
            <v>507003</v>
          </cell>
          <cell r="AQ6797">
            <v>12002841</v>
          </cell>
          <cell r="AR6797">
            <v>12</v>
          </cell>
          <cell r="AS6797">
            <v>42503</v>
          </cell>
          <cell r="AT6797" t="str">
            <v>IDU-1810-2013 Terminado Diagnostico IDU Arterial  -</v>
          </cell>
          <cell r="AU6797">
            <v>0</v>
          </cell>
          <cell r="AV6797" t="str">
            <v>sc</v>
          </cell>
        </row>
        <row r="6798">
          <cell r="AP6798">
            <v>507006</v>
          </cell>
          <cell r="AQ6798">
            <v>12002842</v>
          </cell>
          <cell r="AR6798">
            <v>12</v>
          </cell>
          <cell r="AS6798">
            <v>42503</v>
          </cell>
          <cell r="AT6798" t="str">
            <v>IDU-1810-2013 Terminado Diagnostico IDU Arterial  -</v>
          </cell>
          <cell r="AU6798">
            <v>0</v>
          </cell>
          <cell r="AV6798" t="str">
            <v>sc</v>
          </cell>
        </row>
        <row r="6799">
          <cell r="AP6799">
            <v>507009</v>
          </cell>
          <cell r="AQ6799">
            <v>12002843</v>
          </cell>
          <cell r="AR6799">
            <v>12</v>
          </cell>
          <cell r="AS6799">
            <v>42503</v>
          </cell>
          <cell r="AT6799" t="str">
            <v>IDU-1810-2013 Terminado Diagnostico IDU Arterial  -</v>
          </cell>
          <cell r="AU6799">
            <v>0</v>
          </cell>
          <cell r="AV6799" t="str">
            <v>sc</v>
          </cell>
        </row>
        <row r="6800">
          <cell r="AP6800">
            <v>507012</v>
          </cell>
          <cell r="AQ6800">
            <v>12002844</v>
          </cell>
          <cell r="AR6800">
            <v>12</v>
          </cell>
          <cell r="AS6800">
            <v>42503</v>
          </cell>
          <cell r="AT6800" t="str">
            <v>IDU-1810-2013 Terminado Diagnostico IDU Arterial  -</v>
          </cell>
          <cell r="AU6800">
            <v>0</v>
          </cell>
          <cell r="AV6800" t="str">
            <v>sc</v>
          </cell>
        </row>
        <row r="6801">
          <cell r="AP6801">
            <v>507015</v>
          </cell>
          <cell r="AQ6801">
            <v>12002832</v>
          </cell>
          <cell r="AR6801">
            <v>12</v>
          </cell>
          <cell r="AS6801">
            <v>42503</v>
          </cell>
          <cell r="AT6801" t="str">
            <v>IDU-1810-2013 Terminado Mantenimiento Periódico IDU Arterial  --POLIZA ESTABILIDAD ACTIVA</v>
          </cell>
          <cell r="AU6801">
            <v>44165</v>
          </cell>
          <cell r="AV6801" t="str">
            <v>sc</v>
          </cell>
        </row>
        <row r="6802">
          <cell r="AP6802">
            <v>508288</v>
          </cell>
          <cell r="AQ6802">
            <v>12000912</v>
          </cell>
          <cell r="AR6802">
            <v>12</v>
          </cell>
          <cell r="AS6802">
            <v>42667</v>
          </cell>
          <cell r="AT6802" t="str">
            <v>SD Terminado Mantenimiento Periódico UAERMV Arterial SD -Calzada4-POLIZA ESTABILIDAD* ACTIVA</v>
          </cell>
          <cell r="AU6802">
            <v>42886</v>
          </cell>
          <cell r="AV6802" t="str">
            <v>sc</v>
          </cell>
        </row>
        <row r="6803">
          <cell r="AP6803">
            <v>508290</v>
          </cell>
          <cell r="AQ6803">
            <v>12000912</v>
          </cell>
          <cell r="AR6803">
            <v>12</v>
          </cell>
          <cell r="AS6803">
            <v>42313</v>
          </cell>
          <cell r="AT6803" t="str">
            <v>IDU-074-2009 Terminado Mantenimiento Periódico IDU Arterial  -Calzada4-POLIZA ESTABILIDAD* ACTIVA</v>
          </cell>
          <cell r="AU6803">
            <v>42886</v>
          </cell>
          <cell r="AV6803" t="str">
            <v>sc</v>
          </cell>
        </row>
        <row r="6804">
          <cell r="AP6804">
            <v>508292</v>
          </cell>
          <cell r="AQ6804">
            <v>12000912</v>
          </cell>
          <cell r="AR6804">
            <v>12</v>
          </cell>
          <cell r="AS6804">
            <v>42313</v>
          </cell>
          <cell r="AT6804" t="str">
            <v>IDU-074-2009 Terminado Acciones de Movilidad IDU Arterial  -Calzada4-POLIZA ESTABILIDAD* ACTIVA</v>
          </cell>
          <cell r="AU6804">
            <v>42886</v>
          </cell>
          <cell r="AV6804" t="str">
            <v>sc</v>
          </cell>
        </row>
        <row r="6805">
          <cell r="AP6805">
            <v>508294</v>
          </cell>
          <cell r="AQ6805">
            <v>12000912</v>
          </cell>
          <cell r="AR6805">
            <v>12</v>
          </cell>
          <cell r="AS6805">
            <v>42667</v>
          </cell>
          <cell r="AT6805" t="str">
            <v>SD Terminado Mantenimiento Periódico UAERMV Arterial SD -Calzada4-POLIZA ESTABILIDAD* ACTIVA</v>
          </cell>
          <cell r="AU6805">
            <v>42886</v>
          </cell>
          <cell r="AV6805" t="str">
            <v>sc</v>
          </cell>
        </row>
        <row r="6806">
          <cell r="AP6806">
            <v>508822</v>
          </cell>
          <cell r="AQ6806">
            <v>12002627</v>
          </cell>
          <cell r="AR6806">
            <v>12</v>
          </cell>
          <cell r="AS6806">
            <v>42278</v>
          </cell>
          <cell r="AT6806" t="str">
            <v>059-2014 Terminado Mantenimiento Periódico FDL BARRIOS UNIDOS Circuito Movilidad  -</v>
          </cell>
          <cell r="AU6806">
            <v>0</v>
          </cell>
          <cell r="AV6806" t="str">
            <v>sc</v>
          </cell>
        </row>
        <row r="6807">
          <cell r="AP6807">
            <v>508825</v>
          </cell>
          <cell r="AQ6807">
            <v>12002517</v>
          </cell>
          <cell r="AR6807">
            <v>12</v>
          </cell>
          <cell r="AS6807">
            <v>42101</v>
          </cell>
          <cell r="AT6807" t="str">
            <v>UMV-638-2013 Terminado Acciones de Movilidad UAERMV Circuito Movilidad  -</v>
          </cell>
          <cell r="AU6807">
            <v>0</v>
          </cell>
          <cell r="AV6807" t="str">
            <v>sc</v>
          </cell>
        </row>
        <row r="6808">
          <cell r="AP6808">
            <v>508831</v>
          </cell>
          <cell r="AQ6808">
            <v>12002320</v>
          </cell>
          <cell r="AR6808">
            <v>12</v>
          </cell>
          <cell r="AS6808">
            <v>42033</v>
          </cell>
          <cell r="AT6808" t="str">
            <v>073-2013 Terminado Mantenimiento Periódico FDL BARRIOS UNIDOS Circuito Movilidad  -</v>
          </cell>
          <cell r="AU6808">
            <v>0</v>
          </cell>
          <cell r="AV6808" t="str">
            <v>sc</v>
          </cell>
        </row>
        <row r="6809">
          <cell r="AP6809">
            <v>509119</v>
          </cell>
          <cell r="AQ6809">
            <v>11011615</v>
          </cell>
          <cell r="AR6809">
            <v>12</v>
          </cell>
          <cell r="AS6809">
            <v>42313</v>
          </cell>
          <cell r="AT6809" t="str">
            <v>IDU-69-2008 Terminado Mantenimiento Periódico IDU Arterial  -Calzada 4-POLIZA ESTABILIDAD ACTIVA</v>
          </cell>
          <cell r="AU6809">
            <v>180279</v>
          </cell>
          <cell r="AV6809" t="str">
            <v>sc</v>
          </cell>
        </row>
        <row r="6810">
          <cell r="AP6810">
            <v>509121</v>
          </cell>
          <cell r="AQ6810">
            <v>11011615</v>
          </cell>
          <cell r="AR6810">
            <v>12</v>
          </cell>
          <cell r="AS6810">
            <v>42313</v>
          </cell>
          <cell r="AT6810" t="str">
            <v>IDU-69-2008 Terminado Mantenimiento Rutinario IDU Arterial  -Calzada 4-POLIZA ESTABILIDAD ACTIVA</v>
          </cell>
          <cell r="AU6810">
            <v>181068</v>
          </cell>
          <cell r="AV6810" t="str">
            <v>sc</v>
          </cell>
        </row>
        <row r="6811">
          <cell r="AP6811">
            <v>509123</v>
          </cell>
          <cell r="AQ6811">
            <v>11011615</v>
          </cell>
          <cell r="AR6811">
            <v>12</v>
          </cell>
          <cell r="AS6811">
            <v>42313</v>
          </cell>
          <cell r="AT6811" t="str">
            <v>IDU-45-2011 Terminado Reconstrucción IDU Arterial  -Calzada 4-POLIZA ESTABILIDAD ACTIVA</v>
          </cell>
          <cell r="AU6811">
            <v>181070</v>
          </cell>
          <cell r="AV6811" t="str">
            <v>sc</v>
          </cell>
        </row>
        <row r="6812">
          <cell r="AP6812">
            <v>510955</v>
          </cell>
          <cell r="AQ6812">
            <v>13000309</v>
          </cell>
          <cell r="AR6812">
            <v>12</v>
          </cell>
          <cell r="AS6812">
            <v>42488</v>
          </cell>
          <cell r="AT6812" t="str">
            <v>SD Terminado Mantenimiento Periódico UAERMV Arterial  -</v>
          </cell>
          <cell r="AV6812" t="str">
            <v>sc</v>
          </cell>
        </row>
        <row r="6813">
          <cell r="AP6813">
            <v>511442</v>
          </cell>
          <cell r="AQ6813">
            <v>13000177</v>
          </cell>
          <cell r="AR6813">
            <v>12</v>
          </cell>
          <cell r="AS6813">
            <v>42313</v>
          </cell>
          <cell r="AT6813" t="str">
            <v>IDU-70-2008 Terminado Acciones de Movilidad IDU Arterial  -</v>
          </cell>
          <cell r="AV6813" t="str">
            <v>sc</v>
          </cell>
        </row>
        <row r="6814">
          <cell r="AP6814">
            <v>511447</v>
          </cell>
          <cell r="AQ6814">
            <v>13000188</v>
          </cell>
          <cell r="AR6814">
            <v>12</v>
          </cell>
          <cell r="AS6814">
            <v>42313</v>
          </cell>
          <cell r="AT6814" t="str">
            <v>IDU-70-2008 Terminado Acciones de Movilidad IDU Arterial  -</v>
          </cell>
          <cell r="AV6814" t="str">
            <v>sc</v>
          </cell>
        </row>
        <row r="6815">
          <cell r="AP6815">
            <v>511450</v>
          </cell>
          <cell r="AQ6815">
            <v>13000191</v>
          </cell>
          <cell r="AR6815">
            <v>12</v>
          </cell>
          <cell r="AS6815">
            <v>42313</v>
          </cell>
          <cell r="AT6815" t="str">
            <v>IDU-1810-2013 Terminado Mantenimiento Periódico IDU Arterial  -</v>
          </cell>
          <cell r="AV6815" t="str">
            <v>sc</v>
          </cell>
        </row>
        <row r="6816">
          <cell r="AP6816">
            <v>511452</v>
          </cell>
          <cell r="AQ6816">
            <v>13000191</v>
          </cell>
          <cell r="AR6816">
            <v>12</v>
          </cell>
          <cell r="AS6816">
            <v>42313</v>
          </cell>
          <cell r="AT6816" t="str">
            <v>IDU-70-2008 Terminado Acciones de Movilidad IDU Arterial  -</v>
          </cell>
          <cell r="AV6816" t="str">
            <v>sc</v>
          </cell>
        </row>
        <row r="6817">
          <cell r="AP6817">
            <v>511457</v>
          </cell>
          <cell r="AQ6817">
            <v>13000203</v>
          </cell>
          <cell r="AR6817">
            <v>12</v>
          </cell>
          <cell r="AS6817">
            <v>42313</v>
          </cell>
          <cell r="AT6817" t="str">
            <v>IDU-70-2008 Terminado Acciones de Movilidad IDU Arterial  -</v>
          </cell>
          <cell r="AV6817" t="str">
            <v>sc</v>
          </cell>
        </row>
        <row r="6818">
          <cell r="AP6818">
            <v>511470</v>
          </cell>
          <cell r="AQ6818">
            <v>13000227</v>
          </cell>
          <cell r="AR6818">
            <v>12</v>
          </cell>
          <cell r="AS6818">
            <v>42313</v>
          </cell>
          <cell r="AT6818" t="str">
            <v>IDU-70-2008 Terminado Acciones de Movilidad IDU Arterial  -</v>
          </cell>
          <cell r="AV6818" t="str">
            <v>sc</v>
          </cell>
        </row>
        <row r="6819">
          <cell r="AP6819">
            <v>511475</v>
          </cell>
          <cell r="AQ6819">
            <v>13000233</v>
          </cell>
          <cell r="AR6819">
            <v>12</v>
          </cell>
          <cell r="AS6819">
            <v>42313</v>
          </cell>
          <cell r="AT6819" t="str">
            <v>IDU-70-2008 Terminado Acciones de Movilidad IDU Arterial  -</v>
          </cell>
          <cell r="AV6819" t="str">
            <v>sc</v>
          </cell>
        </row>
        <row r="6820">
          <cell r="AP6820">
            <v>511492</v>
          </cell>
          <cell r="AQ6820">
            <v>13000031</v>
          </cell>
          <cell r="AR6820">
            <v>12</v>
          </cell>
          <cell r="AS6820">
            <v>42313</v>
          </cell>
          <cell r="AT6820" t="str">
            <v>IDU-70-2008 Terminado Mantenimiento Periódico IDU Arterial  -</v>
          </cell>
          <cell r="AV6820" t="str">
            <v>sc</v>
          </cell>
        </row>
        <row r="6821">
          <cell r="AP6821">
            <v>511505</v>
          </cell>
          <cell r="AQ6821">
            <v>13000245</v>
          </cell>
          <cell r="AR6821">
            <v>12</v>
          </cell>
          <cell r="AS6821">
            <v>42723</v>
          </cell>
          <cell r="AT6821" t="str">
            <v>SD Terminado Mantenimiento Periódico UAERMV Arterial SD -</v>
          </cell>
          <cell r="AV6821" t="str">
            <v>sc</v>
          </cell>
        </row>
        <row r="6822">
          <cell r="AP6822">
            <v>511581</v>
          </cell>
          <cell r="AQ6822">
            <v>12002991</v>
          </cell>
          <cell r="AR6822">
            <v>12</v>
          </cell>
          <cell r="AS6822">
            <v>42723</v>
          </cell>
          <cell r="AT6822" t="str">
            <v>SD Terminado Mantenimiento Periódico UAERMV Arterial SD -</v>
          </cell>
          <cell r="AV6822" t="str">
            <v>sc</v>
          </cell>
        </row>
        <row r="6823">
          <cell r="AP6823">
            <v>511584</v>
          </cell>
          <cell r="AQ6823">
            <v>12002992</v>
          </cell>
          <cell r="AR6823">
            <v>12</v>
          </cell>
          <cell r="AS6823">
            <v>42723</v>
          </cell>
          <cell r="AT6823" t="str">
            <v>SD Terminado Mantenimiento Periódico UAERMV Arterial SD -</v>
          </cell>
          <cell r="AV6823" t="str">
            <v>sc</v>
          </cell>
        </row>
        <row r="6824">
          <cell r="AP6824">
            <v>511589</v>
          </cell>
          <cell r="AQ6824">
            <v>12002993</v>
          </cell>
          <cell r="AR6824">
            <v>12</v>
          </cell>
          <cell r="AS6824">
            <v>42760</v>
          </cell>
          <cell r="AT6824" t="str">
            <v>SD Terminado Parcheo UAERMV Arterial SD Reporte Ejecución diciembre de 2016-</v>
          </cell>
          <cell r="AV6824" t="str">
            <v>sc</v>
          </cell>
        </row>
        <row r="6825">
          <cell r="AP6825">
            <v>511596</v>
          </cell>
          <cell r="AQ6825">
            <v>13000023</v>
          </cell>
          <cell r="AR6825">
            <v>12</v>
          </cell>
          <cell r="AS6825">
            <v>42313</v>
          </cell>
          <cell r="AT6825" t="str">
            <v>IDU-70-2008 Terminado Mantenimiento Periódico IDU Arterial  -</v>
          </cell>
          <cell r="AV6825" t="str">
            <v>sc</v>
          </cell>
        </row>
        <row r="6826">
          <cell r="AP6826">
            <v>512530</v>
          </cell>
          <cell r="AQ6826">
            <v>12002274</v>
          </cell>
          <cell r="AR6826">
            <v>12</v>
          </cell>
          <cell r="AS6826">
            <v>42313</v>
          </cell>
          <cell r="AT6826" t="str">
            <v>IDU-2053-2015 Terminado Mantenimiento Periódico IDU Circuito Movilidad  -</v>
          </cell>
          <cell r="AV6826" t="str">
            <v>sc</v>
          </cell>
        </row>
        <row r="6827">
          <cell r="AP6827">
            <v>512541</v>
          </cell>
          <cell r="AQ6827">
            <v>12002453</v>
          </cell>
          <cell r="AR6827">
            <v>12</v>
          </cell>
          <cell r="AS6827">
            <v>42313</v>
          </cell>
          <cell r="AT6827" t="str">
            <v>IDU-2053-2015 Terminado Mantenimiento Periódico IDU Circuito Movilidad  -</v>
          </cell>
          <cell r="AV6827" t="str">
            <v>sc</v>
          </cell>
        </row>
        <row r="6828">
          <cell r="AP6828">
            <v>512547</v>
          </cell>
          <cell r="AQ6828">
            <v>12002334</v>
          </cell>
          <cell r="AR6828">
            <v>12</v>
          </cell>
          <cell r="AS6828">
            <v>42313</v>
          </cell>
          <cell r="AT6828" t="str">
            <v>IDU-2053-2015 Terminado Mantenimiento Periódico IDU Circuito Movilidad  -</v>
          </cell>
          <cell r="AV6828" t="str">
            <v>sc</v>
          </cell>
        </row>
        <row r="6829">
          <cell r="AP6829">
            <v>512550</v>
          </cell>
          <cell r="AQ6829">
            <v>12002308</v>
          </cell>
          <cell r="AR6829">
            <v>12</v>
          </cell>
          <cell r="AS6829">
            <v>42313</v>
          </cell>
          <cell r="AT6829" t="str">
            <v>IDU-2053-2015 Terminado Mantenimiento Periódico IDU Circuito Movilidad  -</v>
          </cell>
          <cell r="AV6829" t="str">
            <v>sc</v>
          </cell>
        </row>
        <row r="6830">
          <cell r="AP6830">
            <v>512553</v>
          </cell>
          <cell r="AQ6830">
            <v>12002354</v>
          </cell>
          <cell r="AR6830">
            <v>12</v>
          </cell>
          <cell r="AS6830">
            <v>42313</v>
          </cell>
          <cell r="AT6830" t="str">
            <v>IDU-2053-2015 Terminado Mantenimiento Periódico IDU Circuito Movilidad  -</v>
          </cell>
          <cell r="AV6830" t="str">
            <v>sc</v>
          </cell>
        </row>
        <row r="6831">
          <cell r="AP6831">
            <v>512556</v>
          </cell>
          <cell r="AQ6831">
            <v>12002402</v>
          </cell>
          <cell r="AR6831">
            <v>12</v>
          </cell>
          <cell r="AS6831">
            <v>42313</v>
          </cell>
          <cell r="AT6831" t="str">
            <v>IDU-2053-2015 Terminado Mantenimiento Periódico IDU Circuito Movilidad  -</v>
          </cell>
          <cell r="AV6831" t="str">
            <v>sc</v>
          </cell>
        </row>
        <row r="6832">
          <cell r="AP6832">
            <v>512583</v>
          </cell>
          <cell r="AQ6832">
            <v>12002377</v>
          </cell>
          <cell r="AR6832">
            <v>12</v>
          </cell>
          <cell r="AS6832">
            <v>42313</v>
          </cell>
          <cell r="AT6832" t="str">
            <v>IDU-2053-2015 Terminado Mantenimiento Periódico IDU Circuito Movilidad  -</v>
          </cell>
          <cell r="AV6832" t="str">
            <v>sc</v>
          </cell>
        </row>
        <row r="6833">
          <cell r="AP6833">
            <v>513472</v>
          </cell>
          <cell r="AQ6833">
            <v>12002140</v>
          </cell>
          <cell r="AR6833">
            <v>12</v>
          </cell>
          <cell r="AS6833">
            <v>42412</v>
          </cell>
          <cell r="AT6833" t="str">
            <v>IDU-1806-2015 Contratado Mantenimiento Periódico IDU Arterial BRIGADA DE REACCIÓN VIAL -</v>
          </cell>
          <cell r="AV6833" t="str">
            <v>sc</v>
          </cell>
        </row>
        <row r="6834">
          <cell r="AP6834">
            <v>513474</v>
          </cell>
          <cell r="AQ6834">
            <v>12002140</v>
          </cell>
          <cell r="AR6834">
            <v>12</v>
          </cell>
          <cell r="AS6834">
            <v>42412</v>
          </cell>
          <cell r="AT6834" t="str">
            <v>IDU-1806-2015 Contratado Mantenimiento Periódico IDU Arterial BRIGADA DE REACCIÓN VIAL -</v>
          </cell>
          <cell r="AV6834" t="str">
            <v>sc</v>
          </cell>
        </row>
        <row r="6835">
          <cell r="AP6835">
            <v>513477</v>
          </cell>
          <cell r="AQ6835">
            <v>12002292</v>
          </cell>
          <cell r="AR6835">
            <v>12</v>
          </cell>
          <cell r="AS6835">
            <v>42412</v>
          </cell>
          <cell r="AT6835" t="str">
            <v>IDU-1806-2015 Contratado Mantenimiento Periódico IDU Arterial BRIGADA DE REACCIÓN VIAL -</v>
          </cell>
          <cell r="AV6835" t="str">
            <v>sc</v>
          </cell>
        </row>
        <row r="6836">
          <cell r="AP6836">
            <v>513479</v>
          </cell>
          <cell r="AQ6836">
            <v>12002292</v>
          </cell>
          <cell r="AR6836">
            <v>12</v>
          </cell>
          <cell r="AS6836">
            <v>42412</v>
          </cell>
          <cell r="AT6836" t="str">
            <v>IDU-1806-2015 Contratado Mantenimiento Periódico IDU Arterial BRIGADA DE REACCIÓN VIAL -</v>
          </cell>
          <cell r="AV6836" t="str">
            <v>sc</v>
          </cell>
        </row>
        <row r="6837">
          <cell r="AP6837">
            <v>513482</v>
          </cell>
          <cell r="AQ6837">
            <v>12002262</v>
          </cell>
          <cell r="AR6837">
            <v>12</v>
          </cell>
          <cell r="AS6837">
            <v>42412</v>
          </cell>
          <cell r="AT6837" t="str">
            <v>IDU-1806-2015 Contratado Mantenimiento Periódico IDU Arterial BRIGADA DE REACCIÓN VIAL -</v>
          </cell>
          <cell r="AV6837" t="str">
            <v>sc</v>
          </cell>
        </row>
        <row r="6838">
          <cell r="AP6838">
            <v>513484</v>
          </cell>
          <cell r="AQ6838">
            <v>12002262</v>
          </cell>
          <cell r="AR6838">
            <v>12</v>
          </cell>
          <cell r="AS6838">
            <v>42412</v>
          </cell>
          <cell r="AT6838" t="str">
            <v>IDU-1806-2015 Contratado Mantenimiento Periódico IDU Arterial BRIGADA DE REACCIÓN VIAL -</v>
          </cell>
          <cell r="AV6838" t="str">
            <v>sc</v>
          </cell>
        </row>
        <row r="6839">
          <cell r="AP6839">
            <v>513487</v>
          </cell>
          <cell r="AQ6839">
            <v>12002238</v>
          </cell>
          <cell r="AR6839">
            <v>12</v>
          </cell>
          <cell r="AS6839">
            <v>42412</v>
          </cell>
          <cell r="AT6839" t="str">
            <v>IDU-1806-2015 Contratado Mantenimiento Periódico IDU Arterial BRIGADA DE REACCIÓN VIAL -</v>
          </cell>
          <cell r="AV6839" t="str">
            <v>sc</v>
          </cell>
        </row>
        <row r="6840">
          <cell r="AP6840">
            <v>513489</v>
          </cell>
          <cell r="AQ6840">
            <v>12002238</v>
          </cell>
          <cell r="AR6840">
            <v>12</v>
          </cell>
          <cell r="AS6840">
            <v>42412</v>
          </cell>
          <cell r="AT6840" t="str">
            <v>IDU-1806-2015 Contratado Mantenimiento Periódico IDU Arterial BRIGADA DE REACCIÓN VIAL -</v>
          </cell>
          <cell r="AV6840" t="str">
            <v>sc</v>
          </cell>
        </row>
        <row r="6841">
          <cell r="AP6841">
            <v>513492</v>
          </cell>
          <cell r="AQ6841">
            <v>12002207</v>
          </cell>
          <cell r="AR6841">
            <v>12</v>
          </cell>
          <cell r="AS6841">
            <v>42412</v>
          </cell>
          <cell r="AT6841" t="str">
            <v>IDU-1806-2015 Contratado Mantenimiento Periódico IDU Arterial BRIGADA DE REACCIÓN VIAL -</v>
          </cell>
          <cell r="AV6841" t="str">
            <v>sc</v>
          </cell>
        </row>
        <row r="6842">
          <cell r="AP6842">
            <v>513494</v>
          </cell>
          <cell r="AQ6842">
            <v>12002207</v>
          </cell>
          <cell r="AR6842">
            <v>12</v>
          </cell>
          <cell r="AS6842">
            <v>42412</v>
          </cell>
          <cell r="AT6842" t="str">
            <v>IDU-1806-2015 Contratado Mantenimiento Periódico IDU Arterial BRIGADA DE REACCIÓN VIAL -</v>
          </cell>
          <cell r="AV6842" t="str">
            <v>sc</v>
          </cell>
        </row>
        <row r="6843">
          <cell r="AP6843">
            <v>513497</v>
          </cell>
          <cell r="AQ6843">
            <v>12002181</v>
          </cell>
          <cell r="AR6843">
            <v>12</v>
          </cell>
          <cell r="AS6843">
            <v>42412</v>
          </cell>
          <cell r="AT6843" t="str">
            <v>IDU-1806-2015 Contratado Mantenimiento Periódico IDU Arterial BRIGADA DE REACCIÓN VIAL -</v>
          </cell>
          <cell r="AV6843" t="str">
            <v>sc</v>
          </cell>
        </row>
        <row r="6844">
          <cell r="AP6844">
            <v>513499</v>
          </cell>
          <cell r="AQ6844">
            <v>12002181</v>
          </cell>
          <cell r="AR6844">
            <v>12</v>
          </cell>
          <cell r="AS6844">
            <v>42412</v>
          </cell>
          <cell r="AT6844" t="str">
            <v>IDU-1806-2015 Contratado Mantenimiento Periódico IDU Arterial BRIGADA DE REACCIÓN VIAL -</v>
          </cell>
          <cell r="AV6844" t="str">
            <v>sc</v>
          </cell>
        </row>
        <row r="6845">
          <cell r="AP6845">
            <v>513502</v>
          </cell>
          <cell r="AQ6845">
            <v>12002157</v>
          </cell>
          <cell r="AR6845">
            <v>12</v>
          </cell>
          <cell r="AS6845">
            <v>42412</v>
          </cell>
          <cell r="AT6845" t="str">
            <v>IDU-1806-2015 Contratado Mantenimiento Periódico IDU Arterial BRIGADA DE REACCIÓN VIAL -</v>
          </cell>
          <cell r="AV6845" t="str">
            <v>sc</v>
          </cell>
        </row>
        <row r="6846">
          <cell r="AP6846">
            <v>513504</v>
          </cell>
          <cell r="AQ6846">
            <v>12002157</v>
          </cell>
          <cell r="AR6846">
            <v>12</v>
          </cell>
          <cell r="AS6846">
            <v>42412</v>
          </cell>
          <cell r="AT6846" t="str">
            <v>IDU-1806-2015 Contratado Mantenimiento Periódico IDU Arterial BRIGADA DE REACCIÓN VIAL -</v>
          </cell>
          <cell r="AV6846" t="str">
            <v>sc</v>
          </cell>
        </row>
        <row r="6847">
          <cell r="AP6847">
            <v>513537</v>
          </cell>
          <cell r="AQ6847">
            <v>12002123</v>
          </cell>
          <cell r="AR6847">
            <v>12</v>
          </cell>
          <cell r="AS6847">
            <v>42412</v>
          </cell>
          <cell r="AT6847" t="str">
            <v>IDU-1806-2015 Contratado Mantenimiento Periódico IDU Arterial BRIGADA DE REACCIÓN VIAL -</v>
          </cell>
          <cell r="AV6847" t="str">
            <v>sc</v>
          </cell>
        </row>
        <row r="6848">
          <cell r="AP6848">
            <v>513539</v>
          </cell>
          <cell r="AQ6848">
            <v>12002123</v>
          </cell>
          <cell r="AR6848">
            <v>12</v>
          </cell>
          <cell r="AS6848">
            <v>42412</v>
          </cell>
          <cell r="AT6848" t="str">
            <v>IDU-1806-2015 Contratado Mantenimiento Periódico IDU Arterial BRIGADA DE REACCIÓN VIAL -</v>
          </cell>
          <cell r="AV6848" t="str">
            <v>sc</v>
          </cell>
        </row>
        <row r="6849">
          <cell r="AP6849">
            <v>514026</v>
          </cell>
          <cell r="AQ6849">
            <v>12001623</v>
          </cell>
          <cell r="AR6849">
            <v>12</v>
          </cell>
          <cell r="AS6849">
            <v>42412</v>
          </cell>
          <cell r="AT6849" t="str">
            <v>IDU-1806-2015 Contratado Mantenimiento Periódico IDU Arterial BRIGADA DE REACCIÓN VIAL -</v>
          </cell>
          <cell r="AV6849" t="str">
            <v>sc</v>
          </cell>
        </row>
        <row r="6850">
          <cell r="AP6850">
            <v>514041</v>
          </cell>
          <cell r="AQ6850">
            <v>12001503</v>
          </cell>
          <cell r="AR6850">
            <v>12</v>
          </cell>
          <cell r="AS6850">
            <v>41519</v>
          </cell>
          <cell r="AT6850" t="str">
            <v>SD Terminado Mantenimiento Periódico UAERMV Arterial  -</v>
          </cell>
          <cell r="AV6850" t="str">
            <v>sc</v>
          </cell>
        </row>
        <row r="6851">
          <cell r="AP6851">
            <v>514043</v>
          </cell>
          <cell r="AQ6851">
            <v>12001503</v>
          </cell>
          <cell r="AR6851">
            <v>12</v>
          </cell>
          <cell r="AS6851">
            <v>41519</v>
          </cell>
          <cell r="AT6851" t="str">
            <v>SD Terminado Mantenimiento Periódico UAERMV Arterial  -</v>
          </cell>
          <cell r="AV6851" t="str">
            <v>sc</v>
          </cell>
        </row>
        <row r="6852">
          <cell r="AP6852">
            <v>514182</v>
          </cell>
          <cell r="AQ6852">
            <v>12001543</v>
          </cell>
          <cell r="AR6852">
            <v>12</v>
          </cell>
          <cell r="AS6852">
            <v>42488</v>
          </cell>
          <cell r="AT6852" t="str">
            <v>SD Terminado Parcheo UAERMV Arterial  --POLIZA ESTABILIDAD ACTIVA</v>
          </cell>
          <cell r="AV6852" t="str">
            <v>sc</v>
          </cell>
        </row>
        <row r="6853">
          <cell r="AP6853">
            <v>514184</v>
          </cell>
          <cell r="AQ6853">
            <v>12001543</v>
          </cell>
          <cell r="AR6853">
            <v>12</v>
          </cell>
          <cell r="AS6853">
            <v>42488</v>
          </cell>
          <cell r="AT6853" t="str">
            <v>SD Terminado Parcheo UAERMV Arterial  --POLIZA ESTABILIDAD ACTIVA</v>
          </cell>
          <cell r="AV6853" t="str">
            <v>sc</v>
          </cell>
        </row>
        <row r="6854">
          <cell r="AP6854">
            <v>514186</v>
          </cell>
          <cell r="AQ6854">
            <v>12001543</v>
          </cell>
          <cell r="AR6854">
            <v>12</v>
          </cell>
          <cell r="AS6854">
            <v>42488</v>
          </cell>
          <cell r="AT6854" t="str">
            <v>SD Terminado Parcheo UAERMV Arterial  --POLIZA ESTABILIDAD ACTIVA</v>
          </cell>
          <cell r="AV6854" t="str">
            <v>sc</v>
          </cell>
        </row>
        <row r="6855">
          <cell r="AP6855">
            <v>514188</v>
          </cell>
          <cell r="AQ6855">
            <v>12001543</v>
          </cell>
          <cell r="AR6855">
            <v>12</v>
          </cell>
          <cell r="AS6855">
            <v>42488</v>
          </cell>
          <cell r="AT6855" t="str">
            <v>SD Terminado Parcheo UAERMV Arterial  --POLIZA ESTABILIDAD ACTIVA</v>
          </cell>
          <cell r="AV6855" t="str">
            <v>sc</v>
          </cell>
        </row>
        <row r="6856">
          <cell r="AP6856">
            <v>514285</v>
          </cell>
          <cell r="AQ6856">
            <v>12001863</v>
          </cell>
          <cell r="AR6856">
            <v>12</v>
          </cell>
          <cell r="AS6856">
            <v>42412</v>
          </cell>
          <cell r="AT6856" t="str">
            <v>IDU-1806-2015 Contratado Mantenimiento Periódico IDU Arterial BRIGADA DE REACCIÓN VIAL -</v>
          </cell>
          <cell r="AV6856" t="str">
            <v>sc</v>
          </cell>
        </row>
        <row r="6857">
          <cell r="AP6857">
            <v>514287</v>
          </cell>
          <cell r="AQ6857">
            <v>12001863</v>
          </cell>
          <cell r="AR6857">
            <v>12</v>
          </cell>
          <cell r="AS6857">
            <v>42412</v>
          </cell>
          <cell r="AT6857" t="str">
            <v>IDU-1806-2015 Contratado Mantenimiento Periódico IDU Arterial BRIGADA DE REACCIÓN VIAL -</v>
          </cell>
          <cell r="AV6857" t="str">
            <v>sc</v>
          </cell>
        </row>
        <row r="6858">
          <cell r="AP6858">
            <v>514290</v>
          </cell>
          <cell r="AQ6858">
            <v>12002099</v>
          </cell>
          <cell r="AR6858">
            <v>12</v>
          </cell>
          <cell r="AS6858">
            <v>42412</v>
          </cell>
          <cell r="AT6858" t="str">
            <v>IDU-1806-2015 Contratado Mantenimiento Periódico IDU Arterial BRIGADA DE REACCIÓN VIAL -</v>
          </cell>
          <cell r="AV6858" t="str">
            <v>sc</v>
          </cell>
        </row>
        <row r="6859">
          <cell r="AP6859">
            <v>514292</v>
          </cell>
          <cell r="AQ6859">
            <v>12002099</v>
          </cell>
          <cell r="AR6859">
            <v>12</v>
          </cell>
          <cell r="AS6859">
            <v>42412</v>
          </cell>
          <cell r="AT6859" t="str">
            <v>IDU-1806-2015 Contratado Mantenimiento Periódico IDU Arterial BRIGADA DE REACCIÓN VIAL -</v>
          </cell>
          <cell r="AV6859" t="str">
            <v>sc</v>
          </cell>
        </row>
        <row r="6860">
          <cell r="AP6860">
            <v>514295</v>
          </cell>
          <cell r="AQ6860">
            <v>12002074</v>
          </cell>
          <cell r="AR6860">
            <v>12</v>
          </cell>
          <cell r="AS6860">
            <v>42412</v>
          </cell>
          <cell r="AT6860" t="str">
            <v>IDU-1806-2015 Contratado Mantenimiento Periódico IDU Arterial BRIGADA DE REACCIÓN VIAL -</v>
          </cell>
          <cell r="AV6860" t="str">
            <v>sc</v>
          </cell>
        </row>
        <row r="6861">
          <cell r="AP6861">
            <v>514297</v>
          </cell>
          <cell r="AQ6861">
            <v>12002074</v>
          </cell>
          <cell r="AR6861">
            <v>12</v>
          </cell>
          <cell r="AS6861">
            <v>42412</v>
          </cell>
          <cell r="AT6861" t="str">
            <v>IDU-1806-2015 Contratado Mantenimiento Periódico IDU Arterial BRIGADA DE REACCIÓN VIAL -</v>
          </cell>
          <cell r="AV6861" t="str">
            <v>sc</v>
          </cell>
        </row>
        <row r="6862">
          <cell r="AP6862">
            <v>514300</v>
          </cell>
          <cell r="AQ6862">
            <v>12002052</v>
          </cell>
          <cell r="AR6862">
            <v>12</v>
          </cell>
          <cell r="AS6862">
            <v>42412</v>
          </cell>
          <cell r="AT6862" t="str">
            <v>IDU-1806-2015 Contratado Mantenimiento Periódico IDU Arterial BRIGADA DE REACCIÓN VIAL -</v>
          </cell>
          <cell r="AV6862" t="str">
            <v>sc</v>
          </cell>
        </row>
        <row r="6863">
          <cell r="AP6863">
            <v>514302</v>
          </cell>
          <cell r="AQ6863">
            <v>12002052</v>
          </cell>
          <cell r="AR6863">
            <v>12</v>
          </cell>
          <cell r="AS6863">
            <v>42412</v>
          </cell>
          <cell r="AT6863" t="str">
            <v>IDU-1806-2015 Contratado Mantenimiento Periódico IDU Arterial BRIGADA DE REACCIÓN VIAL -</v>
          </cell>
          <cell r="AV6863" t="str">
            <v>sc</v>
          </cell>
        </row>
        <row r="6864">
          <cell r="AP6864">
            <v>514305</v>
          </cell>
          <cell r="AQ6864">
            <v>12002031</v>
          </cell>
          <cell r="AR6864">
            <v>12</v>
          </cell>
          <cell r="AS6864">
            <v>42412</v>
          </cell>
          <cell r="AT6864" t="str">
            <v>IDU-1806-2015 Contratado Mantenimiento Periódico IDU Arterial BRIGADA DE REACCIÓN VIAL -</v>
          </cell>
          <cell r="AV6864" t="str">
            <v>sc</v>
          </cell>
        </row>
        <row r="6865">
          <cell r="AP6865">
            <v>514307</v>
          </cell>
          <cell r="AQ6865">
            <v>12002031</v>
          </cell>
          <cell r="AR6865">
            <v>12</v>
          </cell>
          <cell r="AS6865">
            <v>42412</v>
          </cell>
          <cell r="AT6865" t="str">
            <v>IDU-1806-2015 Contratado Mantenimiento Periódico IDU Arterial BRIGADA DE REACCIÓN VIAL -</v>
          </cell>
          <cell r="AV6865" t="str">
            <v>sc</v>
          </cell>
        </row>
        <row r="6866">
          <cell r="AP6866">
            <v>514310</v>
          </cell>
          <cell r="AQ6866">
            <v>12002008</v>
          </cell>
          <cell r="AR6866">
            <v>12</v>
          </cell>
          <cell r="AS6866">
            <v>42412</v>
          </cell>
          <cell r="AT6866" t="str">
            <v>IDU-1806-2015 Contratado Mantenimiento Periódico IDU Arterial BRIGADA DE REACCIÓN VIAL -</v>
          </cell>
          <cell r="AV6866" t="str">
            <v>sc</v>
          </cell>
        </row>
        <row r="6867">
          <cell r="AP6867">
            <v>514312</v>
          </cell>
          <cell r="AQ6867">
            <v>12002008</v>
          </cell>
          <cell r="AR6867">
            <v>12</v>
          </cell>
          <cell r="AS6867">
            <v>42412</v>
          </cell>
          <cell r="AT6867" t="str">
            <v>IDU-1806-2015 Contratado Mantenimiento Periódico IDU Arterial BRIGADA DE REACCIÓN VIAL -</v>
          </cell>
          <cell r="AV6867" t="str">
            <v>sc</v>
          </cell>
        </row>
        <row r="6868">
          <cell r="AP6868">
            <v>514315</v>
          </cell>
          <cell r="AQ6868">
            <v>12001985</v>
          </cell>
          <cell r="AR6868">
            <v>12</v>
          </cell>
          <cell r="AS6868">
            <v>42412</v>
          </cell>
          <cell r="AT6868" t="str">
            <v>IDU-1806-2015 Contratado Mantenimiento Periódico IDU Arterial BRIGADA DE REACCIÓN VIAL -</v>
          </cell>
          <cell r="AV6868" t="str">
            <v>sc</v>
          </cell>
        </row>
        <row r="6869">
          <cell r="AP6869">
            <v>514317</v>
          </cell>
          <cell r="AQ6869">
            <v>12001985</v>
          </cell>
          <cell r="AR6869">
            <v>12</v>
          </cell>
          <cell r="AS6869">
            <v>42412</v>
          </cell>
          <cell r="AT6869" t="str">
            <v>IDU-1806-2015 Contratado Mantenimiento Periódico IDU Arterial BRIGADA DE REACCIÓN VIAL -</v>
          </cell>
          <cell r="AV6869" t="str">
            <v>sc</v>
          </cell>
        </row>
        <row r="6870">
          <cell r="AP6870">
            <v>514320</v>
          </cell>
          <cell r="AQ6870">
            <v>12001955</v>
          </cell>
          <cell r="AR6870">
            <v>12</v>
          </cell>
          <cell r="AS6870">
            <v>42412</v>
          </cell>
          <cell r="AT6870" t="str">
            <v>IDU-1806-2015 Contratado Mantenimiento Periódico IDU Arterial BRIGADA DE REACCIÓN VIAL -</v>
          </cell>
          <cell r="AV6870" t="str">
            <v>sc</v>
          </cell>
        </row>
        <row r="6871">
          <cell r="AP6871">
            <v>514322</v>
          </cell>
          <cell r="AQ6871">
            <v>12001955</v>
          </cell>
          <cell r="AR6871">
            <v>12</v>
          </cell>
          <cell r="AS6871">
            <v>42412</v>
          </cell>
          <cell r="AT6871" t="str">
            <v>IDU-1806-2015 Contratado Mantenimiento Periódico IDU Arterial BRIGADA DE REACCIÓN VIAL -</v>
          </cell>
          <cell r="AV6871" t="str">
            <v>sc</v>
          </cell>
        </row>
        <row r="6872">
          <cell r="AP6872">
            <v>514325</v>
          </cell>
          <cell r="AQ6872">
            <v>12001894</v>
          </cell>
          <cell r="AR6872">
            <v>12</v>
          </cell>
          <cell r="AS6872">
            <v>42412</v>
          </cell>
          <cell r="AT6872" t="str">
            <v>IDU-1806-2015 Contratado Mantenimiento Periódico IDU Arterial BRIGADA DE REACCIÓN VIAL -</v>
          </cell>
          <cell r="AV6872" t="str">
            <v>sc</v>
          </cell>
        </row>
        <row r="6873">
          <cell r="AP6873">
            <v>514327</v>
          </cell>
          <cell r="AQ6873">
            <v>12001894</v>
          </cell>
          <cell r="AR6873">
            <v>12</v>
          </cell>
          <cell r="AS6873">
            <v>42412</v>
          </cell>
          <cell r="AT6873" t="str">
            <v>IDU-1806-2015 Contratado Mantenimiento Periódico IDU Arterial BRIGADA DE REACCIÓN VIAL -</v>
          </cell>
          <cell r="AV6873" t="str">
            <v>sc</v>
          </cell>
        </row>
        <row r="6874">
          <cell r="AP6874">
            <v>514330</v>
          </cell>
          <cell r="AQ6874">
            <v>12001823</v>
          </cell>
          <cell r="AR6874">
            <v>12</v>
          </cell>
          <cell r="AS6874">
            <v>42412</v>
          </cell>
          <cell r="AT6874" t="str">
            <v>IDU-1806-2015 Contratado Mantenimiento Periódico IDU Arterial BRIGADA DE REACCIÓN VIAL -</v>
          </cell>
          <cell r="AV6874" t="str">
            <v>sc</v>
          </cell>
        </row>
        <row r="6875">
          <cell r="AP6875">
            <v>514332</v>
          </cell>
          <cell r="AQ6875">
            <v>12001823</v>
          </cell>
          <cell r="AR6875">
            <v>12</v>
          </cell>
          <cell r="AS6875">
            <v>42412</v>
          </cell>
          <cell r="AT6875" t="str">
            <v>IDU-1806-2015 Contratado Mantenimiento Periódico IDU Arterial BRIGADA DE REACCIÓN VIAL -</v>
          </cell>
          <cell r="AV6875" t="str">
            <v>sc</v>
          </cell>
        </row>
        <row r="6876">
          <cell r="AP6876">
            <v>514335</v>
          </cell>
          <cell r="AQ6876">
            <v>12001785</v>
          </cell>
          <cell r="AR6876">
            <v>12</v>
          </cell>
          <cell r="AS6876">
            <v>42412</v>
          </cell>
          <cell r="AT6876" t="str">
            <v>IDU-1806-2015 Contratado Mantenimiento Periódico IDU Arterial BRIGADA DE REACCIÓN VIAL -</v>
          </cell>
          <cell r="AV6876" t="str">
            <v>sc</v>
          </cell>
        </row>
        <row r="6877">
          <cell r="AP6877">
            <v>514337</v>
          </cell>
          <cell r="AQ6877">
            <v>12001785</v>
          </cell>
          <cell r="AR6877">
            <v>12</v>
          </cell>
          <cell r="AS6877">
            <v>42412</v>
          </cell>
          <cell r="AT6877" t="str">
            <v>IDU-1806-2015 Contratado Mantenimiento Periódico IDU Arterial BRIGADA DE REACCIÓN VIAL -</v>
          </cell>
          <cell r="AV6877" t="str">
            <v>sc</v>
          </cell>
        </row>
        <row r="6878">
          <cell r="AP6878">
            <v>514359</v>
          </cell>
          <cell r="AQ6878">
            <v>12001924</v>
          </cell>
          <cell r="AR6878">
            <v>12</v>
          </cell>
          <cell r="AS6878">
            <v>42412</v>
          </cell>
          <cell r="AT6878" t="str">
            <v>IDU-1806-2015 Contratado Mantenimiento Periódico IDU Arterial BRIGADA DE REACCIÓN VIAL -</v>
          </cell>
          <cell r="AV6878" t="str">
            <v>sc</v>
          </cell>
        </row>
        <row r="6879">
          <cell r="AP6879">
            <v>514361</v>
          </cell>
          <cell r="AQ6879">
            <v>12001924</v>
          </cell>
          <cell r="AR6879">
            <v>12</v>
          </cell>
          <cell r="AS6879">
            <v>42412</v>
          </cell>
          <cell r="AT6879" t="str">
            <v>IDU-1806-2015 Contratado Mantenimiento Periódico IDU Arterial BRIGADA DE REACCIÓN VIAL -</v>
          </cell>
          <cell r="AV6879" t="str">
            <v>sc</v>
          </cell>
        </row>
        <row r="6880">
          <cell r="AP6880">
            <v>514364</v>
          </cell>
          <cell r="AQ6880">
            <v>12001208</v>
          </cell>
          <cell r="AR6880">
            <v>12</v>
          </cell>
          <cell r="AS6880">
            <v>42667</v>
          </cell>
          <cell r="AT6880" t="str">
            <v>SD Terminado Mantenimiento Periódico UAERMV Arterial SD --POLIZA ESTABILIDAD ACTIVA</v>
          </cell>
          <cell r="AV6880" t="str">
            <v>sc</v>
          </cell>
        </row>
        <row r="6881">
          <cell r="AP6881">
            <v>514366</v>
          </cell>
          <cell r="AQ6881">
            <v>12001208</v>
          </cell>
          <cell r="AR6881">
            <v>12</v>
          </cell>
          <cell r="AS6881">
            <v>42488</v>
          </cell>
          <cell r="AT6881" t="str">
            <v>SD Terminado Parcheo UAERMV Arterial  --POLIZA ESTABILIDAD ACTIVA</v>
          </cell>
          <cell r="AV6881" t="str">
            <v>sc</v>
          </cell>
        </row>
        <row r="6882">
          <cell r="AP6882">
            <v>514368</v>
          </cell>
          <cell r="AQ6882">
            <v>12001208</v>
          </cell>
          <cell r="AR6882">
            <v>12</v>
          </cell>
          <cell r="AS6882">
            <v>42488</v>
          </cell>
          <cell r="AT6882" t="str">
            <v>SD Terminado Parcheo UAERMV Arterial  --POLIZA ESTABILIDAD ACTIVA</v>
          </cell>
          <cell r="AV6882" t="str">
            <v>sc</v>
          </cell>
        </row>
        <row r="6883">
          <cell r="AP6883">
            <v>514370</v>
          </cell>
          <cell r="AQ6883">
            <v>12001208</v>
          </cell>
          <cell r="AR6883">
            <v>12</v>
          </cell>
          <cell r="AS6883">
            <v>42488</v>
          </cell>
          <cell r="AT6883" t="str">
            <v>SD Terminado Parcheo UAERMV Arterial  --POLIZA ESTABILIDAD ACTIVA</v>
          </cell>
          <cell r="AV6883" t="str">
            <v>sc</v>
          </cell>
        </row>
        <row r="6884">
          <cell r="AP6884">
            <v>514397</v>
          </cell>
          <cell r="AQ6884">
            <v>12001303</v>
          </cell>
          <cell r="AR6884">
            <v>12</v>
          </cell>
          <cell r="AS6884">
            <v>42667</v>
          </cell>
          <cell r="AT6884" t="str">
            <v>SD Terminado Mantenimiento Periódico UAERMV Arterial SD --POLIZA ESTABILIDAD ACTIVA</v>
          </cell>
          <cell r="AV6884" t="str">
            <v>sc</v>
          </cell>
        </row>
        <row r="6885">
          <cell r="AP6885">
            <v>514399</v>
          </cell>
          <cell r="AQ6885">
            <v>12001303</v>
          </cell>
          <cell r="AR6885">
            <v>12</v>
          </cell>
          <cell r="AS6885">
            <v>42313</v>
          </cell>
          <cell r="AT6885" t="str">
            <v>IDU-074-2009 Terminado Mantenimiento Rutinario IDU Arterial  --POLIZA ESTABILIDAD ACTIVA</v>
          </cell>
          <cell r="AV6885" t="str">
            <v>sc</v>
          </cell>
        </row>
        <row r="6886">
          <cell r="AP6886">
            <v>514403</v>
          </cell>
          <cell r="AQ6886">
            <v>12001303</v>
          </cell>
          <cell r="AR6886">
            <v>12</v>
          </cell>
          <cell r="AS6886">
            <v>42313</v>
          </cell>
          <cell r="AT6886" t="str">
            <v>IDU-074-2009 Terminado Mantenimiento Rutinario IDU Arterial  --POLIZA ESTABILIDAD ACTIVA</v>
          </cell>
          <cell r="AV6886" t="str">
            <v>sc</v>
          </cell>
        </row>
        <row r="6887">
          <cell r="AP6887">
            <v>514408</v>
          </cell>
          <cell r="AQ6887">
            <v>12001259</v>
          </cell>
          <cell r="AR6887">
            <v>12</v>
          </cell>
          <cell r="AS6887">
            <v>42488</v>
          </cell>
          <cell r="AT6887" t="str">
            <v>SD Terminado Parcheo UAERMV Arterial  --POLIZA ESTABILIDAD ACTIVA</v>
          </cell>
          <cell r="AV6887" t="str">
            <v>sc</v>
          </cell>
        </row>
        <row r="6888">
          <cell r="AP6888">
            <v>514410</v>
          </cell>
          <cell r="AQ6888">
            <v>12001259</v>
          </cell>
          <cell r="AR6888">
            <v>12</v>
          </cell>
          <cell r="AS6888">
            <v>42488</v>
          </cell>
          <cell r="AT6888" t="str">
            <v>SD Terminado Parcheo UAERMV Arterial  --POLIZA ESTABILIDAD ACTIVA</v>
          </cell>
          <cell r="AV6888" t="str">
            <v>sc</v>
          </cell>
        </row>
        <row r="6889">
          <cell r="AP6889">
            <v>514412</v>
          </cell>
          <cell r="AQ6889">
            <v>12001259</v>
          </cell>
          <cell r="AR6889">
            <v>12</v>
          </cell>
          <cell r="AS6889">
            <v>42488</v>
          </cell>
          <cell r="AT6889" t="str">
            <v>SD Terminado Parcheo UAERMV Arterial  --POLIZA ESTABILIDAD ACTIVA</v>
          </cell>
          <cell r="AV6889" t="str">
            <v>sc</v>
          </cell>
        </row>
        <row r="6890">
          <cell r="AP6890">
            <v>514414</v>
          </cell>
          <cell r="AQ6890">
            <v>12001259</v>
          </cell>
          <cell r="AR6890">
            <v>12</v>
          </cell>
          <cell r="AS6890">
            <v>42667</v>
          </cell>
          <cell r="AT6890" t="str">
            <v>SD Terminado Mantenimiento Periódico UAERMV Arterial SD --POLIZA ESTABILIDAD ACTIVA</v>
          </cell>
          <cell r="AV6890" t="str">
            <v>sc</v>
          </cell>
        </row>
        <row r="6891">
          <cell r="AP6891">
            <v>514854</v>
          </cell>
          <cell r="AQ6891">
            <v>12000909</v>
          </cell>
          <cell r="AR6891">
            <v>12</v>
          </cell>
          <cell r="AS6891">
            <v>41149</v>
          </cell>
          <cell r="AT6891" t="str">
            <v>SD Terminado Mantenimiento Periódico UAERMV Arterial  -</v>
          </cell>
          <cell r="AV6891" t="str">
            <v>sc</v>
          </cell>
        </row>
        <row r="6892">
          <cell r="AP6892">
            <v>514856</v>
          </cell>
          <cell r="AQ6892">
            <v>12000909</v>
          </cell>
          <cell r="AR6892">
            <v>12</v>
          </cell>
          <cell r="AS6892">
            <v>41149</v>
          </cell>
          <cell r="AT6892" t="str">
            <v>SD Terminado Mantenimiento Periódico UAERMV Arterial  -</v>
          </cell>
          <cell r="AV6892" t="str">
            <v>sc</v>
          </cell>
        </row>
        <row r="6893">
          <cell r="AP6893">
            <v>523202</v>
          </cell>
          <cell r="AQ6893">
            <v>50008508</v>
          </cell>
          <cell r="AR6893">
            <v>12</v>
          </cell>
          <cell r="AS6893">
            <v>42313</v>
          </cell>
          <cell r="AT6893" t="str">
            <v>IDU-74-2008 Terminado Acciones de Movilidad IDU Arterial  -Puente-POLIZA ESTABILIDAD ACTIVA</v>
          </cell>
          <cell r="AV6893" t="str">
            <v>sc</v>
          </cell>
        </row>
        <row r="6894">
          <cell r="AP6894">
            <v>523211</v>
          </cell>
          <cell r="AQ6894">
            <v>12000217</v>
          </cell>
          <cell r="AR6894">
            <v>12</v>
          </cell>
          <cell r="AS6894">
            <v>42313</v>
          </cell>
          <cell r="AT6894" t="str">
            <v>IDU-74-2008 Terminado Mantenimiento Periódico IDU Arterial  -</v>
          </cell>
          <cell r="AV6894" t="str">
            <v>sc</v>
          </cell>
        </row>
        <row r="6895">
          <cell r="AP6895">
            <v>523216</v>
          </cell>
          <cell r="AQ6895">
            <v>12000266</v>
          </cell>
          <cell r="AR6895">
            <v>12</v>
          </cell>
          <cell r="AS6895">
            <v>42412</v>
          </cell>
          <cell r="AT6895" t="str">
            <v>IDU-1806-2015 Contratado Mantenimiento Periódico IDU Arterial BRIGADA DE REACCIÓN VIAL -Puente-POLIZA ESTABILIDAD ACTIVA</v>
          </cell>
          <cell r="AV6895" t="str">
            <v>sc</v>
          </cell>
        </row>
        <row r="6896">
          <cell r="AP6896">
            <v>523220</v>
          </cell>
          <cell r="AQ6896">
            <v>12000266</v>
          </cell>
          <cell r="AR6896">
            <v>12</v>
          </cell>
          <cell r="AS6896">
            <v>42412</v>
          </cell>
          <cell r="AT6896" t="str">
            <v>IDU-1806-2015 Contratado Mantenimiento Periódico IDU Arterial BRIGADA DE REACCIÓN VIAL -Puente-POLIZA ESTABILIDAD ACTIVA</v>
          </cell>
          <cell r="AV6896" t="str">
            <v>sc</v>
          </cell>
        </row>
        <row r="6897">
          <cell r="AP6897">
            <v>523223</v>
          </cell>
          <cell r="AQ6897">
            <v>12000308</v>
          </cell>
          <cell r="AR6897">
            <v>12</v>
          </cell>
          <cell r="AS6897">
            <v>42412</v>
          </cell>
          <cell r="AT6897" t="str">
            <v>IDU-1806-2015 Contratado Mantenimiento Periódico IDU Arterial BRIGADA DE REACCIÓN VIAL -Calzada2-8-POLIZA ESTABILIDAD ACTIVA</v>
          </cell>
          <cell r="AV6897" t="str">
            <v>sc</v>
          </cell>
        </row>
        <row r="6898">
          <cell r="AP6898">
            <v>523227</v>
          </cell>
          <cell r="AQ6898">
            <v>12000308</v>
          </cell>
          <cell r="AR6898">
            <v>12</v>
          </cell>
          <cell r="AS6898">
            <v>42412</v>
          </cell>
          <cell r="AT6898" t="str">
            <v>IDU-1806-2015 Contratado Mantenimiento Periódico IDU Arterial BRIGADA DE REACCIÓN VIAL -Calzada2-8-POLIZA ESTABILIDAD ACTIVA</v>
          </cell>
          <cell r="AV6898" t="str">
            <v>sc</v>
          </cell>
        </row>
        <row r="6899">
          <cell r="AP6899">
            <v>523232</v>
          </cell>
          <cell r="AQ6899">
            <v>12000371</v>
          </cell>
          <cell r="AR6899">
            <v>12</v>
          </cell>
          <cell r="AS6899">
            <v>42412</v>
          </cell>
          <cell r="AT6899" t="str">
            <v>IDU-1806-2015 Contratado Mantenimiento Periódico IDU Arterial BRIGADA DE REACCIÓN VIAL -Calzada2-8-POLIZA ESTABILIDAD ACTIVA</v>
          </cell>
          <cell r="AV6899" t="str">
            <v>sc</v>
          </cell>
        </row>
        <row r="6900">
          <cell r="AP6900">
            <v>523234</v>
          </cell>
          <cell r="AQ6900">
            <v>12000371</v>
          </cell>
          <cell r="AR6900">
            <v>12</v>
          </cell>
          <cell r="AS6900">
            <v>42412</v>
          </cell>
          <cell r="AT6900" t="str">
            <v>IDU-1806-2015 Contratado Mantenimiento Periódico IDU Arterial BRIGADA DE REACCIÓN VIAL -Calzada2-8-POLIZA ESTABILIDAD ACTIVA</v>
          </cell>
          <cell r="AV6900" t="str">
            <v>sc</v>
          </cell>
        </row>
        <row r="6901">
          <cell r="AP6901">
            <v>523236</v>
          </cell>
          <cell r="AQ6901">
            <v>12000371</v>
          </cell>
          <cell r="AR6901">
            <v>12</v>
          </cell>
          <cell r="AS6901">
            <v>42412</v>
          </cell>
          <cell r="AT6901" t="str">
            <v>IDU-1806-2015 Contratado Mantenimiento Periódico IDU Arterial BRIGADA DE REACCIÓN VIAL -Calzada2-8-POLIZA ESTABILIDAD ACTIVA</v>
          </cell>
          <cell r="AV6901" t="str">
            <v>sc</v>
          </cell>
        </row>
        <row r="6902">
          <cell r="AP6902">
            <v>523238</v>
          </cell>
          <cell r="AQ6902">
            <v>12000371</v>
          </cell>
          <cell r="AR6902">
            <v>12</v>
          </cell>
          <cell r="AS6902">
            <v>42412</v>
          </cell>
          <cell r="AT6902" t="str">
            <v>IDU-1806-2015 Contratado Mantenimiento Periódico IDU Arterial BRIGADA DE REACCIÓN VIAL -Calzada2-8-POLIZA ESTABILIDAD ACTIVA</v>
          </cell>
          <cell r="AV6902" t="str">
            <v>sc</v>
          </cell>
        </row>
        <row r="6903">
          <cell r="AP6903">
            <v>523241</v>
          </cell>
          <cell r="AQ6903">
            <v>12000405</v>
          </cell>
          <cell r="AR6903">
            <v>12</v>
          </cell>
          <cell r="AS6903">
            <v>42412</v>
          </cell>
          <cell r="AT6903" t="str">
            <v>IDU-1806-2015 Contratado Mantenimiento Periódico IDU Arterial BRIGADA DE REACCIÓN VIAL -Calzada2-8-POLIZA ESTABILIDAD ACTIVA</v>
          </cell>
          <cell r="AV6903" t="str">
            <v>sc</v>
          </cell>
        </row>
        <row r="6904">
          <cell r="AP6904">
            <v>523243</v>
          </cell>
          <cell r="AQ6904">
            <v>12000405</v>
          </cell>
          <cell r="AR6904">
            <v>12</v>
          </cell>
          <cell r="AS6904">
            <v>42412</v>
          </cell>
          <cell r="AT6904" t="str">
            <v>IDU-1806-2015 Contratado Mantenimiento Periódico IDU Arterial BRIGADA DE REACCIÓN VIAL -Calzada2-8-POLIZA ESTABILIDAD ACTIVA</v>
          </cell>
          <cell r="AV6904" t="str">
            <v>sc</v>
          </cell>
        </row>
        <row r="6905">
          <cell r="AP6905">
            <v>523245</v>
          </cell>
          <cell r="AQ6905">
            <v>12000405</v>
          </cell>
          <cell r="AR6905">
            <v>12</v>
          </cell>
          <cell r="AS6905">
            <v>42412</v>
          </cell>
          <cell r="AT6905" t="str">
            <v>IDU-1806-2015 Contratado Mantenimiento Periódico IDU Arterial BRIGADA DE REACCIÓN VIAL -Calzada2-8-POLIZA ESTABILIDAD ACTIVA</v>
          </cell>
          <cell r="AV6905" t="str">
            <v>sc</v>
          </cell>
        </row>
        <row r="6906">
          <cell r="AP6906">
            <v>523247</v>
          </cell>
          <cell r="AQ6906">
            <v>12000405</v>
          </cell>
          <cell r="AR6906">
            <v>12</v>
          </cell>
          <cell r="AS6906">
            <v>42412</v>
          </cell>
          <cell r="AT6906" t="str">
            <v>IDU-1806-2015 Contratado Mantenimiento Periódico IDU Arterial BRIGADA DE REACCIÓN VIAL -Calzada2-8-POLIZA ESTABILIDAD ACTIVA</v>
          </cell>
          <cell r="AV6906" t="str">
            <v>sc</v>
          </cell>
        </row>
        <row r="6907">
          <cell r="AP6907">
            <v>523250</v>
          </cell>
          <cell r="AQ6907">
            <v>12000453</v>
          </cell>
          <cell r="AR6907">
            <v>12</v>
          </cell>
          <cell r="AS6907">
            <v>42412</v>
          </cell>
          <cell r="AT6907" t="str">
            <v>IDU-1806-2015 Contratado Mantenimiento Periódico IDU Arterial BRIGADA DE REACCIÓN VIAL -Calzada2-8-POLIZA ESTABILIDAD ACTIVA</v>
          </cell>
          <cell r="AV6907" t="str">
            <v>sc</v>
          </cell>
        </row>
        <row r="6908">
          <cell r="AP6908">
            <v>523252</v>
          </cell>
          <cell r="AQ6908">
            <v>12000453</v>
          </cell>
          <cell r="AR6908">
            <v>12</v>
          </cell>
          <cell r="AS6908">
            <v>42412</v>
          </cell>
          <cell r="AT6908" t="str">
            <v>IDU-1806-2015 Contratado Mantenimiento Periódico IDU Arterial BRIGADA DE REACCIÓN VIAL -Calzada2-8-POLIZA ESTABILIDAD ACTIVA</v>
          </cell>
          <cell r="AV6908" t="str">
            <v>sc</v>
          </cell>
        </row>
        <row r="6909">
          <cell r="AP6909">
            <v>523254</v>
          </cell>
          <cell r="AQ6909">
            <v>12000453</v>
          </cell>
          <cell r="AR6909">
            <v>12</v>
          </cell>
          <cell r="AS6909">
            <v>42412</v>
          </cell>
          <cell r="AT6909" t="str">
            <v>IDU-1806-2015 Contratado Mantenimiento Periódico IDU Arterial BRIGADA DE REACCIÓN VIAL -Calzada2-8-POLIZA ESTABILIDAD ACTIVA</v>
          </cell>
          <cell r="AV6909" t="str">
            <v>sc</v>
          </cell>
        </row>
        <row r="6910">
          <cell r="AP6910">
            <v>523256</v>
          </cell>
          <cell r="AQ6910">
            <v>12000453</v>
          </cell>
          <cell r="AR6910">
            <v>12</v>
          </cell>
          <cell r="AS6910">
            <v>42412</v>
          </cell>
          <cell r="AT6910" t="str">
            <v>IDU-1806-2015 Contratado Mantenimiento Periódico IDU Arterial BRIGADA DE REACCIÓN VIAL -Calzada2-8-POLIZA ESTABILIDAD ACTIVA</v>
          </cell>
          <cell r="AV6910" t="str">
            <v>sc</v>
          </cell>
        </row>
        <row r="6911">
          <cell r="AP6911">
            <v>523259</v>
          </cell>
          <cell r="AQ6911">
            <v>12000478</v>
          </cell>
          <cell r="AR6911">
            <v>12</v>
          </cell>
          <cell r="AS6911">
            <v>42412</v>
          </cell>
          <cell r="AT6911" t="str">
            <v>IDU-1806-2015 Contratado Mantenimiento Periódico IDU Arterial BRIGADA DE REACCIÓN VIAL -Calzada2-8-POLIZA ESTABILIDAD ACTIVA</v>
          </cell>
          <cell r="AV6911" t="str">
            <v>sc</v>
          </cell>
        </row>
        <row r="6912">
          <cell r="AP6912">
            <v>523261</v>
          </cell>
          <cell r="AQ6912">
            <v>12000478</v>
          </cell>
          <cell r="AR6912">
            <v>12</v>
          </cell>
          <cell r="AS6912">
            <v>42412</v>
          </cell>
          <cell r="AT6912" t="str">
            <v>IDU-1806-2015 Contratado Mantenimiento Periódico IDU Arterial BRIGADA DE REACCIÓN VIAL -Calzada2-8-POLIZA ESTABILIDAD ACTIVA</v>
          </cell>
          <cell r="AV6912" t="str">
            <v>sc</v>
          </cell>
        </row>
        <row r="6913">
          <cell r="AP6913">
            <v>523263</v>
          </cell>
          <cell r="AQ6913">
            <v>12000478</v>
          </cell>
          <cell r="AR6913">
            <v>12</v>
          </cell>
          <cell r="AS6913">
            <v>42412</v>
          </cell>
          <cell r="AT6913" t="str">
            <v>IDU-1806-2015 Contratado Mantenimiento Periódico IDU Arterial BRIGADA DE REACCIÓN VIAL -Calzada2-8-POLIZA ESTABILIDAD ACTIVA</v>
          </cell>
          <cell r="AV6913" t="str">
            <v>sc</v>
          </cell>
        </row>
        <row r="6914">
          <cell r="AP6914">
            <v>523265</v>
          </cell>
          <cell r="AQ6914">
            <v>12000478</v>
          </cell>
          <cell r="AR6914">
            <v>12</v>
          </cell>
          <cell r="AS6914">
            <v>42412</v>
          </cell>
          <cell r="AT6914" t="str">
            <v>IDU-1806-2015 Contratado Mantenimiento Periódico IDU Arterial BRIGADA DE REACCIÓN VIAL -Calzada2-8-POLIZA ESTABILIDAD ACTIVA</v>
          </cell>
          <cell r="AV6914" t="str">
            <v>sc</v>
          </cell>
        </row>
        <row r="6915">
          <cell r="AP6915">
            <v>523268</v>
          </cell>
          <cell r="AQ6915">
            <v>12000483</v>
          </cell>
          <cell r="AR6915">
            <v>12</v>
          </cell>
          <cell r="AS6915">
            <v>42412</v>
          </cell>
          <cell r="AT6915" t="str">
            <v>IDU-1806-2015 Contratado Mantenimiento Periódico IDU Arterial BRIGADA DE REACCIÓN VIAL -Calzada2-4-8-POLIZA ESTABILIDAD ACTIVA</v>
          </cell>
          <cell r="AV6915" t="str">
            <v>sc</v>
          </cell>
        </row>
        <row r="6916">
          <cell r="AP6916">
            <v>523270</v>
          </cell>
          <cell r="AQ6916">
            <v>12000483</v>
          </cell>
          <cell r="AR6916">
            <v>12</v>
          </cell>
          <cell r="AS6916">
            <v>42412</v>
          </cell>
          <cell r="AT6916" t="str">
            <v>IDU-1806-2015 Contratado Mantenimiento Periódico IDU Arterial BRIGADA DE REACCIÓN VIAL -Calzada2-4-8-POLIZA ESTABILIDAD ACTIVA</v>
          </cell>
          <cell r="AV6916" t="str">
            <v>sc</v>
          </cell>
        </row>
        <row r="6917">
          <cell r="AP6917">
            <v>523272</v>
          </cell>
          <cell r="AQ6917">
            <v>12000483</v>
          </cell>
          <cell r="AR6917">
            <v>12</v>
          </cell>
          <cell r="AS6917">
            <v>42412</v>
          </cell>
          <cell r="AT6917" t="str">
            <v>IDU-1806-2015 Contratado Mantenimiento Periódico IDU Arterial BRIGADA DE REACCIÓN VIAL -Calzada2-4-8-POLIZA ESTABILIDAD ACTIVA</v>
          </cell>
          <cell r="AV6917" t="str">
            <v>sc</v>
          </cell>
        </row>
        <row r="6918">
          <cell r="AP6918">
            <v>523274</v>
          </cell>
          <cell r="AQ6918">
            <v>12000483</v>
          </cell>
          <cell r="AR6918">
            <v>12</v>
          </cell>
          <cell r="AS6918">
            <v>42412</v>
          </cell>
          <cell r="AT6918" t="str">
            <v>IDU-1806-2015 Contratado Mantenimiento Periódico IDU Arterial BRIGADA DE REACCIÓN VIAL -Calzada2-4-8-POLIZA ESTABILIDAD ACTIVA</v>
          </cell>
          <cell r="AV6918" t="str">
            <v>sc</v>
          </cell>
        </row>
        <row r="6919">
          <cell r="AP6919">
            <v>523277</v>
          </cell>
          <cell r="AQ6919">
            <v>12000553</v>
          </cell>
          <cell r="AR6919">
            <v>12</v>
          </cell>
          <cell r="AS6919">
            <v>42412</v>
          </cell>
          <cell r="AT6919" t="str">
            <v>IDU-1806-2015 Contratado Mantenimiento Periódico IDU Arterial BRIGADA DE REACCIÓN VIAL -Calzada2-6-8-POLIZA ESTABILIDAD ACTIVA</v>
          </cell>
          <cell r="AV6919" t="str">
            <v>sc</v>
          </cell>
        </row>
        <row r="6920">
          <cell r="AP6920">
            <v>523279</v>
          </cell>
          <cell r="AQ6920">
            <v>12000553</v>
          </cell>
          <cell r="AR6920">
            <v>12</v>
          </cell>
          <cell r="AS6920">
            <v>42412</v>
          </cell>
          <cell r="AT6920" t="str">
            <v>IDU-1806-2015 Contratado Mantenimiento Periódico IDU Arterial BRIGADA DE REACCIÓN VIAL -Calzada2-6-8-POLIZA ESTABILIDAD ACTIVA</v>
          </cell>
          <cell r="AV6920" t="str">
            <v>sc</v>
          </cell>
        </row>
        <row r="6921">
          <cell r="AP6921">
            <v>523281</v>
          </cell>
          <cell r="AQ6921">
            <v>12000553</v>
          </cell>
          <cell r="AR6921">
            <v>12</v>
          </cell>
          <cell r="AS6921">
            <v>42412</v>
          </cell>
          <cell r="AT6921" t="str">
            <v>IDU-1806-2015 Contratado Mantenimiento Periódico IDU Arterial BRIGADA DE REACCIÓN VIAL -Calzada2-6-8-POLIZA ESTABILIDAD ACTIVA</v>
          </cell>
          <cell r="AV6921" t="str">
            <v>sc</v>
          </cell>
        </row>
        <row r="6922">
          <cell r="AP6922">
            <v>523283</v>
          </cell>
          <cell r="AQ6922">
            <v>12000553</v>
          </cell>
          <cell r="AR6922">
            <v>12</v>
          </cell>
          <cell r="AS6922">
            <v>42412</v>
          </cell>
          <cell r="AT6922" t="str">
            <v>IDU-1806-2015 Contratado Mantenimiento Periódico IDU Arterial BRIGADA DE REACCIÓN VIAL -Calzada2-6-8-POLIZA ESTABILIDAD ACTIVA</v>
          </cell>
          <cell r="AV6922" t="str">
            <v>sc</v>
          </cell>
        </row>
        <row r="6923">
          <cell r="AP6923">
            <v>523286</v>
          </cell>
          <cell r="AQ6923">
            <v>12000580</v>
          </cell>
          <cell r="AR6923">
            <v>12</v>
          </cell>
          <cell r="AS6923">
            <v>42412</v>
          </cell>
          <cell r="AT6923" t="str">
            <v>IDU-1806-2015 Contratado Mantenimiento Periódico IDU Arterial BRIGADA DE REACCIÓN VIAL -</v>
          </cell>
          <cell r="AV6923" t="str">
            <v>sc</v>
          </cell>
        </row>
        <row r="6924">
          <cell r="AP6924">
            <v>523288</v>
          </cell>
          <cell r="AQ6924">
            <v>12000580</v>
          </cell>
          <cell r="AR6924">
            <v>12</v>
          </cell>
          <cell r="AS6924">
            <v>42412</v>
          </cell>
          <cell r="AT6924" t="str">
            <v>IDU-1806-2015 Contratado Mantenimiento Periódico IDU Arterial BRIGADA DE REACCIÓN VIAL -</v>
          </cell>
          <cell r="AV6924" t="str">
            <v>sc</v>
          </cell>
        </row>
        <row r="6925">
          <cell r="AP6925">
            <v>523290</v>
          </cell>
          <cell r="AQ6925">
            <v>12000580</v>
          </cell>
          <cell r="AR6925">
            <v>12</v>
          </cell>
          <cell r="AS6925">
            <v>42412</v>
          </cell>
          <cell r="AT6925" t="str">
            <v>IDU-1806-2015 Contratado Mantenimiento Periódico IDU Arterial BRIGADA DE REACCIÓN VIAL -</v>
          </cell>
          <cell r="AV6925" t="str">
            <v>sc</v>
          </cell>
        </row>
        <row r="6926">
          <cell r="AP6926">
            <v>523292</v>
          </cell>
          <cell r="AQ6926">
            <v>12000580</v>
          </cell>
          <cell r="AR6926">
            <v>12</v>
          </cell>
          <cell r="AS6926">
            <v>42412</v>
          </cell>
          <cell r="AT6926" t="str">
            <v>IDU-1806-2015 Contratado Mantenimiento Periódico IDU Arterial BRIGADA DE REACCIÓN VIAL -</v>
          </cell>
          <cell r="AV6926" t="str">
            <v>sc</v>
          </cell>
        </row>
        <row r="6927">
          <cell r="AP6927">
            <v>523304</v>
          </cell>
          <cell r="AQ6927">
            <v>12000657</v>
          </cell>
          <cell r="AR6927">
            <v>12</v>
          </cell>
          <cell r="AS6927">
            <v>42412</v>
          </cell>
          <cell r="AT6927" t="str">
            <v>IDU-1806-2015 Contratado Mantenimiento Periódico IDU Arterial BRIGADA DE REACCIÓN VIAL -</v>
          </cell>
          <cell r="AV6927" t="str">
            <v>sc</v>
          </cell>
        </row>
        <row r="6928">
          <cell r="AP6928">
            <v>523306</v>
          </cell>
          <cell r="AQ6928">
            <v>12000657</v>
          </cell>
          <cell r="AR6928">
            <v>12</v>
          </cell>
          <cell r="AS6928">
            <v>42412</v>
          </cell>
          <cell r="AT6928" t="str">
            <v>IDU-1806-2015 Contratado Mantenimiento Periódico IDU Arterial BRIGADA DE REACCIÓN VIAL -</v>
          </cell>
          <cell r="AV6928" t="str">
            <v>sc</v>
          </cell>
        </row>
        <row r="6929">
          <cell r="AP6929">
            <v>523308</v>
          </cell>
          <cell r="AQ6929">
            <v>12000657</v>
          </cell>
          <cell r="AR6929">
            <v>12</v>
          </cell>
          <cell r="AS6929">
            <v>42412</v>
          </cell>
          <cell r="AT6929" t="str">
            <v>IDU-1806-2015 Contratado Mantenimiento Periódico IDU Arterial BRIGADA DE REACCIÓN VIAL -</v>
          </cell>
          <cell r="AV6929" t="str">
            <v>sc</v>
          </cell>
        </row>
        <row r="6930">
          <cell r="AP6930">
            <v>523310</v>
          </cell>
          <cell r="AQ6930">
            <v>12000657</v>
          </cell>
          <cell r="AR6930">
            <v>12</v>
          </cell>
          <cell r="AS6930">
            <v>42412</v>
          </cell>
          <cell r="AT6930" t="str">
            <v>IDU-1806-2015 Contratado Mantenimiento Periódico IDU Arterial BRIGADA DE REACCIÓN VIAL -</v>
          </cell>
          <cell r="AV6930" t="str">
            <v>sc</v>
          </cell>
        </row>
        <row r="6931">
          <cell r="AP6931">
            <v>523313</v>
          </cell>
          <cell r="AQ6931">
            <v>12000827</v>
          </cell>
          <cell r="AR6931">
            <v>12</v>
          </cell>
          <cell r="AS6931">
            <v>42412</v>
          </cell>
          <cell r="AT6931" t="str">
            <v>IDU-1806-2015 Contratado Mantenimiento Periódico IDU Arterial BRIGADA DE REACCIÓN VIAL -</v>
          </cell>
          <cell r="AV6931" t="str">
            <v>sc</v>
          </cell>
        </row>
        <row r="6932">
          <cell r="AP6932">
            <v>523315</v>
          </cell>
          <cell r="AQ6932">
            <v>12000827</v>
          </cell>
          <cell r="AR6932">
            <v>12</v>
          </cell>
          <cell r="AS6932">
            <v>42412</v>
          </cell>
          <cell r="AT6932" t="str">
            <v>IDU-1806-2015 Contratado Mantenimiento Periódico IDU Arterial BRIGADA DE REACCIÓN VIAL -</v>
          </cell>
          <cell r="AV6932" t="str">
            <v>sc</v>
          </cell>
        </row>
        <row r="6933">
          <cell r="AP6933">
            <v>523317</v>
          </cell>
          <cell r="AQ6933">
            <v>12000827</v>
          </cell>
          <cell r="AR6933">
            <v>12</v>
          </cell>
          <cell r="AS6933">
            <v>42412</v>
          </cell>
          <cell r="AT6933" t="str">
            <v>IDU-1806-2015 Contratado Mantenimiento Periódico IDU Arterial BRIGADA DE REACCIÓN VIAL -</v>
          </cell>
          <cell r="AV6933" t="str">
            <v>sc</v>
          </cell>
        </row>
        <row r="6934">
          <cell r="AP6934">
            <v>523319</v>
          </cell>
          <cell r="AQ6934">
            <v>12000827</v>
          </cell>
          <cell r="AR6934">
            <v>12</v>
          </cell>
          <cell r="AS6934">
            <v>42412</v>
          </cell>
          <cell r="AT6934" t="str">
            <v>IDU-1806-2015 Contratado Mantenimiento Periódico IDU Arterial BRIGADA DE REACCIÓN VIAL -</v>
          </cell>
          <cell r="AV6934" t="str">
            <v>sc</v>
          </cell>
        </row>
        <row r="6935">
          <cell r="AP6935">
            <v>523322</v>
          </cell>
          <cell r="AQ6935">
            <v>12000960</v>
          </cell>
          <cell r="AR6935">
            <v>12</v>
          </cell>
          <cell r="AS6935">
            <v>42412</v>
          </cell>
          <cell r="AT6935" t="str">
            <v>IDU-1806-2015 Contratado Mantenimiento Periódico IDU Arterial BRIGADA DE REACCIÓN VIAL -</v>
          </cell>
          <cell r="AV6935" t="str">
            <v>sc</v>
          </cell>
        </row>
        <row r="6936">
          <cell r="AP6936">
            <v>523324</v>
          </cell>
          <cell r="AQ6936">
            <v>12000960</v>
          </cell>
          <cell r="AR6936">
            <v>12</v>
          </cell>
          <cell r="AS6936">
            <v>42412</v>
          </cell>
          <cell r="AT6936" t="str">
            <v>IDU-1806-2015 Contratado Mantenimiento Periódico IDU Arterial BRIGADA DE REACCIÓN VIAL -</v>
          </cell>
          <cell r="AV6936" t="str">
            <v>sc</v>
          </cell>
        </row>
        <row r="6937">
          <cell r="AP6937">
            <v>523326</v>
          </cell>
          <cell r="AQ6937">
            <v>12000960</v>
          </cell>
          <cell r="AR6937">
            <v>12</v>
          </cell>
          <cell r="AS6937">
            <v>42412</v>
          </cell>
          <cell r="AT6937" t="str">
            <v>IDU-1806-2015 Contratado Mantenimiento Periódico IDU Arterial BRIGADA DE REACCIÓN VIAL -</v>
          </cell>
          <cell r="AV6937" t="str">
            <v>sc</v>
          </cell>
        </row>
        <row r="6938">
          <cell r="AP6938">
            <v>523328</v>
          </cell>
          <cell r="AQ6938">
            <v>12000960</v>
          </cell>
          <cell r="AR6938">
            <v>12</v>
          </cell>
          <cell r="AS6938">
            <v>42412</v>
          </cell>
          <cell r="AT6938" t="str">
            <v>IDU-1806-2015 Contratado Mantenimiento Periódico IDU Arterial BRIGADA DE REACCIÓN VIAL -</v>
          </cell>
          <cell r="AV6938" t="str">
            <v>sc</v>
          </cell>
        </row>
        <row r="6939">
          <cell r="AP6939">
            <v>523331</v>
          </cell>
          <cell r="AQ6939">
            <v>12001015</v>
          </cell>
          <cell r="AR6939">
            <v>12</v>
          </cell>
          <cell r="AS6939">
            <v>42412</v>
          </cell>
          <cell r="AT6939" t="str">
            <v>IDU-1806-2015 Contratado Mantenimiento Periódico IDU Arterial BRIGADA DE REACCIÓN VIAL -</v>
          </cell>
          <cell r="AV6939" t="str">
            <v>sc</v>
          </cell>
        </row>
        <row r="6940">
          <cell r="AP6940">
            <v>523333</v>
          </cell>
          <cell r="AQ6940">
            <v>12001015</v>
          </cell>
          <cell r="AR6940">
            <v>12</v>
          </cell>
          <cell r="AS6940">
            <v>42412</v>
          </cell>
          <cell r="AT6940" t="str">
            <v>IDU-1806-2015 Contratado Mantenimiento Periódico IDU Arterial BRIGADA DE REACCIÓN VIAL -</v>
          </cell>
          <cell r="AV6940" t="str">
            <v>sc</v>
          </cell>
        </row>
        <row r="6941">
          <cell r="AP6941">
            <v>523335</v>
          </cell>
          <cell r="AQ6941">
            <v>12001015</v>
          </cell>
          <cell r="AR6941">
            <v>12</v>
          </cell>
          <cell r="AS6941">
            <v>42412</v>
          </cell>
          <cell r="AT6941" t="str">
            <v>IDU-1806-2015 Contratado Mantenimiento Periódico IDU Arterial BRIGADA DE REACCIÓN VIAL -</v>
          </cell>
          <cell r="AV6941" t="str">
            <v>sc</v>
          </cell>
        </row>
        <row r="6942">
          <cell r="AP6942">
            <v>523337</v>
          </cell>
          <cell r="AQ6942">
            <v>12001015</v>
          </cell>
          <cell r="AR6942">
            <v>12</v>
          </cell>
          <cell r="AS6942">
            <v>42412</v>
          </cell>
          <cell r="AT6942" t="str">
            <v>IDU-1806-2015 Contratado Mantenimiento Periódico IDU Arterial BRIGADA DE REACCIÓN VIAL -</v>
          </cell>
          <cell r="AV6942" t="str">
            <v>sc</v>
          </cell>
        </row>
        <row r="6943">
          <cell r="AP6943">
            <v>523361</v>
          </cell>
          <cell r="AQ6943">
            <v>12001499</v>
          </cell>
          <cell r="AR6943">
            <v>12</v>
          </cell>
          <cell r="AS6943">
            <v>42412</v>
          </cell>
          <cell r="AT6943" t="str">
            <v>IDU-1806-2015 Contratado Mantenimiento Periódico IDU Arterial BRIGADA DE REACCIÓN VIAL -</v>
          </cell>
          <cell r="AV6943" t="str">
            <v>sc</v>
          </cell>
        </row>
        <row r="6944">
          <cell r="AP6944">
            <v>523363</v>
          </cell>
          <cell r="AQ6944">
            <v>12001499</v>
          </cell>
          <cell r="AR6944">
            <v>12</v>
          </cell>
          <cell r="AS6944">
            <v>42412</v>
          </cell>
          <cell r="AT6944" t="str">
            <v>IDU-1806-2015 Contratado Mantenimiento Periódico IDU Arterial BRIGADA DE REACCIÓN VIAL -</v>
          </cell>
          <cell r="AV6944" t="str">
            <v>sc</v>
          </cell>
        </row>
        <row r="6945">
          <cell r="AP6945">
            <v>523365</v>
          </cell>
          <cell r="AQ6945">
            <v>12001499</v>
          </cell>
          <cell r="AR6945">
            <v>12</v>
          </cell>
          <cell r="AS6945">
            <v>42412</v>
          </cell>
          <cell r="AT6945" t="str">
            <v>IDU-1806-2015 Contratado Mantenimiento Periódico IDU Arterial BRIGADA DE REACCIÓN VIAL -</v>
          </cell>
          <cell r="AV6945" t="str">
            <v>sc</v>
          </cell>
        </row>
        <row r="6946">
          <cell r="AP6946">
            <v>523367</v>
          </cell>
          <cell r="AQ6946">
            <v>12001499</v>
          </cell>
          <cell r="AR6946">
            <v>12</v>
          </cell>
          <cell r="AS6946">
            <v>42412</v>
          </cell>
          <cell r="AT6946" t="str">
            <v>IDU-1806-2015 Contratado Mantenimiento Periódico IDU Arterial BRIGADA DE REACCIÓN VIAL -</v>
          </cell>
          <cell r="AV6946" t="str">
            <v>sc</v>
          </cell>
        </row>
        <row r="6947">
          <cell r="AP6947">
            <v>523412</v>
          </cell>
          <cell r="AQ6947">
            <v>12001923</v>
          </cell>
          <cell r="AR6947">
            <v>12</v>
          </cell>
          <cell r="AS6947">
            <v>42101</v>
          </cell>
          <cell r="AT6947" t="str">
            <v>UMV-638-2013 Terminado Acciones de Movilidad UAERMV Circuito Movilidad  -</v>
          </cell>
          <cell r="AV6947" t="str">
            <v>sc</v>
          </cell>
        </row>
        <row r="6948">
          <cell r="AP6948">
            <v>523442</v>
          </cell>
          <cell r="AQ6948">
            <v>12002231</v>
          </cell>
          <cell r="AR6948">
            <v>12</v>
          </cell>
          <cell r="AS6948">
            <v>42226</v>
          </cell>
          <cell r="AT6948" t="str">
            <v>UMV-638-2013 Terminado Acciones de Movilidad UAERMV Circuito Movilidad  -</v>
          </cell>
          <cell r="AV6948" t="str">
            <v>sc</v>
          </cell>
        </row>
        <row r="6949">
          <cell r="AP6949">
            <v>523448</v>
          </cell>
          <cell r="AQ6949">
            <v>12002278</v>
          </cell>
          <cell r="AR6949">
            <v>12</v>
          </cell>
          <cell r="AS6949">
            <v>42101</v>
          </cell>
          <cell r="AT6949" t="str">
            <v>UMV-638-2013 Terminado Acciones de Movilidad UAERMV Circuito Movilidad  -</v>
          </cell>
          <cell r="AV6949" t="str">
            <v>sc</v>
          </cell>
        </row>
        <row r="6950">
          <cell r="AP6950">
            <v>523469</v>
          </cell>
          <cell r="AQ6950">
            <v>12002506</v>
          </cell>
          <cell r="AR6950">
            <v>12</v>
          </cell>
          <cell r="AS6950">
            <v>42034</v>
          </cell>
          <cell r="AT6950" t="str">
            <v>SD Reservado Mantenimiento Periódico UAERMV Circuito Movilidad  -</v>
          </cell>
          <cell r="AV6950" t="str">
            <v>sc</v>
          </cell>
        </row>
        <row r="6951">
          <cell r="AP6951">
            <v>523472</v>
          </cell>
          <cell r="AQ6951">
            <v>12002565</v>
          </cell>
          <cell r="AR6951">
            <v>12</v>
          </cell>
          <cell r="AS6951">
            <v>42278</v>
          </cell>
          <cell r="AT6951" t="str">
            <v>059-2014 Terminado Mantenimiento Periódico FDL BARRIOS UNIDOS Circuito Movilidad  Intervenida sin reservar en el IDU-</v>
          </cell>
          <cell r="AV6951" t="str">
            <v>sc</v>
          </cell>
        </row>
        <row r="6952">
          <cell r="AP6952">
            <v>523478</v>
          </cell>
          <cell r="AQ6952">
            <v>12002634</v>
          </cell>
          <cell r="AR6952">
            <v>12</v>
          </cell>
          <cell r="AS6952">
            <v>42494</v>
          </cell>
          <cell r="AT6952" t="str">
            <v>59-2014 Terminado Mantenimiento Periódico FDL BARRIOS UNIDOS Circuito Movilidad  -</v>
          </cell>
          <cell r="AV6952" t="str">
            <v>sc</v>
          </cell>
        </row>
        <row r="6953">
          <cell r="AP6953">
            <v>523481</v>
          </cell>
          <cell r="AQ6953">
            <v>12002683</v>
          </cell>
          <cell r="AR6953">
            <v>12</v>
          </cell>
          <cell r="AS6953">
            <v>42278</v>
          </cell>
          <cell r="AT6953" t="str">
            <v>059-2014 Terminado Mantenimiento Periódico FDL BARRIOS UNIDOS Circuito Movilidad  Intervenida sin reservar en el IDU-</v>
          </cell>
          <cell r="AV6953" t="str">
            <v>sc</v>
          </cell>
        </row>
        <row r="6954">
          <cell r="AP6954">
            <v>523484</v>
          </cell>
          <cell r="AQ6954">
            <v>12002695</v>
          </cell>
          <cell r="AR6954">
            <v>12</v>
          </cell>
          <cell r="AS6954">
            <v>41481</v>
          </cell>
          <cell r="AT6954" t="str">
            <v>SD Terminado Mantenimiento Periódico UAERMV Circuito Movilidad  -</v>
          </cell>
          <cell r="AV6954" t="str">
            <v>sc</v>
          </cell>
        </row>
        <row r="6955">
          <cell r="AP6955">
            <v>523490</v>
          </cell>
          <cell r="AQ6955">
            <v>12002751</v>
          </cell>
          <cell r="AR6955">
            <v>12</v>
          </cell>
          <cell r="AS6955">
            <v>42359</v>
          </cell>
          <cell r="AT6955" t="str">
            <v>110-2015 En Ejecución Estudios y diseños FDL BARRIOS UNIDOS Circuito Movilidad  Reporte por servidor de mapas-</v>
          </cell>
          <cell r="AV6955" t="str">
            <v>sc</v>
          </cell>
        </row>
        <row r="6956">
          <cell r="AP6956">
            <v>525011</v>
          </cell>
          <cell r="AQ6956">
            <v>12002289</v>
          </cell>
          <cell r="AR6956">
            <v>12</v>
          </cell>
          <cell r="AS6956">
            <v>42313</v>
          </cell>
          <cell r="AT6956" t="str">
            <v>IDU-70-2008 Terminado Acciones de Movilidad IDU Arterial  -</v>
          </cell>
          <cell r="AV6956" t="str">
            <v>sc</v>
          </cell>
        </row>
        <row r="6957">
          <cell r="AP6957">
            <v>525013</v>
          </cell>
          <cell r="AQ6957">
            <v>12002289</v>
          </cell>
          <cell r="AR6957">
            <v>12</v>
          </cell>
          <cell r="AS6957">
            <v>41772</v>
          </cell>
          <cell r="AT6957" t="str">
            <v>SD Terminado Mantenimiento Periódico UAERMV Arterial  -</v>
          </cell>
          <cell r="AV6957" t="str">
            <v>sc</v>
          </cell>
        </row>
        <row r="6958">
          <cell r="AP6958">
            <v>526777</v>
          </cell>
          <cell r="AQ6958">
            <v>12003080</v>
          </cell>
          <cell r="AR6958">
            <v>12</v>
          </cell>
          <cell r="AS6958">
            <v>42313</v>
          </cell>
          <cell r="AT6958" t="str">
            <v>IDU-1810-2013 Terminado Mantenimiento Periódico IDU Arterial  -</v>
          </cell>
          <cell r="AV6958" t="str">
            <v>sc</v>
          </cell>
        </row>
        <row r="6959">
          <cell r="AP6959">
            <v>527163</v>
          </cell>
          <cell r="AQ6959">
            <v>12003083</v>
          </cell>
          <cell r="AR6959">
            <v>12</v>
          </cell>
          <cell r="AS6959">
            <v>42412</v>
          </cell>
          <cell r="AT6959" t="str">
            <v>IDU-1806-2015 Contratado Mantenimiento Periódico IDU Arterial BRIGADA DE REACCIÓN VIAL -</v>
          </cell>
          <cell r="AV6959" t="str">
            <v>sc</v>
          </cell>
        </row>
        <row r="6960">
          <cell r="AP6960">
            <v>527170</v>
          </cell>
          <cell r="AQ6960">
            <v>13002684</v>
          </cell>
          <cell r="AR6960">
            <v>12</v>
          </cell>
          <cell r="AS6960">
            <v>42412</v>
          </cell>
          <cell r="AT6960" t="str">
            <v>IDU-1806-2015 Contratado Mantenimiento Periódico IDU Arterial BRIGADA DE REACCIÓN VIAL -</v>
          </cell>
          <cell r="AV6960" t="str">
            <v>sc</v>
          </cell>
        </row>
        <row r="6961">
          <cell r="AP6961">
            <v>527175</v>
          </cell>
          <cell r="AQ6961">
            <v>12001851</v>
          </cell>
          <cell r="AR6961">
            <v>12</v>
          </cell>
          <cell r="AS6961">
            <v>42412</v>
          </cell>
          <cell r="AT6961" t="str">
            <v>IDU-1806-2015 Contratado Mantenimiento Periódico IDU Arterial BRIGADA DE REACCIÓN VIAL -</v>
          </cell>
          <cell r="AV6961" t="str">
            <v>sc</v>
          </cell>
        </row>
        <row r="6962">
          <cell r="AP6962">
            <v>527177</v>
          </cell>
          <cell r="AQ6962">
            <v>12001851</v>
          </cell>
          <cell r="AR6962">
            <v>12</v>
          </cell>
          <cell r="AS6962">
            <v>42412</v>
          </cell>
          <cell r="AT6962" t="str">
            <v>IDU-1806-2015 Contratado Mantenimiento Periódico IDU Arterial BRIGADA DE REACCIÓN VIAL -</v>
          </cell>
          <cell r="AV6962" t="str">
            <v>sc</v>
          </cell>
        </row>
        <row r="6963">
          <cell r="AP6963">
            <v>529898</v>
          </cell>
          <cell r="AQ6963">
            <v>12002873</v>
          </cell>
          <cell r="AR6963">
            <v>12</v>
          </cell>
          <cell r="AS6963">
            <v>42342</v>
          </cell>
          <cell r="AT6963" t="str">
            <v>IDU-1259-2014 Excluido Construcción IDU Arterial  -</v>
          </cell>
          <cell r="AV6963" t="str">
            <v>sc</v>
          </cell>
        </row>
        <row r="6964">
          <cell r="AP6964">
            <v>530268</v>
          </cell>
          <cell r="AQ6964">
            <v>12002975</v>
          </cell>
          <cell r="AR6964">
            <v>12</v>
          </cell>
          <cell r="AS6964">
            <v>42226</v>
          </cell>
          <cell r="AT6964" t="str">
            <v>UMV-638-2013 Terminado Acciones de Movilidad UAERMV Local  -</v>
          </cell>
          <cell r="AV6964" t="str">
            <v>sc</v>
          </cell>
        </row>
        <row r="6965">
          <cell r="AP6965">
            <v>531039</v>
          </cell>
          <cell r="AQ6965">
            <v>11011637</v>
          </cell>
          <cell r="AR6965">
            <v>12</v>
          </cell>
          <cell r="AS6965">
            <v>42313</v>
          </cell>
          <cell r="AT6965" t="str">
            <v>IDU-69-2008 Terminado Mantenimiento Rutinario IDU Arterial  -</v>
          </cell>
          <cell r="AV6965" t="str">
            <v>sc</v>
          </cell>
        </row>
        <row r="6966">
          <cell r="AP6966">
            <v>531043</v>
          </cell>
          <cell r="AQ6966">
            <v>11011637</v>
          </cell>
          <cell r="AR6966">
            <v>12</v>
          </cell>
          <cell r="AS6966">
            <v>42313</v>
          </cell>
          <cell r="AT6966" t="str">
            <v>IDU-69-2008 Terminado Mantenimiento Rutinario IDU Arterial  -</v>
          </cell>
          <cell r="AV6966" t="str">
            <v>sc</v>
          </cell>
        </row>
        <row r="6967">
          <cell r="AP6967">
            <v>901591</v>
          </cell>
          <cell r="AQ6967">
            <v>50008499</v>
          </cell>
          <cell r="AR6967">
            <v>12</v>
          </cell>
          <cell r="AS6967">
            <v>41912</v>
          </cell>
          <cell r="AT6967" t="str">
            <v>SD Terminado Mantenimiento Periódico UAERMV Circuito Movilidad  -</v>
          </cell>
          <cell r="AV6967" t="str">
            <v>sc</v>
          </cell>
        </row>
        <row r="6968">
          <cell r="AP6968">
            <v>903666</v>
          </cell>
          <cell r="AQ6968">
            <v>12001012</v>
          </cell>
          <cell r="AR6968">
            <v>12</v>
          </cell>
          <cell r="AS6968">
            <v>42313</v>
          </cell>
          <cell r="AT6968" t="str">
            <v>IDU-1663-2014 Terminado Mantenimiento Periódico IDU Arterial  --POLIZA ESTABILIDAD ACTIVA</v>
          </cell>
          <cell r="AV6968" t="str">
            <v>sc</v>
          </cell>
        </row>
        <row r="6969">
          <cell r="AP6969">
            <v>903690</v>
          </cell>
          <cell r="AQ6969">
            <v>12001155</v>
          </cell>
          <cell r="AR6969">
            <v>12</v>
          </cell>
          <cell r="AS6969">
            <v>42637</v>
          </cell>
          <cell r="AT6969" t="str">
            <v>IDU-1702-2014 Excluido Mantenimiento Periódico IDU Arterial  Reporte Final--POLIZA ESTABILIDAD ACTIVA</v>
          </cell>
          <cell r="AV6969" t="str">
            <v>sc</v>
          </cell>
        </row>
        <row r="6970">
          <cell r="AP6970">
            <v>2506277</v>
          </cell>
          <cell r="AQ6970">
            <v>12002969</v>
          </cell>
          <cell r="AR6970">
            <v>12</v>
          </cell>
          <cell r="AS6970">
            <v>42313</v>
          </cell>
          <cell r="AT6970" t="str">
            <v>IDU-74-2008 Terminado Mantenimiento Periódico IDU Arterial  -</v>
          </cell>
          <cell r="AV6970" t="str">
            <v>sc</v>
          </cell>
        </row>
        <row r="6971">
          <cell r="AP6971">
            <v>2506290</v>
          </cell>
          <cell r="AQ6971">
            <v>12000308</v>
          </cell>
          <cell r="AR6971">
            <v>12</v>
          </cell>
          <cell r="AS6971">
            <v>42412</v>
          </cell>
          <cell r="AT6971" t="str">
            <v>IDU-1806-2015 Contratado Mantenimiento Periódico IDU Arterial BRIGADA DE REACCIÓN VIAL -Calzada2-8-POLIZA ESTABILIDAD ACTIVA</v>
          </cell>
          <cell r="AV6971" t="str">
            <v>sc</v>
          </cell>
        </row>
        <row r="6972">
          <cell r="AP6972">
            <v>2507329</v>
          </cell>
          <cell r="AQ6972">
            <v>12000266</v>
          </cell>
          <cell r="AR6972">
            <v>12</v>
          </cell>
          <cell r="AS6972">
            <v>42412</v>
          </cell>
          <cell r="AT6972" t="str">
            <v>IDU-1806-2015 Contratado Mantenimiento Periódico IDU Arterial BRIGADA DE REACCIÓN VIAL -Puente-POLIZA ESTABILIDAD ACTIVA</v>
          </cell>
          <cell r="AV6972" t="str">
            <v>sc</v>
          </cell>
        </row>
        <row r="6973">
          <cell r="AP6973">
            <v>2517893</v>
          </cell>
          <cell r="AQ6973">
            <v>11011667</v>
          </cell>
          <cell r="AR6973">
            <v>12</v>
          </cell>
          <cell r="AS6973">
            <v>42313</v>
          </cell>
          <cell r="AT6973" t="str">
            <v>IDU-69-2008 Terminado Mantenimiento Periódico IDU Arterial  -</v>
          </cell>
          <cell r="AV6973" t="str">
            <v>sc</v>
          </cell>
        </row>
        <row r="6974">
          <cell r="AP6974">
            <v>2517902</v>
          </cell>
          <cell r="AQ6974">
            <v>11011667</v>
          </cell>
          <cell r="AR6974">
            <v>12</v>
          </cell>
          <cell r="AS6974">
            <v>42313</v>
          </cell>
          <cell r="AT6974" t="str">
            <v>IDU-69-2008 Terminado Mantenimiento Periódico IDU Arterial  -</v>
          </cell>
          <cell r="AV6974" t="str">
            <v>sc</v>
          </cell>
        </row>
        <row r="6975">
          <cell r="AP6975">
            <v>24120718</v>
          </cell>
          <cell r="AQ6975">
            <v>12000037</v>
          </cell>
          <cell r="AR6975">
            <v>12</v>
          </cell>
          <cell r="AS6975">
            <v>42313</v>
          </cell>
          <cell r="AT6975" t="str">
            <v>IDU-1680-2014 Terminado Mantenimiento Rutinario IDU Arterial  -</v>
          </cell>
          <cell r="AV6975" t="str">
            <v>sc</v>
          </cell>
        </row>
        <row r="6976">
          <cell r="AP6976">
            <v>24120724</v>
          </cell>
          <cell r="AQ6976">
            <v>12000050</v>
          </cell>
          <cell r="AR6976">
            <v>12</v>
          </cell>
          <cell r="AS6976">
            <v>42313</v>
          </cell>
          <cell r="AT6976" t="str">
            <v>IDU-1680-2014 Terminado Mantenimiento Rutinario IDU Arterial  -</v>
          </cell>
          <cell r="AV6976" t="str">
            <v>sc</v>
          </cell>
        </row>
        <row r="6977">
          <cell r="AP6977">
            <v>24120728</v>
          </cell>
          <cell r="AQ6977">
            <v>12000109</v>
          </cell>
          <cell r="AR6977">
            <v>12</v>
          </cell>
          <cell r="AS6977">
            <v>42313</v>
          </cell>
          <cell r="AT6977" t="str">
            <v>IDU-1680-2014 Terminado Mantenimiento Rutinario IDU Arterial  -</v>
          </cell>
          <cell r="AV6977" t="str">
            <v>sc</v>
          </cell>
        </row>
        <row r="6978">
          <cell r="AP6978">
            <v>24120732</v>
          </cell>
          <cell r="AQ6978">
            <v>12000156</v>
          </cell>
          <cell r="AR6978">
            <v>12</v>
          </cell>
          <cell r="AS6978">
            <v>42313</v>
          </cell>
          <cell r="AT6978" t="str">
            <v>IDU-1680-2014 Terminado Mantenimiento Rutinario IDU Arterial  -</v>
          </cell>
          <cell r="AV6978" t="str">
            <v>sc</v>
          </cell>
        </row>
        <row r="6979">
          <cell r="AP6979">
            <v>24120736</v>
          </cell>
          <cell r="AQ6979">
            <v>12000184</v>
          </cell>
          <cell r="AR6979">
            <v>12</v>
          </cell>
          <cell r="AS6979">
            <v>42313</v>
          </cell>
          <cell r="AT6979" t="str">
            <v>IDU-1680-2014 Terminado Mantenimiento Rutinario IDU Arterial  -</v>
          </cell>
          <cell r="AV6979" t="str">
            <v>sc</v>
          </cell>
        </row>
        <row r="6980">
          <cell r="AP6980">
            <v>24120744</v>
          </cell>
          <cell r="AQ6980">
            <v>12000260</v>
          </cell>
          <cell r="AR6980">
            <v>12</v>
          </cell>
          <cell r="AS6980">
            <v>42313</v>
          </cell>
          <cell r="AT6980" t="str">
            <v>IDU-1680-2014 Terminado Mantenimiento Rutinario IDU Arterial  -</v>
          </cell>
          <cell r="AV6980" t="str">
            <v>sc</v>
          </cell>
        </row>
        <row r="6981">
          <cell r="AP6981">
            <v>24120747</v>
          </cell>
          <cell r="AQ6981">
            <v>12000304</v>
          </cell>
          <cell r="AR6981">
            <v>12</v>
          </cell>
          <cell r="AS6981">
            <v>42313</v>
          </cell>
          <cell r="AT6981" t="str">
            <v>IDU-1680-2014 Terminado Mantenimiento Rutinario IDU Arterial  -</v>
          </cell>
          <cell r="AV6981" t="str">
            <v>sc</v>
          </cell>
        </row>
        <row r="6982">
          <cell r="AP6982">
            <v>24120749</v>
          </cell>
          <cell r="AQ6982">
            <v>12000337</v>
          </cell>
          <cell r="AR6982">
            <v>12</v>
          </cell>
          <cell r="AS6982">
            <v>42313</v>
          </cell>
          <cell r="AT6982" t="str">
            <v>IDU-1680-2014 Terminado Mantenimiento Rutinario IDU Arterial  -</v>
          </cell>
          <cell r="AV6982" t="str">
            <v>sc</v>
          </cell>
        </row>
        <row r="6983">
          <cell r="AP6983">
            <v>24120750</v>
          </cell>
          <cell r="AQ6983">
            <v>12000371</v>
          </cell>
          <cell r="AR6983">
            <v>12</v>
          </cell>
          <cell r="AS6983">
            <v>42412</v>
          </cell>
          <cell r="AT6983" t="str">
            <v>IDU-1806-2015 Contratado Mantenimiento Periódico IDU Arterial BRIGADA DE REACCIÓN VIAL -Calzada2-8-POLIZA ESTABILIDAD ACTIVA</v>
          </cell>
          <cell r="AV6983" t="str">
            <v>sc</v>
          </cell>
        </row>
        <row r="6984">
          <cell r="AP6984">
            <v>24120752</v>
          </cell>
          <cell r="AQ6984">
            <v>12000374</v>
          </cell>
          <cell r="AR6984">
            <v>12</v>
          </cell>
          <cell r="AS6984">
            <v>42313</v>
          </cell>
          <cell r="AT6984" t="str">
            <v>IDU-1680-2014 Terminado Mantenimiento Rutinario IDU Arterial  -</v>
          </cell>
          <cell r="AV6984" t="str">
            <v>sc</v>
          </cell>
        </row>
        <row r="6985">
          <cell r="AP6985">
            <v>24120754</v>
          </cell>
          <cell r="AQ6985">
            <v>12000398</v>
          </cell>
          <cell r="AR6985">
            <v>12</v>
          </cell>
          <cell r="AS6985">
            <v>42313</v>
          </cell>
          <cell r="AT6985" t="str">
            <v>IDU-1680-2014 Terminado Mantenimiento Rutinario IDU Arterial  -</v>
          </cell>
          <cell r="AV6985" t="str">
            <v>sc</v>
          </cell>
        </row>
        <row r="6986">
          <cell r="AP6986">
            <v>24120755</v>
          </cell>
          <cell r="AQ6986">
            <v>12000405</v>
          </cell>
          <cell r="AR6986">
            <v>12</v>
          </cell>
          <cell r="AS6986">
            <v>42412</v>
          </cell>
          <cell r="AT6986" t="str">
            <v>IDU-1806-2015 Contratado Mantenimiento Periódico IDU Arterial BRIGADA DE REACCIÓN VIAL -Calzada2-8-POLIZA ESTABILIDAD ACTIVA</v>
          </cell>
          <cell r="AV6986" t="str">
            <v>sc</v>
          </cell>
        </row>
        <row r="6987">
          <cell r="AP6987">
            <v>24120758</v>
          </cell>
          <cell r="AQ6987">
            <v>12000445</v>
          </cell>
          <cell r="AR6987">
            <v>12</v>
          </cell>
          <cell r="AS6987">
            <v>42313</v>
          </cell>
          <cell r="AT6987" t="str">
            <v>IDU-1680-2014 Terminado Mantenimiento Rutinario IDU Arterial  -</v>
          </cell>
          <cell r="AV6987" t="str">
            <v>sc</v>
          </cell>
        </row>
        <row r="6988">
          <cell r="AP6988">
            <v>24120761</v>
          </cell>
          <cell r="AQ6988">
            <v>12000561</v>
          </cell>
          <cell r="AR6988">
            <v>12</v>
          </cell>
          <cell r="AS6988">
            <v>42313</v>
          </cell>
          <cell r="AT6988" t="str">
            <v>IDU-1680-2014 Terminado Mantenimiento Rutinario IDU Arterial  -</v>
          </cell>
          <cell r="AV6988" t="str">
            <v>sc</v>
          </cell>
        </row>
        <row r="6989">
          <cell r="AP6989">
            <v>24120762</v>
          </cell>
          <cell r="AQ6989">
            <v>12000587</v>
          </cell>
          <cell r="AR6989">
            <v>12</v>
          </cell>
          <cell r="AS6989">
            <v>42313</v>
          </cell>
          <cell r="AT6989" t="str">
            <v>IDU-1680-2014 Terminado Mantenimiento Rutinario IDU Arterial  -</v>
          </cell>
          <cell r="AV6989" t="str">
            <v>sc</v>
          </cell>
        </row>
        <row r="6990">
          <cell r="AP6990">
            <v>24120767</v>
          </cell>
          <cell r="AQ6990">
            <v>12000618</v>
          </cell>
          <cell r="AR6990">
            <v>12</v>
          </cell>
          <cell r="AS6990">
            <v>42313</v>
          </cell>
          <cell r="AT6990" t="str">
            <v>IDU-1680-2014 Terminado Mantenimiento Rutinario IDU Arterial  -</v>
          </cell>
          <cell r="AV6990" t="str">
            <v>sc</v>
          </cell>
        </row>
        <row r="6991">
          <cell r="AP6991">
            <v>24120770</v>
          </cell>
          <cell r="AQ6991">
            <v>12000652</v>
          </cell>
          <cell r="AR6991">
            <v>12</v>
          </cell>
          <cell r="AS6991">
            <v>42313</v>
          </cell>
          <cell r="AT6991" t="str">
            <v>IDU-1680-2014 Terminado Mantenimiento Rutinario IDU Arterial  -</v>
          </cell>
          <cell r="AV6991" t="str">
            <v>sc</v>
          </cell>
        </row>
        <row r="6992">
          <cell r="AP6992">
            <v>24120773</v>
          </cell>
          <cell r="AQ6992">
            <v>12000714</v>
          </cell>
          <cell r="AR6992">
            <v>12</v>
          </cell>
          <cell r="AS6992">
            <v>42313</v>
          </cell>
          <cell r="AT6992" t="str">
            <v>IDU-1680-2014 Terminado Mantenimiento Rutinario IDU Arterial  -</v>
          </cell>
          <cell r="AV6992" t="str">
            <v>sc</v>
          </cell>
        </row>
        <row r="6993">
          <cell r="AP6993">
            <v>24120775</v>
          </cell>
          <cell r="AQ6993">
            <v>12000757</v>
          </cell>
          <cell r="AR6993">
            <v>12</v>
          </cell>
          <cell r="AS6993">
            <v>42313</v>
          </cell>
          <cell r="AT6993" t="str">
            <v>IDU-1680-2014 Terminado Mantenimiento Rutinario IDU Arterial  -</v>
          </cell>
          <cell r="AV6993" t="str">
            <v>sc</v>
          </cell>
        </row>
        <row r="6994">
          <cell r="AP6994">
            <v>24120794</v>
          </cell>
          <cell r="AQ6994">
            <v>50006933</v>
          </cell>
          <cell r="AR6994">
            <v>12</v>
          </cell>
          <cell r="AS6994">
            <v>42488</v>
          </cell>
          <cell r="AT6994" t="str">
            <v>SD Terminado Parcheo UAERMV Arterial  --POLIZA ESTABILIDAD ACTIVA</v>
          </cell>
          <cell r="AV6994" t="str">
            <v>sc</v>
          </cell>
        </row>
        <row r="6995">
          <cell r="AP6995">
            <v>24120795</v>
          </cell>
          <cell r="AQ6995">
            <v>50006933</v>
          </cell>
          <cell r="AR6995">
            <v>12</v>
          </cell>
          <cell r="AS6995">
            <v>42488</v>
          </cell>
          <cell r="AT6995" t="str">
            <v>SD Terminado Parcheo UAERMV Arterial  --POLIZA ESTABILIDAD ACTIVA</v>
          </cell>
          <cell r="AV6995" t="str">
            <v>sc</v>
          </cell>
        </row>
        <row r="6996">
          <cell r="AP6996">
            <v>24120800</v>
          </cell>
          <cell r="AQ6996">
            <v>12001499</v>
          </cell>
          <cell r="AR6996">
            <v>12</v>
          </cell>
          <cell r="AS6996">
            <v>42412</v>
          </cell>
          <cell r="AT6996" t="str">
            <v>IDU-1806-2015 Contratado Mantenimiento Periódico IDU Arterial BRIGADA DE REACCIÓN VIAL -</v>
          </cell>
          <cell r="AV6996" t="str">
            <v>sc</v>
          </cell>
        </row>
        <row r="6997">
          <cell r="AP6997">
            <v>24120804</v>
          </cell>
          <cell r="AQ6997">
            <v>12001851</v>
          </cell>
          <cell r="AR6997">
            <v>12</v>
          </cell>
          <cell r="AS6997">
            <v>42412</v>
          </cell>
          <cell r="AT6997" t="str">
            <v>IDU-1806-2015 Contratado Mantenimiento Periódico IDU Arterial BRIGADA DE REACCIÓN VIAL -</v>
          </cell>
          <cell r="AV6997" t="str">
            <v>sc</v>
          </cell>
        </row>
        <row r="6998">
          <cell r="AP6998">
            <v>24120805</v>
          </cell>
          <cell r="AQ6998">
            <v>12002289</v>
          </cell>
          <cell r="AR6998">
            <v>12</v>
          </cell>
          <cell r="AS6998">
            <v>41772</v>
          </cell>
          <cell r="AT6998" t="str">
            <v>SD Terminado Mantenimiento Periódico UAERMV Arterial  -</v>
          </cell>
          <cell r="AV6998" t="str">
            <v>sc</v>
          </cell>
        </row>
        <row r="6999">
          <cell r="AP6999">
            <v>24120810</v>
          </cell>
          <cell r="AQ6999">
            <v>12002818</v>
          </cell>
          <cell r="AR6999">
            <v>12</v>
          </cell>
          <cell r="AS6999">
            <v>42503</v>
          </cell>
          <cell r="AT6999" t="str">
            <v>IDU-1810-2013 Terminado Diagnostico IDU Arterial  -</v>
          </cell>
          <cell r="AV6999" t="str">
            <v>sc</v>
          </cell>
        </row>
        <row r="7000">
          <cell r="AP7000">
            <v>24120811</v>
          </cell>
          <cell r="AQ7000">
            <v>12002822</v>
          </cell>
          <cell r="AR7000">
            <v>12</v>
          </cell>
          <cell r="AS7000">
            <v>42503</v>
          </cell>
          <cell r="AT7000" t="str">
            <v>IDU-1810-2013 Terminado Diagnostico IDU Arterial  -</v>
          </cell>
          <cell r="AV7000" t="str">
            <v>sc</v>
          </cell>
        </row>
        <row r="7001">
          <cell r="AP7001">
            <v>24122583</v>
          </cell>
          <cell r="AQ7001">
            <v>50006887</v>
          </cell>
          <cell r="AR7001">
            <v>12</v>
          </cell>
          <cell r="AS7001">
            <v>42313</v>
          </cell>
          <cell r="AT7001" t="str">
            <v>IDU-1663-2014 Terminado Mantenimiento Periódico IDU Arterial  --POLIZA ESTABILIDAD ACTIVA</v>
          </cell>
          <cell r="AV7001" t="str">
            <v>sc</v>
          </cell>
        </row>
        <row r="7002">
          <cell r="AP7002">
            <v>24122585</v>
          </cell>
          <cell r="AQ7002">
            <v>50006888</v>
          </cell>
          <cell r="AR7002">
            <v>12</v>
          </cell>
          <cell r="AS7002">
            <v>42313</v>
          </cell>
          <cell r="AT7002" t="str">
            <v>IDU-1663-2014 Terminado Mantenimiento Periódico IDU Arterial  --POLIZA ESTABILIDAD ACTIVA</v>
          </cell>
          <cell r="AV7002" t="str">
            <v>sc</v>
          </cell>
        </row>
        <row r="7003">
          <cell r="AP7003">
            <v>24122603</v>
          </cell>
          <cell r="AQ7003">
            <v>50006892</v>
          </cell>
          <cell r="AR7003">
            <v>12</v>
          </cell>
          <cell r="AS7003">
            <v>42313</v>
          </cell>
          <cell r="AT7003" t="str">
            <v>IDU-1680-2014 Terminado Mantenimiento Rutinario IDU Arterial  -</v>
          </cell>
          <cell r="AV7003" t="str">
            <v>sc</v>
          </cell>
        </row>
        <row r="7004">
          <cell r="AP7004">
            <v>24122606</v>
          </cell>
          <cell r="AQ7004">
            <v>50006893</v>
          </cell>
          <cell r="AR7004">
            <v>12</v>
          </cell>
          <cell r="AS7004">
            <v>42313</v>
          </cell>
          <cell r="AT7004" t="str">
            <v>IDU-1680-2014 Terminado Mantenimiento Rutinario IDU Arterial  -</v>
          </cell>
          <cell r="AV7004" t="str">
            <v>sc</v>
          </cell>
        </row>
        <row r="7005">
          <cell r="AP7005">
            <v>24122675</v>
          </cell>
          <cell r="AQ7005">
            <v>50006925</v>
          </cell>
          <cell r="AR7005">
            <v>12</v>
          </cell>
          <cell r="AS7005">
            <v>42313</v>
          </cell>
          <cell r="AT7005" t="str">
            <v>IDU-1680-2014 Terminado Mantenimiento Rutinario IDU Arterial  -</v>
          </cell>
          <cell r="AV7005" t="str">
            <v>sc</v>
          </cell>
        </row>
        <row r="7006">
          <cell r="AP7006">
            <v>24122679</v>
          </cell>
          <cell r="AQ7006">
            <v>50006926</v>
          </cell>
          <cell r="AR7006">
            <v>12</v>
          </cell>
          <cell r="AS7006">
            <v>42313</v>
          </cell>
          <cell r="AT7006" t="str">
            <v>IDU-1680-2014 Terminado Mantenimiento Rutinario IDU Arterial  -</v>
          </cell>
          <cell r="AV7006" t="str">
            <v>sc</v>
          </cell>
        </row>
        <row r="7007">
          <cell r="AP7007">
            <v>24122687</v>
          </cell>
          <cell r="AQ7007">
            <v>50006933</v>
          </cell>
          <cell r="AR7007">
            <v>12</v>
          </cell>
          <cell r="AS7007">
            <v>42488</v>
          </cell>
          <cell r="AT7007" t="str">
            <v>SD Terminado Parcheo UAERMV Arterial  --POLIZA ESTABILIDAD ACTIVA</v>
          </cell>
          <cell r="AV7007" t="str">
            <v>sc</v>
          </cell>
        </row>
        <row r="7008">
          <cell r="AP7008">
            <v>24122688</v>
          </cell>
          <cell r="AQ7008">
            <v>50006933</v>
          </cell>
          <cell r="AR7008">
            <v>12</v>
          </cell>
          <cell r="AS7008">
            <v>42488</v>
          </cell>
          <cell r="AT7008" t="str">
            <v>SD Terminado Parcheo UAERMV Arterial  --POLIZA ESTABILIDAD ACTIVA</v>
          </cell>
          <cell r="AV7008" t="str">
            <v>sc</v>
          </cell>
        </row>
        <row r="7009">
          <cell r="AP7009">
            <v>24122734</v>
          </cell>
          <cell r="AQ7009">
            <v>50006950</v>
          </cell>
          <cell r="AR7009">
            <v>12</v>
          </cell>
          <cell r="AS7009">
            <v>42412</v>
          </cell>
          <cell r="AT7009" t="str">
            <v>IDU-1806-2015 Contratado Mantenimiento Periódico IDU Arterial BRIGADA DE REACCIÓN VIAL -</v>
          </cell>
          <cell r="AV7009" t="str">
            <v>sc</v>
          </cell>
        </row>
        <row r="7010">
          <cell r="AP7010">
            <v>24122735</v>
          </cell>
          <cell r="AQ7010">
            <v>50006950</v>
          </cell>
          <cell r="AR7010">
            <v>12</v>
          </cell>
          <cell r="AS7010">
            <v>42412</v>
          </cell>
          <cell r="AT7010" t="str">
            <v>IDU-1806-2015 Contratado Mantenimiento Periódico IDU Arterial BRIGADA DE REACCIÓN VIAL -</v>
          </cell>
          <cell r="AV7010" t="str">
            <v>sc</v>
          </cell>
        </row>
        <row r="7011">
          <cell r="AP7011">
            <v>24122736</v>
          </cell>
          <cell r="AQ7011">
            <v>50006950</v>
          </cell>
          <cell r="AR7011">
            <v>12</v>
          </cell>
          <cell r="AS7011">
            <v>42412</v>
          </cell>
          <cell r="AT7011" t="str">
            <v>IDU-1806-2015 Contratado Mantenimiento Periódico IDU Arterial BRIGADA DE REACCIÓN VIAL -</v>
          </cell>
          <cell r="AV7011" t="str">
            <v>sc</v>
          </cell>
        </row>
        <row r="7012">
          <cell r="AP7012">
            <v>24122737</v>
          </cell>
          <cell r="AQ7012">
            <v>50006950</v>
          </cell>
          <cell r="AR7012">
            <v>12</v>
          </cell>
          <cell r="AS7012">
            <v>42412</v>
          </cell>
          <cell r="AT7012" t="str">
            <v>IDU-1806-2015 Contratado Mantenimiento Periódico IDU Arterial BRIGADA DE REACCIÓN VIAL -</v>
          </cell>
          <cell r="AV7012" t="str">
            <v>sc</v>
          </cell>
        </row>
        <row r="7013">
          <cell r="AP7013">
            <v>24122738</v>
          </cell>
          <cell r="AQ7013">
            <v>50006951</v>
          </cell>
          <cell r="AR7013">
            <v>12</v>
          </cell>
          <cell r="AS7013">
            <v>42412</v>
          </cell>
          <cell r="AT7013" t="str">
            <v>IDU-1806-2015 Contratado Mantenimiento Periódico IDU Arterial BRIGADA DE REACCIÓN VIAL -</v>
          </cell>
          <cell r="AV7013" t="str">
            <v>sc</v>
          </cell>
        </row>
        <row r="7014">
          <cell r="AP7014">
            <v>24122739</v>
          </cell>
          <cell r="AQ7014">
            <v>50006951</v>
          </cell>
          <cell r="AR7014">
            <v>12</v>
          </cell>
          <cell r="AS7014">
            <v>42412</v>
          </cell>
          <cell r="AT7014" t="str">
            <v>IDU-1806-2015 Contratado Mantenimiento Periódico IDU Arterial BRIGADA DE REACCIÓN VIAL -</v>
          </cell>
          <cell r="AV7014" t="str">
            <v>sc</v>
          </cell>
        </row>
        <row r="7015">
          <cell r="AP7015">
            <v>24122740</v>
          </cell>
          <cell r="AQ7015">
            <v>50006951</v>
          </cell>
          <cell r="AR7015">
            <v>12</v>
          </cell>
          <cell r="AS7015">
            <v>42412</v>
          </cell>
          <cell r="AT7015" t="str">
            <v>IDU-1806-2015 Contratado Mantenimiento Periódico IDU Arterial BRIGADA DE REACCIÓN VIAL -</v>
          </cell>
          <cell r="AV7015" t="str">
            <v>sc</v>
          </cell>
        </row>
        <row r="7016">
          <cell r="AP7016">
            <v>24122741</v>
          </cell>
          <cell r="AQ7016">
            <v>50006951</v>
          </cell>
          <cell r="AR7016">
            <v>12</v>
          </cell>
          <cell r="AS7016">
            <v>42412</v>
          </cell>
          <cell r="AT7016" t="str">
            <v>IDU-1806-2015 Contratado Mantenimiento Periódico IDU Arterial BRIGADA DE REACCIÓN VIAL -</v>
          </cell>
          <cell r="AV7016" t="str">
            <v>sc</v>
          </cell>
        </row>
        <row r="7017">
          <cell r="AP7017">
            <v>24123052</v>
          </cell>
          <cell r="AQ7017">
            <v>50007186</v>
          </cell>
          <cell r="AR7017">
            <v>12</v>
          </cell>
          <cell r="AS7017">
            <v>42313</v>
          </cell>
          <cell r="AT7017" t="str">
            <v>IDU-1680-2014 Terminado Mantenimiento Rutinario IDU Arterial  -</v>
          </cell>
          <cell r="AV7017" t="str">
            <v>sc</v>
          </cell>
        </row>
        <row r="7018">
          <cell r="AP7018">
            <v>91011428</v>
          </cell>
          <cell r="AQ7018">
            <v>12001067</v>
          </cell>
          <cell r="AR7018">
            <v>12</v>
          </cell>
          <cell r="AS7018">
            <v>42226</v>
          </cell>
          <cell r="AT7018" t="str">
            <v>UMV-638-2013 Terminado Acciones de Movilidad UAERMV Circuito Movilidad  -</v>
          </cell>
          <cell r="AV7018" t="str">
            <v>sc</v>
          </cell>
        </row>
        <row r="7019">
          <cell r="AP7019">
            <v>91011451</v>
          </cell>
          <cell r="AQ7019">
            <v>12000405</v>
          </cell>
          <cell r="AR7019">
            <v>12</v>
          </cell>
          <cell r="AS7019">
            <v>42412</v>
          </cell>
          <cell r="AT7019" t="str">
            <v>IDU-1806-2015 Contratado Mantenimiento Periódico IDU Arterial BRIGADA DE REACCIÓN VIAL -Calzada2-8-POLIZA ESTABILIDAD ACTIVA</v>
          </cell>
          <cell r="AV7019" t="str">
            <v>sc</v>
          </cell>
        </row>
        <row r="7020">
          <cell r="AP7020">
            <v>91017752</v>
          </cell>
          <cell r="AQ7020">
            <v>12003154</v>
          </cell>
          <cell r="AR7020">
            <v>12</v>
          </cell>
          <cell r="AS7020">
            <v>42768</v>
          </cell>
          <cell r="AT7020" t="str">
            <v>SD Reservado Acciones de Movilidad UAERMV Circuito Movilidad Salvando Vidas -</v>
          </cell>
          <cell r="AV7020" t="str">
            <v>sc</v>
          </cell>
        </row>
        <row r="7021">
          <cell r="AP7021">
            <v>91017899</v>
          </cell>
          <cell r="AQ7021">
            <v>12003237</v>
          </cell>
          <cell r="AR7021">
            <v>12</v>
          </cell>
          <cell r="AS7021">
            <v>42412</v>
          </cell>
          <cell r="AT7021" t="str">
            <v>IDU-1806-2015 Contratado Mantenimiento Periódico IDU Arterial BRIGADA DE REACCIÓN VIAL -</v>
          </cell>
          <cell r="AV7021" t="str">
            <v>sc</v>
          </cell>
        </row>
        <row r="7022">
          <cell r="AP7022">
            <v>91017900</v>
          </cell>
          <cell r="AQ7022">
            <v>12003237</v>
          </cell>
          <cell r="AR7022">
            <v>12</v>
          </cell>
          <cell r="AS7022">
            <v>42412</v>
          </cell>
          <cell r="AT7022" t="str">
            <v>IDU-1806-2015 Contratado Mantenimiento Periódico IDU Arterial BRIGADA DE REACCIÓN VIAL -</v>
          </cell>
          <cell r="AV7022" t="str">
            <v>sc</v>
          </cell>
        </row>
        <row r="7023">
          <cell r="AP7023">
            <v>91017947</v>
          </cell>
          <cell r="AQ7023">
            <v>12003237</v>
          </cell>
          <cell r="AR7023">
            <v>12</v>
          </cell>
          <cell r="AS7023">
            <v>42412</v>
          </cell>
          <cell r="AT7023" t="str">
            <v>IDU-1806-2015 Contratado Mantenimiento Periódico IDU Arterial BRIGADA DE REACCIÓN VIAL -</v>
          </cell>
          <cell r="AV7023" t="str">
            <v>sc</v>
          </cell>
        </row>
        <row r="7024">
          <cell r="AP7024">
            <v>91017948</v>
          </cell>
          <cell r="AQ7024">
            <v>12003237</v>
          </cell>
          <cell r="AR7024">
            <v>12</v>
          </cell>
          <cell r="AS7024">
            <v>42412</v>
          </cell>
          <cell r="AT7024" t="str">
            <v>IDU-1806-2015 Contratado Mantenimiento Periódico IDU Arterial BRIGADA DE REACCIÓN VIAL -</v>
          </cell>
          <cell r="AV7024" t="str">
            <v>sc</v>
          </cell>
        </row>
        <row r="7025">
          <cell r="AP7025">
            <v>178979</v>
          </cell>
          <cell r="AQ7025">
            <v>12002795</v>
          </cell>
          <cell r="AR7025">
            <v>13</v>
          </cell>
          <cell r="AS7025">
            <v>42101</v>
          </cell>
          <cell r="AT7025" t="str">
            <v>UMV-638-2013 Terminado Acciones de Movilidad UAERMV Arterial  -</v>
          </cell>
          <cell r="AU7025">
            <v>0</v>
          </cell>
          <cell r="AV7025" t="str">
            <v>sc</v>
          </cell>
        </row>
        <row r="7026">
          <cell r="AP7026">
            <v>180228</v>
          </cell>
          <cell r="AQ7026">
            <v>13002221</v>
          </cell>
          <cell r="AR7026">
            <v>13</v>
          </cell>
          <cell r="AS7026">
            <v>40774</v>
          </cell>
          <cell r="AT7026" t="str">
            <v>SD Terminado Mantenimiento Periódico UAERMV Local  -</v>
          </cell>
          <cell r="AU7026">
            <v>0</v>
          </cell>
          <cell r="AV7026" t="str">
            <v>sc</v>
          </cell>
        </row>
        <row r="7027">
          <cell r="AP7027">
            <v>180279</v>
          </cell>
          <cell r="AQ7027">
            <v>13002294</v>
          </cell>
          <cell r="AR7027">
            <v>13</v>
          </cell>
          <cell r="AS7027">
            <v>42731</v>
          </cell>
          <cell r="AT7027" t="str">
            <v>SD Reservado Mantenimiento Rutinario IDU Local EJECUCION SITP 2016 -</v>
          </cell>
          <cell r="AU7027">
            <v>0</v>
          </cell>
          <cell r="AV7027" t="str">
            <v>SITP 2016</v>
          </cell>
        </row>
        <row r="7028">
          <cell r="AP7028">
            <v>180280</v>
          </cell>
          <cell r="AQ7028">
            <v>13002277</v>
          </cell>
          <cell r="AR7028">
            <v>13</v>
          </cell>
          <cell r="AS7028">
            <v>42731</v>
          </cell>
          <cell r="AT7028" t="str">
            <v>SD Reservado Mantenimiento Rutinario IDU Local EJECUCION SITP 2016 -</v>
          </cell>
          <cell r="AU7028">
            <v>0</v>
          </cell>
          <cell r="AV7028" t="str">
            <v>SITP 2016</v>
          </cell>
        </row>
        <row r="7029">
          <cell r="AP7029">
            <v>180281</v>
          </cell>
          <cell r="AQ7029">
            <v>13002401</v>
          </cell>
          <cell r="AR7029">
            <v>13</v>
          </cell>
          <cell r="AS7029">
            <v>42731</v>
          </cell>
          <cell r="AT7029" t="str">
            <v>SD Reservado Mantenimiento Periódico IDU Local EJECUCION SITP 2016 -</v>
          </cell>
          <cell r="AU7029">
            <v>0</v>
          </cell>
          <cell r="AV7029" t="str">
            <v>SITP 2016</v>
          </cell>
        </row>
        <row r="7030">
          <cell r="AP7030">
            <v>180315</v>
          </cell>
          <cell r="AQ7030">
            <v>13000488</v>
          </cell>
          <cell r="AR7030">
            <v>13</v>
          </cell>
          <cell r="AS7030">
            <v>42768</v>
          </cell>
          <cell r="AT7030" t="str">
            <v>SD Reservado Acciones de Movilidad UAERMV Local Salvando Vidas -</v>
          </cell>
          <cell r="AU7030">
            <v>0</v>
          </cell>
          <cell r="AV7030" t="str">
            <v>sc</v>
          </cell>
        </row>
        <row r="7031">
          <cell r="AP7031">
            <v>180316</v>
          </cell>
          <cell r="AQ7031">
            <v>13000414</v>
          </cell>
          <cell r="AR7031">
            <v>13</v>
          </cell>
          <cell r="AS7031">
            <v>42768</v>
          </cell>
          <cell r="AT7031" t="str">
            <v>SD Reservado Acciones de Movilidad UAERMV Local Salvando Vidas -</v>
          </cell>
          <cell r="AU7031">
            <v>0</v>
          </cell>
          <cell r="AV7031" t="str">
            <v>sc</v>
          </cell>
        </row>
        <row r="7032">
          <cell r="AP7032">
            <v>180317</v>
          </cell>
          <cell r="AQ7032">
            <v>13000344</v>
          </cell>
          <cell r="AR7032">
            <v>13</v>
          </cell>
          <cell r="AS7032">
            <v>42226</v>
          </cell>
          <cell r="AT7032" t="str">
            <v>UMV-638-2013 Terminado Acciones de Movilidad UAERMV Local  -</v>
          </cell>
          <cell r="AU7032">
            <v>0</v>
          </cell>
          <cell r="AV7032" t="str">
            <v>sc</v>
          </cell>
        </row>
        <row r="7033">
          <cell r="AP7033">
            <v>180344</v>
          </cell>
          <cell r="AQ7033">
            <v>13002122</v>
          </cell>
          <cell r="AR7033">
            <v>13</v>
          </cell>
          <cell r="AS7033">
            <v>42731</v>
          </cell>
          <cell r="AT7033" t="str">
            <v>SD Reservado Mantenimiento Periódico IDU Local EJECUCION SITP 2016 -</v>
          </cell>
          <cell r="AU7033">
            <v>0</v>
          </cell>
          <cell r="AV7033" t="str">
            <v>sc</v>
          </cell>
        </row>
        <row r="7034">
          <cell r="AP7034">
            <v>180359</v>
          </cell>
          <cell r="AQ7034">
            <v>13001332</v>
          </cell>
          <cell r="AR7034">
            <v>13</v>
          </cell>
          <cell r="AS7034">
            <v>42226</v>
          </cell>
          <cell r="AT7034" t="str">
            <v>UMV-638-2013 Terminado Acciones de Movilidad UAERMV Local  -</v>
          </cell>
          <cell r="AU7034">
            <v>0</v>
          </cell>
          <cell r="AV7034" t="str">
            <v>sc</v>
          </cell>
        </row>
        <row r="7035">
          <cell r="AP7035">
            <v>180379</v>
          </cell>
          <cell r="AQ7035">
            <v>13002078</v>
          </cell>
          <cell r="AR7035">
            <v>13</v>
          </cell>
          <cell r="AS7035">
            <v>42731</v>
          </cell>
          <cell r="AT7035" t="str">
            <v>SD Reservado Mantenimiento Rutinario IDU Local EJECUCION SITP 2016 -</v>
          </cell>
          <cell r="AU7035">
            <v>0</v>
          </cell>
          <cell r="AV7035" t="str">
            <v>sc</v>
          </cell>
        </row>
        <row r="7036">
          <cell r="AP7036">
            <v>180387</v>
          </cell>
          <cell r="AQ7036">
            <v>13001595</v>
          </cell>
          <cell r="AR7036">
            <v>13</v>
          </cell>
          <cell r="AS7036">
            <v>42313</v>
          </cell>
          <cell r="AT7036" t="str">
            <v>IDU-1663-2014 Terminado Mantenimiento Periódico IDU Local  -</v>
          </cell>
          <cell r="AU7036">
            <v>0</v>
          </cell>
          <cell r="AV7036" t="str">
            <v>sc</v>
          </cell>
        </row>
        <row r="7037">
          <cell r="AP7037">
            <v>180401</v>
          </cell>
          <cell r="AQ7037">
            <v>13002192</v>
          </cell>
          <cell r="AR7037">
            <v>13</v>
          </cell>
          <cell r="AS7037">
            <v>42226</v>
          </cell>
          <cell r="AT7037" t="str">
            <v>UMV-638-2013 Terminado Acciones de Movilidad UAERMV Arterial  -</v>
          </cell>
          <cell r="AU7037">
            <v>0</v>
          </cell>
          <cell r="AV7037" t="str">
            <v>sc</v>
          </cell>
        </row>
        <row r="7038">
          <cell r="AP7038">
            <v>180440</v>
          </cell>
          <cell r="AQ7038">
            <v>13002103</v>
          </cell>
          <cell r="AR7038">
            <v>13</v>
          </cell>
          <cell r="AS7038">
            <v>42226</v>
          </cell>
          <cell r="AT7038" t="str">
            <v>UMV-638-2013 Terminado Acciones de Movilidad UAERMV Arterial  -</v>
          </cell>
          <cell r="AU7038">
            <v>0</v>
          </cell>
          <cell r="AV7038" t="str">
            <v>sc</v>
          </cell>
        </row>
        <row r="7039">
          <cell r="AP7039">
            <v>180447</v>
          </cell>
          <cell r="AQ7039">
            <v>13001570</v>
          </cell>
          <cell r="AR7039">
            <v>13</v>
          </cell>
          <cell r="AS7039">
            <v>42576</v>
          </cell>
          <cell r="AT7039" t="str">
            <v>CONV-1292-2012 Terminado Mantenimiento Periódico FDL TEUSAQUILLO Local Cabildo Reporte Ejecución FDLT Julio 2016 por servidor-</v>
          </cell>
          <cell r="AU7039">
            <v>0</v>
          </cell>
          <cell r="AV7039" t="str">
            <v>sc</v>
          </cell>
        </row>
        <row r="7040">
          <cell r="AP7040">
            <v>180448</v>
          </cell>
          <cell r="AQ7040">
            <v>13001535</v>
          </cell>
          <cell r="AR7040">
            <v>13</v>
          </cell>
          <cell r="AS7040">
            <v>42576</v>
          </cell>
          <cell r="AT7040" t="str">
            <v>COP-044-2015 Terminado Mantenimiento Periódico FDL TEUSAQUILLO Local PROYECTO 1009 Reporte Ejecución FDLT Julio 2016 por servidor-</v>
          </cell>
          <cell r="AU7040">
            <v>0</v>
          </cell>
          <cell r="AV7040" t="str">
            <v>sc</v>
          </cell>
        </row>
        <row r="7041">
          <cell r="AP7041">
            <v>180451</v>
          </cell>
          <cell r="AQ7041">
            <v>13001414</v>
          </cell>
          <cell r="AR7041">
            <v>13</v>
          </cell>
          <cell r="AS7041">
            <v>41942</v>
          </cell>
          <cell r="AT7041" t="str">
            <v>SD Terminado Mantenimiento Periódico UAERMV Local  -</v>
          </cell>
          <cell r="AU7041">
            <v>0</v>
          </cell>
          <cell r="AV7041" t="str">
            <v>sc</v>
          </cell>
        </row>
        <row r="7042">
          <cell r="AP7042">
            <v>180524</v>
          </cell>
          <cell r="AQ7042">
            <v>13002387</v>
          </cell>
          <cell r="AR7042">
            <v>13</v>
          </cell>
          <cell r="AS7042">
            <v>42226</v>
          </cell>
          <cell r="AT7042" t="str">
            <v>UMV-638-2013 Terminado Acciones de Movilidad UAERMV Local  -</v>
          </cell>
          <cell r="AU7042">
            <v>0</v>
          </cell>
          <cell r="AV7042" t="str">
            <v>sc</v>
          </cell>
        </row>
        <row r="7043">
          <cell r="AP7043">
            <v>180560</v>
          </cell>
          <cell r="AQ7043">
            <v>13001245</v>
          </cell>
          <cell r="AR7043">
            <v>13</v>
          </cell>
          <cell r="AS7043">
            <v>42768</v>
          </cell>
          <cell r="AT7043" t="str">
            <v>SD Reservado Acciones de Movilidad UAERMV Circuito Movilidad Salvando Vidas -</v>
          </cell>
          <cell r="AU7043">
            <v>0</v>
          </cell>
          <cell r="AV7043" t="str">
            <v>sc</v>
          </cell>
        </row>
        <row r="7044">
          <cell r="AP7044">
            <v>180567</v>
          </cell>
          <cell r="AQ7044">
            <v>13000982</v>
          </cell>
          <cell r="AR7044">
            <v>13</v>
          </cell>
          <cell r="AS7044">
            <v>42768</v>
          </cell>
          <cell r="AT7044" t="str">
            <v>SD Reservado Acciones de Movilidad UAERMV Local Salvando Vidas -</v>
          </cell>
          <cell r="AU7044">
            <v>0</v>
          </cell>
          <cell r="AV7044" t="str">
            <v>sc</v>
          </cell>
        </row>
        <row r="7045">
          <cell r="AP7045">
            <v>180568</v>
          </cell>
          <cell r="AQ7045">
            <v>13000940</v>
          </cell>
          <cell r="AR7045">
            <v>13</v>
          </cell>
          <cell r="AS7045">
            <v>42226</v>
          </cell>
          <cell r="AT7045" t="str">
            <v>UMV-638-2013 Terminado Acciones de Movilidad UAERMV Local  -</v>
          </cell>
          <cell r="AU7045">
            <v>0</v>
          </cell>
          <cell r="AV7045" t="str">
            <v>sc</v>
          </cell>
        </row>
        <row r="7046">
          <cell r="AP7046">
            <v>180590</v>
          </cell>
          <cell r="AQ7046">
            <v>13001270</v>
          </cell>
          <cell r="AR7046">
            <v>13</v>
          </cell>
          <cell r="AS7046">
            <v>42313</v>
          </cell>
          <cell r="AT7046" t="str">
            <v>IDU-2053-2015 Terminado Mantenimiento Periódico IDU Arterial  -</v>
          </cell>
          <cell r="AU7046">
            <v>0</v>
          </cell>
          <cell r="AV7046" t="str">
            <v>sc</v>
          </cell>
        </row>
        <row r="7047">
          <cell r="AP7047">
            <v>180591</v>
          </cell>
          <cell r="AQ7047">
            <v>13001240</v>
          </cell>
          <cell r="AR7047">
            <v>13</v>
          </cell>
          <cell r="AS7047">
            <v>42313</v>
          </cell>
          <cell r="AT7047" t="str">
            <v>IDU-2053-2015 Terminado Mantenimiento Periódico IDU Arterial  -</v>
          </cell>
          <cell r="AU7047">
            <v>0</v>
          </cell>
          <cell r="AV7047" t="str">
            <v>sc</v>
          </cell>
        </row>
        <row r="7048">
          <cell r="AP7048">
            <v>180592</v>
          </cell>
          <cell r="AQ7048">
            <v>13001224</v>
          </cell>
          <cell r="AR7048">
            <v>13</v>
          </cell>
          <cell r="AS7048">
            <v>42313</v>
          </cell>
          <cell r="AT7048" t="str">
            <v>IDU-2053-2015 Terminado Mantenimiento Periódico IDU Arterial  -</v>
          </cell>
          <cell r="AU7048">
            <v>0</v>
          </cell>
          <cell r="AV7048" t="str">
            <v>sc</v>
          </cell>
        </row>
        <row r="7049">
          <cell r="AP7049">
            <v>180593</v>
          </cell>
          <cell r="AQ7049">
            <v>13001183</v>
          </cell>
          <cell r="AR7049">
            <v>13</v>
          </cell>
          <cell r="AS7049">
            <v>42313</v>
          </cell>
          <cell r="AT7049" t="str">
            <v>IDU-2053-2015 Terminado Mantenimiento Periódico IDU Arterial  -</v>
          </cell>
          <cell r="AU7049">
            <v>0</v>
          </cell>
          <cell r="AV7049" t="str">
            <v>sc</v>
          </cell>
        </row>
        <row r="7050">
          <cell r="AP7050">
            <v>180594</v>
          </cell>
          <cell r="AQ7050">
            <v>13001138</v>
          </cell>
          <cell r="AR7050">
            <v>13</v>
          </cell>
          <cell r="AS7050">
            <v>42313</v>
          </cell>
          <cell r="AT7050" t="str">
            <v>IDU-2053-2015 Terminado Mantenimiento Periódico IDU Arterial  -</v>
          </cell>
          <cell r="AU7050">
            <v>0</v>
          </cell>
          <cell r="AV7050" t="str">
            <v>sc</v>
          </cell>
        </row>
        <row r="7051">
          <cell r="AP7051">
            <v>180595</v>
          </cell>
          <cell r="AQ7051">
            <v>13001078</v>
          </cell>
          <cell r="AR7051">
            <v>13</v>
          </cell>
          <cell r="AS7051">
            <v>42313</v>
          </cell>
          <cell r="AT7051" t="str">
            <v>IDU-2053-2015 Terminado Mantenimiento Periódico IDU Arterial  -</v>
          </cell>
          <cell r="AU7051">
            <v>0</v>
          </cell>
          <cell r="AV7051" t="str">
            <v>sc</v>
          </cell>
        </row>
        <row r="7052">
          <cell r="AP7052">
            <v>180596</v>
          </cell>
          <cell r="AQ7052">
            <v>13001004</v>
          </cell>
          <cell r="AR7052">
            <v>13</v>
          </cell>
          <cell r="AS7052">
            <v>42313</v>
          </cell>
          <cell r="AT7052" t="str">
            <v>IDU-2053-2015 Terminado Mantenimiento Periódico IDU Arterial  -</v>
          </cell>
          <cell r="AU7052">
            <v>0</v>
          </cell>
          <cell r="AV7052" t="str">
            <v>sc</v>
          </cell>
        </row>
        <row r="7053">
          <cell r="AP7053">
            <v>180603</v>
          </cell>
          <cell r="AQ7053">
            <v>13000736</v>
          </cell>
          <cell r="AR7053">
            <v>13</v>
          </cell>
          <cell r="AS7053">
            <v>40774</v>
          </cell>
          <cell r="AT7053" t="str">
            <v>CONV-016-2011 Terminado Mantenimiento Periódico UAERMV Circuito Movilidad  -Anden 5-POLIZA ESTABILIDAD ACTIVA</v>
          </cell>
          <cell r="AU7053">
            <v>43748</v>
          </cell>
          <cell r="AV7053" t="str">
            <v>sc</v>
          </cell>
        </row>
        <row r="7054">
          <cell r="AP7054">
            <v>180604</v>
          </cell>
          <cell r="AQ7054">
            <v>13000736</v>
          </cell>
          <cell r="AR7054">
            <v>13</v>
          </cell>
          <cell r="AS7054">
            <v>40774</v>
          </cell>
          <cell r="AT7054" t="str">
            <v>CONV-016-2011 Terminado Mantenimiento Periódico UAERMV Circuito Movilidad  -Anden 5-POLIZA ESTABILIDAD ACTIVA</v>
          </cell>
          <cell r="AU7054">
            <v>43748</v>
          </cell>
          <cell r="AV7054" t="str">
            <v>sc</v>
          </cell>
        </row>
        <row r="7055">
          <cell r="AP7055">
            <v>180607</v>
          </cell>
          <cell r="AQ7055">
            <v>13000654</v>
          </cell>
          <cell r="AR7055">
            <v>13</v>
          </cell>
          <cell r="AS7055">
            <v>42226</v>
          </cell>
          <cell r="AT7055" t="str">
            <v>UMV-638-2013 Terminado Acciones de Movilidad UAERMV Circuito Movilidad  -</v>
          </cell>
          <cell r="AU7055">
            <v>0</v>
          </cell>
          <cell r="AV7055" t="str">
            <v>sc</v>
          </cell>
        </row>
        <row r="7056">
          <cell r="AP7056">
            <v>180608</v>
          </cell>
          <cell r="AQ7056">
            <v>13000654</v>
          </cell>
          <cell r="AR7056">
            <v>13</v>
          </cell>
          <cell r="AS7056">
            <v>42226</v>
          </cell>
          <cell r="AT7056" t="str">
            <v>UMV-638-2013 Terminado Acciones de Movilidad UAERMV Circuito Movilidad  -</v>
          </cell>
          <cell r="AU7056">
            <v>0</v>
          </cell>
          <cell r="AV7056" t="str">
            <v>sc</v>
          </cell>
        </row>
        <row r="7057">
          <cell r="AP7057">
            <v>180609</v>
          </cell>
          <cell r="AQ7057">
            <v>13000588</v>
          </cell>
          <cell r="AR7057">
            <v>13</v>
          </cell>
          <cell r="AS7057">
            <v>42226</v>
          </cell>
          <cell r="AT7057" t="str">
            <v>UMV-638-2013 Terminado Acciones de Movilidad UAERMV Circuito Movilidad  -</v>
          </cell>
          <cell r="AU7057">
            <v>0</v>
          </cell>
          <cell r="AV7057" t="str">
            <v>sc</v>
          </cell>
        </row>
        <row r="7058">
          <cell r="AP7058">
            <v>180610</v>
          </cell>
          <cell r="AQ7058">
            <v>13000588</v>
          </cell>
          <cell r="AR7058">
            <v>13</v>
          </cell>
          <cell r="AS7058">
            <v>42226</v>
          </cell>
          <cell r="AT7058" t="str">
            <v>UMV-638-2013 Terminado Acciones de Movilidad UAERMV Circuito Movilidad  -</v>
          </cell>
          <cell r="AU7058">
            <v>0</v>
          </cell>
          <cell r="AV7058" t="str">
            <v>sc</v>
          </cell>
        </row>
        <row r="7059">
          <cell r="AP7059">
            <v>180611</v>
          </cell>
          <cell r="AQ7059">
            <v>13000529</v>
          </cell>
          <cell r="AR7059">
            <v>13</v>
          </cell>
          <cell r="AS7059">
            <v>42768</v>
          </cell>
          <cell r="AT7059" t="str">
            <v>SD Reservado Acciones de Movilidad UAERMV Circuito Movilidad Salvando Vidas -</v>
          </cell>
          <cell r="AU7059">
            <v>0</v>
          </cell>
          <cell r="AV7059" t="str">
            <v>sc</v>
          </cell>
        </row>
        <row r="7060">
          <cell r="AP7060">
            <v>180617</v>
          </cell>
          <cell r="AQ7060">
            <v>13000513</v>
          </cell>
          <cell r="AR7060">
            <v>13</v>
          </cell>
          <cell r="AS7060">
            <v>42768</v>
          </cell>
          <cell r="AT7060" t="str">
            <v>SD Reservado Acciones de Movilidad UAERMV Local Salvando Vidas -</v>
          </cell>
          <cell r="AU7060">
            <v>0</v>
          </cell>
          <cell r="AV7060" t="str">
            <v>sc</v>
          </cell>
        </row>
        <row r="7061">
          <cell r="AP7061">
            <v>180693</v>
          </cell>
          <cell r="AQ7061">
            <v>13000340</v>
          </cell>
          <cell r="AR7061">
            <v>13</v>
          </cell>
          <cell r="AS7061">
            <v>42226</v>
          </cell>
          <cell r="AT7061" t="str">
            <v>UMV-638-2013 Terminado Acciones de Movilidad UAERMV Local  -</v>
          </cell>
          <cell r="AU7061">
            <v>0</v>
          </cell>
          <cell r="AV7061" t="str">
            <v>sc</v>
          </cell>
        </row>
        <row r="7062">
          <cell r="AP7062">
            <v>180695</v>
          </cell>
          <cell r="AQ7062">
            <v>13000268</v>
          </cell>
          <cell r="AR7062">
            <v>13</v>
          </cell>
          <cell r="AS7062">
            <v>42226</v>
          </cell>
          <cell r="AT7062" t="str">
            <v>UMV-638-2013 Terminado Acciones de Movilidad UAERMV Local  -</v>
          </cell>
          <cell r="AU7062">
            <v>0</v>
          </cell>
          <cell r="AV7062" t="str">
            <v>sc</v>
          </cell>
        </row>
        <row r="7063">
          <cell r="AP7063">
            <v>180714</v>
          </cell>
          <cell r="AQ7063">
            <v>13001002</v>
          </cell>
          <cell r="AR7063">
            <v>13</v>
          </cell>
          <cell r="AS7063">
            <v>42226</v>
          </cell>
          <cell r="AT7063" t="str">
            <v>UMV-638-2013 Terminado Acciones de Movilidad UAERMV Local  -</v>
          </cell>
          <cell r="AU7063">
            <v>0</v>
          </cell>
          <cell r="AV7063" t="str">
            <v>sc</v>
          </cell>
        </row>
        <row r="7064">
          <cell r="AP7064">
            <v>180717</v>
          </cell>
          <cell r="AQ7064">
            <v>13000927</v>
          </cell>
          <cell r="AR7064">
            <v>13</v>
          </cell>
          <cell r="AS7064">
            <v>42768</v>
          </cell>
          <cell r="AT7064" t="str">
            <v>SD Reservado Acciones de Movilidad UAERMV Local Salvando Vidas -</v>
          </cell>
          <cell r="AU7064">
            <v>0</v>
          </cell>
          <cell r="AV7064" t="str">
            <v>sc</v>
          </cell>
        </row>
        <row r="7065">
          <cell r="AP7065">
            <v>180718</v>
          </cell>
          <cell r="AQ7065">
            <v>13002410</v>
          </cell>
          <cell r="AR7065">
            <v>13</v>
          </cell>
          <cell r="AS7065">
            <v>42768</v>
          </cell>
          <cell r="AT7065" t="str">
            <v>SD Reservado Acciones de Movilidad UAERMV Local Salvando Vidas -</v>
          </cell>
          <cell r="AU7065">
            <v>0</v>
          </cell>
          <cell r="AV7065" t="str">
            <v>sc</v>
          </cell>
        </row>
        <row r="7066">
          <cell r="AP7066">
            <v>180719</v>
          </cell>
          <cell r="AQ7066">
            <v>13002410</v>
          </cell>
          <cell r="AR7066">
            <v>13</v>
          </cell>
          <cell r="AS7066">
            <v>40774</v>
          </cell>
          <cell r="AT7066" t="str">
            <v>CONV-016-2011 Terminado Mantenimiento Periódico UAERMV Local  -</v>
          </cell>
          <cell r="AU7066">
            <v>0</v>
          </cell>
          <cell r="AV7066" t="str">
            <v>sc</v>
          </cell>
        </row>
        <row r="7067">
          <cell r="AP7067">
            <v>180730</v>
          </cell>
          <cell r="AQ7067">
            <v>13000667</v>
          </cell>
          <cell r="AR7067">
            <v>13</v>
          </cell>
          <cell r="AS7067">
            <v>42768</v>
          </cell>
          <cell r="AT7067" t="str">
            <v>SD Reservado Acciones de Movilidad UAERMV Circuito Movilidad Salvando Vidas -</v>
          </cell>
          <cell r="AU7067">
            <v>0</v>
          </cell>
          <cell r="AV7067" t="str">
            <v>sc</v>
          </cell>
        </row>
        <row r="7068">
          <cell r="AP7068">
            <v>180731</v>
          </cell>
          <cell r="AQ7068">
            <v>13000667</v>
          </cell>
          <cell r="AR7068">
            <v>13</v>
          </cell>
          <cell r="AS7068">
            <v>42768</v>
          </cell>
          <cell r="AT7068" t="str">
            <v>SD Reservado Acciones de Movilidad UAERMV Circuito Movilidad Salvando Vidas -</v>
          </cell>
          <cell r="AU7068">
            <v>0</v>
          </cell>
          <cell r="AV7068" t="str">
            <v>sc</v>
          </cell>
        </row>
        <row r="7069">
          <cell r="AP7069">
            <v>180736</v>
          </cell>
          <cell r="AQ7069">
            <v>13002199</v>
          </cell>
          <cell r="AR7069">
            <v>13</v>
          </cell>
          <cell r="AS7069">
            <v>42342</v>
          </cell>
          <cell r="AT7069" t="str">
            <v>IDU-759-2013 Contratado Construcción IDU Circuito Movilidad  -</v>
          </cell>
          <cell r="AU7069">
            <v>0</v>
          </cell>
          <cell r="AV7069" t="str">
            <v>sc</v>
          </cell>
        </row>
        <row r="7070">
          <cell r="AP7070">
            <v>180754</v>
          </cell>
          <cell r="AQ7070">
            <v>13002312</v>
          </cell>
          <cell r="AR7070">
            <v>13</v>
          </cell>
          <cell r="AS7070">
            <v>42226</v>
          </cell>
          <cell r="AT7070" t="str">
            <v>UMV-638-2013 Terminado Acciones de Movilidad UAERMV Circuito Movilidad  -</v>
          </cell>
          <cell r="AU7070">
            <v>0</v>
          </cell>
          <cell r="AV7070" t="str">
            <v>VIABLE</v>
          </cell>
        </row>
        <row r="7071">
          <cell r="AP7071">
            <v>180755</v>
          </cell>
          <cell r="AQ7071">
            <v>13002312</v>
          </cell>
          <cell r="AR7071">
            <v>13</v>
          </cell>
          <cell r="AS7071">
            <v>42226</v>
          </cell>
          <cell r="AT7071" t="str">
            <v>UMV-638-2013 Terminado Acciones de Movilidad UAERMV Circuito Movilidad  -</v>
          </cell>
          <cell r="AU7071">
            <v>0</v>
          </cell>
          <cell r="AV7071" t="str">
            <v>VIABLE</v>
          </cell>
        </row>
        <row r="7072">
          <cell r="AP7072">
            <v>180766</v>
          </cell>
          <cell r="AQ7072">
            <v>13002384</v>
          </cell>
          <cell r="AR7072">
            <v>13</v>
          </cell>
          <cell r="AS7072">
            <v>42226</v>
          </cell>
          <cell r="AT7072" t="str">
            <v>UMV-638-2013 Terminado Acciones de Movilidad UAERMV Circuito Movilidad  -</v>
          </cell>
          <cell r="AU7072">
            <v>0</v>
          </cell>
          <cell r="AV7072" t="str">
            <v>sc</v>
          </cell>
        </row>
        <row r="7073">
          <cell r="AP7073">
            <v>180767</v>
          </cell>
          <cell r="AQ7073">
            <v>13002384</v>
          </cell>
          <cell r="AR7073">
            <v>13</v>
          </cell>
          <cell r="AS7073">
            <v>42226</v>
          </cell>
          <cell r="AT7073" t="str">
            <v>UMV-638-2013 Terminado Acciones de Movilidad UAERMV Circuito Movilidad  -</v>
          </cell>
          <cell r="AU7073">
            <v>0</v>
          </cell>
          <cell r="AV7073" t="str">
            <v>sc</v>
          </cell>
        </row>
        <row r="7074">
          <cell r="AP7074">
            <v>180768</v>
          </cell>
          <cell r="AQ7074">
            <v>13002378</v>
          </cell>
          <cell r="AR7074">
            <v>13</v>
          </cell>
          <cell r="AS7074">
            <v>42768</v>
          </cell>
          <cell r="AT7074" t="str">
            <v>SD Reservado Acciones de Movilidad UAERMV Circuito Movilidad Salvando Vidas -</v>
          </cell>
          <cell r="AU7074">
            <v>0</v>
          </cell>
          <cell r="AV7074" t="str">
            <v>sc</v>
          </cell>
        </row>
        <row r="7075">
          <cell r="AP7075">
            <v>180769</v>
          </cell>
          <cell r="AQ7075">
            <v>13002378</v>
          </cell>
          <cell r="AR7075">
            <v>13</v>
          </cell>
          <cell r="AS7075">
            <v>42226</v>
          </cell>
          <cell r="AT7075" t="str">
            <v>UMV-638-2013 Terminado Acciones de Movilidad UAERMV Circuito Movilidad  -</v>
          </cell>
          <cell r="AU7075">
            <v>0</v>
          </cell>
          <cell r="AV7075" t="str">
            <v>sc</v>
          </cell>
        </row>
        <row r="7076">
          <cell r="AP7076">
            <v>180770</v>
          </cell>
          <cell r="AQ7076">
            <v>13002179</v>
          </cell>
          <cell r="AR7076">
            <v>13</v>
          </cell>
          <cell r="AS7076">
            <v>42226</v>
          </cell>
          <cell r="AT7076" t="str">
            <v>UMV-638-2013 Terminado Acciones de Movilidad UAERMV Circuito Movilidad  -</v>
          </cell>
          <cell r="AU7076">
            <v>0</v>
          </cell>
          <cell r="AV7076" t="str">
            <v>sc</v>
          </cell>
        </row>
        <row r="7077">
          <cell r="AP7077">
            <v>180771</v>
          </cell>
          <cell r="AQ7077">
            <v>13002179</v>
          </cell>
          <cell r="AR7077">
            <v>13</v>
          </cell>
          <cell r="AS7077">
            <v>42226</v>
          </cell>
          <cell r="AT7077" t="str">
            <v>UMV-638-2013 Terminado Acciones de Movilidad UAERMV Circuito Movilidad  -</v>
          </cell>
          <cell r="AU7077">
            <v>0</v>
          </cell>
          <cell r="AV7077" t="str">
            <v>sc</v>
          </cell>
        </row>
        <row r="7078">
          <cell r="AP7078">
            <v>180774</v>
          </cell>
          <cell r="AQ7078">
            <v>13002124</v>
          </cell>
          <cell r="AR7078">
            <v>13</v>
          </cell>
          <cell r="AS7078">
            <v>42226</v>
          </cell>
          <cell r="AT7078" t="str">
            <v>UMV-638-2013 Terminado Acciones de Movilidad UAERMV Circuito Movilidad  -</v>
          </cell>
          <cell r="AU7078">
            <v>0</v>
          </cell>
          <cell r="AV7078" t="str">
            <v>sc</v>
          </cell>
        </row>
        <row r="7079">
          <cell r="AP7079">
            <v>180775</v>
          </cell>
          <cell r="AQ7079">
            <v>13002124</v>
          </cell>
          <cell r="AR7079">
            <v>13</v>
          </cell>
          <cell r="AS7079">
            <v>42226</v>
          </cell>
          <cell r="AT7079" t="str">
            <v>UMV-638-2013 Terminado Acciones de Movilidad UAERMV Circuito Movilidad  -</v>
          </cell>
          <cell r="AU7079">
            <v>0</v>
          </cell>
          <cell r="AV7079" t="str">
            <v>sc</v>
          </cell>
        </row>
        <row r="7080">
          <cell r="AP7080">
            <v>180776</v>
          </cell>
          <cell r="AQ7080">
            <v>13002075</v>
          </cell>
          <cell r="AR7080">
            <v>13</v>
          </cell>
          <cell r="AS7080">
            <v>42768</v>
          </cell>
          <cell r="AT7080" t="str">
            <v>SD Reservado Acciones de Movilidad UAERMV Circuito Movilidad Salvando Vidas -</v>
          </cell>
          <cell r="AU7080">
            <v>0</v>
          </cell>
          <cell r="AV7080" t="str">
            <v>sc</v>
          </cell>
        </row>
        <row r="7081">
          <cell r="AP7081">
            <v>180777</v>
          </cell>
          <cell r="AQ7081">
            <v>13002075</v>
          </cell>
          <cell r="AR7081">
            <v>13</v>
          </cell>
          <cell r="AS7081">
            <v>42226</v>
          </cell>
          <cell r="AT7081" t="str">
            <v>UMV-638-2013 Terminado Acciones de Movilidad UAERMV Circuito Movilidad  -</v>
          </cell>
          <cell r="AU7081">
            <v>0</v>
          </cell>
          <cell r="AV7081" t="str">
            <v>sc</v>
          </cell>
        </row>
        <row r="7082">
          <cell r="AP7082">
            <v>180778</v>
          </cell>
          <cell r="AQ7082">
            <v>13002018</v>
          </cell>
          <cell r="AR7082">
            <v>13</v>
          </cell>
          <cell r="AS7082">
            <v>42226</v>
          </cell>
          <cell r="AT7082" t="str">
            <v>UMV-638-2013 Terminado Acciones de Movilidad UAERMV Circuito Movilidad  -</v>
          </cell>
          <cell r="AU7082">
            <v>0</v>
          </cell>
          <cell r="AV7082" t="str">
            <v>sc</v>
          </cell>
        </row>
        <row r="7083">
          <cell r="AP7083">
            <v>180779</v>
          </cell>
          <cell r="AQ7083">
            <v>13002018</v>
          </cell>
          <cell r="AR7083">
            <v>13</v>
          </cell>
          <cell r="AS7083">
            <v>42226</v>
          </cell>
          <cell r="AT7083" t="str">
            <v>UMV-638-2013 Terminado Acciones de Movilidad UAERMV Circuito Movilidad  -</v>
          </cell>
          <cell r="AU7083">
            <v>0</v>
          </cell>
          <cell r="AV7083" t="str">
            <v>sc</v>
          </cell>
        </row>
        <row r="7084">
          <cell r="AP7084">
            <v>180780</v>
          </cell>
          <cell r="AQ7084">
            <v>13002412</v>
          </cell>
          <cell r="AR7084">
            <v>13</v>
          </cell>
          <cell r="AS7084">
            <v>42768</v>
          </cell>
          <cell r="AT7084" t="str">
            <v>SD Reservado Acciones de Movilidad UAERMV Circuito Movilidad Salvando Vidas -</v>
          </cell>
          <cell r="AU7084">
            <v>0</v>
          </cell>
          <cell r="AV7084" t="str">
            <v>sc</v>
          </cell>
        </row>
        <row r="7085">
          <cell r="AP7085">
            <v>180781</v>
          </cell>
          <cell r="AQ7085">
            <v>13002412</v>
          </cell>
          <cell r="AR7085">
            <v>13</v>
          </cell>
          <cell r="AS7085">
            <v>42226</v>
          </cell>
          <cell r="AT7085" t="str">
            <v>UMV-638-2013 Terminado Acciones de Movilidad UAERMV Circuito Movilidad  -</v>
          </cell>
          <cell r="AU7085">
            <v>0</v>
          </cell>
          <cell r="AV7085" t="str">
            <v>sc</v>
          </cell>
        </row>
        <row r="7086">
          <cell r="AP7086">
            <v>180845</v>
          </cell>
          <cell r="AQ7086">
            <v>13002255</v>
          </cell>
          <cell r="AR7086">
            <v>13</v>
          </cell>
          <cell r="AS7086">
            <v>42704</v>
          </cell>
          <cell r="AT7086" t="str">
            <v>SD Reservado Conservacion UAERMV Circuito Movilidad SD -</v>
          </cell>
          <cell r="AU7086">
            <v>0</v>
          </cell>
          <cell r="AV7086" t="str">
            <v>RESERVADO UMV</v>
          </cell>
        </row>
        <row r="7087">
          <cell r="AP7087">
            <v>180869</v>
          </cell>
          <cell r="AQ7087">
            <v>13002380</v>
          </cell>
          <cell r="AR7087">
            <v>13</v>
          </cell>
          <cell r="AS7087">
            <v>41519</v>
          </cell>
          <cell r="AT7087" t="str">
            <v>SD Terminado Mantenimiento Periódico UAERMV Arterial  -</v>
          </cell>
          <cell r="AU7087">
            <v>0</v>
          </cell>
          <cell r="AV7087" t="str">
            <v>sc</v>
          </cell>
        </row>
        <row r="7088">
          <cell r="AP7088">
            <v>180870</v>
          </cell>
          <cell r="AQ7088">
            <v>13002380</v>
          </cell>
          <cell r="AR7088">
            <v>13</v>
          </cell>
          <cell r="AS7088">
            <v>41519</v>
          </cell>
          <cell r="AT7088" t="str">
            <v>SD Terminado Mantenimiento Periódico UAERMV Arterial  -</v>
          </cell>
          <cell r="AU7088">
            <v>0</v>
          </cell>
          <cell r="AV7088" t="str">
            <v>sc</v>
          </cell>
        </row>
        <row r="7089">
          <cell r="AP7089">
            <v>180871</v>
          </cell>
          <cell r="AQ7089">
            <v>13002379</v>
          </cell>
          <cell r="AR7089">
            <v>13</v>
          </cell>
          <cell r="AS7089">
            <v>41149</v>
          </cell>
          <cell r="AT7089" t="str">
            <v>SD Terminado Mantenimiento Periódico UAERMV Arterial  -</v>
          </cell>
          <cell r="AU7089">
            <v>0</v>
          </cell>
          <cell r="AV7089" t="str">
            <v>sc</v>
          </cell>
        </row>
        <row r="7090">
          <cell r="AP7090">
            <v>180872</v>
          </cell>
          <cell r="AQ7090">
            <v>13002379</v>
          </cell>
          <cell r="AR7090">
            <v>13</v>
          </cell>
          <cell r="AS7090">
            <v>41149</v>
          </cell>
          <cell r="AT7090" t="str">
            <v>SD Terminado Mantenimiento Periódico UAERMV Arterial  -</v>
          </cell>
          <cell r="AU7090">
            <v>0</v>
          </cell>
          <cell r="AV7090" t="str">
            <v>sc</v>
          </cell>
        </row>
        <row r="7091">
          <cell r="AP7091">
            <v>180873</v>
          </cell>
          <cell r="AQ7091">
            <v>13002207</v>
          </cell>
          <cell r="AR7091">
            <v>13</v>
          </cell>
          <cell r="AS7091">
            <v>42342</v>
          </cell>
          <cell r="AT7091" t="str">
            <v>IDU-137-2007 Terminado Construcción IDU Arterial  -</v>
          </cell>
          <cell r="AU7091">
            <v>0</v>
          </cell>
          <cell r="AV7091" t="str">
            <v>sc</v>
          </cell>
        </row>
        <row r="7092">
          <cell r="AP7092">
            <v>180904</v>
          </cell>
          <cell r="AQ7092">
            <v>13002123</v>
          </cell>
          <cell r="AR7092">
            <v>13</v>
          </cell>
          <cell r="AS7092">
            <v>42731</v>
          </cell>
          <cell r="AT7092" t="str">
            <v>SD Reservado Mantenimiento Rutinario IDU Circuito Movilidad EJECUCION SITP 2016 -</v>
          </cell>
          <cell r="AU7092">
            <v>0</v>
          </cell>
          <cell r="AV7092" t="str">
            <v>sc</v>
          </cell>
        </row>
        <row r="7093">
          <cell r="AP7093">
            <v>180930</v>
          </cell>
          <cell r="AQ7093">
            <v>13002043</v>
          </cell>
          <cell r="AR7093">
            <v>13</v>
          </cell>
          <cell r="AS7093">
            <v>42731</v>
          </cell>
          <cell r="AT7093" t="str">
            <v>SD Reservado Mantenimiento Periódico IDU Local EJECUCION SITP 2016 -</v>
          </cell>
          <cell r="AU7093">
            <v>0</v>
          </cell>
          <cell r="AV7093" t="str">
            <v>sc</v>
          </cell>
        </row>
        <row r="7094">
          <cell r="AP7094">
            <v>180931</v>
          </cell>
          <cell r="AQ7094">
            <v>13002042</v>
          </cell>
          <cell r="AR7094">
            <v>13</v>
          </cell>
          <cell r="AS7094">
            <v>42731</v>
          </cell>
          <cell r="AT7094" t="str">
            <v>SD Reservado Mantenimiento Rutinario IDU Local EJECUCION SITP 2016 -</v>
          </cell>
          <cell r="AU7094">
            <v>0</v>
          </cell>
          <cell r="AV7094" t="str">
            <v>sc</v>
          </cell>
        </row>
        <row r="7095">
          <cell r="AP7095">
            <v>180932</v>
          </cell>
          <cell r="AQ7095">
            <v>13002036</v>
          </cell>
          <cell r="AR7095">
            <v>13</v>
          </cell>
          <cell r="AS7095">
            <v>42731</v>
          </cell>
          <cell r="AT7095" t="str">
            <v>SD Reservado Mantenimiento Rutinario IDU Local EJECUCION SITP 2016 -</v>
          </cell>
          <cell r="AU7095">
            <v>0</v>
          </cell>
          <cell r="AV7095" t="str">
            <v>sc</v>
          </cell>
        </row>
        <row r="7096">
          <cell r="AP7096">
            <v>180933</v>
          </cell>
          <cell r="AQ7096">
            <v>13002033</v>
          </cell>
          <cell r="AR7096">
            <v>13</v>
          </cell>
          <cell r="AS7096">
            <v>42731</v>
          </cell>
          <cell r="AT7096" t="str">
            <v>SD Reservado Mantenimiento Periódico IDU Local EJECUCION SITP 2016 -</v>
          </cell>
          <cell r="AU7096">
            <v>0</v>
          </cell>
          <cell r="AV7096" t="str">
            <v>sc</v>
          </cell>
        </row>
        <row r="7097">
          <cell r="AP7097">
            <v>181060</v>
          </cell>
          <cell r="AQ7097">
            <v>13001528</v>
          </cell>
          <cell r="AR7097">
            <v>13</v>
          </cell>
          <cell r="AS7097">
            <v>42313</v>
          </cell>
          <cell r="AT7097" t="str">
            <v>CONV-009-2011 Terminado Mantenimiento Periódico IDU Circuito Movilidad  -</v>
          </cell>
          <cell r="AU7097">
            <v>0</v>
          </cell>
          <cell r="AV7097" t="str">
            <v>VIABLE</v>
          </cell>
        </row>
        <row r="7098">
          <cell r="AP7098">
            <v>181061</v>
          </cell>
          <cell r="AQ7098">
            <v>13001528</v>
          </cell>
          <cell r="AR7098">
            <v>13</v>
          </cell>
          <cell r="AS7098">
            <v>41411</v>
          </cell>
          <cell r="AT7098" t="str">
            <v>CONV-IDU-009-2011 Terminado Mantenimiento Periódico UAERMV Circuito Movilidad  -</v>
          </cell>
          <cell r="AU7098">
            <v>0</v>
          </cell>
          <cell r="AV7098" t="str">
            <v>VIABLE</v>
          </cell>
        </row>
        <row r="7099">
          <cell r="AP7099">
            <v>181062</v>
          </cell>
          <cell r="AQ7099">
            <v>13001490</v>
          </cell>
          <cell r="AR7099">
            <v>13</v>
          </cell>
          <cell r="AS7099">
            <v>42781</v>
          </cell>
          <cell r="AT7099" t="str">
            <v>SD Reservado Acciones de Movilidad UAERMV Circuito Movilidad SD Se reserva con base en la observación de orfeo de la DTAI  que no presenta pólizas de estabilidad-</v>
          </cell>
          <cell r="AU7099">
            <v>0</v>
          </cell>
          <cell r="AV7099" t="str">
            <v>UMV SALVANDO VIDAS</v>
          </cell>
        </row>
        <row r="7100">
          <cell r="AP7100">
            <v>181063</v>
          </cell>
          <cell r="AQ7100">
            <v>13001490</v>
          </cell>
          <cell r="AR7100">
            <v>13</v>
          </cell>
          <cell r="AS7100">
            <v>42768</v>
          </cell>
          <cell r="AT7100" t="str">
            <v>SD Reservado Acciones de Movilidad UAERMV Circuito Movilidad Salvando Vidas -</v>
          </cell>
          <cell r="AU7100">
            <v>0</v>
          </cell>
          <cell r="AV7100" t="str">
            <v>UMV SALVANDO VIDAS</v>
          </cell>
        </row>
        <row r="7101">
          <cell r="AP7101">
            <v>181064</v>
          </cell>
          <cell r="AQ7101">
            <v>13001456</v>
          </cell>
          <cell r="AR7101">
            <v>13</v>
          </cell>
          <cell r="AS7101">
            <v>42781</v>
          </cell>
          <cell r="AT7101" t="str">
            <v>SD Reservado Acciones de Movilidad UAERMV Circuito Movilidad SD Se reserva con base en la observación de orfeo de la DTAI  que no presenta pólizas de estabilidad-</v>
          </cell>
          <cell r="AU7101">
            <v>0</v>
          </cell>
          <cell r="AV7101" t="str">
            <v>RESERVADO UMV</v>
          </cell>
        </row>
        <row r="7102">
          <cell r="AP7102">
            <v>181065</v>
          </cell>
          <cell r="AQ7102">
            <v>13001456</v>
          </cell>
          <cell r="AR7102">
            <v>13</v>
          </cell>
          <cell r="AS7102">
            <v>41411</v>
          </cell>
          <cell r="AT7102" t="str">
            <v>CONV-IDU-009-2011 Terminado Mantenimiento Periódico UAERMV Circuito Movilidad  -</v>
          </cell>
          <cell r="AU7102">
            <v>0</v>
          </cell>
          <cell r="AV7102" t="str">
            <v>VIABLE</v>
          </cell>
        </row>
        <row r="7103">
          <cell r="AP7103">
            <v>181068</v>
          </cell>
          <cell r="AQ7103">
            <v>13001400</v>
          </cell>
          <cell r="AR7103">
            <v>13</v>
          </cell>
          <cell r="AS7103">
            <v>42313</v>
          </cell>
          <cell r="AT7103" t="str">
            <v>CONV-009-2011 Terminado Mantenimiento Periódico IDU Circuito Movilidad  -</v>
          </cell>
          <cell r="AU7103">
            <v>0</v>
          </cell>
          <cell r="AV7103" t="str">
            <v>VIABLE</v>
          </cell>
        </row>
        <row r="7104">
          <cell r="AP7104">
            <v>181069</v>
          </cell>
          <cell r="AQ7104">
            <v>13001400</v>
          </cell>
          <cell r="AR7104">
            <v>13</v>
          </cell>
          <cell r="AS7104">
            <v>42768</v>
          </cell>
          <cell r="AT7104" t="str">
            <v>SD Reservado Acciones de Movilidad UAERMV Circuito Movilidad Salvando Vidas -</v>
          </cell>
          <cell r="AU7104">
            <v>0</v>
          </cell>
          <cell r="AV7104" t="str">
            <v>UMV SALVANDO VIDAS</v>
          </cell>
        </row>
        <row r="7105">
          <cell r="AP7105">
            <v>181070</v>
          </cell>
          <cell r="AQ7105">
            <v>13001370</v>
          </cell>
          <cell r="AR7105">
            <v>13</v>
          </cell>
          <cell r="AS7105">
            <v>42781</v>
          </cell>
          <cell r="AT7105" t="str">
            <v>SD Reservado Acciones de Movilidad UAERMV Circuito Movilidad SD Se reserva con base en la observación de orfeo de la DTAI  que no presenta pólizas de estabilidad-</v>
          </cell>
          <cell r="AU7105">
            <v>0</v>
          </cell>
          <cell r="AV7105" t="str">
            <v>UMV SALVANDO VIDAS</v>
          </cell>
        </row>
        <row r="7106">
          <cell r="AP7106">
            <v>181071</v>
          </cell>
          <cell r="AQ7106">
            <v>13001370</v>
          </cell>
          <cell r="AR7106">
            <v>13</v>
          </cell>
          <cell r="AS7106">
            <v>42768</v>
          </cell>
          <cell r="AT7106" t="str">
            <v>SD Reservado Acciones de Movilidad UAERMV Circuito Movilidad Salvando Vidas -</v>
          </cell>
          <cell r="AU7106">
            <v>0</v>
          </cell>
          <cell r="AV7106" t="str">
            <v>UMV SALVANDO VIDAS</v>
          </cell>
        </row>
        <row r="7107">
          <cell r="AP7107">
            <v>181072</v>
          </cell>
          <cell r="AQ7107">
            <v>13001343</v>
          </cell>
          <cell r="AR7107">
            <v>13</v>
          </cell>
          <cell r="AS7107">
            <v>42313</v>
          </cell>
          <cell r="AT7107" t="str">
            <v>CONV-009-2011 Terminado Mantenimiento Periódico IDU Circuito Movilidad  -</v>
          </cell>
          <cell r="AU7107">
            <v>0</v>
          </cell>
          <cell r="AV7107" t="str">
            <v>sc</v>
          </cell>
        </row>
        <row r="7108">
          <cell r="AP7108">
            <v>181073</v>
          </cell>
          <cell r="AQ7108">
            <v>13001343</v>
          </cell>
          <cell r="AR7108">
            <v>13</v>
          </cell>
          <cell r="AS7108">
            <v>41411</v>
          </cell>
          <cell r="AT7108" t="str">
            <v>CONV-IDU-009-2011 Terminado Mantenimiento Periódico UAERMV Circuito Movilidad  -</v>
          </cell>
          <cell r="AU7108">
            <v>0</v>
          </cell>
          <cell r="AV7108" t="str">
            <v>sc</v>
          </cell>
        </row>
        <row r="7109">
          <cell r="AP7109">
            <v>181074</v>
          </cell>
          <cell r="AQ7109">
            <v>13001336</v>
          </cell>
          <cell r="AR7109">
            <v>13</v>
          </cell>
          <cell r="AS7109">
            <v>42768</v>
          </cell>
          <cell r="AT7109" t="str">
            <v>SD Reservado Acciones de Movilidad UAERMV Circuito Movilidad Salvando Vidas -</v>
          </cell>
          <cell r="AU7109">
            <v>0</v>
          </cell>
          <cell r="AV7109" t="str">
            <v>sc</v>
          </cell>
        </row>
        <row r="7110">
          <cell r="AP7110">
            <v>181075</v>
          </cell>
          <cell r="AQ7110">
            <v>13001336</v>
          </cell>
          <cell r="AR7110">
            <v>13</v>
          </cell>
          <cell r="AS7110">
            <v>42781</v>
          </cell>
          <cell r="AT7110" t="str">
            <v>SD Reservado Acciones de Movilidad UAERMV Circuito Movilidad SD Se reserva con base en la observación de orfeo de la DTAI  que no presenta pólizas de estabilidad-</v>
          </cell>
          <cell r="AU7110">
            <v>0</v>
          </cell>
          <cell r="AV7110" t="str">
            <v>sc</v>
          </cell>
        </row>
        <row r="7111">
          <cell r="AP7111">
            <v>181081</v>
          </cell>
          <cell r="AQ7111">
            <v>13001596</v>
          </cell>
          <cell r="AR7111">
            <v>13</v>
          </cell>
          <cell r="AS7111">
            <v>42313</v>
          </cell>
          <cell r="AT7111" t="str">
            <v>IDU-1663-2014 Terminado Mantenimiento Periódico IDU Local  -</v>
          </cell>
          <cell r="AU7111">
            <v>0</v>
          </cell>
          <cell r="AV7111" t="str">
            <v>sc</v>
          </cell>
        </row>
        <row r="7112">
          <cell r="AP7112">
            <v>181158</v>
          </cell>
          <cell r="AQ7112">
            <v>13001246</v>
          </cell>
          <cell r="AR7112">
            <v>13</v>
          </cell>
          <cell r="AS7112">
            <v>42557</v>
          </cell>
          <cell r="AT7112" t="str">
            <v>SD Reservado Mantenimiento Periódico FDL TEUSAQUILLO Circuito Movilidad  Proceso licitatorio vigencia 2016-</v>
          </cell>
          <cell r="AU7112">
            <v>0</v>
          </cell>
          <cell r="AV7112" t="str">
            <v>sc</v>
          </cell>
        </row>
        <row r="7113">
          <cell r="AP7113">
            <v>181195</v>
          </cell>
          <cell r="AQ7113">
            <v>13001168</v>
          </cell>
          <cell r="AR7113">
            <v>13</v>
          </cell>
          <cell r="AS7113">
            <v>41411</v>
          </cell>
          <cell r="AT7113" t="str">
            <v>SD Terminado Mantenimiento Periódico UAERMV Circuito Movilidad  -</v>
          </cell>
          <cell r="AU7113">
            <v>0</v>
          </cell>
          <cell r="AV7113" t="str">
            <v>sc</v>
          </cell>
        </row>
        <row r="7114">
          <cell r="AP7114">
            <v>181196</v>
          </cell>
          <cell r="AQ7114">
            <v>13001161</v>
          </cell>
          <cell r="AR7114">
            <v>13</v>
          </cell>
          <cell r="AS7114">
            <v>41481</v>
          </cell>
          <cell r="AT7114" t="str">
            <v>SD Terminado Mantenimiento Periódico UAERMV Circuito Movilidad  -</v>
          </cell>
          <cell r="AU7114">
            <v>0</v>
          </cell>
          <cell r="AV7114" t="str">
            <v>sc</v>
          </cell>
        </row>
        <row r="7115">
          <cell r="AP7115">
            <v>181197</v>
          </cell>
          <cell r="AQ7115">
            <v>13001154</v>
          </cell>
          <cell r="AR7115">
            <v>13</v>
          </cell>
          <cell r="AS7115">
            <v>41481</v>
          </cell>
          <cell r="AT7115" t="str">
            <v>SD Terminado Mantenimiento Periódico UAERMV Circuito Movilidad  -</v>
          </cell>
          <cell r="AU7115">
            <v>0</v>
          </cell>
          <cell r="AV7115" t="str">
            <v>sc</v>
          </cell>
        </row>
        <row r="7116">
          <cell r="AP7116">
            <v>181198</v>
          </cell>
          <cell r="AQ7116">
            <v>13001149</v>
          </cell>
          <cell r="AR7116">
            <v>13</v>
          </cell>
          <cell r="AS7116">
            <v>42557</v>
          </cell>
          <cell r="AT7116" t="str">
            <v>SD Reservado Mantenimiento Periódico FDL TEUSAQUILLO Circuito Movilidad  Proceso licitatorio vigencia 2016-</v>
          </cell>
          <cell r="AU7116">
            <v>0</v>
          </cell>
          <cell r="AV7116" t="str">
            <v>sc</v>
          </cell>
        </row>
        <row r="7117">
          <cell r="AP7117">
            <v>181199</v>
          </cell>
          <cell r="AQ7117">
            <v>13001145</v>
          </cell>
          <cell r="AR7117">
            <v>13</v>
          </cell>
          <cell r="AS7117">
            <v>42557</v>
          </cell>
          <cell r="AT7117" t="str">
            <v>SD Reservado Mantenimiento Periódico FDL TEUSAQUILLO Circuito Movilidad  Proceso licitatorio vigencia 2016-</v>
          </cell>
          <cell r="AU7117">
            <v>0</v>
          </cell>
          <cell r="AV7117" t="str">
            <v>sc</v>
          </cell>
        </row>
        <row r="7118">
          <cell r="AP7118">
            <v>181200</v>
          </cell>
          <cell r="AQ7118">
            <v>13001141</v>
          </cell>
          <cell r="AR7118">
            <v>13</v>
          </cell>
          <cell r="AS7118">
            <v>42557</v>
          </cell>
          <cell r="AT7118" t="str">
            <v>SD Reservado Mantenimiento Periódico FDL TEUSAQUILLO Circuito Movilidad  Proceso licitatorio vigencia 2016-</v>
          </cell>
          <cell r="AU7118">
            <v>0</v>
          </cell>
          <cell r="AV7118" t="str">
            <v>sc</v>
          </cell>
        </row>
        <row r="7119">
          <cell r="AP7119">
            <v>181214</v>
          </cell>
          <cell r="AQ7119">
            <v>13001127</v>
          </cell>
          <cell r="AR7119">
            <v>13</v>
          </cell>
          <cell r="AS7119">
            <v>42313</v>
          </cell>
          <cell r="AT7119" t="str">
            <v>IDU-072-2012 Terminado Rehabilitación IDU Local  -Calzada 2-POLIZA ESTABILIDAD ACTIVA</v>
          </cell>
          <cell r="AU7119">
            <v>43745</v>
          </cell>
          <cell r="AV7119" t="str">
            <v>sc</v>
          </cell>
        </row>
        <row r="7120">
          <cell r="AP7120">
            <v>181215</v>
          </cell>
          <cell r="AQ7120">
            <v>13001115</v>
          </cell>
          <cell r="AR7120">
            <v>13</v>
          </cell>
          <cell r="AS7120">
            <v>42313</v>
          </cell>
          <cell r="AT7120" t="str">
            <v>IDU-072-2012 Terminado Mantenimiento Periódico IDU Local  -Calzada 2-POLIZA ESTABILIDAD ACTIVA</v>
          </cell>
          <cell r="AU7120">
            <v>43745</v>
          </cell>
          <cell r="AV7120" t="str">
            <v>sc</v>
          </cell>
        </row>
        <row r="7121">
          <cell r="AP7121">
            <v>181216</v>
          </cell>
          <cell r="AQ7121">
            <v>13001110</v>
          </cell>
          <cell r="AR7121">
            <v>13</v>
          </cell>
          <cell r="AS7121">
            <v>42313</v>
          </cell>
          <cell r="AT7121" t="str">
            <v>IDU-072-2012 Terminado Rehabilitación IDU Local  -Calzada 2-POLIZA ESTABILIDAD ACTIVA</v>
          </cell>
          <cell r="AU7121">
            <v>43745</v>
          </cell>
          <cell r="AV7121" t="str">
            <v>sc</v>
          </cell>
        </row>
        <row r="7122">
          <cell r="AP7122">
            <v>181217</v>
          </cell>
          <cell r="AQ7122">
            <v>13001105</v>
          </cell>
          <cell r="AR7122">
            <v>13</v>
          </cell>
          <cell r="AS7122">
            <v>42313</v>
          </cell>
          <cell r="AT7122" t="str">
            <v>IDU-072-2012 Terminado Rehabilitación IDU Local  -Calzada 2-POLIZA ESTABILIDAD ACTIVA</v>
          </cell>
          <cell r="AU7122">
            <v>43745</v>
          </cell>
          <cell r="AV7122" t="str">
            <v>sc</v>
          </cell>
        </row>
        <row r="7123">
          <cell r="AP7123">
            <v>181218</v>
          </cell>
          <cell r="AQ7123">
            <v>13001099</v>
          </cell>
          <cell r="AR7123">
            <v>13</v>
          </cell>
          <cell r="AS7123">
            <v>42313</v>
          </cell>
          <cell r="AT7123" t="str">
            <v>IDU-072-2012 Terminado Rehabilitación IDU Local  -Calzada 2-POLIZA ESTABILIDAD ACTIVA</v>
          </cell>
          <cell r="AU7123">
            <v>43745</v>
          </cell>
          <cell r="AV7123" t="str">
            <v>sc</v>
          </cell>
        </row>
        <row r="7124">
          <cell r="AP7124">
            <v>181219</v>
          </cell>
          <cell r="AQ7124">
            <v>13001093</v>
          </cell>
          <cell r="AR7124">
            <v>13</v>
          </cell>
          <cell r="AS7124">
            <v>42313</v>
          </cell>
          <cell r="AT7124" t="str">
            <v>IDU-072-2012 Terminado Mantenimiento Periódico IDU Local  -Calzada 2-POLIZA ESTABILIDAD ACTIVA</v>
          </cell>
          <cell r="AU7124">
            <v>43745</v>
          </cell>
          <cell r="AV7124" t="str">
            <v>sc</v>
          </cell>
        </row>
        <row r="7125">
          <cell r="AP7125">
            <v>181220</v>
          </cell>
          <cell r="AQ7125">
            <v>13001084</v>
          </cell>
          <cell r="AR7125">
            <v>13</v>
          </cell>
          <cell r="AS7125">
            <v>42313</v>
          </cell>
          <cell r="AT7125" t="str">
            <v>IDU-072-2012 Terminado Rehabilitación IDU Local  -Calzada 2-POLIZA ESTABILIDAD ACTIVA</v>
          </cell>
          <cell r="AU7125">
            <v>43745</v>
          </cell>
          <cell r="AV7125" t="str">
            <v>sc</v>
          </cell>
        </row>
        <row r="7126">
          <cell r="AP7126">
            <v>181224</v>
          </cell>
          <cell r="AQ7126">
            <v>13002409</v>
          </cell>
          <cell r="AR7126">
            <v>13</v>
          </cell>
          <cell r="AS7126">
            <v>41411</v>
          </cell>
          <cell r="AT7126" t="str">
            <v>SD Terminado Mantenimiento Periódico UAERMV Local  -</v>
          </cell>
          <cell r="AU7126">
            <v>0</v>
          </cell>
          <cell r="AV7126" t="str">
            <v>sc</v>
          </cell>
        </row>
        <row r="7127">
          <cell r="AP7127">
            <v>181225</v>
          </cell>
          <cell r="AQ7127">
            <v>13001049</v>
          </cell>
          <cell r="AR7127">
            <v>13</v>
          </cell>
          <cell r="AS7127">
            <v>40956</v>
          </cell>
          <cell r="AT7127" t="str">
            <v>UMV-189-2009 Terminado Mantenimiento Periódico UAERMV Local  -</v>
          </cell>
          <cell r="AU7127">
            <v>0</v>
          </cell>
          <cell r="AV7127" t="str">
            <v>sc</v>
          </cell>
        </row>
        <row r="7128">
          <cell r="AP7128">
            <v>181243</v>
          </cell>
          <cell r="AQ7128">
            <v>13001032</v>
          </cell>
          <cell r="AR7128">
            <v>13</v>
          </cell>
          <cell r="AS7128">
            <v>42313</v>
          </cell>
          <cell r="AT7128" t="str">
            <v>IDU-55-2012 Terminado Acciones de Movilidad IDU Arterial  -</v>
          </cell>
          <cell r="AU7128">
            <v>0</v>
          </cell>
          <cell r="AV7128" t="str">
            <v>sc</v>
          </cell>
        </row>
        <row r="7129">
          <cell r="AP7129">
            <v>181299</v>
          </cell>
          <cell r="AQ7129">
            <v>13000781</v>
          </cell>
          <cell r="AR7129">
            <v>13</v>
          </cell>
          <cell r="AS7129">
            <v>42768</v>
          </cell>
          <cell r="AT7129" t="str">
            <v>SD Reservado Acciones de Movilidad UAERMV Circuito Movilidad Salvando Vidas -</v>
          </cell>
          <cell r="AU7129">
            <v>0</v>
          </cell>
          <cell r="AV7129" t="str">
            <v>sc</v>
          </cell>
        </row>
        <row r="7130">
          <cell r="AP7130">
            <v>181303</v>
          </cell>
          <cell r="AQ7130">
            <v>13000930</v>
          </cell>
          <cell r="AR7130">
            <v>13</v>
          </cell>
          <cell r="AS7130">
            <v>42576</v>
          </cell>
          <cell r="AT7130" t="str">
            <v>COP-090-2013 Terminado Mantenimiento Periódico FDL TEUSAQUILLO Local PROYECTO 1009 Reporte Ejecución FDLT Julio 2016 por servidor-</v>
          </cell>
          <cell r="AU7130">
            <v>0</v>
          </cell>
          <cell r="AV7130" t="str">
            <v>sc</v>
          </cell>
        </row>
        <row r="7131">
          <cell r="AP7131">
            <v>181305</v>
          </cell>
          <cell r="AQ7131">
            <v>13000879</v>
          </cell>
          <cell r="AR7131">
            <v>13</v>
          </cell>
          <cell r="AS7131">
            <v>42226</v>
          </cell>
          <cell r="AT7131" t="str">
            <v>UMV-638-2013 Terminado Acciones de Movilidad UAERMV Local  -</v>
          </cell>
          <cell r="AU7131">
            <v>0</v>
          </cell>
          <cell r="AV7131" t="str">
            <v>sc</v>
          </cell>
        </row>
        <row r="7132">
          <cell r="AP7132">
            <v>181392</v>
          </cell>
          <cell r="AQ7132">
            <v>13000516</v>
          </cell>
          <cell r="AR7132">
            <v>13</v>
          </cell>
          <cell r="AS7132">
            <v>42313</v>
          </cell>
          <cell r="AT7132" t="str">
            <v>IDU-2053-2015 Terminado Mantenimiento Periódico IDU Circuito Movilidad  -</v>
          </cell>
          <cell r="AU7132">
            <v>0</v>
          </cell>
          <cell r="AV7132" t="str">
            <v>sc</v>
          </cell>
        </row>
        <row r="7133">
          <cell r="AP7133">
            <v>181393</v>
          </cell>
          <cell r="AQ7133">
            <v>13000502</v>
          </cell>
          <cell r="AR7133">
            <v>13</v>
          </cell>
          <cell r="AS7133">
            <v>42313</v>
          </cell>
          <cell r="AT7133" t="str">
            <v>IDU-2053-2015 Terminado Mantenimiento Periódico IDU Circuito Movilidad  -</v>
          </cell>
          <cell r="AU7133">
            <v>0</v>
          </cell>
          <cell r="AV7133" t="str">
            <v>sc</v>
          </cell>
        </row>
        <row r="7134">
          <cell r="AP7134">
            <v>181394</v>
          </cell>
          <cell r="AQ7134">
            <v>13000489</v>
          </cell>
          <cell r="AR7134">
            <v>13</v>
          </cell>
          <cell r="AS7134">
            <v>42313</v>
          </cell>
          <cell r="AT7134" t="str">
            <v>IDU-2053-2015 Terminado Mantenimiento Periódico IDU Circuito Movilidad  -</v>
          </cell>
          <cell r="AU7134">
            <v>0</v>
          </cell>
          <cell r="AV7134" t="str">
            <v>sc</v>
          </cell>
        </row>
        <row r="7135">
          <cell r="AP7135">
            <v>181427</v>
          </cell>
          <cell r="AQ7135">
            <v>13000348</v>
          </cell>
          <cell r="AR7135">
            <v>13</v>
          </cell>
          <cell r="AS7135">
            <v>42768</v>
          </cell>
          <cell r="AT7135" t="str">
            <v>SD Reservado Acciones de Movilidad UAERMV Local Salvando Vidas -</v>
          </cell>
          <cell r="AU7135">
            <v>0</v>
          </cell>
          <cell r="AV7135" t="str">
            <v>sc</v>
          </cell>
        </row>
        <row r="7136">
          <cell r="AP7136">
            <v>181432</v>
          </cell>
          <cell r="AQ7136">
            <v>13000278</v>
          </cell>
          <cell r="AR7136">
            <v>13</v>
          </cell>
          <cell r="AS7136">
            <v>42226</v>
          </cell>
          <cell r="AT7136" t="str">
            <v>UMV-638-2013 Terminado Acciones de Movilidad UAERMV Local  -</v>
          </cell>
          <cell r="AU7136">
            <v>0</v>
          </cell>
          <cell r="AV7136" t="str">
            <v>sc</v>
          </cell>
        </row>
        <row r="7137">
          <cell r="AP7137">
            <v>181434</v>
          </cell>
          <cell r="AQ7137">
            <v>13000262</v>
          </cell>
          <cell r="AR7137">
            <v>13</v>
          </cell>
          <cell r="AS7137">
            <v>40988</v>
          </cell>
          <cell r="AT7137" t="str">
            <v>UMV-189-2009 Terminado Mantenimiento Periódico UAERMV Local  -</v>
          </cell>
          <cell r="AU7137">
            <v>0</v>
          </cell>
          <cell r="AV7137" t="str">
            <v>sc</v>
          </cell>
        </row>
        <row r="7138">
          <cell r="AP7138">
            <v>181441</v>
          </cell>
          <cell r="AQ7138">
            <v>13000528</v>
          </cell>
          <cell r="AR7138">
            <v>13</v>
          </cell>
          <cell r="AS7138">
            <v>42768</v>
          </cell>
          <cell r="AT7138" t="str">
            <v>SD Reservado Acciones de Movilidad UAERMV Local Salvando Vidas -</v>
          </cell>
          <cell r="AU7138">
            <v>0</v>
          </cell>
          <cell r="AV7138" t="str">
            <v>sc</v>
          </cell>
        </row>
        <row r="7139">
          <cell r="AP7139">
            <v>181488</v>
          </cell>
          <cell r="AQ7139">
            <v>50008262</v>
          </cell>
          <cell r="AR7139">
            <v>13</v>
          </cell>
          <cell r="AS7139">
            <v>42557</v>
          </cell>
          <cell r="AT7139" t="str">
            <v>SD Reservado Mantenimiento Periódico FDL TEUSAQUILLO Circuito Movilidad  Proceso licitatorio vigencia 2016-</v>
          </cell>
          <cell r="AU7139">
            <v>0</v>
          </cell>
          <cell r="AV7139" t="str">
            <v>sc</v>
          </cell>
        </row>
        <row r="7140">
          <cell r="AP7140">
            <v>181489</v>
          </cell>
          <cell r="AQ7140">
            <v>50008262</v>
          </cell>
          <cell r="AR7140">
            <v>13</v>
          </cell>
          <cell r="AS7140">
            <v>42557</v>
          </cell>
          <cell r="AT7140" t="str">
            <v>SD Reservado Mantenimiento Periódico FDL TEUSAQUILLO Circuito Movilidad  Proceso licitatorio vigencia 2016-</v>
          </cell>
          <cell r="AU7140">
            <v>0</v>
          </cell>
          <cell r="AV7140" t="str">
            <v>sc</v>
          </cell>
        </row>
        <row r="7141">
          <cell r="AP7141">
            <v>181490</v>
          </cell>
          <cell r="AQ7141">
            <v>50008262</v>
          </cell>
          <cell r="AR7141">
            <v>13</v>
          </cell>
          <cell r="AS7141">
            <v>42557</v>
          </cell>
          <cell r="AT7141" t="str">
            <v>SD Reservado Mantenimiento Periódico FDL TEUSAQUILLO Circuito Movilidad  Proceso licitatorio vigencia 2016-</v>
          </cell>
          <cell r="AU7141">
            <v>0</v>
          </cell>
          <cell r="AV7141" t="str">
            <v>sc</v>
          </cell>
        </row>
        <row r="7142">
          <cell r="AP7142">
            <v>181491</v>
          </cell>
          <cell r="AQ7142">
            <v>50008262</v>
          </cell>
          <cell r="AR7142">
            <v>13</v>
          </cell>
          <cell r="AS7142">
            <v>42557</v>
          </cell>
          <cell r="AT7142" t="str">
            <v>SD Reservado Mantenimiento Periódico FDL TEUSAQUILLO Circuito Movilidad  Proceso licitatorio vigencia 2016-</v>
          </cell>
          <cell r="AU7142">
            <v>0</v>
          </cell>
          <cell r="AV7142" t="str">
            <v>sc</v>
          </cell>
        </row>
        <row r="7143">
          <cell r="AP7143">
            <v>181494</v>
          </cell>
          <cell r="AQ7143">
            <v>13001987</v>
          </cell>
          <cell r="AR7143">
            <v>13</v>
          </cell>
          <cell r="AS7143">
            <v>42654</v>
          </cell>
          <cell r="AT7143" t="str">
            <v>SD Reservado Parcheo UAERMV Circuito Movilidad SD -</v>
          </cell>
          <cell r="AU7143">
            <v>0</v>
          </cell>
          <cell r="AV7143" t="str">
            <v>sc</v>
          </cell>
        </row>
        <row r="7144">
          <cell r="AP7144">
            <v>181498</v>
          </cell>
          <cell r="AQ7144">
            <v>13001932</v>
          </cell>
          <cell r="AR7144">
            <v>13</v>
          </cell>
          <cell r="AS7144">
            <v>42226</v>
          </cell>
          <cell r="AT7144" t="str">
            <v>UMV-638-2013 Terminado Acciones de Movilidad UAERMV Circuito Movilidad  -</v>
          </cell>
          <cell r="AU7144">
            <v>0</v>
          </cell>
          <cell r="AV7144" t="str">
            <v>sc</v>
          </cell>
        </row>
        <row r="7145">
          <cell r="AP7145">
            <v>181499</v>
          </cell>
          <cell r="AQ7145">
            <v>13001932</v>
          </cell>
          <cell r="AR7145">
            <v>13</v>
          </cell>
          <cell r="AS7145">
            <v>42226</v>
          </cell>
          <cell r="AT7145" t="str">
            <v>UMV-638-2013 Terminado Acciones de Movilidad UAERMV Circuito Movilidad  -</v>
          </cell>
          <cell r="AU7145">
            <v>0</v>
          </cell>
          <cell r="AV7145" t="str">
            <v>sc</v>
          </cell>
        </row>
        <row r="7146">
          <cell r="AP7146">
            <v>181506</v>
          </cell>
          <cell r="AQ7146">
            <v>13001846</v>
          </cell>
          <cell r="AR7146">
            <v>13</v>
          </cell>
          <cell r="AS7146">
            <v>42313</v>
          </cell>
          <cell r="AT7146" t="str">
            <v>IDU-072-2012 Terminado Mantenimiento Periódico IDU Circuito Movilidad  -Calzada 2, Calzada 4, Calzada 6-POLIZA ESTABILIDAD ACTIVA</v>
          </cell>
          <cell r="AU7146">
            <v>43745</v>
          </cell>
          <cell r="AV7146" t="str">
            <v>sc</v>
          </cell>
        </row>
        <row r="7147">
          <cell r="AP7147">
            <v>181509</v>
          </cell>
          <cell r="AQ7147">
            <v>13001804</v>
          </cell>
          <cell r="AR7147">
            <v>13</v>
          </cell>
          <cell r="AS7147">
            <v>42313</v>
          </cell>
          <cell r="AT7147" t="str">
            <v>IDU-072-2012 Terminado Mantenimiento Periódico IDU Circuito Movilidad  -Calzada 2, Calzada 4, Calzada 6-POLIZA ESTABILIDAD ACTIVA</v>
          </cell>
          <cell r="AU7147">
            <v>43745</v>
          </cell>
          <cell r="AV7147" t="str">
            <v>sc</v>
          </cell>
        </row>
        <row r="7148">
          <cell r="AP7148">
            <v>181510</v>
          </cell>
          <cell r="AQ7148">
            <v>13001789</v>
          </cell>
          <cell r="AR7148">
            <v>13</v>
          </cell>
          <cell r="AS7148">
            <v>42313</v>
          </cell>
          <cell r="AT7148" t="str">
            <v>IDU-072-2012 Terminado Mantenimiento Periódico IDU Circuito Movilidad  -Calzada 2, Calzada 4, Calzada 6-POLIZA ESTABILIDAD ACTIVA</v>
          </cell>
          <cell r="AU7148">
            <v>43745</v>
          </cell>
          <cell r="AV7148" t="str">
            <v>sc</v>
          </cell>
        </row>
        <row r="7149">
          <cell r="AP7149">
            <v>181513</v>
          </cell>
          <cell r="AQ7149">
            <v>13001764</v>
          </cell>
          <cell r="AR7149">
            <v>13</v>
          </cell>
          <cell r="AS7149">
            <v>42313</v>
          </cell>
          <cell r="AT7149" t="str">
            <v>IDU-072-2012 Terminado Mantenimiento Periódico IDU Circuito Movilidad  -Calzada 2, Calzada 4, Calzada 6-POLIZA ESTABILIDAD ACTIVA</v>
          </cell>
          <cell r="AU7149">
            <v>43745</v>
          </cell>
          <cell r="AV7149" t="str">
            <v>sc</v>
          </cell>
        </row>
        <row r="7150">
          <cell r="AP7150">
            <v>181514</v>
          </cell>
          <cell r="AQ7150">
            <v>13001746</v>
          </cell>
          <cell r="AR7150">
            <v>13</v>
          </cell>
          <cell r="AS7150">
            <v>42313</v>
          </cell>
          <cell r="AT7150" t="str">
            <v>IDU-072-2012 Terminado Mantenimiento Periódico IDU Circuito Movilidad  -Calzada 2, Calzada 4, Calzada 6-POLIZA ESTABILIDAD ACTIVA</v>
          </cell>
          <cell r="AU7150">
            <v>43745</v>
          </cell>
          <cell r="AV7150" t="str">
            <v>sc</v>
          </cell>
        </row>
        <row r="7151">
          <cell r="AP7151">
            <v>181566</v>
          </cell>
          <cell r="AQ7151">
            <v>13001983</v>
          </cell>
          <cell r="AR7151">
            <v>13</v>
          </cell>
          <cell r="AS7151">
            <v>42723</v>
          </cell>
          <cell r="AT7151" t="str">
            <v>SD Terminado Mantenimiento Periódico UAERMV Circuito Movilidad SD -</v>
          </cell>
          <cell r="AU7151">
            <v>0</v>
          </cell>
          <cell r="AV7151" t="str">
            <v>sc</v>
          </cell>
        </row>
        <row r="7152">
          <cell r="AP7152">
            <v>181687</v>
          </cell>
          <cell r="AQ7152">
            <v>13001689</v>
          </cell>
          <cell r="AR7152">
            <v>13</v>
          </cell>
          <cell r="AS7152">
            <v>42723</v>
          </cell>
          <cell r="AT7152" t="str">
            <v>SD Terminado Mantenimiento Periódico UAERMV Arterial SD -</v>
          </cell>
          <cell r="AU7152">
            <v>0</v>
          </cell>
          <cell r="AV7152" t="str">
            <v>sc</v>
          </cell>
        </row>
        <row r="7153">
          <cell r="AP7153">
            <v>181688</v>
          </cell>
          <cell r="AQ7153">
            <v>13001689</v>
          </cell>
          <cell r="AR7153">
            <v>13</v>
          </cell>
          <cell r="AS7153">
            <v>42723</v>
          </cell>
          <cell r="AT7153" t="str">
            <v>SD Terminado Mantenimiento Periódico UAERMV Arterial SD -</v>
          </cell>
          <cell r="AU7153">
            <v>0</v>
          </cell>
          <cell r="AV7153" t="str">
            <v>sc</v>
          </cell>
        </row>
        <row r="7154">
          <cell r="AP7154">
            <v>181689</v>
          </cell>
          <cell r="AQ7154">
            <v>13001642</v>
          </cell>
          <cell r="AR7154">
            <v>13</v>
          </cell>
          <cell r="AS7154">
            <v>41519</v>
          </cell>
          <cell r="AT7154" t="str">
            <v>SD Terminado Mantenimiento Periódico UAERMV Arterial  -</v>
          </cell>
          <cell r="AU7154">
            <v>0</v>
          </cell>
          <cell r="AV7154" t="str">
            <v>sc</v>
          </cell>
        </row>
        <row r="7155">
          <cell r="AP7155">
            <v>181690</v>
          </cell>
          <cell r="AQ7155">
            <v>13001642</v>
          </cell>
          <cell r="AR7155">
            <v>13</v>
          </cell>
          <cell r="AS7155">
            <v>41519</v>
          </cell>
          <cell r="AT7155" t="str">
            <v>SD Terminado Mantenimiento Periódico UAERMV Arterial  -</v>
          </cell>
          <cell r="AU7155">
            <v>0</v>
          </cell>
          <cell r="AV7155" t="str">
            <v>sc</v>
          </cell>
        </row>
        <row r="7156">
          <cell r="AP7156">
            <v>181693</v>
          </cell>
          <cell r="AQ7156">
            <v>13001574</v>
          </cell>
          <cell r="AR7156">
            <v>13</v>
          </cell>
          <cell r="AS7156">
            <v>41519</v>
          </cell>
          <cell r="AT7156" t="str">
            <v>SD Terminado Mantenimiento Periódico UAERMV Arterial  -</v>
          </cell>
          <cell r="AU7156">
            <v>0</v>
          </cell>
          <cell r="AV7156" t="str">
            <v>sc</v>
          </cell>
        </row>
        <row r="7157">
          <cell r="AP7157">
            <v>181694</v>
          </cell>
          <cell r="AQ7157">
            <v>13001574</v>
          </cell>
          <cell r="AR7157">
            <v>13</v>
          </cell>
          <cell r="AS7157">
            <v>41519</v>
          </cell>
          <cell r="AT7157" t="str">
            <v>SD Terminado Mantenimiento Periódico UAERMV Arterial  -</v>
          </cell>
          <cell r="AU7157">
            <v>0</v>
          </cell>
          <cell r="AV7157" t="str">
            <v>sc</v>
          </cell>
        </row>
        <row r="7158">
          <cell r="AP7158">
            <v>181695</v>
          </cell>
          <cell r="AQ7158">
            <v>13001539</v>
          </cell>
          <cell r="AR7158">
            <v>13</v>
          </cell>
          <cell r="AS7158">
            <v>42313</v>
          </cell>
          <cell r="AT7158" t="str">
            <v>IDU-55-2012 Terminado Acciones de Movilidad IDU Arterial  -</v>
          </cell>
          <cell r="AU7158">
            <v>0</v>
          </cell>
          <cell r="AV7158" t="str">
            <v>sc</v>
          </cell>
        </row>
        <row r="7159">
          <cell r="AP7159">
            <v>181696</v>
          </cell>
          <cell r="AQ7159">
            <v>13001539</v>
          </cell>
          <cell r="AR7159">
            <v>13</v>
          </cell>
          <cell r="AS7159">
            <v>42313</v>
          </cell>
          <cell r="AT7159" t="str">
            <v>IDU-55-2012 Terminado Acciones de Movilidad IDU Arterial  -</v>
          </cell>
          <cell r="AU7159">
            <v>0</v>
          </cell>
          <cell r="AV7159" t="str">
            <v>sc</v>
          </cell>
        </row>
        <row r="7160">
          <cell r="AP7160">
            <v>181697</v>
          </cell>
          <cell r="AQ7160">
            <v>13001497</v>
          </cell>
          <cell r="AR7160">
            <v>13</v>
          </cell>
          <cell r="AS7160">
            <v>42342</v>
          </cell>
          <cell r="AT7160" t="str">
            <v>IDU-137-2007 Terminado Construcción IDU Arterial  -</v>
          </cell>
          <cell r="AU7160">
            <v>0</v>
          </cell>
          <cell r="AV7160" t="str">
            <v>sc</v>
          </cell>
        </row>
        <row r="7161">
          <cell r="AP7161">
            <v>181973</v>
          </cell>
          <cell r="AQ7161">
            <v>13000048</v>
          </cell>
          <cell r="AR7161">
            <v>13</v>
          </cell>
          <cell r="AS7161">
            <v>42313</v>
          </cell>
          <cell r="AT7161" t="str">
            <v>IDU-55-2012 Terminado Acciones de Movilidad IDU Circuito Movilidad  -</v>
          </cell>
          <cell r="AU7161">
            <v>0</v>
          </cell>
          <cell r="AV7161" t="str">
            <v>sc</v>
          </cell>
        </row>
        <row r="7162">
          <cell r="AP7162">
            <v>182025</v>
          </cell>
          <cell r="AQ7162">
            <v>13002055</v>
          </cell>
          <cell r="AR7162">
            <v>13</v>
          </cell>
          <cell r="AS7162">
            <v>42313</v>
          </cell>
          <cell r="AT7162" t="str">
            <v>IDU-70-2008 Terminado Acciones de Movilidad IDU Arterial  -</v>
          </cell>
          <cell r="AU7162">
            <v>0</v>
          </cell>
          <cell r="AV7162" t="str">
            <v>sc</v>
          </cell>
        </row>
        <row r="7163">
          <cell r="AP7163">
            <v>182026</v>
          </cell>
          <cell r="AQ7163">
            <v>13002055</v>
          </cell>
          <cell r="AR7163">
            <v>13</v>
          </cell>
          <cell r="AS7163">
            <v>42313</v>
          </cell>
          <cell r="AT7163" t="str">
            <v>IDU-70-2008 Terminado Acciones de Movilidad IDU Arterial  -</v>
          </cell>
          <cell r="AU7163">
            <v>0</v>
          </cell>
          <cell r="AV7163" t="str">
            <v>sc</v>
          </cell>
        </row>
        <row r="7164">
          <cell r="AP7164">
            <v>182082</v>
          </cell>
          <cell r="AQ7164">
            <v>13000537</v>
          </cell>
          <cell r="AR7164">
            <v>13</v>
          </cell>
          <cell r="AS7164">
            <v>42313</v>
          </cell>
          <cell r="AT7164" t="str">
            <v>IDU-70-2008 Terminado Acciones de Movilidad IDU Arterial  -</v>
          </cell>
          <cell r="AU7164">
            <v>0</v>
          </cell>
          <cell r="AV7164" t="str">
            <v>sc</v>
          </cell>
        </row>
        <row r="7165">
          <cell r="AP7165">
            <v>182116</v>
          </cell>
          <cell r="AQ7165">
            <v>13002022</v>
          </cell>
          <cell r="AR7165">
            <v>13</v>
          </cell>
          <cell r="AS7165">
            <v>42226</v>
          </cell>
          <cell r="AT7165" t="str">
            <v>UMV-638-2013 Terminado Acciones de Movilidad UAERMV Circuito Movilidad  -</v>
          </cell>
          <cell r="AU7165">
            <v>0</v>
          </cell>
          <cell r="AV7165" t="str">
            <v>sc</v>
          </cell>
        </row>
        <row r="7166">
          <cell r="AP7166">
            <v>182118</v>
          </cell>
          <cell r="AQ7166">
            <v>13001969</v>
          </cell>
          <cell r="AR7166">
            <v>13</v>
          </cell>
          <cell r="AS7166">
            <v>42226</v>
          </cell>
          <cell r="AT7166" t="str">
            <v>UMV-638-2013 Terminado Acciones de Movilidad UAERMV Circuito Movilidad  -</v>
          </cell>
          <cell r="AU7166">
            <v>0</v>
          </cell>
          <cell r="AV7166" t="str">
            <v>sc</v>
          </cell>
        </row>
        <row r="7167">
          <cell r="AP7167">
            <v>182120</v>
          </cell>
          <cell r="AQ7167">
            <v>13001912</v>
          </cell>
          <cell r="AR7167">
            <v>13</v>
          </cell>
          <cell r="AS7167">
            <v>42226</v>
          </cell>
          <cell r="AT7167" t="str">
            <v>UMV-638-2013 Terminado Acciones de Movilidad UAERMV Circuito Movilidad  -</v>
          </cell>
          <cell r="AU7167">
            <v>0</v>
          </cell>
          <cell r="AV7167" t="str">
            <v>sc</v>
          </cell>
        </row>
        <row r="7168">
          <cell r="AP7168">
            <v>182122</v>
          </cell>
          <cell r="AQ7168">
            <v>13001816</v>
          </cell>
          <cell r="AR7168">
            <v>13</v>
          </cell>
          <cell r="AS7168">
            <v>42226</v>
          </cell>
          <cell r="AT7168" t="str">
            <v>UMV-638-2013 Terminado Acciones de Movilidad UAERMV Circuito Movilidad  -</v>
          </cell>
          <cell r="AU7168">
            <v>0</v>
          </cell>
          <cell r="AV7168" t="str">
            <v>sc</v>
          </cell>
        </row>
        <row r="7169">
          <cell r="AP7169">
            <v>182125</v>
          </cell>
          <cell r="AQ7169">
            <v>13001696</v>
          </cell>
          <cell r="AR7169">
            <v>13</v>
          </cell>
          <cell r="AS7169">
            <v>42654</v>
          </cell>
          <cell r="AT7169" t="str">
            <v>SD Reservado Parcheo UAERMV Circuito Movilidad SD -</v>
          </cell>
          <cell r="AU7169">
            <v>0</v>
          </cell>
          <cell r="AV7169" t="str">
            <v>sc</v>
          </cell>
        </row>
        <row r="7170">
          <cell r="AP7170">
            <v>182127</v>
          </cell>
          <cell r="AQ7170">
            <v>13001575</v>
          </cell>
          <cell r="AR7170">
            <v>13</v>
          </cell>
          <cell r="AS7170">
            <v>41519</v>
          </cell>
          <cell r="AT7170" t="str">
            <v>SD Terminado Mantenimiento Periódico UAERMV Circuito Movilidad  -</v>
          </cell>
          <cell r="AU7170">
            <v>0</v>
          </cell>
          <cell r="AV7170" t="str">
            <v>sc</v>
          </cell>
        </row>
        <row r="7171">
          <cell r="AP7171">
            <v>182146</v>
          </cell>
          <cell r="AQ7171">
            <v>13001961</v>
          </cell>
          <cell r="AR7171">
            <v>13</v>
          </cell>
          <cell r="AS7171">
            <v>42226</v>
          </cell>
          <cell r="AT7171" t="str">
            <v>UMV-638-2013 Terminado Acciones de Movilidad UAERMV Circuito Movilidad  -</v>
          </cell>
          <cell r="AU7171">
            <v>0</v>
          </cell>
          <cell r="AV7171" t="str">
            <v>sc</v>
          </cell>
        </row>
        <row r="7172">
          <cell r="AP7172">
            <v>182150</v>
          </cell>
          <cell r="AQ7172">
            <v>13001812</v>
          </cell>
          <cell r="AR7172">
            <v>13</v>
          </cell>
          <cell r="AS7172">
            <v>42557</v>
          </cell>
          <cell r="AT7172" t="str">
            <v>SD Reservado Mantenimiento Periódico FDL TEUSAQUILLO Circuito Movilidad  Proceso licitatorio vigencia 2016-</v>
          </cell>
          <cell r="AU7172">
            <v>0</v>
          </cell>
          <cell r="AV7172" t="str">
            <v>sc</v>
          </cell>
        </row>
        <row r="7173">
          <cell r="AP7173">
            <v>182154</v>
          </cell>
          <cell r="AQ7173">
            <v>13001604</v>
          </cell>
          <cell r="AR7173">
            <v>13</v>
          </cell>
          <cell r="AS7173">
            <v>42557</v>
          </cell>
          <cell r="AT7173" t="str">
            <v>SD Reservado Mantenimiento Periódico FDL TEUSAQUILLO Circuito Movilidad  Proceso licitatorio vigencia 2016-</v>
          </cell>
          <cell r="AU7173">
            <v>0</v>
          </cell>
          <cell r="AV7173" t="str">
            <v>sc</v>
          </cell>
        </row>
        <row r="7174">
          <cell r="AP7174">
            <v>182435</v>
          </cell>
          <cell r="AQ7174">
            <v>13001355</v>
          </cell>
          <cell r="AR7174">
            <v>13</v>
          </cell>
          <cell r="AS7174">
            <v>42342</v>
          </cell>
          <cell r="AT7174" t="str">
            <v>IDU-137-2007 Terminado Construcción IDU Local  -</v>
          </cell>
          <cell r="AU7174">
            <v>0</v>
          </cell>
          <cell r="AV7174" t="str">
            <v>sc</v>
          </cell>
        </row>
        <row r="7175">
          <cell r="AP7175">
            <v>390281</v>
          </cell>
          <cell r="AQ7175">
            <v>9003997</v>
          </cell>
          <cell r="AR7175">
            <v>13</v>
          </cell>
          <cell r="AS7175">
            <v>42412</v>
          </cell>
          <cell r="AT7175" t="str">
            <v>IDU-1806-2015 Contratado Mantenimiento Periódico IDU Arterial BRIGADA DE REACCIÓN VIAL -</v>
          </cell>
          <cell r="AU7175">
            <v>0</v>
          </cell>
          <cell r="AV7175" t="str">
            <v>sc</v>
          </cell>
        </row>
        <row r="7176">
          <cell r="AP7176">
            <v>390283</v>
          </cell>
          <cell r="AQ7176">
            <v>9003997</v>
          </cell>
          <cell r="AR7176">
            <v>13</v>
          </cell>
          <cell r="AS7176">
            <v>42412</v>
          </cell>
          <cell r="AT7176" t="str">
            <v>IDU-1806-2015 Contratado Mantenimiento Periódico IDU Arterial BRIGADA DE REACCIÓN VIAL -</v>
          </cell>
          <cell r="AU7176">
            <v>0</v>
          </cell>
          <cell r="AV7176" t="str">
            <v>sc</v>
          </cell>
        </row>
        <row r="7177">
          <cell r="AP7177">
            <v>472136</v>
          </cell>
          <cell r="AQ7177">
            <v>9004300</v>
          </cell>
          <cell r="AR7177">
            <v>13</v>
          </cell>
          <cell r="AS7177">
            <v>42412</v>
          </cell>
          <cell r="AT7177" t="str">
            <v>IDU-1806-2015 Contratado Mantenimiento Periódico IDU Arterial BRIGADA DE REACCIÓN VIAL -</v>
          </cell>
          <cell r="AU7177">
            <v>0</v>
          </cell>
          <cell r="AV7177" t="str">
            <v>sc</v>
          </cell>
        </row>
        <row r="7178">
          <cell r="AP7178">
            <v>472137</v>
          </cell>
          <cell r="AQ7178">
            <v>9004300</v>
          </cell>
          <cell r="AR7178">
            <v>13</v>
          </cell>
          <cell r="AS7178">
            <v>42412</v>
          </cell>
          <cell r="AT7178" t="str">
            <v>IDU-1806-2015 Contratado Mantenimiento Periódico IDU Arterial BRIGADA DE REACCIÓN VIAL -</v>
          </cell>
          <cell r="AU7178">
            <v>0</v>
          </cell>
          <cell r="AV7178" t="str">
            <v>sc</v>
          </cell>
        </row>
        <row r="7179">
          <cell r="AP7179">
            <v>472138</v>
          </cell>
          <cell r="AQ7179">
            <v>9004300</v>
          </cell>
          <cell r="AR7179">
            <v>13</v>
          </cell>
          <cell r="AS7179">
            <v>42412</v>
          </cell>
          <cell r="AT7179" t="str">
            <v>IDU-1806-2015 Contratado Mantenimiento Periódico IDU Arterial BRIGADA DE REACCIÓN VIAL -</v>
          </cell>
          <cell r="AU7179">
            <v>0</v>
          </cell>
          <cell r="AV7179" t="str">
            <v>sc</v>
          </cell>
        </row>
        <row r="7180">
          <cell r="AP7180">
            <v>472139</v>
          </cell>
          <cell r="AQ7180">
            <v>9004300</v>
          </cell>
          <cell r="AR7180">
            <v>13</v>
          </cell>
          <cell r="AS7180">
            <v>42412</v>
          </cell>
          <cell r="AT7180" t="str">
            <v>IDU-1806-2015 Contratado Mantenimiento Periódico IDU Arterial BRIGADA DE REACCIÓN VIAL -</v>
          </cell>
          <cell r="AU7180">
            <v>0</v>
          </cell>
          <cell r="AV7180" t="str">
            <v>sc</v>
          </cell>
        </row>
        <row r="7181">
          <cell r="AP7181">
            <v>472574</v>
          </cell>
          <cell r="AQ7181">
            <v>13002462</v>
          </cell>
          <cell r="AR7181">
            <v>13</v>
          </cell>
          <cell r="AS7181">
            <v>42313</v>
          </cell>
          <cell r="AT7181" t="str">
            <v>IDU-072-2012 Terminado Rehabilitación IDU Local  -Calzada 2-POLIZA ESTABILIDAD ACTIVA</v>
          </cell>
          <cell r="AU7181">
            <v>43745</v>
          </cell>
          <cell r="AV7181" t="str">
            <v>sc</v>
          </cell>
        </row>
        <row r="7182">
          <cell r="AP7182">
            <v>472575</v>
          </cell>
          <cell r="AQ7182">
            <v>13002463</v>
          </cell>
          <cell r="AR7182">
            <v>13</v>
          </cell>
          <cell r="AS7182">
            <v>42313</v>
          </cell>
          <cell r="AT7182" t="str">
            <v>IDU-072-2012 Terminado Rehabilitación IDU Local  -Calzada 2-POLIZA ESTABILIDAD ACTIVA</v>
          </cell>
          <cell r="AU7182">
            <v>43745</v>
          </cell>
          <cell r="AV7182" t="str">
            <v>sc</v>
          </cell>
        </row>
        <row r="7183">
          <cell r="AP7183">
            <v>472598</v>
          </cell>
          <cell r="AQ7183">
            <v>13002496</v>
          </cell>
          <cell r="AR7183">
            <v>13</v>
          </cell>
          <cell r="AS7183">
            <v>42576</v>
          </cell>
          <cell r="AT7183" t="str">
            <v>CONV-1292-2012 Terminado Mantenimiento Periódico FDL TEUSAQUILLO Circuito Movilidad Cabildo Reporte Ejecución FDLT Julio 2016 por servidor-</v>
          </cell>
          <cell r="AU7183">
            <v>0</v>
          </cell>
          <cell r="AV7183" t="str">
            <v>sc</v>
          </cell>
        </row>
        <row r="7184">
          <cell r="AP7184">
            <v>473506</v>
          </cell>
          <cell r="AQ7184">
            <v>13002490</v>
          </cell>
          <cell r="AR7184">
            <v>13</v>
          </cell>
          <cell r="AS7184">
            <v>42313</v>
          </cell>
          <cell r="AT7184" t="str">
            <v>IDU-1810-2013 Terminado Mantenimiento Periódico IDU Arterial  -</v>
          </cell>
          <cell r="AU7184">
            <v>0</v>
          </cell>
          <cell r="AV7184" t="str">
            <v>sc</v>
          </cell>
        </row>
        <row r="7185">
          <cell r="AP7185">
            <v>473507</v>
          </cell>
          <cell r="AQ7185">
            <v>13002490</v>
          </cell>
          <cell r="AR7185">
            <v>13</v>
          </cell>
          <cell r="AS7185">
            <v>41481</v>
          </cell>
          <cell r="AT7185" t="str">
            <v>SD Terminado Mantenimiento Periódico UAERMV Arterial  -</v>
          </cell>
          <cell r="AU7185">
            <v>0</v>
          </cell>
          <cell r="AV7185" t="str">
            <v>sc</v>
          </cell>
        </row>
        <row r="7186">
          <cell r="AP7186">
            <v>473526</v>
          </cell>
          <cell r="AQ7186">
            <v>13002455</v>
          </cell>
          <cell r="AR7186">
            <v>13</v>
          </cell>
          <cell r="AS7186">
            <v>42313</v>
          </cell>
          <cell r="AT7186" t="str">
            <v>IDU-072-2012 Terminado Rehabilitación IDU Local  -Calzada 2-POLIZA ESTABILIDAD ACTIVA</v>
          </cell>
          <cell r="AU7186">
            <v>43745</v>
          </cell>
          <cell r="AV7186" t="str">
            <v>sc</v>
          </cell>
        </row>
        <row r="7187">
          <cell r="AP7187">
            <v>473540</v>
          </cell>
          <cell r="AQ7187">
            <v>13002494</v>
          </cell>
          <cell r="AR7187">
            <v>13</v>
          </cell>
          <cell r="AS7187">
            <v>42342</v>
          </cell>
          <cell r="AT7187" t="str">
            <v>IDU-137-2007 Terminado Construcción IDU Circuito Movilidad  -</v>
          </cell>
          <cell r="AU7187">
            <v>0</v>
          </cell>
          <cell r="AV7187" t="str">
            <v>sc</v>
          </cell>
        </row>
        <row r="7188">
          <cell r="AP7188">
            <v>506532</v>
          </cell>
          <cell r="AQ7188">
            <v>13002244</v>
          </cell>
          <cell r="AR7188">
            <v>13</v>
          </cell>
          <cell r="AS7188">
            <v>42226</v>
          </cell>
          <cell r="AT7188" t="str">
            <v>UMV-638-2013 Terminado Acciones de Movilidad UAERMV Circuito Movilidad  -</v>
          </cell>
          <cell r="AU7188">
            <v>0</v>
          </cell>
          <cell r="AV7188" t="str">
            <v>sc</v>
          </cell>
        </row>
        <row r="7189">
          <cell r="AP7189">
            <v>506541</v>
          </cell>
          <cell r="AQ7189">
            <v>13002209</v>
          </cell>
          <cell r="AR7189">
            <v>13</v>
          </cell>
          <cell r="AS7189">
            <v>41481</v>
          </cell>
          <cell r="AT7189" t="str">
            <v>SD Terminado Mantenimiento Periódico UAERMV Local  -</v>
          </cell>
          <cell r="AU7189">
            <v>0</v>
          </cell>
          <cell r="AV7189" t="str">
            <v>VIABLE</v>
          </cell>
        </row>
        <row r="7190">
          <cell r="AP7190">
            <v>507248</v>
          </cell>
          <cell r="AQ7190">
            <v>13000760</v>
          </cell>
          <cell r="AR7190">
            <v>13</v>
          </cell>
          <cell r="AS7190">
            <v>42226</v>
          </cell>
          <cell r="AT7190" t="str">
            <v>UMV-638-2013 Terminado Acciones de Movilidad UAERMV Circuito Movilidad  -</v>
          </cell>
          <cell r="AU7190">
            <v>0</v>
          </cell>
          <cell r="AV7190" t="str">
            <v>sc</v>
          </cell>
        </row>
        <row r="7191">
          <cell r="AP7191">
            <v>507250</v>
          </cell>
          <cell r="AQ7191">
            <v>13000760</v>
          </cell>
          <cell r="AR7191">
            <v>13</v>
          </cell>
          <cell r="AS7191">
            <v>42226</v>
          </cell>
          <cell r="AT7191" t="str">
            <v>UMV-638-2013 Terminado Acciones de Movilidad UAERMV Circuito Movilidad  -</v>
          </cell>
          <cell r="AU7191">
            <v>0</v>
          </cell>
          <cell r="AV7191" t="str">
            <v>sc</v>
          </cell>
        </row>
        <row r="7192">
          <cell r="AP7192">
            <v>507275</v>
          </cell>
          <cell r="AQ7192">
            <v>13000771</v>
          </cell>
          <cell r="AR7192">
            <v>13</v>
          </cell>
          <cell r="AS7192">
            <v>42768</v>
          </cell>
          <cell r="AT7192" t="str">
            <v>SD Reservado Acciones de Movilidad UAERMV Circuito Movilidad Salvando Vidas -</v>
          </cell>
          <cell r="AU7192">
            <v>0</v>
          </cell>
          <cell r="AV7192" t="str">
            <v>sc</v>
          </cell>
        </row>
        <row r="7193">
          <cell r="AP7193">
            <v>507350</v>
          </cell>
          <cell r="AQ7193">
            <v>13000693</v>
          </cell>
          <cell r="AR7193">
            <v>13</v>
          </cell>
          <cell r="AS7193">
            <v>42768</v>
          </cell>
          <cell r="AT7193" t="str">
            <v>SD Reservado Acciones de Movilidad UAERMV Circuito Movilidad Salvando Vidas -</v>
          </cell>
          <cell r="AU7193">
            <v>0</v>
          </cell>
          <cell r="AV7193" t="str">
            <v>sc</v>
          </cell>
        </row>
        <row r="7194">
          <cell r="AP7194">
            <v>507358</v>
          </cell>
          <cell r="AQ7194">
            <v>13000676</v>
          </cell>
          <cell r="AR7194">
            <v>13</v>
          </cell>
          <cell r="AS7194">
            <v>42226</v>
          </cell>
          <cell r="AT7194" t="str">
            <v>UMV-638-2013 Terminado Acciones de Movilidad UAERMV Circuito Movilidad  -</v>
          </cell>
          <cell r="AU7194">
            <v>0</v>
          </cell>
          <cell r="AV7194" t="str">
            <v>sc</v>
          </cell>
        </row>
        <row r="7195">
          <cell r="AP7195">
            <v>507360</v>
          </cell>
          <cell r="AQ7195">
            <v>13000676</v>
          </cell>
          <cell r="AR7195">
            <v>13</v>
          </cell>
          <cell r="AS7195">
            <v>42768</v>
          </cell>
          <cell r="AT7195" t="str">
            <v>SD Reservado Acciones de Movilidad UAERMV Circuito Movilidad Salvando Vidas -</v>
          </cell>
          <cell r="AU7195">
            <v>0</v>
          </cell>
          <cell r="AV7195" t="str">
            <v>sc</v>
          </cell>
        </row>
        <row r="7196">
          <cell r="AP7196">
            <v>510781</v>
          </cell>
          <cell r="AQ7196">
            <v>13002635</v>
          </cell>
          <cell r="AR7196">
            <v>13</v>
          </cell>
          <cell r="AS7196">
            <v>42313</v>
          </cell>
          <cell r="AT7196" t="str">
            <v>IDU-70-2008 Terminado Acciones de Movilidad IDU Arterial  -</v>
          </cell>
          <cell r="AV7196" t="str">
            <v>sc</v>
          </cell>
        </row>
        <row r="7197">
          <cell r="AP7197">
            <v>510790</v>
          </cell>
          <cell r="AQ7197">
            <v>50008271</v>
          </cell>
          <cell r="AR7197">
            <v>13</v>
          </cell>
          <cell r="AS7197">
            <v>42226</v>
          </cell>
          <cell r="AT7197" t="str">
            <v>UMV-638-2013 Terminado Acciones de Movilidad UAERMV Circuito Movilidad  -</v>
          </cell>
          <cell r="AV7197" t="str">
            <v>sc</v>
          </cell>
        </row>
        <row r="7198">
          <cell r="AP7198">
            <v>510853</v>
          </cell>
          <cell r="AQ7198">
            <v>13001667</v>
          </cell>
          <cell r="AR7198">
            <v>13</v>
          </cell>
          <cell r="AS7198">
            <v>42313</v>
          </cell>
          <cell r="AT7198" t="str">
            <v>IDU-70-2008 Terminado Acciones de Movilidad IDU Arterial  -</v>
          </cell>
          <cell r="AV7198" t="str">
            <v>sc</v>
          </cell>
        </row>
        <row r="7199">
          <cell r="AP7199">
            <v>510855</v>
          </cell>
          <cell r="AQ7199">
            <v>13001667</v>
          </cell>
          <cell r="AR7199">
            <v>13</v>
          </cell>
          <cell r="AS7199">
            <v>42313</v>
          </cell>
          <cell r="AT7199" t="str">
            <v>IDU-70-2008 Terminado Acciones de Movilidad IDU Arterial  -</v>
          </cell>
          <cell r="AV7199" t="str">
            <v>sc</v>
          </cell>
        </row>
        <row r="7200">
          <cell r="AP7200">
            <v>510863</v>
          </cell>
          <cell r="AQ7200">
            <v>13000849</v>
          </cell>
          <cell r="AR7200">
            <v>13</v>
          </cell>
          <cell r="AS7200">
            <v>42313</v>
          </cell>
          <cell r="AT7200" t="str">
            <v>IDU-70-2008 Terminado Acciones de Movilidad IDU Arterial  -</v>
          </cell>
          <cell r="AV7200" t="str">
            <v>sc</v>
          </cell>
        </row>
        <row r="7201">
          <cell r="AP7201">
            <v>510865</v>
          </cell>
          <cell r="AQ7201">
            <v>13000849</v>
          </cell>
          <cell r="AR7201">
            <v>13</v>
          </cell>
          <cell r="AS7201">
            <v>42313</v>
          </cell>
          <cell r="AT7201" t="str">
            <v>IDU-70-2008 Terminado Acciones de Movilidad IDU Arterial  -</v>
          </cell>
          <cell r="AV7201" t="str">
            <v>sc</v>
          </cell>
        </row>
        <row r="7202">
          <cell r="AP7202">
            <v>510868</v>
          </cell>
          <cell r="AQ7202">
            <v>13001916</v>
          </cell>
          <cell r="AR7202">
            <v>13</v>
          </cell>
          <cell r="AS7202">
            <v>42313</v>
          </cell>
          <cell r="AT7202" t="str">
            <v>IDU-70-2008 Terminado Acciones de Movilidad IDU Arterial  -</v>
          </cell>
          <cell r="AV7202" t="str">
            <v>sc</v>
          </cell>
        </row>
        <row r="7203">
          <cell r="AP7203">
            <v>510870</v>
          </cell>
          <cell r="AQ7203">
            <v>13001916</v>
          </cell>
          <cell r="AR7203">
            <v>13</v>
          </cell>
          <cell r="AS7203">
            <v>42313</v>
          </cell>
          <cell r="AT7203" t="str">
            <v>IDU-70-2008 Terminado Acciones de Movilidad IDU Arterial  -</v>
          </cell>
          <cell r="AV7203" t="str">
            <v>sc</v>
          </cell>
        </row>
        <row r="7204">
          <cell r="AP7204">
            <v>510873</v>
          </cell>
          <cell r="AQ7204">
            <v>13001524</v>
          </cell>
          <cell r="AR7204">
            <v>13</v>
          </cell>
          <cell r="AS7204">
            <v>42313</v>
          </cell>
          <cell r="AT7204" t="str">
            <v>IDU-70-2008 Terminado Acciones de Movilidad IDU Arterial  -</v>
          </cell>
          <cell r="AV7204" t="str">
            <v>sc</v>
          </cell>
        </row>
        <row r="7205">
          <cell r="AP7205">
            <v>510875</v>
          </cell>
          <cell r="AQ7205">
            <v>13001524</v>
          </cell>
          <cell r="AR7205">
            <v>13</v>
          </cell>
          <cell r="AS7205">
            <v>42313</v>
          </cell>
          <cell r="AT7205" t="str">
            <v>IDU-70-2008 Terminado Acciones de Movilidad IDU Arterial  -</v>
          </cell>
          <cell r="AV7205" t="str">
            <v>sc</v>
          </cell>
        </row>
        <row r="7206">
          <cell r="AP7206">
            <v>510883</v>
          </cell>
          <cell r="AQ7206">
            <v>13001399</v>
          </cell>
          <cell r="AR7206">
            <v>13</v>
          </cell>
          <cell r="AS7206">
            <v>42313</v>
          </cell>
          <cell r="AT7206" t="str">
            <v>IDU-70-2008 Terminado Acciones de Movilidad IDU Arterial  -</v>
          </cell>
          <cell r="AV7206" t="str">
            <v>sc</v>
          </cell>
        </row>
        <row r="7207">
          <cell r="AP7207">
            <v>510885</v>
          </cell>
          <cell r="AQ7207">
            <v>13001399</v>
          </cell>
          <cell r="AR7207">
            <v>13</v>
          </cell>
          <cell r="AS7207">
            <v>42313</v>
          </cell>
          <cell r="AT7207" t="str">
            <v>IDU-70-2008 Terminado Acciones de Movilidad IDU Arterial  -</v>
          </cell>
          <cell r="AV7207" t="str">
            <v>sc</v>
          </cell>
        </row>
        <row r="7208">
          <cell r="AP7208">
            <v>510888</v>
          </cell>
          <cell r="AQ7208">
            <v>13001364</v>
          </cell>
          <cell r="AR7208">
            <v>13</v>
          </cell>
          <cell r="AS7208">
            <v>42313</v>
          </cell>
          <cell r="AT7208" t="str">
            <v>IDU-70-2008 Terminado Acciones de Movilidad IDU Arterial  -</v>
          </cell>
          <cell r="AV7208" t="str">
            <v>sc</v>
          </cell>
        </row>
        <row r="7209">
          <cell r="AP7209">
            <v>510890</v>
          </cell>
          <cell r="AQ7209">
            <v>13001364</v>
          </cell>
          <cell r="AR7209">
            <v>13</v>
          </cell>
          <cell r="AS7209">
            <v>42313</v>
          </cell>
          <cell r="AT7209" t="str">
            <v>IDU-70-2008 Terminado Acciones de Movilidad IDU Arterial  -</v>
          </cell>
          <cell r="AV7209" t="str">
            <v>sc</v>
          </cell>
        </row>
        <row r="7210">
          <cell r="AP7210">
            <v>510898</v>
          </cell>
          <cell r="AQ7210">
            <v>13001278</v>
          </cell>
          <cell r="AR7210">
            <v>13</v>
          </cell>
          <cell r="AS7210">
            <v>42313</v>
          </cell>
          <cell r="AT7210" t="str">
            <v>IDU-70-2008 Terminado Acciones de Movilidad IDU Arterial  -</v>
          </cell>
          <cell r="AV7210" t="str">
            <v>sc</v>
          </cell>
        </row>
        <row r="7211">
          <cell r="AP7211">
            <v>510900</v>
          </cell>
          <cell r="AQ7211">
            <v>13001278</v>
          </cell>
          <cell r="AR7211">
            <v>13</v>
          </cell>
          <cell r="AS7211">
            <v>42313</v>
          </cell>
          <cell r="AT7211" t="str">
            <v>IDU-70-2008 Terminado Acciones de Movilidad IDU Arterial  -</v>
          </cell>
          <cell r="AV7211" t="str">
            <v>sc</v>
          </cell>
        </row>
        <row r="7212">
          <cell r="AP7212">
            <v>510903</v>
          </cell>
          <cell r="AQ7212">
            <v>13001119</v>
          </cell>
          <cell r="AR7212">
            <v>13</v>
          </cell>
          <cell r="AS7212">
            <v>42313</v>
          </cell>
          <cell r="AT7212" t="str">
            <v>IDU-70-2008 Terminado Acciones de Movilidad IDU Arterial  -</v>
          </cell>
          <cell r="AV7212" t="str">
            <v>sc</v>
          </cell>
        </row>
        <row r="7213">
          <cell r="AP7213">
            <v>510905</v>
          </cell>
          <cell r="AQ7213">
            <v>13001119</v>
          </cell>
          <cell r="AR7213">
            <v>13</v>
          </cell>
          <cell r="AS7213">
            <v>42313</v>
          </cell>
          <cell r="AT7213" t="str">
            <v>IDU-70-2008 Terminado Acciones de Movilidad IDU Arterial  -</v>
          </cell>
          <cell r="AV7213" t="str">
            <v>sc</v>
          </cell>
        </row>
        <row r="7214">
          <cell r="AP7214">
            <v>510908</v>
          </cell>
          <cell r="AQ7214">
            <v>13001015</v>
          </cell>
          <cell r="AR7214">
            <v>13</v>
          </cell>
          <cell r="AS7214">
            <v>42313</v>
          </cell>
          <cell r="AT7214" t="str">
            <v>IDU-70-2008 Terminado Acciones de Movilidad IDU Arterial  -</v>
          </cell>
          <cell r="AV7214" t="str">
            <v>sc</v>
          </cell>
        </row>
        <row r="7215">
          <cell r="AP7215">
            <v>510910</v>
          </cell>
          <cell r="AQ7215">
            <v>13001015</v>
          </cell>
          <cell r="AR7215">
            <v>13</v>
          </cell>
          <cell r="AS7215">
            <v>42313</v>
          </cell>
          <cell r="AT7215" t="str">
            <v>IDU-70-2008 Terminado Acciones de Movilidad IDU Arterial  -</v>
          </cell>
          <cell r="AV7215" t="str">
            <v>sc</v>
          </cell>
        </row>
        <row r="7216">
          <cell r="AP7216">
            <v>510913</v>
          </cell>
          <cell r="AQ7216">
            <v>13000975</v>
          </cell>
          <cell r="AR7216">
            <v>13</v>
          </cell>
          <cell r="AS7216">
            <v>42313</v>
          </cell>
          <cell r="AT7216" t="str">
            <v>IDU-70-2008 Terminado Acciones de Movilidad IDU Arterial  -</v>
          </cell>
          <cell r="AV7216" t="str">
            <v>sc</v>
          </cell>
        </row>
        <row r="7217">
          <cell r="AP7217">
            <v>510915</v>
          </cell>
          <cell r="AQ7217">
            <v>13000975</v>
          </cell>
          <cell r="AR7217">
            <v>13</v>
          </cell>
          <cell r="AS7217">
            <v>42313</v>
          </cell>
          <cell r="AT7217" t="str">
            <v>IDU-70-2008 Terminado Acciones de Movilidad IDU Arterial  -</v>
          </cell>
          <cell r="AV7217" t="str">
            <v>sc</v>
          </cell>
        </row>
        <row r="7218">
          <cell r="AP7218">
            <v>510918</v>
          </cell>
          <cell r="AQ7218">
            <v>13000919</v>
          </cell>
          <cell r="AR7218">
            <v>13</v>
          </cell>
          <cell r="AS7218">
            <v>42313</v>
          </cell>
          <cell r="AT7218" t="str">
            <v>IDU-70-2008 Terminado Acciones de Movilidad IDU Arterial  -</v>
          </cell>
          <cell r="AV7218" t="str">
            <v>sc</v>
          </cell>
        </row>
        <row r="7219">
          <cell r="AP7219">
            <v>510920</v>
          </cell>
          <cell r="AQ7219">
            <v>13000919</v>
          </cell>
          <cell r="AR7219">
            <v>13</v>
          </cell>
          <cell r="AS7219">
            <v>42313</v>
          </cell>
          <cell r="AT7219" t="str">
            <v>IDU-70-2008 Terminado Acciones de Movilidad IDU Arterial  -</v>
          </cell>
          <cell r="AV7219" t="str">
            <v>sc</v>
          </cell>
        </row>
        <row r="7220">
          <cell r="AP7220">
            <v>510923</v>
          </cell>
          <cell r="AQ7220">
            <v>13001340</v>
          </cell>
          <cell r="AR7220">
            <v>13</v>
          </cell>
          <cell r="AS7220">
            <v>42313</v>
          </cell>
          <cell r="AT7220" t="str">
            <v>IDU-70-2008 Terminado Acciones de Movilidad IDU Arterial  -</v>
          </cell>
          <cell r="AV7220" t="str">
            <v>sc</v>
          </cell>
        </row>
        <row r="7221">
          <cell r="AP7221">
            <v>510925</v>
          </cell>
          <cell r="AQ7221">
            <v>13001340</v>
          </cell>
          <cell r="AR7221">
            <v>13</v>
          </cell>
          <cell r="AS7221">
            <v>42313</v>
          </cell>
          <cell r="AT7221" t="str">
            <v>IDU-70-2008 Terminado Acciones de Movilidad IDU Arterial  -</v>
          </cell>
          <cell r="AV7221" t="str">
            <v>sc</v>
          </cell>
        </row>
        <row r="7222">
          <cell r="AP7222">
            <v>510928</v>
          </cell>
          <cell r="AQ7222">
            <v>13001984</v>
          </cell>
          <cell r="AR7222">
            <v>13</v>
          </cell>
          <cell r="AS7222">
            <v>42313</v>
          </cell>
          <cell r="AT7222" t="str">
            <v>IDU-70-2008 Terminado Acciones de Movilidad IDU Arterial  -</v>
          </cell>
          <cell r="AV7222" t="str">
            <v>sc</v>
          </cell>
        </row>
        <row r="7223">
          <cell r="AP7223">
            <v>510930</v>
          </cell>
          <cell r="AQ7223">
            <v>13001984</v>
          </cell>
          <cell r="AR7223">
            <v>13</v>
          </cell>
          <cell r="AS7223">
            <v>42313</v>
          </cell>
          <cell r="AT7223" t="str">
            <v>IDU-70-2008 Terminado Acciones de Movilidad IDU Arterial  -</v>
          </cell>
          <cell r="AV7223" t="str">
            <v>sc</v>
          </cell>
        </row>
        <row r="7224">
          <cell r="AP7224">
            <v>510953</v>
          </cell>
          <cell r="AQ7224">
            <v>13000309</v>
          </cell>
          <cell r="AR7224">
            <v>13</v>
          </cell>
          <cell r="AS7224">
            <v>42488</v>
          </cell>
          <cell r="AT7224" t="str">
            <v>SD Terminado Mantenimiento Periódico UAERMV Arterial  -</v>
          </cell>
          <cell r="AV7224" t="str">
            <v>sc</v>
          </cell>
        </row>
        <row r="7225">
          <cell r="AP7225">
            <v>510958</v>
          </cell>
          <cell r="AQ7225">
            <v>13000298</v>
          </cell>
          <cell r="AR7225">
            <v>13</v>
          </cell>
          <cell r="AS7225">
            <v>42313</v>
          </cell>
          <cell r="AT7225" t="str">
            <v>IDU-70-2008 Terminado Acciones de Movilidad IDU Arterial  -</v>
          </cell>
          <cell r="AV7225" t="str">
            <v>sc</v>
          </cell>
        </row>
        <row r="7226">
          <cell r="AP7226">
            <v>510963</v>
          </cell>
          <cell r="AQ7226">
            <v>13000282</v>
          </cell>
          <cell r="AR7226">
            <v>13</v>
          </cell>
          <cell r="AS7226">
            <v>42313</v>
          </cell>
          <cell r="AT7226" t="str">
            <v>IDU-70-2008 Terminado Acciones de Movilidad IDU Arterial  -</v>
          </cell>
          <cell r="AV7226" t="str">
            <v>sc</v>
          </cell>
        </row>
        <row r="7227">
          <cell r="AP7227">
            <v>510968</v>
          </cell>
          <cell r="AQ7227">
            <v>13000272</v>
          </cell>
          <cell r="AR7227">
            <v>13</v>
          </cell>
          <cell r="AS7227">
            <v>42313</v>
          </cell>
          <cell r="AT7227" t="str">
            <v>IDU-70-2008 Terminado Acciones de Movilidad IDU Arterial  -</v>
          </cell>
          <cell r="AV7227" t="str">
            <v>sc</v>
          </cell>
        </row>
        <row r="7228">
          <cell r="AP7228">
            <v>511422</v>
          </cell>
          <cell r="AQ7228">
            <v>13002555</v>
          </cell>
          <cell r="AR7228">
            <v>13</v>
          </cell>
          <cell r="AS7228">
            <v>42723</v>
          </cell>
          <cell r="AT7228" t="str">
            <v>SD Terminado Mantenimiento Periódico UAERMV Arterial SD -</v>
          </cell>
          <cell r="AV7228" t="str">
            <v>sc</v>
          </cell>
        </row>
        <row r="7229">
          <cell r="AP7229">
            <v>511487</v>
          </cell>
          <cell r="AQ7229">
            <v>13002554</v>
          </cell>
          <cell r="AR7229">
            <v>13</v>
          </cell>
          <cell r="AS7229">
            <v>42723</v>
          </cell>
          <cell r="AT7229" t="str">
            <v>SD Terminado Mantenimiento Periódico UAERMV Arterial SD -</v>
          </cell>
          <cell r="AV7229" t="str">
            <v>sc</v>
          </cell>
        </row>
        <row r="7230">
          <cell r="AP7230">
            <v>511497</v>
          </cell>
          <cell r="AQ7230">
            <v>13002557</v>
          </cell>
          <cell r="AR7230">
            <v>13</v>
          </cell>
          <cell r="AS7230">
            <v>42723</v>
          </cell>
          <cell r="AT7230" t="str">
            <v>SD Terminado Mantenimiento Periódico UAERMV Arterial SD -</v>
          </cell>
          <cell r="AV7230" t="str">
            <v>sc</v>
          </cell>
        </row>
        <row r="7231">
          <cell r="AP7231">
            <v>511500</v>
          </cell>
          <cell r="AQ7231">
            <v>13002558</v>
          </cell>
          <cell r="AR7231">
            <v>13</v>
          </cell>
          <cell r="AS7231">
            <v>42760</v>
          </cell>
          <cell r="AT7231" t="str">
            <v>SD Terminado Parcheo UAERMV Arterial SD Reporte Ejecución diciembre de 2016-</v>
          </cell>
          <cell r="AV7231" t="str">
            <v>sc</v>
          </cell>
        </row>
        <row r="7232">
          <cell r="AP7232">
            <v>512092</v>
          </cell>
          <cell r="AQ7232">
            <v>13001505</v>
          </cell>
          <cell r="AR7232">
            <v>13</v>
          </cell>
          <cell r="AS7232">
            <v>42226</v>
          </cell>
          <cell r="AT7232" t="str">
            <v>UMV-638-2013 Terminado Acciones de Movilidad UAERMV Circuito Movilidad  -</v>
          </cell>
          <cell r="AV7232" t="str">
            <v>UMV-638-2013</v>
          </cell>
        </row>
        <row r="7233">
          <cell r="AP7233">
            <v>512094</v>
          </cell>
          <cell r="AQ7233">
            <v>13001505</v>
          </cell>
          <cell r="AR7233">
            <v>13</v>
          </cell>
          <cell r="AS7233">
            <v>42226</v>
          </cell>
          <cell r="AT7233" t="str">
            <v>UMV-638-2013 Terminado Acciones de Movilidad UAERMV Circuito Movilidad  -</v>
          </cell>
          <cell r="AV7233" t="str">
            <v>UMV-638-2013</v>
          </cell>
        </row>
        <row r="7234">
          <cell r="AP7234">
            <v>512134</v>
          </cell>
          <cell r="AQ7234">
            <v>13000477</v>
          </cell>
          <cell r="AR7234">
            <v>13</v>
          </cell>
          <cell r="AS7234">
            <v>42768</v>
          </cell>
          <cell r="AT7234" t="str">
            <v>SD Reservado Acciones de Movilidad UAERMV Circuito Movilidad Salvando Vidas -</v>
          </cell>
          <cell r="AV7234" t="str">
            <v>sc</v>
          </cell>
        </row>
        <row r="7235">
          <cell r="AP7235">
            <v>512137</v>
          </cell>
          <cell r="AQ7235">
            <v>13000603</v>
          </cell>
          <cell r="AR7235">
            <v>13</v>
          </cell>
          <cell r="AS7235">
            <v>41481</v>
          </cell>
          <cell r="AT7235" t="str">
            <v>SD Terminado Mantenimiento Periódico UAERMV Circuito Movilidad  -</v>
          </cell>
          <cell r="AV7235" t="str">
            <v>sc</v>
          </cell>
        </row>
        <row r="7236">
          <cell r="AP7236">
            <v>512146</v>
          </cell>
          <cell r="AQ7236">
            <v>13000770</v>
          </cell>
          <cell r="AR7236">
            <v>13</v>
          </cell>
          <cell r="AS7236">
            <v>42768</v>
          </cell>
          <cell r="AT7236" t="str">
            <v>SD Reservado Acciones de Movilidad UAERMV Circuito Movilidad Salvando Vidas -</v>
          </cell>
          <cell r="AV7236" t="str">
            <v>sc</v>
          </cell>
        </row>
        <row r="7237">
          <cell r="AP7237">
            <v>512158</v>
          </cell>
          <cell r="AQ7237">
            <v>13000838</v>
          </cell>
          <cell r="AR7237">
            <v>13</v>
          </cell>
          <cell r="AS7237">
            <v>42768</v>
          </cell>
          <cell r="AT7237" t="str">
            <v>SD Reservado Acciones de Movilidad UAERMV Circuito Movilidad Salvando Vidas -</v>
          </cell>
          <cell r="AV7237" t="str">
            <v>UMV SALVANDO VIDAS</v>
          </cell>
        </row>
        <row r="7238">
          <cell r="AP7238">
            <v>512359</v>
          </cell>
          <cell r="AQ7238">
            <v>50008269</v>
          </cell>
          <cell r="AR7238">
            <v>13</v>
          </cell>
          <cell r="AS7238">
            <v>42313</v>
          </cell>
          <cell r="AT7238" t="str">
            <v>IDU-2053-2015 Terminado Mantenimiento Periódico IDU Circuito Movilidad  -Calzada 2, Calzada 4, Calzada 6, Calzada 8-POLIZA ESTABILIDAD ACTIVA</v>
          </cell>
          <cell r="AV7238" t="str">
            <v>sc</v>
          </cell>
        </row>
        <row r="7239">
          <cell r="AP7239">
            <v>512365</v>
          </cell>
          <cell r="AQ7239">
            <v>50008271</v>
          </cell>
          <cell r="AR7239">
            <v>13</v>
          </cell>
          <cell r="AS7239">
            <v>42667</v>
          </cell>
          <cell r="AT7239" t="str">
            <v>SD Terminado Mantenimiento Rutinario UAERMV Circuito Movilidad SD -</v>
          </cell>
          <cell r="AV7239" t="str">
            <v>sc</v>
          </cell>
        </row>
        <row r="7240">
          <cell r="AP7240">
            <v>512368</v>
          </cell>
          <cell r="AQ7240">
            <v>50008271</v>
          </cell>
          <cell r="AR7240">
            <v>13</v>
          </cell>
          <cell r="AS7240">
            <v>42226</v>
          </cell>
          <cell r="AT7240" t="str">
            <v>UMV-638-2013 Terminado Acciones de Movilidad UAERMV Circuito Movilidad  -</v>
          </cell>
          <cell r="AV7240" t="str">
            <v>sc</v>
          </cell>
        </row>
        <row r="7241">
          <cell r="AP7241">
            <v>512963</v>
          </cell>
          <cell r="AQ7241">
            <v>13002561</v>
          </cell>
          <cell r="AR7241">
            <v>13</v>
          </cell>
          <cell r="AS7241">
            <v>42226</v>
          </cell>
          <cell r="AT7241" t="str">
            <v>UMV-638-2013 Terminado Acciones de Movilidad UAERMV Arterial  -</v>
          </cell>
          <cell r="AV7241" t="str">
            <v>sc</v>
          </cell>
        </row>
        <row r="7242">
          <cell r="AP7242">
            <v>512974</v>
          </cell>
          <cell r="AQ7242">
            <v>13002563</v>
          </cell>
          <cell r="AR7242">
            <v>13</v>
          </cell>
          <cell r="AS7242">
            <v>42313</v>
          </cell>
          <cell r="AT7242" t="str">
            <v>IDU-70-2008 Terminado Acciones de Movilidad IDU Arterial  -</v>
          </cell>
          <cell r="AV7242" t="str">
            <v>sc</v>
          </cell>
        </row>
        <row r="7243">
          <cell r="AP7243">
            <v>512977</v>
          </cell>
          <cell r="AQ7243">
            <v>13002562</v>
          </cell>
          <cell r="AR7243">
            <v>13</v>
          </cell>
          <cell r="AS7243">
            <v>42313</v>
          </cell>
          <cell r="AT7243" t="str">
            <v>IDU-70-2008 Terminado Acciones de Movilidad IDU Arterial  -</v>
          </cell>
          <cell r="AV7243" t="str">
            <v>sc</v>
          </cell>
        </row>
        <row r="7244">
          <cell r="AP7244">
            <v>513005</v>
          </cell>
          <cell r="AQ7244">
            <v>13000543</v>
          </cell>
          <cell r="AR7244">
            <v>13</v>
          </cell>
          <cell r="AS7244">
            <v>42661</v>
          </cell>
          <cell r="AT7244" t="str">
            <v>SD Terminado Mantenimiento Periódico UAERMV Arterial SD Aclaración reporte ejecución mayo 2016-</v>
          </cell>
          <cell r="AV7244" t="str">
            <v>sc</v>
          </cell>
        </row>
        <row r="7245">
          <cell r="AP7245">
            <v>513007</v>
          </cell>
          <cell r="AQ7245">
            <v>13000543</v>
          </cell>
          <cell r="AR7245">
            <v>13</v>
          </cell>
          <cell r="AS7245">
            <v>42661</v>
          </cell>
          <cell r="AT7245" t="str">
            <v>SD Terminado Mantenimiento Periódico UAERMV Arterial SD Aclaración reporte ejecución mayo 2016-</v>
          </cell>
          <cell r="AV7245" t="str">
            <v>sc</v>
          </cell>
        </row>
        <row r="7246">
          <cell r="AP7246">
            <v>513134</v>
          </cell>
          <cell r="AQ7246">
            <v>13002443</v>
          </cell>
          <cell r="AR7246">
            <v>13</v>
          </cell>
          <cell r="AS7246">
            <v>42226</v>
          </cell>
          <cell r="AT7246" t="str">
            <v>UMV-638-2013 Terminado Acciones de Movilidad UAERMV Local  -</v>
          </cell>
          <cell r="AV7246" t="str">
            <v>sc</v>
          </cell>
        </row>
        <row r="7247">
          <cell r="AP7247">
            <v>513136</v>
          </cell>
          <cell r="AQ7247">
            <v>13002443</v>
          </cell>
          <cell r="AR7247">
            <v>13</v>
          </cell>
          <cell r="AS7247">
            <v>42226</v>
          </cell>
          <cell r="AT7247" t="str">
            <v>UMV-638-2013 Terminado Acciones de Movilidad UAERMV Local  -</v>
          </cell>
          <cell r="AV7247" t="str">
            <v>sc</v>
          </cell>
        </row>
        <row r="7248">
          <cell r="AP7248">
            <v>513139</v>
          </cell>
          <cell r="AQ7248">
            <v>13002009</v>
          </cell>
          <cell r="AR7248">
            <v>13</v>
          </cell>
          <cell r="AS7248">
            <v>42226</v>
          </cell>
          <cell r="AT7248" t="str">
            <v>UMV-638-2013 Terminado Acciones de Movilidad UAERMV Local  -</v>
          </cell>
          <cell r="AV7248" t="str">
            <v>sc</v>
          </cell>
        </row>
        <row r="7249">
          <cell r="AP7249">
            <v>513141</v>
          </cell>
          <cell r="AQ7249">
            <v>13002009</v>
          </cell>
          <cell r="AR7249">
            <v>13</v>
          </cell>
          <cell r="AS7249">
            <v>42226</v>
          </cell>
          <cell r="AT7249" t="str">
            <v>UMV-638-2013 Terminado Acciones de Movilidad UAERMV Local  -</v>
          </cell>
          <cell r="AV7249" t="str">
            <v>sc</v>
          </cell>
        </row>
        <row r="7250">
          <cell r="AP7250">
            <v>513144</v>
          </cell>
          <cell r="AQ7250">
            <v>13001906</v>
          </cell>
          <cell r="AR7250">
            <v>13</v>
          </cell>
          <cell r="AS7250">
            <v>42226</v>
          </cell>
          <cell r="AT7250" t="str">
            <v>UMV-638-2013 Terminado Acciones de Movilidad UAERMV Local  -</v>
          </cell>
          <cell r="AV7250" t="str">
            <v>sc</v>
          </cell>
        </row>
        <row r="7251">
          <cell r="AP7251">
            <v>513146</v>
          </cell>
          <cell r="AQ7251">
            <v>13001906</v>
          </cell>
          <cell r="AR7251">
            <v>13</v>
          </cell>
          <cell r="AS7251">
            <v>42226</v>
          </cell>
          <cell r="AT7251" t="str">
            <v>UMV-638-2013 Terminado Acciones de Movilidad UAERMV Local  -</v>
          </cell>
          <cell r="AV7251" t="str">
            <v>sc</v>
          </cell>
        </row>
        <row r="7252">
          <cell r="AP7252">
            <v>513149</v>
          </cell>
          <cell r="AQ7252">
            <v>13001835</v>
          </cell>
          <cell r="AR7252">
            <v>13</v>
          </cell>
          <cell r="AS7252">
            <v>42313</v>
          </cell>
          <cell r="AT7252" t="str">
            <v>IDU-55-2012 Terminado Acciones de Movilidad IDU Local  -</v>
          </cell>
          <cell r="AV7252" t="str">
            <v>sc</v>
          </cell>
        </row>
        <row r="7253">
          <cell r="AP7253">
            <v>513151</v>
          </cell>
          <cell r="AQ7253">
            <v>13001835</v>
          </cell>
          <cell r="AR7253">
            <v>13</v>
          </cell>
          <cell r="AS7253">
            <v>42313</v>
          </cell>
          <cell r="AT7253" t="str">
            <v>IDU-1663-2014 Terminado Mantenimiento Periódico IDU Local  -</v>
          </cell>
          <cell r="AV7253" t="str">
            <v>sc</v>
          </cell>
        </row>
        <row r="7254">
          <cell r="AP7254">
            <v>513299</v>
          </cell>
          <cell r="AQ7254">
            <v>13000005</v>
          </cell>
          <cell r="AR7254">
            <v>13</v>
          </cell>
          <cell r="AS7254">
            <v>42760</v>
          </cell>
          <cell r="AT7254" t="str">
            <v>SD Terminado Parcheo UAERMV Arterial SD Reporte Ejecución diciembre de 2016-</v>
          </cell>
          <cell r="AV7254" t="str">
            <v>sc</v>
          </cell>
        </row>
        <row r="7255">
          <cell r="AP7255">
            <v>513302</v>
          </cell>
          <cell r="AQ7255">
            <v>13000192</v>
          </cell>
          <cell r="AR7255">
            <v>13</v>
          </cell>
          <cell r="AS7255">
            <v>42488</v>
          </cell>
          <cell r="AT7255" t="str">
            <v>SD Terminado Parcheo UAERMV Arterial  -</v>
          </cell>
          <cell r="AV7255" t="str">
            <v>sc</v>
          </cell>
        </row>
        <row r="7256">
          <cell r="AP7256">
            <v>513304</v>
          </cell>
          <cell r="AQ7256">
            <v>13000192</v>
          </cell>
          <cell r="AR7256">
            <v>13</v>
          </cell>
          <cell r="AS7256">
            <v>42488</v>
          </cell>
          <cell r="AT7256" t="str">
            <v>SD Terminado Parcheo UAERMV Arterial  -</v>
          </cell>
          <cell r="AV7256" t="str">
            <v>sc</v>
          </cell>
        </row>
        <row r="7257">
          <cell r="AP7257">
            <v>513307</v>
          </cell>
          <cell r="AQ7257">
            <v>13000389</v>
          </cell>
          <cell r="AR7257">
            <v>13</v>
          </cell>
          <cell r="AS7257">
            <v>42488</v>
          </cell>
          <cell r="AT7257" t="str">
            <v>SD Terminado Parcheo UAERMV Arterial  -</v>
          </cell>
          <cell r="AV7257" t="str">
            <v>sc</v>
          </cell>
        </row>
        <row r="7258">
          <cell r="AP7258">
            <v>513309</v>
          </cell>
          <cell r="AQ7258">
            <v>13000389</v>
          </cell>
          <cell r="AR7258">
            <v>13</v>
          </cell>
          <cell r="AS7258">
            <v>42488</v>
          </cell>
          <cell r="AT7258" t="str">
            <v>SD Terminado Parcheo UAERMV Arterial  -</v>
          </cell>
          <cell r="AV7258" t="str">
            <v>sc</v>
          </cell>
        </row>
        <row r="7259">
          <cell r="AP7259">
            <v>513312</v>
          </cell>
          <cell r="AQ7259">
            <v>13000135</v>
          </cell>
          <cell r="AR7259">
            <v>13</v>
          </cell>
          <cell r="AS7259">
            <v>42760</v>
          </cell>
          <cell r="AT7259" t="str">
            <v>SD Terminado Parcheo UAERMV Arterial SD Reporte Ejecución diciembre de 2016-Anden 7-POLIZA ESTABILIDAD ACTIVA</v>
          </cell>
          <cell r="AV7259" t="str">
            <v>sc</v>
          </cell>
        </row>
        <row r="7260">
          <cell r="AP7260">
            <v>513314</v>
          </cell>
          <cell r="AQ7260">
            <v>13000135</v>
          </cell>
          <cell r="AR7260">
            <v>13</v>
          </cell>
          <cell r="AS7260">
            <v>42760</v>
          </cell>
          <cell r="AT7260" t="str">
            <v>SD Terminado Parcheo UAERMV Arterial SD Reporte Ejecución diciembre de 2016-Anden 7-POLIZA ESTABILIDAD ACTIVA</v>
          </cell>
          <cell r="AV7260" t="str">
            <v>sc</v>
          </cell>
        </row>
        <row r="7261">
          <cell r="AP7261">
            <v>515998</v>
          </cell>
          <cell r="AQ7261">
            <v>13001488</v>
          </cell>
          <cell r="AR7261">
            <v>13</v>
          </cell>
          <cell r="AS7261">
            <v>42313</v>
          </cell>
          <cell r="AT7261" t="str">
            <v>IDU-70-2008 Terminado Acciones de Movilidad IDU Arterial  -</v>
          </cell>
          <cell r="AV7261" t="str">
            <v>sc</v>
          </cell>
        </row>
        <row r="7262">
          <cell r="AP7262">
            <v>516001</v>
          </cell>
          <cell r="AQ7262">
            <v>13001506</v>
          </cell>
          <cell r="AR7262">
            <v>13</v>
          </cell>
          <cell r="AS7262">
            <v>42313</v>
          </cell>
          <cell r="AT7262" t="str">
            <v>IDU-70-2008 Terminado Acciones de Movilidad IDU Arterial  -</v>
          </cell>
          <cell r="AV7262" t="str">
            <v>sc</v>
          </cell>
        </row>
        <row r="7263">
          <cell r="AP7263">
            <v>516003</v>
          </cell>
          <cell r="AQ7263">
            <v>13001506</v>
          </cell>
          <cell r="AR7263">
            <v>13</v>
          </cell>
          <cell r="AS7263">
            <v>42313</v>
          </cell>
          <cell r="AT7263" t="str">
            <v>IDU-70-2008 Terminado Acciones de Movilidad IDU Arterial  -</v>
          </cell>
          <cell r="AV7263" t="str">
            <v>sc</v>
          </cell>
        </row>
        <row r="7264">
          <cell r="AP7264">
            <v>516006</v>
          </cell>
          <cell r="AQ7264">
            <v>13001517</v>
          </cell>
          <cell r="AR7264">
            <v>13</v>
          </cell>
          <cell r="AS7264">
            <v>42313</v>
          </cell>
          <cell r="AT7264" t="str">
            <v>IDU-70-2008 Terminado Acciones de Movilidad IDU Arterial  -</v>
          </cell>
          <cell r="AV7264" t="str">
            <v>sc</v>
          </cell>
        </row>
        <row r="7265">
          <cell r="AP7265">
            <v>516008</v>
          </cell>
          <cell r="AQ7265">
            <v>13001517</v>
          </cell>
          <cell r="AR7265">
            <v>13</v>
          </cell>
          <cell r="AS7265">
            <v>42313</v>
          </cell>
          <cell r="AT7265" t="str">
            <v>IDU-70-2008 Terminado Acciones de Movilidad IDU Arterial  -</v>
          </cell>
          <cell r="AV7265" t="str">
            <v>sc</v>
          </cell>
        </row>
        <row r="7266">
          <cell r="AP7266">
            <v>516018</v>
          </cell>
          <cell r="AQ7266">
            <v>13001526</v>
          </cell>
          <cell r="AR7266">
            <v>13</v>
          </cell>
          <cell r="AS7266">
            <v>42313</v>
          </cell>
          <cell r="AT7266" t="str">
            <v>IDU-70-2008 Terminado Acciones de Movilidad IDU Arterial  -</v>
          </cell>
          <cell r="AV7266" t="str">
            <v>sc</v>
          </cell>
        </row>
        <row r="7267">
          <cell r="AP7267">
            <v>516020</v>
          </cell>
          <cell r="AQ7267">
            <v>13001526</v>
          </cell>
          <cell r="AR7267">
            <v>13</v>
          </cell>
          <cell r="AS7267">
            <v>42313</v>
          </cell>
          <cell r="AT7267" t="str">
            <v>IDU-70-2008 Terminado Acciones de Movilidad IDU Arterial  -</v>
          </cell>
          <cell r="AV7267" t="str">
            <v>sc</v>
          </cell>
        </row>
        <row r="7268">
          <cell r="AP7268">
            <v>516023</v>
          </cell>
          <cell r="AQ7268">
            <v>13001471</v>
          </cell>
          <cell r="AR7268">
            <v>13</v>
          </cell>
          <cell r="AS7268">
            <v>42313</v>
          </cell>
          <cell r="AT7268" t="str">
            <v>IDU-70-2008 Terminado Acciones de Movilidad IDU Arterial  -</v>
          </cell>
          <cell r="AV7268" t="str">
            <v>sc</v>
          </cell>
        </row>
        <row r="7269">
          <cell r="AP7269">
            <v>516025</v>
          </cell>
          <cell r="AQ7269">
            <v>13001471</v>
          </cell>
          <cell r="AR7269">
            <v>13</v>
          </cell>
          <cell r="AS7269">
            <v>42313</v>
          </cell>
          <cell r="AT7269" t="str">
            <v>IDU-70-2008 Terminado Acciones de Movilidad IDU Arterial  -</v>
          </cell>
          <cell r="AV7269" t="str">
            <v>sc</v>
          </cell>
        </row>
        <row r="7270">
          <cell r="AP7270">
            <v>516028</v>
          </cell>
          <cell r="AQ7270">
            <v>13001529</v>
          </cell>
          <cell r="AR7270">
            <v>13</v>
          </cell>
          <cell r="AS7270">
            <v>42313</v>
          </cell>
          <cell r="AT7270" t="str">
            <v>IDU-70-2008 Terminado Acciones de Movilidad IDU Arterial  -</v>
          </cell>
          <cell r="AV7270" t="str">
            <v>sc</v>
          </cell>
        </row>
        <row r="7271">
          <cell r="AP7271">
            <v>516030</v>
          </cell>
          <cell r="AQ7271">
            <v>13001529</v>
          </cell>
          <cell r="AR7271">
            <v>13</v>
          </cell>
          <cell r="AS7271">
            <v>42313</v>
          </cell>
          <cell r="AT7271" t="str">
            <v>IDU-70-2008 Terminado Acciones de Movilidad IDU Arterial  -</v>
          </cell>
          <cell r="AV7271" t="str">
            <v>sc</v>
          </cell>
        </row>
        <row r="7272">
          <cell r="AP7272">
            <v>516035</v>
          </cell>
          <cell r="AQ7272">
            <v>13001544</v>
          </cell>
          <cell r="AR7272">
            <v>13</v>
          </cell>
          <cell r="AS7272">
            <v>42313</v>
          </cell>
          <cell r="AT7272" t="str">
            <v>IDU-70-2008 Terminado Acciones de Movilidad IDU Arterial  -</v>
          </cell>
          <cell r="AV7272" t="str">
            <v>sc</v>
          </cell>
        </row>
        <row r="7273">
          <cell r="AP7273">
            <v>516038</v>
          </cell>
          <cell r="AQ7273">
            <v>13001550</v>
          </cell>
          <cell r="AR7273">
            <v>13</v>
          </cell>
          <cell r="AS7273">
            <v>42313</v>
          </cell>
          <cell r="AT7273" t="str">
            <v>IDU-70-2008 Terminado Acciones de Movilidad IDU Arterial  -</v>
          </cell>
          <cell r="AV7273" t="str">
            <v>sc</v>
          </cell>
        </row>
        <row r="7274">
          <cell r="AP7274">
            <v>516040</v>
          </cell>
          <cell r="AQ7274">
            <v>13001550</v>
          </cell>
          <cell r="AR7274">
            <v>13</v>
          </cell>
          <cell r="AS7274">
            <v>42313</v>
          </cell>
          <cell r="AT7274" t="str">
            <v>IDU-70-2008 Terminado Acciones de Movilidad IDU Arterial  -</v>
          </cell>
          <cell r="AV7274" t="str">
            <v>sc</v>
          </cell>
        </row>
        <row r="7275">
          <cell r="AP7275">
            <v>516060</v>
          </cell>
          <cell r="AQ7275">
            <v>13001565</v>
          </cell>
          <cell r="AR7275">
            <v>13</v>
          </cell>
          <cell r="AS7275">
            <v>42313</v>
          </cell>
          <cell r="AT7275" t="str">
            <v>IDU-70-2008 Terminado Acciones de Movilidad IDU Arterial  -</v>
          </cell>
          <cell r="AV7275" t="str">
            <v>sc</v>
          </cell>
        </row>
        <row r="7276">
          <cell r="AP7276">
            <v>516070</v>
          </cell>
          <cell r="AQ7276">
            <v>13001444</v>
          </cell>
          <cell r="AR7276">
            <v>13</v>
          </cell>
          <cell r="AS7276">
            <v>42313</v>
          </cell>
          <cell r="AT7276" t="str">
            <v>IDU-70-2008 Terminado Acciones de Movilidad IDU Arterial  -</v>
          </cell>
          <cell r="AV7276" t="str">
            <v>sc</v>
          </cell>
        </row>
        <row r="7277">
          <cell r="AP7277">
            <v>516072</v>
          </cell>
          <cell r="AQ7277">
            <v>13001444</v>
          </cell>
          <cell r="AR7277">
            <v>13</v>
          </cell>
          <cell r="AS7277">
            <v>42313</v>
          </cell>
          <cell r="AT7277" t="str">
            <v>IDU-70-2008 Terminado Acciones de Movilidad IDU Arterial  -</v>
          </cell>
          <cell r="AV7277" t="str">
            <v>sc</v>
          </cell>
        </row>
        <row r="7278">
          <cell r="AP7278">
            <v>516107</v>
          </cell>
          <cell r="AQ7278">
            <v>13001442</v>
          </cell>
          <cell r="AR7278">
            <v>13</v>
          </cell>
          <cell r="AS7278">
            <v>42313</v>
          </cell>
          <cell r="AT7278" t="str">
            <v>IDU-70-2008 Terminado Acciones de Movilidad IDU Arterial  -</v>
          </cell>
          <cell r="AV7278" t="str">
            <v>sc</v>
          </cell>
        </row>
        <row r="7279">
          <cell r="AP7279">
            <v>516109</v>
          </cell>
          <cell r="AQ7279">
            <v>13001442</v>
          </cell>
          <cell r="AR7279">
            <v>13</v>
          </cell>
          <cell r="AS7279">
            <v>42313</v>
          </cell>
          <cell r="AT7279" t="str">
            <v>IDU-70-2008 Terminado Acciones de Movilidad IDU Arterial  -</v>
          </cell>
          <cell r="AV7279" t="str">
            <v>sc</v>
          </cell>
        </row>
        <row r="7280">
          <cell r="AP7280">
            <v>516942</v>
          </cell>
          <cell r="AQ7280">
            <v>50008245</v>
          </cell>
          <cell r="AR7280">
            <v>13</v>
          </cell>
          <cell r="AS7280">
            <v>42226</v>
          </cell>
          <cell r="AT7280" t="str">
            <v>UMV-638-2013 Terminado Acciones de Movilidad UAERMV Local  -</v>
          </cell>
          <cell r="AV7280" t="str">
            <v>sc</v>
          </cell>
        </row>
        <row r="7281">
          <cell r="AP7281">
            <v>516944</v>
          </cell>
          <cell r="AQ7281">
            <v>50008245</v>
          </cell>
          <cell r="AR7281">
            <v>13</v>
          </cell>
          <cell r="AS7281">
            <v>42226</v>
          </cell>
          <cell r="AT7281" t="str">
            <v>UMV-638-2013 Terminado Acciones de Movilidad UAERMV Local  -</v>
          </cell>
          <cell r="AV7281" t="str">
            <v>sc</v>
          </cell>
        </row>
        <row r="7282">
          <cell r="AP7282">
            <v>516947</v>
          </cell>
          <cell r="AQ7282">
            <v>13001708</v>
          </cell>
          <cell r="AR7282">
            <v>13</v>
          </cell>
          <cell r="AS7282">
            <v>42226</v>
          </cell>
          <cell r="AT7282" t="str">
            <v>UMV-638-2013 Terminado Acciones de Movilidad UAERMV Local  -</v>
          </cell>
          <cell r="AV7282" t="str">
            <v>sc</v>
          </cell>
        </row>
        <row r="7283">
          <cell r="AP7283">
            <v>516949</v>
          </cell>
          <cell r="AQ7283">
            <v>13001708</v>
          </cell>
          <cell r="AR7283">
            <v>13</v>
          </cell>
          <cell r="AS7283">
            <v>42313</v>
          </cell>
          <cell r="AT7283" t="str">
            <v>IDU-1663-2014 Terminado Mantenimiento Periódico IDU Local  -</v>
          </cell>
          <cell r="AV7283" t="str">
            <v>sc</v>
          </cell>
        </row>
        <row r="7284">
          <cell r="AP7284">
            <v>516952</v>
          </cell>
          <cell r="AQ7284">
            <v>13001946</v>
          </cell>
          <cell r="AR7284">
            <v>13</v>
          </cell>
          <cell r="AS7284">
            <v>42226</v>
          </cell>
          <cell r="AT7284" t="str">
            <v>UMV-638-2013 Terminado Acciones de Movilidad UAERMV Local  -</v>
          </cell>
          <cell r="AV7284" t="str">
            <v>sc</v>
          </cell>
        </row>
        <row r="7285">
          <cell r="AP7285">
            <v>516954</v>
          </cell>
          <cell r="AQ7285">
            <v>13001946</v>
          </cell>
          <cell r="AR7285">
            <v>13</v>
          </cell>
          <cell r="AS7285">
            <v>42226</v>
          </cell>
          <cell r="AT7285" t="str">
            <v>UMV-638-2013 Terminado Acciones de Movilidad UAERMV Local  -</v>
          </cell>
          <cell r="AV7285" t="str">
            <v>sc</v>
          </cell>
        </row>
        <row r="7286">
          <cell r="AP7286">
            <v>516957</v>
          </cell>
          <cell r="AQ7286">
            <v>13002096</v>
          </cell>
          <cell r="AR7286">
            <v>13</v>
          </cell>
          <cell r="AS7286">
            <v>42226</v>
          </cell>
          <cell r="AT7286" t="str">
            <v>UMV-638-2013 Terminado Acciones de Movilidad UAERMV Local  -</v>
          </cell>
          <cell r="AV7286" t="str">
            <v>sc</v>
          </cell>
        </row>
        <row r="7287">
          <cell r="AP7287">
            <v>516959</v>
          </cell>
          <cell r="AQ7287">
            <v>13002096</v>
          </cell>
          <cell r="AR7287">
            <v>13</v>
          </cell>
          <cell r="AS7287">
            <v>42226</v>
          </cell>
          <cell r="AT7287" t="str">
            <v>UMV-638-2013 Terminado Acciones de Movilidad UAERMV Local  -</v>
          </cell>
          <cell r="AV7287" t="str">
            <v>sc</v>
          </cell>
        </row>
        <row r="7288">
          <cell r="AP7288">
            <v>516977</v>
          </cell>
          <cell r="AQ7288">
            <v>13002663</v>
          </cell>
          <cell r="AR7288">
            <v>13</v>
          </cell>
          <cell r="AS7288">
            <v>42226</v>
          </cell>
          <cell r="AT7288" t="str">
            <v>UMV-638-2013 Terminado Acciones de Movilidad UAERMV Local  -</v>
          </cell>
          <cell r="AV7288" t="str">
            <v>sc</v>
          </cell>
        </row>
        <row r="7289">
          <cell r="AP7289">
            <v>516979</v>
          </cell>
          <cell r="AQ7289">
            <v>13002663</v>
          </cell>
          <cell r="AR7289">
            <v>13</v>
          </cell>
          <cell r="AS7289">
            <v>42313</v>
          </cell>
          <cell r="AT7289" t="str">
            <v>IDU-1663-2014 Terminado Mantenimiento Periódico IDU Local  -</v>
          </cell>
          <cell r="AV7289" t="str">
            <v>sc</v>
          </cell>
        </row>
        <row r="7290">
          <cell r="AP7290">
            <v>516992</v>
          </cell>
          <cell r="AQ7290">
            <v>13002662</v>
          </cell>
          <cell r="AR7290">
            <v>13</v>
          </cell>
          <cell r="AS7290">
            <v>42226</v>
          </cell>
          <cell r="AT7290" t="str">
            <v>UMV-638-2013 Terminado Acciones de Movilidad UAERMV Local  -</v>
          </cell>
          <cell r="AV7290" t="str">
            <v>sc</v>
          </cell>
        </row>
        <row r="7291">
          <cell r="AP7291">
            <v>516994</v>
          </cell>
          <cell r="AQ7291">
            <v>13002662</v>
          </cell>
          <cell r="AR7291">
            <v>13</v>
          </cell>
          <cell r="AS7291">
            <v>42226</v>
          </cell>
          <cell r="AT7291" t="str">
            <v>UMV-638-2013 Terminado Acciones de Movilidad UAERMV Local  -</v>
          </cell>
          <cell r="AV7291" t="str">
            <v>sc</v>
          </cell>
        </row>
        <row r="7292">
          <cell r="AP7292">
            <v>517198</v>
          </cell>
          <cell r="AQ7292">
            <v>13000775</v>
          </cell>
          <cell r="AR7292">
            <v>13</v>
          </cell>
          <cell r="AS7292">
            <v>42342</v>
          </cell>
          <cell r="AT7292" t="str">
            <v>IDU-137-2007 Terminado Construcción IDU Arterial  -</v>
          </cell>
          <cell r="AV7292" t="str">
            <v>sc</v>
          </cell>
        </row>
        <row r="7293">
          <cell r="AP7293">
            <v>517242</v>
          </cell>
          <cell r="AQ7293">
            <v>13000500</v>
          </cell>
          <cell r="AR7293">
            <v>13</v>
          </cell>
          <cell r="AS7293">
            <v>42342</v>
          </cell>
          <cell r="AT7293" t="str">
            <v>IDU-137-2007 Terminado Construcción IDU Arterial  -</v>
          </cell>
          <cell r="AV7293" t="str">
            <v>sc</v>
          </cell>
        </row>
        <row r="7294">
          <cell r="AP7294">
            <v>517457</v>
          </cell>
          <cell r="AQ7294">
            <v>13002525</v>
          </cell>
          <cell r="AR7294">
            <v>13</v>
          </cell>
          <cell r="AS7294">
            <v>42313</v>
          </cell>
          <cell r="AT7294" t="str">
            <v>IDU-1810-2013 Terminado Mantenimiento Periódico IDU Arterial  -</v>
          </cell>
          <cell r="AV7294" t="str">
            <v>sc</v>
          </cell>
        </row>
        <row r="7295">
          <cell r="AP7295">
            <v>517460</v>
          </cell>
          <cell r="AQ7295">
            <v>13000525</v>
          </cell>
          <cell r="AR7295">
            <v>13</v>
          </cell>
          <cell r="AS7295">
            <v>42313</v>
          </cell>
          <cell r="AT7295" t="str">
            <v>IDU-70-2008 Terminado Acciones de Movilidad IDU Arterial  -</v>
          </cell>
          <cell r="AV7295" t="str">
            <v>sc</v>
          </cell>
        </row>
        <row r="7296">
          <cell r="AP7296">
            <v>517464</v>
          </cell>
          <cell r="AQ7296">
            <v>13000525</v>
          </cell>
          <cell r="AR7296">
            <v>13</v>
          </cell>
          <cell r="AS7296">
            <v>42313</v>
          </cell>
          <cell r="AT7296" t="str">
            <v>IDU-70-2008 Terminado Acciones de Movilidad IDU Arterial  -</v>
          </cell>
          <cell r="AV7296" t="str">
            <v>sc</v>
          </cell>
        </row>
        <row r="7297">
          <cell r="AP7297">
            <v>517609</v>
          </cell>
          <cell r="AQ7297">
            <v>13002556</v>
          </cell>
          <cell r="AR7297">
            <v>13</v>
          </cell>
          <cell r="AS7297">
            <v>41481</v>
          </cell>
          <cell r="AT7297" t="str">
            <v>SD Terminado Mantenimiento Periódico UAERMV Circuito Movilidad  -</v>
          </cell>
          <cell r="AV7297" t="str">
            <v>sc</v>
          </cell>
        </row>
        <row r="7298">
          <cell r="AP7298">
            <v>517612</v>
          </cell>
          <cell r="AQ7298">
            <v>13000317</v>
          </cell>
          <cell r="AR7298">
            <v>13</v>
          </cell>
          <cell r="AS7298">
            <v>42342</v>
          </cell>
          <cell r="AT7298" t="str">
            <v>IDU-137-2007 Terminado Construcción IDU Arterial  -</v>
          </cell>
          <cell r="AV7298" t="str">
            <v>sc</v>
          </cell>
        </row>
        <row r="7299">
          <cell r="AP7299">
            <v>517656</v>
          </cell>
          <cell r="AQ7299">
            <v>13000242</v>
          </cell>
          <cell r="AR7299">
            <v>13</v>
          </cell>
          <cell r="AS7299">
            <v>42342</v>
          </cell>
          <cell r="AT7299" t="str">
            <v>IDU-137-2007 Terminado Construcción IDU Arterial  -</v>
          </cell>
          <cell r="AV7299" t="str">
            <v>sc</v>
          </cell>
        </row>
        <row r="7300">
          <cell r="AP7300">
            <v>517809</v>
          </cell>
          <cell r="AQ7300">
            <v>13002568</v>
          </cell>
          <cell r="AR7300">
            <v>13</v>
          </cell>
          <cell r="AS7300">
            <v>42474</v>
          </cell>
          <cell r="AT7300" t="str">
            <v>IDU-1806-2015 Terminado Acciones de Movilidad IDU Arterial BRIGADA FASE I - MVA NO TRONCAL Y SITP -</v>
          </cell>
          <cell r="AV7300" t="str">
            <v>sc</v>
          </cell>
        </row>
        <row r="7301">
          <cell r="AP7301">
            <v>518338</v>
          </cell>
          <cell r="AQ7301">
            <v>50008281</v>
          </cell>
          <cell r="AR7301">
            <v>13</v>
          </cell>
          <cell r="AS7301">
            <v>42313</v>
          </cell>
          <cell r="AT7301" t="str">
            <v>IDU-70-2008 Terminado Acciones de Movilidad IDU Arterial  -Ponton1-POLIZA ESTABILIDAD ACTIVA</v>
          </cell>
          <cell r="AV7301" t="str">
            <v>sc</v>
          </cell>
        </row>
        <row r="7302">
          <cell r="AP7302">
            <v>518350</v>
          </cell>
          <cell r="AQ7302">
            <v>13001193</v>
          </cell>
          <cell r="AR7302">
            <v>13</v>
          </cell>
          <cell r="AS7302">
            <v>42313</v>
          </cell>
          <cell r="AT7302" t="str">
            <v>IDU-70-2008 Terminado Acciones de Movilidad IDU Arterial  -</v>
          </cell>
          <cell r="AV7302" t="str">
            <v>sc</v>
          </cell>
        </row>
        <row r="7303">
          <cell r="AP7303">
            <v>518352</v>
          </cell>
          <cell r="AQ7303">
            <v>13001193</v>
          </cell>
          <cell r="AR7303">
            <v>13</v>
          </cell>
          <cell r="AS7303">
            <v>42313</v>
          </cell>
          <cell r="AT7303" t="str">
            <v>IDU-70-2008 Terminado Acciones de Movilidad IDU Arterial  -</v>
          </cell>
          <cell r="AV7303" t="str">
            <v>sc</v>
          </cell>
        </row>
        <row r="7304">
          <cell r="AP7304">
            <v>519105</v>
          </cell>
          <cell r="AQ7304">
            <v>13002436</v>
          </cell>
          <cell r="AR7304">
            <v>13</v>
          </cell>
          <cell r="AS7304">
            <v>42731</v>
          </cell>
          <cell r="AT7304" t="str">
            <v>SD Reservado Mantenimiento Rutinario IDU Local EJECUCION SITP 2016 -</v>
          </cell>
          <cell r="AV7304" t="str">
            <v>SITP 2016</v>
          </cell>
        </row>
        <row r="7305">
          <cell r="AP7305">
            <v>519267</v>
          </cell>
          <cell r="AQ7305">
            <v>13000246</v>
          </cell>
          <cell r="AR7305">
            <v>13</v>
          </cell>
          <cell r="AS7305">
            <v>42488</v>
          </cell>
          <cell r="AT7305" t="str">
            <v>SD Terminado Parcheo UAERMV Arterial  -</v>
          </cell>
          <cell r="AV7305" t="str">
            <v>sc</v>
          </cell>
        </row>
        <row r="7306">
          <cell r="AP7306">
            <v>519269</v>
          </cell>
          <cell r="AQ7306">
            <v>13000246</v>
          </cell>
          <cell r="AR7306">
            <v>13</v>
          </cell>
          <cell r="AS7306">
            <v>42488</v>
          </cell>
          <cell r="AT7306" t="str">
            <v>SD Terminado Parcheo UAERMV Arterial  -</v>
          </cell>
          <cell r="AV7306" t="str">
            <v>sc</v>
          </cell>
        </row>
        <row r="7307">
          <cell r="AP7307">
            <v>520724</v>
          </cell>
          <cell r="AQ7307">
            <v>13002168</v>
          </cell>
          <cell r="AR7307">
            <v>13</v>
          </cell>
          <cell r="AS7307">
            <v>42313</v>
          </cell>
          <cell r="AT7307" t="str">
            <v>IDU-70-2008 Terminado Acciones de Movilidad IDU Arterial  -</v>
          </cell>
          <cell r="AV7307" t="str">
            <v>sc</v>
          </cell>
        </row>
        <row r="7308">
          <cell r="AP7308">
            <v>520730</v>
          </cell>
          <cell r="AQ7308">
            <v>50008261</v>
          </cell>
          <cell r="AR7308">
            <v>13</v>
          </cell>
          <cell r="AS7308">
            <v>42313</v>
          </cell>
          <cell r="AT7308" t="str">
            <v>IDU-70-2008 Terminado Acciones de Movilidad IDU Arterial  -</v>
          </cell>
          <cell r="AV7308" t="str">
            <v>sc</v>
          </cell>
        </row>
        <row r="7309">
          <cell r="AP7309">
            <v>520735</v>
          </cell>
          <cell r="AQ7309">
            <v>50008261</v>
          </cell>
          <cell r="AR7309">
            <v>13</v>
          </cell>
          <cell r="AS7309">
            <v>42313</v>
          </cell>
          <cell r="AT7309" t="str">
            <v>IDU-70-2008 Terminado Acciones de Movilidad IDU Arterial  -</v>
          </cell>
          <cell r="AV7309" t="str">
            <v>sc</v>
          </cell>
        </row>
        <row r="7310">
          <cell r="AP7310">
            <v>523537</v>
          </cell>
          <cell r="AQ7310">
            <v>13000004</v>
          </cell>
          <cell r="AR7310">
            <v>13</v>
          </cell>
          <cell r="AS7310">
            <v>42412</v>
          </cell>
          <cell r="AT7310" t="str">
            <v>IDU-1806-2015 Contratado Mantenimiento Periódico IDU Arterial BRIGADA DE REACCIÓN VIAL -</v>
          </cell>
          <cell r="AV7310" t="str">
            <v>sc</v>
          </cell>
        </row>
        <row r="7311">
          <cell r="AP7311">
            <v>523539</v>
          </cell>
          <cell r="AQ7311">
            <v>13000004</v>
          </cell>
          <cell r="AR7311">
            <v>13</v>
          </cell>
          <cell r="AS7311">
            <v>42412</v>
          </cell>
          <cell r="AT7311" t="str">
            <v>IDU-1806-2015 Contratado Mantenimiento Periódico IDU Arterial BRIGADA DE REACCIÓN VIAL -</v>
          </cell>
          <cell r="AV7311" t="str">
            <v>sc</v>
          </cell>
        </row>
        <row r="7312">
          <cell r="AP7312">
            <v>523541</v>
          </cell>
          <cell r="AQ7312">
            <v>13000004</v>
          </cell>
          <cell r="AR7312">
            <v>13</v>
          </cell>
          <cell r="AS7312">
            <v>42412</v>
          </cell>
          <cell r="AT7312" t="str">
            <v>IDU-1806-2015 Contratado Mantenimiento Periódico IDU Arterial BRIGADA DE REACCIÓN VIAL -</v>
          </cell>
          <cell r="AV7312" t="str">
            <v>sc</v>
          </cell>
        </row>
        <row r="7313">
          <cell r="AP7313">
            <v>523571</v>
          </cell>
          <cell r="AQ7313">
            <v>13000088</v>
          </cell>
          <cell r="AR7313">
            <v>13</v>
          </cell>
          <cell r="AS7313">
            <v>42313</v>
          </cell>
          <cell r="AT7313" t="str">
            <v>IDU-70-2008 Terminado Acciones de Movilidad IDU Arterial  -Anden2 Puente7-POLIZA ESTABILIDAD ACTIVA</v>
          </cell>
          <cell r="AV7313" t="str">
            <v>sc</v>
          </cell>
        </row>
        <row r="7314">
          <cell r="AP7314">
            <v>523576</v>
          </cell>
          <cell r="AQ7314">
            <v>13000134</v>
          </cell>
          <cell r="AR7314">
            <v>13</v>
          </cell>
          <cell r="AS7314">
            <v>42313</v>
          </cell>
          <cell r="AT7314" t="str">
            <v>IDU-70-2008 Terminado Acciones de Movilidad IDU Arterial  -Anden 5-POLIZA ESTABILIDAD ACTIVA</v>
          </cell>
          <cell r="AV7314" t="str">
            <v>sc</v>
          </cell>
        </row>
        <row r="7315">
          <cell r="AP7315">
            <v>523578</v>
          </cell>
          <cell r="AQ7315">
            <v>13000134</v>
          </cell>
          <cell r="AR7315">
            <v>13</v>
          </cell>
          <cell r="AS7315">
            <v>42313</v>
          </cell>
          <cell r="AT7315" t="str">
            <v>IDU-70-2008 Terminado Acciones de Movilidad IDU Arterial  -Anden 5-POLIZA ESTABILIDAD ACTIVA</v>
          </cell>
          <cell r="AV7315" t="str">
            <v>sc</v>
          </cell>
        </row>
        <row r="7316">
          <cell r="AP7316">
            <v>523583</v>
          </cell>
          <cell r="AQ7316">
            <v>13000169</v>
          </cell>
          <cell r="AR7316">
            <v>13</v>
          </cell>
          <cell r="AS7316">
            <v>42313</v>
          </cell>
          <cell r="AT7316" t="str">
            <v>IDU-70-2008 Terminado Acciones de Movilidad IDU Arterial  -</v>
          </cell>
          <cell r="AV7316" t="str">
            <v>sc</v>
          </cell>
        </row>
        <row r="7317">
          <cell r="AP7317">
            <v>523650</v>
          </cell>
          <cell r="AQ7317">
            <v>13001182</v>
          </cell>
          <cell r="AR7317">
            <v>13</v>
          </cell>
          <cell r="AS7317">
            <v>42313</v>
          </cell>
          <cell r="AT7317" t="str">
            <v>IDU-70-2008 Terminado Acciones de Movilidad IDU Arterial  -Puente6-POLIZA ESTABILIDAD ACTIVA</v>
          </cell>
          <cell r="AV7317" t="str">
            <v>sc</v>
          </cell>
        </row>
        <row r="7318">
          <cell r="AP7318">
            <v>524266</v>
          </cell>
          <cell r="AQ7318">
            <v>13002146</v>
          </cell>
          <cell r="AR7318">
            <v>13</v>
          </cell>
          <cell r="AS7318">
            <v>42760</v>
          </cell>
          <cell r="AT7318" t="str">
            <v>SD Terminado Parcheo UAERMV Arterial SD Reporte Ejecución diciembre de 2016-</v>
          </cell>
          <cell r="AV7318" t="str">
            <v>sc</v>
          </cell>
        </row>
        <row r="7319">
          <cell r="AP7319">
            <v>524268</v>
          </cell>
          <cell r="AQ7319">
            <v>13002146</v>
          </cell>
          <cell r="AR7319">
            <v>13</v>
          </cell>
          <cell r="AS7319">
            <v>42760</v>
          </cell>
          <cell r="AT7319" t="str">
            <v>SD Terminado Parcheo UAERMV Arterial SD Reporte Ejecución diciembre de 2016-</v>
          </cell>
          <cell r="AV7319" t="str">
            <v>sc</v>
          </cell>
        </row>
        <row r="7320">
          <cell r="AP7320">
            <v>529610</v>
          </cell>
          <cell r="AQ7320">
            <v>13002168</v>
          </cell>
          <cell r="AR7320">
            <v>13</v>
          </cell>
          <cell r="AS7320">
            <v>42760</v>
          </cell>
          <cell r="AT7320" t="str">
            <v>SD Terminado Parcheo UAERMV Arterial SD Reporte Ejecución diciembre de 2016-</v>
          </cell>
          <cell r="AV7320" t="str">
            <v>sc</v>
          </cell>
        </row>
        <row r="7321">
          <cell r="AP7321">
            <v>530500</v>
          </cell>
          <cell r="AQ7321">
            <v>13002657</v>
          </cell>
          <cell r="AR7321">
            <v>13</v>
          </cell>
          <cell r="AS7321">
            <v>42313</v>
          </cell>
          <cell r="AT7321" t="str">
            <v>IDU-70-2008 Terminado Acciones de Movilidad IDU Circuito Movilidad  -</v>
          </cell>
          <cell r="AV7321" t="str">
            <v>sc</v>
          </cell>
        </row>
        <row r="7322">
          <cell r="AP7322">
            <v>530502</v>
          </cell>
          <cell r="AQ7322">
            <v>13002657</v>
          </cell>
          <cell r="AR7322">
            <v>13</v>
          </cell>
          <cell r="AS7322">
            <v>41298</v>
          </cell>
          <cell r="AT7322" t="str">
            <v>SD Terminado Mantenimiento Periódico UAERMV Circuito Movilidad  -</v>
          </cell>
          <cell r="AV7322" t="str">
            <v>sc</v>
          </cell>
        </row>
        <row r="7323">
          <cell r="AP7323">
            <v>532067</v>
          </cell>
          <cell r="AQ7323">
            <v>13002718</v>
          </cell>
          <cell r="AR7323">
            <v>13</v>
          </cell>
          <cell r="AS7323">
            <v>42226</v>
          </cell>
          <cell r="AT7323" t="str">
            <v>UMV-638-2013 Terminado Acciones de Movilidad UAERMV Local  -</v>
          </cell>
          <cell r="AV7323" t="str">
            <v>sc</v>
          </cell>
        </row>
        <row r="7324">
          <cell r="AP7324">
            <v>600089</v>
          </cell>
          <cell r="AQ7324">
            <v>13001845</v>
          </cell>
          <cell r="AR7324">
            <v>13</v>
          </cell>
          <cell r="AS7324">
            <v>42226</v>
          </cell>
          <cell r="AT7324" t="str">
            <v>UMV-638-2013 Terminado Acciones de Movilidad UAERMV Circuito Movilidad  -</v>
          </cell>
          <cell r="AV7324" t="str">
            <v>sc</v>
          </cell>
        </row>
        <row r="7325">
          <cell r="AP7325">
            <v>600091</v>
          </cell>
          <cell r="AQ7325">
            <v>13001845</v>
          </cell>
          <cell r="AR7325">
            <v>13</v>
          </cell>
          <cell r="AS7325">
            <v>42226</v>
          </cell>
          <cell r="AT7325" t="str">
            <v>UMV-638-2013 Terminado Acciones de Movilidad UAERMV Circuito Movilidad  -</v>
          </cell>
          <cell r="AV7325" t="str">
            <v>sc</v>
          </cell>
        </row>
        <row r="7326">
          <cell r="AP7326">
            <v>600094</v>
          </cell>
          <cell r="AQ7326">
            <v>13001897</v>
          </cell>
          <cell r="AR7326">
            <v>13</v>
          </cell>
          <cell r="AS7326">
            <v>42313</v>
          </cell>
          <cell r="AT7326" t="str">
            <v>IDU-70-2008 Terminado Acciones de Movilidad IDU Circuito Movilidad  -</v>
          </cell>
          <cell r="AV7326" t="str">
            <v>sc</v>
          </cell>
        </row>
        <row r="7327">
          <cell r="AP7327">
            <v>600096</v>
          </cell>
          <cell r="AQ7327">
            <v>13001897</v>
          </cell>
          <cell r="AR7327">
            <v>13</v>
          </cell>
          <cell r="AS7327">
            <v>42768</v>
          </cell>
          <cell r="AT7327" t="str">
            <v>SD Reservado Acciones de Movilidad UAERMV Circuito Movilidad Salvando Vidas -</v>
          </cell>
          <cell r="AV7327" t="str">
            <v>sc</v>
          </cell>
        </row>
        <row r="7328">
          <cell r="AP7328">
            <v>600099</v>
          </cell>
          <cell r="AQ7328">
            <v>13001943</v>
          </cell>
          <cell r="AR7328">
            <v>13</v>
          </cell>
          <cell r="AS7328">
            <v>42768</v>
          </cell>
          <cell r="AT7328" t="str">
            <v>SD Reservado Acciones de Movilidad UAERMV Circuito Movilidad Salvando Vidas -</v>
          </cell>
          <cell r="AV7328" t="str">
            <v>sc</v>
          </cell>
        </row>
        <row r="7329">
          <cell r="AP7329">
            <v>600101</v>
          </cell>
          <cell r="AQ7329">
            <v>13001943</v>
          </cell>
          <cell r="AR7329">
            <v>13</v>
          </cell>
          <cell r="AS7329">
            <v>42226</v>
          </cell>
          <cell r="AT7329" t="str">
            <v>UMV-638-2013 Terminado Acciones de Movilidad UAERMV Circuito Movilidad  -</v>
          </cell>
          <cell r="AV7329" t="str">
            <v>sc</v>
          </cell>
        </row>
        <row r="7330">
          <cell r="AP7330">
            <v>600269</v>
          </cell>
          <cell r="AQ7330">
            <v>13000401</v>
          </cell>
          <cell r="AR7330">
            <v>13</v>
          </cell>
          <cell r="AS7330">
            <v>42516</v>
          </cell>
          <cell r="AT7330" t="str">
            <v>SD Reservado Diagnostico IDU Circuito Movilidad SITP 2016 -</v>
          </cell>
          <cell r="AV7330" t="str">
            <v>sc</v>
          </cell>
        </row>
        <row r="7331">
          <cell r="AP7331">
            <v>600271</v>
          </cell>
          <cell r="AQ7331">
            <v>13000401</v>
          </cell>
          <cell r="AR7331">
            <v>13</v>
          </cell>
          <cell r="AS7331">
            <v>42731</v>
          </cell>
          <cell r="AT7331" t="str">
            <v>SD Reservado Mantenimiento Periódico IDU Circuito Movilidad EJECUCION SITP 2016 -</v>
          </cell>
          <cell r="AV7331" t="str">
            <v>sc</v>
          </cell>
        </row>
        <row r="7332">
          <cell r="AP7332">
            <v>604391</v>
          </cell>
          <cell r="AQ7332">
            <v>13001803</v>
          </cell>
          <cell r="AR7332">
            <v>13</v>
          </cell>
          <cell r="AS7332">
            <v>42768</v>
          </cell>
          <cell r="AT7332" t="str">
            <v>SD Reservado Acciones de Movilidad UAERMV Circuito Movilidad Salvando Vidas -</v>
          </cell>
          <cell r="AV7332" t="str">
            <v>sc</v>
          </cell>
        </row>
        <row r="7333">
          <cell r="AP7333">
            <v>902772</v>
          </cell>
          <cell r="AQ7333">
            <v>13001452</v>
          </cell>
          <cell r="AR7333">
            <v>13</v>
          </cell>
          <cell r="AS7333">
            <v>42313</v>
          </cell>
          <cell r="AT7333" t="str">
            <v>IDU-55-2012 Terminado Acciones de Movilidad IDU Arterial  --POLIZA ESTABILIDAD ACTIVA</v>
          </cell>
          <cell r="AV7333" t="str">
            <v>sc</v>
          </cell>
        </row>
        <row r="7334">
          <cell r="AP7334">
            <v>902800</v>
          </cell>
          <cell r="AQ7334">
            <v>50008270</v>
          </cell>
          <cell r="AR7334">
            <v>13</v>
          </cell>
          <cell r="AS7334">
            <v>42313</v>
          </cell>
          <cell r="AT7334" t="str">
            <v>IDU-062-2012 Terminado Mantenimiento Periódico IDU Arterial  --POLIZA ESTABILIDAD ACTIVA</v>
          </cell>
          <cell r="AV7334" t="str">
            <v>sc</v>
          </cell>
        </row>
        <row r="7335">
          <cell r="AP7335">
            <v>902858</v>
          </cell>
          <cell r="AQ7335">
            <v>13002027</v>
          </cell>
          <cell r="AR7335">
            <v>13</v>
          </cell>
          <cell r="AS7335">
            <v>42313</v>
          </cell>
          <cell r="AT7335" t="str">
            <v>IDU-062-2012 Terminado Mantenimiento Periódico IDU Arterial  --POLIZA ESTABILIDAD ACTIVA</v>
          </cell>
          <cell r="AV7335" t="str">
            <v>sc</v>
          </cell>
        </row>
        <row r="7336">
          <cell r="AP7336">
            <v>2506350</v>
          </cell>
          <cell r="AQ7336">
            <v>13000004</v>
          </cell>
          <cell r="AR7336">
            <v>13</v>
          </cell>
          <cell r="AS7336">
            <v>42412</v>
          </cell>
          <cell r="AT7336" t="str">
            <v>IDU-1806-2015 Contratado Mantenimiento Periódico IDU Arterial BRIGADA DE REACCIÓN VIAL -</v>
          </cell>
          <cell r="AV7336" t="str">
            <v>sc</v>
          </cell>
        </row>
        <row r="7337">
          <cell r="AP7337">
            <v>24119587</v>
          </cell>
          <cell r="AQ7337">
            <v>50006422</v>
          </cell>
          <cell r="AR7337">
            <v>13</v>
          </cell>
          <cell r="AS7337">
            <v>42342</v>
          </cell>
          <cell r="AT7337" t="str">
            <v>IDU-137-2007 Terminado Construcción IDU Arterial  -</v>
          </cell>
          <cell r="AV7337" t="str">
            <v>sc</v>
          </cell>
        </row>
        <row r="7338">
          <cell r="AP7338">
            <v>24119588</v>
          </cell>
          <cell r="AQ7338">
            <v>50006423</v>
          </cell>
          <cell r="AR7338">
            <v>13</v>
          </cell>
          <cell r="AS7338">
            <v>42342</v>
          </cell>
          <cell r="AT7338" t="str">
            <v>IDU-137-2007 Terminado Construcción IDU Arterial  -</v>
          </cell>
          <cell r="AV7338" t="str">
            <v>sc</v>
          </cell>
        </row>
        <row r="7339">
          <cell r="AP7339">
            <v>24120135</v>
          </cell>
          <cell r="AQ7339">
            <v>9003997</v>
          </cell>
          <cell r="AR7339">
            <v>13</v>
          </cell>
          <cell r="AS7339">
            <v>42412</v>
          </cell>
          <cell r="AT7339" t="str">
            <v>IDU-1806-2015 Contratado Mantenimiento Periódico IDU Arterial BRIGADA DE REACCIÓN VIAL -</v>
          </cell>
          <cell r="AV7339" t="str">
            <v>sc</v>
          </cell>
        </row>
        <row r="7340">
          <cell r="AP7340">
            <v>24120136</v>
          </cell>
          <cell r="AQ7340">
            <v>9003997</v>
          </cell>
          <cell r="AR7340">
            <v>13</v>
          </cell>
          <cell r="AS7340">
            <v>42412</v>
          </cell>
          <cell r="AT7340" t="str">
            <v>IDU-1806-2015 Contratado Mantenimiento Periódico IDU Arterial BRIGADA DE REACCIÓN VIAL -</v>
          </cell>
          <cell r="AV7340" t="str">
            <v>sc</v>
          </cell>
        </row>
        <row r="7341">
          <cell r="AP7341">
            <v>24120832</v>
          </cell>
          <cell r="AQ7341">
            <v>13000134</v>
          </cell>
          <cell r="AR7341">
            <v>13</v>
          </cell>
          <cell r="AS7341">
            <v>41298</v>
          </cell>
          <cell r="AT7341" t="str">
            <v>CONV-009-2011 Terminado Mantenimiento Periódico UAERMV Arterial  -Anden 5-POLIZA ESTABILIDAD ACTIVA</v>
          </cell>
          <cell r="AV7341" t="str">
            <v>sc</v>
          </cell>
        </row>
        <row r="7342">
          <cell r="AP7342">
            <v>24120834</v>
          </cell>
          <cell r="AQ7342">
            <v>13000192</v>
          </cell>
          <cell r="AR7342">
            <v>13</v>
          </cell>
          <cell r="AS7342">
            <v>42488</v>
          </cell>
          <cell r="AT7342" t="str">
            <v>SD Terminado Parcheo UAERMV Arterial  -</v>
          </cell>
          <cell r="AV7342" t="str">
            <v>sc</v>
          </cell>
        </row>
        <row r="7343">
          <cell r="AP7343">
            <v>24120835</v>
          </cell>
          <cell r="AQ7343">
            <v>13000246</v>
          </cell>
          <cell r="AR7343">
            <v>13</v>
          </cell>
          <cell r="AS7343">
            <v>42488</v>
          </cell>
          <cell r="AT7343" t="str">
            <v>SD Terminado Parcheo UAERMV Arterial  -</v>
          </cell>
          <cell r="AV7343" t="str">
            <v>sc</v>
          </cell>
        </row>
        <row r="7344">
          <cell r="AP7344">
            <v>24120839</v>
          </cell>
          <cell r="AQ7344">
            <v>13000389</v>
          </cell>
          <cell r="AR7344">
            <v>13</v>
          </cell>
          <cell r="AS7344">
            <v>42488</v>
          </cell>
          <cell r="AT7344" t="str">
            <v>SD Terminado Parcheo UAERMV Arterial  -</v>
          </cell>
          <cell r="AV7344" t="str">
            <v>sc</v>
          </cell>
        </row>
        <row r="7345">
          <cell r="AP7345">
            <v>24120840</v>
          </cell>
          <cell r="AQ7345">
            <v>13000428</v>
          </cell>
          <cell r="AR7345">
            <v>13</v>
          </cell>
          <cell r="AS7345">
            <v>42488</v>
          </cell>
          <cell r="AT7345" t="str">
            <v>SD Terminado Parcheo UAERMV Arterial  -</v>
          </cell>
          <cell r="AV7345" t="str">
            <v>sc</v>
          </cell>
        </row>
        <row r="7346">
          <cell r="AP7346">
            <v>24120856</v>
          </cell>
          <cell r="AQ7346">
            <v>13000543</v>
          </cell>
          <cell r="AR7346">
            <v>13</v>
          </cell>
          <cell r="AS7346">
            <v>42488</v>
          </cell>
          <cell r="AT7346" t="str">
            <v>SD Terminado Parcheo UAERMV Arterial  -</v>
          </cell>
          <cell r="AV7346" t="str">
            <v>sc</v>
          </cell>
        </row>
        <row r="7347">
          <cell r="AP7347">
            <v>24120864</v>
          </cell>
          <cell r="AQ7347">
            <v>13000660</v>
          </cell>
          <cell r="AR7347">
            <v>13</v>
          </cell>
          <cell r="AS7347">
            <v>42313</v>
          </cell>
          <cell r="AT7347" t="str">
            <v>IDU-70-2008 Terminado Acciones de Movilidad IDU Arterial  -</v>
          </cell>
          <cell r="AV7347" t="str">
            <v>sc</v>
          </cell>
        </row>
        <row r="7348">
          <cell r="AP7348">
            <v>24120886</v>
          </cell>
          <cell r="AQ7348">
            <v>13001689</v>
          </cell>
          <cell r="AR7348">
            <v>13</v>
          </cell>
          <cell r="AS7348">
            <v>41519</v>
          </cell>
          <cell r="AT7348" t="str">
            <v>SD Terminado Mantenimiento Periódico UAERMV Arterial  -</v>
          </cell>
          <cell r="AV7348" t="str">
            <v>sc</v>
          </cell>
        </row>
        <row r="7349">
          <cell r="AP7349">
            <v>24120897</v>
          </cell>
          <cell r="AQ7349">
            <v>13002105</v>
          </cell>
          <cell r="AR7349">
            <v>13</v>
          </cell>
          <cell r="AS7349">
            <v>41047</v>
          </cell>
          <cell r="AT7349" t="str">
            <v>CONV-009-2011 Terminado Mantenimiento Periódico UAERMV Arterial  --POLIZA ESTABILIDAD ACTIVA</v>
          </cell>
          <cell r="AV7349" t="str">
            <v>sc</v>
          </cell>
        </row>
        <row r="7350">
          <cell r="AP7350">
            <v>24120908</v>
          </cell>
          <cell r="AQ7350">
            <v>13002158</v>
          </cell>
          <cell r="AR7350">
            <v>13</v>
          </cell>
          <cell r="AS7350">
            <v>42760</v>
          </cell>
          <cell r="AT7350" t="str">
            <v>SD Terminado Parcheo UAERMV Arterial SD Reporte Ejecución diciembre de 2016-</v>
          </cell>
          <cell r="AV7350" t="str">
            <v>sc</v>
          </cell>
        </row>
        <row r="7351">
          <cell r="AP7351">
            <v>24120911</v>
          </cell>
          <cell r="AQ7351">
            <v>13002158</v>
          </cell>
          <cell r="AR7351">
            <v>13</v>
          </cell>
          <cell r="AS7351">
            <v>42760</v>
          </cell>
          <cell r="AT7351" t="str">
            <v>SD Terminado Parcheo UAERMV Arterial SD Reporte Ejecución diciembre de 2016-</v>
          </cell>
          <cell r="AV7351" t="str">
            <v>sc</v>
          </cell>
        </row>
        <row r="7352">
          <cell r="AP7352">
            <v>24120928</v>
          </cell>
          <cell r="AQ7352">
            <v>13002536</v>
          </cell>
          <cell r="AR7352">
            <v>13</v>
          </cell>
          <cell r="AS7352">
            <v>42034</v>
          </cell>
          <cell r="AT7352" t="str">
            <v>SD Reservado Mantenimiento Periódico UAERMV Local  -</v>
          </cell>
          <cell r="AV7352" t="str">
            <v>RESERVADO UMV</v>
          </cell>
        </row>
        <row r="7353">
          <cell r="AP7353">
            <v>24120929</v>
          </cell>
          <cell r="AQ7353">
            <v>13002536</v>
          </cell>
          <cell r="AR7353">
            <v>13</v>
          </cell>
          <cell r="AS7353">
            <v>42034</v>
          </cell>
          <cell r="AT7353" t="str">
            <v>SD Reservado Mantenimiento Periódico UAERMV Local  -</v>
          </cell>
          <cell r="AV7353" t="str">
            <v>RESERVADO UMV</v>
          </cell>
        </row>
        <row r="7354">
          <cell r="AP7354">
            <v>24120930</v>
          </cell>
          <cell r="AQ7354">
            <v>13002538</v>
          </cell>
          <cell r="AR7354">
            <v>13</v>
          </cell>
          <cell r="AS7354">
            <v>41047</v>
          </cell>
          <cell r="AT7354" t="str">
            <v>CONV-009-2011 Terminado Mantenimiento Periódico UAERMV Arterial  --POLIZA ESTABILIDAD ACTIVA</v>
          </cell>
          <cell r="AV7354" t="str">
            <v>sc</v>
          </cell>
        </row>
        <row r="7355">
          <cell r="AP7355">
            <v>24120931</v>
          </cell>
          <cell r="AQ7355">
            <v>13002538</v>
          </cell>
          <cell r="AR7355">
            <v>13</v>
          </cell>
          <cell r="AS7355">
            <v>41047</v>
          </cell>
          <cell r="AT7355" t="str">
            <v>CONV-009-2011 Terminado Mantenimiento Periódico UAERMV Arterial  --POLIZA ESTABILIDAD ACTIVA</v>
          </cell>
          <cell r="AV7355" t="str">
            <v>sc</v>
          </cell>
        </row>
        <row r="7356">
          <cell r="AP7356">
            <v>24120932</v>
          </cell>
          <cell r="AQ7356">
            <v>13002538</v>
          </cell>
          <cell r="AR7356">
            <v>13</v>
          </cell>
          <cell r="AS7356">
            <v>41047</v>
          </cell>
          <cell r="AT7356" t="str">
            <v>CONV-009-2011 Terminado Mantenimiento Periódico UAERMV Arterial  --POLIZA ESTABILIDAD ACTIVA</v>
          </cell>
          <cell r="AV7356" t="str">
            <v>sc</v>
          </cell>
        </row>
        <row r="7357">
          <cell r="AP7357">
            <v>24120933</v>
          </cell>
          <cell r="AQ7357">
            <v>13002538</v>
          </cell>
          <cell r="AR7357">
            <v>13</v>
          </cell>
          <cell r="AS7357">
            <v>41047</v>
          </cell>
          <cell r="AT7357" t="str">
            <v>CONV-009-2011 Terminado Mantenimiento Periódico UAERMV Arterial  --POLIZA ESTABILIDAD ACTIVA</v>
          </cell>
          <cell r="AV7357" t="str">
            <v>sc</v>
          </cell>
        </row>
        <row r="7358">
          <cell r="AP7358">
            <v>24120934</v>
          </cell>
          <cell r="AQ7358">
            <v>13002538</v>
          </cell>
          <cell r="AR7358">
            <v>13</v>
          </cell>
          <cell r="AS7358">
            <v>41047</v>
          </cell>
          <cell r="AT7358" t="str">
            <v>CONV-009-2011 Terminado Mantenimiento Periódico UAERMV Arterial  --POLIZA ESTABILIDAD ACTIVA</v>
          </cell>
          <cell r="AV7358" t="str">
            <v>sc</v>
          </cell>
        </row>
        <row r="7359">
          <cell r="AP7359">
            <v>24120935</v>
          </cell>
          <cell r="AQ7359">
            <v>13002538</v>
          </cell>
          <cell r="AR7359">
            <v>13</v>
          </cell>
          <cell r="AS7359">
            <v>41047</v>
          </cell>
          <cell r="AT7359" t="str">
            <v>CONV-009-2011 Terminado Mantenimiento Periódico UAERMV Arterial  --POLIZA ESTABILIDAD ACTIVA</v>
          </cell>
          <cell r="AV7359" t="str">
            <v>sc</v>
          </cell>
        </row>
        <row r="7360">
          <cell r="AP7360">
            <v>24120940</v>
          </cell>
          <cell r="AQ7360">
            <v>13002610</v>
          </cell>
          <cell r="AR7360">
            <v>13</v>
          </cell>
          <cell r="AS7360">
            <v>42313</v>
          </cell>
          <cell r="AT7360" t="str">
            <v>CONV-1323-2013 Terminado Acciones de Movilidad IDU Local  -</v>
          </cell>
          <cell r="AV7360" t="str">
            <v>sc</v>
          </cell>
        </row>
        <row r="7361">
          <cell r="AP7361">
            <v>24120942</v>
          </cell>
          <cell r="AQ7361">
            <v>13002638</v>
          </cell>
          <cell r="AR7361">
            <v>13</v>
          </cell>
          <cell r="AS7361">
            <v>41563</v>
          </cell>
          <cell r="AT7361" t="str">
            <v>SD Terminado Mantenimiento Periódico UAERMV Arterial  -</v>
          </cell>
          <cell r="AV7361" t="str">
            <v>sc</v>
          </cell>
        </row>
        <row r="7362">
          <cell r="AP7362">
            <v>24122173</v>
          </cell>
          <cell r="AQ7362">
            <v>50006394</v>
          </cell>
          <cell r="AR7362">
            <v>13</v>
          </cell>
          <cell r="AS7362">
            <v>42661</v>
          </cell>
          <cell r="AT7362" t="str">
            <v>SD Terminado Mantenimiento Periódico UAERMV Arterial SD Aclaración reporte ejecución mayo 2016-</v>
          </cell>
          <cell r="AV7362" t="str">
            <v>sc</v>
          </cell>
        </row>
        <row r="7363">
          <cell r="AP7363">
            <v>24122174</v>
          </cell>
          <cell r="AQ7363">
            <v>50006401</v>
          </cell>
          <cell r="AR7363">
            <v>13</v>
          </cell>
          <cell r="AS7363">
            <v>42488</v>
          </cell>
          <cell r="AT7363" t="str">
            <v>SD Terminado Parcheo UAERMV Arterial  -</v>
          </cell>
          <cell r="AV7363" t="str">
            <v>sc</v>
          </cell>
        </row>
        <row r="7364">
          <cell r="AP7364">
            <v>24122175</v>
          </cell>
          <cell r="AQ7364">
            <v>50006401</v>
          </cell>
          <cell r="AR7364">
            <v>13</v>
          </cell>
          <cell r="AS7364">
            <v>42488</v>
          </cell>
          <cell r="AT7364" t="str">
            <v>SD Terminado Parcheo UAERMV Arterial  -</v>
          </cell>
          <cell r="AV7364" t="str">
            <v>sc</v>
          </cell>
        </row>
        <row r="7365">
          <cell r="AP7365">
            <v>24122176</v>
          </cell>
          <cell r="AQ7365">
            <v>50006401</v>
          </cell>
          <cell r="AR7365">
            <v>13</v>
          </cell>
          <cell r="AS7365">
            <v>42488</v>
          </cell>
          <cell r="AT7365" t="str">
            <v>SD Terminado Parcheo UAERMV Arterial  -</v>
          </cell>
          <cell r="AV7365" t="str">
            <v>sc</v>
          </cell>
        </row>
        <row r="7366">
          <cell r="AP7366">
            <v>24122178</v>
          </cell>
          <cell r="AQ7366">
            <v>50006402</v>
          </cell>
          <cell r="AR7366">
            <v>13</v>
          </cell>
          <cell r="AS7366">
            <v>42488</v>
          </cell>
          <cell r="AT7366" t="str">
            <v>SD Terminado Parcheo UAERMV Arterial  -</v>
          </cell>
          <cell r="AV7366" t="str">
            <v>sc</v>
          </cell>
        </row>
        <row r="7367">
          <cell r="AP7367">
            <v>24122764</v>
          </cell>
          <cell r="AQ7367">
            <v>50006968</v>
          </cell>
          <cell r="AR7367">
            <v>13</v>
          </cell>
          <cell r="AS7367">
            <v>42412</v>
          </cell>
          <cell r="AT7367" t="str">
            <v>IDU-1806-2015 Contratado Mantenimiento Periódico IDU Arterial BRIGADA DE REACCIÓN VIAL -</v>
          </cell>
          <cell r="AV7367" t="str">
            <v>sc</v>
          </cell>
        </row>
        <row r="7368">
          <cell r="AP7368">
            <v>24122765</v>
          </cell>
          <cell r="AQ7368">
            <v>50006968</v>
          </cell>
          <cell r="AR7368">
            <v>13</v>
          </cell>
          <cell r="AS7368">
            <v>42412</v>
          </cell>
          <cell r="AT7368" t="str">
            <v>IDU-1806-2015 Contratado Mantenimiento Periódico IDU Arterial BRIGADA DE REACCIÓN VIAL -</v>
          </cell>
          <cell r="AV7368" t="str">
            <v>sc</v>
          </cell>
        </row>
        <row r="7369">
          <cell r="AP7369">
            <v>24123629</v>
          </cell>
          <cell r="AQ7369">
            <v>13001436</v>
          </cell>
          <cell r="AR7369">
            <v>13</v>
          </cell>
          <cell r="AS7369">
            <v>42226</v>
          </cell>
          <cell r="AT7369" t="str">
            <v>UMV-638-2013 Terminado Acciones de Movilidad UAERMV Arterial  -</v>
          </cell>
          <cell r="AV7369" t="str">
            <v>sc</v>
          </cell>
        </row>
        <row r="7370">
          <cell r="AP7370">
            <v>24123630</v>
          </cell>
          <cell r="AQ7370">
            <v>13001436</v>
          </cell>
          <cell r="AR7370">
            <v>13</v>
          </cell>
          <cell r="AS7370">
            <v>42226</v>
          </cell>
          <cell r="AT7370" t="str">
            <v>UMV-638-2013 Terminado Acciones de Movilidad UAERMV Arterial  -</v>
          </cell>
          <cell r="AV7370" t="str">
            <v>sc</v>
          </cell>
        </row>
        <row r="7371">
          <cell r="AP7371">
            <v>91011737</v>
          </cell>
          <cell r="AQ7371">
            <v>13002105</v>
          </cell>
          <cell r="AR7371">
            <v>13</v>
          </cell>
          <cell r="AS7371">
            <v>41047</v>
          </cell>
          <cell r="AT7371" t="str">
            <v>CONV-009-2011 Terminado Mantenimiento Periódico UAERMV Arterial  --POLIZA ESTABILIDAD ACTIVA</v>
          </cell>
          <cell r="AV7371" t="str">
            <v>sc</v>
          </cell>
        </row>
        <row r="7372">
          <cell r="AP7372">
            <v>91011738</v>
          </cell>
          <cell r="AQ7372">
            <v>13002105</v>
          </cell>
          <cell r="AR7372">
            <v>13</v>
          </cell>
          <cell r="AS7372">
            <v>41047</v>
          </cell>
          <cell r="AT7372" t="str">
            <v>CONV-009-2011 Terminado Mantenimiento Periódico UAERMV Arterial  --POLIZA ESTABILIDAD ACTIVA</v>
          </cell>
          <cell r="AV7372" t="str">
            <v>sc</v>
          </cell>
        </row>
        <row r="7373">
          <cell r="AP7373">
            <v>91011769</v>
          </cell>
          <cell r="AQ7373">
            <v>13002105</v>
          </cell>
          <cell r="AR7373">
            <v>13</v>
          </cell>
          <cell r="AS7373">
            <v>41047</v>
          </cell>
          <cell r="AT7373" t="str">
            <v>CONV-009-2011 Terminado Mantenimiento Periódico UAERMV Arterial  --POLIZA ESTABILIDAD ACTIVA</v>
          </cell>
          <cell r="AV7373" t="str">
            <v>sc</v>
          </cell>
        </row>
        <row r="7374">
          <cell r="AP7374">
            <v>91012185</v>
          </cell>
          <cell r="AQ7374">
            <v>50006402</v>
          </cell>
          <cell r="AR7374">
            <v>13</v>
          </cell>
          <cell r="AS7374">
            <v>42488</v>
          </cell>
          <cell r="AT7374" t="str">
            <v>SD Terminado Parcheo UAERMV Arterial  -</v>
          </cell>
          <cell r="AV7374" t="str">
            <v>sc</v>
          </cell>
        </row>
        <row r="7375">
          <cell r="AP7375">
            <v>91012187</v>
          </cell>
          <cell r="AQ7375">
            <v>13002638</v>
          </cell>
          <cell r="AR7375">
            <v>13</v>
          </cell>
          <cell r="AS7375">
            <v>41563</v>
          </cell>
          <cell r="AT7375" t="str">
            <v>SD Terminado Mantenimiento Periódico UAERMV Arterial  -</v>
          </cell>
          <cell r="AV7375" t="str">
            <v>sc</v>
          </cell>
        </row>
        <row r="7376">
          <cell r="AP7376">
            <v>91012188</v>
          </cell>
          <cell r="AQ7376">
            <v>13000660</v>
          </cell>
          <cell r="AR7376">
            <v>13</v>
          </cell>
          <cell r="AS7376">
            <v>42313</v>
          </cell>
          <cell r="AT7376" t="str">
            <v>IDU-70-2008 Terminado Acciones de Movilidad IDU Arterial  -</v>
          </cell>
          <cell r="AV7376" t="str">
            <v>sc</v>
          </cell>
        </row>
        <row r="7377">
          <cell r="AP7377">
            <v>91012191</v>
          </cell>
          <cell r="AQ7377">
            <v>50006401</v>
          </cell>
          <cell r="AR7377">
            <v>13</v>
          </cell>
          <cell r="AS7377">
            <v>42488</v>
          </cell>
          <cell r="AT7377" t="str">
            <v>SD Terminado Parcheo UAERMV Arterial  -</v>
          </cell>
          <cell r="AV7377" t="str">
            <v>sc</v>
          </cell>
        </row>
        <row r="7378">
          <cell r="AP7378">
            <v>91012240</v>
          </cell>
          <cell r="AQ7378">
            <v>13001696</v>
          </cell>
          <cell r="AR7378">
            <v>13</v>
          </cell>
          <cell r="AS7378">
            <v>42654</v>
          </cell>
          <cell r="AT7378" t="str">
            <v>SD Reservado Parcheo UAERMV Circuito Movilidad SD -</v>
          </cell>
          <cell r="AV7378" t="str">
            <v>sc</v>
          </cell>
        </row>
        <row r="7379">
          <cell r="AP7379">
            <v>91012258</v>
          </cell>
          <cell r="AQ7379">
            <v>13002242</v>
          </cell>
          <cell r="AR7379">
            <v>13</v>
          </cell>
          <cell r="AS7379">
            <v>42226</v>
          </cell>
          <cell r="AT7379" t="str">
            <v>UMV-638-2013 Terminado Acciones de Movilidad UAERMV Local  -</v>
          </cell>
          <cell r="AV7379" t="str">
            <v>sc</v>
          </cell>
        </row>
        <row r="7380">
          <cell r="AP7380">
            <v>91012318</v>
          </cell>
          <cell r="AQ7380">
            <v>13000134</v>
          </cell>
          <cell r="AR7380">
            <v>13</v>
          </cell>
          <cell r="AS7380">
            <v>41298</v>
          </cell>
          <cell r="AT7380" t="str">
            <v>CONV-009-2011 Terminado Mantenimiento Periódico UAERMV Arterial  -Anden 5-POLIZA ESTABILIDAD ACTIVA</v>
          </cell>
          <cell r="AV7380" t="str">
            <v>sc</v>
          </cell>
        </row>
        <row r="7381">
          <cell r="AP7381">
            <v>91012366</v>
          </cell>
          <cell r="AQ7381">
            <v>13002556</v>
          </cell>
          <cell r="AR7381">
            <v>13</v>
          </cell>
          <cell r="AS7381">
            <v>42760</v>
          </cell>
          <cell r="AT7381" t="str">
            <v>SD Terminado Parcheo UAERMV Circuito Movilidad SD Reporte Ejecución diciembre de 2016-</v>
          </cell>
          <cell r="AV7381" t="str">
            <v>sc</v>
          </cell>
        </row>
        <row r="7382">
          <cell r="AP7382">
            <v>91012377</v>
          </cell>
          <cell r="AQ7382">
            <v>50008262</v>
          </cell>
          <cell r="AR7382">
            <v>13</v>
          </cell>
          <cell r="AS7382">
            <v>42557</v>
          </cell>
          <cell r="AT7382" t="str">
            <v>SD Reservado Mantenimiento Periódico FDL TEUSAQUILLO Circuito Movilidad  Proceso licitatorio vigencia 2016-</v>
          </cell>
          <cell r="AV7382" t="str">
            <v>sc</v>
          </cell>
        </row>
        <row r="7383">
          <cell r="AP7383">
            <v>91020251</v>
          </cell>
          <cell r="AQ7383">
            <v>13002009</v>
          </cell>
          <cell r="AR7383">
            <v>13</v>
          </cell>
          <cell r="AS7383">
            <v>42226</v>
          </cell>
          <cell r="AT7383" t="str">
            <v>UMV-638-2013 Terminado Acciones de Movilidad UAERMV Local  -</v>
          </cell>
          <cell r="AV7383" t="str">
            <v>sc</v>
          </cell>
        </row>
        <row r="7384">
          <cell r="AP7384">
            <v>91020259</v>
          </cell>
          <cell r="AQ7384">
            <v>13001708</v>
          </cell>
          <cell r="AR7384">
            <v>13</v>
          </cell>
          <cell r="AS7384">
            <v>42226</v>
          </cell>
          <cell r="AT7384" t="str">
            <v>UMV-638-2013 Terminado Acciones de Movilidad UAERMV Local  -</v>
          </cell>
          <cell r="AV7384" t="str">
            <v>sc</v>
          </cell>
        </row>
        <row r="7385">
          <cell r="AP7385">
            <v>91020261</v>
          </cell>
          <cell r="AQ7385">
            <v>13001946</v>
          </cell>
          <cell r="AR7385">
            <v>13</v>
          </cell>
          <cell r="AS7385">
            <v>42226</v>
          </cell>
          <cell r="AT7385" t="str">
            <v>UMV-638-2013 Terminado Acciones de Movilidad UAERMV Local  -</v>
          </cell>
          <cell r="AV7385" t="str">
            <v>sc</v>
          </cell>
        </row>
        <row r="7386">
          <cell r="AP7386">
            <v>91020437</v>
          </cell>
          <cell r="AQ7386">
            <v>13002864</v>
          </cell>
          <cell r="AR7386">
            <v>13</v>
          </cell>
          <cell r="AS7386">
            <v>42313</v>
          </cell>
          <cell r="AT7386" t="str">
            <v>IDU-70-2008 Terminado Acciones de Movilidad IDU Arterial  -</v>
          </cell>
          <cell r="AV7386" t="str">
            <v>sc</v>
          </cell>
        </row>
        <row r="7387">
          <cell r="AP7387">
            <v>91020438</v>
          </cell>
          <cell r="AQ7387">
            <v>13002864</v>
          </cell>
          <cell r="AR7387">
            <v>13</v>
          </cell>
          <cell r="AS7387">
            <v>42313</v>
          </cell>
          <cell r="AT7387" t="str">
            <v>IDU-70-2008 Terminado Acciones de Movilidad IDU Arterial  -</v>
          </cell>
          <cell r="AV7387" t="str">
            <v>sc</v>
          </cell>
        </row>
        <row r="7388">
          <cell r="AP7388">
            <v>91020469</v>
          </cell>
          <cell r="AQ7388">
            <v>13002788</v>
          </cell>
          <cell r="AR7388">
            <v>13</v>
          </cell>
          <cell r="AS7388">
            <v>42766</v>
          </cell>
          <cell r="AT7388" t="str">
            <v>SD Reservado Mantenimiento Rutinario IDU Circuito Movilidad EJECUCION SITP 2016 -</v>
          </cell>
          <cell r="AV7388" t="str">
            <v>sc</v>
          </cell>
        </row>
        <row r="7389">
          <cell r="AP7389">
            <v>91020470</v>
          </cell>
          <cell r="AQ7389">
            <v>13002788</v>
          </cell>
          <cell r="AR7389">
            <v>13</v>
          </cell>
          <cell r="AS7389">
            <v>42766</v>
          </cell>
          <cell r="AT7389" t="str">
            <v>SD Reservado Mantenimiento Rutinario IDU Circuito Movilidad EJECUCION SITP 2016 -</v>
          </cell>
          <cell r="AV7389" t="str">
            <v>sc</v>
          </cell>
        </row>
        <row r="7390">
          <cell r="AP7390">
            <v>91024243</v>
          </cell>
          <cell r="AQ7390">
            <v>13000470</v>
          </cell>
          <cell r="AR7390">
            <v>13</v>
          </cell>
          <cell r="AS7390">
            <v>42661</v>
          </cell>
          <cell r="AT7390" t="str">
            <v>SD Terminado Mantenimiento Periódico UAERMV Arterial SD Aclaración reporte ejecución mayo 2016-</v>
          </cell>
          <cell r="AV7390" t="str">
            <v>sc</v>
          </cell>
        </row>
        <row r="7391">
          <cell r="AP7391">
            <v>182469</v>
          </cell>
          <cell r="AQ7391">
            <v>14001488</v>
          </cell>
          <cell r="AR7391">
            <v>14</v>
          </cell>
          <cell r="AS7391">
            <v>42249</v>
          </cell>
          <cell r="AT7391" t="str">
            <v>UMV-638-2013 Terminado Acciones de Movilidad UAERMV Circuito Movilidad  -</v>
          </cell>
          <cell r="AU7391">
            <v>0</v>
          </cell>
          <cell r="AV7391" t="str">
            <v>VIABLE</v>
          </cell>
        </row>
        <row r="7392">
          <cell r="AP7392">
            <v>182490</v>
          </cell>
          <cell r="AQ7392">
            <v>14001533</v>
          </cell>
          <cell r="AR7392">
            <v>14</v>
          </cell>
          <cell r="AS7392">
            <v>41481</v>
          </cell>
          <cell r="AT7392" t="str">
            <v>SD Terminado Mantenimiento Periódico UAERMV Circuito Movilidad  -</v>
          </cell>
          <cell r="AU7392">
            <v>0</v>
          </cell>
          <cell r="AV7392" t="str">
            <v>VIABLE</v>
          </cell>
        </row>
        <row r="7393">
          <cell r="AP7393">
            <v>182502</v>
          </cell>
          <cell r="AQ7393">
            <v>14001516</v>
          </cell>
          <cell r="AR7393">
            <v>14</v>
          </cell>
          <cell r="AS7393">
            <v>42249</v>
          </cell>
          <cell r="AT7393" t="str">
            <v>UMV-638-2013 Terminado Acciones de Movilidad UAERMV Circuito Movilidad  -</v>
          </cell>
          <cell r="AU7393">
            <v>0</v>
          </cell>
          <cell r="AV7393" t="str">
            <v>VIABLE</v>
          </cell>
        </row>
        <row r="7394">
          <cell r="AP7394">
            <v>182505</v>
          </cell>
          <cell r="AQ7394">
            <v>14001446</v>
          </cell>
          <cell r="AR7394">
            <v>14</v>
          </cell>
          <cell r="AS7394">
            <v>40799</v>
          </cell>
          <cell r="AT7394" t="str">
            <v>UMV-78-2010 Terminado Rehabilitación UAERMV Local  -</v>
          </cell>
          <cell r="AU7394">
            <v>0</v>
          </cell>
          <cell r="AV7394" t="str">
            <v>VIABLE</v>
          </cell>
        </row>
        <row r="7395">
          <cell r="AP7395">
            <v>182515</v>
          </cell>
          <cell r="AQ7395">
            <v>14001475</v>
          </cell>
          <cell r="AR7395">
            <v>14</v>
          </cell>
          <cell r="AS7395">
            <v>42768</v>
          </cell>
          <cell r="AT7395" t="str">
            <v>SD Reservado Acciones de Movilidad UAERMV Circuito Movilidad Salvando Vidas -</v>
          </cell>
          <cell r="AU7395">
            <v>0</v>
          </cell>
          <cell r="AV7395" t="str">
            <v>RESERVADO UMV</v>
          </cell>
        </row>
        <row r="7396">
          <cell r="AP7396">
            <v>182608</v>
          </cell>
          <cell r="AQ7396">
            <v>14001585</v>
          </cell>
          <cell r="AR7396">
            <v>14</v>
          </cell>
          <cell r="AS7396">
            <v>42249</v>
          </cell>
          <cell r="AT7396" t="str">
            <v>UMV-638-2013 Terminado Acciones de Movilidad UAERMV Local  -</v>
          </cell>
          <cell r="AU7396">
            <v>0</v>
          </cell>
          <cell r="AV7396" t="str">
            <v>sc</v>
          </cell>
        </row>
        <row r="7397">
          <cell r="AP7397">
            <v>182623</v>
          </cell>
          <cell r="AQ7397">
            <v>14001265</v>
          </cell>
          <cell r="AR7397">
            <v>14</v>
          </cell>
          <cell r="AS7397">
            <v>42698</v>
          </cell>
          <cell r="AT7397" t="str">
            <v>LP 009-2016 Reservado Conservacion FDL LOS MARTIRES Circuito Movilidad SD -</v>
          </cell>
          <cell r="AU7397">
            <v>0</v>
          </cell>
          <cell r="AV7397" t="str">
            <v>sc</v>
          </cell>
        </row>
        <row r="7398">
          <cell r="AP7398">
            <v>182644</v>
          </cell>
          <cell r="AQ7398">
            <v>14001000</v>
          </cell>
          <cell r="AR7398">
            <v>14</v>
          </cell>
          <cell r="AS7398">
            <v>42249</v>
          </cell>
          <cell r="AT7398" t="str">
            <v>UMV-638-2013 Terminado Acciones de Movilidad UAERMV Local  -</v>
          </cell>
          <cell r="AU7398">
            <v>0</v>
          </cell>
          <cell r="AV7398" t="str">
            <v>sc</v>
          </cell>
        </row>
        <row r="7399">
          <cell r="AP7399">
            <v>182648</v>
          </cell>
          <cell r="AQ7399">
            <v>14001452</v>
          </cell>
          <cell r="AR7399">
            <v>14</v>
          </cell>
          <cell r="AS7399">
            <v>42667</v>
          </cell>
          <cell r="AT7399" t="str">
            <v>SD Terminado Mantenimiento Rutinario UAERMV Local SD -</v>
          </cell>
          <cell r="AU7399">
            <v>0</v>
          </cell>
          <cell r="AV7399" t="str">
            <v>sc</v>
          </cell>
        </row>
        <row r="7400">
          <cell r="AP7400">
            <v>182649</v>
          </cell>
          <cell r="AQ7400">
            <v>14001412</v>
          </cell>
          <cell r="AR7400">
            <v>14</v>
          </cell>
          <cell r="AS7400">
            <v>42313</v>
          </cell>
          <cell r="AT7400" t="str">
            <v>IDU-70-2008 Terminado Acciones de Movilidad IDU Local  -</v>
          </cell>
          <cell r="AU7400">
            <v>0</v>
          </cell>
          <cell r="AV7400" t="str">
            <v>sc</v>
          </cell>
        </row>
        <row r="7401">
          <cell r="AP7401">
            <v>182650</v>
          </cell>
          <cell r="AQ7401">
            <v>14001369</v>
          </cell>
          <cell r="AR7401">
            <v>14</v>
          </cell>
          <cell r="AS7401">
            <v>42249</v>
          </cell>
          <cell r="AT7401" t="str">
            <v>UMV-638-2013 Terminado Acciones de Movilidad UAERMV Local  -</v>
          </cell>
          <cell r="AU7401">
            <v>0</v>
          </cell>
          <cell r="AV7401" t="str">
            <v>sc</v>
          </cell>
        </row>
        <row r="7402">
          <cell r="AP7402">
            <v>182651</v>
          </cell>
          <cell r="AQ7402">
            <v>14001323</v>
          </cell>
          <cell r="AR7402">
            <v>14</v>
          </cell>
          <cell r="AS7402">
            <v>42249</v>
          </cell>
          <cell r="AT7402" t="str">
            <v>UMV-638-2013 Terminado Acciones de Movilidad UAERMV Local  -</v>
          </cell>
          <cell r="AU7402">
            <v>0</v>
          </cell>
          <cell r="AV7402" t="str">
            <v>sc</v>
          </cell>
        </row>
        <row r="7403">
          <cell r="AP7403">
            <v>182652</v>
          </cell>
          <cell r="AQ7403">
            <v>14001287</v>
          </cell>
          <cell r="AR7403">
            <v>14</v>
          </cell>
          <cell r="AS7403">
            <v>42240</v>
          </cell>
          <cell r="AT7403" t="str">
            <v>093-2013 Terminado Rehabilitación FDL LOS MARTIRES Local  -</v>
          </cell>
          <cell r="AU7403">
            <v>0</v>
          </cell>
          <cell r="AV7403" t="str">
            <v>sc</v>
          </cell>
        </row>
        <row r="7404">
          <cell r="AP7404">
            <v>182653</v>
          </cell>
          <cell r="AQ7404">
            <v>14001220</v>
          </cell>
          <cell r="AR7404">
            <v>14</v>
          </cell>
          <cell r="AS7404">
            <v>42240</v>
          </cell>
          <cell r="AT7404" t="str">
            <v>093-2013 Terminado Rehabilitación FDL LOS MARTIRES Local Cabildo -</v>
          </cell>
          <cell r="AU7404">
            <v>0</v>
          </cell>
          <cell r="AV7404" t="str">
            <v>sc</v>
          </cell>
        </row>
        <row r="7405">
          <cell r="AP7405">
            <v>182654</v>
          </cell>
          <cell r="AQ7405">
            <v>14001517</v>
          </cell>
          <cell r="AR7405">
            <v>14</v>
          </cell>
          <cell r="AS7405">
            <v>42249</v>
          </cell>
          <cell r="AT7405" t="str">
            <v>UMV-638-2013 Terminado Acciones de Movilidad UAERMV Local  -</v>
          </cell>
          <cell r="AU7405">
            <v>0</v>
          </cell>
          <cell r="AV7405" t="str">
            <v>sc</v>
          </cell>
        </row>
        <row r="7406">
          <cell r="AP7406">
            <v>182655</v>
          </cell>
          <cell r="AQ7406">
            <v>14001486</v>
          </cell>
          <cell r="AR7406">
            <v>14</v>
          </cell>
          <cell r="AS7406">
            <v>42249</v>
          </cell>
          <cell r="AT7406" t="str">
            <v>UMV-638-2013 Terminado Acciones de Movilidad UAERMV Local  -</v>
          </cell>
          <cell r="AU7406">
            <v>0</v>
          </cell>
          <cell r="AV7406" t="str">
            <v>sc</v>
          </cell>
        </row>
        <row r="7407">
          <cell r="AP7407">
            <v>182656</v>
          </cell>
          <cell r="AQ7407">
            <v>14001178</v>
          </cell>
          <cell r="AR7407">
            <v>14</v>
          </cell>
          <cell r="AS7407">
            <v>42521</v>
          </cell>
          <cell r="AT7407" t="str">
            <v>SD Terminado Mantenimiento Periódico UAERMV Local  -</v>
          </cell>
          <cell r="AU7407">
            <v>0</v>
          </cell>
          <cell r="AV7407" t="str">
            <v>sc</v>
          </cell>
        </row>
        <row r="7408">
          <cell r="AP7408">
            <v>182657</v>
          </cell>
          <cell r="AQ7408">
            <v>14001144</v>
          </cell>
          <cell r="AR7408">
            <v>14</v>
          </cell>
          <cell r="AS7408">
            <v>42249</v>
          </cell>
          <cell r="AT7408" t="str">
            <v>UMV-638-2013 Terminado Acciones de Movilidad UAERMV Local  -</v>
          </cell>
          <cell r="AU7408">
            <v>0</v>
          </cell>
          <cell r="AV7408" t="str">
            <v>sc</v>
          </cell>
        </row>
        <row r="7409">
          <cell r="AP7409">
            <v>182658</v>
          </cell>
          <cell r="AQ7409">
            <v>14001099</v>
          </cell>
          <cell r="AR7409">
            <v>14</v>
          </cell>
          <cell r="AS7409">
            <v>42249</v>
          </cell>
          <cell r="AT7409" t="str">
            <v>UMV-638-2013 Terminado Acciones de Movilidad UAERMV Local  -</v>
          </cell>
          <cell r="AU7409">
            <v>0</v>
          </cell>
          <cell r="AV7409" t="str">
            <v>sc</v>
          </cell>
        </row>
        <row r="7410">
          <cell r="AP7410">
            <v>182676</v>
          </cell>
          <cell r="AQ7410">
            <v>14001208</v>
          </cell>
          <cell r="AR7410">
            <v>14</v>
          </cell>
          <cell r="AS7410">
            <v>42521</v>
          </cell>
          <cell r="AT7410" t="str">
            <v>SD Terminado Mantenimiento Rutinario UAERMV Local  -</v>
          </cell>
          <cell r="AU7410">
            <v>0</v>
          </cell>
          <cell r="AV7410" t="str">
            <v>INTERVENCION UAERMV  Periódico Fecha Reporte 30/5/2016</v>
          </cell>
        </row>
        <row r="7411">
          <cell r="AP7411">
            <v>182716</v>
          </cell>
          <cell r="AQ7411">
            <v>14000998</v>
          </cell>
          <cell r="AR7411">
            <v>14</v>
          </cell>
          <cell r="AT7411" t="str">
            <v>SD Terminado Mantenimiento Periódico FDL LOS MARTIRES Circuito Movilidad  Reporte servidor de mapas febrero 2016-</v>
          </cell>
          <cell r="AU7411">
            <v>0</v>
          </cell>
          <cell r="AV7411" t="str">
            <v>INTERVENCION ALCALDIAS LOCALES Mantenimiento Periódico no hay fecha de reporte</v>
          </cell>
        </row>
        <row r="7412">
          <cell r="AP7412">
            <v>182748</v>
          </cell>
          <cell r="AQ7412">
            <v>14001004</v>
          </cell>
          <cell r="AR7412">
            <v>14</v>
          </cell>
          <cell r="AS7412">
            <v>42768</v>
          </cell>
          <cell r="AT7412" t="str">
            <v>SD Reservado Acciones de Movilidad UAERMV Local Salvando Vidas -</v>
          </cell>
          <cell r="AU7412">
            <v>0</v>
          </cell>
          <cell r="AV7412" t="str">
            <v>sc</v>
          </cell>
        </row>
        <row r="7413">
          <cell r="AP7413">
            <v>182751</v>
          </cell>
          <cell r="AQ7413">
            <v>14000919</v>
          </cell>
          <cell r="AR7413">
            <v>14</v>
          </cell>
          <cell r="AS7413">
            <v>42249</v>
          </cell>
          <cell r="AT7413" t="str">
            <v>UMV-638-2013 Terminado Acciones de Movilidad UAERMV Local  -</v>
          </cell>
          <cell r="AU7413">
            <v>0</v>
          </cell>
          <cell r="AV7413" t="str">
            <v>sc</v>
          </cell>
        </row>
        <row r="7414">
          <cell r="AP7414">
            <v>182752</v>
          </cell>
          <cell r="AQ7414">
            <v>14000878</v>
          </cell>
          <cell r="AR7414">
            <v>14</v>
          </cell>
          <cell r="AS7414">
            <v>42249</v>
          </cell>
          <cell r="AT7414" t="str">
            <v>UMV-638-2013 Terminado Acciones de Movilidad UAERMV Local  -</v>
          </cell>
          <cell r="AU7414">
            <v>0</v>
          </cell>
          <cell r="AV7414" t="str">
            <v>sc</v>
          </cell>
        </row>
        <row r="7415">
          <cell r="AP7415">
            <v>182753</v>
          </cell>
          <cell r="AQ7415">
            <v>14000847</v>
          </cell>
          <cell r="AR7415">
            <v>14</v>
          </cell>
          <cell r="AS7415">
            <v>42249</v>
          </cell>
          <cell r="AT7415" t="str">
            <v>UMV-638-2013 Terminado Acciones de Movilidad UAERMV Local  -</v>
          </cell>
          <cell r="AU7415">
            <v>0</v>
          </cell>
          <cell r="AV7415" t="str">
            <v>sc</v>
          </cell>
        </row>
        <row r="7416">
          <cell r="AP7416">
            <v>182815</v>
          </cell>
          <cell r="AQ7416">
            <v>14001545</v>
          </cell>
          <cell r="AR7416">
            <v>14</v>
          </cell>
          <cell r="AS7416">
            <v>42249</v>
          </cell>
          <cell r="AT7416" t="str">
            <v>UMV-638-2013 Terminado Acciones de Movilidad UAERMV Local  -</v>
          </cell>
          <cell r="AU7416">
            <v>0</v>
          </cell>
          <cell r="AV7416" t="str">
            <v>sc</v>
          </cell>
        </row>
        <row r="7417">
          <cell r="AP7417">
            <v>182830</v>
          </cell>
          <cell r="AQ7417">
            <v>14001272</v>
          </cell>
          <cell r="AR7417">
            <v>14</v>
          </cell>
          <cell r="AS7417">
            <v>42249</v>
          </cell>
          <cell r="AT7417" t="str">
            <v>UMV-638-2013 Terminado Acciones de Movilidad UAERMV Circuito Movilidad  -</v>
          </cell>
          <cell r="AU7417">
            <v>0</v>
          </cell>
          <cell r="AV7417" t="str">
            <v>VIABLE</v>
          </cell>
        </row>
        <row r="7418">
          <cell r="AP7418">
            <v>182831</v>
          </cell>
          <cell r="AQ7418">
            <v>14001217</v>
          </cell>
          <cell r="AR7418">
            <v>14</v>
          </cell>
          <cell r="AS7418">
            <v>42249</v>
          </cell>
          <cell r="AT7418" t="str">
            <v>UMV-638-2013 Terminado Acciones de Movilidad UAERMV Circuito Movilidad  -</v>
          </cell>
          <cell r="AU7418">
            <v>0</v>
          </cell>
          <cell r="AV7418" t="str">
            <v>VIABLE</v>
          </cell>
        </row>
        <row r="7419">
          <cell r="AP7419">
            <v>182833</v>
          </cell>
          <cell r="AQ7419">
            <v>14001169</v>
          </cell>
          <cell r="AR7419">
            <v>14</v>
          </cell>
          <cell r="AS7419">
            <v>42249</v>
          </cell>
          <cell r="AT7419" t="str">
            <v>UMV-638-2013 Terminado Acciones de Movilidad UAERMV Circuito Movilidad  -</v>
          </cell>
          <cell r="AU7419">
            <v>0</v>
          </cell>
          <cell r="AV7419" t="str">
            <v>VIABLE</v>
          </cell>
        </row>
        <row r="7420">
          <cell r="AP7420">
            <v>182873</v>
          </cell>
          <cell r="AQ7420">
            <v>14001455</v>
          </cell>
          <cell r="AR7420">
            <v>14</v>
          </cell>
          <cell r="AS7420">
            <v>41481</v>
          </cell>
          <cell r="AT7420" t="str">
            <v>SD Terminado Mantenimiento Periódico UAERMV Circuito Movilidad  -</v>
          </cell>
          <cell r="AU7420">
            <v>0</v>
          </cell>
          <cell r="AV7420" t="str">
            <v>sc</v>
          </cell>
        </row>
        <row r="7421">
          <cell r="AP7421">
            <v>182889</v>
          </cell>
          <cell r="AQ7421">
            <v>14001206</v>
          </cell>
          <cell r="AR7421">
            <v>14</v>
          </cell>
          <cell r="AS7421">
            <v>42646</v>
          </cell>
          <cell r="AT7421" t="str">
            <v>SD Reservado Mantenimiento Rutinario UAERMV Local SD -</v>
          </cell>
          <cell r="AU7421">
            <v>0</v>
          </cell>
          <cell r="AV7421" t="str">
            <v>RESERVADO UMV</v>
          </cell>
        </row>
        <row r="7422">
          <cell r="AP7422">
            <v>182895</v>
          </cell>
          <cell r="AQ7422">
            <v>14001621</v>
          </cell>
          <cell r="AR7422">
            <v>14</v>
          </cell>
          <cell r="AS7422">
            <v>42768</v>
          </cell>
          <cell r="AT7422" t="str">
            <v>SD Reservado Acciones de Movilidad UAERMV Circuito Movilidad Salvando Vidas -</v>
          </cell>
          <cell r="AU7422">
            <v>0</v>
          </cell>
          <cell r="AV7422" t="str">
            <v>RESERVADO UMV</v>
          </cell>
        </row>
        <row r="7423">
          <cell r="AP7423">
            <v>182896</v>
          </cell>
          <cell r="AQ7423">
            <v>14001589</v>
          </cell>
          <cell r="AR7423">
            <v>14</v>
          </cell>
          <cell r="AS7423">
            <v>42768</v>
          </cell>
          <cell r="AT7423" t="str">
            <v>SD Reservado Acciones de Movilidad UAERMV Circuito Movilidad Salvando Vidas -</v>
          </cell>
          <cell r="AU7423">
            <v>0</v>
          </cell>
          <cell r="AV7423" t="str">
            <v>RESERVADO UMV</v>
          </cell>
        </row>
        <row r="7424">
          <cell r="AP7424">
            <v>182932</v>
          </cell>
          <cell r="AQ7424">
            <v>14001491</v>
          </cell>
          <cell r="AR7424">
            <v>14</v>
          </cell>
          <cell r="AS7424">
            <v>42249</v>
          </cell>
          <cell r="AT7424" t="str">
            <v>UMV-638-2013 Terminado Acciones de Movilidad UAERMV Circuito Movilidad  -</v>
          </cell>
          <cell r="AU7424">
            <v>0</v>
          </cell>
          <cell r="AV7424" t="str">
            <v>VIABLE</v>
          </cell>
        </row>
        <row r="7425">
          <cell r="AP7425">
            <v>182933</v>
          </cell>
          <cell r="AQ7425">
            <v>14001476</v>
          </cell>
          <cell r="AR7425">
            <v>14</v>
          </cell>
          <cell r="AS7425">
            <v>42249</v>
          </cell>
          <cell r="AT7425" t="str">
            <v>UMV-638-2013 Terminado Acciones de Movilidad UAERMV Circuito Movilidad  -</v>
          </cell>
          <cell r="AU7425">
            <v>0</v>
          </cell>
          <cell r="AV7425" t="str">
            <v>VIABLE</v>
          </cell>
        </row>
        <row r="7426">
          <cell r="AP7426">
            <v>182934</v>
          </cell>
          <cell r="AQ7426">
            <v>14001465</v>
          </cell>
          <cell r="AR7426">
            <v>14</v>
          </cell>
          <cell r="AS7426">
            <v>42249</v>
          </cell>
          <cell r="AT7426" t="str">
            <v>UMV-638-2013 Terminado Acciones de Movilidad UAERMV Circuito Movilidad  -</v>
          </cell>
          <cell r="AU7426">
            <v>0</v>
          </cell>
          <cell r="AV7426" t="str">
            <v>VIABLE</v>
          </cell>
        </row>
        <row r="7427">
          <cell r="AP7427">
            <v>182935</v>
          </cell>
          <cell r="AQ7427">
            <v>14001451</v>
          </cell>
          <cell r="AR7427">
            <v>14</v>
          </cell>
          <cell r="AS7427">
            <v>42249</v>
          </cell>
          <cell r="AT7427" t="str">
            <v>UMV-638-2013 Terminado Acciones de Movilidad UAERMV Circuito Movilidad  -</v>
          </cell>
          <cell r="AU7427">
            <v>0</v>
          </cell>
          <cell r="AV7427" t="str">
            <v>VIABLE</v>
          </cell>
        </row>
        <row r="7428">
          <cell r="AP7428">
            <v>182936</v>
          </cell>
          <cell r="AQ7428">
            <v>14001435</v>
          </cell>
          <cell r="AR7428">
            <v>14</v>
          </cell>
          <cell r="AS7428">
            <v>42249</v>
          </cell>
          <cell r="AT7428" t="str">
            <v>UMV-638-2013 Terminado Acciones de Movilidad UAERMV Circuito Movilidad  -</v>
          </cell>
          <cell r="AU7428">
            <v>0</v>
          </cell>
          <cell r="AV7428" t="str">
            <v>VIABLE</v>
          </cell>
        </row>
        <row r="7429">
          <cell r="AP7429">
            <v>182940</v>
          </cell>
          <cell r="AQ7429">
            <v>14001392</v>
          </cell>
          <cell r="AR7429">
            <v>14</v>
          </cell>
          <cell r="AS7429">
            <v>42249</v>
          </cell>
          <cell r="AT7429" t="str">
            <v>UMV-638-2013 Terminado Acciones de Movilidad UAERMV Circuito Movilidad  -</v>
          </cell>
          <cell r="AU7429">
            <v>0</v>
          </cell>
          <cell r="AV7429" t="str">
            <v>VIABLE</v>
          </cell>
        </row>
        <row r="7430">
          <cell r="AP7430">
            <v>182941</v>
          </cell>
          <cell r="AQ7430">
            <v>14001372</v>
          </cell>
          <cell r="AR7430">
            <v>14</v>
          </cell>
          <cell r="AS7430">
            <v>42249</v>
          </cell>
          <cell r="AT7430" t="str">
            <v>UMV-638-2013 Terminado Acciones de Movilidad UAERMV Circuito Movilidad  -</v>
          </cell>
          <cell r="AU7430">
            <v>0</v>
          </cell>
          <cell r="AV7430" t="str">
            <v>VIABLE</v>
          </cell>
        </row>
        <row r="7431">
          <cell r="AP7431">
            <v>182942</v>
          </cell>
          <cell r="AQ7431">
            <v>14001353</v>
          </cell>
          <cell r="AR7431">
            <v>14</v>
          </cell>
          <cell r="AS7431">
            <v>42249</v>
          </cell>
          <cell r="AT7431" t="str">
            <v>UMV-638-2013 Terminado Acciones de Movilidad UAERMV Circuito Movilidad  -</v>
          </cell>
          <cell r="AU7431">
            <v>0</v>
          </cell>
          <cell r="AV7431" t="str">
            <v>VIABLE</v>
          </cell>
        </row>
        <row r="7432">
          <cell r="AP7432">
            <v>182948</v>
          </cell>
          <cell r="AQ7432">
            <v>14001266</v>
          </cell>
          <cell r="AR7432">
            <v>14</v>
          </cell>
          <cell r="AS7432">
            <v>42249</v>
          </cell>
          <cell r="AT7432" t="str">
            <v>UMV-638-2013 Terminado Acciones de Movilidad UAERMV Circuito Movilidad  -</v>
          </cell>
          <cell r="AU7432">
            <v>0</v>
          </cell>
          <cell r="AV7432" t="str">
            <v>VIABLE</v>
          </cell>
        </row>
        <row r="7433">
          <cell r="AP7433">
            <v>182949</v>
          </cell>
          <cell r="AQ7433">
            <v>14001266</v>
          </cell>
          <cell r="AR7433">
            <v>14</v>
          </cell>
          <cell r="AS7433">
            <v>42249</v>
          </cell>
          <cell r="AT7433" t="str">
            <v>UMV-638-2013 Terminado Acciones de Movilidad UAERMV Circuito Movilidad  -</v>
          </cell>
          <cell r="AU7433">
            <v>0</v>
          </cell>
          <cell r="AV7433" t="str">
            <v>VIABLE</v>
          </cell>
        </row>
        <row r="7434">
          <cell r="AP7434">
            <v>182972</v>
          </cell>
          <cell r="AQ7434">
            <v>14000954</v>
          </cell>
          <cell r="AR7434">
            <v>14</v>
          </cell>
          <cell r="AS7434">
            <v>41519</v>
          </cell>
          <cell r="AT7434" t="str">
            <v>SD Terminado Mantenimiento Periódico UAERMV Circuito Movilidad  -</v>
          </cell>
          <cell r="AU7434">
            <v>0</v>
          </cell>
          <cell r="AV7434" t="str">
            <v>INTERVENCION UAERMV  Periódico Fecha Reporte 1/9/2013</v>
          </cell>
        </row>
        <row r="7435">
          <cell r="AP7435">
            <v>182973</v>
          </cell>
          <cell r="AQ7435">
            <v>14000954</v>
          </cell>
          <cell r="AR7435">
            <v>14</v>
          </cell>
          <cell r="AS7435">
            <v>41519</v>
          </cell>
          <cell r="AT7435" t="str">
            <v>SD Terminado Mantenimiento Periódico UAERMV Circuito Movilidad  -</v>
          </cell>
          <cell r="AU7435">
            <v>0</v>
          </cell>
          <cell r="AV7435" t="str">
            <v>INTERVENCION UAERMV  Periódico Fecha Reporte 1/9/2013</v>
          </cell>
        </row>
        <row r="7436">
          <cell r="AP7436">
            <v>183010</v>
          </cell>
          <cell r="AQ7436">
            <v>14001340</v>
          </cell>
          <cell r="AR7436">
            <v>14</v>
          </cell>
          <cell r="AS7436">
            <v>42698</v>
          </cell>
          <cell r="AT7436" t="str">
            <v>LP 009-2016 Reservado Conservacion FDL LOS MARTIRES Circuito Movilidad SD -</v>
          </cell>
          <cell r="AU7436">
            <v>0</v>
          </cell>
          <cell r="AV7436" t="str">
            <v>sc</v>
          </cell>
        </row>
        <row r="7437">
          <cell r="AP7437">
            <v>183011</v>
          </cell>
          <cell r="AQ7437">
            <v>14001338</v>
          </cell>
          <cell r="AR7437">
            <v>14</v>
          </cell>
          <cell r="AS7437">
            <v>42698</v>
          </cell>
          <cell r="AT7437" t="str">
            <v>LP 009-2016 Reservado Conservacion FDL LOS MARTIRES Circuito Movilidad SD -</v>
          </cell>
          <cell r="AU7437">
            <v>0</v>
          </cell>
          <cell r="AV7437" t="str">
            <v>sc</v>
          </cell>
        </row>
        <row r="7438">
          <cell r="AP7438">
            <v>183012</v>
          </cell>
          <cell r="AQ7438">
            <v>14001337</v>
          </cell>
          <cell r="AR7438">
            <v>14</v>
          </cell>
          <cell r="AS7438">
            <v>42698</v>
          </cell>
          <cell r="AT7438" t="str">
            <v>LP 009-2016 Reservado Conservacion FDL LOS MARTIRES Arterial SD -</v>
          </cell>
          <cell r="AU7438">
            <v>0</v>
          </cell>
          <cell r="AV7438" t="str">
            <v>sc</v>
          </cell>
        </row>
        <row r="7439">
          <cell r="AP7439">
            <v>183013</v>
          </cell>
          <cell r="AQ7439">
            <v>14001332</v>
          </cell>
          <cell r="AR7439">
            <v>14</v>
          </cell>
          <cell r="AS7439">
            <v>42698</v>
          </cell>
          <cell r="AT7439" t="str">
            <v>LP 009-2016 Reservado Conservacion FDL LOS MARTIRES Arterial SD -</v>
          </cell>
          <cell r="AU7439">
            <v>0</v>
          </cell>
          <cell r="AV7439" t="str">
            <v>sc</v>
          </cell>
        </row>
        <row r="7440">
          <cell r="AP7440">
            <v>183014</v>
          </cell>
          <cell r="AQ7440">
            <v>14001330</v>
          </cell>
          <cell r="AR7440">
            <v>14</v>
          </cell>
          <cell r="AS7440">
            <v>42698</v>
          </cell>
          <cell r="AT7440" t="str">
            <v>LP 009-2016 Reservado Conservacion FDL LOS MARTIRES Arterial SD -</v>
          </cell>
          <cell r="AU7440">
            <v>0</v>
          </cell>
          <cell r="AV7440" t="str">
            <v>sc</v>
          </cell>
        </row>
        <row r="7441">
          <cell r="AP7441">
            <v>183015</v>
          </cell>
          <cell r="AQ7441">
            <v>14001328</v>
          </cell>
          <cell r="AR7441">
            <v>14</v>
          </cell>
          <cell r="AS7441">
            <v>42698</v>
          </cell>
          <cell r="AT7441" t="str">
            <v>LP 009-2016 Reservado Conservacion FDL LOS MARTIRES Arterial SD -</v>
          </cell>
          <cell r="AU7441">
            <v>0</v>
          </cell>
          <cell r="AV7441" t="str">
            <v>sc</v>
          </cell>
        </row>
        <row r="7442">
          <cell r="AP7442">
            <v>183061</v>
          </cell>
          <cell r="AQ7442">
            <v>14000931</v>
          </cell>
          <cell r="AR7442">
            <v>14</v>
          </cell>
          <cell r="AS7442">
            <v>40737</v>
          </cell>
          <cell r="AT7442" t="str">
            <v>SD Terminado Mantenimiento Periódico UAERMV Circuito Movilidad  -</v>
          </cell>
          <cell r="AU7442">
            <v>0</v>
          </cell>
          <cell r="AV7442" t="str">
            <v>sc</v>
          </cell>
        </row>
        <row r="7443">
          <cell r="AP7443">
            <v>183062</v>
          </cell>
          <cell r="AQ7443">
            <v>14000903</v>
          </cell>
          <cell r="AR7443">
            <v>14</v>
          </cell>
          <cell r="AS7443">
            <v>40737</v>
          </cell>
          <cell r="AT7443" t="str">
            <v>SD Terminado Mantenimiento Periódico UAERMV Circuito Movilidad  -</v>
          </cell>
          <cell r="AU7443">
            <v>0</v>
          </cell>
          <cell r="AV7443" t="str">
            <v>sc</v>
          </cell>
        </row>
        <row r="7444">
          <cell r="AP7444">
            <v>183143</v>
          </cell>
          <cell r="AQ7444">
            <v>14000689</v>
          </cell>
          <cell r="AR7444">
            <v>14</v>
          </cell>
          <cell r="AS7444">
            <v>41810</v>
          </cell>
          <cell r="AT7444" t="str">
            <v>096-2014 Terminado Mantenimiento Periódico FDL LOS MARTIRES Circuito Movilidad Cabildo Reporte EST 2015-1 Oficio  20155261139892 Reporte servidor de mapas febrero 2016-</v>
          </cell>
          <cell r="AU7444">
            <v>0</v>
          </cell>
          <cell r="AV7444" t="str">
            <v>VIABLE</v>
          </cell>
        </row>
        <row r="7445">
          <cell r="AP7445">
            <v>183436</v>
          </cell>
          <cell r="AQ7445">
            <v>14000690</v>
          </cell>
          <cell r="AR7445">
            <v>14</v>
          </cell>
          <cell r="AS7445">
            <v>41886</v>
          </cell>
          <cell r="AT7445" t="str">
            <v>638-2013 Reservado Mantenimiento Periódico FDL LOS MARTIRES Circuito Movilidad Cabildo -</v>
          </cell>
          <cell r="AU7445">
            <v>0</v>
          </cell>
          <cell r="AV7445" t="str">
            <v>RESERVADO FDL</v>
          </cell>
        </row>
        <row r="7446">
          <cell r="AP7446">
            <v>183565</v>
          </cell>
          <cell r="AQ7446">
            <v>14000618</v>
          </cell>
          <cell r="AR7446">
            <v>14</v>
          </cell>
          <cell r="AS7446">
            <v>42249</v>
          </cell>
          <cell r="AT7446" t="str">
            <v>UMV-638-2013 Terminado Acciones de Movilidad UAERMV Circuito Movilidad  -</v>
          </cell>
          <cell r="AU7446">
            <v>0</v>
          </cell>
          <cell r="AV7446" t="str">
            <v>VIABLE</v>
          </cell>
        </row>
        <row r="7447">
          <cell r="AP7447">
            <v>183567</v>
          </cell>
          <cell r="AQ7447">
            <v>14000563</v>
          </cell>
          <cell r="AR7447">
            <v>14</v>
          </cell>
          <cell r="AS7447">
            <v>42768</v>
          </cell>
          <cell r="AT7447" t="str">
            <v>SD Reservado Acciones de Movilidad UAERMV Circuito Movilidad Salvando Vidas -</v>
          </cell>
          <cell r="AU7447">
            <v>0</v>
          </cell>
          <cell r="AV7447" t="str">
            <v>RESERVADO UMV</v>
          </cell>
        </row>
        <row r="7448">
          <cell r="AP7448">
            <v>183569</v>
          </cell>
          <cell r="AQ7448">
            <v>14000473</v>
          </cell>
          <cell r="AR7448">
            <v>14</v>
          </cell>
          <cell r="AS7448">
            <v>42667</v>
          </cell>
          <cell r="AT7448" t="str">
            <v>SD Terminado Mantenimiento Rutinario UAERMV Circuito Movilidad SD -</v>
          </cell>
          <cell r="AU7448">
            <v>0</v>
          </cell>
          <cell r="AV7448" t="str">
            <v>VIABLE</v>
          </cell>
        </row>
        <row r="7449">
          <cell r="AP7449">
            <v>183570</v>
          </cell>
          <cell r="AQ7449">
            <v>14000455</v>
          </cell>
          <cell r="AR7449">
            <v>14</v>
          </cell>
          <cell r="AS7449">
            <v>42249</v>
          </cell>
          <cell r="AT7449" t="str">
            <v>UMV-638-2013 Terminado Acciones de Movilidad UAERMV Circuito Movilidad  -</v>
          </cell>
          <cell r="AU7449">
            <v>0</v>
          </cell>
          <cell r="AV7449" t="str">
            <v>VIABLE</v>
          </cell>
        </row>
        <row r="7450">
          <cell r="AP7450">
            <v>183571</v>
          </cell>
          <cell r="AQ7450">
            <v>14000429</v>
          </cell>
          <cell r="AR7450">
            <v>14</v>
          </cell>
          <cell r="AS7450">
            <v>42249</v>
          </cell>
          <cell r="AT7450" t="str">
            <v>UMV-638-2013 Terminado Acciones de Movilidad UAERMV Circuito Movilidad  -</v>
          </cell>
          <cell r="AU7450">
            <v>0</v>
          </cell>
          <cell r="AV7450" t="str">
            <v>VIABLE</v>
          </cell>
        </row>
        <row r="7451">
          <cell r="AP7451">
            <v>183601</v>
          </cell>
          <cell r="AQ7451">
            <v>14000431</v>
          </cell>
          <cell r="AR7451">
            <v>14</v>
          </cell>
          <cell r="AS7451">
            <v>42731</v>
          </cell>
          <cell r="AT7451" t="str">
            <v>SD Reservado Mantenimiento Periódico IDU Circuito Movilidad EJECUCION SITP 2016 -</v>
          </cell>
          <cell r="AU7451">
            <v>0</v>
          </cell>
          <cell r="AV7451" t="str">
            <v>RESERVADO IDU</v>
          </cell>
        </row>
        <row r="7452">
          <cell r="AP7452">
            <v>183602</v>
          </cell>
          <cell r="AQ7452">
            <v>14000431</v>
          </cell>
          <cell r="AR7452">
            <v>14</v>
          </cell>
          <cell r="AS7452">
            <v>42766</v>
          </cell>
          <cell r="AT7452" t="str">
            <v>SD Reservado Mantenimiento Periódico IDU Circuito Movilidad EJECUCION SITP 2016 -</v>
          </cell>
          <cell r="AU7452">
            <v>0</v>
          </cell>
          <cell r="AV7452" t="str">
            <v>RESERVADO IDU</v>
          </cell>
        </row>
        <row r="7453">
          <cell r="AP7453">
            <v>183603</v>
          </cell>
          <cell r="AQ7453">
            <v>14000395</v>
          </cell>
          <cell r="AR7453">
            <v>14</v>
          </cell>
          <cell r="AS7453">
            <v>42766</v>
          </cell>
          <cell r="AT7453" t="str">
            <v>SD Reservado Mantenimiento Periódico IDU Circuito Movilidad EJECUCION SITP 2016 -</v>
          </cell>
          <cell r="AU7453">
            <v>0</v>
          </cell>
          <cell r="AV7453" t="str">
            <v>RESERVADO IDU</v>
          </cell>
        </row>
        <row r="7454">
          <cell r="AP7454">
            <v>183604</v>
          </cell>
          <cell r="AQ7454">
            <v>14000395</v>
          </cell>
          <cell r="AR7454">
            <v>14</v>
          </cell>
          <cell r="AS7454">
            <v>42731</v>
          </cell>
          <cell r="AT7454" t="str">
            <v>SD Reservado Mantenimiento Periódico IDU Circuito Movilidad EJECUCION SITP 2016 -</v>
          </cell>
          <cell r="AU7454">
            <v>0</v>
          </cell>
          <cell r="AV7454" t="str">
            <v>RESERVADO IDU</v>
          </cell>
        </row>
        <row r="7455">
          <cell r="AP7455">
            <v>183606</v>
          </cell>
          <cell r="AQ7455">
            <v>14000371</v>
          </cell>
          <cell r="AR7455">
            <v>14</v>
          </cell>
          <cell r="AS7455">
            <v>42313</v>
          </cell>
          <cell r="AT7455" t="str">
            <v>IDU-1669-2014 Terminado Reconstrucción IDU Circuito Movilidad  -</v>
          </cell>
          <cell r="AU7455">
            <v>0</v>
          </cell>
          <cell r="AV7455" t="str">
            <v>INTERVENCION IDU-1669-2014 Rehabilitación Fecha Reporte 4/11/2015</v>
          </cell>
        </row>
        <row r="7456">
          <cell r="AP7456">
            <v>183608</v>
          </cell>
          <cell r="AQ7456">
            <v>14000345</v>
          </cell>
          <cell r="AR7456">
            <v>14</v>
          </cell>
          <cell r="AS7456">
            <v>42313</v>
          </cell>
          <cell r="AT7456" t="str">
            <v>IDU-1669-2014 Terminado Rehabilitación IDU Circuito Movilidad  -</v>
          </cell>
          <cell r="AU7456">
            <v>0</v>
          </cell>
          <cell r="AV7456" t="str">
            <v>INTERVENCION IDU-1669-2014 Rehabilitación Fecha Reporte 4/11/2015</v>
          </cell>
        </row>
        <row r="7457">
          <cell r="AP7457">
            <v>183612</v>
          </cell>
          <cell r="AQ7457">
            <v>14000269</v>
          </cell>
          <cell r="AR7457">
            <v>14</v>
          </cell>
          <cell r="AS7457">
            <v>42313</v>
          </cell>
          <cell r="AT7457" t="str">
            <v>IDU-1669-2014 Terminado Rehabilitación IDU Circuito Movilidad  -</v>
          </cell>
          <cell r="AU7457">
            <v>0</v>
          </cell>
          <cell r="AV7457" t="str">
            <v>INTERVENCION IDU-1669-2014 Rehabilitación Fecha Reporte 4/11/2015</v>
          </cell>
        </row>
        <row r="7458">
          <cell r="AP7458">
            <v>183670</v>
          </cell>
          <cell r="AQ7458">
            <v>14000162</v>
          </cell>
          <cell r="AR7458">
            <v>14</v>
          </cell>
          <cell r="AS7458">
            <v>42215</v>
          </cell>
          <cell r="AT7458" t="str">
            <v>096-2014 Terminado Mantenimiento Periódico FDL LOS MARTIRES Local  Reporte servidor de mapas febrero 2016-</v>
          </cell>
          <cell r="AU7458">
            <v>0</v>
          </cell>
          <cell r="AV7458" t="str">
            <v>sc</v>
          </cell>
        </row>
        <row r="7459">
          <cell r="AP7459">
            <v>183671</v>
          </cell>
          <cell r="AQ7459">
            <v>14000162</v>
          </cell>
          <cell r="AR7459">
            <v>14</v>
          </cell>
          <cell r="AS7459">
            <v>42215</v>
          </cell>
          <cell r="AT7459" t="str">
            <v>096-2014 Terminado Mantenimiento Periódico FDL LOS MARTIRES Local  Reporte servidor de mapas febrero 2016-</v>
          </cell>
          <cell r="AU7459">
            <v>0</v>
          </cell>
          <cell r="AV7459" t="str">
            <v>sc</v>
          </cell>
        </row>
        <row r="7460">
          <cell r="AP7460">
            <v>183672</v>
          </cell>
          <cell r="AQ7460">
            <v>14000140</v>
          </cell>
          <cell r="AR7460">
            <v>14</v>
          </cell>
          <cell r="AS7460">
            <v>42215</v>
          </cell>
          <cell r="AT7460" t="str">
            <v>096-2014 Terminado Mantenimiento Periódico FDL LOS MARTIRES Local  Reporte servidor de mapas febrero 2016-</v>
          </cell>
          <cell r="AU7460">
            <v>0</v>
          </cell>
          <cell r="AV7460" t="str">
            <v>sc</v>
          </cell>
        </row>
        <row r="7461">
          <cell r="AP7461">
            <v>183673</v>
          </cell>
          <cell r="AQ7461">
            <v>14000140</v>
          </cell>
          <cell r="AR7461">
            <v>14</v>
          </cell>
          <cell r="AS7461">
            <v>42215</v>
          </cell>
          <cell r="AT7461" t="str">
            <v>096-2014 Terminado Mantenimiento Periódico FDL LOS MARTIRES Local  Reporte servidor de mapas febrero 2016-</v>
          </cell>
          <cell r="AU7461">
            <v>0</v>
          </cell>
          <cell r="AV7461" t="str">
            <v>sc</v>
          </cell>
        </row>
        <row r="7462">
          <cell r="AP7462">
            <v>183674</v>
          </cell>
          <cell r="AQ7462">
            <v>14000122</v>
          </cell>
          <cell r="AR7462">
            <v>14</v>
          </cell>
          <cell r="AS7462">
            <v>42215</v>
          </cell>
          <cell r="AT7462" t="str">
            <v>096-2014 Terminado Mantenimiento Periódico FDL LOS MARTIRES Local  Reporte servidor de mapas febrero 2016-</v>
          </cell>
          <cell r="AU7462">
            <v>0</v>
          </cell>
          <cell r="AV7462" t="str">
            <v>sc</v>
          </cell>
        </row>
        <row r="7463">
          <cell r="AP7463">
            <v>183675</v>
          </cell>
          <cell r="AQ7463">
            <v>14000122</v>
          </cell>
          <cell r="AR7463">
            <v>14</v>
          </cell>
          <cell r="AS7463">
            <v>42215</v>
          </cell>
          <cell r="AT7463" t="str">
            <v>096-2014 Terminado Mantenimiento Periódico FDL LOS MARTIRES Local  Reporte servidor de mapas febrero 2016-</v>
          </cell>
          <cell r="AU7463">
            <v>0</v>
          </cell>
          <cell r="AV7463" t="str">
            <v>sc</v>
          </cell>
        </row>
        <row r="7464">
          <cell r="AP7464">
            <v>183676</v>
          </cell>
          <cell r="AQ7464">
            <v>14000112</v>
          </cell>
          <cell r="AR7464">
            <v>14</v>
          </cell>
          <cell r="AT7464" t="str">
            <v>SD Terminado Mantenimiento Periódico FDL LOS MARTIRES Local  Reporte servidor de mapas febrero 2016-</v>
          </cell>
          <cell r="AU7464">
            <v>0</v>
          </cell>
          <cell r="AV7464" t="str">
            <v>sc</v>
          </cell>
        </row>
        <row r="7465">
          <cell r="AP7465">
            <v>183726</v>
          </cell>
          <cell r="AQ7465">
            <v>14000101</v>
          </cell>
          <cell r="AR7465">
            <v>14</v>
          </cell>
          <cell r="AS7465">
            <v>41411</v>
          </cell>
          <cell r="AT7465" t="str">
            <v>SD Terminado Mantenimiento Periódico UAERMV Arterial  -</v>
          </cell>
          <cell r="AU7465">
            <v>0</v>
          </cell>
          <cell r="AV7465" t="str">
            <v>sc</v>
          </cell>
        </row>
        <row r="7466">
          <cell r="AP7466">
            <v>183727</v>
          </cell>
          <cell r="AQ7466">
            <v>14000101</v>
          </cell>
          <cell r="AR7466">
            <v>14</v>
          </cell>
          <cell r="AS7466">
            <v>41411</v>
          </cell>
          <cell r="AT7466" t="str">
            <v>SD Terminado Mantenimiento Periódico UAERMV Arterial  -</v>
          </cell>
          <cell r="AU7466">
            <v>0</v>
          </cell>
          <cell r="AV7466" t="str">
            <v>sc</v>
          </cell>
        </row>
        <row r="7467">
          <cell r="AP7467">
            <v>183755</v>
          </cell>
          <cell r="AQ7467">
            <v>14000073</v>
          </cell>
          <cell r="AR7467">
            <v>14</v>
          </cell>
          <cell r="AS7467">
            <v>40799</v>
          </cell>
          <cell r="AT7467" t="str">
            <v>UMV-78-2010 Terminado Rehabilitación UAERMV Local  -</v>
          </cell>
          <cell r="AU7467">
            <v>0</v>
          </cell>
          <cell r="AV7467" t="str">
            <v>VIABLE</v>
          </cell>
        </row>
        <row r="7468">
          <cell r="AP7468">
            <v>183756</v>
          </cell>
          <cell r="AQ7468">
            <v>14000062</v>
          </cell>
          <cell r="AR7468">
            <v>14</v>
          </cell>
          <cell r="AS7468">
            <v>40799</v>
          </cell>
          <cell r="AT7468" t="str">
            <v>UMV-78-2010 Terminado Rehabilitación UAERMV Local  -</v>
          </cell>
          <cell r="AU7468">
            <v>0</v>
          </cell>
          <cell r="AV7468" t="str">
            <v>VIABLE</v>
          </cell>
        </row>
        <row r="7469">
          <cell r="AP7469">
            <v>183802</v>
          </cell>
          <cell r="AQ7469">
            <v>14000209</v>
          </cell>
          <cell r="AR7469">
            <v>14</v>
          </cell>
          <cell r="AS7469">
            <v>42731</v>
          </cell>
          <cell r="AT7469" t="str">
            <v>SD Reservado Mantenimiento Rutinario IDU Circuito Movilidad EJECUCION SITP 2016 -</v>
          </cell>
          <cell r="AU7469">
            <v>0</v>
          </cell>
          <cell r="AV7469" t="str">
            <v>RESERVADO IDU</v>
          </cell>
        </row>
        <row r="7470">
          <cell r="AP7470">
            <v>183803</v>
          </cell>
          <cell r="AQ7470">
            <v>14000192</v>
          </cell>
          <cell r="AR7470">
            <v>14</v>
          </cell>
          <cell r="AS7470">
            <v>42731</v>
          </cell>
          <cell r="AT7470" t="str">
            <v>SD Reservado Mantenimiento Rutinario IDU Circuito Movilidad EJECUCION SITP 2016 -</v>
          </cell>
          <cell r="AU7470">
            <v>0</v>
          </cell>
          <cell r="AV7470" t="str">
            <v>RESERVADO IDU</v>
          </cell>
        </row>
        <row r="7471">
          <cell r="AP7471">
            <v>183804</v>
          </cell>
          <cell r="AQ7471">
            <v>14000182</v>
          </cell>
          <cell r="AR7471">
            <v>14</v>
          </cell>
          <cell r="AS7471">
            <v>42698</v>
          </cell>
          <cell r="AT7471" t="str">
            <v>LP 009-2016 Reservado Conservacion FDL LOS MARTIRES Circuito Movilidad SD -</v>
          </cell>
          <cell r="AU7471">
            <v>0</v>
          </cell>
          <cell r="AV7471" t="str">
            <v>RESERVADO FDL</v>
          </cell>
        </row>
        <row r="7472">
          <cell r="AP7472">
            <v>183805</v>
          </cell>
          <cell r="AQ7472">
            <v>14000170</v>
          </cell>
          <cell r="AR7472">
            <v>14</v>
          </cell>
          <cell r="AS7472">
            <v>42577</v>
          </cell>
          <cell r="AT7472" t="str">
            <v>SD Reservado Diagnostico IDU Circuito Movilidad SITP 2016 -</v>
          </cell>
          <cell r="AU7472">
            <v>0</v>
          </cell>
          <cell r="AV7472" t="str">
            <v>RESERVADO IDU</v>
          </cell>
        </row>
        <row r="7473">
          <cell r="AP7473">
            <v>183846</v>
          </cell>
          <cell r="AQ7473">
            <v>14000058</v>
          </cell>
          <cell r="AR7473">
            <v>14</v>
          </cell>
          <cell r="AS7473">
            <v>41481</v>
          </cell>
          <cell r="AT7473" t="str">
            <v>SD Terminado Mantenimiento Periódico UAERMV Circuito Movilidad  -</v>
          </cell>
          <cell r="AU7473">
            <v>0</v>
          </cell>
          <cell r="AV7473" t="str">
            <v>VIABLE</v>
          </cell>
        </row>
        <row r="7474">
          <cell r="AP7474">
            <v>183847</v>
          </cell>
          <cell r="AQ7474">
            <v>14000039</v>
          </cell>
          <cell r="AR7474">
            <v>14</v>
          </cell>
          <cell r="AS7474">
            <v>42249</v>
          </cell>
          <cell r="AT7474" t="str">
            <v>UMV-638-2013 Terminado Acciones de Movilidad UAERMV Circuito Movilidad  -</v>
          </cell>
          <cell r="AU7474">
            <v>0</v>
          </cell>
          <cell r="AV7474" t="str">
            <v>Estudios de Factibilidad y elaboración de los Estudios y Diseños de detalle de la Extensión del corredor Troncal Américas entre Puente Aranda a Troncal NQS</v>
          </cell>
        </row>
        <row r="7475">
          <cell r="AP7475">
            <v>183860</v>
          </cell>
          <cell r="AQ7475">
            <v>14000286</v>
          </cell>
          <cell r="AR7475">
            <v>14</v>
          </cell>
          <cell r="AS7475">
            <v>42768</v>
          </cell>
          <cell r="AT7475" t="str">
            <v>SD Reservado Acciones de Movilidad UAERMV Circuito Movilidad Salvando Vidas -</v>
          </cell>
          <cell r="AU7475">
            <v>0</v>
          </cell>
          <cell r="AV7475" t="str">
            <v>RESERVADO UMV</v>
          </cell>
        </row>
        <row r="7476">
          <cell r="AP7476">
            <v>183862</v>
          </cell>
          <cell r="AQ7476">
            <v>14000264</v>
          </cell>
          <cell r="AR7476">
            <v>14</v>
          </cell>
          <cell r="AS7476">
            <v>42768</v>
          </cell>
          <cell r="AT7476" t="str">
            <v>SD Reservado Acciones de Movilidad UAERMV Circuito Movilidad Salvando Vidas -</v>
          </cell>
          <cell r="AU7476">
            <v>0</v>
          </cell>
          <cell r="AV7476" t="str">
            <v>RESERVADO UMV</v>
          </cell>
        </row>
        <row r="7477">
          <cell r="AP7477">
            <v>472617</v>
          </cell>
          <cell r="AQ7477">
            <v>14000008</v>
          </cell>
          <cell r="AR7477">
            <v>14</v>
          </cell>
          <cell r="AS7477">
            <v>42403</v>
          </cell>
          <cell r="AT7477" t="str">
            <v>SD Reservado Mantenimiento Periódico UAERMV Local  -</v>
          </cell>
          <cell r="AU7477">
            <v>0</v>
          </cell>
          <cell r="AV7477" t="str">
            <v xml:space="preserve">Estudios de Factibilidad y elaboración de los Estudios y Diseños de detalle de la Extensión del corredor Troncal Américas entre Puente Aranda a Troncal NQS </v>
          </cell>
        </row>
        <row r="7478">
          <cell r="AP7478">
            <v>472619</v>
          </cell>
          <cell r="AQ7478">
            <v>14000144</v>
          </cell>
          <cell r="AR7478">
            <v>14</v>
          </cell>
          <cell r="AS7478">
            <v>42342</v>
          </cell>
          <cell r="AT7478" t="str">
            <v>IDU-137-2007 Terminado Construcción IDU Arterial  -</v>
          </cell>
          <cell r="AU7478">
            <v>0</v>
          </cell>
          <cell r="AV7478" t="str">
            <v>sc</v>
          </cell>
        </row>
        <row r="7479">
          <cell r="AP7479">
            <v>472627</v>
          </cell>
          <cell r="AQ7479">
            <v>14001665</v>
          </cell>
          <cell r="AR7479">
            <v>14</v>
          </cell>
          <cell r="AS7479">
            <v>42313</v>
          </cell>
          <cell r="AT7479" t="str">
            <v>IDU-70-2008 Terminado Rehabilitación IDU Circuito Movilidad  -</v>
          </cell>
          <cell r="AU7479">
            <v>0</v>
          </cell>
          <cell r="AV7479" t="str">
            <v>VIABLE</v>
          </cell>
        </row>
        <row r="7480">
          <cell r="AP7480">
            <v>472635</v>
          </cell>
          <cell r="AQ7480">
            <v>14001672</v>
          </cell>
          <cell r="AR7480">
            <v>14</v>
          </cell>
          <cell r="AS7480">
            <v>42313</v>
          </cell>
          <cell r="AT7480" t="str">
            <v>IDU-1669-2014 Terminado Rehabilitación IDU Circuito Movilidad  -</v>
          </cell>
          <cell r="AU7480">
            <v>0</v>
          </cell>
          <cell r="AV7480" t="str">
            <v>INTERVENCION IDU-1669-2014 Rehabilitación Fecha Reporte 4/11/2015</v>
          </cell>
        </row>
        <row r="7481">
          <cell r="AP7481">
            <v>472642</v>
          </cell>
          <cell r="AQ7481">
            <v>14001683</v>
          </cell>
          <cell r="AR7481">
            <v>14</v>
          </cell>
          <cell r="AS7481">
            <v>42249</v>
          </cell>
          <cell r="AT7481" t="str">
            <v>UMV-638-2013 Terminado Acciones de Movilidad UAERMV Circuito Movilidad  -</v>
          </cell>
          <cell r="AU7481">
            <v>0</v>
          </cell>
          <cell r="AV7481" t="str">
            <v>VIABLE</v>
          </cell>
        </row>
        <row r="7482">
          <cell r="AP7482">
            <v>472666</v>
          </cell>
          <cell r="AQ7482">
            <v>14001714</v>
          </cell>
          <cell r="AR7482">
            <v>14</v>
          </cell>
          <cell r="AS7482">
            <v>42249</v>
          </cell>
          <cell r="AT7482" t="str">
            <v>UMV-638-2013 Terminado Acciones de Movilidad UAERMV Circuito Movilidad  -</v>
          </cell>
          <cell r="AU7482">
            <v>0</v>
          </cell>
          <cell r="AV7482" t="str">
            <v>Estudios de Factibilidad y elaboración de los Estudios y Diseños de detalle de la Extensión del corredor Troncal Américas entre Puente Aranda a Troncal NQS</v>
          </cell>
        </row>
        <row r="7483">
          <cell r="AP7483">
            <v>472671</v>
          </cell>
          <cell r="AQ7483">
            <v>14001726</v>
          </cell>
          <cell r="AR7483">
            <v>14</v>
          </cell>
          <cell r="AS7483">
            <v>42249</v>
          </cell>
          <cell r="AT7483" t="str">
            <v>UMV-638-2013 Terminado Acciones de Movilidad UAERMV Circuito Movilidad  -</v>
          </cell>
          <cell r="AU7483">
            <v>0</v>
          </cell>
          <cell r="AV7483" t="str">
            <v>VIABLE</v>
          </cell>
        </row>
        <row r="7484">
          <cell r="AP7484">
            <v>506872</v>
          </cell>
          <cell r="AQ7484">
            <v>14001771</v>
          </cell>
          <cell r="AR7484">
            <v>14</v>
          </cell>
          <cell r="AS7484">
            <v>42412</v>
          </cell>
          <cell r="AT7484" t="str">
            <v>IDU-1806-2015 Contratado Mantenimiento Periódico IDU Arterial BRIGADA DE REACCIÓN VIAL -Puente6-POLIZA ESTABILIDAD ACTIVA</v>
          </cell>
          <cell r="AU7484">
            <v>43555</v>
          </cell>
          <cell r="AV7484" t="str">
            <v>sc</v>
          </cell>
        </row>
        <row r="7485">
          <cell r="AP7485">
            <v>506874</v>
          </cell>
          <cell r="AQ7485">
            <v>14001771</v>
          </cell>
          <cell r="AR7485">
            <v>14</v>
          </cell>
          <cell r="AS7485">
            <v>42412</v>
          </cell>
          <cell r="AT7485" t="str">
            <v>IDU-1806-2015 Contratado Mantenimiento Periódico IDU Arterial BRIGADA DE REACCIÓN VIAL -Puente6-POLIZA ESTABILIDAD ACTIVA</v>
          </cell>
          <cell r="AU7485">
            <v>43555</v>
          </cell>
          <cell r="AV7485" t="str">
            <v>sc</v>
          </cell>
        </row>
        <row r="7486">
          <cell r="AP7486">
            <v>506892</v>
          </cell>
          <cell r="AQ7486">
            <v>14001769</v>
          </cell>
          <cell r="AR7486">
            <v>14</v>
          </cell>
          <cell r="AS7486">
            <v>42412</v>
          </cell>
          <cell r="AT7486" t="str">
            <v>IDU-1806-2015 Contratado Mantenimiento Periódico IDU Arterial BRIGADA DE REACCIÓN VIAL -</v>
          </cell>
          <cell r="AU7486">
            <v>0</v>
          </cell>
          <cell r="AV7486" t="str">
            <v>sc</v>
          </cell>
        </row>
        <row r="7487">
          <cell r="AP7487">
            <v>506894</v>
          </cell>
          <cell r="AQ7487">
            <v>14001769</v>
          </cell>
          <cell r="AR7487">
            <v>14</v>
          </cell>
          <cell r="AS7487">
            <v>42412</v>
          </cell>
          <cell r="AT7487" t="str">
            <v>IDU-1806-2015 Contratado Mantenimiento Periódico IDU Arterial BRIGADA DE REACCIÓN VIAL -</v>
          </cell>
          <cell r="AU7487">
            <v>0</v>
          </cell>
          <cell r="AV7487" t="str">
            <v>sc</v>
          </cell>
        </row>
        <row r="7488">
          <cell r="AP7488">
            <v>506897</v>
          </cell>
          <cell r="AQ7488">
            <v>14000166</v>
          </cell>
          <cell r="AR7488">
            <v>14</v>
          </cell>
          <cell r="AS7488">
            <v>42412</v>
          </cell>
          <cell r="AT7488" t="str">
            <v>IDU-1806-2015 Contratado Mantenimiento Periódico IDU Arterial BRIGADA DE REACCIÓN VIAL -</v>
          </cell>
          <cell r="AU7488">
            <v>0</v>
          </cell>
          <cell r="AV7488" t="str">
            <v>sc</v>
          </cell>
        </row>
        <row r="7489">
          <cell r="AP7489">
            <v>506899</v>
          </cell>
          <cell r="AQ7489">
            <v>14000166</v>
          </cell>
          <cell r="AR7489">
            <v>14</v>
          </cell>
          <cell r="AS7489">
            <v>42412</v>
          </cell>
          <cell r="AT7489" t="str">
            <v>IDU-1806-2015 Contratado Mantenimiento Periódico IDU Arterial BRIGADA DE REACCIÓN VIAL -</v>
          </cell>
          <cell r="AU7489">
            <v>0</v>
          </cell>
          <cell r="AV7489" t="str">
            <v>sc</v>
          </cell>
        </row>
        <row r="7490">
          <cell r="AP7490">
            <v>506907</v>
          </cell>
          <cell r="AQ7490">
            <v>14001770</v>
          </cell>
          <cell r="AR7490">
            <v>14</v>
          </cell>
          <cell r="AS7490">
            <v>42412</v>
          </cell>
          <cell r="AT7490" t="str">
            <v>IDU-1806-2015 Contratado Mantenimiento Periódico IDU Arterial BRIGADA DE REACCIÓN VIAL -Puente-POLIZA ESTABILIDAD ACTIVA</v>
          </cell>
          <cell r="AU7490">
            <v>43555</v>
          </cell>
          <cell r="AV7490" t="str">
            <v>sc</v>
          </cell>
        </row>
        <row r="7491">
          <cell r="AP7491">
            <v>506909</v>
          </cell>
          <cell r="AQ7491">
            <v>14001770</v>
          </cell>
          <cell r="AR7491">
            <v>14</v>
          </cell>
          <cell r="AS7491">
            <v>42412</v>
          </cell>
          <cell r="AT7491" t="str">
            <v>IDU-1806-2015 Contratado Mantenimiento Periódico IDU Arterial BRIGADA DE REACCIÓN VIAL -Puente-POLIZA ESTABILIDAD ACTIVA</v>
          </cell>
          <cell r="AU7491">
            <v>43555</v>
          </cell>
          <cell r="AV7491" t="str">
            <v>sc</v>
          </cell>
        </row>
        <row r="7492">
          <cell r="AP7492">
            <v>507133</v>
          </cell>
          <cell r="AQ7492">
            <v>14000380</v>
          </cell>
          <cell r="AR7492">
            <v>14</v>
          </cell>
          <cell r="AS7492">
            <v>42412</v>
          </cell>
          <cell r="AT7492" t="str">
            <v>IDU-1806-2015 Contratado Mantenimiento Periódico IDU Arterial BRIGADA DE REACCIÓN VIAL -</v>
          </cell>
          <cell r="AU7492">
            <v>0</v>
          </cell>
          <cell r="AV7492" t="str">
            <v>sc</v>
          </cell>
        </row>
        <row r="7493">
          <cell r="AP7493">
            <v>507135</v>
          </cell>
          <cell r="AQ7493">
            <v>14000380</v>
          </cell>
          <cell r="AR7493">
            <v>14</v>
          </cell>
          <cell r="AS7493">
            <v>42412</v>
          </cell>
          <cell r="AT7493" t="str">
            <v>IDU-1806-2015 Contratado Mantenimiento Periódico IDU Arterial BRIGADA DE REACCIÓN VIAL -</v>
          </cell>
          <cell r="AU7493">
            <v>0</v>
          </cell>
          <cell r="AV7493" t="str">
            <v>sc</v>
          </cell>
        </row>
        <row r="7494">
          <cell r="AP7494">
            <v>507138</v>
          </cell>
          <cell r="AQ7494">
            <v>14000487</v>
          </cell>
          <cell r="AR7494">
            <v>14</v>
          </cell>
          <cell r="AS7494">
            <v>42412</v>
          </cell>
          <cell r="AT7494" t="str">
            <v>IDU-1806-2015 Contratado Mantenimiento Periódico IDU Arterial BRIGADA DE REACCIÓN VIAL -</v>
          </cell>
          <cell r="AU7494">
            <v>0</v>
          </cell>
          <cell r="AV7494" t="str">
            <v>sc</v>
          </cell>
        </row>
        <row r="7495">
          <cell r="AP7495">
            <v>507140</v>
          </cell>
          <cell r="AQ7495">
            <v>14000487</v>
          </cell>
          <cell r="AR7495">
            <v>14</v>
          </cell>
          <cell r="AS7495">
            <v>42412</v>
          </cell>
          <cell r="AT7495" t="str">
            <v>IDU-1806-2015 Contratado Mantenimiento Periódico IDU Arterial BRIGADA DE REACCIÓN VIAL -</v>
          </cell>
          <cell r="AU7495">
            <v>0</v>
          </cell>
          <cell r="AV7495" t="str">
            <v>sc</v>
          </cell>
        </row>
        <row r="7496">
          <cell r="AP7496">
            <v>507143</v>
          </cell>
          <cell r="AQ7496">
            <v>14000436</v>
          </cell>
          <cell r="AR7496">
            <v>14</v>
          </cell>
          <cell r="AS7496">
            <v>42412</v>
          </cell>
          <cell r="AT7496" t="str">
            <v>IDU-1806-2015 Contratado Mantenimiento Periódico IDU Arterial BRIGADA DE REACCIÓN VIAL -</v>
          </cell>
          <cell r="AU7496">
            <v>0</v>
          </cell>
          <cell r="AV7496" t="str">
            <v>sc</v>
          </cell>
        </row>
        <row r="7497">
          <cell r="AP7497">
            <v>507145</v>
          </cell>
          <cell r="AQ7497">
            <v>14000436</v>
          </cell>
          <cell r="AR7497">
            <v>14</v>
          </cell>
          <cell r="AS7497">
            <v>42412</v>
          </cell>
          <cell r="AT7497" t="str">
            <v>IDU-1806-2015 Contratado Mantenimiento Periódico IDU Arterial BRIGADA DE REACCIÓN VIAL -</v>
          </cell>
          <cell r="AU7497">
            <v>0</v>
          </cell>
          <cell r="AV7497" t="str">
            <v>sc</v>
          </cell>
        </row>
        <row r="7498">
          <cell r="AP7498">
            <v>507148</v>
          </cell>
          <cell r="AQ7498">
            <v>14000355</v>
          </cell>
          <cell r="AR7498">
            <v>14</v>
          </cell>
          <cell r="AS7498">
            <v>42412</v>
          </cell>
          <cell r="AT7498" t="str">
            <v>IDU-1806-2015 Contratado Mantenimiento Periódico IDU Arterial BRIGADA DE REACCIÓN VIAL -</v>
          </cell>
          <cell r="AU7498">
            <v>0</v>
          </cell>
          <cell r="AV7498" t="str">
            <v>sc</v>
          </cell>
        </row>
        <row r="7499">
          <cell r="AP7499">
            <v>507150</v>
          </cell>
          <cell r="AQ7499">
            <v>14000355</v>
          </cell>
          <cell r="AR7499">
            <v>14</v>
          </cell>
          <cell r="AS7499">
            <v>42412</v>
          </cell>
          <cell r="AT7499" t="str">
            <v>IDU-1806-2015 Contratado Mantenimiento Periódico IDU Arterial BRIGADA DE REACCIÓN VIAL -</v>
          </cell>
          <cell r="AU7499">
            <v>0</v>
          </cell>
          <cell r="AV7499" t="str">
            <v>sc</v>
          </cell>
        </row>
        <row r="7500">
          <cell r="AP7500">
            <v>507153</v>
          </cell>
          <cell r="AQ7500">
            <v>14000330</v>
          </cell>
          <cell r="AR7500">
            <v>14</v>
          </cell>
          <cell r="AS7500">
            <v>42412</v>
          </cell>
          <cell r="AT7500" t="str">
            <v>IDU-1806-2015 Contratado Mantenimiento Periódico IDU Arterial BRIGADA DE REACCIÓN VIAL -</v>
          </cell>
          <cell r="AU7500">
            <v>0</v>
          </cell>
          <cell r="AV7500" t="str">
            <v>sc</v>
          </cell>
        </row>
        <row r="7501">
          <cell r="AP7501">
            <v>507155</v>
          </cell>
          <cell r="AQ7501">
            <v>14000330</v>
          </cell>
          <cell r="AR7501">
            <v>14</v>
          </cell>
          <cell r="AS7501">
            <v>42412</v>
          </cell>
          <cell r="AT7501" t="str">
            <v>IDU-1806-2015 Contratado Mantenimiento Periódico IDU Arterial BRIGADA DE REACCIÓN VIAL -</v>
          </cell>
          <cell r="AU7501">
            <v>0</v>
          </cell>
          <cell r="AV7501" t="str">
            <v>sc</v>
          </cell>
        </row>
        <row r="7502">
          <cell r="AP7502">
            <v>507158</v>
          </cell>
          <cell r="AQ7502">
            <v>14000320</v>
          </cell>
          <cell r="AR7502">
            <v>14</v>
          </cell>
          <cell r="AS7502">
            <v>42412</v>
          </cell>
          <cell r="AT7502" t="str">
            <v>IDU-1806-2015 Contratado Mantenimiento Periódico IDU Arterial BRIGADA DE REACCIÓN VIAL -</v>
          </cell>
          <cell r="AU7502">
            <v>0</v>
          </cell>
          <cell r="AV7502" t="str">
            <v>sc</v>
          </cell>
        </row>
        <row r="7503">
          <cell r="AP7503">
            <v>507160</v>
          </cell>
          <cell r="AQ7503">
            <v>14000320</v>
          </cell>
          <cell r="AR7503">
            <v>14</v>
          </cell>
          <cell r="AS7503">
            <v>42412</v>
          </cell>
          <cell r="AT7503" t="str">
            <v>IDU-1806-2015 Contratado Mantenimiento Periódico IDU Arterial BRIGADA DE REACCIÓN VIAL -</v>
          </cell>
          <cell r="AU7503">
            <v>0</v>
          </cell>
          <cell r="AV7503" t="str">
            <v>sc</v>
          </cell>
        </row>
        <row r="7504">
          <cell r="AP7504">
            <v>507163</v>
          </cell>
          <cell r="AQ7504">
            <v>14000231</v>
          </cell>
          <cell r="AR7504">
            <v>14</v>
          </cell>
          <cell r="AS7504">
            <v>42412</v>
          </cell>
          <cell r="AT7504" t="str">
            <v>IDU-1806-2015 Contratado Mantenimiento Periódico IDU Arterial BRIGADA DE REACCIÓN VIAL -</v>
          </cell>
          <cell r="AU7504">
            <v>0</v>
          </cell>
          <cell r="AV7504" t="str">
            <v>sc</v>
          </cell>
        </row>
        <row r="7505">
          <cell r="AP7505">
            <v>507165</v>
          </cell>
          <cell r="AQ7505">
            <v>14000231</v>
          </cell>
          <cell r="AR7505">
            <v>14</v>
          </cell>
          <cell r="AS7505">
            <v>42412</v>
          </cell>
          <cell r="AT7505" t="str">
            <v>IDU-1806-2015 Contratado Mantenimiento Periódico IDU Arterial BRIGADA DE REACCIÓN VIAL -</v>
          </cell>
          <cell r="AU7505">
            <v>0</v>
          </cell>
          <cell r="AV7505" t="str">
            <v>sc</v>
          </cell>
        </row>
        <row r="7506">
          <cell r="AP7506">
            <v>507168</v>
          </cell>
          <cell r="AQ7506">
            <v>14000199</v>
          </cell>
          <cell r="AR7506">
            <v>14</v>
          </cell>
          <cell r="AS7506">
            <v>42412</v>
          </cell>
          <cell r="AT7506" t="str">
            <v>IDU-1806-2015 Contratado Mantenimiento Periódico IDU Arterial BRIGADA DE REACCIÓN VIAL -</v>
          </cell>
          <cell r="AU7506">
            <v>0</v>
          </cell>
          <cell r="AV7506" t="str">
            <v>sc</v>
          </cell>
        </row>
        <row r="7507">
          <cell r="AP7507">
            <v>507170</v>
          </cell>
          <cell r="AQ7507">
            <v>14000199</v>
          </cell>
          <cell r="AR7507">
            <v>14</v>
          </cell>
          <cell r="AS7507">
            <v>42412</v>
          </cell>
          <cell r="AT7507" t="str">
            <v>IDU-1806-2015 Contratado Mantenimiento Periódico IDU Arterial BRIGADA DE REACCIÓN VIAL -</v>
          </cell>
          <cell r="AU7507">
            <v>0</v>
          </cell>
          <cell r="AV7507" t="str">
            <v>sc</v>
          </cell>
        </row>
        <row r="7508">
          <cell r="AP7508">
            <v>507178</v>
          </cell>
          <cell r="AQ7508">
            <v>14000458</v>
          </cell>
          <cell r="AR7508">
            <v>14</v>
          </cell>
          <cell r="AS7508">
            <v>42412</v>
          </cell>
          <cell r="AT7508" t="str">
            <v>IDU-1806-2015 Contratado Mantenimiento Periódico IDU Arterial BRIGADA DE REACCIÓN VIAL -</v>
          </cell>
          <cell r="AU7508">
            <v>0</v>
          </cell>
          <cell r="AV7508" t="str">
            <v>sc</v>
          </cell>
        </row>
        <row r="7509">
          <cell r="AP7509">
            <v>507180</v>
          </cell>
          <cell r="AQ7509">
            <v>14000458</v>
          </cell>
          <cell r="AR7509">
            <v>14</v>
          </cell>
          <cell r="AS7509">
            <v>42412</v>
          </cell>
          <cell r="AT7509" t="str">
            <v>IDU-1806-2015 Contratado Mantenimiento Periódico IDU Arterial BRIGADA DE REACCIÓN VIAL -</v>
          </cell>
          <cell r="AU7509">
            <v>0</v>
          </cell>
          <cell r="AV7509" t="str">
            <v>sc</v>
          </cell>
        </row>
        <row r="7510">
          <cell r="AP7510">
            <v>508402</v>
          </cell>
          <cell r="AQ7510">
            <v>15000109</v>
          </cell>
          <cell r="AR7510">
            <v>14</v>
          </cell>
          <cell r="AS7510">
            <v>42313</v>
          </cell>
          <cell r="AT7510" t="str">
            <v>IDU-1825-2013 Terminado Mantenimiento Periódico IDU Arterial  -</v>
          </cell>
          <cell r="AU7510">
            <v>0</v>
          </cell>
          <cell r="AV7510" t="str">
            <v>sc</v>
          </cell>
        </row>
        <row r="7511">
          <cell r="AP7511">
            <v>508782</v>
          </cell>
          <cell r="AQ7511">
            <v>14001407</v>
          </cell>
          <cell r="AR7511">
            <v>14</v>
          </cell>
          <cell r="AS7511">
            <v>42313</v>
          </cell>
          <cell r="AT7511" t="str">
            <v>IDU-70-2008 Terminado Mantenimiento Periódico IDU Arterial  -</v>
          </cell>
          <cell r="AU7511">
            <v>0</v>
          </cell>
          <cell r="AV7511" t="str">
            <v>sc</v>
          </cell>
        </row>
        <row r="7512">
          <cell r="AP7512">
            <v>508802</v>
          </cell>
          <cell r="AQ7512">
            <v>14001379</v>
          </cell>
          <cell r="AR7512">
            <v>14</v>
          </cell>
          <cell r="AS7512">
            <v>42313</v>
          </cell>
          <cell r="AT7512" t="str">
            <v>IDU-70-2008 Terminado Rehabilitación IDU Arterial  -</v>
          </cell>
          <cell r="AU7512">
            <v>0</v>
          </cell>
          <cell r="AV7512" t="str">
            <v>sc</v>
          </cell>
        </row>
        <row r="7513">
          <cell r="AP7513">
            <v>508804</v>
          </cell>
          <cell r="AQ7513">
            <v>14001379</v>
          </cell>
          <cell r="AR7513">
            <v>14</v>
          </cell>
          <cell r="AS7513">
            <v>42313</v>
          </cell>
          <cell r="AT7513" t="str">
            <v>IDU-70-2008 Terminado Rehabilitación IDU Arterial  -</v>
          </cell>
          <cell r="AU7513">
            <v>0</v>
          </cell>
          <cell r="AV7513" t="str">
            <v>sc</v>
          </cell>
        </row>
        <row r="7514">
          <cell r="AP7514">
            <v>508809</v>
          </cell>
          <cell r="AQ7514">
            <v>14001348</v>
          </cell>
          <cell r="AR7514">
            <v>14</v>
          </cell>
          <cell r="AS7514">
            <v>42313</v>
          </cell>
          <cell r="AT7514" t="str">
            <v>IDU-70-2008 Terminado Rehabilitación IDU Arterial  -</v>
          </cell>
          <cell r="AU7514">
            <v>0</v>
          </cell>
          <cell r="AV7514" t="str">
            <v>sc</v>
          </cell>
        </row>
        <row r="7515">
          <cell r="AP7515">
            <v>511102</v>
          </cell>
          <cell r="AQ7515">
            <v>14000702</v>
          </cell>
          <cell r="AR7515">
            <v>14</v>
          </cell>
          <cell r="AS7515">
            <v>42342</v>
          </cell>
          <cell r="AT7515" t="str">
            <v>IDU-044-2010 Terminado Construcción IDU Arterial  -Calzada 4-POLIZA ESTABILIDAD ACTIVA</v>
          </cell>
          <cell r="AV7515" t="str">
            <v>sc</v>
          </cell>
        </row>
        <row r="7516">
          <cell r="AP7516">
            <v>511151</v>
          </cell>
          <cell r="AQ7516">
            <v>14001364</v>
          </cell>
          <cell r="AR7516">
            <v>14</v>
          </cell>
          <cell r="AS7516">
            <v>42342</v>
          </cell>
          <cell r="AT7516" t="str">
            <v>IDU-044-2010 Terminado Construcción IDU Arterial  -Calzada 4-6-POLIZA ESTABILIDAD ACTIVA</v>
          </cell>
          <cell r="AV7516" t="str">
            <v>sc</v>
          </cell>
        </row>
        <row r="7517">
          <cell r="AP7517">
            <v>511158</v>
          </cell>
          <cell r="AQ7517">
            <v>14000872</v>
          </cell>
          <cell r="AR7517">
            <v>14</v>
          </cell>
          <cell r="AS7517">
            <v>42342</v>
          </cell>
          <cell r="AT7517" t="str">
            <v>IDU-044-2010 Terminado Construcción IDU Arterial  -Calzada 4-6 Separador 5-POLIZA ESTABILIDAD ACTIVA</v>
          </cell>
          <cell r="AV7517" t="str">
            <v>sc</v>
          </cell>
        </row>
        <row r="7518">
          <cell r="AP7518">
            <v>511179</v>
          </cell>
          <cell r="AQ7518">
            <v>14000828</v>
          </cell>
          <cell r="AR7518">
            <v>14</v>
          </cell>
          <cell r="AS7518">
            <v>42342</v>
          </cell>
          <cell r="AT7518" t="str">
            <v>IDU-044-2010 Terminado Construcción IDU Arterial  -Calzada 4-6 Separador 5-POLIZA ESTABILIDAD ACTIVA</v>
          </cell>
          <cell r="AV7518" t="str">
            <v>sc</v>
          </cell>
        </row>
        <row r="7519">
          <cell r="AP7519">
            <v>511186</v>
          </cell>
          <cell r="AQ7519">
            <v>14000816</v>
          </cell>
          <cell r="AR7519">
            <v>14</v>
          </cell>
          <cell r="AS7519">
            <v>42342</v>
          </cell>
          <cell r="AT7519" t="str">
            <v>IDU-044-2010 Terminado Construcción IDU Arterial  -Calzada 4-6 Separador 5-POLIZA ESTABILIDAD ACTIVA</v>
          </cell>
          <cell r="AV7519" t="str">
            <v>sc</v>
          </cell>
        </row>
        <row r="7520">
          <cell r="AP7520">
            <v>511193</v>
          </cell>
          <cell r="AQ7520">
            <v>14000748</v>
          </cell>
          <cell r="AR7520">
            <v>14</v>
          </cell>
          <cell r="AS7520">
            <v>42342</v>
          </cell>
          <cell r="AT7520" t="str">
            <v>IDU-044-2010 Terminado Construcción IDU Arterial  -Calzada 4-6 Separador 5-POLIZA ESTABILIDAD ACTIVA</v>
          </cell>
          <cell r="AV7520" t="str">
            <v>sc</v>
          </cell>
        </row>
        <row r="7521">
          <cell r="AP7521">
            <v>511205</v>
          </cell>
          <cell r="AQ7521">
            <v>14000783</v>
          </cell>
          <cell r="AR7521">
            <v>14</v>
          </cell>
          <cell r="AS7521">
            <v>42342</v>
          </cell>
          <cell r="AT7521" t="str">
            <v>IDU-044-2010 Terminado Construcción IDU Arterial  -Calzada 2-4-6-8 Separador 5-POLIZA ESTABILIDAD ACTIVA</v>
          </cell>
          <cell r="AV7521" t="str">
            <v>sc</v>
          </cell>
        </row>
        <row r="7522">
          <cell r="AP7522">
            <v>511720</v>
          </cell>
          <cell r="AQ7522">
            <v>14000671</v>
          </cell>
          <cell r="AR7522">
            <v>14</v>
          </cell>
          <cell r="AS7522">
            <v>42342</v>
          </cell>
          <cell r="AT7522" t="str">
            <v>IDU-044-2010 Terminado Construcción IDU Arterial  -</v>
          </cell>
          <cell r="AV7522" t="str">
            <v>sc</v>
          </cell>
        </row>
        <row r="7523">
          <cell r="AP7523">
            <v>511734</v>
          </cell>
          <cell r="AQ7523">
            <v>14000640</v>
          </cell>
          <cell r="AR7523">
            <v>14</v>
          </cell>
          <cell r="AS7523">
            <v>42342</v>
          </cell>
          <cell r="AT7523" t="str">
            <v>IDU-044-2010 Terminado Construcción IDU Arterial  -</v>
          </cell>
          <cell r="AV7523" t="str">
            <v>sc</v>
          </cell>
        </row>
        <row r="7524">
          <cell r="AP7524">
            <v>511741</v>
          </cell>
          <cell r="AQ7524">
            <v>14000617</v>
          </cell>
          <cell r="AR7524">
            <v>14</v>
          </cell>
          <cell r="AS7524">
            <v>42342</v>
          </cell>
          <cell r="AT7524" t="str">
            <v>IDU-044-2010 Terminado Construcción IDU Arterial  -</v>
          </cell>
          <cell r="AV7524" t="str">
            <v>sc</v>
          </cell>
        </row>
        <row r="7525">
          <cell r="AP7525">
            <v>511783</v>
          </cell>
          <cell r="AQ7525">
            <v>14001542</v>
          </cell>
          <cell r="AR7525">
            <v>14</v>
          </cell>
          <cell r="AS7525">
            <v>42313</v>
          </cell>
          <cell r="AT7525" t="str">
            <v>IDU-1669-2014 En Ejecución Reconstrucción IDU Circuito Movilidad  -</v>
          </cell>
          <cell r="AV7525" t="str">
            <v>sc</v>
          </cell>
        </row>
        <row r="7526">
          <cell r="AP7526">
            <v>511795</v>
          </cell>
          <cell r="AQ7526">
            <v>14001601</v>
          </cell>
          <cell r="AR7526">
            <v>14</v>
          </cell>
          <cell r="AS7526">
            <v>42313</v>
          </cell>
          <cell r="AT7526" t="str">
            <v>IDU-1669-2014 Terminado Reconstrucción IDU Circuito Movilidad  -</v>
          </cell>
          <cell r="AV7526" t="str">
            <v>sc</v>
          </cell>
        </row>
        <row r="7527">
          <cell r="AP7527">
            <v>511800</v>
          </cell>
          <cell r="AQ7527">
            <v>14000666</v>
          </cell>
          <cell r="AR7527">
            <v>14</v>
          </cell>
          <cell r="AS7527">
            <v>42313</v>
          </cell>
          <cell r="AT7527" t="str">
            <v>IDU-071-2012 Terminado Rehabilitación IDU Circuito Movilidad  -Calzada4-POLIZA ESTABILIDAD ACTIVA</v>
          </cell>
          <cell r="AV7527" t="str">
            <v>VIABLE</v>
          </cell>
        </row>
        <row r="7528">
          <cell r="AP7528">
            <v>511806</v>
          </cell>
          <cell r="AQ7528">
            <v>14001401</v>
          </cell>
          <cell r="AR7528">
            <v>14</v>
          </cell>
          <cell r="AS7528">
            <v>42521</v>
          </cell>
          <cell r="AT7528" t="str">
            <v>SD Terminado Mantenimiento Periódico UAERMV Circuito Movilidad  -</v>
          </cell>
          <cell r="AV7528" t="str">
            <v>sc</v>
          </cell>
        </row>
        <row r="7529">
          <cell r="AP7529">
            <v>511809</v>
          </cell>
          <cell r="AQ7529">
            <v>14000489</v>
          </cell>
          <cell r="AR7529">
            <v>14</v>
          </cell>
          <cell r="AS7529">
            <v>42313</v>
          </cell>
          <cell r="AT7529" t="str">
            <v>IDU-071-2012 Terminado Rehabilitación IDU Circuito Movilidad  -Calzada2-4-POLIZA ESTABILIDAD ACTIVA</v>
          </cell>
          <cell r="AV7529" t="str">
            <v>POLIZA ESTABILIDAD ACTIVA IDU 071/12 Vencimiento 14/9/2019</v>
          </cell>
        </row>
        <row r="7530">
          <cell r="AP7530">
            <v>511811</v>
          </cell>
          <cell r="AQ7530">
            <v>14000489</v>
          </cell>
          <cell r="AR7530">
            <v>14</v>
          </cell>
          <cell r="AS7530">
            <v>42313</v>
          </cell>
          <cell r="AT7530" t="str">
            <v>IDU-071-2012 Terminado Rehabilitación IDU Circuito Movilidad  -Calzada2-4-POLIZA ESTABILIDAD ACTIVA</v>
          </cell>
          <cell r="AV7530" t="str">
            <v>POLIZA ESTABILIDAD ACTIVA IDU 071/12 Vencimiento 14/9/2019</v>
          </cell>
        </row>
        <row r="7531">
          <cell r="AP7531">
            <v>511814</v>
          </cell>
          <cell r="AQ7531">
            <v>14000531</v>
          </cell>
          <cell r="AR7531">
            <v>14</v>
          </cell>
          <cell r="AS7531">
            <v>42313</v>
          </cell>
          <cell r="AT7531" t="str">
            <v>IDU-071-2012 Terminado Rehabilitación IDU Circuito Movilidad  -Calzada2-4-POLIZA ESTABILIDAD ACTIVA</v>
          </cell>
          <cell r="AV7531" t="str">
            <v>VIABLE</v>
          </cell>
        </row>
        <row r="7532">
          <cell r="AP7532">
            <v>511816</v>
          </cell>
          <cell r="AQ7532">
            <v>14000531</v>
          </cell>
          <cell r="AR7532">
            <v>14</v>
          </cell>
          <cell r="AS7532">
            <v>42313</v>
          </cell>
          <cell r="AT7532" t="str">
            <v>IDU-071-2012 Terminado Rehabilitación IDU Circuito Movilidad  -Calzada2-4-POLIZA ESTABILIDAD ACTIVA</v>
          </cell>
          <cell r="AV7532" t="str">
            <v>VIABLE</v>
          </cell>
        </row>
        <row r="7533">
          <cell r="AP7533">
            <v>511819</v>
          </cell>
          <cell r="AQ7533">
            <v>14000612</v>
          </cell>
          <cell r="AR7533">
            <v>14</v>
          </cell>
          <cell r="AS7533">
            <v>42313</v>
          </cell>
          <cell r="AT7533" t="str">
            <v>IDU-071-2012 Terminado Rehabilitación IDU Circuito Movilidad  -Calzada2-4-POLIZA ESTABILIDAD ACTIVA</v>
          </cell>
          <cell r="AV7533" t="str">
            <v>POLIZA ESTABILIDAD ACTIVA IDU 071/12 Vencimiento 14/9/2019</v>
          </cell>
        </row>
        <row r="7534">
          <cell r="AP7534">
            <v>511821</v>
          </cell>
          <cell r="AQ7534">
            <v>14000612</v>
          </cell>
          <cell r="AR7534">
            <v>14</v>
          </cell>
          <cell r="AS7534">
            <v>42313</v>
          </cell>
          <cell r="AT7534" t="str">
            <v>IDU-071-2012 Terminado Rehabilitación IDU Circuito Movilidad  -Calzada2-4-POLIZA ESTABILIDAD ACTIVA</v>
          </cell>
          <cell r="AV7534" t="str">
            <v>POLIZA ESTABILIDAD ACTIVA IDU 071/12 Vencimiento 14/9/2019</v>
          </cell>
        </row>
        <row r="7535">
          <cell r="AP7535">
            <v>511824</v>
          </cell>
          <cell r="AQ7535">
            <v>14000732</v>
          </cell>
          <cell r="AR7535">
            <v>14</v>
          </cell>
          <cell r="AS7535">
            <v>42249</v>
          </cell>
          <cell r="AT7535" t="str">
            <v>UMV-638-2013 Terminado Acciones de Movilidad UAERMV Circuito Movilidad  -</v>
          </cell>
          <cell r="AV7535" t="str">
            <v>VIABLE</v>
          </cell>
        </row>
        <row r="7536">
          <cell r="AP7536">
            <v>511826</v>
          </cell>
          <cell r="AQ7536">
            <v>14000732</v>
          </cell>
          <cell r="AR7536">
            <v>14</v>
          </cell>
          <cell r="AS7536">
            <v>42249</v>
          </cell>
          <cell r="AT7536" t="str">
            <v>UMV-638-2013 Terminado Acciones de Movilidad UAERMV Circuito Movilidad  -</v>
          </cell>
          <cell r="AV7536" t="str">
            <v>VIABLE</v>
          </cell>
        </row>
        <row r="7537">
          <cell r="AP7537">
            <v>511829</v>
          </cell>
          <cell r="AQ7537">
            <v>14000427</v>
          </cell>
          <cell r="AR7537">
            <v>14</v>
          </cell>
          <cell r="AS7537">
            <v>42313</v>
          </cell>
          <cell r="AT7537" t="str">
            <v>IDU-071-2012 Terminado Rehabilitación IDU Circuito Movilidad  -Calzada2-4-POLIZA ESTABILIDAD ACTIVA</v>
          </cell>
          <cell r="AV7537" t="str">
            <v>POLIZA ESTABILIDAD ACTIVA IDU 071/12 Vencimiento 14/9/2019</v>
          </cell>
        </row>
        <row r="7538">
          <cell r="AP7538">
            <v>511831</v>
          </cell>
          <cell r="AQ7538">
            <v>14000427</v>
          </cell>
          <cell r="AR7538">
            <v>14</v>
          </cell>
          <cell r="AS7538">
            <v>42313</v>
          </cell>
          <cell r="AT7538" t="str">
            <v>IDU-071-2012 Terminado Rehabilitación IDU Circuito Movilidad  -Calzada2-4-POLIZA ESTABILIDAD ACTIVA</v>
          </cell>
          <cell r="AV7538" t="str">
            <v>POLIZA ESTABILIDAD ACTIVA IDU 071/12 Vencimiento 14/9/2019</v>
          </cell>
        </row>
        <row r="7539">
          <cell r="AP7539">
            <v>511839</v>
          </cell>
          <cell r="AQ7539">
            <v>14000815</v>
          </cell>
          <cell r="AR7539">
            <v>14</v>
          </cell>
          <cell r="AS7539">
            <v>42342</v>
          </cell>
          <cell r="AT7539" t="str">
            <v>IDU-044-2010 Terminado Construcción IDU Circuito Movilidad  -</v>
          </cell>
          <cell r="AV7539" t="str">
            <v>VIABLE</v>
          </cell>
        </row>
        <row r="7540">
          <cell r="AP7540">
            <v>511850</v>
          </cell>
          <cell r="AQ7540">
            <v>14000574</v>
          </cell>
          <cell r="AR7540">
            <v>14</v>
          </cell>
          <cell r="AS7540">
            <v>42313</v>
          </cell>
          <cell r="AT7540" t="str">
            <v>IDU-071-2012 Terminado Rehabilitación IDU Circuito Movilidad  -Calzada2-4-POLIZA ESTABILIDAD ACTIVA</v>
          </cell>
          <cell r="AV7540" t="str">
            <v>VIABLE</v>
          </cell>
        </row>
        <row r="7541">
          <cell r="AP7541">
            <v>511852</v>
          </cell>
          <cell r="AQ7541">
            <v>14000574</v>
          </cell>
          <cell r="AR7541">
            <v>14</v>
          </cell>
          <cell r="AS7541">
            <v>42313</v>
          </cell>
          <cell r="AT7541" t="str">
            <v>IDU-071-2012 Terminado Rehabilitación IDU Circuito Movilidad  -Calzada2-4-POLIZA ESTABILIDAD ACTIVA</v>
          </cell>
          <cell r="AV7541" t="str">
            <v>VIABLE</v>
          </cell>
        </row>
        <row r="7542">
          <cell r="AP7542">
            <v>512586</v>
          </cell>
          <cell r="AQ7542">
            <v>14000548</v>
          </cell>
          <cell r="AR7542">
            <v>14</v>
          </cell>
          <cell r="AS7542">
            <v>42313</v>
          </cell>
          <cell r="AT7542" t="str">
            <v>IDU-70-2008 Terminado Rehabilitación IDU Arterial  -Calzada2-POLIZA ESTABILIDAD ACTIVA</v>
          </cell>
          <cell r="AV7542" t="str">
            <v>sc</v>
          </cell>
        </row>
        <row r="7543">
          <cell r="AP7543">
            <v>512589</v>
          </cell>
          <cell r="AQ7543">
            <v>14000459</v>
          </cell>
          <cell r="AR7543">
            <v>14</v>
          </cell>
          <cell r="AS7543">
            <v>42313</v>
          </cell>
          <cell r="AT7543" t="str">
            <v>IDU-70-2008 Terminado Rehabilitación IDU Arterial  -Calzada2-POLIZA ESTABILIDAD ACTIVA</v>
          </cell>
          <cell r="AV7543" t="str">
            <v>sc</v>
          </cell>
        </row>
        <row r="7544">
          <cell r="AP7544">
            <v>512592</v>
          </cell>
          <cell r="AQ7544">
            <v>14000670</v>
          </cell>
          <cell r="AR7544">
            <v>14</v>
          </cell>
          <cell r="AS7544">
            <v>42313</v>
          </cell>
          <cell r="AT7544" t="str">
            <v>IDU-70-2008 Terminado Rehabilitación IDU Arterial  -</v>
          </cell>
          <cell r="AV7544" t="str">
            <v>sc</v>
          </cell>
        </row>
        <row r="7545">
          <cell r="AP7545">
            <v>512595</v>
          </cell>
          <cell r="AQ7545">
            <v>14000591</v>
          </cell>
          <cell r="AR7545">
            <v>14</v>
          </cell>
          <cell r="AS7545">
            <v>42313</v>
          </cell>
          <cell r="AT7545" t="str">
            <v>IDU-70-2008 Terminado Rehabilitación IDU Arterial  -Calzada2-POLIZA ESTABILIDAD ACTIVA</v>
          </cell>
          <cell r="AV7545" t="str">
            <v>sc</v>
          </cell>
        </row>
        <row r="7546">
          <cell r="AP7546">
            <v>512598</v>
          </cell>
          <cell r="AQ7546">
            <v>14000512</v>
          </cell>
          <cell r="AR7546">
            <v>14</v>
          </cell>
          <cell r="AS7546">
            <v>42313</v>
          </cell>
          <cell r="AT7546" t="str">
            <v>IDU-70-2008 Terminado Rehabilitación IDU Arterial  -Calzada2-POLIZA ESTABILIDAD ACTIVA</v>
          </cell>
          <cell r="AV7546" t="str">
            <v>sc</v>
          </cell>
        </row>
        <row r="7547">
          <cell r="AP7547">
            <v>512617</v>
          </cell>
          <cell r="AQ7547">
            <v>14000632</v>
          </cell>
          <cell r="AR7547">
            <v>14</v>
          </cell>
          <cell r="AS7547">
            <v>42313</v>
          </cell>
          <cell r="AT7547" t="str">
            <v>IDU-70-2008 Terminado Rehabilitación IDU Arterial  -</v>
          </cell>
          <cell r="AV7547" t="str">
            <v>sc</v>
          </cell>
        </row>
        <row r="7548">
          <cell r="AP7548">
            <v>512802</v>
          </cell>
          <cell r="AQ7548">
            <v>14001691</v>
          </cell>
          <cell r="AR7548">
            <v>14</v>
          </cell>
          <cell r="AS7548">
            <v>42731</v>
          </cell>
          <cell r="AT7548" t="str">
            <v>SD Reservado Mantenimiento Rutinario IDU Circuito Movilidad EJECUCION SITP 2016 -</v>
          </cell>
          <cell r="AV7548" t="str">
            <v>sc</v>
          </cell>
        </row>
        <row r="7549">
          <cell r="AP7549">
            <v>512804</v>
          </cell>
          <cell r="AQ7549">
            <v>14001691</v>
          </cell>
          <cell r="AR7549">
            <v>14</v>
          </cell>
          <cell r="AS7549">
            <v>42781</v>
          </cell>
          <cell r="AT7549" t="str">
            <v>SD Reservado Acciones de Movilidad UAERMV Circuito Movilidad Salvando Vidas La DTP autoriza la intervención por parte de la UMV correo de 13/02/2017-</v>
          </cell>
          <cell r="AV7549" t="str">
            <v>sc</v>
          </cell>
        </row>
        <row r="7550">
          <cell r="AP7550">
            <v>512840</v>
          </cell>
          <cell r="AQ7550">
            <v>14001461</v>
          </cell>
          <cell r="AR7550">
            <v>14</v>
          </cell>
          <cell r="AS7550">
            <v>42768</v>
          </cell>
          <cell r="AT7550" t="str">
            <v>SD Reservado Acciones de Movilidad UAERMV Circuito Movilidad Salvando Vidas -</v>
          </cell>
          <cell r="AV7550" t="str">
            <v>RESERVADO UMV</v>
          </cell>
        </row>
        <row r="7551">
          <cell r="AP7551">
            <v>512865</v>
          </cell>
          <cell r="AQ7551">
            <v>14000902</v>
          </cell>
          <cell r="AR7551">
            <v>14</v>
          </cell>
          <cell r="AS7551">
            <v>42768</v>
          </cell>
          <cell r="AT7551" t="str">
            <v>SD Reservado Acciones de Movilidad UAERMV Circuito Movilidad Salvando Vidas -</v>
          </cell>
          <cell r="AV7551" t="str">
            <v>sc</v>
          </cell>
        </row>
        <row r="7552">
          <cell r="AP7552">
            <v>512873</v>
          </cell>
          <cell r="AQ7552">
            <v>14000832</v>
          </cell>
          <cell r="AR7552">
            <v>14</v>
          </cell>
          <cell r="AS7552">
            <v>41519</v>
          </cell>
          <cell r="AT7552" t="str">
            <v>SD Terminado Mantenimiento Periódico UAERMV Circuito Movilidad  -</v>
          </cell>
          <cell r="AV7552" t="str">
            <v>sc</v>
          </cell>
        </row>
        <row r="7553">
          <cell r="AP7553">
            <v>512875</v>
          </cell>
          <cell r="AQ7553">
            <v>14000832</v>
          </cell>
          <cell r="AR7553">
            <v>14</v>
          </cell>
          <cell r="AS7553">
            <v>42768</v>
          </cell>
          <cell r="AT7553" t="str">
            <v>SD Reservado Acciones de Movilidad UAERMV Circuito Movilidad Salvando Vidas -</v>
          </cell>
          <cell r="AV7553" t="str">
            <v>sc</v>
          </cell>
        </row>
        <row r="7554">
          <cell r="AP7554">
            <v>512883</v>
          </cell>
          <cell r="AQ7554">
            <v>14001489</v>
          </cell>
          <cell r="AR7554">
            <v>14</v>
          </cell>
          <cell r="AS7554">
            <v>42768</v>
          </cell>
          <cell r="AT7554" t="str">
            <v>SD Reservado Acciones de Movilidad UAERMV Circuito Movilidad Salvando Vidas -</v>
          </cell>
          <cell r="AV7554" t="str">
            <v>RESERVADO UMV</v>
          </cell>
        </row>
        <row r="7555">
          <cell r="AP7555">
            <v>512886</v>
          </cell>
          <cell r="AQ7555">
            <v>14000881</v>
          </cell>
          <cell r="AR7555">
            <v>14</v>
          </cell>
          <cell r="AS7555">
            <v>41519</v>
          </cell>
          <cell r="AT7555" t="str">
            <v>SD Terminado Mantenimiento Periódico UAERMV Circuito Movilidad  -</v>
          </cell>
          <cell r="AV7555" t="str">
            <v>sc</v>
          </cell>
        </row>
        <row r="7556">
          <cell r="AP7556">
            <v>512888</v>
          </cell>
          <cell r="AQ7556">
            <v>14000881</v>
          </cell>
          <cell r="AR7556">
            <v>14</v>
          </cell>
          <cell r="AS7556">
            <v>42768</v>
          </cell>
          <cell r="AT7556" t="str">
            <v>SD Reservado Acciones de Movilidad UAERMV Circuito Movilidad Salvando Vidas -</v>
          </cell>
          <cell r="AV7556" t="str">
            <v>sc</v>
          </cell>
        </row>
        <row r="7557">
          <cell r="AP7557">
            <v>512894</v>
          </cell>
          <cell r="AQ7557">
            <v>14000935</v>
          </cell>
          <cell r="AR7557">
            <v>14</v>
          </cell>
          <cell r="AS7557">
            <v>40645</v>
          </cell>
          <cell r="AT7557" t="str">
            <v>UMV-78-2010 Terminado Rehabilitación UAERMV Circuito Movilidad  -</v>
          </cell>
          <cell r="AV7557" t="str">
            <v>sc</v>
          </cell>
        </row>
        <row r="7558">
          <cell r="AP7558">
            <v>512896</v>
          </cell>
          <cell r="AQ7558">
            <v>14000935</v>
          </cell>
          <cell r="AR7558">
            <v>14</v>
          </cell>
          <cell r="AS7558">
            <v>42768</v>
          </cell>
          <cell r="AT7558" t="str">
            <v>SD Reservado Acciones de Movilidad UAERMV Circuito Movilidad Salvando Vidas -</v>
          </cell>
          <cell r="AV7558" t="str">
            <v>sc</v>
          </cell>
        </row>
        <row r="7559">
          <cell r="AP7559">
            <v>512899</v>
          </cell>
          <cell r="AQ7559">
            <v>14000969</v>
          </cell>
          <cell r="AR7559">
            <v>14</v>
          </cell>
          <cell r="AS7559">
            <v>42766</v>
          </cell>
          <cell r="AT7559" t="str">
            <v>SD Reservado Mantenimiento Rutinario IDU Circuito Movilidad EJECUCION SITP 2016 -</v>
          </cell>
          <cell r="AV7559" t="str">
            <v>sc</v>
          </cell>
        </row>
        <row r="7560">
          <cell r="AP7560">
            <v>512901</v>
          </cell>
          <cell r="AQ7560">
            <v>14000969</v>
          </cell>
          <cell r="AR7560">
            <v>14</v>
          </cell>
          <cell r="AS7560">
            <v>42781</v>
          </cell>
          <cell r="AT7560" t="str">
            <v>SD Reservado Acciones de Movilidad UAERMV Circuito Movilidad Salvando Vidas La DTP autoriza la intervención por parte de la UMV correo de 13/02/2017-</v>
          </cell>
          <cell r="AV7560" t="str">
            <v>sc</v>
          </cell>
        </row>
        <row r="7561">
          <cell r="AP7561">
            <v>512904</v>
          </cell>
          <cell r="AQ7561">
            <v>14001005</v>
          </cell>
          <cell r="AR7561">
            <v>14</v>
          </cell>
          <cell r="AS7561">
            <v>42766</v>
          </cell>
          <cell r="AT7561" t="str">
            <v>SD Reservado Mantenimiento Rutinario IDU Circuito Movilidad EJECUCION SITP 2016 -</v>
          </cell>
          <cell r="AV7561" t="str">
            <v>sc</v>
          </cell>
        </row>
        <row r="7562">
          <cell r="AP7562">
            <v>512906</v>
          </cell>
          <cell r="AQ7562">
            <v>14001005</v>
          </cell>
          <cell r="AR7562">
            <v>14</v>
          </cell>
          <cell r="AS7562">
            <v>42781</v>
          </cell>
          <cell r="AT7562" t="str">
            <v>SD Reservado Acciones de Movilidad UAERMV Circuito Movilidad Salvando Vidas La DTP autoriza la intervención por parte de la UMV correo de 13/02/2017-</v>
          </cell>
          <cell r="AV7562" t="str">
            <v>sc</v>
          </cell>
        </row>
        <row r="7563">
          <cell r="AP7563">
            <v>512909</v>
          </cell>
          <cell r="AQ7563">
            <v>14001030</v>
          </cell>
          <cell r="AR7563">
            <v>14</v>
          </cell>
          <cell r="AS7563">
            <v>42731</v>
          </cell>
          <cell r="AT7563" t="str">
            <v>SD Reservado Mantenimiento Rutinario IDU Circuito Movilidad EJECUCION SITP 2016 -</v>
          </cell>
          <cell r="AV7563" t="str">
            <v>sc</v>
          </cell>
        </row>
        <row r="7564">
          <cell r="AP7564">
            <v>512911</v>
          </cell>
          <cell r="AQ7564">
            <v>14001030</v>
          </cell>
          <cell r="AR7564">
            <v>14</v>
          </cell>
          <cell r="AS7564">
            <v>42781</v>
          </cell>
          <cell r="AT7564" t="str">
            <v>SD Reservado Acciones de Movilidad UAERMV Circuito Movilidad Salvando Vidas La DTP autoriza la intervención por parte de la UMV correo de 13/02/2017-</v>
          </cell>
          <cell r="AV7564" t="str">
            <v>sc</v>
          </cell>
        </row>
        <row r="7565">
          <cell r="AP7565">
            <v>512914</v>
          </cell>
          <cell r="AQ7565">
            <v>14001063</v>
          </cell>
          <cell r="AR7565">
            <v>14</v>
          </cell>
          <cell r="AS7565">
            <v>42781</v>
          </cell>
          <cell r="AT7565" t="str">
            <v>SD Reservado Acciones de Movilidad UAERMV Circuito Movilidad Salvando Vidas La DTP autoriza la intervención por parte de la UMV correo de 13/02/2017-</v>
          </cell>
          <cell r="AV7565" t="str">
            <v>sc</v>
          </cell>
        </row>
        <row r="7566">
          <cell r="AP7566">
            <v>512916</v>
          </cell>
          <cell r="AQ7566">
            <v>14001063</v>
          </cell>
          <cell r="AR7566">
            <v>14</v>
          </cell>
          <cell r="AS7566">
            <v>42781</v>
          </cell>
          <cell r="AT7566" t="str">
            <v>SD Reservado Acciones de Movilidad UAERMV Circuito Movilidad Salvando Vidas La DTP autoriza la intervención por parte de la UMV correo de 13/02/2017-</v>
          </cell>
          <cell r="AV7566" t="str">
            <v>sc</v>
          </cell>
        </row>
        <row r="7567">
          <cell r="AP7567">
            <v>512919</v>
          </cell>
          <cell r="AQ7567">
            <v>14001373</v>
          </cell>
          <cell r="AR7567">
            <v>14</v>
          </cell>
          <cell r="AS7567">
            <v>42779</v>
          </cell>
          <cell r="AT7567" t="str">
            <v>SD Terminado Acciones de Movilidad UAERMV Circuito Movilidad Salvando Vidas -</v>
          </cell>
          <cell r="AV7567" t="str">
            <v>VIABLE</v>
          </cell>
        </row>
        <row r="7568">
          <cell r="AP7568">
            <v>512922</v>
          </cell>
          <cell r="AQ7568">
            <v>14000853</v>
          </cell>
          <cell r="AR7568">
            <v>14</v>
          </cell>
          <cell r="AS7568">
            <v>42768</v>
          </cell>
          <cell r="AT7568" t="str">
            <v>SD Reservado Acciones de Movilidad UAERMV Circuito Movilidad Salvando Vidas -</v>
          </cell>
          <cell r="AV7568" t="str">
            <v>sc</v>
          </cell>
        </row>
        <row r="7569">
          <cell r="AP7569">
            <v>512924</v>
          </cell>
          <cell r="AQ7569">
            <v>14000853</v>
          </cell>
          <cell r="AR7569">
            <v>14</v>
          </cell>
          <cell r="AS7569">
            <v>42768</v>
          </cell>
          <cell r="AT7569" t="str">
            <v>SD Reservado Acciones de Movilidad UAERMV Circuito Movilidad Salvando Vidas -</v>
          </cell>
          <cell r="AV7569" t="str">
            <v>sc</v>
          </cell>
        </row>
        <row r="7570">
          <cell r="AP7570">
            <v>512927</v>
          </cell>
          <cell r="AQ7570">
            <v>14001085</v>
          </cell>
          <cell r="AR7570">
            <v>14</v>
          </cell>
          <cell r="AS7570">
            <v>42781</v>
          </cell>
          <cell r="AT7570" t="str">
            <v>SD Reservado Acciones de Movilidad UAERMV Circuito Movilidad Salvando Vidas La DTP autoriza la intervención por parte de la UMV correo de 13/02/2017-</v>
          </cell>
          <cell r="AV7570" t="str">
            <v>sc</v>
          </cell>
        </row>
        <row r="7571">
          <cell r="AP7571">
            <v>512929</v>
          </cell>
          <cell r="AQ7571">
            <v>14001085</v>
          </cell>
          <cell r="AR7571">
            <v>14</v>
          </cell>
          <cell r="AS7571">
            <v>42781</v>
          </cell>
          <cell r="AT7571" t="str">
            <v>SD Reservado Acciones de Movilidad UAERMV Circuito Movilidad Salvando Vidas La DTP autoriza la intervención por parte de la UMV correo de 13/02/2017-</v>
          </cell>
          <cell r="AV7571" t="str">
            <v>sc</v>
          </cell>
        </row>
        <row r="7572">
          <cell r="AP7572">
            <v>512932</v>
          </cell>
          <cell r="AQ7572">
            <v>14001400</v>
          </cell>
          <cell r="AR7572">
            <v>14</v>
          </cell>
          <cell r="AS7572">
            <v>42768</v>
          </cell>
          <cell r="AT7572" t="str">
            <v>SD Reservado Acciones de Movilidad UAERMV Circuito Movilidad Salvando Vidas -</v>
          </cell>
          <cell r="AV7572" t="str">
            <v>RESERVADO IDU</v>
          </cell>
        </row>
        <row r="7573">
          <cell r="AP7573">
            <v>512938</v>
          </cell>
          <cell r="AQ7573">
            <v>14001300</v>
          </cell>
          <cell r="AR7573">
            <v>14</v>
          </cell>
          <cell r="AS7573">
            <v>42768</v>
          </cell>
          <cell r="AT7573" t="str">
            <v>SD Reservado Acciones de Movilidad UAERMV Circuito Movilidad Salvando Vidas -</v>
          </cell>
          <cell r="AV7573" t="str">
            <v>sc</v>
          </cell>
        </row>
        <row r="7574">
          <cell r="AP7574">
            <v>512941</v>
          </cell>
          <cell r="AQ7574">
            <v>14001236</v>
          </cell>
          <cell r="AR7574">
            <v>14</v>
          </cell>
          <cell r="AS7574">
            <v>42768</v>
          </cell>
          <cell r="AT7574" t="str">
            <v>SD Reservado Acciones de Movilidad UAERMV Circuito Movilidad Salvando Vidas -</v>
          </cell>
          <cell r="AV7574" t="str">
            <v>sc</v>
          </cell>
        </row>
        <row r="7575">
          <cell r="AP7575">
            <v>512944</v>
          </cell>
          <cell r="AQ7575">
            <v>14001194</v>
          </cell>
          <cell r="AR7575">
            <v>14</v>
          </cell>
          <cell r="AS7575">
            <v>42768</v>
          </cell>
          <cell r="AT7575" t="str">
            <v>SD Reservado Acciones de Movilidad UAERMV Circuito Movilidad Salvando Vidas -</v>
          </cell>
          <cell r="AV7575" t="str">
            <v>sc</v>
          </cell>
        </row>
        <row r="7576">
          <cell r="AP7576">
            <v>512950</v>
          </cell>
          <cell r="AQ7576">
            <v>14001136</v>
          </cell>
          <cell r="AR7576">
            <v>14</v>
          </cell>
          <cell r="AS7576">
            <v>42781</v>
          </cell>
          <cell r="AT7576" t="str">
            <v>SD Reservado Acciones de Movilidad UAERMV Circuito Movilidad Salvando Vidas La DTP autoriza la intervención por parte de la UMV correo de 13/02/2017-</v>
          </cell>
          <cell r="AV7576" t="str">
            <v>sc</v>
          </cell>
        </row>
        <row r="7577">
          <cell r="AP7577">
            <v>512952</v>
          </cell>
          <cell r="AQ7577">
            <v>14001136</v>
          </cell>
          <cell r="AR7577">
            <v>14</v>
          </cell>
          <cell r="AS7577">
            <v>42781</v>
          </cell>
          <cell r="AT7577" t="str">
            <v>SD Reservado Acciones de Movilidad UAERMV Circuito Movilidad Salvando Vidas La DTP autoriza la intervención por parte de la UMV correo de 13/02/2017-</v>
          </cell>
          <cell r="AV7577" t="str">
            <v>sc</v>
          </cell>
        </row>
        <row r="7578">
          <cell r="AP7578">
            <v>512955</v>
          </cell>
          <cell r="AQ7578">
            <v>14001437</v>
          </cell>
          <cell r="AR7578">
            <v>14</v>
          </cell>
          <cell r="AS7578">
            <v>42779</v>
          </cell>
          <cell r="AT7578" t="str">
            <v>SD Terminado Acciones de Movilidad UAERMV Circuito Movilidad Salvando Vidas -</v>
          </cell>
          <cell r="AV7578" t="str">
            <v>INTERVENCION UAERMV Acciones de Movilidad Fecha Reporte 12/2/2017</v>
          </cell>
        </row>
        <row r="7579">
          <cell r="AP7579">
            <v>513053</v>
          </cell>
          <cell r="AQ7579">
            <v>14001091</v>
          </cell>
          <cell r="AR7579">
            <v>14</v>
          </cell>
          <cell r="AS7579">
            <v>42313</v>
          </cell>
          <cell r="AT7579" t="str">
            <v>IDU-70-2008 Terminado Rehabilitación IDU Arterial  -Calzada2-POLIZA ESTABILIDAD ACTIVA</v>
          </cell>
          <cell r="AV7579" t="str">
            <v>sc</v>
          </cell>
        </row>
        <row r="7580">
          <cell r="AP7580">
            <v>513055</v>
          </cell>
          <cell r="AQ7580">
            <v>14001091</v>
          </cell>
          <cell r="AR7580">
            <v>14</v>
          </cell>
          <cell r="AS7580">
            <v>42313</v>
          </cell>
          <cell r="AT7580" t="str">
            <v>IDU-70-2008 Terminado Rehabilitación IDU Arterial  -Calzada2-POLIZA ESTABILIDAD ACTIVA</v>
          </cell>
          <cell r="AV7580" t="str">
            <v>sc</v>
          </cell>
        </row>
        <row r="7581">
          <cell r="AP7581">
            <v>513068</v>
          </cell>
          <cell r="AQ7581">
            <v>14001205</v>
          </cell>
          <cell r="AR7581">
            <v>14</v>
          </cell>
          <cell r="AS7581">
            <v>42313</v>
          </cell>
          <cell r="AT7581" t="str">
            <v>IDU-70-2008 Terminado Rehabilitación IDU Arterial  -Calzada2-POLIZA ESTABILIDAD ACTIVA</v>
          </cell>
          <cell r="AV7581" t="str">
            <v>sc</v>
          </cell>
        </row>
        <row r="7582">
          <cell r="AP7582">
            <v>513070</v>
          </cell>
          <cell r="AQ7582">
            <v>14001205</v>
          </cell>
          <cell r="AR7582">
            <v>14</v>
          </cell>
          <cell r="AS7582">
            <v>42313</v>
          </cell>
          <cell r="AT7582" t="str">
            <v>IDU-70-2008 Terminado Rehabilitación IDU Arterial  -Calzada2-POLIZA ESTABILIDAD ACTIVA</v>
          </cell>
          <cell r="AV7582" t="str">
            <v>sc</v>
          </cell>
        </row>
        <row r="7583">
          <cell r="AP7583">
            <v>513073</v>
          </cell>
          <cell r="AQ7583">
            <v>14001010</v>
          </cell>
          <cell r="AR7583">
            <v>14</v>
          </cell>
          <cell r="AS7583">
            <v>42313</v>
          </cell>
          <cell r="AT7583" t="str">
            <v>IDU-70-2008 Terminado Rehabilitación IDU Arterial  -Calzada2-POLIZA ESTABILIDAD ACTIVA</v>
          </cell>
          <cell r="AV7583" t="str">
            <v>sc</v>
          </cell>
        </row>
        <row r="7584">
          <cell r="AP7584">
            <v>513075</v>
          </cell>
          <cell r="AQ7584">
            <v>14001010</v>
          </cell>
          <cell r="AR7584">
            <v>14</v>
          </cell>
          <cell r="AS7584">
            <v>42313</v>
          </cell>
          <cell r="AT7584" t="str">
            <v>IDU-70-2008 Terminado Rehabilitación IDU Arterial  -Calzada2-POLIZA ESTABILIDAD ACTIVA</v>
          </cell>
          <cell r="AV7584" t="str">
            <v>sc</v>
          </cell>
        </row>
        <row r="7585">
          <cell r="AP7585">
            <v>513083</v>
          </cell>
          <cell r="AQ7585">
            <v>14000823</v>
          </cell>
          <cell r="AR7585">
            <v>14</v>
          </cell>
          <cell r="AS7585">
            <v>42313</v>
          </cell>
          <cell r="AT7585" t="str">
            <v>IDU-70-2008 Terminado Rehabilitación IDU Arterial  -Calzada2-4-POLIZA ESTABILIDAD ACTIVA</v>
          </cell>
          <cell r="AV7585" t="str">
            <v>sc</v>
          </cell>
        </row>
        <row r="7586">
          <cell r="AP7586">
            <v>513085</v>
          </cell>
          <cell r="AQ7586">
            <v>14000823</v>
          </cell>
          <cell r="AR7586">
            <v>14</v>
          </cell>
          <cell r="AS7586">
            <v>42313</v>
          </cell>
          <cell r="AT7586" t="str">
            <v>IDU-70-2008 Terminado Rehabilitación IDU Arterial  -Calzada2-4-POLIZA ESTABILIDAD ACTIVA</v>
          </cell>
          <cell r="AV7586" t="str">
            <v>sc</v>
          </cell>
        </row>
        <row r="7587">
          <cell r="AP7587">
            <v>513088</v>
          </cell>
          <cell r="AQ7587">
            <v>14000794</v>
          </cell>
          <cell r="AR7587">
            <v>14</v>
          </cell>
          <cell r="AS7587">
            <v>42313</v>
          </cell>
          <cell r="AT7587" t="str">
            <v>IDU-70-2008 Terminado Rehabilitación IDU Arterial  -Calzada2-4-POLIZA ESTABILIDAD ACTIVA</v>
          </cell>
          <cell r="AV7587" t="str">
            <v>sc</v>
          </cell>
        </row>
        <row r="7588">
          <cell r="AP7588">
            <v>513090</v>
          </cell>
          <cell r="AQ7588">
            <v>14000794</v>
          </cell>
          <cell r="AR7588">
            <v>14</v>
          </cell>
          <cell r="AS7588">
            <v>42313</v>
          </cell>
          <cell r="AT7588" t="str">
            <v>IDU-70-2008 Terminado Rehabilitación IDU Arterial  -Calzada2-4-POLIZA ESTABILIDAD ACTIVA</v>
          </cell>
          <cell r="AV7588" t="str">
            <v>sc</v>
          </cell>
        </row>
        <row r="7589">
          <cell r="AP7589">
            <v>513093</v>
          </cell>
          <cell r="AQ7589">
            <v>14000736</v>
          </cell>
          <cell r="AR7589">
            <v>14</v>
          </cell>
          <cell r="AS7589">
            <v>42313</v>
          </cell>
          <cell r="AT7589" t="str">
            <v>IDU-70-2008 Terminado Rehabilitación IDU Arterial  -Calzada2-4-POLIZA ESTABILIDAD ACTIVA</v>
          </cell>
          <cell r="AV7589" t="str">
            <v>sc</v>
          </cell>
        </row>
        <row r="7590">
          <cell r="AP7590">
            <v>513095</v>
          </cell>
          <cell r="AQ7590">
            <v>14000736</v>
          </cell>
          <cell r="AR7590">
            <v>14</v>
          </cell>
          <cell r="AS7590">
            <v>42313</v>
          </cell>
          <cell r="AT7590" t="str">
            <v>IDU-70-2008 Terminado Rehabilitación IDU Arterial  -Calzada2-4-POLIZA ESTABILIDAD ACTIVA</v>
          </cell>
          <cell r="AV7590" t="str">
            <v>sc</v>
          </cell>
        </row>
        <row r="7591">
          <cell r="AP7591">
            <v>513098</v>
          </cell>
          <cell r="AQ7591">
            <v>14000701</v>
          </cell>
          <cell r="AR7591">
            <v>14</v>
          </cell>
          <cell r="AS7591">
            <v>42313</v>
          </cell>
          <cell r="AT7591" t="str">
            <v>IDU-70-2008 Terminado Rehabilitación IDU Arterial  -</v>
          </cell>
          <cell r="AV7591" t="str">
            <v>sc</v>
          </cell>
        </row>
        <row r="7592">
          <cell r="AP7592">
            <v>513154</v>
          </cell>
          <cell r="AQ7592">
            <v>14000028</v>
          </cell>
          <cell r="AR7592">
            <v>14</v>
          </cell>
          <cell r="AS7592">
            <v>42249</v>
          </cell>
          <cell r="AT7592" t="str">
            <v>UMV-638-2013 Terminado Acciones de Movilidad UAERMV Local  -</v>
          </cell>
          <cell r="AV7592" t="str">
            <v xml:space="preserve">Estudios de Factibilidad y elaboración de los Estudios y Diseños de detalle de la Extensión del corredor Troncal Américas entre Puente Aranda a Troncal NQS </v>
          </cell>
        </row>
        <row r="7593">
          <cell r="AP7593">
            <v>514202</v>
          </cell>
          <cell r="AQ7593">
            <v>14001689</v>
          </cell>
          <cell r="AR7593">
            <v>14</v>
          </cell>
          <cell r="AS7593">
            <v>42768</v>
          </cell>
          <cell r="AT7593" t="str">
            <v>SD Reservado Acciones de Movilidad UAERMV Circuito Movilidad Salvando Vidas -</v>
          </cell>
          <cell r="AV7593" t="str">
            <v>sc</v>
          </cell>
        </row>
        <row r="7594">
          <cell r="AP7594">
            <v>514207</v>
          </cell>
          <cell r="AQ7594">
            <v>14001690</v>
          </cell>
          <cell r="AR7594">
            <v>14</v>
          </cell>
          <cell r="AS7594">
            <v>42768</v>
          </cell>
          <cell r="AT7594" t="str">
            <v>SD Reservado Acciones de Movilidad UAERMV Circuito Movilidad Salvando Vidas -</v>
          </cell>
          <cell r="AV7594" t="str">
            <v>sc</v>
          </cell>
        </row>
        <row r="7595">
          <cell r="AP7595">
            <v>517013</v>
          </cell>
          <cell r="AQ7595">
            <v>50008280</v>
          </cell>
          <cell r="AR7595">
            <v>14</v>
          </cell>
          <cell r="AS7595">
            <v>41411</v>
          </cell>
          <cell r="AT7595" t="str">
            <v>SD Terminado Mantenimiento Periódico UAERMV Arterial  -</v>
          </cell>
          <cell r="AV7595" t="str">
            <v>sc</v>
          </cell>
        </row>
        <row r="7596">
          <cell r="AP7596">
            <v>517015</v>
          </cell>
          <cell r="AQ7596">
            <v>50008280</v>
          </cell>
          <cell r="AR7596">
            <v>14</v>
          </cell>
          <cell r="AS7596">
            <v>42313</v>
          </cell>
          <cell r="AT7596" t="str">
            <v>IDU-1825-2013 Terminado Mantenimiento Periódico IDU Arterial  -</v>
          </cell>
          <cell r="AV7596" t="str">
            <v>sc</v>
          </cell>
        </row>
        <row r="7597">
          <cell r="AP7597">
            <v>518103</v>
          </cell>
          <cell r="AQ7597">
            <v>14000749</v>
          </cell>
          <cell r="AR7597">
            <v>14</v>
          </cell>
          <cell r="AS7597">
            <v>42313</v>
          </cell>
          <cell r="AT7597" t="str">
            <v>IDU-70-2008 Terminado Rehabilitación IDU Arterial  -Calzada2-4-POLIZA ESTABILIDAD ACTIVA</v>
          </cell>
          <cell r="AV7597" t="str">
            <v>sc</v>
          </cell>
        </row>
        <row r="7598">
          <cell r="AP7598">
            <v>518105</v>
          </cell>
          <cell r="AQ7598">
            <v>14000749</v>
          </cell>
          <cell r="AR7598">
            <v>14</v>
          </cell>
          <cell r="AS7598">
            <v>42313</v>
          </cell>
          <cell r="AT7598" t="str">
            <v>IDU-70-2008 Terminado Rehabilitación IDU Arterial  -Calzada2-4-POLIZA ESTABILIDAD ACTIVA</v>
          </cell>
          <cell r="AV7598" t="str">
            <v>sc</v>
          </cell>
        </row>
        <row r="7599">
          <cell r="AP7599">
            <v>519446</v>
          </cell>
          <cell r="AQ7599">
            <v>14000057</v>
          </cell>
          <cell r="AR7599">
            <v>14</v>
          </cell>
          <cell r="AS7599">
            <v>42249</v>
          </cell>
          <cell r="AT7599" t="str">
            <v>UMV-638-2013 Terminado Acciones de Movilidad UAERMV Local  -</v>
          </cell>
          <cell r="AV7599" t="str">
            <v>VIABLE</v>
          </cell>
        </row>
        <row r="7600">
          <cell r="AP7600">
            <v>527911</v>
          </cell>
          <cell r="AQ7600">
            <v>14001264</v>
          </cell>
          <cell r="AR7600">
            <v>14</v>
          </cell>
          <cell r="AS7600">
            <v>42768</v>
          </cell>
          <cell r="AT7600" t="str">
            <v>SD Reservado Acciones de Movilidad UAERMV Circuito Movilidad Salvando Vidas -</v>
          </cell>
          <cell r="AV7600" t="str">
            <v>sc</v>
          </cell>
        </row>
        <row r="7601">
          <cell r="AP7601">
            <v>530819</v>
          </cell>
          <cell r="AQ7601">
            <v>14001774</v>
          </cell>
          <cell r="AR7601">
            <v>14</v>
          </cell>
          <cell r="AS7601">
            <v>41886</v>
          </cell>
          <cell r="AT7601" t="str">
            <v>92-2014 Reservado Mantenimiento Periódico FDL LOS MARTIRES Local Cabildo -</v>
          </cell>
          <cell r="AV7601" t="str">
            <v>Estudios de Factibilidad y elaboración de los Estudios y Diseños de detalle de la Extensión del corredor Troncal Américas entre Puente Aranda a Troncal NQS</v>
          </cell>
        </row>
        <row r="7602">
          <cell r="AP7602">
            <v>533771</v>
          </cell>
          <cell r="AQ7602">
            <v>15001546</v>
          </cell>
          <cell r="AR7602">
            <v>14</v>
          </cell>
          <cell r="AS7602">
            <v>42313</v>
          </cell>
          <cell r="AT7602" t="str">
            <v>IDU-70-2008 Terminado Acciones de Movilidad IDU Arterial  -</v>
          </cell>
          <cell r="AV7602" t="str">
            <v>sc</v>
          </cell>
        </row>
        <row r="7603">
          <cell r="AP7603">
            <v>600472</v>
          </cell>
          <cell r="AQ7603">
            <v>14000009</v>
          </cell>
          <cell r="AR7603">
            <v>14</v>
          </cell>
          <cell r="AS7603">
            <v>42249</v>
          </cell>
          <cell r="AT7603" t="str">
            <v>UMV-638-2013 Terminado Acciones de Movilidad UAERMV Local  -</v>
          </cell>
          <cell r="AV7603" t="str">
            <v xml:space="preserve">Estudios de Factibilidad y elaboración de los Estudios y Diseños de detalle de la Extensión del corredor Troncal Américas entre Puente Aranda a Troncal NQS </v>
          </cell>
        </row>
        <row r="7604">
          <cell r="AP7604">
            <v>2501985</v>
          </cell>
          <cell r="AQ7604">
            <v>14001226</v>
          </cell>
          <cell r="AR7604">
            <v>14</v>
          </cell>
          <cell r="AS7604">
            <v>41481</v>
          </cell>
          <cell r="AT7604" t="str">
            <v>SD Terminado Mantenimiento Periódico UAERMV Arterial  -Calzada 4-6-POLIZA ESTABILIDAD ACTIVA</v>
          </cell>
          <cell r="AV7604" t="str">
            <v>sc</v>
          </cell>
        </row>
        <row r="7605">
          <cell r="AP7605">
            <v>2501987</v>
          </cell>
          <cell r="AQ7605">
            <v>14001226</v>
          </cell>
          <cell r="AR7605">
            <v>14</v>
          </cell>
          <cell r="AS7605">
            <v>41481</v>
          </cell>
          <cell r="AT7605" t="str">
            <v>SD Terminado Mantenimiento Periódico UAERMV Arterial  -Calzada 4-6-POLIZA ESTABILIDAD ACTIVA</v>
          </cell>
          <cell r="AV7605" t="str">
            <v>sc</v>
          </cell>
        </row>
        <row r="7606">
          <cell r="AP7606">
            <v>2501988</v>
          </cell>
          <cell r="AQ7606">
            <v>14001226</v>
          </cell>
          <cell r="AR7606">
            <v>14</v>
          </cell>
          <cell r="AS7606">
            <v>42313</v>
          </cell>
          <cell r="AT7606" t="str">
            <v>CONV-008-2011 Terminado Acciones de Movilidad IDU Arterial  -Calzada 4-6-POLIZA ESTABILIDAD ACTIVA</v>
          </cell>
          <cell r="AV7606" t="str">
            <v>sc</v>
          </cell>
        </row>
        <row r="7607">
          <cell r="AP7607">
            <v>2502000</v>
          </cell>
          <cell r="AQ7607">
            <v>14001308</v>
          </cell>
          <cell r="AR7607">
            <v>14</v>
          </cell>
          <cell r="AS7607">
            <v>42342</v>
          </cell>
          <cell r="AT7607" t="str">
            <v>IDU-044-2010 Terminado Construcción IDU Arterial  -Calzada 4-6-POLIZA ESTABILIDAD ACTIVA</v>
          </cell>
          <cell r="AV7607" t="str">
            <v>sc</v>
          </cell>
        </row>
        <row r="7608">
          <cell r="AP7608">
            <v>24120943</v>
          </cell>
          <cell r="AQ7608">
            <v>14000008</v>
          </cell>
          <cell r="AR7608">
            <v>14</v>
          </cell>
          <cell r="AS7608">
            <v>42403</v>
          </cell>
          <cell r="AT7608" t="str">
            <v>SD Reservado Mantenimiento Periódico UAERMV Local  -</v>
          </cell>
          <cell r="AV7608" t="str">
            <v xml:space="preserve">Estudios de Factibilidad y elaboración de los Estudios y Diseños de detalle de la Extensión del corredor Troncal Américas entre Puente Aranda a Troncal NQS </v>
          </cell>
        </row>
        <row r="7609">
          <cell r="AP7609">
            <v>24120945</v>
          </cell>
          <cell r="AQ7609">
            <v>14000009</v>
          </cell>
          <cell r="AR7609">
            <v>14</v>
          </cell>
          <cell r="AS7609">
            <v>42249</v>
          </cell>
          <cell r="AT7609" t="str">
            <v>UMV-638-2013 Terminado Acciones de Movilidad UAERMV Local  -</v>
          </cell>
          <cell r="AV7609" t="str">
            <v xml:space="preserve">Estudios de Factibilidad y elaboración de los Estudios y Diseños de detalle de la Extensión del corredor Troncal Américas entre Puente Aranda a Troncal NQS </v>
          </cell>
        </row>
        <row r="7610">
          <cell r="AP7610">
            <v>24120946</v>
          </cell>
          <cell r="AQ7610">
            <v>14000009</v>
          </cell>
          <cell r="AR7610">
            <v>14</v>
          </cell>
          <cell r="AS7610">
            <v>42249</v>
          </cell>
          <cell r="AT7610" t="str">
            <v>UMV-638-2013 Terminado Acciones de Movilidad UAERMV Local  -</v>
          </cell>
          <cell r="AV7610" t="str">
            <v xml:space="preserve">Estudios de Factibilidad y elaboración de los Estudios y Diseños de detalle de la Extensión del corredor Troncal Américas entre Puente Aranda a Troncal NQS </v>
          </cell>
        </row>
        <row r="7611">
          <cell r="AP7611">
            <v>24121161</v>
          </cell>
          <cell r="AQ7611">
            <v>14001226</v>
          </cell>
          <cell r="AR7611">
            <v>14</v>
          </cell>
          <cell r="AS7611">
            <v>41481</v>
          </cell>
          <cell r="AT7611" t="str">
            <v>SD Terminado Mantenimiento Periódico UAERMV Arterial  -Calzada 4-6-POLIZA ESTABILIDAD ACTIVA</v>
          </cell>
          <cell r="AV7611" t="str">
            <v>sc</v>
          </cell>
        </row>
        <row r="7612">
          <cell r="AP7612">
            <v>24121162</v>
          </cell>
          <cell r="AQ7612">
            <v>14001226</v>
          </cell>
          <cell r="AR7612">
            <v>14</v>
          </cell>
          <cell r="AS7612">
            <v>41481</v>
          </cell>
          <cell r="AT7612" t="str">
            <v>SD Terminado Mantenimiento Periódico UAERMV Arterial  -Calzada 4-6-POLIZA ESTABILIDAD ACTIVA</v>
          </cell>
          <cell r="AV7612" t="str">
            <v>sc</v>
          </cell>
        </row>
        <row r="7613">
          <cell r="AP7613">
            <v>91011729</v>
          </cell>
          <cell r="AQ7613">
            <v>14000008</v>
          </cell>
          <cell r="AR7613">
            <v>14</v>
          </cell>
          <cell r="AS7613">
            <v>42403</v>
          </cell>
          <cell r="AT7613" t="str">
            <v>SD Reservado Mantenimiento Periódico UAERMV Local  -</v>
          </cell>
          <cell r="AV7613" t="str">
            <v xml:space="preserve">Estudios de Factibilidad y elaboración de los Estudios y Diseños de detalle de la Extensión del corredor Troncal Américas entre Puente Aranda a Troncal NQS </v>
          </cell>
        </row>
        <row r="7614">
          <cell r="AP7614">
            <v>91013343</v>
          </cell>
          <cell r="AQ7614">
            <v>14000112</v>
          </cell>
          <cell r="AR7614">
            <v>14</v>
          </cell>
          <cell r="AT7614" t="str">
            <v>SD Terminado Mantenimiento Periódico FDL LOS MARTIRES Local  Reporte servidor de mapas febrero 2016-</v>
          </cell>
          <cell r="AV7614" t="str">
            <v>sc</v>
          </cell>
        </row>
        <row r="7615">
          <cell r="AP7615">
            <v>91013344</v>
          </cell>
          <cell r="AQ7615">
            <v>14000112</v>
          </cell>
          <cell r="AR7615">
            <v>14</v>
          </cell>
          <cell r="AT7615" t="str">
            <v>SD Terminado Mantenimiento Periódico FDL LOS MARTIRES Local  Reporte servidor de mapas febrero 2016-</v>
          </cell>
          <cell r="AV7615" t="str">
            <v>sc</v>
          </cell>
        </row>
        <row r="7616">
          <cell r="AP7616">
            <v>91013346</v>
          </cell>
          <cell r="AQ7616">
            <v>14000166</v>
          </cell>
          <cell r="AR7616">
            <v>14</v>
          </cell>
          <cell r="AS7616">
            <v>42412</v>
          </cell>
          <cell r="AT7616" t="str">
            <v>IDU-1806-2015 Contratado Mantenimiento Periódico IDU Arterial BRIGADA DE REACCIÓN VIAL -</v>
          </cell>
          <cell r="AV7616" t="str">
            <v>sc</v>
          </cell>
        </row>
        <row r="7617">
          <cell r="AP7617">
            <v>91013372</v>
          </cell>
          <cell r="AQ7617">
            <v>14001226</v>
          </cell>
          <cell r="AR7617">
            <v>14</v>
          </cell>
          <cell r="AS7617">
            <v>41481</v>
          </cell>
          <cell r="AT7617" t="str">
            <v>SD Terminado Mantenimiento Periódico UAERMV Arterial  -Calzada 4-6-POLIZA ESTABILIDAD ACTIVA</v>
          </cell>
          <cell r="AV7617" t="str">
            <v>sc</v>
          </cell>
        </row>
        <row r="7618">
          <cell r="AP7618">
            <v>184137</v>
          </cell>
          <cell r="AQ7618">
            <v>15001247</v>
          </cell>
          <cell r="AR7618">
            <v>15</v>
          </cell>
          <cell r="AS7618">
            <v>42342</v>
          </cell>
          <cell r="AT7618" t="str">
            <v>IDU-135-2007 Terminado Construcción IDU Arterial  -</v>
          </cell>
          <cell r="AU7618">
            <v>0</v>
          </cell>
          <cell r="AV7618" t="str">
            <v>sc</v>
          </cell>
        </row>
        <row r="7619">
          <cell r="AP7619">
            <v>184138</v>
          </cell>
          <cell r="AQ7619">
            <v>15001247</v>
          </cell>
          <cell r="AR7619">
            <v>15</v>
          </cell>
          <cell r="AS7619">
            <v>41411</v>
          </cell>
          <cell r="AT7619" t="str">
            <v>SD Terminado Mantenimiento Periódico UAERMV Arterial  -</v>
          </cell>
          <cell r="AU7619">
            <v>0</v>
          </cell>
          <cell r="AV7619" t="str">
            <v>sc</v>
          </cell>
        </row>
        <row r="7620">
          <cell r="AP7620">
            <v>184139</v>
          </cell>
          <cell r="AQ7620">
            <v>15001225</v>
          </cell>
          <cell r="AR7620">
            <v>15</v>
          </cell>
          <cell r="AS7620">
            <v>41411</v>
          </cell>
          <cell r="AT7620" t="str">
            <v>SD Terminado Mantenimiento Periódico UAERMV Arterial  -</v>
          </cell>
          <cell r="AU7620">
            <v>0</v>
          </cell>
          <cell r="AV7620" t="str">
            <v>sc</v>
          </cell>
        </row>
        <row r="7621">
          <cell r="AP7621">
            <v>184140</v>
          </cell>
          <cell r="AQ7621">
            <v>15001225</v>
          </cell>
          <cell r="AR7621">
            <v>15</v>
          </cell>
          <cell r="AS7621">
            <v>41411</v>
          </cell>
          <cell r="AT7621" t="str">
            <v>SD Terminado Mantenimiento Periódico UAERMV Arterial  -</v>
          </cell>
          <cell r="AU7621">
            <v>0</v>
          </cell>
          <cell r="AV7621" t="str">
            <v>sc</v>
          </cell>
        </row>
        <row r="7622">
          <cell r="AP7622">
            <v>184147</v>
          </cell>
          <cell r="AQ7622">
            <v>15001130</v>
          </cell>
          <cell r="AR7622">
            <v>15</v>
          </cell>
          <cell r="AS7622">
            <v>41411</v>
          </cell>
          <cell r="AT7622" t="str">
            <v>SD Terminado Mantenimiento Periódico UAERMV Arterial  -</v>
          </cell>
          <cell r="AU7622">
            <v>0</v>
          </cell>
          <cell r="AV7622" t="str">
            <v>sc</v>
          </cell>
        </row>
        <row r="7623">
          <cell r="AP7623">
            <v>184148</v>
          </cell>
          <cell r="AQ7623">
            <v>15001130</v>
          </cell>
          <cell r="AR7623">
            <v>15</v>
          </cell>
          <cell r="AS7623">
            <v>41411</v>
          </cell>
          <cell r="AT7623" t="str">
            <v>SD Terminado Mantenimiento Periódico UAERMV Arterial  -</v>
          </cell>
          <cell r="AU7623">
            <v>0</v>
          </cell>
          <cell r="AV7623" t="str">
            <v>sc</v>
          </cell>
        </row>
        <row r="7624">
          <cell r="AP7624">
            <v>184149</v>
          </cell>
          <cell r="AQ7624">
            <v>15001112</v>
          </cell>
          <cell r="AR7624">
            <v>15</v>
          </cell>
          <cell r="AS7624">
            <v>42691</v>
          </cell>
          <cell r="AT7624" t="str">
            <v>FDL-161-2013 Terminado Mantenimiento Periódico FDL ANTONIO NARIÑO Arterial  EL FDL reporta nuevamente la intervención de años anteriores-</v>
          </cell>
          <cell r="AU7624">
            <v>0</v>
          </cell>
          <cell r="AV7624" t="str">
            <v>sc</v>
          </cell>
        </row>
        <row r="7625">
          <cell r="AP7625">
            <v>184150</v>
          </cell>
          <cell r="AQ7625">
            <v>15001112</v>
          </cell>
          <cell r="AR7625">
            <v>15</v>
          </cell>
          <cell r="AS7625">
            <v>42691</v>
          </cell>
          <cell r="AT7625" t="str">
            <v>FDL-161-2013 Terminado Mantenimiento Periódico FDL ANTONIO NARIÑO Arterial  EL FDL reporta nuevamente la intervención de años anteriores-</v>
          </cell>
          <cell r="AU7625">
            <v>0</v>
          </cell>
          <cell r="AV7625" t="str">
            <v>sc</v>
          </cell>
        </row>
        <row r="7626">
          <cell r="AP7626">
            <v>184155</v>
          </cell>
          <cell r="AQ7626">
            <v>15001063</v>
          </cell>
          <cell r="AR7626">
            <v>15</v>
          </cell>
          <cell r="AS7626">
            <v>41411</v>
          </cell>
          <cell r="AT7626" t="str">
            <v>SD Terminado Mantenimiento Periódico UAERMV Arterial  -</v>
          </cell>
          <cell r="AU7626">
            <v>0</v>
          </cell>
          <cell r="AV7626" t="str">
            <v>sc</v>
          </cell>
        </row>
        <row r="7627">
          <cell r="AP7627">
            <v>184156</v>
          </cell>
          <cell r="AQ7627">
            <v>15001063</v>
          </cell>
          <cell r="AR7627">
            <v>15</v>
          </cell>
          <cell r="AS7627">
            <v>41411</v>
          </cell>
          <cell r="AT7627" t="str">
            <v>SD Terminado Mantenimiento Periódico UAERMV Arterial  -</v>
          </cell>
          <cell r="AU7627">
            <v>0</v>
          </cell>
          <cell r="AV7627" t="str">
            <v>sc</v>
          </cell>
        </row>
        <row r="7628">
          <cell r="AP7628">
            <v>184203</v>
          </cell>
          <cell r="AQ7628">
            <v>15001395</v>
          </cell>
          <cell r="AR7628">
            <v>15</v>
          </cell>
          <cell r="AS7628">
            <v>42766</v>
          </cell>
          <cell r="AT7628" t="str">
            <v>SD Reservado Mantenimiento Periódico IDU Circuito Movilidad EJECUCION SITP 2016 -</v>
          </cell>
          <cell r="AU7628">
            <v>0</v>
          </cell>
          <cell r="AV7628" t="str">
            <v>sc</v>
          </cell>
        </row>
        <row r="7629">
          <cell r="AP7629">
            <v>184204</v>
          </cell>
          <cell r="AQ7629">
            <v>15001395</v>
          </cell>
          <cell r="AR7629">
            <v>15</v>
          </cell>
          <cell r="AS7629">
            <v>42766</v>
          </cell>
          <cell r="AT7629" t="str">
            <v>SD Reservado Mantenimiento Periódico IDU Circuito Movilidad EJECUCION SITP 2016 -</v>
          </cell>
          <cell r="AU7629">
            <v>0</v>
          </cell>
          <cell r="AV7629" t="str">
            <v>sc</v>
          </cell>
        </row>
        <row r="7630">
          <cell r="AP7630">
            <v>184205</v>
          </cell>
          <cell r="AQ7630">
            <v>15001382</v>
          </cell>
          <cell r="AR7630">
            <v>15</v>
          </cell>
          <cell r="AS7630">
            <v>42731</v>
          </cell>
          <cell r="AT7630" t="str">
            <v>SD Reservado Mantenimiento Rutinario IDU Circuito Movilidad EJECUCION SITP 2016 -</v>
          </cell>
          <cell r="AU7630">
            <v>0</v>
          </cell>
          <cell r="AV7630" t="str">
            <v>sc</v>
          </cell>
        </row>
        <row r="7631">
          <cell r="AP7631">
            <v>184206</v>
          </cell>
          <cell r="AQ7631">
            <v>15001382</v>
          </cell>
          <cell r="AR7631">
            <v>15</v>
          </cell>
          <cell r="AS7631">
            <v>42766</v>
          </cell>
          <cell r="AT7631" t="str">
            <v>SD Reservado Mantenimiento Rutinario IDU Circuito Movilidad EJECUCION SITP 2016 -</v>
          </cell>
          <cell r="AU7631">
            <v>0</v>
          </cell>
          <cell r="AV7631" t="str">
            <v>sc</v>
          </cell>
        </row>
        <row r="7632">
          <cell r="AP7632">
            <v>184207</v>
          </cell>
          <cell r="AQ7632">
            <v>15001375</v>
          </cell>
          <cell r="AR7632">
            <v>15</v>
          </cell>
          <cell r="AS7632">
            <v>42766</v>
          </cell>
          <cell r="AT7632" t="str">
            <v>SD Reservado Mantenimiento Rutinario IDU Circuito Movilidad EJECUCION SITP 2016 -</v>
          </cell>
          <cell r="AU7632">
            <v>0</v>
          </cell>
          <cell r="AV7632" t="str">
            <v>sc</v>
          </cell>
        </row>
        <row r="7633">
          <cell r="AP7633">
            <v>184208</v>
          </cell>
          <cell r="AQ7633">
            <v>15001375</v>
          </cell>
          <cell r="AR7633">
            <v>15</v>
          </cell>
          <cell r="AS7633">
            <v>42766</v>
          </cell>
          <cell r="AT7633" t="str">
            <v>SD Reservado Mantenimiento Rutinario IDU Circuito Movilidad EJECUCION SITP 2016 -</v>
          </cell>
          <cell r="AU7633">
            <v>0</v>
          </cell>
          <cell r="AV7633" t="str">
            <v>sc</v>
          </cell>
        </row>
        <row r="7634">
          <cell r="AP7634">
            <v>184238</v>
          </cell>
          <cell r="AQ7634">
            <v>15001368</v>
          </cell>
          <cell r="AR7634">
            <v>15</v>
          </cell>
          <cell r="AS7634">
            <v>42731</v>
          </cell>
          <cell r="AT7634" t="str">
            <v>SD Reservado Mantenimiento Rutinario IDU Circuito Movilidad EJECUCION SITP 2016 -</v>
          </cell>
          <cell r="AU7634">
            <v>0</v>
          </cell>
          <cell r="AV7634" t="str">
            <v>sc</v>
          </cell>
        </row>
        <row r="7635">
          <cell r="AP7635">
            <v>184239</v>
          </cell>
          <cell r="AQ7635">
            <v>15001368</v>
          </cell>
          <cell r="AR7635">
            <v>15</v>
          </cell>
          <cell r="AS7635">
            <v>42766</v>
          </cell>
          <cell r="AT7635" t="str">
            <v>SD Reservado Mantenimiento Rutinario IDU Circuito Movilidad EJECUCION SITP 2016 -</v>
          </cell>
          <cell r="AU7635">
            <v>0</v>
          </cell>
          <cell r="AV7635" t="str">
            <v>sc</v>
          </cell>
        </row>
        <row r="7636">
          <cell r="AP7636">
            <v>184240</v>
          </cell>
          <cell r="AQ7636">
            <v>15001379</v>
          </cell>
          <cell r="AR7636">
            <v>15</v>
          </cell>
          <cell r="AS7636">
            <v>42691</v>
          </cell>
          <cell r="AT7636" t="str">
            <v>FDL-161-2013 Terminado Mantenimiento Periódico FDL ANTONIO NARIÑO Circuito Movilidad  EL FDL reporta nuevamente la intervención de años anteriores-</v>
          </cell>
          <cell r="AU7636">
            <v>0</v>
          </cell>
          <cell r="AV7636" t="str">
            <v>sc</v>
          </cell>
        </row>
        <row r="7637">
          <cell r="AP7637">
            <v>184241</v>
          </cell>
          <cell r="AQ7637">
            <v>15001379</v>
          </cell>
          <cell r="AR7637">
            <v>15</v>
          </cell>
          <cell r="AS7637">
            <v>42691</v>
          </cell>
          <cell r="AT7637" t="str">
            <v>FDL-161-2013 Terminado Mantenimiento Periódico FDL ANTONIO NARIÑO Circuito Movilidad  EL FDL reporta nuevamente la intervención de años anteriores-</v>
          </cell>
          <cell r="AU7637">
            <v>0</v>
          </cell>
          <cell r="AV7637" t="str">
            <v>sc</v>
          </cell>
        </row>
        <row r="7638">
          <cell r="AP7638">
            <v>184242</v>
          </cell>
          <cell r="AQ7638">
            <v>15001391</v>
          </cell>
          <cell r="AR7638">
            <v>15</v>
          </cell>
          <cell r="AS7638">
            <v>42731</v>
          </cell>
          <cell r="AT7638" t="str">
            <v>SD Reservado Mantenimiento Rutinario IDU Circuito Movilidad EJECUCION SITP 2016 -</v>
          </cell>
          <cell r="AU7638">
            <v>0</v>
          </cell>
          <cell r="AV7638" t="str">
            <v>sc</v>
          </cell>
        </row>
        <row r="7639">
          <cell r="AP7639">
            <v>184243</v>
          </cell>
          <cell r="AQ7639">
            <v>15001391</v>
          </cell>
          <cell r="AR7639">
            <v>15</v>
          </cell>
          <cell r="AS7639">
            <v>42766</v>
          </cell>
          <cell r="AT7639" t="str">
            <v>SD Reservado Mantenimiento Rutinario IDU Circuito Movilidad EJECUCION SITP 2016 -</v>
          </cell>
          <cell r="AU7639">
            <v>0</v>
          </cell>
          <cell r="AV7639" t="str">
            <v>sc</v>
          </cell>
        </row>
        <row r="7640">
          <cell r="AP7640">
            <v>184244</v>
          </cell>
          <cell r="AQ7640">
            <v>15001402</v>
          </cell>
          <cell r="AR7640">
            <v>15</v>
          </cell>
          <cell r="AS7640">
            <v>42731</v>
          </cell>
          <cell r="AT7640" t="str">
            <v>SD Reservado Mantenimiento Rutinario IDU Circuito Movilidad EJECUCION SITP 2016 -</v>
          </cell>
          <cell r="AU7640">
            <v>0</v>
          </cell>
          <cell r="AV7640" t="str">
            <v>sc</v>
          </cell>
        </row>
        <row r="7641">
          <cell r="AP7641">
            <v>184245</v>
          </cell>
          <cell r="AQ7641">
            <v>15001402</v>
          </cell>
          <cell r="AR7641">
            <v>15</v>
          </cell>
          <cell r="AS7641">
            <v>42766</v>
          </cell>
          <cell r="AT7641" t="str">
            <v>SD Reservado Mantenimiento Rutinario IDU Circuito Movilidad EJECUCION SITP 2016 -</v>
          </cell>
          <cell r="AU7641">
            <v>0</v>
          </cell>
          <cell r="AV7641" t="str">
            <v>sc</v>
          </cell>
        </row>
        <row r="7642">
          <cell r="AP7642">
            <v>184246</v>
          </cell>
          <cell r="AQ7642">
            <v>15001418</v>
          </cell>
          <cell r="AR7642">
            <v>15</v>
          </cell>
          <cell r="AS7642">
            <v>42766</v>
          </cell>
          <cell r="AT7642" t="str">
            <v>SD Reservado Mantenimiento Rutinario IDU Circuito Movilidad EJECUCION SITP 2016 -</v>
          </cell>
          <cell r="AU7642">
            <v>0</v>
          </cell>
          <cell r="AV7642" t="str">
            <v>sc</v>
          </cell>
        </row>
        <row r="7643">
          <cell r="AP7643">
            <v>184247</v>
          </cell>
          <cell r="AQ7643">
            <v>15001418</v>
          </cell>
          <cell r="AR7643">
            <v>15</v>
          </cell>
          <cell r="AS7643">
            <v>42731</v>
          </cell>
          <cell r="AT7643" t="str">
            <v>SD Reservado Mantenimiento Rutinario IDU Circuito Movilidad EJECUCION SITP 2016 -</v>
          </cell>
          <cell r="AU7643">
            <v>0</v>
          </cell>
          <cell r="AV7643" t="str">
            <v>sc</v>
          </cell>
        </row>
        <row r="7644">
          <cell r="AP7644">
            <v>184284</v>
          </cell>
          <cell r="AQ7644">
            <v>15001425</v>
          </cell>
          <cell r="AR7644">
            <v>15</v>
          </cell>
          <cell r="AS7644">
            <v>42731</v>
          </cell>
          <cell r="AT7644" t="str">
            <v>SD Reservado Mantenimiento Rutinario IDU Circuito Movilidad EJECUCION SITP 2016 -</v>
          </cell>
          <cell r="AU7644">
            <v>0</v>
          </cell>
          <cell r="AV7644" t="str">
            <v>sc</v>
          </cell>
        </row>
        <row r="7645">
          <cell r="AP7645">
            <v>184285</v>
          </cell>
          <cell r="AQ7645">
            <v>15001421</v>
          </cell>
          <cell r="AR7645">
            <v>15</v>
          </cell>
          <cell r="AS7645">
            <v>42731</v>
          </cell>
          <cell r="AT7645" t="str">
            <v>SD Reservado Mantenimiento Rutinario IDU Circuito Movilidad EJECUCION SITP 2016 -</v>
          </cell>
          <cell r="AU7645">
            <v>0</v>
          </cell>
          <cell r="AV7645" t="str">
            <v>sc</v>
          </cell>
        </row>
        <row r="7646">
          <cell r="AP7646">
            <v>184286</v>
          </cell>
          <cell r="AQ7646">
            <v>15001417</v>
          </cell>
          <cell r="AR7646">
            <v>15</v>
          </cell>
          <cell r="AS7646">
            <v>42731</v>
          </cell>
          <cell r="AT7646" t="str">
            <v>SD Reservado Mantenimiento Rutinario IDU Circuito Movilidad EJECUCION SITP 2016 -</v>
          </cell>
          <cell r="AU7646">
            <v>0</v>
          </cell>
          <cell r="AV7646" t="str">
            <v>sc</v>
          </cell>
        </row>
        <row r="7647">
          <cell r="AP7647">
            <v>184287</v>
          </cell>
          <cell r="AQ7647">
            <v>15001410</v>
          </cell>
          <cell r="AR7647">
            <v>15</v>
          </cell>
          <cell r="AS7647">
            <v>42731</v>
          </cell>
          <cell r="AT7647" t="str">
            <v>SD Reservado Mantenimiento Rutinario IDU Circuito Movilidad EJECUCION SITP 2016 -</v>
          </cell>
          <cell r="AU7647">
            <v>0</v>
          </cell>
          <cell r="AV7647" t="str">
            <v>sc</v>
          </cell>
        </row>
        <row r="7648">
          <cell r="AP7648">
            <v>184389</v>
          </cell>
          <cell r="AQ7648">
            <v>15000251</v>
          </cell>
          <cell r="AR7648">
            <v>15</v>
          </cell>
          <cell r="AS7648">
            <v>42691</v>
          </cell>
          <cell r="AT7648" t="str">
            <v>FDL-098-2015 Terminado Mantenimiento Periódico FDL ANTONIO NARIÑO Circuito Movilidad  EL FDL reporta nuevamente la intervención de años anteriores-</v>
          </cell>
          <cell r="AU7648">
            <v>0</v>
          </cell>
          <cell r="AV7648" t="str">
            <v>sc</v>
          </cell>
        </row>
        <row r="7649">
          <cell r="AP7649">
            <v>184390</v>
          </cell>
          <cell r="AQ7649">
            <v>15000288</v>
          </cell>
          <cell r="AR7649">
            <v>15</v>
          </cell>
          <cell r="AS7649">
            <v>42691</v>
          </cell>
          <cell r="AT7649" t="str">
            <v>FDL-098-2015 Terminado Mantenimiento Periódico FDL ANTONIO NARIÑO Circuito Movilidad  EL FDL reporta nuevamente la intervención de años anteriores-</v>
          </cell>
          <cell r="AU7649">
            <v>0</v>
          </cell>
          <cell r="AV7649" t="str">
            <v>sc</v>
          </cell>
        </row>
        <row r="7650">
          <cell r="AP7650">
            <v>184391</v>
          </cell>
          <cell r="AQ7650">
            <v>15000325</v>
          </cell>
          <cell r="AR7650">
            <v>15</v>
          </cell>
          <cell r="AS7650">
            <v>42691</v>
          </cell>
          <cell r="AT7650" t="str">
            <v>FDL-098-2015 Terminado Mantenimiento Periódico FDL ANTONIO NARIÑO Circuito Movilidad  EL FDL reporta nuevamente la intervención de años anteriores-</v>
          </cell>
          <cell r="AU7650">
            <v>0</v>
          </cell>
          <cell r="AV7650" t="str">
            <v>sc</v>
          </cell>
        </row>
        <row r="7651">
          <cell r="AP7651">
            <v>184392</v>
          </cell>
          <cell r="AQ7651">
            <v>15000356</v>
          </cell>
          <cell r="AR7651">
            <v>15</v>
          </cell>
          <cell r="AS7651">
            <v>42691</v>
          </cell>
          <cell r="AT7651" t="str">
            <v>FDL-098-2015 Terminado Mantenimiento Periódico FDL ANTONIO NARIÑO Circuito Movilidad  EL FDL reporta nuevamente la intervención de años anteriores-</v>
          </cell>
          <cell r="AU7651">
            <v>0</v>
          </cell>
          <cell r="AV7651" t="str">
            <v>sc</v>
          </cell>
        </row>
        <row r="7652">
          <cell r="AP7652">
            <v>184393</v>
          </cell>
          <cell r="AQ7652">
            <v>15000400</v>
          </cell>
          <cell r="AR7652">
            <v>15</v>
          </cell>
          <cell r="AS7652">
            <v>42691</v>
          </cell>
          <cell r="AT7652" t="str">
            <v>FDLA-064-2013 Terminado Mantenimiento Periódico FDL ANTONIO NARIÑO Circuito Movilidad  EL FDL reporta nuevamente la intervención de años anteriores-</v>
          </cell>
          <cell r="AU7652">
            <v>0</v>
          </cell>
          <cell r="AV7652" t="str">
            <v>sc</v>
          </cell>
        </row>
        <row r="7653">
          <cell r="AP7653">
            <v>184394</v>
          </cell>
          <cell r="AQ7653">
            <v>15000446</v>
          </cell>
          <cell r="AR7653">
            <v>15</v>
          </cell>
          <cell r="AS7653">
            <v>42691</v>
          </cell>
          <cell r="AT7653" t="str">
            <v>FDLA-064-2013 Terminado Mantenimiento Periódico FDL ANTONIO NARIÑO Circuito Movilidad  EL FDL reporta nuevamente la intervención de años anteriores-</v>
          </cell>
          <cell r="AU7653">
            <v>0</v>
          </cell>
          <cell r="AV7653" t="str">
            <v>sc</v>
          </cell>
        </row>
        <row r="7654">
          <cell r="AP7654">
            <v>184395</v>
          </cell>
          <cell r="AQ7654">
            <v>15000492</v>
          </cell>
          <cell r="AR7654">
            <v>15</v>
          </cell>
          <cell r="AS7654">
            <v>42691</v>
          </cell>
          <cell r="AT7654" t="str">
            <v>FDLA-064-2013 Terminado Mantenimiento Periódico FDL ANTONIO NARIÑO Circuito Movilidad  EL FDL reporta nuevamente la intervención de años anteriores-</v>
          </cell>
          <cell r="AU7654">
            <v>0</v>
          </cell>
          <cell r="AV7654" t="str">
            <v>sc</v>
          </cell>
        </row>
        <row r="7655">
          <cell r="AP7655">
            <v>184396</v>
          </cell>
          <cell r="AQ7655">
            <v>15000538</v>
          </cell>
          <cell r="AR7655">
            <v>15</v>
          </cell>
          <cell r="AS7655">
            <v>42691</v>
          </cell>
          <cell r="AT7655" t="str">
            <v>FDLA-064-2013 Terminado Mantenimiento Periódico FDL ANTONIO NARIÑO Circuito Movilidad  EL FDL reporta nuevamente la intervención de años anteriores-</v>
          </cell>
          <cell r="AU7655">
            <v>0</v>
          </cell>
          <cell r="AV7655" t="str">
            <v>sc</v>
          </cell>
        </row>
        <row r="7656">
          <cell r="AP7656">
            <v>184397</v>
          </cell>
          <cell r="AQ7656">
            <v>15000570</v>
          </cell>
          <cell r="AR7656">
            <v>15</v>
          </cell>
          <cell r="AS7656">
            <v>42691</v>
          </cell>
          <cell r="AT7656" t="str">
            <v>FDLA-064-2013 Terminado Mantenimiento Periódico FDL ANTONIO NARIÑO Circuito Movilidad  EL FDL reporta nuevamente la intervención de años anteriores-</v>
          </cell>
          <cell r="AU7656">
            <v>0</v>
          </cell>
          <cell r="AV7656" t="str">
            <v>sc</v>
          </cell>
        </row>
        <row r="7657">
          <cell r="AP7657">
            <v>184398</v>
          </cell>
          <cell r="AQ7657">
            <v>15000624</v>
          </cell>
          <cell r="AR7657">
            <v>15</v>
          </cell>
          <cell r="AS7657">
            <v>42691</v>
          </cell>
          <cell r="AT7657" t="str">
            <v>FDLA-064-2013 Terminado Mantenimiento Periódico FDL ANTONIO NARIÑO Circuito Movilidad  EL FDL reporta nuevamente la intervención de años anteriores-</v>
          </cell>
          <cell r="AU7657">
            <v>0</v>
          </cell>
          <cell r="AV7657" t="str">
            <v>sc</v>
          </cell>
        </row>
        <row r="7658">
          <cell r="AP7658">
            <v>184399</v>
          </cell>
          <cell r="AQ7658">
            <v>15000679</v>
          </cell>
          <cell r="AR7658">
            <v>15</v>
          </cell>
          <cell r="AS7658">
            <v>42731</v>
          </cell>
          <cell r="AT7658" t="str">
            <v>SD Reservado Mantenimiento Rutinario IDU Circuito Movilidad EJECUCION SITP 2016 -</v>
          </cell>
          <cell r="AU7658">
            <v>0</v>
          </cell>
          <cell r="AV7658" t="str">
            <v>sc</v>
          </cell>
        </row>
        <row r="7659">
          <cell r="AP7659">
            <v>184485</v>
          </cell>
          <cell r="AQ7659">
            <v>15000925</v>
          </cell>
          <cell r="AR7659">
            <v>15</v>
          </cell>
          <cell r="AS7659">
            <v>42731</v>
          </cell>
          <cell r="AT7659" t="str">
            <v>SD Reservado Mantenimiento Rutinario IDU Circuito Movilidad EJECUCION SITP 2016 -</v>
          </cell>
          <cell r="AU7659">
            <v>0</v>
          </cell>
          <cell r="AV7659" t="str">
            <v>sc</v>
          </cell>
        </row>
        <row r="7660">
          <cell r="AP7660">
            <v>184486</v>
          </cell>
          <cell r="AQ7660">
            <v>15000906</v>
          </cell>
          <cell r="AR7660">
            <v>15</v>
          </cell>
          <cell r="AS7660">
            <v>42731</v>
          </cell>
          <cell r="AT7660" t="str">
            <v>SD Reservado Mantenimiento Rutinario IDU Circuito Movilidad EJECUCION SITP 2016 -</v>
          </cell>
          <cell r="AU7660">
            <v>0</v>
          </cell>
          <cell r="AV7660" t="str">
            <v>sc</v>
          </cell>
        </row>
        <row r="7661">
          <cell r="AP7661">
            <v>184488</v>
          </cell>
          <cell r="AQ7661">
            <v>15000878</v>
          </cell>
          <cell r="AR7661">
            <v>15</v>
          </cell>
          <cell r="AS7661">
            <v>42731</v>
          </cell>
          <cell r="AT7661" t="str">
            <v>SD Reservado Mantenimiento Rutinario IDU Circuito Movilidad EJECUCION SITP 2016 -</v>
          </cell>
          <cell r="AU7661">
            <v>0</v>
          </cell>
          <cell r="AV7661" t="str">
            <v>sc</v>
          </cell>
        </row>
        <row r="7662">
          <cell r="AP7662">
            <v>184489</v>
          </cell>
          <cell r="AQ7662">
            <v>15000769</v>
          </cell>
          <cell r="AR7662">
            <v>15</v>
          </cell>
          <cell r="AS7662">
            <v>42731</v>
          </cell>
          <cell r="AT7662" t="str">
            <v>SD Reservado Mantenimiento Rutinario IDU Circuito Movilidad EJECUCION SITP 2016 -</v>
          </cell>
          <cell r="AU7662">
            <v>0</v>
          </cell>
          <cell r="AV7662" t="str">
            <v>sc</v>
          </cell>
        </row>
        <row r="7663">
          <cell r="AP7663">
            <v>184490</v>
          </cell>
          <cell r="AQ7663">
            <v>15000726</v>
          </cell>
          <cell r="AR7663">
            <v>15</v>
          </cell>
          <cell r="AS7663">
            <v>42731</v>
          </cell>
          <cell r="AT7663" t="str">
            <v>SD Reservado Mantenimiento Rutinario IDU Circuito Movilidad EJECUCION SITP 2016 -</v>
          </cell>
          <cell r="AU7663">
            <v>0</v>
          </cell>
          <cell r="AV7663" t="str">
            <v>sc</v>
          </cell>
        </row>
        <row r="7664">
          <cell r="AP7664">
            <v>184491</v>
          </cell>
          <cell r="AQ7664">
            <v>15000680</v>
          </cell>
          <cell r="AR7664">
            <v>15</v>
          </cell>
          <cell r="AS7664">
            <v>42731</v>
          </cell>
          <cell r="AT7664" t="str">
            <v>SD Reservado Mantenimiento Rutinario IDU Circuito Movilidad EJECUCION SITP 2016 -</v>
          </cell>
          <cell r="AU7664">
            <v>0</v>
          </cell>
          <cell r="AV7664" t="str">
            <v>sc</v>
          </cell>
        </row>
        <row r="7665">
          <cell r="AP7665">
            <v>184492</v>
          </cell>
          <cell r="AQ7665">
            <v>15000653</v>
          </cell>
          <cell r="AR7665">
            <v>15</v>
          </cell>
          <cell r="AS7665">
            <v>42731</v>
          </cell>
          <cell r="AT7665" t="str">
            <v>SD Reservado Mantenimiento Rutinario IDU Circuito Movilidad EJECUCION SITP 2016 -</v>
          </cell>
          <cell r="AU7665">
            <v>0</v>
          </cell>
          <cell r="AV7665" t="str">
            <v>sc</v>
          </cell>
        </row>
        <row r="7666">
          <cell r="AP7666">
            <v>184493</v>
          </cell>
          <cell r="AQ7666">
            <v>15000604</v>
          </cell>
          <cell r="AR7666">
            <v>15</v>
          </cell>
          <cell r="AS7666">
            <v>42731</v>
          </cell>
          <cell r="AT7666" t="str">
            <v>SD Reservado Mantenimiento Rutinario IDU Circuito Movilidad EJECUCION SITP 2016 -</v>
          </cell>
          <cell r="AU7666">
            <v>0</v>
          </cell>
          <cell r="AV7666" t="str">
            <v>sc</v>
          </cell>
        </row>
        <row r="7667">
          <cell r="AP7667">
            <v>184494</v>
          </cell>
          <cell r="AQ7667">
            <v>15000609</v>
          </cell>
          <cell r="AR7667">
            <v>15</v>
          </cell>
          <cell r="AS7667">
            <v>42731</v>
          </cell>
          <cell r="AT7667" t="str">
            <v>SD Reservado Mantenimiento Rutinario IDU Circuito Movilidad EJECUCION SITP 2016 -</v>
          </cell>
          <cell r="AU7667">
            <v>0</v>
          </cell>
          <cell r="AV7667" t="str">
            <v>sc</v>
          </cell>
        </row>
        <row r="7668">
          <cell r="AP7668">
            <v>184495</v>
          </cell>
          <cell r="AQ7668">
            <v>15000927</v>
          </cell>
          <cell r="AR7668">
            <v>15</v>
          </cell>
          <cell r="AS7668">
            <v>42731</v>
          </cell>
          <cell r="AT7668" t="str">
            <v>SD Reservado Mantenimiento Rutinario IDU Local EJECUCION SITP 2016 -</v>
          </cell>
          <cell r="AU7668">
            <v>0</v>
          </cell>
          <cell r="AV7668" t="str">
            <v>sc</v>
          </cell>
        </row>
        <row r="7669">
          <cell r="AP7669">
            <v>184520</v>
          </cell>
          <cell r="AQ7669">
            <v>15001230</v>
          </cell>
          <cell r="AR7669">
            <v>15</v>
          </cell>
          <cell r="AS7669">
            <v>42515</v>
          </cell>
          <cell r="AT7669" t="str">
            <v>IDU-2128-2013 Terminado Conservacion IDU Circuito Movilidad SD -</v>
          </cell>
          <cell r="AU7669">
            <v>0</v>
          </cell>
          <cell r="AV7669" t="str">
            <v>sc</v>
          </cell>
        </row>
        <row r="7670">
          <cell r="AP7670">
            <v>184521</v>
          </cell>
          <cell r="AQ7670">
            <v>15000979</v>
          </cell>
          <cell r="AR7670">
            <v>15</v>
          </cell>
          <cell r="AS7670">
            <v>42731</v>
          </cell>
          <cell r="AT7670" t="str">
            <v>SD Reservado Mantenimiento Rutinario IDU Local EJECUCION SITP 2016 -</v>
          </cell>
          <cell r="AU7670">
            <v>0</v>
          </cell>
          <cell r="AV7670" t="str">
            <v>sc</v>
          </cell>
        </row>
        <row r="7671">
          <cell r="AP7671">
            <v>184522</v>
          </cell>
          <cell r="AQ7671">
            <v>15001026</v>
          </cell>
          <cell r="AR7671">
            <v>15</v>
          </cell>
          <cell r="AS7671">
            <v>42731</v>
          </cell>
          <cell r="AT7671" t="str">
            <v>SD Reservado Mantenimiento Rutinario IDU Local EJECUCION SITP 2016 -</v>
          </cell>
          <cell r="AU7671">
            <v>0</v>
          </cell>
          <cell r="AV7671" t="str">
            <v>sc</v>
          </cell>
        </row>
        <row r="7672">
          <cell r="AP7672">
            <v>184523</v>
          </cell>
          <cell r="AQ7672">
            <v>15001073</v>
          </cell>
          <cell r="AR7672">
            <v>15</v>
          </cell>
          <cell r="AS7672">
            <v>42731</v>
          </cell>
          <cell r="AT7672" t="str">
            <v>SD Reservado Mantenimiento Rutinario IDU Local EJECUCION SITP 2016 -</v>
          </cell>
          <cell r="AU7672">
            <v>0</v>
          </cell>
          <cell r="AV7672" t="str">
            <v>sc</v>
          </cell>
        </row>
        <row r="7673">
          <cell r="AP7673">
            <v>184524</v>
          </cell>
          <cell r="AQ7673">
            <v>15001119</v>
          </cell>
          <cell r="AR7673">
            <v>15</v>
          </cell>
          <cell r="AS7673">
            <v>42731</v>
          </cell>
          <cell r="AT7673" t="str">
            <v>SD Reservado Mantenimiento Rutinario IDU Local EJECUCION SITP 2016 -</v>
          </cell>
          <cell r="AU7673">
            <v>0</v>
          </cell>
          <cell r="AV7673" t="str">
            <v>sc</v>
          </cell>
        </row>
        <row r="7674">
          <cell r="AP7674">
            <v>184525</v>
          </cell>
          <cell r="AQ7674">
            <v>15001151</v>
          </cell>
          <cell r="AR7674">
            <v>15</v>
          </cell>
          <cell r="AS7674">
            <v>42515</v>
          </cell>
          <cell r="AT7674" t="str">
            <v>IDU-2128-2013 Terminado Diagnostico IDU Local SD -</v>
          </cell>
          <cell r="AU7674">
            <v>0</v>
          </cell>
          <cell r="AV7674" t="str">
            <v>sc</v>
          </cell>
        </row>
        <row r="7675">
          <cell r="AP7675">
            <v>184526</v>
          </cell>
          <cell r="AQ7675">
            <v>15001176</v>
          </cell>
          <cell r="AR7675">
            <v>15</v>
          </cell>
          <cell r="AS7675">
            <v>42515</v>
          </cell>
          <cell r="AT7675" t="str">
            <v>IDU-2128-2013 Terminado Conservacion IDU Local SD -</v>
          </cell>
          <cell r="AU7675">
            <v>0</v>
          </cell>
          <cell r="AV7675" t="str">
            <v>sc</v>
          </cell>
        </row>
        <row r="7676">
          <cell r="AP7676">
            <v>184527</v>
          </cell>
          <cell r="AQ7676">
            <v>15001202</v>
          </cell>
          <cell r="AR7676">
            <v>15</v>
          </cell>
          <cell r="AS7676">
            <v>42515</v>
          </cell>
          <cell r="AT7676" t="str">
            <v>IDU-2128-2013 Terminado Conservacion IDU Local SD -</v>
          </cell>
          <cell r="AU7676">
            <v>0</v>
          </cell>
          <cell r="AV7676" t="str">
            <v>sc</v>
          </cell>
        </row>
        <row r="7677">
          <cell r="AP7677">
            <v>184530</v>
          </cell>
          <cell r="AQ7677">
            <v>15000777</v>
          </cell>
          <cell r="AR7677">
            <v>15</v>
          </cell>
          <cell r="AS7677">
            <v>42313</v>
          </cell>
          <cell r="AT7677" t="str">
            <v>IDU-1825-2013 Terminado Mantenimiento Periódico IDU Arterial  -</v>
          </cell>
          <cell r="AU7677">
            <v>0</v>
          </cell>
          <cell r="AV7677" t="str">
            <v>sc</v>
          </cell>
        </row>
        <row r="7678">
          <cell r="AP7678">
            <v>184533</v>
          </cell>
          <cell r="AQ7678">
            <v>15000883</v>
          </cell>
          <cell r="AR7678">
            <v>15</v>
          </cell>
          <cell r="AS7678">
            <v>42691</v>
          </cell>
          <cell r="AT7678" t="str">
            <v>FDLA-064-2013 Terminado Construcción FDL ANTONIO NARIÑO Arterial  EL FDL reporta nuevamente la intervención de años anteriores-</v>
          </cell>
          <cell r="AU7678">
            <v>0</v>
          </cell>
          <cell r="AV7678" t="str">
            <v>sc</v>
          </cell>
        </row>
        <row r="7679">
          <cell r="AP7679">
            <v>184534</v>
          </cell>
          <cell r="AQ7679">
            <v>15000951</v>
          </cell>
          <cell r="AR7679">
            <v>15</v>
          </cell>
          <cell r="AS7679">
            <v>42313</v>
          </cell>
          <cell r="AT7679" t="str">
            <v>IDU-1825-2013 Terminado Reconstrucción IDU Arterial  --POLIZA ESTABILIDAD ACTIVA</v>
          </cell>
          <cell r="AU7679">
            <v>44181</v>
          </cell>
          <cell r="AV7679" t="str">
            <v>sc</v>
          </cell>
        </row>
        <row r="7680">
          <cell r="AP7680">
            <v>184535</v>
          </cell>
          <cell r="AQ7680">
            <v>15001000</v>
          </cell>
          <cell r="AR7680">
            <v>15</v>
          </cell>
          <cell r="AS7680">
            <v>42313</v>
          </cell>
          <cell r="AT7680" t="str">
            <v>IDU-1825-2013 Terminado Reconstrucción IDU Arterial  --POLIZA ESTABILIDAD ACTIVA</v>
          </cell>
          <cell r="AU7680">
            <v>44181</v>
          </cell>
          <cell r="AV7680" t="str">
            <v>sc</v>
          </cell>
        </row>
        <row r="7681">
          <cell r="AP7681">
            <v>184536</v>
          </cell>
          <cell r="AQ7681">
            <v>15001041</v>
          </cell>
          <cell r="AR7681">
            <v>15</v>
          </cell>
          <cell r="AS7681">
            <v>42313</v>
          </cell>
          <cell r="AT7681" t="str">
            <v>IDU-1825-2013 Terminado Reconstrucción IDU Arterial  --POLIZA ESTABILIDAD ACTIVA</v>
          </cell>
          <cell r="AU7681">
            <v>44181</v>
          </cell>
          <cell r="AV7681" t="str">
            <v>sc</v>
          </cell>
        </row>
        <row r="7682">
          <cell r="AP7682">
            <v>184537</v>
          </cell>
          <cell r="AQ7682">
            <v>15001066</v>
          </cell>
          <cell r="AR7682">
            <v>15</v>
          </cell>
          <cell r="AS7682">
            <v>42313</v>
          </cell>
          <cell r="AT7682" t="str">
            <v>IDU-1825-2013 Terminado Reconstrucción IDU Arterial  --POLIZA ESTABILIDAD ACTIVA</v>
          </cell>
          <cell r="AU7682">
            <v>44181</v>
          </cell>
          <cell r="AV7682" t="str">
            <v>sc</v>
          </cell>
        </row>
        <row r="7683">
          <cell r="AP7683">
            <v>184543</v>
          </cell>
          <cell r="AQ7683">
            <v>15001091</v>
          </cell>
          <cell r="AR7683">
            <v>15</v>
          </cell>
          <cell r="AS7683">
            <v>42313</v>
          </cell>
          <cell r="AT7683" t="str">
            <v>IDU-1825-2013 Terminado Mantenimiento Periódico IDU Arterial  -</v>
          </cell>
          <cell r="AU7683">
            <v>0</v>
          </cell>
          <cell r="AV7683" t="str">
            <v>sc</v>
          </cell>
        </row>
        <row r="7684">
          <cell r="AP7684">
            <v>184547</v>
          </cell>
          <cell r="AQ7684">
            <v>15000714</v>
          </cell>
          <cell r="AR7684">
            <v>15</v>
          </cell>
          <cell r="AS7684">
            <v>42313</v>
          </cell>
          <cell r="AT7684" t="str">
            <v>IDU-70-2008 Terminado Rehabilitación IDU Arterial  -</v>
          </cell>
          <cell r="AU7684">
            <v>0</v>
          </cell>
          <cell r="AV7684" t="str">
            <v>sc</v>
          </cell>
        </row>
        <row r="7685">
          <cell r="AP7685">
            <v>184548</v>
          </cell>
          <cell r="AQ7685">
            <v>15000790</v>
          </cell>
          <cell r="AR7685">
            <v>15</v>
          </cell>
          <cell r="AS7685">
            <v>42313</v>
          </cell>
          <cell r="AT7685" t="str">
            <v>IDU-70-2008 Terminado Rehabilitación IDU Arterial  -</v>
          </cell>
          <cell r="AU7685">
            <v>0</v>
          </cell>
          <cell r="AV7685" t="str">
            <v>sc</v>
          </cell>
        </row>
        <row r="7686">
          <cell r="AP7686">
            <v>184549</v>
          </cell>
          <cell r="AQ7686">
            <v>15000829</v>
          </cell>
          <cell r="AR7686">
            <v>15</v>
          </cell>
          <cell r="AS7686">
            <v>42313</v>
          </cell>
          <cell r="AT7686" t="str">
            <v>IDU-70-2008 Terminado Rehabilitación IDU Arterial  -</v>
          </cell>
          <cell r="AU7686">
            <v>0</v>
          </cell>
          <cell r="AV7686" t="str">
            <v>sc</v>
          </cell>
        </row>
        <row r="7687">
          <cell r="AP7687">
            <v>184550</v>
          </cell>
          <cell r="AQ7687">
            <v>15000897</v>
          </cell>
          <cell r="AR7687">
            <v>15</v>
          </cell>
          <cell r="AS7687">
            <v>42313</v>
          </cell>
          <cell r="AT7687" t="str">
            <v>IDU-70-2008 Terminado Rehabilitación IDU Arterial  -</v>
          </cell>
          <cell r="AU7687">
            <v>0</v>
          </cell>
          <cell r="AV7687" t="str">
            <v>sc</v>
          </cell>
        </row>
        <row r="7688">
          <cell r="AP7688">
            <v>184551</v>
          </cell>
          <cell r="AQ7688">
            <v>15000963</v>
          </cell>
          <cell r="AR7688">
            <v>15</v>
          </cell>
          <cell r="AS7688">
            <v>42313</v>
          </cell>
          <cell r="AT7688" t="str">
            <v>IDU-70-2008 Terminado Rehabilitación IDU Arterial  -Calzada2-POLIZA ESTABILIDAD ACTIVA</v>
          </cell>
          <cell r="AU7688">
            <v>43163</v>
          </cell>
          <cell r="AV7688" t="str">
            <v>sc</v>
          </cell>
        </row>
        <row r="7689">
          <cell r="AP7689">
            <v>184552</v>
          </cell>
          <cell r="AQ7689">
            <v>15001008</v>
          </cell>
          <cell r="AR7689">
            <v>15</v>
          </cell>
          <cell r="AS7689">
            <v>42313</v>
          </cell>
          <cell r="AT7689" t="str">
            <v>IDU-70-2008 Terminado Rehabilitación IDU Arterial  -Calzada2-POLIZA ESTABILIDAD ACTIVA</v>
          </cell>
          <cell r="AU7689">
            <v>43163</v>
          </cell>
          <cell r="AV7689" t="str">
            <v>sc</v>
          </cell>
        </row>
        <row r="7690">
          <cell r="AP7690">
            <v>184553</v>
          </cell>
          <cell r="AQ7690">
            <v>15001035</v>
          </cell>
          <cell r="AR7690">
            <v>15</v>
          </cell>
          <cell r="AS7690">
            <v>42313</v>
          </cell>
          <cell r="AT7690" t="str">
            <v>IDU-70-2008 Terminado Rehabilitación IDU Arterial  -</v>
          </cell>
          <cell r="AU7690">
            <v>0</v>
          </cell>
          <cell r="AV7690" t="str">
            <v>sc</v>
          </cell>
        </row>
        <row r="7691">
          <cell r="AP7691">
            <v>184554</v>
          </cell>
          <cell r="AQ7691">
            <v>15001051</v>
          </cell>
          <cell r="AR7691">
            <v>15</v>
          </cell>
          <cell r="AS7691">
            <v>42313</v>
          </cell>
          <cell r="AT7691" t="str">
            <v>IDU-70-2008 Terminado Rehabilitación IDU Arterial  -</v>
          </cell>
          <cell r="AU7691">
            <v>0</v>
          </cell>
          <cell r="AV7691" t="str">
            <v>sc</v>
          </cell>
        </row>
        <row r="7692">
          <cell r="AP7692">
            <v>184698</v>
          </cell>
          <cell r="AQ7692">
            <v>15000928</v>
          </cell>
          <cell r="AR7692">
            <v>15</v>
          </cell>
          <cell r="AS7692">
            <v>42731</v>
          </cell>
          <cell r="AT7692" t="str">
            <v>SD Reservado Mantenimiento Rutinario IDU Local EJECUCION SITP 2016 -</v>
          </cell>
          <cell r="AU7692">
            <v>0</v>
          </cell>
          <cell r="AV7692" t="str">
            <v>sc</v>
          </cell>
        </row>
        <row r="7693">
          <cell r="AP7693">
            <v>184699</v>
          </cell>
          <cell r="AQ7693">
            <v>15000932</v>
          </cell>
          <cell r="AR7693">
            <v>15</v>
          </cell>
          <cell r="AS7693">
            <v>42731</v>
          </cell>
          <cell r="AT7693" t="str">
            <v>SD Reservado Mantenimiento Rutinario IDU Circuito Movilidad EJECUCION SITP 2016 -</v>
          </cell>
          <cell r="AU7693">
            <v>0</v>
          </cell>
          <cell r="AV7693" t="str">
            <v>sc</v>
          </cell>
        </row>
        <row r="7694">
          <cell r="AP7694">
            <v>184700</v>
          </cell>
          <cell r="AQ7694">
            <v>15000935</v>
          </cell>
          <cell r="AR7694">
            <v>15</v>
          </cell>
          <cell r="AS7694">
            <v>42731</v>
          </cell>
          <cell r="AT7694" t="str">
            <v>SD Reservado Mantenimiento Rutinario IDU Circuito Movilidad EJECUCION SITP 2016 -</v>
          </cell>
          <cell r="AU7694">
            <v>0</v>
          </cell>
          <cell r="AV7694" t="str">
            <v>sc</v>
          </cell>
        </row>
        <row r="7695">
          <cell r="AP7695">
            <v>184701</v>
          </cell>
          <cell r="AQ7695">
            <v>15000937</v>
          </cell>
          <cell r="AR7695">
            <v>15</v>
          </cell>
          <cell r="AS7695">
            <v>42731</v>
          </cell>
          <cell r="AT7695" t="str">
            <v>SD Reservado Mantenimiento Rutinario IDU Circuito Movilidad EJECUCION SITP 2016 -</v>
          </cell>
          <cell r="AU7695">
            <v>0</v>
          </cell>
          <cell r="AV7695" t="str">
            <v>sc</v>
          </cell>
        </row>
        <row r="7696">
          <cell r="AP7696">
            <v>184702</v>
          </cell>
          <cell r="AQ7696">
            <v>15000939</v>
          </cell>
          <cell r="AR7696">
            <v>15</v>
          </cell>
          <cell r="AS7696">
            <v>42731</v>
          </cell>
          <cell r="AT7696" t="str">
            <v>SD Reservado Mantenimiento Rutinario IDU Circuito Movilidad EJECUCION SITP 2016 -</v>
          </cell>
          <cell r="AU7696">
            <v>0</v>
          </cell>
          <cell r="AV7696" t="str">
            <v>sc</v>
          </cell>
        </row>
        <row r="7697">
          <cell r="AP7697">
            <v>184703</v>
          </cell>
          <cell r="AQ7697">
            <v>15000929</v>
          </cell>
          <cell r="AR7697">
            <v>15</v>
          </cell>
          <cell r="AS7697">
            <v>42515</v>
          </cell>
          <cell r="AT7697" t="str">
            <v>IDU-2128-2013 Terminado Conservacion IDU Circuito Movilidad SD -</v>
          </cell>
          <cell r="AU7697">
            <v>0</v>
          </cell>
          <cell r="AV7697" t="str">
            <v>sc</v>
          </cell>
        </row>
        <row r="7698">
          <cell r="AP7698">
            <v>184726</v>
          </cell>
          <cell r="AQ7698">
            <v>15000980</v>
          </cell>
          <cell r="AR7698">
            <v>15</v>
          </cell>
          <cell r="AS7698">
            <v>41912</v>
          </cell>
          <cell r="AT7698" t="str">
            <v>SD Terminado Rehabilitación UAERMV Local  -</v>
          </cell>
          <cell r="AU7698">
            <v>0</v>
          </cell>
          <cell r="AV7698" t="str">
            <v>sc</v>
          </cell>
        </row>
        <row r="7699">
          <cell r="AP7699">
            <v>184727</v>
          </cell>
          <cell r="AQ7699">
            <v>15000941</v>
          </cell>
          <cell r="AR7699">
            <v>15</v>
          </cell>
          <cell r="AS7699">
            <v>42731</v>
          </cell>
          <cell r="AT7699" t="str">
            <v>SD Reservado Mantenimiento Rutinario IDU Circuito Movilidad EJECUCION SITP 2016 -</v>
          </cell>
          <cell r="AU7699">
            <v>0</v>
          </cell>
          <cell r="AV7699" t="str">
            <v>sc</v>
          </cell>
        </row>
        <row r="7700">
          <cell r="AP7700">
            <v>184734</v>
          </cell>
          <cell r="AQ7700">
            <v>15001027</v>
          </cell>
          <cell r="AR7700">
            <v>15</v>
          </cell>
          <cell r="AS7700">
            <v>42731</v>
          </cell>
          <cell r="AT7700" t="str">
            <v>SD Reservado Mantenimiento Rutinario IDU Circuito Movilidad EJECUCION SITP 2016 -</v>
          </cell>
          <cell r="AU7700">
            <v>0</v>
          </cell>
          <cell r="AV7700" t="str">
            <v>sc</v>
          </cell>
        </row>
        <row r="7701">
          <cell r="AP7701">
            <v>184772</v>
          </cell>
          <cell r="AQ7701">
            <v>15001120</v>
          </cell>
          <cell r="AR7701">
            <v>15</v>
          </cell>
          <cell r="AS7701">
            <v>42515</v>
          </cell>
          <cell r="AT7701" t="str">
            <v>IDU-2128-2013 Terminado Conservacion IDU Local SD -</v>
          </cell>
          <cell r="AU7701">
            <v>0</v>
          </cell>
          <cell r="AV7701" t="str">
            <v>sc</v>
          </cell>
        </row>
        <row r="7702">
          <cell r="AP7702">
            <v>187906</v>
          </cell>
          <cell r="AQ7702">
            <v>16004427</v>
          </cell>
          <cell r="AR7702">
            <v>15</v>
          </cell>
          <cell r="AS7702">
            <v>42313</v>
          </cell>
          <cell r="AT7702" t="str">
            <v>IDU-1718-2014 Terminado Mantenimiento Rutinario IDU Arterial  -</v>
          </cell>
          <cell r="AU7702">
            <v>0</v>
          </cell>
          <cell r="AV7702" t="str">
            <v>sc</v>
          </cell>
        </row>
        <row r="7703">
          <cell r="AP7703">
            <v>187907</v>
          </cell>
          <cell r="AQ7703">
            <v>16004425</v>
          </cell>
          <cell r="AR7703">
            <v>15</v>
          </cell>
          <cell r="AS7703">
            <v>42313</v>
          </cell>
          <cell r="AT7703" t="str">
            <v>IDU-1718-2014 Terminado Mantenimiento Rutinario IDU Arterial  -</v>
          </cell>
          <cell r="AU7703">
            <v>0</v>
          </cell>
          <cell r="AV7703" t="str">
            <v>sc</v>
          </cell>
        </row>
        <row r="7704">
          <cell r="AP7704">
            <v>187908</v>
          </cell>
          <cell r="AQ7704">
            <v>16004423</v>
          </cell>
          <cell r="AR7704">
            <v>15</v>
          </cell>
          <cell r="AS7704">
            <v>42313</v>
          </cell>
          <cell r="AT7704" t="str">
            <v>IDU-1718-2014 Terminado Mantenimiento Rutinario IDU Arterial  -</v>
          </cell>
          <cell r="AU7704">
            <v>0</v>
          </cell>
          <cell r="AV7704" t="str">
            <v>sc</v>
          </cell>
        </row>
        <row r="7705">
          <cell r="AP7705">
            <v>200019</v>
          </cell>
          <cell r="AQ7705">
            <v>4000006</v>
          </cell>
          <cell r="AR7705">
            <v>15</v>
          </cell>
          <cell r="AS7705">
            <v>42342</v>
          </cell>
          <cell r="AT7705" t="str">
            <v>IDU-135-2007 Terminado Construcción IDU Arterial  -Anden1-11-3 Calzada10-4-6-8 Ciclo2 Sep5-7-9-POLIZA ESTABILIDAD ACTIVA</v>
          </cell>
          <cell r="AU7705">
            <v>42999</v>
          </cell>
          <cell r="AV7705" t="str">
            <v>sc</v>
          </cell>
        </row>
        <row r="7706">
          <cell r="AP7706">
            <v>200057</v>
          </cell>
          <cell r="AQ7706">
            <v>4000019</v>
          </cell>
          <cell r="AR7706">
            <v>15</v>
          </cell>
          <cell r="AS7706">
            <v>42342</v>
          </cell>
          <cell r="AT7706" t="str">
            <v>IDU-135-2007 Terminado Construcción IDU Arterial  -Anden1-11-3 Calzada10-4-6-8 Ciclo2 Sep5-7-9-POLIZA ESTABILIDAD ACTIVA</v>
          </cell>
          <cell r="AU7706">
            <v>42999</v>
          </cell>
          <cell r="AV7706" t="str">
            <v>sc</v>
          </cell>
        </row>
        <row r="7707">
          <cell r="AP7707">
            <v>200148</v>
          </cell>
          <cell r="AQ7707">
            <v>4000048</v>
          </cell>
          <cell r="AR7707">
            <v>15</v>
          </cell>
          <cell r="AS7707">
            <v>42342</v>
          </cell>
          <cell r="AT7707" t="str">
            <v>IDU-135-2007 Terminado Construcción IDU Arterial  -Anden1-11-3 Calzada10-4-6-8 Ciclo2 Sep5-7-9-POLIZA ESTABILIDAD ACTIVA</v>
          </cell>
          <cell r="AU7707">
            <v>42999</v>
          </cell>
          <cell r="AV7707" t="str">
            <v>sc</v>
          </cell>
        </row>
        <row r="7708">
          <cell r="AP7708">
            <v>200177</v>
          </cell>
          <cell r="AQ7708">
            <v>4000058</v>
          </cell>
          <cell r="AR7708">
            <v>15</v>
          </cell>
          <cell r="AS7708">
            <v>42342</v>
          </cell>
          <cell r="AT7708" t="str">
            <v>IDU-135-2007 Terminado Construcción IDU Arterial  -Anden1-11-3 Calzada10-4-6-8 Ciclo2 Sep5-7-9-POLIZA ESTABILIDAD ACTIVA</v>
          </cell>
          <cell r="AU7708">
            <v>42999</v>
          </cell>
          <cell r="AV7708" t="str">
            <v>sc</v>
          </cell>
        </row>
        <row r="7709">
          <cell r="AP7709">
            <v>200203</v>
          </cell>
          <cell r="AQ7709">
            <v>4000069</v>
          </cell>
          <cell r="AR7709">
            <v>15</v>
          </cell>
          <cell r="AS7709">
            <v>42342</v>
          </cell>
          <cell r="AT7709" t="str">
            <v>IDU-135-2007 Terminado Construcción IDU Arterial  -Anden1-11-3 Calzada10-4-6-8 Ciclo2 Sep5-7-9-POLIZA ESTABILIDAD ACTIVA</v>
          </cell>
          <cell r="AU7709">
            <v>42999</v>
          </cell>
          <cell r="AV7709" t="str">
            <v>sc</v>
          </cell>
        </row>
        <row r="7710">
          <cell r="AP7710">
            <v>200250</v>
          </cell>
          <cell r="AQ7710">
            <v>4000087</v>
          </cell>
          <cell r="AR7710">
            <v>15</v>
          </cell>
          <cell r="AS7710">
            <v>42342</v>
          </cell>
          <cell r="AT7710" t="str">
            <v>IDU-135-2007 Terminado Construcción IDU Arterial  -Anden1-11-3 Calzada10-4-6-8 Ciclo2 Sep5-7-9-POLIZA ESTABILIDAD ACTIVA</v>
          </cell>
          <cell r="AU7710">
            <v>42999</v>
          </cell>
          <cell r="AV7710" t="str">
            <v>sc</v>
          </cell>
        </row>
        <row r="7711">
          <cell r="AP7711">
            <v>200294</v>
          </cell>
          <cell r="AQ7711">
            <v>4000107</v>
          </cell>
          <cell r="AR7711">
            <v>15</v>
          </cell>
          <cell r="AS7711">
            <v>42342</v>
          </cell>
          <cell r="AT7711" t="str">
            <v>IDU-135-2007 Terminado Construcción IDU Arterial  -Anden1-11-3 Calzada10-4-6-8 Ciclo2 Sep5-7-9-POLIZA ESTABILIDAD ACTIVA</v>
          </cell>
          <cell r="AU7711">
            <v>42999</v>
          </cell>
          <cell r="AV7711" t="str">
            <v>sc</v>
          </cell>
        </row>
        <row r="7712">
          <cell r="AP7712">
            <v>200329</v>
          </cell>
          <cell r="AQ7712">
            <v>4000120</v>
          </cell>
          <cell r="AR7712">
            <v>15</v>
          </cell>
          <cell r="AS7712">
            <v>42342</v>
          </cell>
          <cell r="AT7712" t="str">
            <v>IDU-135-2007 Terminado Construcción IDU Arterial  -Anden1-11-3 Calzada10-4-6-8 Ciclo2 Sep5-7-9-POLIZA ESTABILIDAD ACTIVA</v>
          </cell>
          <cell r="AU7712">
            <v>42999</v>
          </cell>
          <cell r="AV7712" t="str">
            <v>sc</v>
          </cell>
        </row>
        <row r="7713">
          <cell r="AP7713">
            <v>200443</v>
          </cell>
          <cell r="AQ7713">
            <v>4000156</v>
          </cell>
          <cell r="AR7713">
            <v>15</v>
          </cell>
          <cell r="AS7713">
            <v>42342</v>
          </cell>
          <cell r="AT7713" t="str">
            <v>IDU-135-2007 Terminado Construcción IDU Arterial  -Anden1-11-3 Calzada10-4-6-8 Ciclo2 Sep5-7-9-POLIZA ESTABILIDAD ACTIVA</v>
          </cell>
          <cell r="AU7713">
            <v>42999</v>
          </cell>
          <cell r="AV7713" t="str">
            <v>sc</v>
          </cell>
        </row>
        <row r="7714">
          <cell r="AP7714">
            <v>200639</v>
          </cell>
          <cell r="AQ7714">
            <v>4000230</v>
          </cell>
          <cell r="AR7714">
            <v>15</v>
          </cell>
          <cell r="AS7714">
            <v>42342</v>
          </cell>
          <cell r="AT7714" t="str">
            <v>IDU-135-2007 Terminado Construcción IDU Arterial  -Anden1-11-3 Calzada10-4-6-8 Ciclo2 Sep5-7-9-POLIZA ESTABILIDAD ACTIVA</v>
          </cell>
          <cell r="AU7714">
            <v>42999</v>
          </cell>
          <cell r="AV7714" t="str">
            <v>sc</v>
          </cell>
        </row>
        <row r="7715">
          <cell r="AP7715">
            <v>200837</v>
          </cell>
          <cell r="AQ7715">
            <v>4000298</v>
          </cell>
          <cell r="AR7715">
            <v>15</v>
          </cell>
          <cell r="AS7715">
            <v>42342</v>
          </cell>
          <cell r="AT7715" t="str">
            <v>IDU-135-2007 Terminado Construcción IDU Arterial  -Anden1-11-3 Calzada10-4-6-8 Ciclo2 Sep5-7-9-POLIZA ESTABILIDAD ACTIVA</v>
          </cell>
          <cell r="AU7715">
            <v>42999</v>
          </cell>
          <cell r="AV7715" t="str">
            <v>sc</v>
          </cell>
        </row>
        <row r="7716">
          <cell r="AP7716">
            <v>410173</v>
          </cell>
          <cell r="AQ7716">
            <v>18000051</v>
          </cell>
          <cell r="AR7716">
            <v>15</v>
          </cell>
          <cell r="AS7716">
            <v>42313</v>
          </cell>
          <cell r="AT7716" t="str">
            <v>IDU-70-2008 Terminado Acciones de Movilidad IDU Arterial  -</v>
          </cell>
          <cell r="AU7716">
            <v>0</v>
          </cell>
          <cell r="AV7716" t="str">
            <v>sc</v>
          </cell>
        </row>
        <row r="7717">
          <cell r="AP7717">
            <v>410187</v>
          </cell>
          <cell r="AQ7717">
            <v>18000055</v>
          </cell>
          <cell r="AR7717">
            <v>15</v>
          </cell>
          <cell r="AS7717">
            <v>42313</v>
          </cell>
          <cell r="AT7717" t="str">
            <v>IDU-70-2008 Terminado Acciones de Movilidad IDU Arterial  -</v>
          </cell>
          <cell r="AU7717">
            <v>0</v>
          </cell>
          <cell r="AV7717" t="str">
            <v>sc</v>
          </cell>
        </row>
        <row r="7718">
          <cell r="AP7718">
            <v>410195</v>
          </cell>
          <cell r="AQ7718">
            <v>18000058</v>
          </cell>
          <cell r="AR7718">
            <v>15</v>
          </cell>
          <cell r="AS7718">
            <v>42313</v>
          </cell>
          <cell r="AT7718" t="str">
            <v>IDU-70-2008 Terminado Acciones de Movilidad IDU Arterial  -</v>
          </cell>
          <cell r="AU7718">
            <v>0</v>
          </cell>
          <cell r="AV7718" t="str">
            <v>sc</v>
          </cell>
        </row>
        <row r="7719">
          <cell r="AP7719">
            <v>410264</v>
          </cell>
          <cell r="AQ7719">
            <v>18000078</v>
          </cell>
          <cell r="AR7719">
            <v>15</v>
          </cell>
          <cell r="AS7719">
            <v>42667</v>
          </cell>
          <cell r="AT7719" t="str">
            <v>SD Terminado Rehabilitación UAERMV Arterial SD Intervenida 29/11/2014 Reporte depuración ejecución UMV-</v>
          </cell>
          <cell r="AU7719">
            <v>0</v>
          </cell>
          <cell r="AV7719" t="str">
            <v>sc</v>
          </cell>
        </row>
        <row r="7720">
          <cell r="AP7720">
            <v>410266</v>
          </cell>
          <cell r="AQ7720">
            <v>18000078</v>
          </cell>
          <cell r="AR7720">
            <v>15</v>
          </cell>
          <cell r="AS7720">
            <v>42667</v>
          </cell>
          <cell r="AT7720" t="str">
            <v>SD Terminado Rehabilitación UAERMV Arterial SD Intervenida 29/11/2014 Reporte depuración ejecución UMV-</v>
          </cell>
          <cell r="AU7720">
            <v>0</v>
          </cell>
          <cell r="AV7720" t="str">
            <v>sc</v>
          </cell>
        </row>
        <row r="7721">
          <cell r="AP7721">
            <v>412628</v>
          </cell>
          <cell r="AQ7721">
            <v>18000882</v>
          </cell>
          <cell r="AR7721">
            <v>15</v>
          </cell>
          <cell r="AS7721">
            <v>42313</v>
          </cell>
          <cell r="AT7721" t="str">
            <v>IDU-57-2012 Terminado Acciones de Movilidad IDU Arterial  -</v>
          </cell>
          <cell r="AU7721">
            <v>0</v>
          </cell>
          <cell r="AV7721" t="str">
            <v>sc</v>
          </cell>
        </row>
        <row r="7722">
          <cell r="AP7722">
            <v>412630</v>
          </cell>
          <cell r="AQ7722">
            <v>18000882</v>
          </cell>
          <cell r="AR7722">
            <v>15</v>
          </cell>
          <cell r="AS7722">
            <v>42723</v>
          </cell>
          <cell r="AT7722" t="str">
            <v>SD Terminado Mantenimiento Periódico UAERMV Arterial SD -</v>
          </cell>
          <cell r="AU7722">
            <v>0</v>
          </cell>
          <cell r="AV7722" t="str">
            <v>sc</v>
          </cell>
        </row>
        <row r="7723">
          <cell r="AP7723">
            <v>412831</v>
          </cell>
          <cell r="AQ7723">
            <v>18000963</v>
          </cell>
          <cell r="AR7723">
            <v>15</v>
          </cell>
          <cell r="AS7723">
            <v>42723</v>
          </cell>
          <cell r="AT7723" t="str">
            <v>SD Terminado Mantenimiento Periódico UAERMV Arterial SD -</v>
          </cell>
          <cell r="AU7723">
            <v>0</v>
          </cell>
          <cell r="AV7723" t="str">
            <v>sc</v>
          </cell>
        </row>
        <row r="7724">
          <cell r="AP7724">
            <v>412934</v>
          </cell>
          <cell r="AQ7724">
            <v>18001000</v>
          </cell>
          <cell r="AR7724">
            <v>15</v>
          </cell>
          <cell r="AS7724">
            <v>42313</v>
          </cell>
          <cell r="AT7724" t="str">
            <v>IDU-57-2012 Terminado Acciones de Movilidad IDU Arterial  -</v>
          </cell>
          <cell r="AU7724">
            <v>0</v>
          </cell>
          <cell r="AV7724" t="str">
            <v>sc</v>
          </cell>
        </row>
        <row r="7725">
          <cell r="AP7725">
            <v>412936</v>
          </cell>
          <cell r="AQ7725">
            <v>18001000</v>
          </cell>
          <cell r="AR7725">
            <v>15</v>
          </cell>
          <cell r="AS7725">
            <v>42723</v>
          </cell>
          <cell r="AT7725" t="str">
            <v>SD Terminado Mantenimiento Periódico UAERMV Arterial SD -</v>
          </cell>
          <cell r="AU7725">
            <v>0</v>
          </cell>
          <cell r="AV7725" t="str">
            <v>sc</v>
          </cell>
        </row>
        <row r="7726">
          <cell r="AP7726">
            <v>413152</v>
          </cell>
          <cell r="AQ7726">
            <v>18001094</v>
          </cell>
          <cell r="AR7726">
            <v>15</v>
          </cell>
          <cell r="AS7726">
            <v>42313</v>
          </cell>
          <cell r="AT7726" t="str">
            <v>IDU-57-2012 Terminado Acciones de Movilidad IDU Arterial  -</v>
          </cell>
          <cell r="AU7726">
            <v>0</v>
          </cell>
          <cell r="AV7726" t="str">
            <v>sc</v>
          </cell>
        </row>
        <row r="7727">
          <cell r="AP7727">
            <v>413154</v>
          </cell>
          <cell r="AQ7727">
            <v>18001094</v>
          </cell>
          <cell r="AR7727">
            <v>15</v>
          </cell>
          <cell r="AS7727">
            <v>42723</v>
          </cell>
          <cell r="AT7727" t="str">
            <v>SD Terminado Mantenimiento Periódico UAERMV Arterial SD -</v>
          </cell>
          <cell r="AU7727">
            <v>0</v>
          </cell>
          <cell r="AV7727" t="str">
            <v>sc</v>
          </cell>
        </row>
        <row r="7728">
          <cell r="AP7728">
            <v>413291</v>
          </cell>
          <cell r="AQ7728">
            <v>18001155</v>
          </cell>
          <cell r="AR7728">
            <v>15</v>
          </cell>
          <cell r="AS7728">
            <v>42723</v>
          </cell>
          <cell r="AT7728" t="str">
            <v>SD Terminado Mantenimiento Periódico UAERMV Arterial SD -</v>
          </cell>
          <cell r="AU7728">
            <v>0</v>
          </cell>
          <cell r="AV7728" t="str">
            <v>sc</v>
          </cell>
        </row>
        <row r="7729">
          <cell r="AP7729">
            <v>413353</v>
          </cell>
          <cell r="AQ7729">
            <v>18001186</v>
          </cell>
          <cell r="AR7729">
            <v>15</v>
          </cell>
          <cell r="AS7729">
            <v>42313</v>
          </cell>
          <cell r="AT7729" t="str">
            <v>IDU-57-2012 Terminado Acciones de Movilidad IDU Arterial  -Calzada4-POLIZA ESTABILIDAD ACTIVA</v>
          </cell>
          <cell r="AU7729">
            <v>43163</v>
          </cell>
          <cell r="AV7729" t="str">
            <v>sc</v>
          </cell>
        </row>
        <row r="7730">
          <cell r="AP7730">
            <v>413355</v>
          </cell>
          <cell r="AQ7730">
            <v>18001186</v>
          </cell>
          <cell r="AR7730">
            <v>15</v>
          </cell>
          <cell r="AS7730">
            <v>42313</v>
          </cell>
          <cell r="AT7730" t="str">
            <v>IDU-70-2008 Terminado Rehabilitación IDU Arterial  -Calzada4-POLIZA ESTABILIDAD ACTIVA</v>
          </cell>
          <cell r="AU7730">
            <v>43163</v>
          </cell>
          <cell r="AV7730" t="str">
            <v>sc</v>
          </cell>
        </row>
        <row r="7731">
          <cell r="AP7731">
            <v>413413</v>
          </cell>
          <cell r="AQ7731">
            <v>18001209</v>
          </cell>
          <cell r="AR7731">
            <v>15</v>
          </cell>
          <cell r="AS7731">
            <v>42313</v>
          </cell>
          <cell r="AT7731" t="str">
            <v>IDU-57-2012 Terminado Acciones de Movilidad IDU Arterial  -Calzada4-POLIZA ESTABILIDAD ACTIVA</v>
          </cell>
          <cell r="AU7731">
            <v>43163</v>
          </cell>
          <cell r="AV7731" t="str">
            <v>sc</v>
          </cell>
        </row>
        <row r="7732">
          <cell r="AP7732">
            <v>413415</v>
          </cell>
          <cell r="AQ7732">
            <v>18001209</v>
          </cell>
          <cell r="AR7732">
            <v>15</v>
          </cell>
          <cell r="AS7732">
            <v>42313</v>
          </cell>
          <cell r="AT7732" t="str">
            <v>IDU-70-2008 Terminado Rehabilitación IDU Arterial  -Calzada4-POLIZA ESTABILIDAD ACTIVA</v>
          </cell>
          <cell r="AU7732">
            <v>43163</v>
          </cell>
          <cell r="AV7732" t="str">
            <v>sc</v>
          </cell>
        </row>
        <row r="7733">
          <cell r="AP7733">
            <v>413453</v>
          </cell>
          <cell r="AQ7733">
            <v>18001224</v>
          </cell>
          <cell r="AR7733">
            <v>15</v>
          </cell>
          <cell r="AS7733">
            <v>42723</v>
          </cell>
          <cell r="AT7733" t="str">
            <v>SD Terminado Mantenimiento Periódico UAERMV Arterial SD -Calzada4-POLIZA ESTABILIDAD ACTIVA</v>
          </cell>
          <cell r="AU7733">
            <v>43163</v>
          </cell>
          <cell r="AV7733" t="str">
            <v>sc</v>
          </cell>
        </row>
        <row r="7734">
          <cell r="AP7734">
            <v>413455</v>
          </cell>
          <cell r="AQ7734">
            <v>18001224</v>
          </cell>
          <cell r="AR7734">
            <v>15</v>
          </cell>
          <cell r="AS7734">
            <v>42313</v>
          </cell>
          <cell r="AT7734" t="str">
            <v>IDU-70-2008 Terminado Rehabilitación IDU Arterial  -Calzada4-POLIZA ESTABILIDAD ACTIVA</v>
          </cell>
          <cell r="AU7734">
            <v>43163</v>
          </cell>
          <cell r="AV7734" t="str">
            <v>sc</v>
          </cell>
        </row>
        <row r="7735">
          <cell r="AP7735">
            <v>413540</v>
          </cell>
          <cell r="AQ7735">
            <v>18001259</v>
          </cell>
          <cell r="AR7735">
            <v>15</v>
          </cell>
          <cell r="AS7735">
            <v>42313</v>
          </cell>
          <cell r="AT7735" t="str">
            <v>IDU-70-2008 Terminado Acciones de Movilidad IDU Arterial  -Calzada4-POLIZA ESTABILIDAD ACTIVA</v>
          </cell>
          <cell r="AU7735">
            <v>43163</v>
          </cell>
          <cell r="AV7735" t="str">
            <v>sc</v>
          </cell>
        </row>
        <row r="7736">
          <cell r="AP7736">
            <v>413542</v>
          </cell>
          <cell r="AQ7736">
            <v>18001259</v>
          </cell>
          <cell r="AR7736">
            <v>15</v>
          </cell>
          <cell r="AS7736">
            <v>42313</v>
          </cell>
          <cell r="AT7736" t="str">
            <v>IDU-70-2008 Terminado Rehabilitación IDU Arterial  -Calzada4-POLIZA ESTABILIDAD ACTIVA</v>
          </cell>
          <cell r="AU7736">
            <v>43163</v>
          </cell>
          <cell r="AV7736" t="str">
            <v>sc</v>
          </cell>
        </row>
        <row r="7737">
          <cell r="AP7737">
            <v>413624</v>
          </cell>
          <cell r="AQ7737">
            <v>18001295</v>
          </cell>
          <cell r="AR7737">
            <v>15</v>
          </cell>
          <cell r="AS7737">
            <v>42313</v>
          </cell>
          <cell r="AT7737" t="str">
            <v>IDU-70-2008 Terminado Rehabilitación IDU Arterial  -Calzada4-POLIZA ESTABILIDAD ACTIVA</v>
          </cell>
          <cell r="AU7737">
            <v>43163</v>
          </cell>
          <cell r="AV7737" t="str">
            <v>sc</v>
          </cell>
        </row>
        <row r="7738">
          <cell r="AP7738">
            <v>471247</v>
          </cell>
          <cell r="AQ7738">
            <v>4007416</v>
          </cell>
          <cell r="AR7738">
            <v>15</v>
          </cell>
          <cell r="AS7738">
            <v>42342</v>
          </cell>
          <cell r="AT7738" t="str">
            <v>IDU-135-2007 Terminado Construcción IDU Arterial  -Anden1-11-3 Calzada10-4-6-8 Ciclo2 Sep5-7-9-POLIZA ESTABILIDAD ACTIVA</v>
          </cell>
          <cell r="AU7738">
            <v>42999</v>
          </cell>
          <cell r="AV7738" t="str">
            <v>sc</v>
          </cell>
        </row>
        <row r="7739">
          <cell r="AP7739">
            <v>471249</v>
          </cell>
          <cell r="AQ7739">
            <v>4007417</v>
          </cell>
          <cell r="AR7739">
            <v>15</v>
          </cell>
          <cell r="AS7739">
            <v>42342</v>
          </cell>
          <cell r="AT7739" t="str">
            <v>IDU-135-2007 Terminado Construcción IDU Arterial  -Anden1-11-3 Calzada10-4-6-8 Ciclo2 Sep5-7-9-POLIZA ESTABILIDAD ACTIVA</v>
          </cell>
          <cell r="AU7739">
            <v>42999</v>
          </cell>
          <cell r="AV7739" t="str">
            <v>sc</v>
          </cell>
        </row>
        <row r="7740">
          <cell r="AP7740">
            <v>471251</v>
          </cell>
          <cell r="AQ7740">
            <v>4007418</v>
          </cell>
          <cell r="AR7740">
            <v>15</v>
          </cell>
          <cell r="AS7740">
            <v>42342</v>
          </cell>
          <cell r="AT7740" t="str">
            <v>IDU-135-2007 Terminado Construcción IDU Arterial  -Anden1-11-3 Calzada10-4-6-8 Ciclo2 Sep5-7-9-POLIZA ESTABILIDAD ACTIVA</v>
          </cell>
          <cell r="AU7740">
            <v>42999</v>
          </cell>
          <cell r="AV7740" t="str">
            <v>sc</v>
          </cell>
        </row>
        <row r="7741">
          <cell r="AP7741">
            <v>472860</v>
          </cell>
          <cell r="AQ7741">
            <v>18006954</v>
          </cell>
          <cell r="AR7741">
            <v>15</v>
          </cell>
          <cell r="AS7741">
            <v>42313</v>
          </cell>
          <cell r="AT7741" t="str">
            <v>IDU-70-2008 Terminado Acciones de Movilidad IDU Arterial  -</v>
          </cell>
          <cell r="AU7741">
            <v>0</v>
          </cell>
          <cell r="AV7741" t="str">
            <v>sc</v>
          </cell>
        </row>
        <row r="7742">
          <cell r="AP7742">
            <v>472864</v>
          </cell>
          <cell r="AQ7742">
            <v>18006956</v>
          </cell>
          <cell r="AR7742">
            <v>15</v>
          </cell>
          <cell r="AS7742">
            <v>42313</v>
          </cell>
          <cell r="AT7742" t="str">
            <v>IDU-70-2008 Terminado Acciones de Movilidad IDU Arterial  -</v>
          </cell>
          <cell r="AU7742">
            <v>0</v>
          </cell>
          <cell r="AV7742" t="str">
            <v>sc</v>
          </cell>
        </row>
        <row r="7743">
          <cell r="AP7743">
            <v>502615</v>
          </cell>
          <cell r="AQ7743">
            <v>15000133</v>
          </cell>
          <cell r="AR7743">
            <v>15</v>
          </cell>
          <cell r="AS7743">
            <v>42313</v>
          </cell>
          <cell r="AT7743" t="str">
            <v>IDU-57-2012 Terminado Acciones de Movilidad IDU Arterial  -</v>
          </cell>
          <cell r="AU7743">
            <v>0</v>
          </cell>
          <cell r="AV7743" t="str">
            <v>sc</v>
          </cell>
        </row>
        <row r="7744">
          <cell r="AP7744">
            <v>508413</v>
          </cell>
          <cell r="AQ7744">
            <v>15000354</v>
          </cell>
          <cell r="AR7744">
            <v>15</v>
          </cell>
          <cell r="AS7744">
            <v>41481</v>
          </cell>
          <cell r="AT7744" t="str">
            <v>SD Terminado Mantenimiento Periódico UAERMV Arterial  -</v>
          </cell>
          <cell r="AU7744">
            <v>0</v>
          </cell>
          <cell r="AV7744" t="str">
            <v>sc</v>
          </cell>
        </row>
        <row r="7745">
          <cell r="AP7745">
            <v>508415</v>
          </cell>
          <cell r="AQ7745">
            <v>15000354</v>
          </cell>
          <cell r="AR7745">
            <v>15</v>
          </cell>
          <cell r="AS7745">
            <v>41481</v>
          </cell>
          <cell r="AT7745" t="str">
            <v>SD Terminado Mantenimiento Periódico UAERMV Arterial  -</v>
          </cell>
          <cell r="AU7745">
            <v>0</v>
          </cell>
          <cell r="AV7745" t="str">
            <v>sc</v>
          </cell>
        </row>
        <row r="7746">
          <cell r="AP7746">
            <v>512479</v>
          </cell>
          <cell r="AQ7746">
            <v>15000480</v>
          </cell>
          <cell r="AR7746">
            <v>15</v>
          </cell>
          <cell r="AS7746">
            <v>42313</v>
          </cell>
          <cell r="AT7746" t="str">
            <v>IDU-1825-2013 Terminado Reconstrucción IDU Arterial  --POLIZA ESTABILIDAD ACTIVA</v>
          </cell>
          <cell r="AV7746" t="str">
            <v>sc</v>
          </cell>
        </row>
        <row r="7747">
          <cell r="AP7747">
            <v>512482</v>
          </cell>
          <cell r="AQ7747">
            <v>15000177</v>
          </cell>
          <cell r="AR7747">
            <v>15</v>
          </cell>
          <cell r="AS7747">
            <v>42313</v>
          </cell>
          <cell r="AT7747" t="str">
            <v>IDU-1825-2013 Terminado Reconstrucción IDU Arterial  --POLIZA ESTABILIDAD ACTIVA</v>
          </cell>
          <cell r="AV7747" t="str">
            <v>sc</v>
          </cell>
        </row>
        <row r="7748">
          <cell r="AP7748">
            <v>512485</v>
          </cell>
          <cell r="AQ7748">
            <v>15000216</v>
          </cell>
          <cell r="AR7748">
            <v>15</v>
          </cell>
          <cell r="AS7748">
            <v>42313</v>
          </cell>
          <cell r="AT7748" t="str">
            <v>IDU-1825-2013 Terminado Reconstrucción IDU Arterial  -</v>
          </cell>
          <cell r="AV7748" t="str">
            <v>sc</v>
          </cell>
        </row>
        <row r="7749">
          <cell r="AP7749">
            <v>512488</v>
          </cell>
          <cell r="AQ7749">
            <v>15000268</v>
          </cell>
          <cell r="AR7749">
            <v>15</v>
          </cell>
          <cell r="AS7749">
            <v>42313</v>
          </cell>
          <cell r="AT7749" t="str">
            <v>IDU-1825-2013 Terminado Mantenimiento Periódico IDU Arterial  -</v>
          </cell>
          <cell r="AV7749" t="str">
            <v>sc</v>
          </cell>
        </row>
        <row r="7750">
          <cell r="AP7750">
            <v>512491</v>
          </cell>
          <cell r="AQ7750">
            <v>15000292</v>
          </cell>
          <cell r="AR7750">
            <v>15</v>
          </cell>
          <cell r="AS7750">
            <v>42691</v>
          </cell>
          <cell r="AT7750" t="str">
            <v>FDLA-064-2013 Terminado Mantenimiento Periódico FDL ANTONIO NARIÑO Arterial  EL FDL reporta nuevamente la intervención de años anteriores-</v>
          </cell>
          <cell r="AV7750" t="str">
            <v>sc</v>
          </cell>
        </row>
        <row r="7751">
          <cell r="AP7751">
            <v>512493</v>
          </cell>
          <cell r="AQ7751">
            <v>15000292</v>
          </cell>
          <cell r="AR7751">
            <v>15</v>
          </cell>
          <cell r="AS7751">
            <v>42691</v>
          </cell>
          <cell r="AT7751" t="str">
            <v>FDLA-064-2013 Terminado Mantenimiento Periódico FDL ANTONIO NARIÑO Arterial  EL FDL reporta nuevamente la intervención de años anteriores-</v>
          </cell>
          <cell r="AV7751" t="str">
            <v>sc</v>
          </cell>
        </row>
        <row r="7752">
          <cell r="AP7752">
            <v>512496</v>
          </cell>
          <cell r="AQ7752">
            <v>15000331</v>
          </cell>
          <cell r="AR7752">
            <v>15</v>
          </cell>
          <cell r="AS7752">
            <v>42313</v>
          </cell>
          <cell r="AT7752" t="str">
            <v>IDU-1825-2013 Terminado Reconstrucción IDU Arterial  --POLIZA ESTABILIDAD ACTIVA</v>
          </cell>
          <cell r="AV7752" t="str">
            <v>sc</v>
          </cell>
        </row>
        <row r="7753">
          <cell r="AP7753">
            <v>512498</v>
          </cell>
          <cell r="AQ7753">
            <v>15000331</v>
          </cell>
          <cell r="AR7753">
            <v>15</v>
          </cell>
          <cell r="AS7753">
            <v>42313</v>
          </cell>
          <cell r="AT7753" t="str">
            <v>IDU-1825-2013 Terminado Reconstrucción IDU Arterial  --POLIZA ESTABILIDAD ACTIVA</v>
          </cell>
          <cell r="AV7753" t="str">
            <v>sc</v>
          </cell>
        </row>
        <row r="7754">
          <cell r="AP7754">
            <v>512508</v>
          </cell>
          <cell r="AQ7754">
            <v>15000414</v>
          </cell>
          <cell r="AR7754">
            <v>15</v>
          </cell>
          <cell r="AS7754">
            <v>42313</v>
          </cell>
          <cell r="AT7754" t="str">
            <v>IDU-1825-2013 Terminado Rehabilitación IDU Arterial  --POLIZA ESTABILIDAD ACTIVA</v>
          </cell>
          <cell r="AV7754" t="str">
            <v>sc</v>
          </cell>
        </row>
        <row r="7755">
          <cell r="AP7755">
            <v>512513</v>
          </cell>
          <cell r="AQ7755">
            <v>15000466</v>
          </cell>
          <cell r="AR7755">
            <v>15</v>
          </cell>
          <cell r="AS7755">
            <v>42313</v>
          </cell>
          <cell r="AT7755" t="str">
            <v>IDU-1825-2013 Terminado Reconstrucción IDU Arterial  --POLIZA ESTABILIDAD ACTIVA</v>
          </cell>
          <cell r="AV7755" t="str">
            <v>sc</v>
          </cell>
        </row>
        <row r="7756">
          <cell r="AP7756">
            <v>512516</v>
          </cell>
          <cell r="AQ7756">
            <v>15000507</v>
          </cell>
          <cell r="AR7756">
            <v>15</v>
          </cell>
          <cell r="AS7756">
            <v>42313</v>
          </cell>
          <cell r="AT7756" t="str">
            <v>IDU-1825-2013 Terminado Reconstrucción IDU Arterial  --POLIZA ESTABILIDAD ACTIVA</v>
          </cell>
          <cell r="AV7756" t="str">
            <v>sc</v>
          </cell>
        </row>
        <row r="7757">
          <cell r="AP7757">
            <v>512519</v>
          </cell>
          <cell r="AQ7757">
            <v>15000560</v>
          </cell>
          <cell r="AR7757">
            <v>15</v>
          </cell>
          <cell r="AS7757">
            <v>42313</v>
          </cell>
          <cell r="AT7757" t="str">
            <v>IDU-1825-2013 Terminado Mantenimiento Periódico IDU Arterial  --POLIZA ESTABILIDAD ACTIVA</v>
          </cell>
          <cell r="AV7757" t="str">
            <v>sc</v>
          </cell>
        </row>
        <row r="7758">
          <cell r="AP7758">
            <v>512527</v>
          </cell>
          <cell r="AQ7758">
            <v>15001484</v>
          </cell>
          <cell r="AR7758">
            <v>15</v>
          </cell>
          <cell r="AS7758">
            <v>42313</v>
          </cell>
          <cell r="AT7758" t="str">
            <v>IDU-1825-2013 Terminado Reconstrucción IDU Arterial  --POLIZA ESTABILIDAD ACTIVA</v>
          </cell>
          <cell r="AV7758" t="str">
            <v>sc</v>
          </cell>
        </row>
        <row r="7759">
          <cell r="AP7759">
            <v>512536</v>
          </cell>
          <cell r="AQ7759">
            <v>15000451</v>
          </cell>
          <cell r="AR7759">
            <v>15</v>
          </cell>
          <cell r="AS7759">
            <v>42313</v>
          </cell>
          <cell r="AT7759" t="str">
            <v>IDU-1825-2013 Terminado Mantenimiento Periódico IDU Arterial  --POLIZA ESTABILIDAD ACTIVA</v>
          </cell>
          <cell r="AV7759" t="str">
            <v>sc</v>
          </cell>
        </row>
        <row r="7760">
          <cell r="AP7760">
            <v>512538</v>
          </cell>
          <cell r="AQ7760">
            <v>15000451</v>
          </cell>
          <cell r="AR7760">
            <v>15</v>
          </cell>
          <cell r="AS7760">
            <v>42313</v>
          </cell>
          <cell r="AT7760" t="str">
            <v>IDU-1825-2013 Terminado Reconstrucción IDU Arterial  --POLIZA ESTABILIDAD ACTIVA</v>
          </cell>
          <cell r="AV7760" t="str">
            <v>sc</v>
          </cell>
        </row>
        <row r="7761">
          <cell r="AP7761">
            <v>512625</v>
          </cell>
          <cell r="AQ7761">
            <v>15000455</v>
          </cell>
          <cell r="AR7761">
            <v>15</v>
          </cell>
          <cell r="AS7761">
            <v>42313</v>
          </cell>
          <cell r="AT7761" t="str">
            <v>IDU-70-2008 Terminado Acciones de Movilidad IDU Arterial  -</v>
          </cell>
          <cell r="AV7761" t="str">
            <v>sc</v>
          </cell>
        </row>
        <row r="7762">
          <cell r="AP7762">
            <v>512635</v>
          </cell>
          <cell r="AQ7762">
            <v>15000521</v>
          </cell>
          <cell r="AR7762">
            <v>15</v>
          </cell>
          <cell r="AS7762">
            <v>42313</v>
          </cell>
          <cell r="AT7762" t="str">
            <v>IDU-70-2008 Terminado Acciones de Movilidad IDU Arterial  -</v>
          </cell>
          <cell r="AV7762" t="str">
            <v>sc</v>
          </cell>
        </row>
        <row r="7763">
          <cell r="AP7763">
            <v>512640</v>
          </cell>
          <cell r="AQ7763">
            <v>15000380</v>
          </cell>
          <cell r="AR7763">
            <v>15</v>
          </cell>
          <cell r="AS7763">
            <v>42313</v>
          </cell>
          <cell r="AT7763" t="str">
            <v>IDU-70-2008 Terminado Acciones de Movilidad IDU Arterial  -</v>
          </cell>
          <cell r="AV7763" t="str">
            <v>sc</v>
          </cell>
        </row>
        <row r="7764">
          <cell r="AP7764">
            <v>512645</v>
          </cell>
          <cell r="AQ7764">
            <v>15000276</v>
          </cell>
          <cell r="AR7764">
            <v>15</v>
          </cell>
          <cell r="AS7764">
            <v>42313</v>
          </cell>
          <cell r="AT7764" t="str">
            <v>IDU-70-2008 Terminado Acciones de Movilidad IDU Arterial  -</v>
          </cell>
          <cell r="AV7764" t="str">
            <v>sc</v>
          </cell>
        </row>
        <row r="7765">
          <cell r="AP7765">
            <v>512650</v>
          </cell>
          <cell r="AQ7765">
            <v>15000217</v>
          </cell>
          <cell r="AR7765">
            <v>15</v>
          </cell>
          <cell r="AS7765">
            <v>42313</v>
          </cell>
          <cell r="AT7765" t="str">
            <v>IDU-70-2008 Terminado Acciones de Movilidad IDU Arterial  -</v>
          </cell>
          <cell r="AV7765" t="str">
            <v>sc</v>
          </cell>
        </row>
        <row r="7766">
          <cell r="AP7766">
            <v>512665</v>
          </cell>
          <cell r="AQ7766">
            <v>15000330</v>
          </cell>
          <cell r="AR7766">
            <v>15</v>
          </cell>
          <cell r="AS7766">
            <v>42313</v>
          </cell>
          <cell r="AT7766" t="str">
            <v>IDU-70-2008 Terminado Acciones de Movilidad IDU Arterial  -</v>
          </cell>
          <cell r="AV7766" t="str">
            <v>sc</v>
          </cell>
        </row>
        <row r="7767">
          <cell r="AP7767">
            <v>512670</v>
          </cell>
          <cell r="AQ7767">
            <v>15000601</v>
          </cell>
          <cell r="AR7767">
            <v>15</v>
          </cell>
          <cell r="AS7767">
            <v>42313</v>
          </cell>
          <cell r="AT7767" t="str">
            <v>IDU-70-2008 Terminado Acciones de Movilidad IDU Arterial  -</v>
          </cell>
          <cell r="AV7767" t="str">
            <v>sc</v>
          </cell>
        </row>
        <row r="7768">
          <cell r="AP7768">
            <v>513160</v>
          </cell>
          <cell r="AQ7768">
            <v>15000102</v>
          </cell>
          <cell r="AR7768">
            <v>15</v>
          </cell>
          <cell r="AS7768">
            <v>42550</v>
          </cell>
          <cell r="AT7768" t="str">
            <v>SD Terminado Parcheo UAERMV Arterial  Decreto 064/2015-</v>
          </cell>
          <cell r="AV7768" t="str">
            <v>sc</v>
          </cell>
        </row>
        <row r="7769">
          <cell r="AP7769">
            <v>513162</v>
          </cell>
          <cell r="AQ7769">
            <v>15000102</v>
          </cell>
          <cell r="AR7769">
            <v>15</v>
          </cell>
          <cell r="AS7769">
            <v>42661</v>
          </cell>
          <cell r="AT7769" t="str">
            <v>SD Terminado Mantenimiento Periódico UAERMV Arterial SD Aclaración reporte ejecución mayo 2016-</v>
          </cell>
          <cell r="AV7769" t="str">
            <v>sc</v>
          </cell>
        </row>
        <row r="7770">
          <cell r="AP7770">
            <v>513175</v>
          </cell>
          <cell r="AQ7770">
            <v>15000655</v>
          </cell>
          <cell r="AR7770">
            <v>15</v>
          </cell>
          <cell r="AS7770">
            <v>42723</v>
          </cell>
          <cell r="AT7770" t="str">
            <v>SD Terminado Mantenimiento Periódico UAERMV Arterial SD -</v>
          </cell>
          <cell r="AV7770" t="str">
            <v>sc</v>
          </cell>
        </row>
        <row r="7771">
          <cell r="AP7771">
            <v>513177</v>
          </cell>
          <cell r="AQ7771">
            <v>15000655</v>
          </cell>
          <cell r="AR7771">
            <v>15</v>
          </cell>
          <cell r="AS7771">
            <v>42611</v>
          </cell>
          <cell r="AT7771" t="str">
            <v>SD Terminado Mantenimiento Periódico UAERMV Arterial  -</v>
          </cell>
          <cell r="AV7771" t="str">
            <v>sc</v>
          </cell>
        </row>
        <row r="7772">
          <cell r="AP7772">
            <v>513180</v>
          </cell>
          <cell r="AQ7772">
            <v>15000383</v>
          </cell>
          <cell r="AR7772">
            <v>15</v>
          </cell>
          <cell r="AS7772">
            <v>42611</v>
          </cell>
          <cell r="AT7772" t="str">
            <v>SD Terminado Mantenimiento Periódico UAERMV Arterial  -</v>
          </cell>
          <cell r="AV7772" t="str">
            <v>sc</v>
          </cell>
        </row>
        <row r="7773">
          <cell r="AP7773">
            <v>513182</v>
          </cell>
          <cell r="AQ7773">
            <v>15000383</v>
          </cell>
          <cell r="AR7773">
            <v>15</v>
          </cell>
          <cell r="AS7773">
            <v>42611</v>
          </cell>
          <cell r="AT7773" t="str">
            <v>SD Terminado Mantenimiento Periódico UAERMV Arterial  -</v>
          </cell>
          <cell r="AV7773" t="str">
            <v>sc</v>
          </cell>
        </row>
        <row r="7774">
          <cell r="AP7774">
            <v>513187</v>
          </cell>
          <cell r="AQ7774">
            <v>15000248</v>
          </cell>
          <cell r="AR7774">
            <v>15</v>
          </cell>
          <cell r="AS7774">
            <v>42611</v>
          </cell>
          <cell r="AT7774" t="str">
            <v>SD Terminado Mantenimiento Periódico UAERMV Arterial  -</v>
          </cell>
          <cell r="AV7774" t="str">
            <v>sc</v>
          </cell>
        </row>
        <row r="7775">
          <cell r="AP7775">
            <v>513195</v>
          </cell>
          <cell r="AQ7775">
            <v>15000320</v>
          </cell>
          <cell r="AR7775">
            <v>15</v>
          </cell>
          <cell r="AS7775">
            <v>42611</v>
          </cell>
          <cell r="AT7775" t="str">
            <v>SD Terminado Mantenimiento Periódico UAERMV Arterial  -</v>
          </cell>
          <cell r="AV7775" t="str">
            <v>sc</v>
          </cell>
        </row>
        <row r="7776">
          <cell r="AP7776">
            <v>513587</v>
          </cell>
          <cell r="AQ7776">
            <v>15000178</v>
          </cell>
          <cell r="AR7776">
            <v>15</v>
          </cell>
          <cell r="AS7776">
            <v>42723</v>
          </cell>
          <cell r="AT7776" t="str">
            <v>SD Terminado Mantenimiento Periódico UAERMV Arterial SD -</v>
          </cell>
          <cell r="AV7776" t="str">
            <v>sc</v>
          </cell>
        </row>
        <row r="7777">
          <cell r="AP7777">
            <v>514101</v>
          </cell>
          <cell r="AQ7777">
            <v>15001429</v>
          </cell>
          <cell r="AR7777">
            <v>15</v>
          </cell>
          <cell r="AS7777">
            <v>42313</v>
          </cell>
          <cell r="AT7777" t="str">
            <v>IDU-57-2012 Terminado Acciones de Movilidad IDU Arterial  -</v>
          </cell>
          <cell r="AV7777" t="str">
            <v>sc</v>
          </cell>
        </row>
        <row r="7778">
          <cell r="AP7778">
            <v>514126</v>
          </cell>
          <cell r="AQ7778">
            <v>15001419</v>
          </cell>
          <cell r="AR7778">
            <v>15</v>
          </cell>
          <cell r="AS7778">
            <v>42313</v>
          </cell>
          <cell r="AT7778" t="str">
            <v>IDU-57-2012 Terminado Acciones de Movilidad IDU Arterial  -Calzada4-POLIZA ESTABILIDAD ACTIVA</v>
          </cell>
          <cell r="AV7778" t="str">
            <v>sc</v>
          </cell>
        </row>
        <row r="7779">
          <cell r="AP7779">
            <v>514128</v>
          </cell>
          <cell r="AQ7779">
            <v>15001419</v>
          </cell>
          <cell r="AR7779">
            <v>15</v>
          </cell>
          <cell r="AS7779">
            <v>42313</v>
          </cell>
          <cell r="AT7779" t="str">
            <v>IDU-70-2008 Terminado Rehabilitación IDU Arterial  -Calzada4-POLIZA ESTABILIDAD ACTIVA</v>
          </cell>
          <cell r="AV7779" t="str">
            <v>sc</v>
          </cell>
        </row>
        <row r="7780">
          <cell r="AP7780">
            <v>514131</v>
          </cell>
          <cell r="AQ7780">
            <v>15001413</v>
          </cell>
          <cell r="AR7780">
            <v>15</v>
          </cell>
          <cell r="AS7780">
            <v>42313</v>
          </cell>
          <cell r="AT7780" t="str">
            <v>IDU-57-2012 Terminado Acciones de Movilidad IDU Arterial  -Calzada4-POLIZA ESTABILIDAD ACTIVA</v>
          </cell>
          <cell r="AV7780" t="str">
            <v>sc</v>
          </cell>
        </row>
        <row r="7781">
          <cell r="AP7781">
            <v>514133</v>
          </cell>
          <cell r="AQ7781">
            <v>15001413</v>
          </cell>
          <cell r="AR7781">
            <v>15</v>
          </cell>
          <cell r="AS7781">
            <v>42313</v>
          </cell>
          <cell r="AT7781" t="str">
            <v>IDU-70-2008 Terminado Rehabilitación IDU Arterial  -Calzada4-POLIZA ESTABILIDAD ACTIVA</v>
          </cell>
          <cell r="AV7781" t="str">
            <v>sc</v>
          </cell>
        </row>
        <row r="7782">
          <cell r="AP7782">
            <v>514136</v>
          </cell>
          <cell r="AQ7782">
            <v>15001407</v>
          </cell>
          <cell r="AR7782">
            <v>15</v>
          </cell>
          <cell r="AS7782">
            <v>42313</v>
          </cell>
          <cell r="AT7782" t="str">
            <v>IDU-57-2012 Terminado Acciones de Movilidad IDU Arterial  -Calzada4-POLIZA ESTABILIDAD ACTIVA</v>
          </cell>
          <cell r="AV7782" t="str">
            <v>sc</v>
          </cell>
        </row>
        <row r="7783">
          <cell r="AP7783">
            <v>514138</v>
          </cell>
          <cell r="AQ7783">
            <v>15001407</v>
          </cell>
          <cell r="AR7783">
            <v>15</v>
          </cell>
          <cell r="AS7783">
            <v>42313</v>
          </cell>
          <cell r="AT7783" t="str">
            <v>IDU-70-2008 Terminado Rehabilitación IDU Arterial  -Calzada4-POLIZA ESTABILIDAD ACTIVA</v>
          </cell>
          <cell r="AV7783" t="str">
            <v>sc</v>
          </cell>
        </row>
        <row r="7784">
          <cell r="AP7784">
            <v>514141</v>
          </cell>
          <cell r="AQ7784">
            <v>15001411</v>
          </cell>
          <cell r="AR7784">
            <v>15</v>
          </cell>
          <cell r="AS7784">
            <v>42313</v>
          </cell>
          <cell r="AT7784" t="str">
            <v>IDU-1804-2013 Terminado Mantenimiento Periódico IDU Arterial  -Calzada4-POLIZA ESTABILIDAD ACTIVA</v>
          </cell>
          <cell r="AV7784" t="str">
            <v>sc</v>
          </cell>
        </row>
        <row r="7785">
          <cell r="AP7785">
            <v>514143</v>
          </cell>
          <cell r="AQ7785">
            <v>15001411</v>
          </cell>
          <cell r="AR7785">
            <v>15</v>
          </cell>
          <cell r="AS7785">
            <v>42313</v>
          </cell>
          <cell r="AT7785" t="str">
            <v>IDU-70-2008 Terminado Rehabilitación IDU Arterial  -Calzada4-POLIZA ESTABILIDAD ACTIVA</v>
          </cell>
          <cell r="AV7785" t="str">
            <v>sc</v>
          </cell>
        </row>
        <row r="7786">
          <cell r="AP7786">
            <v>514146</v>
          </cell>
          <cell r="AQ7786">
            <v>15001423</v>
          </cell>
          <cell r="AR7786">
            <v>15</v>
          </cell>
          <cell r="AS7786">
            <v>42313</v>
          </cell>
          <cell r="AT7786" t="str">
            <v>IDU-57-2012 Terminado Acciones de Movilidad IDU Arterial  -</v>
          </cell>
          <cell r="AV7786" t="str">
            <v>sc</v>
          </cell>
        </row>
        <row r="7787">
          <cell r="AP7787">
            <v>518077</v>
          </cell>
          <cell r="AQ7787">
            <v>15001481</v>
          </cell>
          <cell r="AR7787">
            <v>15</v>
          </cell>
          <cell r="AS7787">
            <v>42313</v>
          </cell>
          <cell r="AT7787" t="str">
            <v>IDU-70-2008 Terminado Acciones de Movilidad IDU Arterial  -</v>
          </cell>
          <cell r="AV7787" t="str">
            <v>sc</v>
          </cell>
        </row>
        <row r="7788">
          <cell r="AP7788">
            <v>520582</v>
          </cell>
          <cell r="AQ7788">
            <v>15001087</v>
          </cell>
          <cell r="AR7788">
            <v>15</v>
          </cell>
          <cell r="AS7788">
            <v>42731</v>
          </cell>
          <cell r="AT7788" t="str">
            <v>SD Reservado Mantenimiento Periódico IDU Circuito Movilidad EJECUCION SITP 2016 -</v>
          </cell>
          <cell r="AV7788" t="str">
            <v>sc</v>
          </cell>
        </row>
        <row r="7789">
          <cell r="AP7789">
            <v>520591</v>
          </cell>
          <cell r="AQ7789">
            <v>15000985</v>
          </cell>
          <cell r="AR7789">
            <v>15</v>
          </cell>
          <cell r="AS7789">
            <v>42731</v>
          </cell>
          <cell r="AT7789" t="str">
            <v>SD Reservado Mantenimiento Rutinario IDU Circuito Movilidad EJECUCION SITP 2016 -</v>
          </cell>
          <cell r="AV7789" t="str">
            <v>sc</v>
          </cell>
        </row>
        <row r="7790">
          <cell r="AP7790">
            <v>520594</v>
          </cell>
          <cell r="AQ7790">
            <v>15001033</v>
          </cell>
          <cell r="AR7790">
            <v>15</v>
          </cell>
          <cell r="AS7790">
            <v>42731</v>
          </cell>
          <cell r="AT7790" t="str">
            <v>SD Reservado Mantenimiento Rutinario IDU Circuito Movilidad EJECUCION SITP 2016 -</v>
          </cell>
          <cell r="AV7790" t="str">
            <v>sc</v>
          </cell>
        </row>
        <row r="7791">
          <cell r="AP7791">
            <v>520600</v>
          </cell>
          <cell r="AQ7791">
            <v>15001096</v>
          </cell>
          <cell r="AR7791">
            <v>15</v>
          </cell>
          <cell r="AS7791">
            <v>42731</v>
          </cell>
          <cell r="AT7791" t="str">
            <v>SD Reservado Mantenimiento Rutinario IDU Local EJECUCION SITP 2016 -</v>
          </cell>
          <cell r="AV7791" t="str">
            <v>sc</v>
          </cell>
        </row>
        <row r="7792">
          <cell r="AP7792">
            <v>520621</v>
          </cell>
          <cell r="AQ7792">
            <v>15000650</v>
          </cell>
          <cell r="AR7792">
            <v>15</v>
          </cell>
          <cell r="AS7792">
            <v>42691</v>
          </cell>
          <cell r="AT7792" t="str">
            <v>FDLA-064-2013 Terminado Mantenimiento Periódico FDL ANTONIO NARIÑO Arterial  EL FDL reporta nuevamente la intervención de años anteriores-</v>
          </cell>
          <cell r="AV7792" t="str">
            <v>sc</v>
          </cell>
        </row>
        <row r="7793">
          <cell r="AP7793">
            <v>520627</v>
          </cell>
          <cell r="AQ7793">
            <v>15000863</v>
          </cell>
          <cell r="AR7793">
            <v>15</v>
          </cell>
          <cell r="AS7793">
            <v>42515</v>
          </cell>
          <cell r="AT7793" t="str">
            <v>IDU-2128-2013 Terminado Conservacion IDU Circuito Movilidad SD -</v>
          </cell>
          <cell r="AV7793" t="str">
            <v>sc</v>
          </cell>
        </row>
        <row r="7794">
          <cell r="AP7794">
            <v>520642</v>
          </cell>
          <cell r="AQ7794">
            <v>15000720</v>
          </cell>
          <cell r="AR7794">
            <v>15</v>
          </cell>
          <cell r="AS7794">
            <v>42313</v>
          </cell>
          <cell r="AT7794" t="str">
            <v>IDU-2128-2013 Terminado Mantenimiento Periódico IDU Arterial  -</v>
          </cell>
          <cell r="AV7794" t="str">
            <v>sc</v>
          </cell>
        </row>
        <row r="7795">
          <cell r="AP7795">
            <v>520645</v>
          </cell>
          <cell r="AQ7795">
            <v>15000780</v>
          </cell>
          <cell r="AR7795">
            <v>15</v>
          </cell>
          <cell r="AS7795">
            <v>42691</v>
          </cell>
          <cell r="AT7795" t="str">
            <v>FDLA-064-2013 Terminado Mantenimiento Periódico FDL ANTONIO NARIÑO Circuito Movilidad  EL FDL reporta nuevamente la intervención de años anteriores-</v>
          </cell>
          <cell r="AV7795" t="str">
            <v>sc</v>
          </cell>
        </row>
        <row r="7796">
          <cell r="AP7796">
            <v>520651</v>
          </cell>
          <cell r="AQ7796">
            <v>15000818</v>
          </cell>
          <cell r="AR7796">
            <v>15</v>
          </cell>
          <cell r="AS7796">
            <v>42515</v>
          </cell>
          <cell r="AT7796" t="str">
            <v>IDU-2128-2013 Terminado Conservacion IDU Circuito Movilidad SD -</v>
          </cell>
          <cell r="AV7796" t="str">
            <v>sc</v>
          </cell>
        </row>
        <row r="7797">
          <cell r="AP7797">
            <v>525955</v>
          </cell>
          <cell r="AQ7797">
            <v>15001495</v>
          </cell>
          <cell r="AR7797">
            <v>15</v>
          </cell>
          <cell r="AS7797">
            <v>42313</v>
          </cell>
          <cell r="AT7797" t="str">
            <v>IDU-70-2008 Terminado Acciones de Movilidad IDU Arterial  -</v>
          </cell>
          <cell r="AV7797" t="str">
            <v>sc</v>
          </cell>
        </row>
        <row r="7798">
          <cell r="AP7798">
            <v>525958</v>
          </cell>
          <cell r="AQ7798">
            <v>15001497</v>
          </cell>
          <cell r="AR7798">
            <v>15</v>
          </cell>
          <cell r="AS7798">
            <v>42342</v>
          </cell>
          <cell r="AT7798" t="str">
            <v>IDU-135-2007 Terminado Construcción IDU Arterial  -Anden1-11-3 Calzada10-4-6-8 Ciclo2 Sep5-7-9-POLIZA ESTABILIDAD ACTIVA</v>
          </cell>
          <cell r="AV7798" t="str">
            <v>sc</v>
          </cell>
        </row>
        <row r="7799">
          <cell r="AP7799">
            <v>527574</v>
          </cell>
          <cell r="AQ7799">
            <v>15001486</v>
          </cell>
          <cell r="AR7799">
            <v>15</v>
          </cell>
          <cell r="AS7799">
            <v>42313</v>
          </cell>
          <cell r="AT7799" t="str">
            <v>IDU-57-2012 Terminado Acciones de Movilidad IDU Arterial  -</v>
          </cell>
          <cell r="AV7799" t="str">
            <v>sc</v>
          </cell>
        </row>
        <row r="7800">
          <cell r="AP7800">
            <v>527577</v>
          </cell>
          <cell r="AQ7800">
            <v>15001488</v>
          </cell>
          <cell r="AR7800">
            <v>15</v>
          </cell>
          <cell r="AS7800">
            <v>42313</v>
          </cell>
          <cell r="AT7800" t="str">
            <v>IDU-70-2008 Terminado Acciones de Movilidad IDU Arterial  -</v>
          </cell>
          <cell r="AV7800" t="str">
            <v>sc</v>
          </cell>
        </row>
        <row r="7801">
          <cell r="AP7801">
            <v>527784</v>
          </cell>
          <cell r="AQ7801">
            <v>15001414</v>
          </cell>
          <cell r="AR7801">
            <v>15</v>
          </cell>
          <cell r="AS7801">
            <v>42342</v>
          </cell>
          <cell r="AT7801" t="str">
            <v>IDU-135-2007 Terminado Construcción IDU Arterial  -Anden1-11-3 Calzada10-4-6-8 Ciclo2 Sep5-7-9-POLIZA ESTABILIDAD ACTIVA</v>
          </cell>
          <cell r="AV7801" t="str">
            <v>sc</v>
          </cell>
        </row>
        <row r="7802">
          <cell r="AP7802">
            <v>530922</v>
          </cell>
          <cell r="AQ7802">
            <v>15000192</v>
          </cell>
          <cell r="AR7802">
            <v>15</v>
          </cell>
          <cell r="AS7802">
            <v>42313</v>
          </cell>
          <cell r="AT7802" t="str">
            <v>IDU-70-2008 Terminado Acciones de Movilidad IDU Arterial  -</v>
          </cell>
          <cell r="AV7802" t="str">
            <v>sc</v>
          </cell>
        </row>
        <row r="7803">
          <cell r="AP7803">
            <v>531331</v>
          </cell>
          <cell r="AQ7803">
            <v>15001498</v>
          </cell>
          <cell r="AR7803">
            <v>15</v>
          </cell>
          <cell r="AS7803">
            <v>42723</v>
          </cell>
          <cell r="AT7803" t="str">
            <v>SD Terminado Mantenimiento Periódico UAERMV Arterial SD -</v>
          </cell>
          <cell r="AV7803" t="str">
            <v>sc</v>
          </cell>
        </row>
        <row r="7804">
          <cell r="AP7804">
            <v>531333</v>
          </cell>
          <cell r="AQ7804">
            <v>15001498</v>
          </cell>
          <cell r="AR7804">
            <v>15</v>
          </cell>
          <cell r="AS7804">
            <v>42723</v>
          </cell>
          <cell r="AT7804" t="str">
            <v>SD Terminado Mantenimiento Periódico UAERMV Arterial SD -</v>
          </cell>
          <cell r="AV7804" t="str">
            <v>sc</v>
          </cell>
        </row>
        <row r="7805">
          <cell r="AP7805">
            <v>900587</v>
          </cell>
          <cell r="AQ7805">
            <v>30000017</v>
          </cell>
          <cell r="AR7805">
            <v>15</v>
          </cell>
          <cell r="AS7805">
            <v>42313</v>
          </cell>
          <cell r="AT7805" t="str">
            <v>IDU-70-2008 Terminado Acciones de Movilidad IDU Arterial  -</v>
          </cell>
          <cell r="AV7805" t="str">
            <v>sc</v>
          </cell>
        </row>
        <row r="7806">
          <cell r="AP7806">
            <v>900589</v>
          </cell>
          <cell r="AQ7806">
            <v>30000017</v>
          </cell>
          <cell r="AR7806">
            <v>15</v>
          </cell>
          <cell r="AS7806">
            <v>42723</v>
          </cell>
          <cell r="AT7806" t="str">
            <v>SD Terminado Mantenimiento Periódico UAERMV Arterial SD -</v>
          </cell>
          <cell r="AV7806" t="str">
            <v>sc</v>
          </cell>
        </row>
        <row r="7807">
          <cell r="AP7807">
            <v>2506166</v>
          </cell>
          <cell r="AQ7807">
            <v>15001556</v>
          </cell>
          <cell r="AR7807">
            <v>15</v>
          </cell>
          <cell r="AS7807">
            <v>42313</v>
          </cell>
          <cell r="AT7807" t="str">
            <v>IDU-1825-2013 Terminado Reconstrucción IDU Arterial  --POLIZA ESTABILIDAD ACTIVA</v>
          </cell>
          <cell r="AV7807" t="str">
            <v>sc</v>
          </cell>
        </row>
        <row r="7808">
          <cell r="AP7808">
            <v>24121422</v>
          </cell>
          <cell r="AQ7808">
            <v>16004423</v>
          </cell>
          <cell r="AR7808">
            <v>15</v>
          </cell>
          <cell r="AS7808">
            <v>42313</v>
          </cell>
          <cell r="AT7808" t="str">
            <v>IDU-1718-2014 Terminado Mantenimiento Rutinario IDU Arterial  -</v>
          </cell>
          <cell r="AV7808" t="str">
            <v>sc</v>
          </cell>
        </row>
        <row r="7809">
          <cell r="AP7809">
            <v>24121423</v>
          </cell>
          <cell r="AQ7809">
            <v>16004423</v>
          </cell>
          <cell r="AR7809">
            <v>15</v>
          </cell>
          <cell r="AS7809">
            <v>42313</v>
          </cell>
          <cell r="AT7809" t="str">
            <v>IDU-1718-2014 Terminado Mantenimiento Rutinario IDU Arterial  -</v>
          </cell>
          <cell r="AV7809" t="str">
            <v>sc</v>
          </cell>
        </row>
        <row r="7810">
          <cell r="AP7810">
            <v>24121425</v>
          </cell>
          <cell r="AQ7810">
            <v>16004425</v>
          </cell>
          <cell r="AR7810">
            <v>15</v>
          </cell>
          <cell r="AS7810">
            <v>42313</v>
          </cell>
          <cell r="AT7810" t="str">
            <v>IDU-1718-2014 Terminado Mantenimiento Rutinario IDU Arterial  -</v>
          </cell>
          <cell r="AV7810" t="str">
            <v>sc</v>
          </cell>
        </row>
        <row r="7811">
          <cell r="AP7811">
            <v>24121426</v>
          </cell>
          <cell r="AQ7811">
            <v>16004425</v>
          </cell>
          <cell r="AR7811">
            <v>15</v>
          </cell>
          <cell r="AS7811">
            <v>42313</v>
          </cell>
          <cell r="AT7811" t="str">
            <v>IDU-1718-2014 Terminado Mantenimiento Rutinario IDU Arterial  -</v>
          </cell>
          <cell r="AV7811" t="str">
            <v>sc</v>
          </cell>
        </row>
        <row r="7812">
          <cell r="AP7812">
            <v>24121429</v>
          </cell>
          <cell r="AQ7812">
            <v>16004427</v>
          </cell>
          <cell r="AR7812">
            <v>15</v>
          </cell>
          <cell r="AS7812">
            <v>42313</v>
          </cell>
          <cell r="AT7812" t="str">
            <v>IDU-1718-2014 Terminado Mantenimiento Rutinario IDU Arterial  -</v>
          </cell>
          <cell r="AV7812" t="str">
            <v>sc</v>
          </cell>
        </row>
        <row r="7813">
          <cell r="AP7813">
            <v>24121430</v>
          </cell>
          <cell r="AQ7813">
            <v>16004427</v>
          </cell>
          <cell r="AR7813">
            <v>15</v>
          </cell>
          <cell r="AS7813">
            <v>42313</v>
          </cell>
          <cell r="AT7813" t="str">
            <v>IDU-1718-2014 Terminado Mantenimiento Rutinario IDU Arterial  -</v>
          </cell>
          <cell r="AV7813" t="str">
            <v>sc</v>
          </cell>
        </row>
        <row r="7814">
          <cell r="AP7814">
            <v>24121930</v>
          </cell>
          <cell r="AQ7814">
            <v>50005971</v>
          </cell>
          <cell r="AR7814">
            <v>15</v>
          </cell>
          <cell r="AS7814">
            <v>42313</v>
          </cell>
          <cell r="AT7814" t="str">
            <v>IDU-70-2008 Terminado Acciones de Movilidad IDU Arterial  -</v>
          </cell>
          <cell r="AV7814" t="str">
            <v>sc</v>
          </cell>
        </row>
        <row r="7815">
          <cell r="AP7815">
            <v>24121942</v>
          </cell>
          <cell r="AQ7815">
            <v>50005977</v>
          </cell>
          <cell r="AR7815">
            <v>15</v>
          </cell>
          <cell r="AS7815">
            <v>42313</v>
          </cell>
          <cell r="AT7815" t="str">
            <v>IDU-57-2012 Terminado Acciones de Movilidad IDU Arterial  -</v>
          </cell>
          <cell r="AV7815" t="str">
            <v>sc</v>
          </cell>
        </row>
        <row r="7816">
          <cell r="AP7816">
            <v>24121944</v>
          </cell>
          <cell r="AQ7816">
            <v>50005978</v>
          </cell>
          <cell r="AR7816">
            <v>15</v>
          </cell>
          <cell r="AS7816">
            <v>42313</v>
          </cell>
          <cell r="AT7816" t="str">
            <v>IDU-57-2012 Terminado Acciones de Movilidad IDU Arterial  -</v>
          </cell>
          <cell r="AV7816" t="str">
            <v>sc</v>
          </cell>
        </row>
        <row r="7817">
          <cell r="AP7817">
            <v>91013306</v>
          </cell>
          <cell r="AQ7817">
            <v>30001345</v>
          </cell>
          <cell r="AR7817">
            <v>15</v>
          </cell>
          <cell r="AS7817">
            <v>42667</v>
          </cell>
          <cell r="AT7817" t="str">
            <v>SD Terminado Mantenimiento Periódico UAERMV Circuito Movilidad SD Intervenida 13/06/2014 Reporte depuración ejecución UMV-Calzada 2-POLIZA ESTABILIDAD ACTIVA</v>
          </cell>
          <cell r="AV7817" t="str">
            <v>sc</v>
          </cell>
        </row>
        <row r="7818">
          <cell r="AP7818">
            <v>182023</v>
          </cell>
          <cell r="AQ7818">
            <v>13002133</v>
          </cell>
          <cell r="AR7818">
            <v>16</v>
          </cell>
          <cell r="AS7818">
            <v>42313</v>
          </cell>
          <cell r="AT7818" t="str">
            <v>IDU-70-2008 Terminado Acciones de Movilidad IDU Arterial  -</v>
          </cell>
          <cell r="AU7818">
            <v>0</v>
          </cell>
          <cell r="AV7818" t="str">
            <v>sc</v>
          </cell>
        </row>
        <row r="7819">
          <cell r="AP7819">
            <v>182024</v>
          </cell>
          <cell r="AQ7819">
            <v>13002133</v>
          </cell>
          <cell r="AR7819">
            <v>16</v>
          </cell>
          <cell r="AS7819">
            <v>42313</v>
          </cell>
          <cell r="AT7819" t="str">
            <v>IDU-70-2008 Terminado Acciones de Movilidad IDU Arterial  -</v>
          </cell>
          <cell r="AU7819">
            <v>0</v>
          </cell>
          <cell r="AV7819" t="str">
            <v>sc</v>
          </cell>
        </row>
        <row r="7820">
          <cell r="AP7820">
            <v>185245</v>
          </cell>
          <cell r="AQ7820">
            <v>16003811</v>
          </cell>
          <cell r="AR7820">
            <v>16</v>
          </cell>
          <cell r="AS7820">
            <v>42226</v>
          </cell>
          <cell r="AT7820" t="str">
            <v>UMV-638-2013 Terminado Acciones de Movilidad UAERMV Circuito Movilidad  -</v>
          </cell>
          <cell r="AU7820">
            <v>0</v>
          </cell>
          <cell r="AV7820" t="str">
            <v>sc</v>
          </cell>
        </row>
        <row r="7821">
          <cell r="AP7821">
            <v>185294</v>
          </cell>
          <cell r="AQ7821">
            <v>16003891</v>
          </cell>
          <cell r="AR7821">
            <v>16</v>
          </cell>
          <cell r="AS7821">
            <v>42226</v>
          </cell>
          <cell r="AT7821" t="str">
            <v>UMV-638-2013 Terminado Acciones de Movilidad UAERMV Local  -</v>
          </cell>
          <cell r="AU7821">
            <v>0</v>
          </cell>
          <cell r="AV7821" t="str">
            <v>Viable</v>
          </cell>
        </row>
        <row r="7822">
          <cell r="AP7822">
            <v>185295</v>
          </cell>
          <cell r="AQ7822">
            <v>16003753</v>
          </cell>
          <cell r="AR7822">
            <v>16</v>
          </cell>
          <cell r="AS7822">
            <v>42536</v>
          </cell>
          <cell r="AT7822" t="str">
            <v>SD Reservado Mantenimiento Periódico FDL PUENTE ARANDA Local SD -</v>
          </cell>
          <cell r="AU7822">
            <v>0</v>
          </cell>
          <cell r="AV7822" t="str">
            <v>Reservada SITP 2016</v>
          </cell>
        </row>
        <row r="7823">
          <cell r="AP7823">
            <v>185296</v>
          </cell>
          <cell r="AQ7823">
            <v>16003662</v>
          </cell>
          <cell r="AR7823">
            <v>16</v>
          </cell>
          <cell r="AS7823">
            <v>42226</v>
          </cell>
          <cell r="AT7823" t="str">
            <v>UMV-638-2013 Terminado Acciones de Movilidad UAERMV Circuito Movilidad  -</v>
          </cell>
          <cell r="AU7823">
            <v>0</v>
          </cell>
          <cell r="AV7823" t="str">
            <v>Reservada FDL 2013</v>
          </cell>
        </row>
        <row r="7824">
          <cell r="AP7824">
            <v>185479</v>
          </cell>
          <cell r="AQ7824">
            <v>16004350</v>
          </cell>
          <cell r="AR7824">
            <v>16</v>
          </cell>
          <cell r="AS7824">
            <v>40840</v>
          </cell>
          <cell r="AT7824" t="str">
            <v>SD Terminado Mantenimiento Periódico UAERMV Circuito Movilidad  -</v>
          </cell>
          <cell r="AU7824">
            <v>0</v>
          </cell>
          <cell r="AV7824" t="str">
            <v>Viable</v>
          </cell>
        </row>
        <row r="7825">
          <cell r="AP7825">
            <v>185713</v>
          </cell>
          <cell r="AQ7825">
            <v>16003036</v>
          </cell>
          <cell r="AR7825">
            <v>16</v>
          </cell>
          <cell r="AS7825">
            <v>42226</v>
          </cell>
          <cell r="AT7825" t="str">
            <v>UMV-638-2013 Terminado Acciones de Movilidad UAERMV Circuito Movilidad  -</v>
          </cell>
          <cell r="AU7825">
            <v>0</v>
          </cell>
          <cell r="AV7825" t="str">
            <v>sc</v>
          </cell>
        </row>
        <row r="7826">
          <cell r="AP7826">
            <v>185717</v>
          </cell>
          <cell r="AQ7826">
            <v>16002883</v>
          </cell>
          <cell r="AR7826">
            <v>16</v>
          </cell>
          <cell r="AS7826">
            <v>42667</v>
          </cell>
          <cell r="AT7826" t="str">
            <v>SD Terminado Mantenimiento Rutinario UAERMV Circuito Movilidad SD -</v>
          </cell>
          <cell r="AU7826">
            <v>0</v>
          </cell>
          <cell r="AV7826" t="str">
            <v>sc</v>
          </cell>
        </row>
        <row r="7827">
          <cell r="AP7827">
            <v>185718</v>
          </cell>
          <cell r="AQ7827">
            <v>16002838</v>
          </cell>
          <cell r="AR7827">
            <v>16</v>
          </cell>
          <cell r="AS7827">
            <v>42226</v>
          </cell>
          <cell r="AT7827" t="str">
            <v>UMV-638-2013 Terminado Acciones de Movilidad UAERMV Circuito Movilidad  -</v>
          </cell>
          <cell r="AU7827">
            <v>0</v>
          </cell>
          <cell r="AV7827" t="str">
            <v>sc</v>
          </cell>
        </row>
        <row r="7828">
          <cell r="AP7828">
            <v>185719</v>
          </cell>
          <cell r="AQ7828">
            <v>16002791</v>
          </cell>
          <cell r="AR7828">
            <v>16</v>
          </cell>
          <cell r="AS7828">
            <v>42226</v>
          </cell>
          <cell r="AT7828" t="str">
            <v>UMV-638-2013 Terminado Acciones de Movilidad UAERMV Circuito Movilidad  -</v>
          </cell>
          <cell r="AU7828">
            <v>0</v>
          </cell>
          <cell r="AV7828" t="str">
            <v>sc</v>
          </cell>
        </row>
        <row r="7829">
          <cell r="AP7829">
            <v>185737</v>
          </cell>
          <cell r="AQ7829">
            <v>16002569</v>
          </cell>
          <cell r="AR7829">
            <v>16</v>
          </cell>
          <cell r="AS7829">
            <v>42577</v>
          </cell>
          <cell r="AT7829" t="str">
            <v>COP-099-13 Terminado Rehabilitación FDL PUENTE ARANDA Local SD -</v>
          </cell>
          <cell r="AU7829">
            <v>0</v>
          </cell>
          <cell r="AV7829" t="str">
            <v>Intervenida Contrato FDL cop-099-2013</v>
          </cell>
        </row>
        <row r="7830">
          <cell r="AP7830">
            <v>185738</v>
          </cell>
          <cell r="AQ7830">
            <v>16002528</v>
          </cell>
          <cell r="AR7830">
            <v>16</v>
          </cell>
          <cell r="AS7830">
            <v>42577</v>
          </cell>
          <cell r="AT7830" t="str">
            <v>COP-099-13 Terminado Rehabilitación FDL PUENTE ARANDA Local SD -</v>
          </cell>
          <cell r="AU7830">
            <v>0</v>
          </cell>
          <cell r="AV7830" t="str">
            <v>Intervenida Contrato FDL cop-099-2013</v>
          </cell>
        </row>
        <row r="7831">
          <cell r="AP7831">
            <v>185748</v>
          </cell>
          <cell r="AQ7831">
            <v>16003777</v>
          </cell>
          <cell r="AR7831">
            <v>16</v>
          </cell>
          <cell r="AS7831">
            <v>42226</v>
          </cell>
          <cell r="AT7831" t="str">
            <v>UMV-638-2013 Terminado Acciones de Movilidad UAERMV Circuito Movilidad  --POLIZA ESTABILIDAD ACTIVA</v>
          </cell>
          <cell r="AU7831">
            <v>44480</v>
          </cell>
          <cell r="AV7831" t="str">
            <v>sc</v>
          </cell>
        </row>
        <row r="7832">
          <cell r="AP7832">
            <v>185749</v>
          </cell>
          <cell r="AQ7832">
            <v>16003716</v>
          </cell>
          <cell r="AR7832">
            <v>16</v>
          </cell>
          <cell r="AS7832">
            <v>42313</v>
          </cell>
          <cell r="AT7832" t="str">
            <v>IDU-1692-2014 Contratado Mantenimiento Rutinario IDU Circuito Movilidad  --POLIZA ESTABILIDAD ACTIVA</v>
          </cell>
          <cell r="AU7832">
            <v>44480</v>
          </cell>
          <cell r="AV7832" t="str">
            <v>sc</v>
          </cell>
        </row>
        <row r="7833">
          <cell r="AP7833">
            <v>185750</v>
          </cell>
          <cell r="AQ7833">
            <v>16003656</v>
          </cell>
          <cell r="AR7833">
            <v>16</v>
          </cell>
          <cell r="AS7833">
            <v>42313</v>
          </cell>
          <cell r="AT7833" t="str">
            <v>IDU-1692-2014 Contratado Mantenimiento Rutinario IDU Circuito Movilidad  --POLIZA ESTABILIDAD ACTIVA</v>
          </cell>
          <cell r="AU7833">
            <v>44480</v>
          </cell>
          <cell r="AV7833" t="str">
            <v>sc</v>
          </cell>
        </row>
        <row r="7834">
          <cell r="AP7834">
            <v>185751</v>
          </cell>
          <cell r="AQ7834">
            <v>16003585</v>
          </cell>
          <cell r="AR7834">
            <v>16</v>
          </cell>
          <cell r="AS7834">
            <v>42313</v>
          </cell>
          <cell r="AT7834" t="str">
            <v>IDU-70-2008 Terminado Rehabilitación IDU Circuito Movilidad  -</v>
          </cell>
          <cell r="AU7834">
            <v>0</v>
          </cell>
          <cell r="AV7834" t="str">
            <v>sc</v>
          </cell>
        </row>
        <row r="7835">
          <cell r="AP7835">
            <v>185752</v>
          </cell>
          <cell r="AQ7835">
            <v>16003507</v>
          </cell>
          <cell r="AR7835">
            <v>16</v>
          </cell>
          <cell r="AS7835">
            <v>42313</v>
          </cell>
          <cell r="AT7835" t="str">
            <v>IDU-70-2008 Terminado Rehabilitación IDU Circuito Movilidad  -</v>
          </cell>
          <cell r="AU7835">
            <v>0</v>
          </cell>
          <cell r="AV7835" t="str">
            <v>sc</v>
          </cell>
        </row>
        <row r="7836">
          <cell r="AP7836">
            <v>185753</v>
          </cell>
          <cell r="AQ7836">
            <v>16003431</v>
          </cell>
          <cell r="AR7836">
            <v>16</v>
          </cell>
          <cell r="AS7836">
            <v>42313</v>
          </cell>
          <cell r="AT7836" t="str">
            <v>IDU-70-2008 Terminado Rehabilitación IDU Circuito Movilidad  -</v>
          </cell>
          <cell r="AU7836">
            <v>0</v>
          </cell>
          <cell r="AV7836" t="str">
            <v>sc</v>
          </cell>
        </row>
        <row r="7837">
          <cell r="AP7837">
            <v>185754</v>
          </cell>
          <cell r="AQ7837">
            <v>16003356</v>
          </cell>
          <cell r="AR7837">
            <v>16</v>
          </cell>
          <cell r="AS7837">
            <v>42313</v>
          </cell>
          <cell r="AT7837" t="str">
            <v>IDU-70-2008 Terminado Rehabilitación IDU Circuito Movilidad  -Calzada2-POLIZA ESTABILIDAD ACTIVA</v>
          </cell>
          <cell r="AU7837">
            <v>43163</v>
          </cell>
          <cell r="AV7837" t="str">
            <v>sc</v>
          </cell>
        </row>
        <row r="7838">
          <cell r="AP7838">
            <v>185755</v>
          </cell>
          <cell r="AQ7838">
            <v>16003292</v>
          </cell>
          <cell r="AR7838">
            <v>16</v>
          </cell>
          <cell r="AS7838">
            <v>42313</v>
          </cell>
          <cell r="AT7838" t="str">
            <v>IDU-70-2008 Terminado Rehabilitación IDU Circuito Movilidad  -Calzada2-POLIZA ESTABILIDAD ACTIVA</v>
          </cell>
          <cell r="AU7838">
            <v>43163</v>
          </cell>
          <cell r="AV7838" t="str">
            <v>sc</v>
          </cell>
        </row>
        <row r="7839">
          <cell r="AP7839">
            <v>185756</v>
          </cell>
          <cell r="AQ7839">
            <v>16003219</v>
          </cell>
          <cell r="AR7839">
            <v>16</v>
          </cell>
          <cell r="AS7839">
            <v>42313</v>
          </cell>
          <cell r="AT7839" t="str">
            <v>IDU-70-2008 Terminado Rehabilitación IDU Circuito Movilidad  -Calzada2-POLIZA ESTABILIDAD ACTIVA</v>
          </cell>
          <cell r="AU7839">
            <v>43163</v>
          </cell>
          <cell r="AV7839" t="str">
            <v>sc</v>
          </cell>
        </row>
        <row r="7840">
          <cell r="AP7840">
            <v>185757</v>
          </cell>
          <cell r="AQ7840">
            <v>16003172</v>
          </cell>
          <cell r="AR7840">
            <v>16</v>
          </cell>
          <cell r="AS7840">
            <v>42313</v>
          </cell>
          <cell r="AT7840" t="str">
            <v>IDU-70-2008 Terminado Rehabilitación IDU Circuito Movilidad  -Calzada2-POLIZA ESTABILIDAD ACTIVA</v>
          </cell>
          <cell r="AU7840">
            <v>43163</v>
          </cell>
          <cell r="AV7840" t="str">
            <v>sc</v>
          </cell>
        </row>
        <row r="7841">
          <cell r="AP7841">
            <v>185758</v>
          </cell>
          <cell r="AQ7841">
            <v>16003127</v>
          </cell>
          <cell r="AR7841">
            <v>16</v>
          </cell>
          <cell r="AS7841">
            <v>42313</v>
          </cell>
          <cell r="AT7841" t="str">
            <v>IDU-70-2008 Terminado Rehabilitación IDU Circuito Movilidad  -</v>
          </cell>
          <cell r="AU7841">
            <v>0</v>
          </cell>
          <cell r="AV7841" t="str">
            <v>sc</v>
          </cell>
        </row>
        <row r="7842">
          <cell r="AP7842">
            <v>185759</v>
          </cell>
          <cell r="AQ7842">
            <v>16003004</v>
          </cell>
          <cell r="AR7842">
            <v>16</v>
          </cell>
          <cell r="AS7842">
            <v>42313</v>
          </cell>
          <cell r="AT7842" t="str">
            <v>IDU-70-2008 Terminado Rehabilitación IDU Circuito Movilidad  -Calzada2-POLIZA ESTABILIDAD ACTIVA</v>
          </cell>
          <cell r="AU7842">
            <v>43163</v>
          </cell>
          <cell r="AV7842" t="str">
            <v>sc</v>
          </cell>
        </row>
        <row r="7843">
          <cell r="AP7843">
            <v>185760</v>
          </cell>
          <cell r="AQ7843">
            <v>16002948</v>
          </cell>
          <cell r="AR7843">
            <v>16</v>
          </cell>
          <cell r="AS7843">
            <v>42667</v>
          </cell>
          <cell r="AT7843" t="str">
            <v>SD Terminado Mantenimiento Rutinario UAERMV Circuito Movilidad SD -</v>
          </cell>
          <cell r="AU7843">
            <v>0</v>
          </cell>
          <cell r="AV7843" t="str">
            <v>sc</v>
          </cell>
        </row>
        <row r="7844">
          <cell r="AP7844">
            <v>185761</v>
          </cell>
          <cell r="AQ7844">
            <v>16002893</v>
          </cell>
          <cell r="AR7844">
            <v>16</v>
          </cell>
          <cell r="AS7844">
            <v>42667</v>
          </cell>
          <cell r="AT7844" t="str">
            <v>SD Terminado Mantenimiento Rutinario UAERMV Circuito Movilidad SD -</v>
          </cell>
          <cell r="AU7844">
            <v>0</v>
          </cell>
          <cell r="AV7844" t="str">
            <v>sc</v>
          </cell>
        </row>
        <row r="7845">
          <cell r="AP7845">
            <v>185938</v>
          </cell>
          <cell r="AQ7845">
            <v>16002360</v>
          </cell>
          <cell r="AR7845">
            <v>16</v>
          </cell>
          <cell r="AS7845">
            <v>42226</v>
          </cell>
          <cell r="AT7845" t="str">
            <v>UMV-638-2013 Terminado Acciones de Movilidad UAERMV Circuito Movilidad  -</v>
          </cell>
          <cell r="AU7845">
            <v>0</v>
          </cell>
          <cell r="AV7845" t="str">
            <v>sc</v>
          </cell>
        </row>
        <row r="7846">
          <cell r="AP7846">
            <v>186036</v>
          </cell>
          <cell r="AQ7846">
            <v>16003812</v>
          </cell>
          <cell r="AR7846">
            <v>16</v>
          </cell>
          <cell r="AS7846">
            <v>42731</v>
          </cell>
          <cell r="AT7846" t="str">
            <v>SD Reservado Mantenimiento Periódico IDU Circuito Movilidad EJECUCION SITP 2016 -</v>
          </cell>
          <cell r="AU7846">
            <v>0</v>
          </cell>
          <cell r="AV7846" t="str">
            <v>sc</v>
          </cell>
        </row>
        <row r="7847">
          <cell r="AP7847">
            <v>186037</v>
          </cell>
          <cell r="AQ7847">
            <v>16003771</v>
          </cell>
          <cell r="AR7847">
            <v>16</v>
          </cell>
          <cell r="AS7847">
            <v>42731</v>
          </cell>
          <cell r="AT7847" t="str">
            <v>SD Reservado Mantenimiento Periódico IDU Circuito Movilidad EJECUCION SITP 2016 -</v>
          </cell>
          <cell r="AU7847">
            <v>0</v>
          </cell>
          <cell r="AV7847" t="str">
            <v>sc</v>
          </cell>
        </row>
        <row r="7848">
          <cell r="AP7848">
            <v>186038</v>
          </cell>
          <cell r="AQ7848">
            <v>16003734</v>
          </cell>
          <cell r="AR7848">
            <v>16</v>
          </cell>
          <cell r="AS7848">
            <v>42731</v>
          </cell>
          <cell r="AT7848" t="str">
            <v>SD Reservado Mantenimiento Periódico IDU Circuito Movilidad EJECUCION SITP 2016 -</v>
          </cell>
          <cell r="AU7848">
            <v>0</v>
          </cell>
          <cell r="AV7848" t="str">
            <v>sc</v>
          </cell>
        </row>
        <row r="7849">
          <cell r="AP7849">
            <v>186039</v>
          </cell>
          <cell r="AQ7849">
            <v>16003690</v>
          </cell>
          <cell r="AR7849">
            <v>16</v>
          </cell>
          <cell r="AS7849">
            <v>42577</v>
          </cell>
          <cell r="AT7849" t="str">
            <v>COP-074-2015 Terminado Rehabilitación FDL PUENTE ARANDA Circuito Movilidad SD -</v>
          </cell>
          <cell r="AU7849">
            <v>0</v>
          </cell>
          <cell r="AV7849" t="str">
            <v>sc</v>
          </cell>
        </row>
        <row r="7850">
          <cell r="AP7850">
            <v>186040</v>
          </cell>
          <cell r="AQ7850">
            <v>16003636</v>
          </cell>
          <cell r="AR7850">
            <v>16</v>
          </cell>
          <cell r="AS7850">
            <v>42577</v>
          </cell>
          <cell r="AT7850" t="str">
            <v>COP-074-2015 Terminado Rehabilitación FDL PUENTE ARANDA Circuito Movilidad SD -</v>
          </cell>
          <cell r="AU7850">
            <v>0</v>
          </cell>
          <cell r="AV7850" t="str">
            <v>sc</v>
          </cell>
        </row>
        <row r="7851">
          <cell r="AP7851">
            <v>186065</v>
          </cell>
          <cell r="AQ7851">
            <v>16002570</v>
          </cell>
          <cell r="AR7851">
            <v>16</v>
          </cell>
          <cell r="AS7851">
            <v>42577</v>
          </cell>
          <cell r="AT7851" t="str">
            <v>COP-099-13 Terminado Rehabilitación FDL PUENTE ARANDA Local SD -</v>
          </cell>
          <cell r="AU7851">
            <v>0</v>
          </cell>
          <cell r="AV7851" t="str">
            <v>Intervenida Contrato FDL cop-099-2013</v>
          </cell>
        </row>
        <row r="7852">
          <cell r="AP7852">
            <v>186077</v>
          </cell>
          <cell r="AQ7852">
            <v>16002531</v>
          </cell>
          <cell r="AR7852">
            <v>16</v>
          </cell>
          <cell r="AS7852">
            <v>42313</v>
          </cell>
          <cell r="AT7852" t="str">
            <v>IDU-1692-2014 En Ejecución Rehabilitación IDU Local  --POLIZA ESTABILIDAD ACTIVA</v>
          </cell>
          <cell r="AU7852">
            <v>44480</v>
          </cell>
          <cell r="AV7852" t="str">
            <v>Contrato IDU-1692-2014</v>
          </cell>
        </row>
        <row r="7853">
          <cell r="AP7853">
            <v>186078</v>
          </cell>
          <cell r="AQ7853">
            <v>16002501</v>
          </cell>
          <cell r="AR7853">
            <v>16</v>
          </cell>
          <cell r="AS7853">
            <v>42313</v>
          </cell>
          <cell r="AT7853" t="str">
            <v>IDU-1692-2014 En Ejecución Rehabilitación IDU Local  --POLIZA ESTABILIDAD ACTIVA</v>
          </cell>
          <cell r="AU7853">
            <v>44480</v>
          </cell>
          <cell r="AV7853" t="str">
            <v>Contrato IDU-1692-2014</v>
          </cell>
        </row>
        <row r="7854">
          <cell r="AP7854">
            <v>186120</v>
          </cell>
          <cell r="AQ7854">
            <v>16004131</v>
          </cell>
          <cell r="AR7854">
            <v>16</v>
          </cell>
          <cell r="AS7854">
            <v>42313</v>
          </cell>
          <cell r="AT7854" t="str">
            <v>IDU-1692-2014 Terminado Mantenimiento Rutinario IDU Circuito Movilidad  --POLIZA ESTABILIDAD ACTIVA</v>
          </cell>
          <cell r="AU7854">
            <v>44480</v>
          </cell>
          <cell r="AV7854" t="str">
            <v>sc</v>
          </cell>
        </row>
        <row r="7855">
          <cell r="AP7855">
            <v>186121</v>
          </cell>
          <cell r="AQ7855">
            <v>16004084</v>
          </cell>
          <cell r="AR7855">
            <v>16</v>
          </cell>
          <cell r="AS7855">
            <v>42313</v>
          </cell>
          <cell r="AT7855" t="str">
            <v>IDU-1692-2014 Terminado Mantenimiento Periódico IDU Circuito Movilidad  --POLIZA ESTABILIDAD ACTIVA</v>
          </cell>
          <cell r="AU7855">
            <v>44480</v>
          </cell>
          <cell r="AV7855" t="str">
            <v>sc</v>
          </cell>
        </row>
        <row r="7856">
          <cell r="AP7856">
            <v>186122</v>
          </cell>
          <cell r="AQ7856">
            <v>16004005</v>
          </cell>
          <cell r="AR7856">
            <v>16</v>
          </cell>
          <cell r="AS7856">
            <v>42313</v>
          </cell>
          <cell r="AT7856" t="str">
            <v>IDU-1692-2014 Terminado Rehabilitación IDU Circuito Movilidad  --POLIZA ESTABILIDAD ACTIVA</v>
          </cell>
          <cell r="AU7856">
            <v>44480</v>
          </cell>
          <cell r="AV7856" t="str">
            <v>sc</v>
          </cell>
        </row>
        <row r="7857">
          <cell r="AP7857">
            <v>186123</v>
          </cell>
          <cell r="AQ7857">
            <v>16004005</v>
          </cell>
          <cell r="AR7857">
            <v>16</v>
          </cell>
          <cell r="AS7857">
            <v>42313</v>
          </cell>
          <cell r="AT7857" t="str">
            <v>IDU-1692-2014 Terminado Mantenimiento Periódico IDU Circuito Movilidad  --POLIZA ESTABILIDAD ACTIVA</v>
          </cell>
          <cell r="AU7857">
            <v>44480</v>
          </cell>
          <cell r="AV7857" t="str">
            <v>sc</v>
          </cell>
        </row>
        <row r="7858">
          <cell r="AP7858">
            <v>186124</v>
          </cell>
          <cell r="AQ7858">
            <v>16003892</v>
          </cell>
          <cell r="AR7858">
            <v>16</v>
          </cell>
          <cell r="AS7858">
            <v>42313</v>
          </cell>
          <cell r="AT7858" t="str">
            <v>IDU-1692-2014 Terminado Mantenimiento Periódico IDU Circuito Movilidad  --POLIZA ESTABILIDAD ACTIVA</v>
          </cell>
          <cell r="AU7858">
            <v>44480</v>
          </cell>
          <cell r="AV7858" t="str">
            <v>Contrato IDU-1692-2014</v>
          </cell>
        </row>
        <row r="7859">
          <cell r="AP7859">
            <v>186125</v>
          </cell>
          <cell r="AQ7859">
            <v>16003829</v>
          </cell>
          <cell r="AR7859">
            <v>16</v>
          </cell>
          <cell r="AS7859">
            <v>42313</v>
          </cell>
          <cell r="AT7859" t="str">
            <v>IDU-1692-2014 Terminado Mantenimiento Periódico IDU Circuito Movilidad  --POLIZA ESTABILIDAD ACTIVA</v>
          </cell>
          <cell r="AU7859">
            <v>44480</v>
          </cell>
          <cell r="AV7859" t="str">
            <v>Contrato IDU-1692-2014</v>
          </cell>
        </row>
        <row r="7860">
          <cell r="AP7860">
            <v>186130</v>
          </cell>
          <cell r="AQ7860">
            <v>16003139</v>
          </cell>
          <cell r="AR7860">
            <v>16</v>
          </cell>
          <cell r="AS7860">
            <v>41096</v>
          </cell>
          <cell r="AT7860" t="str">
            <v>SD Terminado Mantenimiento Periódico UAERMV Circuito Movilidad  -</v>
          </cell>
          <cell r="AU7860">
            <v>0</v>
          </cell>
          <cell r="AV7860" t="str">
            <v>Intervención UMV</v>
          </cell>
        </row>
        <row r="7861">
          <cell r="AP7861">
            <v>186132</v>
          </cell>
          <cell r="AQ7861">
            <v>16003070</v>
          </cell>
          <cell r="AR7861">
            <v>16</v>
          </cell>
          <cell r="AS7861">
            <v>41298</v>
          </cell>
          <cell r="AT7861" t="str">
            <v>SD Terminado Mantenimiento Periódico UAERMV Circuito Movilidad  -</v>
          </cell>
          <cell r="AU7861">
            <v>0</v>
          </cell>
          <cell r="AV7861" t="str">
            <v>Viable</v>
          </cell>
        </row>
        <row r="7862">
          <cell r="AP7862">
            <v>186133</v>
          </cell>
          <cell r="AQ7862">
            <v>16002996</v>
          </cell>
          <cell r="AR7862">
            <v>16</v>
          </cell>
          <cell r="AS7862">
            <v>42226</v>
          </cell>
          <cell r="AT7862" t="str">
            <v>UMV-638-2013 Terminado Acciones de Movilidad UAERMV Circuito Movilidad  -</v>
          </cell>
          <cell r="AU7862">
            <v>0</v>
          </cell>
          <cell r="AV7862" t="str">
            <v>Viable</v>
          </cell>
        </row>
        <row r="7863">
          <cell r="AP7863">
            <v>186147</v>
          </cell>
          <cell r="AQ7863">
            <v>16004378</v>
          </cell>
          <cell r="AR7863">
            <v>16</v>
          </cell>
          <cell r="AS7863">
            <v>42313</v>
          </cell>
          <cell r="AT7863" t="str">
            <v>IDU-1692-2014 Terminado Mantenimiento Periódico IDU Circuito Movilidad  --POLIZA ESTABILIDAD ACTIVA</v>
          </cell>
          <cell r="AU7863">
            <v>44480</v>
          </cell>
          <cell r="AV7863" t="str">
            <v>sc</v>
          </cell>
        </row>
        <row r="7864">
          <cell r="AP7864">
            <v>186148</v>
          </cell>
          <cell r="AQ7864">
            <v>16004309</v>
          </cell>
          <cell r="AR7864">
            <v>16</v>
          </cell>
          <cell r="AS7864">
            <v>42313</v>
          </cell>
          <cell r="AT7864" t="str">
            <v>IDU-1692-2014 Terminado Mantenimiento Rutinario IDU Circuito Movilidad  --POLIZA ESTABILIDAD ACTIVA</v>
          </cell>
          <cell r="AU7864">
            <v>44480</v>
          </cell>
          <cell r="AV7864" t="str">
            <v>sc</v>
          </cell>
        </row>
        <row r="7865">
          <cell r="AP7865">
            <v>186149</v>
          </cell>
          <cell r="AQ7865">
            <v>16004246</v>
          </cell>
          <cell r="AR7865">
            <v>16</v>
          </cell>
          <cell r="AS7865">
            <v>42313</v>
          </cell>
          <cell r="AT7865" t="str">
            <v>IDU-1692-2014 Terminado Mantenimiento Rutinario IDU Circuito Movilidad  --POLIZA ESTABILIDAD ACTIVA</v>
          </cell>
          <cell r="AU7865">
            <v>44480</v>
          </cell>
          <cell r="AV7865" t="str">
            <v>sc</v>
          </cell>
        </row>
        <row r="7866">
          <cell r="AP7866">
            <v>186150</v>
          </cell>
          <cell r="AQ7866">
            <v>16004179</v>
          </cell>
          <cell r="AR7866">
            <v>16</v>
          </cell>
          <cell r="AS7866">
            <v>42313</v>
          </cell>
          <cell r="AT7866" t="str">
            <v>IDU-1692-2014 Terminado Mantenimiento Rutinario IDU Circuito Movilidad  --POLIZA ESTABILIDAD ACTIVA</v>
          </cell>
          <cell r="AU7866">
            <v>44480</v>
          </cell>
          <cell r="AV7866" t="str">
            <v>sc</v>
          </cell>
        </row>
        <row r="7867">
          <cell r="AP7867">
            <v>186184</v>
          </cell>
          <cell r="AQ7867">
            <v>16003569</v>
          </cell>
          <cell r="AR7867">
            <v>16</v>
          </cell>
          <cell r="AS7867">
            <v>42515</v>
          </cell>
          <cell r="AT7867" t="str">
            <v>IDU-2128-2013 Terminado Conservacion IDU Circuito Movilidad SD -</v>
          </cell>
          <cell r="AU7867">
            <v>0</v>
          </cell>
          <cell r="AV7867" t="str">
            <v>Buen estado</v>
          </cell>
        </row>
        <row r="7868">
          <cell r="AP7868">
            <v>186185</v>
          </cell>
          <cell r="AQ7868">
            <v>16003531</v>
          </cell>
          <cell r="AR7868">
            <v>16</v>
          </cell>
          <cell r="AS7868">
            <v>42515</v>
          </cell>
          <cell r="AT7868" t="str">
            <v>IDU-2128-2013 Terminado Conservacion IDU Circuito Movilidad SD -</v>
          </cell>
          <cell r="AU7868">
            <v>0</v>
          </cell>
          <cell r="AV7868" t="str">
            <v>Buen estado</v>
          </cell>
        </row>
        <row r="7869">
          <cell r="AP7869">
            <v>186186</v>
          </cell>
          <cell r="AQ7869">
            <v>16003502</v>
          </cell>
          <cell r="AR7869">
            <v>16</v>
          </cell>
          <cell r="AS7869">
            <v>42515</v>
          </cell>
          <cell r="AT7869" t="str">
            <v>IDU-2128-2013 Terminado Conservacion IDU Circuito Movilidad SD -</v>
          </cell>
          <cell r="AU7869">
            <v>0</v>
          </cell>
          <cell r="AV7869" t="str">
            <v>Buen estado</v>
          </cell>
        </row>
        <row r="7870">
          <cell r="AP7870">
            <v>186187</v>
          </cell>
          <cell r="AQ7870">
            <v>16003454</v>
          </cell>
          <cell r="AR7870">
            <v>16</v>
          </cell>
          <cell r="AS7870">
            <v>42515</v>
          </cell>
          <cell r="AT7870" t="str">
            <v>IDU-2128-2013 Terminado Conservacion IDU Circuito Movilidad SD -</v>
          </cell>
          <cell r="AU7870">
            <v>0</v>
          </cell>
          <cell r="AV7870" t="str">
            <v>Buen estado</v>
          </cell>
        </row>
        <row r="7871">
          <cell r="AP7871">
            <v>186188</v>
          </cell>
          <cell r="AQ7871">
            <v>16003428</v>
          </cell>
          <cell r="AR7871">
            <v>16</v>
          </cell>
          <cell r="AS7871">
            <v>42515</v>
          </cell>
          <cell r="AT7871" t="str">
            <v>IDU-2128-2013 Terminado Conservacion IDU Circuito Movilidad SD -</v>
          </cell>
          <cell r="AU7871">
            <v>0</v>
          </cell>
          <cell r="AV7871" t="str">
            <v>Buen estado</v>
          </cell>
        </row>
        <row r="7872">
          <cell r="AP7872">
            <v>186189</v>
          </cell>
          <cell r="AQ7872">
            <v>16003400</v>
          </cell>
          <cell r="AR7872">
            <v>16</v>
          </cell>
          <cell r="AS7872">
            <v>42515</v>
          </cell>
          <cell r="AT7872" t="str">
            <v>IDU-2128-2013 Terminado Conservacion IDU Circuito Movilidad SD -</v>
          </cell>
          <cell r="AU7872">
            <v>0</v>
          </cell>
          <cell r="AV7872" t="str">
            <v>Buen estado</v>
          </cell>
        </row>
        <row r="7873">
          <cell r="AP7873">
            <v>186190</v>
          </cell>
          <cell r="AQ7873">
            <v>16003349</v>
          </cell>
          <cell r="AR7873">
            <v>16</v>
          </cell>
          <cell r="AS7873">
            <v>42515</v>
          </cell>
          <cell r="AT7873" t="str">
            <v>IDU-2128-2013 Terminado Conservacion IDU Circuito Movilidad SD -</v>
          </cell>
          <cell r="AU7873">
            <v>0</v>
          </cell>
          <cell r="AV7873" t="str">
            <v>Buen estado</v>
          </cell>
        </row>
        <row r="7874">
          <cell r="AP7874">
            <v>186191</v>
          </cell>
          <cell r="AQ7874">
            <v>16003311</v>
          </cell>
          <cell r="AR7874">
            <v>16</v>
          </cell>
          <cell r="AS7874">
            <v>42515</v>
          </cell>
          <cell r="AT7874" t="str">
            <v>IDU-2128-2013 Terminado Conservacion IDU Circuito Movilidad SD -</v>
          </cell>
          <cell r="AU7874">
            <v>0</v>
          </cell>
          <cell r="AV7874" t="str">
            <v>Buen estado</v>
          </cell>
        </row>
        <row r="7875">
          <cell r="AP7875">
            <v>186192</v>
          </cell>
          <cell r="AQ7875">
            <v>16003299</v>
          </cell>
          <cell r="AR7875">
            <v>16</v>
          </cell>
          <cell r="AS7875">
            <v>42515</v>
          </cell>
          <cell r="AT7875" t="str">
            <v>IDU-2128-2013 Terminado Conservacion IDU Circuito Movilidad SD -</v>
          </cell>
          <cell r="AU7875">
            <v>0</v>
          </cell>
          <cell r="AV7875" t="str">
            <v>Buen estado</v>
          </cell>
        </row>
        <row r="7876">
          <cell r="AP7876">
            <v>186193</v>
          </cell>
          <cell r="AQ7876">
            <v>16003258</v>
          </cell>
          <cell r="AR7876">
            <v>16</v>
          </cell>
          <cell r="AS7876">
            <v>42515</v>
          </cell>
          <cell r="AT7876" t="str">
            <v>IDU-2128-2013 Terminado Conservacion IDU Circuito Movilidad SD -</v>
          </cell>
          <cell r="AU7876">
            <v>0</v>
          </cell>
          <cell r="AV7876" t="str">
            <v>Buen estado</v>
          </cell>
        </row>
        <row r="7877">
          <cell r="AP7877">
            <v>186194</v>
          </cell>
          <cell r="AQ7877">
            <v>16003228</v>
          </cell>
          <cell r="AR7877">
            <v>16</v>
          </cell>
          <cell r="AS7877">
            <v>42515</v>
          </cell>
          <cell r="AT7877" t="str">
            <v>IDU-2128-2013 Terminado Conservacion IDU Circuito Movilidad SD -</v>
          </cell>
          <cell r="AU7877">
            <v>0</v>
          </cell>
          <cell r="AV7877" t="str">
            <v>Buen estado</v>
          </cell>
        </row>
        <row r="7878">
          <cell r="AP7878">
            <v>186195</v>
          </cell>
          <cell r="AQ7878">
            <v>16003200</v>
          </cell>
          <cell r="AR7878">
            <v>16</v>
          </cell>
          <cell r="AS7878">
            <v>42515</v>
          </cell>
          <cell r="AT7878" t="str">
            <v>IDU-2128-2013 Terminado Conservacion IDU Circuito Movilidad SD -</v>
          </cell>
          <cell r="AU7878">
            <v>0</v>
          </cell>
          <cell r="AV7878" t="str">
            <v>Buen estado</v>
          </cell>
        </row>
        <row r="7879">
          <cell r="AP7879">
            <v>186196</v>
          </cell>
          <cell r="AQ7879">
            <v>16003168</v>
          </cell>
          <cell r="AR7879">
            <v>16</v>
          </cell>
          <cell r="AS7879">
            <v>42515</v>
          </cell>
          <cell r="AT7879" t="str">
            <v>IDU-2128-2013 Terminado Conservacion IDU Circuito Movilidad SD -</v>
          </cell>
          <cell r="AU7879">
            <v>0</v>
          </cell>
          <cell r="AV7879" t="str">
            <v>Buen estado</v>
          </cell>
        </row>
        <row r="7880">
          <cell r="AP7880">
            <v>186197</v>
          </cell>
          <cell r="AQ7880">
            <v>16003150</v>
          </cell>
          <cell r="AR7880">
            <v>16</v>
          </cell>
          <cell r="AS7880">
            <v>42515</v>
          </cell>
          <cell r="AT7880" t="str">
            <v>IDU-2128-2013 Terminado Conservacion IDU Circuito Movilidad SD -</v>
          </cell>
          <cell r="AU7880">
            <v>0</v>
          </cell>
          <cell r="AV7880" t="str">
            <v>Buen estado</v>
          </cell>
        </row>
        <row r="7881">
          <cell r="AP7881">
            <v>186198</v>
          </cell>
          <cell r="AQ7881">
            <v>16003065</v>
          </cell>
          <cell r="AR7881">
            <v>16</v>
          </cell>
          <cell r="AS7881">
            <v>42515</v>
          </cell>
          <cell r="AT7881" t="str">
            <v>IDU-2128-2013 Terminado Conservacion IDU Circuito Movilidad SD -</v>
          </cell>
          <cell r="AU7881">
            <v>0</v>
          </cell>
          <cell r="AV7881" t="str">
            <v>Buen estado</v>
          </cell>
        </row>
        <row r="7882">
          <cell r="AP7882">
            <v>186199</v>
          </cell>
          <cell r="AQ7882">
            <v>16003037</v>
          </cell>
          <cell r="AR7882">
            <v>16</v>
          </cell>
          <cell r="AS7882">
            <v>42515</v>
          </cell>
          <cell r="AT7882" t="str">
            <v>IDU-2128-2013 Terminado Conservacion IDU Circuito Movilidad SD -</v>
          </cell>
          <cell r="AU7882">
            <v>0</v>
          </cell>
          <cell r="AV7882" t="str">
            <v>sc</v>
          </cell>
        </row>
        <row r="7883">
          <cell r="AP7883">
            <v>186200</v>
          </cell>
          <cell r="AQ7883">
            <v>16002987</v>
          </cell>
          <cell r="AR7883">
            <v>16</v>
          </cell>
          <cell r="AS7883">
            <v>42515</v>
          </cell>
          <cell r="AT7883" t="str">
            <v>IDU-2128-2013 Terminado Conservacion IDU Circuito Movilidad SD -</v>
          </cell>
          <cell r="AU7883">
            <v>0</v>
          </cell>
          <cell r="AV7883" t="str">
            <v>sc</v>
          </cell>
        </row>
        <row r="7884">
          <cell r="AP7884">
            <v>186201</v>
          </cell>
          <cell r="AQ7884">
            <v>16002949</v>
          </cell>
          <cell r="AR7884">
            <v>16</v>
          </cell>
          <cell r="AS7884">
            <v>42515</v>
          </cell>
          <cell r="AT7884" t="str">
            <v>IDU-2128-2013 Terminado Conservacion IDU Circuito Movilidad SD -</v>
          </cell>
          <cell r="AU7884">
            <v>0</v>
          </cell>
          <cell r="AV7884" t="str">
            <v>sc</v>
          </cell>
        </row>
        <row r="7885">
          <cell r="AP7885">
            <v>186202</v>
          </cell>
          <cell r="AQ7885">
            <v>16002900</v>
          </cell>
          <cell r="AR7885">
            <v>16</v>
          </cell>
          <cell r="AS7885">
            <v>42515</v>
          </cell>
          <cell r="AT7885" t="str">
            <v>IDU-2128-2013 Terminado Conservacion IDU Circuito Movilidad SD -</v>
          </cell>
          <cell r="AU7885">
            <v>0</v>
          </cell>
          <cell r="AV7885" t="str">
            <v>sc</v>
          </cell>
        </row>
        <row r="7886">
          <cell r="AP7886">
            <v>186203</v>
          </cell>
          <cell r="AQ7886">
            <v>16002859</v>
          </cell>
          <cell r="AR7886">
            <v>16</v>
          </cell>
          <cell r="AS7886">
            <v>42515</v>
          </cell>
          <cell r="AT7886" t="str">
            <v>IDU-2128-2013 Terminado Conservacion IDU Circuito Movilidad SD -</v>
          </cell>
          <cell r="AU7886">
            <v>0</v>
          </cell>
          <cell r="AV7886" t="str">
            <v>sc</v>
          </cell>
        </row>
        <row r="7887">
          <cell r="AP7887">
            <v>186344</v>
          </cell>
          <cell r="AQ7887">
            <v>16003293</v>
          </cell>
          <cell r="AR7887">
            <v>16</v>
          </cell>
          <cell r="AS7887">
            <v>42226</v>
          </cell>
          <cell r="AT7887" t="str">
            <v>UMV-638-2013 Terminado Acciones de Movilidad UAERMV Local  -</v>
          </cell>
          <cell r="AU7887">
            <v>0</v>
          </cell>
          <cell r="AV7887" t="str">
            <v>sc</v>
          </cell>
        </row>
        <row r="7888">
          <cell r="AP7888">
            <v>186349</v>
          </cell>
          <cell r="AQ7888">
            <v>16004204</v>
          </cell>
          <cell r="AR7888">
            <v>16</v>
          </cell>
          <cell r="AS7888">
            <v>41836</v>
          </cell>
          <cell r="AT7888" t="str">
            <v>SD Terminado Rehabilitación UAERMV Circuito Movilidad  -</v>
          </cell>
          <cell r="AU7888">
            <v>0</v>
          </cell>
          <cell r="AV7888" t="str">
            <v>sc</v>
          </cell>
        </row>
        <row r="7889">
          <cell r="AP7889">
            <v>186350</v>
          </cell>
          <cell r="AQ7889">
            <v>16004159</v>
          </cell>
          <cell r="AR7889">
            <v>16</v>
          </cell>
          <cell r="AS7889">
            <v>41836</v>
          </cell>
          <cell r="AT7889" t="str">
            <v>SD Terminado Rehabilitación UAERMV Circuito Movilidad  -</v>
          </cell>
          <cell r="AU7889">
            <v>0</v>
          </cell>
          <cell r="AV7889" t="str">
            <v>sc</v>
          </cell>
        </row>
        <row r="7890">
          <cell r="AP7890">
            <v>186351</v>
          </cell>
          <cell r="AQ7890">
            <v>16004038</v>
          </cell>
          <cell r="AR7890">
            <v>16</v>
          </cell>
          <cell r="AS7890">
            <v>41836</v>
          </cell>
          <cell r="AT7890" t="str">
            <v>SD Terminado Rehabilitación UAERMV Circuito Movilidad  -</v>
          </cell>
          <cell r="AU7890">
            <v>0</v>
          </cell>
          <cell r="AV7890" t="str">
            <v>sc</v>
          </cell>
        </row>
        <row r="7891">
          <cell r="AP7891">
            <v>186531</v>
          </cell>
          <cell r="AQ7891">
            <v>16004172</v>
          </cell>
          <cell r="AR7891">
            <v>16</v>
          </cell>
          <cell r="AS7891">
            <v>42731</v>
          </cell>
          <cell r="AT7891" t="str">
            <v>SD Reservado Mantenimiento Periódico IDU Circuito Movilidad EJECUCION SITP 2016 -</v>
          </cell>
          <cell r="AU7891">
            <v>0</v>
          </cell>
          <cell r="AV7891" t="str">
            <v>sc</v>
          </cell>
        </row>
        <row r="7892">
          <cell r="AP7892">
            <v>186532</v>
          </cell>
          <cell r="AQ7892">
            <v>16004138</v>
          </cell>
          <cell r="AR7892">
            <v>16</v>
          </cell>
          <cell r="AS7892">
            <v>42731</v>
          </cell>
          <cell r="AT7892" t="str">
            <v>SD Reservado Mantenimiento Periódico IDU Circuito Movilidad EJECUCION SITP 2016 -</v>
          </cell>
          <cell r="AU7892">
            <v>0</v>
          </cell>
          <cell r="AV7892" t="str">
            <v>sc</v>
          </cell>
        </row>
        <row r="7893">
          <cell r="AP7893">
            <v>186533</v>
          </cell>
          <cell r="AQ7893">
            <v>16004100</v>
          </cell>
          <cell r="AR7893">
            <v>16</v>
          </cell>
          <cell r="AS7893">
            <v>42731</v>
          </cell>
          <cell r="AT7893" t="str">
            <v>SD Reservado Mantenimiento Periódico IDU Circuito Movilidad EJECUCION SITP 2016 -</v>
          </cell>
          <cell r="AU7893">
            <v>0</v>
          </cell>
          <cell r="AV7893" t="str">
            <v>sc</v>
          </cell>
        </row>
        <row r="7894">
          <cell r="AP7894">
            <v>186594</v>
          </cell>
          <cell r="AQ7894">
            <v>16003920</v>
          </cell>
          <cell r="AR7894">
            <v>16</v>
          </cell>
          <cell r="AS7894">
            <v>42515</v>
          </cell>
          <cell r="AT7894" t="str">
            <v>IDU-2128-2013 Terminado Diagnostico IDU Circuito Movilidad SD -</v>
          </cell>
          <cell r="AU7894">
            <v>0</v>
          </cell>
          <cell r="AV7894" t="str">
            <v>sc</v>
          </cell>
        </row>
        <row r="7895">
          <cell r="AP7895">
            <v>186595</v>
          </cell>
          <cell r="AQ7895">
            <v>16003852</v>
          </cell>
          <cell r="AR7895">
            <v>16</v>
          </cell>
          <cell r="AS7895">
            <v>42515</v>
          </cell>
          <cell r="AT7895" t="str">
            <v>IDU-2128-2013 Terminado Diagnostico IDU Circuito Movilidad SD -</v>
          </cell>
          <cell r="AU7895">
            <v>0</v>
          </cell>
          <cell r="AV7895" t="str">
            <v>sc</v>
          </cell>
        </row>
        <row r="7896">
          <cell r="AP7896">
            <v>186596</v>
          </cell>
          <cell r="AQ7896">
            <v>16003730</v>
          </cell>
          <cell r="AR7896">
            <v>16</v>
          </cell>
          <cell r="AS7896">
            <v>42515</v>
          </cell>
          <cell r="AT7896" t="str">
            <v>IDU-2128-2013 Terminado Conservacion IDU Circuito Movilidad SD -</v>
          </cell>
          <cell r="AU7896">
            <v>0</v>
          </cell>
          <cell r="AV7896" t="str">
            <v>sc</v>
          </cell>
        </row>
        <row r="7897">
          <cell r="AP7897">
            <v>186597</v>
          </cell>
          <cell r="AQ7897">
            <v>16004233</v>
          </cell>
          <cell r="AR7897">
            <v>16</v>
          </cell>
          <cell r="AS7897">
            <v>41836</v>
          </cell>
          <cell r="AT7897" t="str">
            <v>SD Terminado Rehabilitación UAERMV Circuito Movilidad  -</v>
          </cell>
          <cell r="AU7897">
            <v>0</v>
          </cell>
          <cell r="AV7897" t="str">
            <v>sc</v>
          </cell>
        </row>
        <row r="7898">
          <cell r="AP7898">
            <v>186598</v>
          </cell>
          <cell r="AQ7898">
            <v>16004212</v>
          </cell>
          <cell r="AR7898">
            <v>16</v>
          </cell>
          <cell r="AS7898">
            <v>41836</v>
          </cell>
          <cell r="AT7898" t="str">
            <v>SD Terminado Rehabilitación UAERMV Circuito Movilidad  -</v>
          </cell>
          <cell r="AU7898">
            <v>0</v>
          </cell>
          <cell r="AV7898" t="str">
            <v>sc</v>
          </cell>
        </row>
        <row r="7899">
          <cell r="AP7899">
            <v>187025</v>
          </cell>
          <cell r="AQ7899">
            <v>16001903</v>
          </cell>
          <cell r="AR7899">
            <v>16</v>
          </cell>
          <cell r="AS7899">
            <v>42577</v>
          </cell>
          <cell r="AT7899" t="str">
            <v>COP-053-2014 Terminado Rehabilitación FDL PUENTE ARANDA Circuito Movilidad SD -</v>
          </cell>
          <cell r="AU7899">
            <v>0</v>
          </cell>
          <cell r="AV7899" t="str">
            <v>sc</v>
          </cell>
        </row>
        <row r="7900">
          <cell r="AP7900">
            <v>187060</v>
          </cell>
          <cell r="AQ7900">
            <v>16001767</v>
          </cell>
          <cell r="AR7900">
            <v>16</v>
          </cell>
          <cell r="AS7900">
            <v>42226</v>
          </cell>
          <cell r="AT7900" t="str">
            <v>UMV-638-2013 Terminado Acciones de Movilidad UAERMV Circuito Movilidad  -</v>
          </cell>
          <cell r="AU7900">
            <v>0</v>
          </cell>
          <cell r="AV7900" t="str">
            <v>Buen estado</v>
          </cell>
        </row>
        <row r="7901">
          <cell r="AP7901">
            <v>187061</v>
          </cell>
          <cell r="AQ7901">
            <v>16001719</v>
          </cell>
          <cell r="AR7901">
            <v>16</v>
          </cell>
          <cell r="AS7901">
            <v>42226</v>
          </cell>
          <cell r="AT7901" t="str">
            <v>UMV-638-2013 Terminado Acciones de Movilidad UAERMV Circuito Movilidad  -</v>
          </cell>
          <cell r="AU7901">
            <v>0</v>
          </cell>
          <cell r="AV7901" t="str">
            <v>Buen estado</v>
          </cell>
        </row>
        <row r="7902">
          <cell r="AP7902">
            <v>187062</v>
          </cell>
          <cell r="AQ7902">
            <v>16001700</v>
          </cell>
          <cell r="AR7902">
            <v>16</v>
          </cell>
          <cell r="AS7902">
            <v>42313</v>
          </cell>
          <cell r="AT7902" t="str">
            <v>IDU-70-2008 Terminado Rehabilitación IDU Circuito Movilidad  -</v>
          </cell>
          <cell r="AU7902">
            <v>0</v>
          </cell>
          <cell r="AV7902" t="str">
            <v>Buen estado</v>
          </cell>
        </row>
        <row r="7903">
          <cell r="AP7903">
            <v>187063</v>
          </cell>
          <cell r="AQ7903">
            <v>16001682</v>
          </cell>
          <cell r="AR7903">
            <v>16</v>
          </cell>
          <cell r="AS7903">
            <v>42313</v>
          </cell>
          <cell r="AT7903" t="str">
            <v>IDU-70-2008 Terminado Rehabilitación IDU Circuito Movilidad  -</v>
          </cell>
          <cell r="AU7903">
            <v>0</v>
          </cell>
          <cell r="AV7903" t="str">
            <v>Buen estado</v>
          </cell>
        </row>
        <row r="7904">
          <cell r="AP7904">
            <v>187064</v>
          </cell>
          <cell r="AQ7904">
            <v>16001671</v>
          </cell>
          <cell r="AR7904">
            <v>16</v>
          </cell>
          <cell r="AS7904">
            <v>42313</v>
          </cell>
          <cell r="AT7904" t="str">
            <v>IDU-70-2008 Terminado Rehabilitación IDU Circuito Movilidad  -</v>
          </cell>
          <cell r="AU7904">
            <v>0</v>
          </cell>
          <cell r="AV7904" t="str">
            <v>Buen estado</v>
          </cell>
        </row>
        <row r="7905">
          <cell r="AP7905">
            <v>187067</v>
          </cell>
          <cell r="AQ7905">
            <v>16001614</v>
          </cell>
          <cell r="AR7905">
            <v>16</v>
          </cell>
          <cell r="AS7905">
            <v>42313</v>
          </cell>
          <cell r="AT7905" t="str">
            <v>IDU-70-2008 Terminado Rehabilitación IDU Circuito Movilidad  -</v>
          </cell>
          <cell r="AU7905">
            <v>0</v>
          </cell>
          <cell r="AV7905" t="str">
            <v>Buen estado</v>
          </cell>
        </row>
        <row r="7906">
          <cell r="AP7906">
            <v>187068</v>
          </cell>
          <cell r="AQ7906">
            <v>16001597</v>
          </cell>
          <cell r="AR7906">
            <v>16</v>
          </cell>
          <cell r="AS7906">
            <v>42313</v>
          </cell>
          <cell r="AT7906" t="str">
            <v>IDU-70-2008 Terminado Rehabilitación IDU Circuito Movilidad  -</v>
          </cell>
          <cell r="AU7906">
            <v>0</v>
          </cell>
          <cell r="AV7906" t="str">
            <v>Buen estado</v>
          </cell>
        </row>
        <row r="7907">
          <cell r="AP7907">
            <v>187069</v>
          </cell>
          <cell r="AQ7907">
            <v>16001587</v>
          </cell>
          <cell r="AR7907">
            <v>16</v>
          </cell>
          <cell r="AS7907">
            <v>42313</v>
          </cell>
          <cell r="AT7907" t="str">
            <v>IDU-70-2008 Terminado Rehabilitación IDU Circuito Movilidad  -</v>
          </cell>
          <cell r="AU7907">
            <v>0</v>
          </cell>
          <cell r="AV7907" t="str">
            <v>Buen estado</v>
          </cell>
        </row>
        <row r="7908">
          <cell r="AP7908">
            <v>187071</v>
          </cell>
          <cell r="AQ7908">
            <v>16001546</v>
          </cell>
          <cell r="AR7908">
            <v>16</v>
          </cell>
          <cell r="AS7908">
            <v>42313</v>
          </cell>
          <cell r="AT7908" t="str">
            <v>IDU-70-2008 Terminado Rehabilitación IDU Circuito Movilidad  -</v>
          </cell>
          <cell r="AU7908">
            <v>0</v>
          </cell>
          <cell r="AV7908" t="str">
            <v>Contrato 070-2008</v>
          </cell>
        </row>
        <row r="7909">
          <cell r="AP7909">
            <v>187073</v>
          </cell>
          <cell r="AQ7909">
            <v>16001495</v>
          </cell>
          <cell r="AR7909">
            <v>16</v>
          </cell>
          <cell r="AS7909">
            <v>42313</v>
          </cell>
          <cell r="AT7909" t="str">
            <v>IDU-70-2008 Terminado Rehabilitación IDU Circuito Movilidad  -</v>
          </cell>
          <cell r="AU7909">
            <v>0</v>
          </cell>
          <cell r="AV7909" t="str">
            <v>Contrato 070-2008</v>
          </cell>
        </row>
        <row r="7910">
          <cell r="AP7910">
            <v>187074</v>
          </cell>
          <cell r="AQ7910">
            <v>16001466</v>
          </cell>
          <cell r="AR7910">
            <v>16</v>
          </cell>
          <cell r="AS7910">
            <v>42313</v>
          </cell>
          <cell r="AT7910" t="str">
            <v>IDU-70-2008 Terminado Rehabilitación IDU Circuito Movilidad  -</v>
          </cell>
          <cell r="AU7910">
            <v>0</v>
          </cell>
          <cell r="AV7910" t="str">
            <v>Contrato 070-2008</v>
          </cell>
        </row>
        <row r="7911">
          <cell r="AP7911">
            <v>187075</v>
          </cell>
          <cell r="AQ7911">
            <v>16001432</v>
          </cell>
          <cell r="AR7911">
            <v>16</v>
          </cell>
          <cell r="AS7911">
            <v>42313</v>
          </cell>
          <cell r="AT7911" t="str">
            <v>IDU-70-2008 Terminado Rehabilitación IDU Circuito Movilidad  -</v>
          </cell>
          <cell r="AU7911">
            <v>0</v>
          </cell>
          <cell r="AV7911" t="str">
            <v>Reservada FDL 2013</v>
          </cell>
        </row>
        <row r="7912">
          <cell r="AP7912">
            <v>187156</v>
          </cell>
          <cell r="AQ7912">
            <v>16000992</v>
          </cell>
          <cell r="AR7912">
            <v>16</v>
          </cell>
          <cell r="AS7912">
            <v>42577</v>
          </cell>
          <cell r="AT7912" t="str">
            <v>COP-019-2014 Terminado Parcheo FDL PUENTE ARANDA Circuito Movilidad SD -</v>
          </cell>
          <cell r="AU7912">
            <v>0</v>
          </cell>
          <cell r="AV7912" t="str">
            <v>sc</v>
          </cell>
        </row>
        <row r="7913">
          <cell r="AP7913">
            <v>187191</v>
          </cell>
          <cell r="AQ7913">
            <v>16001151</v>
          </cell>
          <cell r="AR7913">
            <v>16</v>
          </cell>
          <cell r="AS7913">
            <v>42779</v>
          </cell>
          <cell r="AT7913" t="str">
            <v>SD Terminado Acciones de Movilidad UAERMV Circuito Movilidad Salvando Vidas -</v>
          </cell>
          <cell r="AU7913">
            <v>0</v>
          </cell>
          <cell r="AV7913" t="str">
            <v>sc</v>
          </cell>
        </row>
        <row r="7914">
          <cell r="AP7914">
            <v>187192</v>
          </cell>
          <cell r="AQ7914">
            <v>16001067</v>
          </cell>
          <cell r="AR7914">
            <v>16</v>
          </cell>
          <cell r="AS7914">
            <v>42775</v>
          </cell>
          <cell r="AT7914" t="str">
            <v>SD Terminado Acciones de Movilidad UAERMV Circuito Movilidad Salvando Vidas -</v>
          </cell>
          <cell r="AU7914">
            <v>0</v>
          </cell>
          <cell r="AV7914" t="str">
            <v>sc</v>
          </cell>
        </row>
        <row r="7915">
          <cell r="AP7915">
            <v>187382</v>
          </cell>
          <cell r="AQ7915">
            <v>16003342</v>
          </cell>
          <cell r="AR7915">
            <v>16</v>
          </cell>
          <cell r="AS7915">
            <v>42731</v>
          </cell>
          <cell r="AT7915" t="str">
            <v>SD Reservado Mantenimiento Rutinario IDU Circuito Movilidad EJECUCION SITP 2016 -</v>
          </cell>
          <cell r="AU7915">
            <v>0</v>
          </cell>
          <cell r="AV7915" t="str">
            <v>Reservado SITP 2016</v>
          </cell>
        </row>
        <row r="7916">
          <cell r="AP7916">
            <v>187383</v>
          </cell>
          <cell r="AQ7916">
            <v>16003295</v>
          </cell>
          <cell r="AR7916">
            <v>16</v>
          </cell>
          <cell r="AS7916">
            <v>42731</v>
          </cell>
          <cell r="AT7916" t="str">
            <v>SD Reservado Mantenimiento Rutinario IDU Circuito Movilidad EJECUCION SITP 2016 -</v>
          </cell>
          <cell r="AU7916">
            <v>0</v>
          </cell>
          <cell r="AV7916" t="str">
            <v>Reservado SITP 2016</v>
          </cell>
        </row>
        <row r="7917">
          <cell r="AP7917">
            <v>187384</v>
          </cell>
          <cell r="AQ7917">
            <v>16003242</v>
          </cell>
          <cell r="AR7917">
            <v>16</v>
          </cell>
          <cell r="AS7917">
            <v>42731</v>
          </cell>
          <cell r="AT7917" t="str">
            <v>SD Reservado Mantenimiento Periódico IDU Circuito Movilidad EJECUCION SITP 2016 -</v>
          </cell>
          <cell r="AU7917">
            <v>0</v>
          </cell>
          <cell r="AV7917" t="str">
            <v>Reservado SITP 2016</v>
          </cell>
        </row>
        <row r="7918">
          <cell r="AP7918">
            <v>187385</v>
          </cell>
          <cell r="AQ7918">
            <v>16003218</v>
          </cell>
          <cell r="AR7918">
            <v>16</v>
          </cell>
          <cell r="AS7918">
            <v>42731</v>
          </cell>
          <cell r="AT7918" t="str">
            <v>SD Reservado Mantenimiento Periódico IDU Circuito Movilidad EJECUCION SITP 2016 -</v>
          </cell>
          <cell r="AU7918">
            <v>0</v>
          </cell>
          <cell r="AV7918" t="str">
            <v>Reservado SITP 2016</v>
          </cell>
        </row>
        <row r="7919">
          <cell r="AP7919">
            <v>187386</v>
          </cell>
          <cell r="AQ7919">
            <v>16003166</v>
          </cell>
          <cell r="AR7919">
            <v>16</v>
          </cell>
          <cell r="AS7919">
            <v>42731</v>
          </cell>
          <cell r="AT7919" t="str">
            <v>SD Reservado Mantenimiento Rutinario IDU Circuito Movilidad EJECUCION SITP 2016 -</v>
          </cell>
          <cell r="AU7919">
            <v>0</v>
          </cell>
          <cell r="AV7919" t="str">
            <v>Reservado SITP 2016</v>
          </cell>
        </row>
        <row r="7920">
          <cell r="AP7920">
            <v>187387</v>
          </cell>
          <cell r="AQ7920">
            <v>16003134</v>
          </cell>
          <cell r="AR7920">
            <v>16</v>
          </cell>
          <cell r="AS7920">
            <v>42731</v>
          </cell>
          <cell r="AT7920" t="str">
            <v>SD Reservado Mantenimiento Periódico IDU Circuito Movilidad EJECUCION SITP 2016 -</v>
          </cell>
          <cell r="AU7920">
            <v>0</v>
          </cell>
          <cell r="AV7920" t="str">
            <v>Reservado SITP 2016</v>
          </cell>
        </row>
        <row r="7921">
          <cell r="AP7921">
            <v>187388</v>
          </cell>
          <cell r="AQ7921">
            <v>16003096</v>
          </cell>
          <cell r="AR7921">
            <v>16</v>
          </cell>
          <cell r="AS7921">
            <v>42731</v>
          </cell>
          <cell r="AT7921" t="str">
            <v>SD Reservado Mantenimiento Periódico IDU Circuito Movilidad EJECUCION SITP 2016 -</v>
          </cell>
          <cell r="AU7921">
            <v>0</v>
          </cell>
          <cell r="AV7921" t="str">
            <v>Viable</v>
          </cell>
        </row>
        <row r="7922">
          <cell r="AP7922">
            <v>187389</v>
          </cell>
          <cell r="AQ7922">
            <v>16003072</v>
          </cell>
          <cell r="AR7922">
            <v>16</v>
          </cell>
          <cell r="AS7922">
            <v>42731</v>
          </cell>
          <cell r="AT7922" t="str">
            <v>SD Reservado Mantenimiento Periódico IDU Circuito Movilidad EJECUCION SITP 2016 -</v>
          </cell>
          <cell r="AU7922">
            <v>0</v>
          </cell>
          <cell r="AV7922" t="str">
            <v>Viable</v>
          </cell>
        </row>
        <row r="7923">
          <cell r="AP7923">
            <v>187390</v>
          </cell>
          <cell r="AQ7923">
            <v>16003039</v>
          </cell>
          <cell r="AR7923">
            <v>16</v>
          </cell>
          <cell r="AS7923">
            <v>42731</v>
          </cell>
          <cell r="AT7923" t="str">
            <v>SD Reservado Mantenimiento Periódico IDU Circuito Movilidad EJECUCION SITP 2016 -</v>
          </cell>
          <cell r="AU7923">
            <v>0</v>
          </cell>
          <cell r="AV7923" t="str">
            <v>Viable</v>
          </cell>
        </row>
        <row r="7924">
          <cell r="AP7924">
            <v>187391</v>
          </cell>
          <cell r="AQ7924">
            <v>16003012</v>
          </cell>
          <cell r="AR7924">
            <v>16</v>
          </cell>
          <cell r="AS7924">
            <v>42731</v>
          </cell>
          <cell r="AT7924" t="str">
            <v>SD Reservado Mantenimiento Periódico IDU Circuito Movilidad EJECUCION SITP 2016 -</v>
          </cell>
          <cell r="AU7924">
            <v>0</v>
          </cell>
          <cell r="AV7924" t="str">
            <v>Viable</v>
          </cell>
        </row>
        <row r="7925">
          <cell r="AP7925">
            <v>187392</v>
          </cell>
          <cell r="AQ7925">
            <v>16002989</v>
          </cell>
          <cell r="AR7925">
            <v>16</v>
          </cell>
          <cell r="AS7925">
            <v>42731</v>
          </cell>
          <cell r="AT7925" t="str">
            <v>SD Reservado Mantenimiento Periódico IDU Circuito Movilidad EJECUCION SITP 2016 -</v>
          </cell>
          <cell r="AU7925">
            <v>0</v>
          </cell>
          <cell r="AV7925" t="str">
            <v>Reservado SITP 2016</v>
          </cell>
        </row>
        <row r="7926">
          <cell r="AP7926">
            <v>187393</v>
          </cell>
          <cell r="AQ7926">
            <v>16002932</v>
          </cell>
          <cell r="AR7926">
            <v>16</v>
          </cell>
          <cell r="AS7926">
            <v>42731</v>
          </cell>
          <cell r="AT7926" t="str">
            <v>SD Reservado Mantenimiento Rutinario IDU Circuito Movilidad EJECUCION SITP 2016 -</v>
          </cell>
          <cell r="AU7926">
            <v>0</v>
          </cell>
          <cell r="AV7926" t="str">
            <v>sc</v>
          </cell>
        </row>
        <row r="7927">
          <cell r="AP7927">
            <v>187394</v>
          </cell>
          <cell r="AQ7927">
            <v>16002890</v>
          </cell>
          <cell r="AR7927">
            <v>16</v>
          </cell>
          <cell r="AS7927">
            <v>42731</v>
          </cell>
          <cell r="AT7927" t="str">
            <v>SD Reservado Mantenimiento Periódico IDU Circuito Movilidad EJECUCION SITP 2016 -</v>
          </cell>
          <cell r="AU7927">
            <v>0</v>
          </cell>
          <cell r="AV7927" t="str">
            <v>sc</v>
          </cell>
        </row>
        <row r="7928">
          <cell r="AP7928">
            <v>187395</v>
          </cell>
          <cell r="AQ7928">
            <v>16002852</v>
          </cell>
          <cell r="AR7928">
            <v>16</v>
          </cell>
          <cell r="AS7928">
            <v>42731</v>
          </cell>
          <cell r="AT7928" t="str">
            <v>SD Reservado Mantenimiento Rutinario IDU Circuito Movilidad EJECUCION SITP 2016 -</v>
          </cell>
          <cell r="AU7928">
            <v>0</v>
          </cell>
          <cell r="AV7928" t="str">
            <v>sc</v>
          </cell>
        </row>
        <row r="7929">
          <cell r="AP7929">
            <v>187396</v>
          </cell>
          <cell r="AQ7929">
            <v>16002816</v>
          </cell>
          <cell r="AR7929">
            <v>16</v>
          </cell>
          <cell r="AS7929">
            <v>42731</v>
          </cell>
          <cell r="AT7929" t="str">
            <v>SD Reservado Mantenimiento Rutinario IDU Circuito Movilidad EJECUCION SITP 2016 -</v>
          </cell>
          <cell r="AU7929">
            <v>0</v>
          </cell>
          <cell r="AV7929" t="str">
            <v>sc</v>
          </cell>
        </row>
        <row r="7930">
          <cell r="AP7930">
            <v>187555</v>
          </cell>
          <cell r="AQ7930">
            <v>16002769</v>
          </cell>
          <cell r="AR7930">
            <v>16</v>
          </cell>
          <cell r="AS7930">
            <v>42667</v>
          </cell>
          <cell r="AT7930" t="str">
            <v>SD Terminado Mantenimiento Periódico UAERMV Circuito Movilidad SD Intervenida 25/09/2014 Reporte depuración ejecución UMV-</v>
          </cell>
          <cell r="AU7930">
            <v>0</v>
          </cell>
          <cell r="AV7930" t="str">
            <v>sc</v>
          </cell>
        </row>
        <row r="7931">
          <cell r="AP7931">
            <v>187556</v>
          </cell>
          <cell r="AQ7931">
            <v>16002717</v>
          </cell>
          <cell r="AR7931">
            <v>16</v>
          </cell>
          <cell r="AS7931">
            <v>42667</v>
          </cell>
          <cell r="AT7931" t="str">
            <v>SD Terminado Mantenimiento Periódico UAERMV Local SD Intervenida 25/09/2014 Reporte depuración ejecución UMV-</v>
          </cell>
          <cell r="AU7931">
            <v>0</v>
          </cell>
          <cell r="AV7931" t="str">
            <v>sc</v>
          </cell>
        </row>
        <row r="7932">
          <cell r="AP7932">
            <v>187557</v>
          </cell>
          <cell r="AQ7932">
            <v>16002683</v>
          </cell>
          <cell r="AR7932">
            <v>16</v>
          </cell>
          <cell r="AS7932">
            <v>42667</v>
          </cell>
          <cell r="AT7932" t="str">
            <v>SD Terminado Mantenimiento Periódico UAERMV Local SD Intervenida 24/09/2014 Reporte depuración ejecución UMV-</v>
          </cell>
          <cell r="AU7932">
            <v>0</v>
          </cell>
          <cell r="AV7932" t="str">
            <v>sc</v>
          </cell>
        </row>
        <row r="7933">
          <cell r="AP7933">
            <v>187558</v>
          </cell>
          <cell r="AQ7933">
            <v>16002635</v>
          </cell>
          <cell r="AR7933">
            <v>16</v>
          </cell>
          <cell r="AS7933">
            <v>42667</v>
          </cell>
          <cell r="AT7933" t="str">
            <v>SD Terminado Mantenimiento Periódico UAERMV Local SD Intervenida 23/09/2014 Reporte depuración ejecución UMV-</v>
          </cell>
          <cell r="AU7933">
            <v>0</v>
          </cell>
          <cell r="AV7933" t="str">
            <v>sc</v>
          </cell>
        </row>
        <row r="7934">
          <cell r="AP7934">
            <v>187559</v>
          </cell>
          <cell r="AQ7934">
            <v>16002604</v>
          </cell>
          <cell r="AR7934">
            <v>16</v>
          </cell>
          <cell r="AS7934">
            <v>42667</v>
          </cell>
          <cell r="AT7934" t="str">
            <v>SD Terminado Mantenimiento Periódico UAERMV Local SD Intervenida 25/09/2014 Reporte depuración ejecución UMV-</v>
          </cell>
          <cell r="AU7934">
            <v>0</v>
          </cell>
          <cell r="AV7934" t="str">
            <v>sc</v>
          </cell>
        </row>
        <row r="7935">
          <cell r="AP7935">
            <v>187653</v>
          </cell>
          <cell r="AQ7935">
            <v>16001720</v>
          </cell>
          <cell r="AR7935">
            <v>16</v>
          </cell>
          <cell r="AS7935">
            <v>42226</v>
          </cell>
          <cell r="AT7935" t="str">
            <v>UMV-638-2013 Terminado Acciones de Movilidad UAERMV Circuito Movilidad  -</v>
          </cell>
          <cell r="AU7935">
            <v>0</v>
          </cell>
          <cell r="AV7935" t="str">
            <v>sc</v>
          </cell>
        </row>
        <row r="7936">
          <cell r="AP7936">
            <v>187656</v>
          </cell>
          <cell r="AQ7936">
            <v>16001583</v>
          </cell>
          <cell r="AR7936">
            <v>16</v>
          </cell>
          <cell r="AS7936">
            <v>42226</v>
          </cell>
          <cell r="AT7936" t="str">
            <v>UMV-638-2013 Terminado Acciones de Movilidad UAERMV Circuito Movilidad  -</v>
          </cell>
          <cell r="AU7936">
            <v>0</v>
          </cell>
          <cell r="AV7936" t="str">
            <v>sc</v>
          </cell>
        </row>
        <row r="7937">
          <cell r="AP7937">
            <v>187721</v>
          </cell>
          <cell r="AQ7937">
            <v>16001243</v>
          </cell>
          <cell r="AR7937">
            <v>16</v>
          </cell>
          <cell r="AS7937">
            <v>42226</v>
          </cell>
          <cell r="AT7937" t="str">
            <v>UMV-638-2013 Terminado Acciones de Movilidad UAERMV Circuito Movilidad  -</v>
          </cell>
          <cell r="AU7937">
            <v>0</v>
          </cell>
          <cell r="AV7937" t="str">
            <v>Viable</v>
          </cell>
        </row>
        <row r="7938">
          <cell r="AP7938">
            <v>187723</v>
          </cell>
          <cell r="AQ7938">
            <v>16001179</v>
          </cell>
          <cell r="AR7938">
            <v>16</v>
          </cell>
          <cell r="AS7938">
            <v>42779</v>
          </cell>
          <cell r="AT7938" t="str">
            <v>SD Terminado Acciones de Movilidad UAERMV Circuito Movilidad Salvando Vidas -</v>
          </cell>
          <cell r="AU7938">
            <v>0</v>
          </cell>
          <cell r="AV7938" t="str">
            <v>Viable</v>
          </cell>
        </row>
        <row r="7939">
          <cell r="AP7939">
            <v>187739</v>
          </cell>
          <cell r="AQ7939">
            <v>16001036</v>
          </cell>
          <cell r="AR7939">
            <v>16</v>
          </cell>
          <cell r="AS7939">
            <v>42779</v>
          </cell>
          <cell r="AT7939" t="str">
            <v>SD Terminado Acciones de Movilidad UAERMV Circuito Movilidad Salvando Vidas -</v>
          </cell>
          <cell r="AU7939">
            <v>0</v>
          </cell>
          <cell r="AV7939" t="str">
            <v>sc</v>
          </cell>
        </row>
        <row r="7940">
          <cell r="AP7940">
            <v>187740</v>
          </cell>
          <cell r="AQ7940">
            <v>16001000</v>
          </cell>
          <cell r="AR7940">
            <v>16</v>
          </cell>
          <cell r="AS7940">
            <v>42779</v>
          </cell>
          <cell r="AT7940" t="str">
            <v>SD Terminado Acciones de Movilidad UAERMV Circuito Movilidad Salvando Vidas -</v>
          </cell>
          <cell r="AU7940">
            <v>0</v>
          </cell>
          <cell r="AV7940" t="str">
            <v>sc</v>
          </cell>
        </row>
        <row r="7941">
          <cell r="AP7941">
            <v>187881</v>
          </cell>
          <cell r="AQ7941">
            <v>16003968</v>
          </cell>
          <cell r="AR7941">
            <v>16</v>
          </cell>
          <cell r="AS7941">
            <v>42226</v>
          </cell>
          <cell r="AT7941" t="str">
            <v>UMV-638-2013 Terminado Acciones de Movilidad UAERMV Circuito Movilidad  -</v>
          </cell>
          <cell r="AU7941">
            <v>0</v>
          </cell>
          <cell r="AV7941" t="str">
            <v>sc</v>
          </cell>
        </row>
        <row r="7942">
          <cell r="AP7942">
            <v>187882</v>
          </cell>
          <cell r="AQ7942">
            <v>16003968</v>
          </cell>
          <cell r="AR7942">
            <v>16</v>
          </cell>
          <cell r="AS7942">
            <v>42226</v>
          </cell>
          <cell r="AT7942" t="str">
            <v>UMV-638-2013 Terminado Acciones de Movilidad UAERMV Circuito Movilidad  -</v>
          </cell>
          <cell r="AU7942">
            <v>0</v>
          </cell>
          <cell r="AV7942" t="str">
            <v>sc</v>
          </cell>
        </row>
        <row r="7943">
          <cell r="AP7943">
            <v>187909</v>
          </cell>
          <cell r="AQ7943">
            <v>16004431</v>
          </cell>
          <cell r="AR7943">
            <v>16</v>
          </cell>
          <cell r="AS7943">
            <v>42313</v>
          </cell>
          <cell r="AT7943" t="str">
            <v>IDU-1718-2014 Terminado Mantenimiento Rutinario IDU Arterial  -</v>
          </cell>
          <cell r="AU7943">
            <v>0</v>
          </cell>
          <cell r="AV7943" t="str">
            <v>sc</v>
          </cell>
        </row>
        <row r="7944">
          <cell r="AP7944">
            <v>187922</v>
          </cell>
          <cell r="AQ7944">
            <v>16004284</v>
          </cell>
          <cell r="AR7944">
            <v>16</v>
          </cell>
          <cell r="AS7944">
            <v>42313</v>
          </cell>
          <cell r="AT7944" t="str">
            <v>IDU-1718-2014 Terminado Mantenimiento Rutinario IDU Arterial  -</v>
          </cell>
          <cell r="AU7944">
            <v>0</v>
          </cell>
          <cell r="AV7944" t="str">
            <v>sc</v>
          </cell>
        </row>
        <row r="7945">
          <cell r="AP7945">
            <v>187923</v>
          </cell>
          <cell r="AQ7945">
            <v>16004344</v>
          </cell>
          <cell r="AR7945">
            <v>16</v>
          </cell>
          <cell r="AS7945">
            <v>42313</v>
          </cell>
          <cell r="AT7945" t="str">
            <v>IDU-1718-2014 Terminado Mantenimiento Rutinario IDU Arterial  -</v>
          </cell>
          <cell r="AU7945">
            <v>0</v>
          </cell>
          <cell r="AV7945" t="str">
            <v>sc</v>
          </cell>
        </row>
        <row r="7946">
          <cell r="AP7946">
            <v>187924</v>
          </cell>
          <cell r="AQ7946">
            <v>16004377</v>
          </cell>
          <cell r="AR7946">
            <v>16</v>
          </cell>
          <cell r="AS7946">
            <v>42313</v>
          </cell>
          <cell r="AT7946" t="str">
            <v>IDU-1718-2014 Terminado Mantenimiento Rutinario IDU Arterial  -</v>
          </cell>
          <cell r="AU7946">
            <v>0</v>
          </cell>
          <cell r="AV7946" t="str">
            <v>sc</v>
          </cell>
        </row>
        <row r="7947">
          <cell r="AP7947">
            <v>187928</v>
          </cell>
          <cell r="AQ7947">
            <v>16004415</v>
          </cell>
          <cell r="AR7947">
            <v>16</v>
          </cell>
          <cell r="AS7947">
            <v>42313</v>
          </cell>
          <cell r="AT7947" t="str">
            <v>IDU-1718-2014 Terminado Mantenimiento Rutinario IDU Arterial  -</v>
          </cell>
          <cell r="AU7947">
            <v>0</v>
          </cell>
          <cell r="AV7947" t="str">
            <v>sc</v>
          </cell>
        </row>
        <row r="7948">
          <cell r="AP7948">
            <v>187929</v>
          </cell>
          <cell r="AQ7948">
            <v>16004417</v>
          </cell>
          <cell r="AR7948">
            <v>16</v>
          </cell>
          <cell r="AS7948">
            <v>42313</v>
          </cell>
          <cell r="AT7948" t="str">
            <v>IDU-1718-2014 Terminado Mantenimiento Rutinario IDU Arterial  -</v>
          </cell>
          <cell r="AU7948">
            <v>0</v>
          </cell>
          <cell r="AV7948" t="str">
            <v>sc</v>
          </cell>
        </row>
        <row r="7949">
          <cell r="AP7949">
            <v>187932</v>
          </cell>
          <cell r="AQ7949">
            <v>16003879</v>
          </cell>
          <cell r="AR7949">
            <v>16</v>
          </cell>
          <cell r="AS7949">
            <v>42313</v>
          </cell>
          <cell r="AT7949" t="str">
            <v>IDU-1718-2014 Terminado Mantenimiento Rutinario IDU Arterial  --POLIZA ESTABILIDAD ACTIVA</v>
          </cell>
          <cell r="AU7949">
            <v>44466</v>
          </cell>
          <cell r="AV7949" t="str">
            <v>sc</v>
          </cell>
        </row>
        <row r="7950">
          <cell r="AP7950">
            <v>187933</v>
          </cell>
          <cell r="AQ7950">
            <v>16004015</v>
          </cell>
          <cell r="AR7950">
            <v>16</v>
          </cell>
          <cell r="AS7950">
            <v>42313</v>
          </cell>
          <cell r="AT7950" t="str">
            <v>IDU-1718-2014 Terminado Mantenimiento Rutinario IDU Arterial  -</v>
          </cell>
          <cell r="AU7950">
            <v>0</v>
          </cell>
          <cell r="AV7950" t="str">
            <v>sc</v>
          </cell>
        </row>
        <row r="7951">
          <cell r="AP7951">
            <v>187934</v>
          </cell>
          <cell r="AQ7951">
            <v>50008123</v>
          </cell>
          <cell r="AR7951">
            <v>16</v>
          </cell>
          <cell r="AS7951">
            <v>42313</v>
          </cell>
          <cell r="AT7951" t="str">
            <v>IDU-1718-2014 Terminado Mantenimiento Rutinario IDU Arterial  -</v>
          </cell>
          <cell r="AU7951">
            <v>0</v>
          </cell>
          <cell r="AV7951" t="str">
            <v>sc</v>
          </cell>
        </row>
        <row r="7952">
          <cell r="AP7952">
            <v>187989</v>
          </cell>
          <cell r="AQ7952">
            <v>16001892</v>
          </cell>
          <cell r="AR7952">
            <v>16</v>
          </cell>
          <cell r="AS7952">
            <v>42313</v>
          </cell>
          <cell r="AT7952" t="str">
            <v>CONV-1323-2013 Terminado Acciones de Movilidad IDU Arterial  -</v>
          </cell>
          <cell r="AU7952">
            <v>0</v>
          </cell>
          <cell r="AV7952" t="str">
            <v>sc</v>
          </cell>
        </row>
        <row r="7953">
          <cell r="AP7953">
            <v>187993</v>
          </cell>
          <cell r="AQ7953">
            <v>16001832</v>
          </cell>
          <cell r="AR7953">
            <v>16</v>
          </cell>
          <cell r="AS7953">
            <v>42667</v>
          </cell>
          <cell r="AT7953" t="str">
            <v>SD Terminado Mantenimiento Periódico UAERMV Arterial SD Intervenida 15/04/2014 Reporte depuración ejecución UMV-</v>
          </cell>
          <cell r="AU7953">
            <v>0</v>
          </cell>
          <cell r="AV7953" t="str">
            <v>sc</v>
          </cell>
        </row>
        <row r="7954">
          <cell r="AP7954">
            <v>187994</v>
          </cell>
          <cell r="AQ7954">
            <v>16001813</v>
          </cell>
          <cell r="AR7954">
            <v>16</v>
          </cell>
          <cell r="AS7954">
            <v>42313</v>
          </cell>
          <cell r="AT7954" t="str">
            <v>CONV-1323-2013 Terminado Acciones de Movilidad IDU Arterial  -</v>
          </cell>
          <cell r="AU7954">
            <v>0</v>
          </cell>
          <cell r="AV7954" t="str">
            <v>sc</v>
          </cell>
        </row>
        <row r="7955">
          <cell r="AP7955">
            <v>187997</v>
          </cell>
          <cell r="AQ7955">
            <v>16001788</v>
          </cell>
          <cell r="AR7955">
            <v>16</v>
          </cell>
          <cell r="AS7955">
            <v>42313</v>
          </cell>
          <cell r="AT7955" t="str">
            <v>CONV-1323-2013 Terminado Acciones de Movilidad IDU Arterial  -</v>
          </cell>
          <cell r="AU7955">
            <v>0</v>
          </cell>
          <cell r="AV7955" t="str">
            <v>sc</v>
          </cell>
        </row>
        <row r="7956">
          <cell r="AP7956">
            <v>187998</v>
          </cell>
          <cell r="AQ7956">
            <v>16001743</v>
          </cell>
          <cell r="AR7956">
            <v>16</v>
          </cell>
          <cell r="AS7956">
            <v>42313</v>
          </cell>
          <cell r="AT7956" t="str">
            <v>CONV-1323-2013 Terminado Acciones de Movilidad IDU Arterial  -</v>
          </cell>
          <cell r="AU7956">
            <v>0</v>
          </cell>
          <cell r="AV7956" t="str">
            <v>sc</v>
          </cell>
        </row>
        <row r="7957">
          <cell r="AP7957">
            <v>188001</v>
          </cell>
          <cell r="AQ7957">
            <v>16001726</v>
          </cell>
          <cell r="AR7957">
            <v>16</v>
          </cell>
          <cell r="AS7957">
            <v>42313</v>
          </cell>
          <cell r="AT7957" t="str">
            <v>CONV-1323-2013 Terminado Acciones de Movilidad IDU Arterial  -</v>
          </cell>
          <cell r="AU7957">
            <v>0</v>
          </cell>
          <cell r="AV7957" t="str">
            <v>sc</v>
          </cell>
        </row>
        <row r="7958">
          <cell r="AP7958">
            <v>188034</v>
          </cell>
          <cell r="AQ7958">
            <v>16001482</v>
          </cell>
          <cell r="AR7958">
            <v>16</v>
          </cell>
          <cell r="AS7958">
            <v>42577</v>
          </cell>
          <cell r="AT7958" t="str">
            <v>COP-053-2014 Terminado Rehabilitación FDL PUENTE ARANDA Circuito Movilidad SD -</v>
          </cell>
          <cell r="AU7958">
            <v>0</v>
          </cell>
          <cell r="AV7958" t="str">
            <v>sc</v>
          </cell>
        </row>
        <row r="7959">
          <cell r="AP7959">
            <v>188035</v>
          </cell>
          <cell r="AQ7959">
            <v>16001371</v>
          </cell>
          <cell r="AR7959">
            <v>16</v>
          </cell>
          <cell r="AS7959">
            <v>42577</v>
          </cell>
          <cell r="AT7959" t="str">
            <v>COP-053-2014 Terminado Rehabilitación FDL PUENTE ARANDA Circuito Movilidad SD -</v>
          </cell>
          <cell r="AU7959">
            <v>0</v>
          </cell>
          <cell r="AV7959" t="str">
            <v>sc</v>
          </cell>
        </row>
        <row r="7960">
          <cell r="AP7960">
            <v>188036</v>
          </cell>
          <cell r="AQ7960">
            <v>16001256</v>
          </cell>
          <cell r="AR7960">
            <v>16</v>
          </cell>
          <cell r="AS7960">
            <v>40864</v>
          </cell>
          <cell r="AT7960" t="str">
            <v>UMV-188-2009 Terminado Mantenimiento Periódico UAERMV Circuito Movilidad  -</v>
          </cell>
          <cell r="AU7960">
            <v>0</v>
          </cell>
          <cell r="AV7960" t="str">
            <v>sc</v>
          </cell>
        </row>
        <row r="7961">
          <cell r="AP7961">
            <v>188042</v>
          </cell>
          <cell r="AQ7961">
            <v>16001402</v>
          </cell>
          <cell r="AR7961">
            <v>16</v>
          </cell>
          <cell r="AS7961">
            <v>42226</v>
          </cell>
          <cell r="AT7961" t="str">
            <v>UMV-638-2013 Terminado Acciones de Movilidad UAERMV Circuito Movilidad  -</v>
          </cell>
          <cell r="AU7961">
            <v>0</v>
          </cell>
          <cell r="AV7961" t="str">
            <v>sc</v>
          </cell>
        </row>
        <row r="7962">
          <cell r="AP7962">
            <v>188044</v>
          </cell>
          <cell r="AQ7962">
            <v>16001187</v>
          </cell>
          <cell r="AR7962">
            <v>16</v>
          </cell>
          <cell r="AS7962">
            <v>42775</v>
          </cell>
          <cell r="AT7962" t="str">
            <v>SD Terminado Acciones de Movilidad UAERMV Circuito Movilidad Salvando Vidas -</v>
          </cell>
          <cell r="AU7962">
            <v>0</v>
          </cell>
          <cell r="AV7962" t="str">
            <v>sc</v>
          </cell>
        </row>
        <row r="7963">
          <cell r="AP7963">
            <v>188067</v>
          </cell>
          <cell r="AQ7963">
            <v>16004457</v>
          </cell>
          <cell r="AR7963">
            <v>16</v>
          </cell>
          <cell r="AS7963">
            <v>42313</v>
          </cell>
          <cell r="AT7963" t="str">
            <v>CONV-009-2011 Terminado Mantenimiento Periódico IDU Circuito Movilidad  -</v>
          </cell>
          <cell r="AU7963">
            <v>0</v>
          </cell>
          <cell r="AV7963" t="str">
            <v>FDL-019-2014</v>
          </cell>
        </row>
        <row r="7964">
          <cell r="AP7964">
            <v>188144</v>
          </cell>
          <cell r="AQ7964">
            <v>16000841</v>
          </cell>
          <cell r="AR7964">
            <v>16</v>
          </cell>
          <cell r="AS7964">
            <v>42775</v>
          </cell>
          <cell r="AT7964" t="str">
            <v>SD Terminado Acciones de Movilidad UAERMV Circuito Movilidad Salvando Vidas -</v>
          </cell>
          <cell r="AU7964">
            <v>0</v>
          </cell>
          <cell r="AV7964" t="str">
            <v>sc</v>
          </cell>
        </row>
        <row r="7965">
          <cell r="AP7965">
            <v>188167</v>
          </cell>
          <cell r="AQ7965">
            <v>16001120</v>
          </cell>
          <cell r="AR7965">
            <v>16</v>
          </cell>
          <cell r="AS7965">
            <v>42577</v>
          </cell>
          <cell r="AT7965" t="str">
            <v>COP-099-13 Terminado Rehabilitación FDL PUENTE ARANDA Circuito Movilidad SD -</v>
          </cell>
          <cell r="AU7965">
            <v>0</v>
          </cell>
          <cell r="AV7965" t="str">
            <v>sc</v>
          </cell>
        </row>
        <row r="7966">
          <cell r="AP7966">
            <v>188169</v>
          </cell>
          <cell r="AQ7966">
            <v>16001056</v>
          </cell>
          <cell r="AR7966">
            <v>16</v>
          </cell>
          <cell r="AS7966">
            <v>42775</v>
          </cell>
          <cell r="AT7966" t="str">
            <v>SD Terminado Acciones de Movilidad UAERMV Circuito Movilidad Salvando Vidas -</v>
          </cell>
          <cell r="AU7966">
            <v>0</v>
          </cell>
          <cell r="AV7966" t="str">
            <v>sc</v>
          </cell>
        </row>
        <row r="7967">
          <cell r="AP7967">
            <v>188170</v>
          </cell>
          <cell r="AQ7967">
            <v>16001023</v>
          </cell>
          <cell r="AR7967">
            <v>16</v>
          </cell>
          <cell r="AS7967">
            <v>42577</v>
          </cell>
          <cell r="AT7967" t="str">
            <v>COP-099-13 Terminado Rehabilitación FDL PUENTE ARANDA Circuito Movilidad SD -</v>
          </cell>
          <cell r="AU7967">
            <v>0</v>
          </cell>
          <cell r="AV7967" t="str">
            <v>sc</v>
          </cell>
        </row>
        <row r="7968">
          <cell r="AP7968">
            <v>188172</v>
          </cell>
          <cell r="AQ7968">
            <v>16000939</v>
          </cell>
          <cell r="AR7968">
            <v>16</v>
          </cell>
          <cell r="AS7968">
            <v>42577</v>
          </cell>
          <cell r="AT7968" t="str">
            <v>COP-099-13 Terminado Rehabilitación FDL PUENTE ARANDA Circuito Movilidad SD -</v>
          </cell>
          <cell r="AU7968">
            <v>0</v>
          </cell>
          <cell r="AV7968" t="str">
            <v>sc</v>
          </cell>
        </row>
        <row r="7969">
          <cell r="AP7969">
            <v>188173</v>
          </cell>
          <cell r="AQ7969">
            <v>16000869</v>
          </cell>
          <cell r="AR7969">
            <v>16</v>
          </cell>
          <cell r="AS7969">
            <v>42775</v>
          </cell>
          <cell r="AT7969" t="str">
            <v>SD Terminado Acciones de Movilidad UAERMV Circuito Movilidad Salvando Vidas -</v>
          </cell>
          <cell r="AU7969">
            <v>0</v>
          </cell>
          <cell r="AV7969" t="str">
            <v>sc</v>
          </cell>
        </row>
        <row r="7970">
          <cell r="AP7970">
            <v>188174</v>
          </cell>
          <cell r="AQ7970">
            <v>16000827</v>
          </cell>
          <cell r="AR7970">
            <v>16</v>
          </cell>
          <cell r="AS7970">
            <v>42226</v>
          </cell>
          <cell r="AT7970" t="str">
            <v>UMV-638-2013 Terminado Acciones de Movilidad UAERMV Circuito Movilidad  -</v>
          </cell>
          <cell r="AU7970">
            <v>0</v>
          </cell>
          <cell r="AV7970" t="str">
            <v>sc</v>
          </cell>
        </row>
        <row r="7971">
          <cell r="AP7971">
            <v>188179</v>
          </cell>
          <cell r="AQ7971">
            <v>16000644</v>
          </cell>
          <cell r="AR7971">
            <v>16</v>
          </cell>
          <cell r="AS7971">
            <v>42775</v>
          </cell>
          <cell r="AT7971" t="str">
            <v>SD Terminado Acciones de Movilidad UAERMV Circuito Movilidad Salvando Vidas -</v>
          </cell>
          <cell r="AU7971">
            <v>0</v>
          </cell>
          <cell r="AV7971" t="str">
            <v>sc</v>
          </cell>
        </row>
        <row r="7972">
          <cell r="AP7972">
            <v>188180</v>
          </cell>
          <cell r="AQ7972">
            <v>16000576</v>
          </cell>
          <cell r="AR7972">
            <v>16</v>
          </cell>
          <cell r="AS7972">
            <v>42775</v>
          </cell>
          <cell r="AT7972" t="str">
            <v>SD Terminado Acciones de Movilidad UAERMV Circuito Movilidad Salvando Vidas -</v>
          </cell>
          <cell r="AU7972">
            <v>0</v>
          </cell>
          <cell r="AV7972" t="str">
            <v>sc</v>
          </cell>
        </row>
        <row r="7973">
          <cell r="AP7973">
            <v>188183</v>
          </cell>
          <cell r="AQ7973">
            <v>16000441</v>
          </cell>
          <cell r="AR7973">
            <v>16</v>
          </cell>
          <cell r="AS7973">
            <v>42313</v>
          </cell>
          <cell r="AT7973" t="str">
            <v>IDU-70-2008 Terminado Rehabilitación IDU Circuito Movilidad  -Calzada2-POLIZA ESTABILIDAD ACTIVA</v>
          </cell>
          <cell r="AU7973">
            <v>43163</v>
          </cell>
          <cell r="AV7973" t="str">
            <v>sc</v>
          </cell>
        </row>
        <row r="7974">
          <cell r="AP7974">
            <v>188195</v>
          </cell>
          <cell r="AQ7974">
            <v>16000716</v>
          </cell>
          <cell r="AR7974">
            <v>16</v>
          </cell>
          <cell r="AS7974">
            <v>42779</v>
          </cell>
          <cell r="AT7974" t="str">
            <v>SD Terminado Acciones de Movilidad UAERMV Circuito Movilidad Salvando Vidas -</v>
          </cell>
          <cell r="AU7974">
            <v>0</v>
          </cell>
          <cell r="AV7974" t="str">
            <v>Viable</v>
          </cell>
        </row>
        <row r="7975">
          <cell r="AP7975">
            <v>188232</v>
          </cell>
          <cell r="AQ7975">
            <v>16000751</v>
          </cell>
          <cell r="AR7975">
            <v>16</v>
          </cell>
          <cell r="AS7975">
            <v>42775</v>
          </cell>
          <cell r="AT7975" t="str">
            <v>SD Terminado Acciones de Movilidad UAERMV Circuito Movilidad Salvando Vidas -</v>
          </cell>
          <cell r="AU7975">
            <v>0</v>
          </cell>
          <cell r="AV7975" t="str">
            <v>Viable IDU</v>
          </cell>
        </row>
        <row r="7976">
          <cell r="AP7976">
            <v>188240</v>
          </cell>
          <cell r="AQ7976">
            <v>16004463</v>
          </cell>
          <cell r="AR7976">
            <v>16</v>
          </cell>
          <cell r="AS7976">
            <v>42775</v>
          </cell>
          <cell r="AT7976" t="str">
            <v>SD Terminado Acciones de Movilidad UAERMV Circuito Movilidad Salvando Vidas -</v>
          </cell>
          <cell r="AU7976">
            <v>0</v>
          </cell>
          <cell r="AV7976" t="str">
            <v>Viable IDU</v>
          </cell>
        </row>
        <row r="7977">
          <cell r="AP7977">
            <v>188380</v>
          </cell>
          <cell r="AQ7977">
            <v>16002124</v>
          </cell>
          <cell r="AR7977">
            <v>16</v>
          </cell>
          <cell r="AS7977">
            <v>42775</v>
          </cell>
          <cell r="AT7977" t="str">
            <v>SD Terminado Acciones de Movilidad UAERMV Circuito Movilidad Salvando Vidas -</v>
          </cell>
          <cell r="AU7977">
            <v>0</v>
          </cell>
          <cell r="AV7977" t="str">
            <v>FDL-019-2014</v>
          </cell>
        </row>
        <row r="7978">
          <cell r="AP7978">
            <v>188381</v>
          </cell>
          <cell r="AQ7978">
            <v>16002061</v>
          </cell>
          <cell r="AR7978">
            <v>16</v>
          </cell>
          <cell r="AS7978">
            <v>42768</v>
          </cell>
          <cell r="AT7978" t="str">
            <v>SD Terminado Acciones de Movilidad UAERMV Circuito Movilidad Salvando Vidas -</v>
          </cell>
          <cell r="AU7978">
            <v>0</v>
          </cell>
          <cell r="AV7978" t="str">
            <v>FDL-019-2014</v>
          </cell>
        </row>
        <row r="7979">
          <cell r="AP7979">
            <v>188382</v>
          </cell>
          <cell r="AQ7979">
            <v>16001963</v>
          </cell>
          <cell r="AR7979">
            <v>16</v>
          </cell>
          <cell r="AS7979">
            <v>42768</v>
          </cell>
          <cell r="AT7979" t="str">
            <v>SD Terminado Acciones de Movilidad UAERMV Circuito Movilidad Salvando Vidas -</v>
          </cell>
          <cell r="AU7979">
            <v>0</v>
          </cell>
          <cell r="AV7979" t="str">
            <v>FDL-019-2014</v>
          </cell>
        </row>
        <row r="7980">
          <cell r="AP7980">
            <v>188436</v>
          </cell>
          <cell r="AQ7980">
            <v>16001483</v>
          </cell>
          <cell r="AR7980">
            <v>16</v>
          </cell>
          <cell r="AS7980">
            <v>42775</v>
          </cell>
          <cell r="AT7980" t="str">
            <v>SD Terminado Acciones de Movilidad UAERMV Circuito Movilidad Salvando Vidas -</v>
          </cell>
          <cell r="AU7980">
            <v>0</v>
          </cell>
          <cell r="AV7980" t="str">
            <v>No SITP</v>
          </cell>
        </row>
        <row r="7981">
          <cell r="AP7981">
            <v>188437</v>
          </cell>
          <cell r="AQ7981">
            <v>16001441</v>
          </cell>
          <cell r="AR7981">
            <v>16</v>
          </cell>
          <cell r="AS7981">
            <v>41411</v>
          </cell>
          <cell r="AT7981" t="str">
            <v>SD Terminado Mantenimiento Periódico UAERMV Circuito Movilidad  -</v>
          </cell>
          <cell r="AU7981">
            <v>0</v>
          </cell>
          <cell r="AV7981" t="str">
            <v>UMV 2013</v>
          </cell>
        </row>
        <row r="7982">
          <cell r="AP7982">
            <v>188438</v>
          </cell>
          <cell r="AQ7982">
            <v>16001403</v>
          </cell>
          <cell r="AR7982">
            <v>16</v>
          </cell>
          <cell r="AS7982">
            <v>42313</v>
          </cell>
          <cell r="AT7982" t="str">
            <v>CONV-009-2011 Terminado Mantenimiento Periódico IDU Circuito Movilidad  -</v>
          </cell>
          <cell r="AU7982">
            <v>0</v>
          </cell>
          <cell r="AV7982" t="str">
            <v>Convenio 9 de 2011</v>
          </cell>
        </row>
        <row r="7983">
          <cell r="AP7983">
            <v>188439</v>
          </cell>
          <cell r="AQ7983">
            <v>16001358</v>
          </cell>
          <cell r="AR7983">
            <v>16</v>
          </cell>
          <cell r="AS7983">
            <v>42313</v>
          </cell>
          <cell r="AT7983" t="str">
            <v>CONV-009-2011 Terminado Mantenimiento Periódico IDU Circuito Movilidad  -</v>
          </cell>
          <cell r="AU7983">
            <v>0</v>
          </cell>
          <cell r="AV7983" t="str">
            <v>Convenio 9 de 2011</v>
          </cell>
        </row>
        <row r="7984">
          <cell r="AP7984">
            <v>188440</v>
          </cell>
          <cell r="AQ7984">
            <v>16001325</v>
          </cell>
          <cell r="AR7984">
            <v>16</v>
          </cell>
          <cell r="AS7984">
            <v>42313</v>
          </cell>
          <cell r="AT7984" t="str">
            <v>CONV-009-2011 Terminado Mantenimiento Periódico IDU Circuito Movilidad  -</v>
          </cell>
          <cell r="AU7984">
            <v>0</v>
          </cell>
          <cell r="AV7984" t="str">
            <v>Convenio 9 de 2011</v>
          </cell>
        </row>
        <row r="7985">
          <cell r="AP7985">
            <v>188441</v>
          </cell>
          <cell r="AQ7985">
            <v>16001290</v>
          </cell>
          <cell r="AR7985">
            <v>16</v>
          </cell>
          <cell r="AS7985">
            <v>42313</v>
          </cell>
          <cell r="AT7985" t="str">
            <v>CONV-009-2011 Terminado Mantenimiento Periódico IDU Circuito Movilidad  -</v>
          </cell>
          <cell r="AU7985">
            <v>0</v>
          </cell>
          <cell r="AV7985" t="str">
            <v>Convenio 9 de 2011</v>
          </cell>
        </row>
        <row r="7986">
          <cell r="AP7986">
            <v>188591</v>
          </cell>
          <cell r="AQ7986">
            <v>16001105</v>
          </cell>
          <cell r="AR7986">
            <v>16</v>
          </cell>
          <cell r="AS7986">
            <v>41047</v>
          </cell>
          <cell r="AT7986" t="str">
            <v>UMV-189-2009 Terminado Mantenimiento Periódico UAERMV Circuito Movilidad  -</v>
          </cell>
          <cell r="AU7986">
            <v>0</v>
          </cell>
          <cell r="AV7986" t="str">
            <v>sc</v>
          </cell>
        </row>
        <row r="7987">
          <cell r="AP7987">
            <v>188592</v>
          </cell>
          <cell r="AQ7987">
            <v>16001059</v>
          </cell>
          <cell r="AR7987">
            <v>16</v>
          </cell>
          <cell r="AS7987">
            <v>40737</v>
          </cell>
          <cell r="AT7987" t="str">
            <v>UMV-188-2009 Terminado Mantenimiento Periódico UAERMV Circuito Movilidad  -</v>
          </cell>
          <cell r="AU7987">
            <v>0</v>
          </cell>
          <cell r="AV7987" t="str">
            <v>sc</v>
          </cell>
        </row>
        <row r="7988">
          <cell r="AP7988">
            <v>188593</v>
          </cell>
          <cell r="AQ7988">
            <v>16001020</v>
          </cell>
          <cell r="AR7988">
            <v>16</v>
          </cell>
          <cell r="AS7988">
            <v>41047</v>
          </cell>
          <cell r="AT7988" t="str">
            <v>UMV-189-2009 Terminado Mantenimiento Periódico UAERMV Circuito Movilidad  -</v>
          </cell>
          <cell r="AU7988">
            <v>0</v>
          </cell>
          <cell r="AV7988" t="str">
            <v>sc</v>
          </cell>
        </row>
        <row r="7989">
          <cell r="AP7989">
            <v>188594</v>
          </cell>
          <cell r="AQ7989">
            <v>16000971</v>
          </cell>
          <cell r="AR7989">
            <v>16</v>
          </cell>
          <cell r="AS7989">
            <v>41047</v>
          </cell>
          <cell r="AT7989" t="str">
            <v>UMV-189-2009 Terminado Mantenimiento Periódico UAERMV Circuito Movilidad  -</v>
          </cell>
          <cell r="AU7989">
            <v>0</v>
          </cell>
          <cell r="AV7989" t="str">
            <v>sc</v>
          </cell>
        </row>
        <row r="7990">
          <cell r="AP7990">
            <v>188595</v>
          </cell>
          <cell r="AQ7990">
            <v>16000936</v>
          </cell>
          <cell r="AR7990">
            <v>16</v>
          </cell>
          <cell r="AS7990">
            <v>42226</v>
          </cell>
          <cell r="AT7990" t="str">
            <v>UMV-638-2013 Terminado Acciones de Movilidad UAERMV Circuito Movilidad  -</v>
          </cell>
          <cell r="AU7990">
            <v>0</v>
          </cell>
          <cell r="AV7990" t="str">
            <v>sc</v>
          </cell>
        </row>
        <row r="7991">
          <cell r="AP7991">
            <v>188596</v>
          </cell>
          <cell r="AQ7991">
            <v>16000905</v>
          </cell>
          <cell r="AR7991">
            <v>16</v>
          </cell>
          <cell r="AS7991">
            <v>41047</v>
          </cell>
          <cell r="AT7991" t="str">
            <v>UMV-189-2009 Terminado Mantenimiento Periódico UAERMV Circuito Movilidad  -</v>
          </cell>
          <cell r="AU7991">
            <v>0</v>
          </cell>
          <cell r="AV7991" t="str">
            <v>sc</v>
          </cell>
        </row>
        <row r="7992">
          <cell r="AP7992">
            <v>188597</v>
          </cell>
          <cell r="AQ7992">
            <v>16000842</v>
          </cell>
          <cell r="AR7992">
            <v>16</v>
          </cell>
          <cell r="AS7992">
            <v>42775</v>
          </cell>
          <cell r="AT7992" t="str">
            <v>SD Terminado Acciones de Movilidad UAERMV Circuito Movilidad Salvando Vidas -</v>
          </cell>
          <cell r="AU7992">
            <v>0</v>
          </cell>
          <cell r="AV7992" t="str">
            <v>sc</v>
          </cell>
        </row>
        <row r="7993">
          <cell r="AP7993">
            <v>188598</v>
          </cell>
          <cell r="AQ7993">
            <v>16000738</v>
          </cell>
          <cell r="AR7993">
            <v>16</v>
          </cell>
          <cell r="AS7993">
            <v>42226</v>
          </cell>
          <cell r="AT7993" t="str">
            <v>UMV-638-2013 Terminado Acciones de Movilidad UAERMV Circuito Movilidad  -</v>
          </cell>
          <cell r="AU7993">
            <v>0</v>
          </cell>
          <cell r="AV7993" t="str">
            <v>sc</v>
          </cell>
        </row>
        <row r="7994">
          <cell r="AP7994">
            <v>188599</v>
          </cell>
          <cell r="AQ7994">
            <v>16000713</v>
          </cell>
          <cell r="AR7994">
            <v>16</v>
          </cell>
          <cell r="AS7994">
            <v>42226</v>
          </cell>
          <cell r="AT7994" t="str">
            <v>UMV-638-2013 Terminado Acciones de Movilidad UAERMV Circuito Movilidad  -</v>
          </cell>
          <cell r="AU7994">
            <v>0</v>
          </cell>
          <cell r="AV7994" t="str">
            <v>sc</v>
          </cell>
        </row>
        <row r="7995">
          <cell r="AP7995">
            <v>188617</v>
          </cell>
          <cell r="AQ7995">
            <v>16000866</v>
          </cell>
          <cell r="AR7995">
            <v>16</v>
          </cell>
          <cell r="AS7995">
            <v>41047</v>
          </cell>
          <cell r="AT7995" t="str">
            <v>UMV-189-2009 Terminado Mantenimiento Periódico UAERMV Circuito Movilidad  -</v>
          </cell>
          <cell r="AU7995">
            <v>0</v>
          </cell>
          <cell r="AV7995" t="str">
            <v>sc</v>
          </cell>
        </row>
        <row r="7996">
          <cell r="AP7996">
            <v>188618</v>
          </cell>
          <cell r="AQ7996">
            <v>16000838</v>
          </cell>
          <cell r="AR7996">
            <v>16</v>
          </cell>
          <cell r="AS7996">
            <v>41047</v>
          </cell>
          <cell r="AT7996" t="str">
            <v>UMV-189-2009 Terminado Mantenimiento Periódico UAERMV Circuito Movilidad  -</v>
          </cell>
          <cell r="AU7996">
            <v>0</v>
          </cell>
          <cell r="AV7996" t="str">
            <v>sc</v>
          </cell>
        </row>
        <row r="7997">
          <cell r="AP7997">
            <v>188619</v>
          </cell>
          <cell r="AQ7997">
            <v>16000793</v>
          </cell>
          <cell r="AR7997">
            <v>16</v>
          </cell>
          <cell r="AS7997">
            <v>42226</v>
          </cell>
          <cell r="AT7997" t="str">
            <v>UMV-638-2013 Terminado Acciones de Movilidad UAERMV Local  -</v>
          </cell>
          <cell r="AU7997">
            <v>0</v>
          </cell>
          <cell r="AV7997" t="str">
            <v>sc</v>
          </cell>
        </row>
        <row r="7998">
          <cell r="AP7998">
            <v>188645</v>
          </cell>
          <cell r="AQ7998">
            <v>16000918</v>
          </cell>
          <cell r="AR7998">
            <v>16</v>
          </cell>
          <cell r="AS7998">
            <v>42779</v>
          </cell>
          <cell r="AT7998" t="str">
            <v>SD Terminado Acciones de Movilidad UAERMV Circuito Movilidad Salvando Vidas -</v>
          </cell>
          <cell r="AU7998">
            <v>0</v>
          </cell>
          <cell r="AV7998" t="str">
            <v>sc</v>
          </cell>
        </row>
        <row r="7999">
          <cell r="AP7999">
            <v>188649</v>
          </cell>
          <cell r="AQ7999">
            <v>16000782</v>
          </cell>
          <cell r="AR7999">
            <v>16</v>
          </cell>
          <cell r="AS7999">
            <v>42779</v>
          </cell>
          <cell r="AT7999" t="str">
            <v>SD Terminado Acciones de Movilidad UAERMV Circuito Movilidad Salvando Vidas -</v>
          </cell>
          <cell r="AU7999">
            <v>0</v>
          </cell>
          <cell r="AV7999" t="str">
            <v>sc</v>
          </cell>
        </row>
        <row r="8000">
          <cell r="AP8000">
            <v>188651</v>
          </cell>
          <cell r="AQ8000">
            <v>16000730</v>
          </cell>
          <cell r="AR8000">
            <v>16</v>
          </cell>
          <cell r="AS8000">
            <v>42779</v>
          </cell>
          <cell r="AT8000" t="str">
            <v>SD Terminado Acciones de Movilidad UAERMV Circuito Movilidad Salvando Vidas -</v>
          </cell>
          <cell r="AU8000">
            <v>0</v>
          </cell>
          <cell r="AV8000" t="str">
            <v>sc</v>
          </cell>
        </row>
        <row r="8001">
          <cell r="AP8001">
            <v>188652</v>
          </cell>
          <cell r="AQ8001">
            <v>16000702</v>
          </cell>
          <cell r="AR8001">
            <v>16</v>
          </cell>
          <cell r="AS8001">
            <v>42779</v>
          </cell>
          <cell r="AT8001" t="str">
            <v>SD Terminado Acciones de Movilidad UAERMV Circuito Movilidad Salvando Vidas -</v>
          </cell>
          <cell r="AU8001">
            <v>0</v>
          </cell>
          <cell r="AV8001" t="str">
            <v>sc</v>
          </cell>
        </row>
        <row r="8002">
          <cell r="AP8002">
            <v>188653</v>
          </cell>
          <cell r="AQ8002">
            <v>16000664</v>
          </cell>
          <cell r="AR8002">
            <v>16</v>
          </cell>
          <cell r="AS8002">
            <v>42775</v>
          </cell>
          <cell r="AT8002" t="str">
            <v>SD Terminado Acciones de Movilidad UAERMV Circuito Movilidad Salvando Vidas -</v>
          </cell>
          <cell r="AU8002">
            <v>0</v>
          </cell>
          <cell r="AV8002" t="str">
            <v>sc</v>
          </cell>
        </row>
        <row r="8003">
          <cell r="AP8003">
            <v>188654</v>
          </cell>
          <cell r="AQ8003">
            <v>16000636</v>
          </cell>
          <cell r="AR8003">
            <v>16</v>
          </cell>
          <cell r="AS8003">
            <v>42775</v>
          </cell>
          <cell r="AT8003" t="str">
            <v>SD Terminado Acciones de Movilidad UAERMV Circuito Movilidad Salvando Vidas -</v>
          </cell>
          <cell r="AU8003">
            <v>0</v>
          </cell>
          <cell r="AV8003" t="str">
            <v>sc</v>
          </cell>
        </row>
        <row r="8004">
          <cell r="AP8004">
            <v>188655</v>
          </cell>
          <cell r="AQ8004">
            <v>16000611</v>
          </cell>
          <cell r="AR8004">
            <v>16</v>
          </cell>
          <cell r="AS8004">
            <v>42775</v>
          </cell>
          <cell r="AT8004" t="str">
            <v>SD Terminado Acciones de Movilidad UAERMV Circuito Movilidad Salvando Vidas -</v>
          </cell>
          <cell r="AU8004">
            <v>0</v>
          </cell>
          <cell r="AV8004" t="str">
            <v>sc</v>
          </cell>
        </row>
        <row r="8005">
          <cell r="AP8005">
            <v>188658</v>
          </cell>
          <cell r="AQ8005">
            <v>16000522</v>
          </cell>
          <cell r="AR8005">
            <v>16</v>
          </cell>
          <cell r="AS8005">
            <v>42577</v>
          </cell>
          <cell r="AT8005" t="str">
            <v>COP-053-2014 Terminado Rehabilitación FDL PUENTE ARANDA Circuito Movilidad SD -</v>
          </cell>
          <cell r="AU8005">
            <v>0</v>
          </cell>
          <cell r="AV8005" t="str">
            <v>sc</v>
          </cell>
        </row>
        <row r="8006">
          <cell r="AP8006">
            <v>188659</v>
          </cell>
          <cell r="AQ8006">
            <v>16000497</v>
          </cell>
          <cell r="AR8006">
            <v>16</v>
          </cell>
          <cell r="AS8006">
            <v>42577</v>
          </cell>
          <cell r="AT8006" t="str">
            <v>COP-053-2014 Terminado Rehabilitación FDL PUENTE ARANDA Circuito Movilidad SD -</v>
          </cell>
          <cell r="AU8006">
            <v>0</v>
          </cell>
          <cell r="AV8006" t="str">
            <v>sc</v>
          </cell>
        </row>
        <row r="8007">
          <cell r="AP8007">
            <v>188661</v>
          </cell>
          <cell r="AQ8007">
            <v>16000454</v>
          </cell>
          <cell r="AR8007">
            <v>16</v>
          </cell>
          <cell r="AS8007">
            <v>42775</v>
          </cell>
          <cell r="AT8007" t="str">
            <v>SD Terminado Acciones de Movilidad UAERMV Circuito Movilidad Salvando Vidas -</v>
          </cell>
          <cell r="AU8007">
            <v>0</v>
          </cell>
          <cell r="AV8007" t="str">
            <v>sc</v>
          </cell>
        </row>
        <row r="8008">
          <cell r="AP8008">
            <v>188662</v>
          </cell>
          <cell r="AQ8008">
            <v>16000438</v>
          </cell>
          <cell r="AR8008">
            <v>16</v>
          </cell>
          <cell r="AS8008">
            <v>42775</v>
          </cell>
          <cell r="AT8008" t="str">
            <v>SD Terminado Acciones de Movilidad UAERMV Circuito Movilidad Salvando Vidas -</v>
          </cell>
          <cell r="AU8008">
            <v>0</v>
          </cell>
          <cell r="AV8008" t="str">
            <v>sc</v>
          </cell>
        </row>
        <row r="8009">
          <cell r="AP8009">
            <v>188765</v>
          </cell>
          <cell r="AQ8009">
            <v>16001739</v>
          </cell>
          <cell r="AR8009">
            <v>16</v>
          </cell>
          <cell r="AS8009">
            <v>42226</v>
          </cell>
          <cell r="AT8009" t="str">
            <v>UMV-638-2013 Terminado Acciones de Movilidad UAERMV Circuito Movilidad  -</v>
          </cell>
          <cell r="AU8009">
            <v>0</v>
          </cell>
          <cell r="AV8009" t="str">
            <v>sc</v>
          </cell>
        </row>
        <row r="8010">
          <cell r="AP8010">
            <v>188767</v>
          </cell>
          <cell r="AQ8010">
            <v>16001512</v>
          </cell>
          <cell r="AR8010">
            <v>16</v>
          </cell>
          <cell r="AS8010">
            <v>42313</v>
          </cell>
          <cell r="AT8010" t="str">
            <v>IDU-70-2008 Terminado Acciones de Movilidad IDU Circuito Movilidad  -</v>
          </cell>
          <cell r="AU8010">
            <v>0</v>
          </cell>
          <cell r="AV8010" t="str">
            <v>Viable</v>
          </cell>
        </row>
        <row r="8011">
          <cell r="AP8011">
            <v>188821</v>
          </cell>
          <cell r="AQ8011">
            <v>16001197</v>
          </cell>
          <cell r="AR8011">
            <v>16</v>
          </cell>
          <cell r="AS8011">
            <v>42226</v>
          </cell>
          <cell r="AT8011" t="str">
            <v>UMV-638-2013 Terminado Acciones de Movilidad UAERMV Circuito Movilidad  -</v>
          </cell>
          <cell r="AU8011">
            <v>0</v>
          </cell>
          <cell r="AV8011" t="str">
            <v>Viable</v>
          </cell>
        </row>
        <row r="8012">
          <cell r="AP8012">
            <v>188896</v>
          </cell>
          <cell r="AQ8012">
            <v>16001474</v>
          </cell>
          <cell r="AR8012">
            <v>16</v>
          </cell>
          <cell r="AS8012">
            <v>42768</v>
          </cell>
          <cell r="AT8012" t="str">
            <v>SD Terminado Acciones de Movilidad UAERMV Circuito Movilidad Salvando Vidas -</v>
          </cell>
          <cell r="AU8012">
            <v>0</v>
          </cell>
          <cell r="AV8012" t="str">
            <v>sc</v>
          </cell>
        </row>
        <row r="8013">
          <cell r="AP8013">
            <v>188897</v>
          </cell>
          <cell r="AQ8013">
            <v>16001398</v>
          </cell>
          <cell r="AR8013">
            <v>16</v>
          </cell>
          <cell r="AS8013">
            <v>42762</v>
          </cell>
          <cell r="AT8013" t="str">
            <v>SD Terminado Acciones de Movilidad UAERMV Circuito Movilidad Salvando Vidas -</v>
          </cell>
          <cell r="AU8013">
            <v>0</v>
          </cell>
          <cell r="AV8013" t="str">
            <v>sc</v>
          </cell>
        </row>
        <row r="8014">
          <cell r="AP8014">
            <v>188898</v>
          </cell>
          <cell r="AQ8014">
            <v>16001251</v>
          </cell>
          <cell r="AR8014">
            <v>16</v>
          </cell>
          <cell r="AS8014">
            <v>42762</v>
          </cell>
          <cell r="AT8014" t="str">
            <v>SD Terminado Acciones de Movilidad UAERMV Circuito Movilidad Salvando Vidas -</v>
          </cell>
          <cell r="AU8014">
            <v>0</v>
          </cell>
          <cell r="AV8014" t="str">
            <v>sc</v>
          </cell>
        </row>
        <row r="8015">
          <cell r="AP8015">
            <v>188902</v>
          </cell>
          <cell r="AQ8015">
            <v>16001367</v>
          </cell>
          <cell r="AR8015">
            <v>16</v>
          </cell>
          <cell r="AS8015">
            <v>42608</v>
          </cell>
          <cell r="AT8015" t="str">
            <v>SD Terminado Mantenimiento Rutinario UAERMV Circuito Movilidad SD Reporte Ejecución Julio 2016-</v>
          </cell>
          <cell r="AU8015">
            <v>0</v>
          </cell>
          <cell r="AV8015" t="str">
            <v>sc</v>
          </cell>
        </row>
        <row r="8016">
          <cell r="AP8016">
            <v>188921</v>
          </cell>
          <cell r="AQ8016">
            <v>16000941</v>
          </cell>
          <cell r="AR8016">
            <v>16</v>
          </cell>
          <cell r="AS8016">
            <v>42762</v>
          </cell>
          <cell r="AT8016" t="str">
            <v>SD Terminado Acciones de Movilidad UAERMV Circuito Movilidad Salvando Vidas -</v>
          </cell>
          <cell r="AU8016">
            <v>0</v>
          </cell>
          <cell r="AV8016" t="str">
            <v>Buen estado</v>
          </cell>
        </row>
        <row r="8017">
          <cell r="AP8017">
            <v>188922</v>
          </cell>
          <cell r="AQ8017">
            <v>16000871</v>
          </cell>
          <cell r="AR8017">
            <v>16</v>
          </cell>
          <cell r="AS8017">
            <v>42768</v>
          </cell>
          <cell r="AT8017" t="str">
            <v>SD Reservado Acciones de Movilidad UAERMV Circuito Movilidad Salvando Vidas -</v>
          </cell>
          <cell r="AU8017">
            <v>0</v>
          </cell>
          <cell r="AV8017" t="str">
            <v>Intervenida UMV</v>
          </cell>
        </row>
        <row r="8018">
          <cell r="AP8018">
            <v>188923</v>
          </cell>
          <cell r="AQ8018">
            <v>16000871</v>
          </cell>
          <cell r="AR8018">
            <v>16</v>
          </cell>
          <cell r="AS8018">
            <v>42762</v>
          </cell>
          <cell r="AT8018" t="str">
            <v>SD Terminado Acciones de Movilidad UAERMV Circuito Movilidad Salvando Vidas -</v>
          </cell>
          <cell r="AU8018">
            <v>0</v>
          </cell>
          <cell r="AV8018" t="str">
            <v>Intervenida UMV</v>
          </cell>
        </row>
        <row r="8019">
          <cell r="AP8019">
            <v>188924</v>
          </cell>
          <cell r="AQ8019">
            <v>16000798</v>
          </cell>
          <cell r="AR8019">
            <v>16</v>
          </cell>
          <cell r="AS8019">
            <v>42762</v>
          </cell>
          <cell r="AT8019" t="str">
            <v>SD Terminado Acciones de Movilidad UAERMV Circuito Movilidad Salvando Vidas -</v>
          </cell>
          <cell r="AU8019">
            <v>0</v>
          </cell>
          <cell r="AV8019" t="str">
            <v>Buen estado</v>
          </cell>
        </row>
        <row r="8020">
          <cell r="AP8020">
            <v>188926</v>
          </cell>
          <cell r="AQ8020">
            <v>16000731</v>
          </cell>
          <cell r="AR8020">
            <v>16</v>
          </cell>
          <cell r="AS8020">
            <v>42768</v>
          </cell>
          <cell r="AT8020" t="str">
            <v>SD Terminado Acciones de Movilidad UAERMV Circuito Movilidad Salvando Vidas -</v>
          </cell>
          <cell r="AU8020">
            <v>0</v>
          </cell>
          <cell r="AV8020" t="str">
            <v>Intervenido contrato IDU-2128-2013</v>
          </cell>
        </row>
        <row r="8021">
          <cell r="AP8021">
            <v>188928</v>
          </cell>
          <cell r="AQ8021">
            <v>16000670</v>
          </cell>
          <cell r="AR8021">
            <v>16</v>
          </cell>
          <cell r="AS8021">
            <v>42768</v>
          </cell>
          <cell r="AT8021" t="str">
            <v>SD Terminado Acciones de Movilidad UAERMV Circuito Movilidad Salvando Vidas -</v>
          </cell>
          <cell r="AU8021">
            <v>0</v>
          </cell>
          <cell r="AV8021" t="str">
            <v>Intervenido contrato IDU-2128-2013</v>
          </cell>
        </row>
        <row r="8022">
          <cell r="AP8022">
            <v>188929</v>
          </cell>
          <cell r="AQ8022">
            <v>16000670</v>
          </cell>
          <cell r="AR8022">
            <v>16</v>
          </cell>
          <cell r="AS8022">
            <v>42768</v>
          </cell>
          <cell r="AT8022" t="str">
            <v>SD Terminado Acciones de Movilidad UAERMV Circuito Movilidad Salvando Vidas -</v>
          </cell>
          <cell r="AU8022">
            <v>0</v>
          </cell>
          <cell r="AV8022" t="str">
            <v>Buen estado</v>
          </cell>
        </row>
        <row r="8023">
          <cell r="AP8023">
            <v>188938</v>
          </cell>
          <cell r="AQ8023">
            <v>16000286</v>
          </cell>
          <cell r="AR8023">
            <v>16</v>
          </cell>
          <cell r="AS8023">
            <v>42534</v>
          </cell>
          <cell r="AT8023" t="str">
            <v>IDU-1806-2015 Terminado Mantenimiento Periódico IDU Circuito Movilidad BRIGADA FASE I - MVA NO TRONCAL Y SITP -</v>
          </cell>
          <cell r="AU8023">
            <v>0</v>
          </cell>
          <cell r="AV8023" t="str">
            <v>IDU-1806-2015</v>
          </cell>
        </row>
        <row r="8024">
          <cell r="AP8024">
            <v>189113</v>
          </cell>
          <cell r="AQ8024">
            <v>16000290</v>
          </cell>
          <cell r="AR8024">
            <v>16</v>
          </cell>
          <cell r="AS8024">
            <v>42313</v>
          </cell>
          <cell r="AT8024" t="str">
            <v>CONV-009-2011 Terminado Mantenimiento Periódico IDU Circuito Movilidad  -</v>
          </cell>
          <cell r="AU8024">
            <v>0</v>
          </cell>
          <cell r="AV8024" t="str">
            <v>UMV-638-2013</v>
          </cell>
        </row>
        <row r="8025">
          <cell r="AP8025">
            <v>189114</v>
          </cell>
          <cell r="AQ8025">
            <v>16000290</v>
          </cell>
          <cell r="AR8025">
            <v>16</v>
          </cell>
          <cell r="AS8025">
            <v>42226</v>
          </cell>
          <cell r="AT8025" t="str">
            <v>UMV-638-2013 Terminado Acciones de Movilidad UAERMV Circuito Movilidad  -</v>
          </cell>
          <cell r="AU8025">
            <v>0</v>
          </cell>
          <cell r="AV8025" t="str">
            <v>Viable</v>
          </cell>
        </row>
        <row r="8026">
          <cell r="AP8026">
            <v>189115</v>
          </cell>
          <cell r="AQ8026">
            <v>16000250</v>
          </cell>
          <cell r="AR8026">
            <v>16</v>
          </cell>
          <cell r="AS8026">
            <v>42313</v>
          </cell>
          <cell r="AT8026" t="str">
            <v>CONV-009-2011 Terminado Mantenimiento Periódico IDU Circuito Movilidad  -</v>
          </cell>
          <cell r="AU8026">
            <v>0</v>
          </cell>
          <cell r="AV8026" t="str">
            <v>UMV-638-2013</v>
          </cell>
        </row>
        <row r="8027">
          <cell r="AP8027">
            <v>189116</v>
          </cell>
          <cell r="AQ8027">
            <v>16000250</v>
          </cell>
          <cell r="AR8027">
            <v>16</v>
          </cell>
          <cell r="AS8027">
            <v>42226</v>
          </cell>
          <cell r="AT8027" t="str">
            <v>UMV-638-2013 Terminado Acciones de Movilidad UAERMV Circuito Movilidad  -</v>
          </cell>
          <cell r="AU8027">
            <v>0</v>
          </cell>
          <cell r="AV8027" t="str">
            <v>UMV-638-2013</v>
          </cell>
        </row>
        <row r="8028">
          <cell r="AP8028">
            <v>189117</v>
          </cell>
          <cell r="AQ8028">
            <v>16000210</v>
          </cell>
          <cell r="AR8028">
            <v>16</v>
          </cell>
          <cell r="AS8028">
            <v>42313</v>
          </cell>
          <cell r="AT8028" t="str">
            <v>CONV-009-2011 Terminado Mantenimiento Periódico IDU Circuito Movilidad  -</v>
          </cell>
          <cell r="AU8028">
            <v>0</v>
          </cell>
          <cell r="AV8028" t="str">
            <v>UMV-638-2013</v>
          </cell>
        </row>
        <row r="8029">
          <cell r="AP8029">
            <v>189118</v>
          </cell>
          <cell r="AQ8029">
            <v>16000210</v>
          </cell>
          <cell r="AR8029">
            <v>16</v>
          </cell>
          <cell r="AS8029">
            <v>42226</v>
          </cell>
          <cell r="AT8029" t="str">
            <v>UMV-638-2013 Terminado Acciones de Movilidad UAERMV Circuito Movilidad  -</v>
          </cell>
          <cell r="AU8029">
            <v>0</v>
          </cell>
          <cell r="AV8029" t="str">
            <v>UMV-638-2013</v>
          </cell>
        </row>
        <row r="8030">
          <cell r="AP8030">
            <v>189119</v>
          </cell>
          <cell r="AQ8030">
            <v>16000171</v>
          </cell>
          <cell r="AR8030">
            <v>16</v>
          </cell>
          <cell r="AS8030">
            <v>42313</v>
          </cell>
          <cell r="AT8030" t="str">
            <v>CONV-009-2011 Terminado Mantenimiento Periódico IDU Circuito Movilidad  -</v>
          </cell>
          <cell r="AU8030">
            <v>0</v>
          </cell>
          <cell r="AV8030" t="str">
            <v>UMV-638-2013</v>
          </cell>
        </row>
        <row r="8031">
          <cell r="AP8031">
            <v>189120</v>
          </cell>
          <cell r="AQ8031">
            <v>16000171</v>
          </cell>
          <cell r="AR8031">
            <v>16</v>
          </cell>
          <cell r="AS8031">
            <v>42226</v>
          </cell>
          <cell r="AT8031" t="str">
            <v>UMV-638-2013 Terminado Acciones de Movilidad UAERMV Circuito Movilidad  -</v>
          </cell>
          <cell r="AU8031">
            <v>0</v>
          </cell>
          <cell r="AV8031" t="str">
            <v>UMV-638-2013</v>
          </cell>
        </row>
        <row r="8032">
          <cell r="AP8032">
            <v>189121</v>
          </cell>
          <cell r="AQ8032">
            <v>16000138</v>
          </cell>
          <cell r="AR8032">
            <v>16</v>
          </cell>
          <cell r="AS8032">
            <v>42226</v>
          </cell>
          <cell r="AT8032" t="str">
            <v>UMV-638-2013 Terminado Acciones de Movilidad UAERMV Circuito Movilidad  -</v>
          </cell>
          <cell r="AU8032">
            <v>0</v>
          </cell>
          <cell r="AV8032" t="str">
            <v>UMV-638-2013</v>
          </cell>
        </row>
        <row r="8033">
          <cell r="AP8033">
            <v>189122</v>
          </cell>
          <cell r="AQ8033">
            <v>16000138</v>
          </cell>
          <cell r="AR8033">
            <v>16</v>
          </cell>
          <cell r="AS8033">
            <v>42226</v>
          </cell>
          <cell r="AT8033" t="str">
            <v>UMV-638-2013 Terminado Acciones de Movilidad UAERMV Circuito Movilidad  -</v>
          </cell>
          <cell r="AU8033">
            <v>0</v>
          </cell>
          <cell r="AV8033" t="str">
            <v>UMV-638-2013</v>
          </cell>
        </row>
        <row r="8034">
          <cell r="AP8034">
            <v>189236</v>
          </cell>
          <cell r="AQ8034">
            <v>16001475</v>
          </cell>
          <cell r="AR8034">
            <v>16</v>
          </cell>
          <cell r="AS8034">
            <v>42775</v>
          </cell>
          <cell r="AT8034" t="str">
            <v>SD Terminado Acciones de Movilidad UAERMV Circuito Movilidad Salvando Vidas -</v>
          </cell>
          <cell r="AU8034">
            <v>0</v>
          </cell>
          <cell r="AV8034" t="str">
            <v>sc</v>
          </cell>
        </row>
        <row r="8035">
          <cell r="AP8035">
            <v>189237</v>
          </cell>
          <cell r="AQ8035">
            <v>16001405</v>
          </cell>
          <cell r="AR8035">
            <v>16</v>
          </cell>
          <cell r="AS8035">
            <v>42775</v>
          </cell>
          <cell r="AT8035" t="str">
            <v>SD Terminado Acciones de Movilidad UAERMV Circuito Movilidad Salvando Vidas -</v>
          </cell>
          <cell r="AU8035">
            <v>0</v>
          </cell>
          <cell r="AV8035" t="str">
            <v>sc</v>
          </cell>
        </row>
        <row r="8036">
          <cell r="AP8036">
            <v>189238</v>
          </cell>
          <cell r="AQ8036">
            <v>16001364</v>
          </cell>
          <cell r="AR8036">
            <v>16</v>
          </cell>
          <cell r="AS8036">
            <v>42667</v>
          </cell>
          <cell r="AT8036" t="str">
            <v>SD Terminado Rehabilitación UAERMV Circuito Movilidad SD Intervenida 11/04/2014 Reporte depuración ejecución UMV-</v>
          </cell>
          <cell r="AU8036">
            <v>0</v>
          </cell>
          <cell r="AV8036" t="str">
            <v>sc</v>
          </cell>
        </row>
        <row r="8037">
          <cell r="AP8037">
            <v>189241</v>
          </cell>
          <cell r="AQ8037">
            <v>16001160</v>
          </cell>
          <cell r="AR8037">
            <v>16</v>
          </cell>
          <cell r="AS8037">
            <v>42226</v>
          </cell>
          <cell r="AT8037" t="str">
            <v>UMV-638-2013 Terminado Acciones de Movilidad UAERMV Local  -</v>
          </cell>
          <cell r="AU8037">
            <v>0</v>
          </cell>
          <cell r="AV8037" t="str">
            <v>sc</v>
          </cell>
        </row>
        <row r="8038">
          <cell r="AP8038">
            <v>189290</v>
          </cell>
          <cell r="AQ8038">
            <v>16001300</v>
          </cell>
          <cell r="AR8038">
            <v>16</v>
          </cell>
          <cell r="AS8038">
            <v>42775</v>
          </cell>
          <cell r="AT8038" t="str">
            <v>SD Terminado Acciones de Movilidad UAERMV Circuito Movilidad Salvando Vidas -</v>
          </cell>
          <cell r="AU8038">
            <v>0</v>
          </cell>
          <cell r="AV8038" t="str">
            <v>sc</v>
          </cell>
        </row>
        <row r="8039">
          <cell r="AP8039">
            <v>189291</v>
          </cell>
          <cell r="AQ8039">
            <v>16001175</v>
          </cell>
          <cell r="AR8039">
            <v>16</v>
          </cell>
          <cell r="AS8039">
            <v>42768</v>
          </cell>
          <cell r="AT8039" t="str">
            <v>SD Terminado Acciones de Movilidad UAERMV Circuito Movilidad Salvando Vidas -</v>
          </cell>
          <cell r="AU8039">
            <v>0</v>
          </cell>
          <cell r="AV8039" t="str">
            <v>sc</v>
          </cell>
        </row>
        <row r="8040">
          <cell r="AP8040">
            <v>189294</v>
          </cell>
          <cell r="AQ8040">
            <v>16000861</v>
          </cell>
          <cell r="AR8040">
            <v>16</v>
          </cell>
          <cell r="AS8040">
            <v>42313</v>
          </cell>
          <cell r="AT8040" t="str">
            <v>CONV-009-2011 Terminado Acciones de Movilidad IDU Circuito Movilidad  -</v>
          </cell>
          <cell r="AU8040">
            <v>0</v>
          </cell>
          <cell r="AV8040" t="str">
            <v>sc</v>
          </cell>
        </row>
        <row r="8041">
          <cell r="AP8041">
            <v>189338</v>
          </cell>
          <cell r="AQ8041">
            <v>16001302</v>
          </cell>
          <cell r="AR8041">
            <v>16</v>
          </cell>
          <cell r="AS8041">
            <v>42731</v>
          </cell>
          <cell r="AT8041" t="str">
            <v>SD Reservado Mantenimiento Periódico IDU Circuito Movilidad EJECUCION SITP 2016 -</v>
          </cell>
          <cell r="AU8041">
            <v>0</v>
          </cell>
          <cell r="AV8041" t="str">
            <v>Reservado SITP 2016</v>
          </cell>
        </row>
        <row r="8042">
          <cell r="AP8042">
            <v>189339</v>
          </cell>
          <cell r="AQ8042">
            <v>16001255</v>
          </cell>
          <cell r="AR8042">
            <v>16</v>
          </cell>
          <cell r="AS8042">
            <v>42731</v>
          </cell>
          <cell r="AT8042" t="str">
            <v>SD Reservado Mantenimiento Periódico IDU Circuito Movilidad EJECUCION SITP 2016 -</v>
          </cell>
          <cell r="AU8042">
            <v>0</v>
          </cell>
          <cell r="AV8042" t="str">
            <v>Reservado SITP 2016</v>
          </cell>
        </row>
        <row r="8043">
          <cell r="AP8043">
            <v>189495</v>
          </cell>
          <cell r="AQ8043">
            <v>16000168</v>
          </cell>
          <cell r="AR8043">
            <v>16</v>
          </cell>
          <cell r="AS8043">
            <v>42313</v>
          </cell>
          <cell r="AT8043" t="str">
            <v>IDU-1718-2014 Terminado Mantenimiento Rutinario IDU Arterial  -</v>
          </cell>
          <cell r="AU8043">
            <v>0</v>
          </cell>
          <cell r="AV8043" t="str">
            <v>sc</v>
          </cell>
        </row>
        <row r="8044">
          <cell r="AP8044">
            <v>320112</v>
          </cell>
          <cell r="AQ8044">
            <v>6000024</v>
          </cell>
          <cell r="AR8044">
            <v>16</v>
          </cell>
          <cell r="AS8044">
            <v>42313</v>
          </cell>
          <cell r="AT8044" t="str">
            <v>IDU-1718-2014 Terminado Mantenimiento Rutinario IDU Arterial  -</v>
          </cell>
          <cell r="AU8044">
            <v>0</v>
          </cell>
          <cell r="AV8044" t="str">
            <v>sc</v>
          </cell>
        </row>
        <row r="8045">
          <cell r="AP8045">
            <v>320114</v>
          </cell>
          <cell r="AQ8045">
            <v>6000024</v>
          </cell>
          <cell r="AR8045">
            <v>16</v>
          </cell>
          <cell r="AS8045">
            <v>42313</v>
          </cell>
          <cell r="AT8045" t="str">
            <v>IDU-1718-2014 Terminado Mantenimiento Rutinario IDU Arterial  -</v>
          </cell>
          <cell r="AU8045">
            <v>0</v>
          </cell>
          <cell r="AV8045" t="str">
            <v>sc</v>
          </cell>
        </row>
        <row r="8046">
          <cell r="AP8046">
            <v>320116</v>
          </cell>
          <cell r="AQ8046">
            <v>6000024</v>
          </cell>
          <cell r="AR8046">
            <v>16</v>
          </cell>
          <cell r="AS8046">
            <v>42313</v>
          </cell>
          <cell r="AT8046" t="str">
            <v>IDU-1718-2014 Terminado Mantenimiento Rutinario IDU Arterial  -</v>
          </cell>
          <cell r="AU8046">
            <v>0</v>
          </cell>
          <cell r="AV8046" t="str">
            <v>sc</v>
          </cell>
        </row>
        <row r="8047">
          <cell r="AP8047">
            <v>320121</v>
          </cell>
          <cell r="AQ8047">
            <v>6000025</v>
          </cell>
          <cell r="AR8047">
            <v>16</v>
          </cell>
          <cell r="AS8047">
            <v>42313</v>
          </cell>
          <cell r="AT8047" t="str">
            <v>IDU-1718-2014 Terminado Mantenimiento Rutinario IDU Arterial  -</v>
          </cell>
          <cell r="AU8047">
            <v>0</v>
          </cell>
          <cell r="AV8047" t="str">
            <v>sc</v>
          </cell>
        </row>
        <row r="8048">
          <cell r="AP8048">
            <v>320123</v>
          </cell>
          <cell r="AQ8048">
            <v>6000025</v>
          </cell>
          <cell r="AR8048">
            <v>16</v>
          </cell>
          <cell r="AS8048">
            <v>42313</v>
          </cell>
          <cell r="AT8048" t="str">
            <v>IDU-1718-2014 Terminado Mantenimiento Rutinario IDU Arterial  -</v>
          </cell>
          <cell r="AU8048">
            <v>0</v>
          </cell>
          <cell r="AV8048" t="str">
            <v>sc</v>
          </cell>
        </row>
        <row r="8049">
          <cell r="AP8049">
            <v>320125</v>
          </cell>
          <cell r="AQ8049">
            <v>6000025</v>
          </cell>
          <cell r="AR8049">
            <v>16</v>
          </cell>
          <cell r="AS8049">
            <v>42313</v>
          </cell>
          <cell r="AT8049" t="str">
            <v>IDU-1718-2014 Terminado Mantenimiento Rutinario IDU Arterial  -</v>
          </cell>
          <cell r="AU8049">
            <v>0</v>
          </cell>
          <cell r="AV8049" t="str">
            <v>sc</v>
          </cell>
        </row>
        <row r="8050">
          <cell r="AP8050">
            <v>320144</v>
          </cell>
          <cell r="AQ8050">
            <v>6000030</v>
          </cell>
          <cell r="AR8050">
            <v>16</v>
          </cell>
          <cell r="AS8050">
            <v>42313</v>
          </cell>
          <cell r="AT8050" t="str">
            <v>IDU-1718-2014 Terminado Mantenimiento Rutinario IDU Arterial  -</v>
          </cell>
          <cell r="AU8050">
            <v>0</v>
          </cell>
          <cell r="AV8050" t="str">
            <v>sc</v>
          </cell>
        </row>
        <row r="8051">
          <cell r="AP8051">
            <v>320146</v>
          </cell>
          <cell r="AQ8051">
            <v>6000030</v>
          </cell>
          <cell r="AR8051">
            <v>16</v>
          </cell>
          <cell r="AS8051">
            <v>42313</v>
          </cell>
          <cell r="AT8051" t="str">
            <v>IDU-1718-2014 Terminado Mantenimiento Rutinario IDU Arterial  -</v>
          </cell>
          <cell r="AU8051">
            <v>0</v>
          </cell>
          <cell r="AV8051" t="str">
            <v>sc</v>
          </cell>
        </row>
        <row r="8052">
          <cell r="AP8052">
            <v>325547</v>
          </cell>
          <cell r="AQ8052">
            <v>6001872</v>
          </cell>
          <cell r="AR8052">
            <v>16</v>
          </cell>
          <cell r="AS8052">
            <v>42313</v>
          </cell>
          <cell r="AT8052" t="str">
            <v>IDU-1718-2014 Terminado Mantenimiento Rutinario IDU Arterial  -</v>
          </cell>
          <cell r="AU8052">
            <v>0</v>
          </cell>
          <cell r="AV8052" t="str">
            <v>sc</v>
          </cell>
        </row>
        <row r="8053">
          <cell r="AP8053">
            <v>325549</v>
          </cell>
          <cell r="AQ8053">
            <v>6001872</v>
          </cell>
          <cell r="AR8053">
            <v>16</v>
          </cell>
          <cell r="AS8053">
            <v>42313</v>
          </cell>
          <cell r="AT8053" t="str">
            <v>IDU-1718-2014 Terminado Mantenimiento Rutinario IDU Arterial  -</v>
          </cell>
          <cell r="AU8053">
            <v>0</v>
          </cell>
          <cell r="AV8053" t="str">
            <v>sc</v>
          </cell>
        </row>
        <row r="8054">
          <cell r="AP8054">
            <v>325551</v>
          </cell>
          <cell r="AQ8054">
            <v>6001872</v>
          </cell>
          <cell r="AR8054">
            <v>16</v>
          </cell>
          <cell r="AS8054">
            <v>42313</v>
          </cell>
          <cell r="AT8054" t="str">
            <v>IDU-1718-2014 Terminado Mantenimiento Rutinario IDU Arterial  -</v>
          </cell>
          <cell r="AU8054">
            <v>0</v>
          </cell>
          <cell r="AV8054" t="str">
            <v>sc</v>
          </cell>
        </row>
        <row r="8055">
          <cell r="AP8055">
            <v>325554</v>
          </cell>
          <cell r="AQ8055">
            <v>6001873</v>
          </cell>
          <cell r="AR8055">
            <v>16</v>
          </cell>
          <cell r="AS8055">
            <v>42313</v>
          </cell>
          <cell r="AT8055" t="str">
            <v>IDU-1718-2014 Terminado Mantenimiento Rutinario IDU Arterial  -</v>
          </cell>
          <cell r="AU8055">
            <v>0</v>
          </cell>
          <cell r="AV8055" t="str">
            <v>sc</v>
          </cell>
        </row>
        <row r="8056">
          <cell r="AP8056">
            <v>325556</v>
          </cell>
          <cell r="AQ8056">
            <v>6001873</v>
          </cell>
          <cell r="AR8056">
            <v>16</v>
          </cell>
          <cell r="AS8056">
            <v>42313</v>
          </cell>
          <cell r="AT8056" t="str">
            <v>IDU-1718-2014 Terminado Mantenimiento Rutinario IDU Arterial  -</v>
          </cell>
          <cell r="AU8056">
            <v>0</v>
          </cell>
          <cell r="AV8056" t="str">
            <v>sc</v>
          </cell>
        </row>
        <row r="8057">
          <cell r="AP8057">
            <v>325559</v>
          </cell>
          <cell r="AQ8057">
            <v>6001874</v>
          </cell>
          <cell r="AR8057">
            <v>16</v>
          </cell>
          <cell r="AS8057">
            <v>42313</v>
          </cell>
          <cell r="AT8057" t="str">
            <v>SD Terminado Mantenimiento Periódico UAERMV Arterial  -</v>
          </cell>
          <cell r="AU8057">
            <v>0</v>
          </cell>
          <cell r="AV8057" t="str">
            <v>sc</v>
          </cell>
        </row>
        <row r="8058">
          <cell r="AP8058">
            <v>325561</v>
          </cell>
          <cell r="AQ8058">
            <v>6001874</v>
          </cell>
          <cell r="AR8058">
            <v>16</v>
          </cell>
          <cell r="AS8058">
            <v>42313</v>
          </cell>
          <cell r="AT8058" t="str">
            <v>SD Terminado Mantenimiento Periódico UAERMV Arterial  -</v>
          </cell>
          <cell r="AU8058">
            <v>0</v>
          </cell>
          <cell r="AV8058" t="str">
            <v>sc</v>
          </cell>
        </row>
        <row r="8059">
          <cell r="AP8059">
            <v>390335</v>
          </cell>
          <cell r="AQ8059">
            <v>9004011</v>
          </cell>
          <cell r="AR8059">
            <v>16</v>
          </cell>
          <cell r="AS8059">
            <v>42412</v>
          </cell>
          <cell r="AT8059" t="str">
            <v>IDU-1806-2015 Contratado Mantenimiento Periódico IDU Arterial BRIGADA DE REACCIÓN VIAL -</v>
          </cell>
          <cell r="AU8059">
            <v>0</v>
          </cell>
          <cell r="AV8059" t="str">
            <v>sc</v>
          </cell>
        </row>
        <row r="8060">
          <cell r="AP8060">
            <v>390337</v>
          </cell>
          <cell r="AQ8060">
            <v>9004011</v>
          </cell>
          <cell r="AR8060">
            <v>16</v>
          </cell>
          <cell r="AS8060">
            <v>42412</v>
          </cell>
          <cell r="AT8060" t="str">
            <v>IDU-1806-2015 Contratado Mantenimiento Periódico IDU Arterial BRIGADA DE REACCIÓN VIAL -</v>
          </cell>
          <cell r="AU8060">
            <v>0</v>
          </cell>
          <cell r="AV8060" t="str">
            <v>sc</v>
          </cell>
        </row>
        <row r="8061">
          <cell r="AP8061">
            <v>390339</v>
          </cell>
          <cell r="AQ8061">
            <v>9004011</v>
          </cell>
          <cell r="AR8061">
            <v>16</v>
          </cell>
          <cell r="AS8061">
            <v>42412</v>
          </cell>
          <cell r="AT8061" t="str">
            <v>IDU-1806-2015 Contratado Mantenimiento Periódico IDU Arterial BRIGADA DE REACCIÓN VIAL -</v>
          </cell>
          <cell r="AU8061">
            <v>0</v>
          </cell>
          <cell r="AV8061" t="str">
            <v>sc</v>
          </cell>
        </row>
        <row r="8062">
          <cell r="AP8062">
            <v>390341</v>
          </cell>
          <cell r="AQ8062">
            <v>9004011</v>
          </cell>
          <cell r="AR8062">
            <v>16</v>
          </cell>
          <cell r="AS8062">
            <v>42412</v>
          </cell>
          <cell r="AT8062" t="str">
            <v>IDU-1806-2015 Contratado Mantenimiento Periódico IDU Arterial BRIGADA DE REACCIÓN VIAL -</v>
          </cell>
          <cell r="AU8062">
            <v>0</v>
          </cell>
          <cell r="AV8062" t="str">
            <v>sc</v>
          </cell>
        </row>
        <row r="8063">
          <cell r="AP8063">
            <v>390397</v>
          </cell>
          <cell r="AQ8063">
            <v>9004025</v>
          </cell>
          <cell r="AR8063">
            <v>16</v>
          </cell>
          <cell r="AS8063">
            <v>42412</v>
          </cell>
          <cell r="AT8063" t="str">
            <v>IDU-1806-2015 Contratado Mantenimiento Periódico IDU Arterial BRIGADA DE REACCIÓN VIAL -</v>
          </cell>
          <cell r="AU8063">
            <v>0</v>
          </cell>
          <cell r="AV8063" t="str">
            <v>sc</v>
          </cell>
        </row>
        <row r="8064">
          <cell r="AP8064">
            <v>390443</v>
          </cell>
          <cell r="AQ8064">
            <v>9004035</v>
          </cell>
          <cell r="AR8064">
            <v>16</v>
          </cell>
          <cell r="AS8064">
            <v>42412</v>
          </cell>
          <cell r="AT8064" t="str">
            <v>IDU-1806-2015 Contratado Mantenimiento Periódico IDU Arterial BRIGADA DE REACCIÓN VIAL -</v>
          </cell>
          <cell r="AU8064">
            <v>0</v>
          </cell>
          <cell r="AV8064" t="str">
            <v>sc</v>
          </cell>
        </row>
        <row r="8065">
          <cell r="AP8065">
            <v>390507</v>
          </cell>
          <cell r="AQ8065">
            <v>9004045</v>
          </cell>
          <cell r="AR8065">
            <v>16</v>
          </cell>
          <cell r="AS8065">
            <v>42412</v>
          </cell>
          <cell r="AT8065" t="str">
            <v>IDU-1806-2015 Contratado Mantenimiento Periódico IDU Arterial BRIGADA DE REACCIÓN VIAL -</v>
          </cell>
          <cell r="AU8065">
            <v>0</v>
          </cell>
          <cell r="AV8065" t="str">
            <v>sc</v>
          </cell>
        </row>
        <row r="8066">
          <cell r="AP8066">
            <v>471414</v>
          </cell>
          <cell r="AQ8066">
            <v>6001953</v>
          </cell>
          <cell r="AR8066">
            <v>16</v>
          </cell>
          <cell r="AS8066">
            <v>42313</v>
          </cell>
          <cell r="AT8066" t="str">
            <v>IDU-1718-2014 Terminado Mantenimiento Rutinario IDU Arterial  --POLIZA ESTABILIDAD ACTIVA</v>
          </cell>
          <cell r="AU8066">
            <v>44466</v>
          </cell>
          <cell r="AV8066" t="str">
            <v>sc</v>
          </cell>
        </row>
        <row r="8067">
          <cell r="AP8067">
            <v>471415</v>
          </cell>
          <cell r="AQ8067">
            <v>6001953</v>
          </cell>
          <cell r="AR8067">
            <v>16</v>
          </cell>
          <cell r="AS8067">
            <v>42313</v>
          </cell>
          <cell r="AT8067" t="str">
            <v>IDU-1718-2014 Terminado Mantenimiento Rutinario IDU Arterial  --POLIZA ESTABILIDAD ACTIVA</v>
          </cell>
          <cell r="AU8067">
            <v>44466</v>
          </cell>
          <cell r="AV8067" t="str">
            <v>sc</v>
          </cell>
        </row>
        <row r="8068">
          <cell r="AP8068">
            <v>471416</v>
          </cell>
          <cell r="AQ8068">
            <v>6001953</v>
          </cell>
          <cell r="AR8068">
            <v>16</v>
          </cell>
          <cell r="AS8068">
            <v>42313</v>
          </cell>
          <cell r="AT8068" t="str">
            <v>IDU-1718-2014 Terminado Mantenimiento Rutinario IDU Arterial  --POLIZA ESTABILIDAD ACTIVA</v>
          </cell>
          <cell r="AU8068">
            <v>44466</v>
          </cell>
          <cell r="AV8068" t="str">
            <v>sc</v>
          </cell>
        </row>
        <row r="8069">
          <cell r="AP8069">
            <v>471418</v>
          </cell>
          <cell r="AQ8069">
            <v>6001954</v>
          </cell>
          <cell r="AR8069">
            <v>16</v>
          </cell>
          <cell r="AS8069">
            <v>42313</v>
          </cell>
          <cell r="AT8069" t="str">
            <v>IDU-1718-2014 Terminado Mantenimiento Rutinario IDU Arterial  -</v>
          </cell>
          <cell r="AU8069">
            <v>0</v>
          </cell>
          <cell r="AV8069" t="str">
            <v>sc</v>
          </cell>
        </row>
        <row r="8070">
          <cell r="AP8070">
            <v>471419</v>
          </cell>
          <cell r="AQ8070">
            <v>6001954</v>
          </cell>
          <cell r="AR8070">
            <v>16</v>
          </cell>
          <cell r="AS8070">
            <v>42313</v>
          </cell>
          <cell r="AT8070" t="str">
            <v>IDU-1718-2014 Terminado Mantenimiento Rutinario IDU Arterial  -</v>
          </cell>
          <cell r="AU8070">
            <v>0</v>
          </cell>
          <cell r="AV8070" t="str">
            <v>sc</v>
          </cell>
        </row>
        <row r="8071">
          <cell r="AP8071">
            <v>472694</v>
          </cell>
          <cell r="AQ8071">
            <v>16004226</v>
          </cell>
          <cell r="AR8071">
            <v>16</v>
          </cell>
          <cell r="AS8071">
            <v>42313</v>
          </cell>
          <cell r="AT8071" t="str">
            <v>IDU-1718-2014 Terminado Mantenimiento Rutinario IDU Arterial  -</v>
          </cell>
          <cell r="AU8071">
            <v>0</v>
          </cell>
          <cell r="AV8071" t="str">
            <v>sc</v>
          </cell>
        </row>
        <row r="8072">
          <cell r="AP8072">
            <v>472697</v>
          </cell>
          <cell r="AQ8072">
            <v>16004488</v>
          </cell>
          <cell r="AR8072">
            <v>16</v>
          </cell>
          <cell r="AS8072">
            <v>42226</v>
          </cell>
          <cell r="AT8072" t="str">
            <v>UMV-638-2013 Terminado Acciones de Movilidad UAERMV Circuito Movilidad  -</v>
          </cell>
          <cell r="AU8072">
            <v>0</v>
          </cell>
          <cell r="AV8072" t="str">
            <v>UMV-638-2013</v>
          </cell>
        </row>
        <row r="8073">
          <cell r="AP8073">
            <v>472703</v>
          </cell>
          <cell r="AQ8073">
            <v>16004499</v>
          </cell>
          <cell r="AR8073">
            <v>16</v>
          </cell>
          <cell r="AS8073">
            <v>42515</v>
          </cell>
          <cell r="AT8073" t="str">
            <v>IDU-2128-2013 Terminado Conservacion IDU Circuito Movilidad SD -</v>
          </cell>
          <cell r="AU8073">
            <v>0</v>
          </cell>
          <cell r="AV8073" t="str">
            <v>Buen estado</v>
          </cell>
        </row>
        <row r="8074">
          <cell r="AP8074">
            <v>472713</v>
          </cell>
          <cell r="AQ8074">
            <v>16004512</v>
          </cell>
          <cell r="AR8074">
            <v>16</v>
          </cell>
          <cell r="AS8074">
            <v>42313</v>
          </cell>
          <cell r="AT8074" t="str">
            <v>IDU-70-2008 Terminado Rehabilitación IDU Circuito Movilidad  -</v>
          </cell>
          <cell r="AU8074">
            <v>0</v>
          </cell>
          <cell r="AV8074" t="str">
            <v>Contrato 070-2008</v>
          </cell>
        </row>
        <row r="8075">
          <cell r="AP8075">
            <v>472717</v>
          </cell>
          <cell r="AQ8075">
            <v>16001159</v>
          </cell>
          <cell r="AR8075">
            <v>16</v>
          </cell>
          <cell r="AS8075">
            <v>42226</v>
          </cell>
          <cell r="AT8075" t="str">
            <v>UMV-638-2013 Terminado Acciones de Movilidad UAERMV Arterial  -</v>
          </cell>
          <cell r="AU8075">
            <v>0</v>
          </cell>
          <cell r="AV8075" t="str">
            <v>sc</v>
          </cell>
        </row>
        <row r="8076">
          <cell r="AP8076">
            <v>472719</v>
          </cell>
          <cell r="AQ8076">
            <v>16004529</v>
          </cell>
          <cell r="AR8076">
            <v>16</v>
          </cell>
          <cell r="AS8076">
            <v>42313</v>
          </cell>
          <cell r="AT8076" t="str">
            <v>IDU-1718-2014 Terminado Mantenimiento Rutinario IDU Arterial  -</v>
          </cell>
          <cell r="AU8076">
            <v>0</v>
          </cell>
          <cell r="AV8076" t="str">
            <v>sc</v>
          </cell>
        </row>
        <row r="8077">
          <cell r="AP8077">
            <v>472720</v>
          </cell>
          <cell r="AQ8077">
            <v>16004530</v>
          </cell>
          <cell r="AR8077">
            <v>16</v>
          </cell>
          <cell r="AS8077">
            <v>42313</v>
          </cell>
          <cell r="AT8077" t="str">
            <v>IDU-1718-2014 Terminado Mantenimiento Rutinario IDU Arterial  -</v>
          </cell>
          <cell r="AU8077">
            <v>0</v>
          </cell>
          <cell r="AV8077" t="str">
            <v>sc</v>
          </cell>
        </row>
        <row r="8078">
          <cell r="AP8078">
            <v>484508</v>
          </cell>
          <cell r="AQ8078">
            <v>50008122</v>
          </cell>
          <cell r="AR8078">
            <v>16</v>
          </cell>
          <cell r="AS8078">
            <v>42313</v>
          </cell>
          <cell r="AT8078" t="str">
            <v>IDU-1718-2014 Terminado Mantenimiento Rutinario IDU Arterial  -Puente 12-POLIZA ESTABILIDAD ACTIVA</v>
          </cell>
          <cell r="AU8078">
            <v>44053</v>
          </cell>
          <cell r="AV8078" t="str">
            <v>sc</v>
          </cell>
        </row>
        <row r="8079">
          <cell r="AP8079">
            <v>484532</v>
          </cell>
          <cell r="AQ8079">
            <v>15000111</v>
          </cell>
          <cell r="AR8079">
            <v>16</v>
          </cell>
          <cell r="AS8079">
            <v>42313</v>
          </cell>
          <cell r="AT8079" t="str">
            <v>IDU-1718-2014 Terminado Mantenimiento Rutinario IDU Arterial  -</v>
          </cell>
          <cell r="AU8079">
            <v>0</v>
          </cell>
          <cell r="AV8079" t="str">
            <v>sc</v>
          </cell>
        </row>
        <row r="8080">
          <cell r="AP8080">
            <v>484533</v>
          </cell>
          <cell r="AQ8080">
            <v>15000124</v>
          </cell>
          <cell r="AR8080">
            <v>16</v>
          </cell>
          <cell r="AS8080">
            <v>42313</v>
          </cell>
          <cell r="AT8080" t="str">
            <v>IDU-1718-2014 Terminado Mantenimiento Rutinario IDU Arterial  -</v>
          </cell>
          <cell r="AU8080">
            <v>0</v>
          </cell>
          <cell r="AV8080" t="str">
            <v>sc</v>
          </cell>
        </row>
        <row r="8081">
          <cell r="AP8081">
            <v>484538</v>
          </cell>
          <cell r="AQ8081">
            <v>15000142</v>
          </cell>
          <cell r="AR8081">
            <v>16</v>
          </cell>
          <cell r="AS8081">
            <v>42313</v>
          </cell>
          <cell r="AT8081" t="str">
            <v>IDU-1718-2014 Terminado Mantenimiento Rutinario IDU Arterial  -</v>
          </cell>
          <cell r="AU8081">
            <v>0</v>
          </cell>
          <cell r="AV8081" t="str">
            <v>sc</v>
          </cell>
        </row>
        <row r="8082">
          <cell r="AP8082">
            <v>484883</v>
          </cell>
          <cell r="AQ8082">
            <v>16004527</v>
          </cell>
          <cell r="AR8082">
            <v>16</v>
          </cell>
          <cell r="AS8082">
            <v>42313</v>
          </cell>
          <cell r="AT8082" t="str">
            <v>IDU-1718-2014 Terminado Mantenimiento Rutinario IDU Arterial  -</v>
          </cell>
          <cell r="AU8082">
            <v>0</v>
          </cell>
          <cell r="AV8082" t="str">
            <v>sc</v>
          </cell>
        </row>
        <row r="8083">
          <cell r="AP8083">
            <v>508323</v>
          </cell>
          <cell r="AQ8083">
            <v>16004636</v>
          </cell>
          <cell r="AR8083">
            <v>16</v>
          </cell>
          <cell r="AS8083">
            <v>42412</v>
          </cell>
          <cell r="AT8083" t="str">
            <v>IDU-1806-2015 Contratado Mantenimiento Periódico IDU Arterial BRIGADA DE REACCIÓN VIAL -</v>
          </cell>
          <cell r="AU8083">
            <v>0</v>
          </cell>
          <cell r="AV8083" t="str">
            <v>sc</v>
          </cell>
        </row>
        <row r="8084">
          <cell r="AP8084">
            <v>508325</v>
          </cell>
          <cell r="AQ8084">
            <v>16004636</v>
          </cell>
          <cell r="AR8084">
            <v>16</v>
          </cell>
          <cell r="AS8084">
            <v>42412</v>
          </cell>
          <cell r="AT8084" t="str">
            <v>IDU-1806-2015 Contratado Mantenimiento Periódico IDU Arterial BRIGADA DE REACCIÓN VIAL -</v>
          </cell>
          <cell r="AU8084">
            <v>0</v>
          </cell>
          <cell r="AV8084" t="str">
            <v>sc</v>
          </cell>
        </row>
        <row r="8085">
          <cell r="AP8085">
            <v>508327</v>
          </cell>
          <cell r="AQ8085">
            <v>16004636</v>
          </cell>
          <cell r="AR8085">
            <v>16</v>
          </cell>
          <cell r="AS8085">
            <v>42412</v>
          </cell>
          <cell r="AT8085" t="str">
            <v>IDU-1806-2015 Contratado Mantenimiento Periódico IDU Arterial BRIGADA DE REACCIÓN VIAL -</v>
          </cell>
          <cell r="AU8085">
            <v>0</v>
          </cell>
          <cell r="AV8085" t="str">
            <v>sc</v>
          </cell>
        </row>
        <row r="8086">
          <cell r="AP8086">
            <v>508329</v>
          </cell>
          <cell r="AQ8086">
            <v>16004636</v>
          </cell>
          <cell r="AR8086">
            <v>16</v>
          </cell>
          <cell r="AS8086">
            <v>42412</v>
          </cell>
          <cell r="AT8086" t="str">
            <v>IDU-1806-2015 Contratado Mantenimiento Periódico IDU Arterial BRIGADA DE REACCIÓN VIAL -</v>
          </cell>
          <cell r="AU8086">
            <v>0</v>
          </cell>
          <cell r="AV8086" t="str">
            <v>sc</v>
          </cell>
        </row>
        <row r="8087">
          <cell r="AP8087">
            <v>508332</v>
          </cell>
          <cell r="AQ8087">
            <v>16004635</v>
          </cell>
          <cell r="AR8087">
            <v>16</v>
          </cell>
          <cell r="AS8087">
            <v>42412</v>
          </cell>
          <cell r="AT8087" t="str">
            <v>IDU-1806-2015 Contratado Mantenimiento Periódico IDU Arterial BRIGADA DE REACCIÓN VIAL -</v>
          </cell>
          <cell r="AU8087">
            <v>0</v>
          </cell>
          <cell r="AV8087" t="str">
            <v>sc</v>
          </cell>
        </row>
        <row r="8088">
          <cell r="AP8088">
            <v>508334</v>
          </cell>
          <cell r="AQ8088">
            <v>16004635</v>
          </cell>
          <cell r="AR8088">
            <v>16</v>
          </cell>
          <cell r="AS8088">
            <v>42412</v>
          </cell>
          <cell r="AT8088" t="str">
            <v>IDU-1806-2015 Contratado Mantenimiento Periódico IDU Arterial BRIGADA DE REACCIÓN VIAL -</v>
          </cell>
          <cell r="AU8088">
            <v>0</v>
          </cell>
          <cell r="AV8088" t="str">
            <v>sc</v>
          </cell>
        </row>
        <row r="8089">
          <cell r="AP8089">
            <v>508336</v>
          </cell>
          <cell r="AQ8089">
            <v>16004635</v>
          </cell>
          <cell r="AR8089">
            <v>16</v>
          </cell>
          <cell r="AS8089">
            <v>42412</v>
          </cell>
          <cell r="AT8089" t="str">
            <v>IDU-1806-2015 Contratado Mantenimiento Periódico IDU Arterial BRIGADA DE REACCIÓN VIAL -</v>
          </cell>
          <cell r="AU8089">
            <v>0</v>
          </cell>
          <cell r="AV8089" t="str">
            <v>sc</v>
          </cell>
        </row>
        <row r="8090">
          <cell r="AP8090">
            <v>508338</v>
          </cell>
          <cell r="AQ8090">
            <v>16004635</v>
          </cell>
          <cell r="AR8090">
            <v>16</v>
          </cell>
          <cell r="AS8090">
            <v>42412</v>
          </cell>
          <cell r="AT8090" t="str">
            <v>IDU-1806-2015 Contratado Mantenimiento Periódico IDU Arterial BRIGADA DE REACCIÓN VIAL -</v>
          </cell>
          <cell r="AU8090">
            <v>0</v>
          </cell>
          <cell r="AV8090" t="str">
            <v>sc</v>
          </cell>
        </row>
        <row r="8091">
          <cell r="AP8091">
            <v>508341</v>
          </cell>
          <cell r="AQ8091">
            <v>16000324</v>
          </cell>
          <cell r="AR8091">
            <v>16</v>
          </cell>
          <cell r="AS8091">
            <v>42412</v>
          </cell>
          <cell r="AT8091" t="str">
            <v>IDU-1806-2015 Contratado Mantenimiento Periódico IDU Arterial BRIGADA DE REACCIÓN VIAL -</v>
          </cell>
          <cell r="AU8091">
            <v>0</v>
          </cell>
          <cell r="AV8091" t="str">
            <v>sc</v>
          </cell>
        </row>
        <row r="8092">
          <cell r="AP8092">
            <v>508343</v>
          </cell>
          <cell r="AQ8092">
            <v>16000324</v>
          </cell>
          <cell r="AR8092">
            <v>16</v>
          </cell>
          <cell r="AS8092">
            <v>42412</v>
          </cell>
          <cell r="AT8092" t="str">
            <v>IDU-1806-2015 Contratado Mantenimiento Periódico IDU Arterial BRIGADA DE REACCIÓN VIAL -</v>
          </cell>
          <cell r="AU8092">
            <v>0</v>
          </cell>
          <cell r="AV8092" t="str">
            <v>sc</v>
          </cell>
        </row>
        <row r="8093">
          <cell r="AP8093">
            <v>508345</v>
          </cell>
          <cell r="AQ8093">
            <v>16000324</v>
          </cell>
          <cell r="AR8093">
            <v>16</v>
          </cell>
          <cell r="AS8093">
            <v>42412</v>
          </cell>
          <cell r="AT8093" t="str">
            <v>IDU-1806-2015 Contratado Mantenimiento Periódico IDU Arterial BRIGADA DE REACCIÓN VIAL -</v>
          </cell>
          <cell r="AU8093">
            <v>0</v>
          </cell>
          <cell r="AV8093" t="str">
            <v>sc</v>
          </cell>
        </row>
        <row r="8094">
          <cell r="AP8094">
            <v>508347</v>
          </cell>
          <cell r="AQ8094">
            <v>16000324</v>
          </cell>
          <cell r="AR8094">
            <v>16</v>
          </cell>
          <cell r="AS8094">
            <v>42412</v>
          </cell>
          <cell r="AT8094" t="str">
            <v>IDU-1806-2015 Contratado Mantenimiento Periódico IDU Arterial BRIGADA DE REACCIÓN VIAL -</v>
          </cell>
          <cell r="AU8094">
            <v>0</v>
          </cell>
          <cell r="AV8094" t="str">
            <v>sc</v>
          </cell>
        </row>
        <row r="8095">
          <cell r="AP8095">
            <v>508350</v>
          </cell>
          <cell r="AQ8095">
            <v>16000270</v>
          </cell>
          <cell r="AR8095">
            <v>16</v>
          </cell>
          <cell r="AS8095">
            <v>42412</v>
          </cell>
          <cell r="AT8095" t="str">
            <v>IDU-1806-2015 Contratado Mantenimiento Periódico IDU Arterial BRIGADA DE REACCIÓN VIAL -</v>
          </cell>
          <cell r="AU8095">
            <v>0</v>
          </cell>
          <cell r="AV8095" t="str">
            <v>sc</v>
          </cell>
        </row>
        <row r="8096">
          <cell r="AP8096">
            <v>508352</v>
          </cell>
          <cell r="AQ8096">
            <v>16000270</v>
          </cell>
          <cell r="AR8096">
            <v>16</v>
          </cell>
          <cell r="AS8096">
            <v>42412</v>
          </cell>
          <cell r="AT8096" t="str">
            <v>IDU-1806-2015 Contratado Mantenimiento Periódico IDU Arterial BRIGADA DE REACCIÓN VIAL -</v>
          </cell>
          <cell r="AU8096">
            <v>0</v>
          </cell>
          <cell r="AV8096" t="str">
            <v>sc</v>
          </cell>
        </row>
        <row r="8097">
          <cell r="AP8097">
            <v>508354</v>
          </cell>
          <cell r="AQ8097">
            <v>16000270</v>
          </cell>
          <cell r="AR8097">
            <v>16</v>
          </cell>
          <cell r="AS8097">
            <v>42412</v>
          </cell>
          <cell r="AT8097" t="str">
            <v>IDU-1806-2015 Contratado Mantenimiento Periódico IDU Arterial BRIGADA DE REACCIÓN VIAL -</v>
          </cell>
          <cell r="AU8097">
            <v>0</v>
          </cell>
          <cell r="AV8097" t="str">
            <v>sc</v>
          </cell>
        </row>
        <row r="8098">
          <cell r="AP8098">
            <v>508356</v>
          </cell>
          <cell r="AQ8098">
            <v>16000270</v>
          </cell>
          <cell r="AR8098">
            <v>16</v>
          </cell>
          <cell r="AS8098">
            <v>42412</v>
          </cell>
          <cell r="AT8098" t="str">
            <v>IDU-1806-2015 Contratado Mantenimiento Periódico IDU Arterial BRIGADA DE REACCIÓN VIAL -</v>
          </cell>
          <cell r="AU8098">
            <v>0</v>
          </cell>
          <cell r="AV8098" t="str">
            <v>sc</v>
          </cell>
        </row>
        <row r="8099">
          <cell r="AP8099">
            <v>508655</v>
          </cell>
          <cell r="AQ8099">
            <v>16001104</v>
          </cell>
          <cell r="AR8099">
            <v>16</v>
          </cell>
          <cell r="AS8099">
            <v>42313</v>
          </cell>
          <cell r="AT8099" t="str">
            <v>IDU-49-2012 Terminado Mantenimiento Periódico IDU Arterial  -</v>
          </cell>
          <cell r="AU8099">
            <v>0</v>
          </cell>
          <cell r="AV8099" t="str">
            <v>sc</v>
          </cell>
        </row>
        <row r="8100">
          <cell r="AP8100">
            <v>508787</v>
          </cell>
          <cell r="AQ8100">
            <v>16003737</v>
          </cell>
          <cell r="AR8100">
            <v>16</v>
          </cell>
          <cell r="AS8100">
            <v>42313</v>
          </cell>
          <cell r="AT8100" t="str">
            <v>IDU-70-2008 Terminado Rehabilitación IDU Arterial  -</v>
          </cell>
          <cell r="AU8100">
            <v>0</v>
          </cell>
          <cell r="AV8100" t="str">
            <v>sc</v>
          </cell>
        </row>
        <row r="8101">
          <cell r="AP8101">
            <v>508855</v>
          </cell>
          <cell r="AQ8101">
            <v>16003093</v>
          </cell>
          <cell r="AR8101">
            <v>16</v>
          </cell>
          <cell r="AS8101">
            <v>42313</v>
          </cell>
          <cell r="AT8101" t="str">
            <v>IDU-70-2008 Terminado Rehabilitación IDU Arterial  -</v>
          </cell>
          <cell r="AU8101">
            <v>0</v>
          </cell>
          <cell r="AV8101" t="str">
            <v>sc</v>
          </cell>
        </row>
        <row r="8102">
          <cell r="AP8102">
            <v>508860</v>
          </cell>
          <cell r="AQ8102">
            <v>16003157</v>
          </cell>
          <cell r="AR8102">
            <v>16</v>
          </cell>
          <cell r="AS8102">
            <v>42226</v>
          </cell>
          <cell r="AT8102" t="str">
            <v>UMV-638-2013 Terminado Acciones de Movilidad UAERMV Arterial  -</v>
          </cell>
          <cell r="AU8102">
            <v>0</v>
          </cell>
          <cell r="AV8102" t="str">
            <v>sc</v>
          </cell>
        </row>
        <row r="8103">
          <cell r="AP8103">
            <v>508862</v>
          </cell>
          <cell r="AQ8103">
            <v>16003157</v>
          </cell>
          <cell r="AR8103">
            <v>16</v>
          </cell>
          <cell r="AS8103">
            <v>42226</v>
          </cell>
          <cell r="AT8103" t="str">
            <v>UMV-638-2013 Terminado Acciones de Movilidad UAERMV Arterial  -</v>
          </cell>
          <cell r="AU8103">
            <v>0</v>
          </cell>
          <cell r="AV8103" t="str">
            <v>sc</v>
          </cell>
        </row>
        <row r="8104">
          <cell r="AP8104">
            <v>508865</v>
          </cell>
          <cell r="AQ8104">
            <v>16003206</v>
          </cell>
          <cell r="AR8104">
            <v>16</v>
          </cell>
          <cell r="AS8104">
            <v>42226</v>
          </cell>
          <cell r="AT8104" t="str">
            <v>UMV-638-2013 Terminado Acciones de Movilidad UAERMV Arterial  -</v>
          </cell>
          <cell r="AU8104">
            <v>0</v>
          </cell>
          <cell r="AV8104" t="str">
            <v>sc</v>
          </cell>
        </row>
        <row r="8105">
          <cell r="AP8105">
            <v>508867</v>
          </cell>
          <cell r="AQ8105">
            <v>16003206</v>
          </cell>
          <cell r="AR8105">
            <v>16</v>
          </cell>
          <cell r="AS8105">
            <v>42226</v>
          </cell>
          <cell r="AT8105" t="str">
            <v>UMV-638-2013 Terminado Acciones de Movilidad UAERMV Arterial  -</v>
          </cell>
          <cell r="AU8105">
            <v>0</v>
          </cell>
          <cell r="AV8105" t="str">
            <v>sc</v>
          </cell>
        </row>
        <row r="8106">
          <cell r="AP8106">
            <v>508870</v>
          </cell>
          <cell r="AQ8106">
            <v>16003270</v>
          </cell>
          <cell r="AR8106">
            <v>16</v>
          </cell>
          <cell r="AS8106">
            <v>42313</v>
          </cell>
          <cell r="AT8106" t="str">
            <v>IDU-70-2008 Terminado Rehabilitación IDU Arterial  -</v>
          </cell>
          <cell r="AU8106">
            <v>0</v>
          </cell>
          <cell r="AV8106" t="str">
            <v>sc</v>
          </cell>
        </row>
        <row r="8107">
          <cell r="AP8107">
            <v>508872</v>
          </cell>
          <cell r="AQ8107">
            <v>16003270</v>
          </cell>
          <cell r="AR8107">
            <v>16</v>
          </cell>
          <cell r="AS8107">
            <v>42226</v>
          </cell>
          <cell r="AT8107" t="str">
            <v>UMV-638-2013 Terminado Acciones de Movilidad UAERMV Arterial  -</v>
          </cell>
          <cell r="AU8107">
            <v>0</v>
          </cell>
          <cell r="AV8107" t="str">
            <v>sc</v>
          </cell>
        </row>
        <row r="8108">
          <cell r="AP8108">
            <v>508875</v>
          </cell>
          <cell r="AQ8108">
            <v>16003399</v>
          </cell>
          <cell r="AR8108">
            <v>16</v>
          </cell>
          <cell r="AS8108">
            <v>42313</v>
          </cell>
          <cell r="AT8108" t="str">
            <v>IDU-70-2008 Terminado Rehabilitación IDU Arterial  -</v>
          </cell>
          <cell r="AU8108">
            <v>0</v>
          </cell>
          <cell r="AV8108" t="str">
            <v>sc</v>
          </cell>
        </row>
        <row r="8109">
          <cell r="AP8109">
            <v>508877</v>
          </cell>
          <cell r="AQ8109">
            <v>16003399</v>
          </cell>
          <cell r="AR8109">
            <v>16</v>
          </cell>
          <cell r="AS8109">
            <v>41298</v>
          </cell>
          <cell r="AT8109" t="str">
            <v>SD Terminado Mantenimiento Periódico UAERMV Arterial  -</v>
          </cell>
          <cell r="AU8109">
            <v>0</v>
          </cell>
          <cell r="AV8109" t="str">
            <v>sc</v>
          </cell>
        </row>
        <row r="8110">
          <cell r="AP8110">
            <v>508880</v>
          </cell>
          <cell r="AQ8110">
            <v>16003435</v>
          </cell>
          <cell r="AR8110">
            <v>16</v>
          </cell>
          <cell r="AS8110">
            <v>42313</v>
          </cell>
          <cell r="AT8110" t="str">
            <v>IDU-70-2008 Terminado Rehabilitación IDU Arterial  -</v>
          </cell>
          <cell r="AU8110">
            <v>0</v>
          </cell>
          <cell r="AV8110" t="str">
            <v>sc</v>
          </cell>
        </row>
        <row r="8111">
          <cell r="AP8111">
            <v>508885</v>
          </cell>
          <cell r="AQ8111">
            <v>16003512</v>
          </cell>
          <cell r="AR8111">
            <v>16</v>
          </cell>
          <cell r="AS8111">
            <v>42313</v>
          </cell>
          <cell r="AT8111" t="str">
            <v>IDU-70-2008 Terminado Rehabilitación IDU Arterial  -</v>
          </cell>
          <cell r="AU8111">
            <v>0</v>
          </cell>
          <cell r="AV8111" t="str">
            <v>sc</v>
          </cell>
        </row>
        <row r="8112">
          <cell r="AP8112">
            <v>508890</v>
          </cell>
          <cell r="AQ8112">
            <v>16003558</v>
          </cell>
          <cell r="AR8112">
            <v>16</v>
          </cell>
          <cell r="AS8112">
            <v>42313</v>
          </cell>
          <cell r="AT8112" t="str">
            <v>IDU-70-2008 Terminado Rehabilitación IDU Arterial  -</v>
          </cell>
          <cell r="AU8112">
            <v>0</v>
          </cell>
          <cell r="AV8112" t="str">
            <v>sc</v>
          </cell>
        </row>
        <row r="8113">
          <cell r="AP8113">
            <v>508895</v>
          </cell>
          <cell r="AQ8113">
            <v>16004481</v>
          </cell>
          <cell r="AR8113">
            <v>16</v>
          </cell>
          <cell r="AS8113">
            <v>42313</v>
          </cell>
          <cell r="AT8113" t="str">
            <v>IDU-70-2008 Terminado Rehabilitación IDU Arterial  -</v>
          </cell>
          <cell r="AU8113">
            <v>512092</v>
          </cell>
          <cell r="AV8113" t="str">
            <v>sc</v>
          </cell>
        </row>
        <row r="8114">
          <cell r="AP8114">
            <v>508910</v>
          </cell>
          <cell r="AQ8114">
            <v>16003616</v>
          </cell>
          <cell r="AR8114">
            <v>16</v>
          </cell>
          <cell r="AS8114">
            <v>42313</v>
          </cell>
          <cell r="AT8114" t="str">
            <v>IDU-70-2008 Terminado Rehabilitación IDU Arterial  -</v>
          </cell>
          <cell r="AU8114">
            <v>512057</v>
          </cell>
          <cell r="AV8114" t="str">
            <v>sc</v>
          </cell>
        </row>
        <row r="8115">
          <cell r="AP8115">
            <v>508920</v>
          </cell>
          <cell r="AQ8115">
            <v>16002873</v>
          </cell>
          <cell r="AR8115">
            <v>16</v>
          </cell>
          <cell r="AS8115">
            <v>42313</v>
          </cell>
          <cell r="AT8115" t="str">
            <v>IDU-70-2008 Terminado Mantenimiento Periódico IDU Arterial  -</v>
          </cell>
          <cell r="AU8115">
            <v>512054</v>
          </cell>
          <cell r="AV8115" t="str">
            <v>sc</v>
          </cell>
        </row>
        <row r="8116">
          <cell r="AP8116">
            <v>508960</v>
          </cell>
          <cell r="AQ8116">
            <v>16002505</v>
          </cell>
          <cell r="AR8116">
            <v>16</v>
          </cell>
          <cell r="AS8116">
            <v>42313</v>
          </cell>
          <cell r="AT8116" t="str">
            <v>IDU-70-2008 Terminado Rehabilitación IDU Arterial  -Calzada2-POLIZA ESTABILIDAD ACTIVA</v>
          </cell>
          <cell r="AU8116">
            <v>512052</v>
          </cell>
          <cell r="AV8116" t="str">
            <v>sc</v>
          </cell>
        </row>
        <row r="8117">
          <cell r="AP8117">
            <v>508962</v>
          </cell>
          <cell r="AQ8117">
            <v>16002505</v>
          </cell>
          <cell r="AR8117">
            <v>16</v>
          </cell>
          <cell r="AS8117">
            <v>42313</v>
          </cell>
          <cell r="AT8117" t="str">
            <v>IDU-70-2008 Terminado Acciones de Movilidad IDU Arterial  -Calzada2-POLIZA ESTABILIDAD ACTIVA</v>
          </cell>
          <cell r="AU8117">
            <v>512059</v>
          </cell>
          <cell r="AV8117" t="str">
            <v>sc</v>
          </cell>
        </row>
        <row r="8118">
          <cell r="AP8118">
            <v>509333</v>
          </cell>
          <cell r="AQ8118">
            <v>50008305</v>
          </cell>
          <cell r="AR8118">
            <v>16</v>
          </cell>
          <cell r="AS8118">
            <v>42412</v>
          </cell>
          <cell r="AT8118" t="str">
            <v>IDU-1806-2015 Contratado Mantenimiento Periódico IDU Arterial BRIGADA DE REACCIÓN VIAL -</v>
          </cell>
          <cell r="AV8118" t="str">
            <v>sc</v>
          </cell>
        </row>
        <row r="8119">
          <cell r="AP8119">
            <v>509335</v>
          </cell>
          <cell r="AQ8119">
            <v>50008305</v>
          </cell>
          <cell r="AR8119">
            <v>16</v>
          </cell>
          <cell r="AS8119">
            <v>42412</v>
          </cell>
          <cell r="AT8119" t="str">
            <v>IDU-1806-2015 Contratado Mantenimiento Periódico IDU Arterial BRIGADA DE REACCIÓN VIAL -</v>
          </cell>
          <cell r="AV8119" t="str">
            <v>sc</v>
          </cell>
        </row>
        <row r="8120">
          <cell r="AP8120">
            <v>509337</v>
          </cell>
          <cell r="AQ8120">
            <v>50008305</v>
          </cell>
          <cell r="AR8120">
            <v>16</v>
          </cell>
          <cell r="AS8120">
            <v>42412</v>
          </cell>
          <cell r="AT8120" t="str">
            <v>IDU-1806-2015 Contratado Mantenimiento Periódico IDU Arterial BRIGADA DE REACCIÓN VIAL -</v>
          </cell>
          <cell r="AV8120" t="str">
            <v>sc</v>
          </cell>
        </row>
        <row r="8121">
          <cell r="AP8121">
            <v>509339</v>
          </cell>
          <cell r="AQ8121">
            <v>50008305</v>
          </cell>
          <cell r="AR8121">
            <v>16</v>
          </cell>
          <cell r="AS8121">
            <v>42412</v>
          </cell>
          <cell r="AT8121" t="str">
            <v>IDU-1806-2015 Contratado Mantenimiento Periódico IDU Arterial BRIGADA DE REACCIÓN VIAL -</v>
          </cell>
          <cell r="AV8121" t="str">
            <v>sc</v>
          </cell>
        </row>
        <row r="8122">
          <cell r="AP8122">
            <v>509347</v>
          </cell>
          <cell r="AQ8122">
            <v>16004466</v>
          </cell>
          <cell r="AR8122">
            <v>16</v>
          </cell>
          <cell r="AS8122">
            <v>42412</v>
          </cell>
          <cell r="AT8122" t="str">
            <v>IDU-1806-2015 Contratado Mantenimiento Periódico IDU Arterial BRIGADA DE REACCIÓN VIAL -</v>
          </cell>
          <cell r="AV8122" t="str">
            <v>sc</v>
          </cell>
        </row>
        <row r="8123">
          <cell r="AP8123">
            <v>509349</v>
          </cell>
          <cell r="AQ8123">
            <v>16004466</v>
          </cell>
          <cell r="AR8123">
            <v>16</v>
          </cell>
          <cell r="AS8123">
            <v>42412</v>
          </cell>
          <cell r="AT8123" t="str">
            <v>IDU-1806-2015 Contratado Mantenimiento Periódico IDU Arterial BRIGADA DE REACCIÓN VIAL -</v>
          </cell>
          <cell r="AV8123" t="str">
            <v>sc</v>
          </cell>
        </row>
        <row r="8124">
          <cell r="AP8124">
            <v>509351</v>
          </cell>
          <cell r="AQ8124">
            <v>16004466</v>
          </cell>
          <cell r="AR8124">
            <v>16</v>
          </cell>
          <cell r="AS8124">
            <v>42412</v>
          </cell>
          <cell r="AT8124" t="str">
            <v>IDU-1806-2015 Contratado Mantenimiento Periódico IDU Arterial BRIGADA DE REACCIÓN VIAL -</v>
          </cell>
          <cell r="AV8124" t="str">
            <v>sc</v>
          </cell>
        </row>
        <row r="8125">
          <cell r="AP8125">
            <v>509353</v>
          </cell>
          <cell r="AQ8125">
            <v>16004466</v>
          </cell>
          <cell r="AR8125">
            <v>16</v>
          </cell>
          <cell r="AS8125">
            <v>42412</v>
          </cell>
          <cell r="AT8125" t="str">
            <v>IDU-1806-2015 Contratado Mantenimiento Periódico IDU Arterial BRIGADA DE REACCIÓN VIAL -</v>
          </cell>
          <cell r="AV8125" t="str">
            <v>sc</v>
          </cell>
        </row>
        <row r="8126">
          <cell r="AP8126">
            <v>509356</v>
          </cell>
          <cell r="AQ8126">
            <v>16004623</v>
          </cell>
          <cell r="AR8126">
            <v>16</v>
          </cell>
          <cell r="AS8126">
            <v>42412</v>
          </cell>
          <cell r="AT8126" t="str">
            <v>IDU-1806-2015 Contratado Mantenimiento Periódico IDU Arterial BRIGADA DE REACCIÓN VIAL -</v>
          </cell>
          <cell r="AV8126" t="str">
            <v>sc</v>
          </cell>
        </row>
        <row r="8127">
          <cell r="AP8127">
            <v>509358</v>
          </cell>
          <cell r="AQ8127">
            <v>16004623</v>
          </cell>
          <cell r="AR8127">
            <v>16</v>
          </cell>
          <cell r="AS8127">
            <v>42412</v>
          </cell>
          <cell r="AT8127" t="str">
            <v>IDU-1806-2015 Contratado Mantenimiento Periódico IDU Arterial BRIGADA DE REACCIÓN VIAL -</v>
          </cell>
          <cell r="AV8127" t="str">
            <v>sc</v>
          </cell>
        </row>
        <row r="8128">
          <cell r="AP8128">
            <v>509360</v>
          </cell>
          <cell r="AQ8128">
            <v>16004623</v>
          </cell>
          <cell r="AR8128">
            <v>16</v>
          </cell>
          <cell r="AS8128">
            <v>42412</v>
          </cell>
          <cell r="AT8128" t="str">
            <v>IDU-1806-2015 Contratado Mantenimiento Periódico IDU Arterial BRIGADA DE REACCIÓN VIAL -</v>
          </cell>
          <cell r="AV8128" t="str">
            <v>sc</v>
          </cell>
        </row>
        <row r="8129">
          <cell r="AP8129">
            <v>509362</v>
          </cell>
          <cell r="AQ8129">
            <v>16004623</v>
          </cell>
          <cell r="AR8129">
            <v>16</v>
          </cell>
          <cell r="AS8129">
            <v>42412</v>
          </cell>
          <cell r="AT8129" t="str">
            <v>IDU-1806-2015 Contratado Mantenimiento Periódico IDU Arterial BRIGADA DE REACCIÓN VIAL -</v>
          </cell>
          <cell r="AV8129" t="str">
            <v>sc</v>
          </cell>
        </row>
        <row r="8130">
          <cell r="AP8130">
            <v>509365</v>
          </cell>
          <cell r="AQ8130">
            <v>16000780</v>
          </cell>
          <cell r="AR8130">
            <v>16</v>
          </cell>
          <cell r="AS8130">
            <v>42412</v>
          </cell>
          <cell r="AT8130" t="str">
            <v>IDU-1806-2015 Contratado Mantenimiento Periódico IDU Arterial BRIGADA DE REACCIÓN VIAL -</v>
          </cell>
          <cell r="AV8130" t="str">
            <v>sc</v>
          </cell>
        </row>
        <row r="8131">
          <cell r="AP8131">
            <v>509367</v>
          </cell>
          <cell r="AQ8131">
            <v>16000780</v>
          </cell>
          <cell r="AR8131">
            <v>16</v>
          </cell>
          <cell r="AS8131">
            <v>42412</v>
          </cell>
          <cell r="AT8131" t="str">
            <v>IDU-1806-2015 Contratado Mantenimiento Periódico IDU Arterial BRIGADA DE REACCIÓN VIAL -</v>
          </cell>
          <cell r="AV8131" t="str">
            <v>sc</v>
          </cell>
        </row>
        <row r="8132">
          <cell r="AP8132">
            <v>509369</v>
          </cell>
          <cell r="AQ8132">
            <v>16000780</v>
          </cell>
          <cell r="AR8132">
            <v>16</v>
          </cell>
          <cell r="AS8132">
            <v>42412</v>
          </cell>
          <cell r="AT8132" t="str">
            <v>IDU-1806-2015 Contratado Mantenimiento Periódico IDU Arterial BRIGADA DE REACCIÓN VIAL -</v>
          </cell>
          <cell r="AV8132" t="str">
            <v>sc</v>
          </cell>
        </row>
        <row r="8133">
          <cell r="AP8133">
            <v>509371</v>
          </cell>
          <cell r="AQ8133">
            <v>16000780</v>
          </cell>
          <cell r="AR8133">
            <v>16</v>
          </cell>
          <cell r="AS8133">
            <v>42412</v>
          </cell>
          <cell r="AT8133" t="str">
            <v>IDU-1806-2015 Contratado Mantenimiento Periódico IDU Arterial BRIGADA DE REACCIÓN VIAL -</v>
          </cell>
          <cell r="AV8133" t="str">
            <v>sc</v>
          </cell>
        </row>
        <row r="8134">
          <cell r="AP8134">
            <v>509374</v>
          </cell>
          <cell r="AQ8134">
            <v>16000507</v>
          </cell>
          <cell r="AR8134">
            <v>16</v>
          </cell>
          <cell r="AS8134">
            <v>42412</v>
          </cell>
          <cell r="AT8134" t="str">
            <v>IDU-1806-2015 Contratado Mantenimiento Periódico IDU Arterial BRIGADA DE REACCIÓN VIAL -</v>
          </cell>
          <cell r="AV8134" t="str">
            <v>sc</v>
          </cell>
        </row>
        <row r="8135">
          <cell r="AP8135">
            <v>509376</v>
          </cell>
          <cell r="AQ8135">
            <v>16000507</v>
          </cell>
          <cell r="AR8135">
            <v>16</v>
          </cell>
          <cell r="AS8135">
            <v>42412</v>
          </cell>
          <cell r="AT8135" t="str">
            <v>IDU-1806-2015 Contratado Mantenimiento Periódico IDU Arterial BRIGADA DE REACCIÓN VIAL -</v>
          </cell>
          <cell r="AV8135" t="str">
            <v>sc</v>
          </cell>
        </row>
        <row r="8136">
          <cell r="AP8136">
            <v>509378</v>
          </cell>
          <cell r="AQ8136">
            <v>16000507</v>
          </cell>
          <cell r="AR8136">
            <v>16</v>
          </cell>
          <cell r="AS8136">
            <v>42412</v>
          </cell>
          <cell r="AT8136" t="str">
            <v>IDU-1806-2015 Contratado Mantenimiento Periódico IDU Arterial BRIGADA DE REACCIÓN VIAL -</v>
          </cell>
          <cell r="AV8136" t="str">
            <v>sc</v>
          </cell>
        </row>
        <row r="8137">
          <cell r="AP8137">
            <v>509380</v>
          </cell>
          <cell r="AQ8137">
            <v>16000507</v>
          </cell>
          <cell r="AR8137">
            <v>16</v>
          </cell>
          <cell r="AS8137">
            <v>42412</v>
          </cell>
          <cell r="AT8137" t="str">
            <v>IDU-1806-2015 Contratado Mantenimiento Periódico IDU Arterial BRIGADA DE REACCIÓN VIAL -</v>
          </cell>
          <cell r="AV8137" t="str">
            <v>sc</v>
          </cell>
        </row>
        <row r="8138">
          <cell r="AP8138">
            <v>509383</v>
          </cell>
          <cell r="AQ8138">
            <v>16000366</v>
          </cell>
          <cell r="AR8138">
            <v>16</v>
          </cell>
          <cell r="AS8138">
            <v>42412</v>
          </cell>
          <cell r="AT8138" t="str">
            <v>IDU-1806-2015 Contratado Mantenimiento Periódico IDU Arterial BRIGADA DE REACCIÓN VIAL -</v>
          </cell>
          <cell r="AV8138" t="str">
            <v>sc</v>
          </cell>
        </row>
        <row r="8139">
          <cell r="AP8139">
            <v>509385</v>
          </cell>
          <cell r="AQ8139">
            <v>16000366</v>
          </cell>
          <cell r="AR8139">
            <v>16</v>
          </cell>
          <cell r="AS8139">
            <v>42412</v>
          </cell>
          <cell r="AT8139" t="str">
            <v>IDU-1806-2015 Contratado Mantenimiento Periódico IDU Arterial BRIGADA DE REACCIÓN VIAL -</v>
          </cell>
          <cell r="AV8139" t="str">
            <v>sc</v>
          </cell>
        </row>
        <row r="8140">
          <cell r="AP8140">
            <v>509387</v>
          </cell>
          <cell r="AQ8140">
            <v>16000366</v>
          </cell>
          <cell r="AR8140">
            <v>16</v>
          </cell>
          <cell r="AS8140">
            <v>42412</v>
          </cell>
          <cell r="AT8140" t="str">
            <v>IDU-1806-2015 Contratado Mantenimiento Periódico IDU Arterial BRIGADA DE REACCIÓN VIAL -</v>
          </cell>
          <cell r="AV8140" t="str">
            <v>sc</v>
          </cell>
        </row>
        <row r="8141">
          <cell r="AP8141">
            <v>509389</v>
          </cell>
          <cell r="AQ8141">
            <v>16000366</v>
          </cell>
          <cell r="AR8141">
            <v>16</v>
          </cell>
          <cell r="AS8141">
            <v>42412</v>
          </cell>
          <cell r="AT8141" t="str">
            <v>IDU-1806-2015 Contratado Mantenimiento Periódico IDU Arterial BRIGADA DE REACCIÓN VIAL -</v>
          </cell>
          <cell r="AV8141" t="str">
            <v>sc</v>
          </cell>
        </row>
        <row r="8142">
          <cell r="AP8142">
            <v>509392</v>
          </cell>
          <cell r="AQ8142">
            <v>16000434</v>
          </cell>
          <cell r="AR8142">
            <v>16</v>
          </cell>
          <cell r="AS8142">
            <v>42412</v>
          </cell>
          <cell r="AT8142" t="str">
            <v>IDU-1806-2015 Contratado Mantenimiento Periódico IDU Arterial BRIGADA DE REACCIÓN VIAL -</v>
          </cell>
          <cell r="AV8142" t="str">
            <v>sc</v>
          </cell>
        </row>
        <row r="8143">
          <cell r="AP8143">
            <v>509394</v>
          </cell>
          <cell r="AQ8143">
            <v>16000434</v>
          </cell>
          <cell r="AR8143">
            <v>16</v>
          </cell>
          <cell r="AS8143">
            <v>42412</v>
          </cell>
          <cell r="AT8143" t="str">
            <v>IDU-1806-2015 Contratado Mantenimiento Periódico IDU Arterial BRIGADA DE REACCIÓN VIAL -</v>
          </cell>
          <cell r="AV8143" t="str">
            <v>sc</v>
          </cell>
        </row>
        <row r="8144">
          <cell r="AP8144">
            <v>509396</v>
          </cell>
          <cell r="AQ8144">
            <v>16000434</v>
          </cell>
          <cell r="AR8144">
            <v>16</v>
          </cell>
          <cell r="AS8144">
            <v>42412</v>
          </cell>
          <cell r="AT8144" t="str">
            <v>IDU-1806-2015 Contratado Mantenimiento Periódico IDU Arterial BRIGADA DE REACCIÓN VIAL -</v>
          </cell>
          <cell r="AV8144" t="str">
            <v>sc</v>
          </cell>
        </row>
        <row r="8145">
          <cell r="AP8145">
            <v>509398</v>
          </cell>
          <cell r="AQ8145">
            <v>16000434</v>
          </cell>
          <cell r="AR8145">
            <v>16</v>
          </cell>
          <cell r="AS8145">
            <v>42412</v>
          </cell>
          <cell r="AT8145" t="str">
            <v>IDU-1806-2015 Contratado Mantenimiento Periódico IDU Arterial BRIGADA DE REACCIÓN VIAL -</v>
          </cell>
          <cell r="AV8145" t="str">
            <v>sc</v>
          </cell>
        </row>
        <row r="8146">
          <cell r="AP8146">
            <v>511687</v>
          </cell>
          <cell r="AQ8146">
            <v>16002543</v>
          </cell>
          <cell r="AR8146">
            <v>16</v>
          </cell>
          <cell r="AS8146">
            <v>42313</v>
          </cell>
          <cell r="AT8146" t="str">
            <v>IDU-1825-2013 Terminado Acciones de Movilidad IDU Arterial  -</v>
          </cell>
          <cell r="AV8146" t="str">
            <v>sc</v>
          </cell>
        </row>
        <row r="8147">
          <cell r="AP8147">
            <v>511748</v>
          </cell>
          <cell r="AQ8147">
            <v>16002180</v>
          </cell>
          <cell r="AR8147">
            <v>16</v>
          </cell>
          <cell r="AS8147">
            <v>41411</v>
          </cell>
          <cell r="AT8147" t="str">
            <v>SD Terminado Mantenimiento Periódico UAERMV Arterial  -</v>
          </cell>
          <cell r="AV8147" t="str">
            <v>sc</v>
          </cell>
        </row>
        <row r="8148">
          <cell r="AP8148">
            <v>511752</v>
          </cell>
          <cell r="AQ8148">
            <v>16002180</v>
          </cell>
          <cell r="AR8148">
            <v>16</v>
          </cell>
          <cell r="AS8148">
            <v>41411</v>
          </cell>
          <cell r="AT8148" t="str">
            <v>SD Terminado Mantenimiento Periódico UAERMV Arterial  -</v>
          </cell>
          <cell r="AV8148" t="str">
            <v>sc</v>
          </cell>
        </row>
        <row r="8149">
          <cell r="AP8149">
            <v>511901</v>
          </cell>
          <cell r="AQ8149">
            <v>16001026</v>
          </cell>
          <cell r="AR8149">
            <v>16</v>
          </cell>
          <cell r="AS8149">
            <v>41912</v>
          </cell>
          <cell r="AT8149" t="str">
            <v>SD Terminado Mantenimiento Periódico UAERMV Arterial  -</v>
          </cell>
          <cell r="AV8149" t="str">
            <v>sc</v>
          </cell>
        </row>
        <row r="8150">
          <cell r="AP8150">
            <v>511905</v>
          </cell>
          <cell r="AQ8150">
            <v>16001026</v>
          </cell>
          <cell r="AR8150">
            <v>16</v>
          </cell>
          <cell r="AS8150">
            <v>41912</v>
          </cell>
          <cell r="AT8150" t="str">
            <v>SD Terminado Mantenimiento Periódico UAERMV Arterial  -</v>
          </cell>
          <cell r="AV8150" t="str">
            <v>sc</v>
          </cell>
        </row>
        <row r="8151">
          <cell r="AP8151">
            <v>511915</v>
          </cell>
          <cell r="AQ8151">
            <v>16004490</v>
          </cell>
          <cell r="AR8151">
            <v>16</v>
          </cell>
          <cell r="AS8151">
            <v>42313</v>
          </cell>
          <cell r="AT8151" t="str">
            <v>IDU-1825-2013 Terminado Acciones de Movilidad IDU Arterial  -</v>
          </cell>
          <cell r="AV8151" t="str">
            <v>sc</v>
          </cell>
        </row>
        <row r="8152">
          <cell r="AP8152">
            <v>511929</v>
          </cell>
          <cell r="AQ8152">
            <v>16001492</v>
          </cell>
          <cell r="AR8152">
            <v>16</v>
          </cell>
          <cell r="AS8152">
            <v>42313</v>
          </cell>
          <cell r="AT8152" t="str">
            <v>IDU-1825-2013 Terminado Acciones de Movilidad IDU Arterial  -</v>
          </cell>
          <cell r="AV8152" t="str">
            <v>sc</v>
          </cell>
        </row>
        <row r="8153">
          <cell r="AP8153">
            <v>511957</v>
          </cell>
          <cell r="AQ8153">
            <v>16000816</v>
          </cell>
          <cell r="AR8153">
            <v>16</v>
          </cell>
          <cell r="AS8153">
            <v>42313</v>
          </cell>
          <cell r="AT8153" t="str">
            <v>IDU-1825-2013 Terminado Acciones de Movilidad IDU Arterial  -</v>
          </cell>
          <cell r="AV8153" t="str">
            <v>sc</v>
          </cell>
        </row>
        <row r="8154">
          <cell r="AP8154">
            <v>511964</v>
          </cell>
          <cell r="AQ8154">
            <v>16000638</v>
          </cell>
          <cell r="AR8154">
            <v>16</v>
          </cell>
          <cell r="AS8154">
            <v>42313</v>
          </cell>
          <cell r="AT8154" t="str">
            <v>IDU-1825-2013 Terminado Acciones de Movilidad IDU Arterial  -</v>
          </cell>
          <cell r="AV8154" t="str">
            <v>sc</v>
          </cell>
        </row>
        <row r="8155">
          <cell r="AP8155">
            <v>511971</v>
          </cell>
          <cell r="AQ8155">
            <v>16000444</v>
          </cell>
          <cell r="AR8155">
            <v>16</v>
          </cell>
          <cell r="AS8155">
            <v>42313</v>
          </cell>
          <cell r="AT8155" t="str">
            <v>IDU-1825-2013 Terminado Acciones de Movilidad IDU Arterial  -</v>
          </cell>
          <cell r="AV8155" t="str">
            <v>sc</v>
          </cell>
        </row>
        <row r="8156">
          <cell r="AP8156">
            <v>511978</v>
          </cell>
          <cell r="AQ8156">
            <v>16001368</v>
          </cell>
          <cell r="AR8156">
            <v>16</v>
          </cell>
          <cell r="AS8156">
            <v>42313</v>
          </cell>
          <cell r="AT8156" t="str">
            <v>IDU-1825-2013 Terminado Acciones de Movilidad IDU Arterial  -</v>
          </cell>
          <cell r="AV8156" t="str">
            <v>sc</v>
          </cell>
        </row>
        <row r="8157">
          <cell r="AP8157">
            <v>511982</v>
          </cell>
          <cell r="AQ8157">
            <v>16001368</v>
          </cell>
          <cell r="AR8157">
            <v>16</v>
          </cell>
          <cell r="AS8157">
            <v>42313</v>
          </cell>
          <cell r="AT8157" t="str">
            <v>IDU-1825-2013 Terminado Acciones de Movilidad IDU Arterial  -</v>
          </cell>
          <cell r="AV8157" t="str">
            <v>sc</v>
          </cell>
        </row>
        <row r="8158">
          <cell r="AP8158">
            <v>512819</v>
          </cell>
          <cell r="AQ8158">
            <v>16002578</v>
          </cell>
          <cell r="AR8158">
            <v>16</v>
          </cell>
          <cell r="AS8158">
            <v>42313</v>
          </cell>
          <cell r="AT8158" t="str">
            <v>IDU-1825-2013 Terminado Acciones de Movilidad IDU Arterial  -</v>
          </cell>
          <cell r="AV8158" t="str">
            <v>sc</v>
          </cell>
        </row>
        <row r="8159">
          <cell r="AP8159">
            <v>513542</v>
          </cell>
          <cell r="AQ8159">
            <v>16003102</v>
          </cell>
          <cell r="AR8159">
            <v>16</v>
          </cell>
          <cell r="AS8159">
            <v>41772</v>
          </cell>
          <cell r="AT8159" t="str">
            <v>SD Terminado Mantenimiento Periódico UAERMV Arterial  -</v>
          </cell>
          <cell r="AV8159" t="str">
            <v>sc</v>
          </cell>
        </row>
        <row r="8160">
          <cell r="AP8160">
            <v>513544</v>
          </cell>
          <cell r="AQ8160">
            <v>16003102</v>
          </cell>
          <cell r="AR8160">
            <v>16</v>
          </cell>
          <cell r="AS8160">
            <v>42661</v>
          </cell>
          <cell r="AT8160" t="str">
            <v>SD Terminado Mantenimiento Periódico UAERMV Arterial SD Aclaración reporte ejecución mayo 2016-</v>
          </cell>
          <cell r="AV8160" t="str">
            <v>sc</v>
          </cell>
        </row>
        <row r="8161">
          <cell r="AP8161">
            <v>513547</v>
          </cell>
          <cell r="AQ8161">
            <v>16003489</v>
          </cell>
          <cell r="AR8161">
            <v>16</v>
          </cell>
          <cell r="AS8161">
            <v>42611</v>
          </cell>
          <cell r="AT8161" t="str">
            <v>SD Terminado Mantenimiento Periódico UAERMV Arterial  -</v>
          </cell>
          <cell r="AV8161" t="str">
            <v>sc</v>
          </cell>
        </row>
        <row r="8162">
          <cell r="AP8162">
            <v>513549</v>
          </cell>
          <cell r="AQ8162">
            <v>16003489</v>
          </cell>
          <cell r="AR8162">
            <v>16</v>
          </cell>
          <cell r="AS8162">
            <v>42611</v>
          </cell>
          <cell r="AT8162" t="str">
            <v>SD Terminado Mantenimiento Periódico UAERMV Arterial  -</v>
          </cell>
          <cell r="AV8162" t="str">
            <v>sc</v>
          </cell>
        </row>
        <row r="8163">
          <cell r="AP8163">
            <v>513552</v>
          </cell>
          <cell r="AQ8163">
            <v>16003704</v>
          </cell>
          <cell r="AR8163">
            <v>16</v>
          </cell>
          <cell r="AS8163">
            <v>42661</v>
          </cell>
          <cell r="AT8163" t="str">
            <v>SD Terminado Mantenimiento Periódico UAERMV Arterial SD Aclaración reporte ejecución mayo 2016-</v>
          </cell>
          <cell r="AV8163" t="str">
            <v>sc</v>
          </cell>
        </row>
        <row r="8164">
          <cell r="AP8164">
            <v>513554</v>
          </cell>
          <cell r="AQ8164">
            <v>16003704</v>
          </cell>
          <cell r="AR8164">
            <v>16</v>
          </cell>
          <cell r="AS8164">
            <v>42661</v>
          </cell>
          <cell r="AT8164" t="str">
            <v>SD Terminado Mantenimiento Periódico UAERMV Arterial SD Aclaración reporte ejecución mayo 2016-</v>
          </cell>
          <cell r="AV8164" t="str">
            <v>sc</v>
          </cell>
        </row>
        <row r="8165">
          <cell r="AP8165">
            <v>513557</v>
          </cell>
          <cell r="AQ8165">
            <v>16003404</v>
          </cell>
          <cell r="AR8165">
            <v>16</v>
          </cell>
          <cell r="AS8165">
            <v>42667</v>
          </cell>
          <cell r="AT8165" t="str">
            <v>SD Terminado Mantenimiento Periódico UAERMV Arterial SD -</v>
          </cell>
          <cell r="AV8165" t="str">
            <v>sc</v>
          </cell>
        </row>
        <row r="8166">
          <cell r="AP8166">
            <v>513559</v>
          </cell>
          <cell r="AQ8166">
            <v>16003404</v>
          </cell>
          <cell r="AR8166">
            <v>16</v>
          </cell>
          <cell r="AS8166">
            <v>42313</v>
          </cell>
          <cell r="AT8166" t="str">
            <v>IDU-70-2008 Terminado Acciones de Movilidad IDU Arterial  -</v>
          </cell>
          <cell r="AV8166" t="str">
            <v>sc</v>
          </cell>
        </row>
        <row r="8167">
          <cell r="AP8167">
            <v>513562</v>
          </cell>
          <cell r="AQ8167">
            <v>16003353</v>
          </cell>
          <cell r="AR8167">
            <v>16</v>
          </cell>
          <cell r="AS8167">
            <v>42667</v>
          </cell>
          <cell r="AT8167" t="str">
            <v>SD Terminado Mantenimiento Periódico UAERMV Arterial SD -</v>
          </cell>
          <cell r="AV8167" t="str">
            <v>sc</v>
          </cell>
        </row>
        <row r="8168">
          <cell r="AP8168">
            <v>513564</v>
          </cell>
          <cell r="AQ8168">
            <v>16003353</v>
          </cell>
          <cell r="AR8168">
            <v>16</v>
          </cell>
          <cell r="AS8168">
            <v>42667</v>
          </cell>
          <cell r="AT8168" t="str">
            <v>SD Terminado Mantenimiento Periódico UAERMV Arterial SD -</v>
          </cell>
          <cell r="AV8168" t="str">
            <v>sc</v>
          </cell>
        </row>
        <row r="8169">
          <cell r="AP8169">
            <v>513567</v>
          </cell>
          <cell r="AQ8169">
            <v>16003306</v>
          </cell>
          <cell r="AR8169">
            <v>16</v>
          </cell>
          <cell r="AS8169">
            <v>42667</v>
          </cell>
          <cell r="AT8169" t="str">
            <v>SD Terminado Mantenimiento Periódico UAERMV Arterial SD -</v>
          </cell>
          <cell r="AV8169" t="str">
            <v>sc</v>
          </cell>
        </row>
        <row r="8170">
          <cell r="AP8170">
            <v>513569</v>
          </cell>
          <cell r="AQ8170">
            <v>16003306</v>
          </cell>
          <cell r="AR8170">
            <v>16</v>
          </cell>
          <cell r="AS8170">
            <v>42611</v>
          </cell>
          <cell r="AT8170" t="str">
            <v>SD Terminado Mantenimiento Periódico UAERMV Arterial  -</v>
          </cell>
          <cell r="AV8170" t="str">
            <v>sc</v>
          </cell>
        </row>
        <row r="8171">
          <cell r="AP8171">
            <v>513577</v>
          </cell>
          <cell r="AQ8171">
            <v>16002647</v>
          </cell>
          <cell r="AR8171">
            <v>16</v>
          </cell>
          <cell r="AS8171">
            <v>42661</v>
          </cell>
          <cell r="AT8171" t="str">
            <v>SD Terminado Mantenimiento Periódico UAERMV Arterial SD Aclaración reporte ejecución mayo 2016-</v>
          </cell>
          <cell r="AV8171" t="str">
            <v>sc</v>
          </cell>
        </row>
        <row r="8172">
          <cell r="AP8172">
            <v>513579</v>
          </cell>
          <cell r="AQ8172">
            <v>16002647</v>
          </cell>
          <cell r="AR8172">
            <v>16</v>
          </cell>
          <cell r="AS8172">
            <v>42661</v>
          </cell>
          <cell r="AT8172" t="str">
            <v>SD Terminado Mantenimiento Periódico UAERMV Arterial SD Aclaración reporte ejecución mayo 2016-</v>
          </cell>
          <cell r="AV8172" t="str">
            <v>sc</v>
          </cell>
        </row>
        <row r="8173">
          <cell r="AP8173">
            <v>513584</v>
          </cell>
          <cell r="AQ8173">
            <v>16002928</v>
          </cell>
          <cell r="AR8173">
            <v>16</v>
          </cell>
          <cell r="AS8173">
            <v>42667</v>
          </cell>
          <cell r="AT8173" t="str">
            <v>SD Terminado Mantenimiento Periódico UAERMV Arterial SD -</v>
          </cell>
          <cell r="AV8173" t="str">
            <v>sc</v>
          </cell>
        </row>
        <row r="8174">
          <cell r="AP8174">
            <v>513597</v>
          </cell>
          <cell r="AQ8174">
            <v>16002723</v>
          </cell>
          <cell r="AR8174">
            <v>16</v>
          </cell>
          <cell r="AS8174">
            <v>42661</v>
          </cell>
          <cell r="AT8174" t="str">
            <v>SD Terminado Mantenimiento Periódico UAERMV Arterial SD Aclaración reporte ejecución mayo 2016-</v>
          </cell>
          <cell r="AV8174" t="str">
            <v>sc</v>
          </cell>
        </row>
        <row r="8175">
          <cell r="AP8175">
            <v>513599</v>
          </cell>
          <cell r="AQ8175">
            <v>16002723</v>
          </cell>
          <cell r="AR8175">
            <v>16</v>
          </cell>
          <cell r="AS8175">
            <v>42661</v>
          </cell>
          <cell r="AT8175" t="str">
            <v>SD Terminado Mantenimiento Periódico UAERMV Arterial SD Aclaración reporte ejecución mayo 2016-</v>
          </cell>
          <cell r="AV8175" t="str">
            <v>sc</v>
          </cell>
        </row>
        <row r="8176">
          <cell r="AP8176">
            <v>513604</v>
          </cell>
          <cell r="AQ8176">
            <v>16002804</v>
          </cell>
          <cell r="AR8176">
            <v>16</v>
          </cell>
          <cell r="AS8176">
            <v>42661</v>
          </cell>
          <cell r="AT8176" t="str">
            <v>SD Terminado Mantenimiento Periódico UAERMV Arterial SD Aclaración reporte ejecución mayo 2016-</v>
          </cell>
          <cell r="AV8176" t="str">
            <v>sc</v>
          </cell>
        </row>
        <row r="8177">
          <cell r="AP8177">
            <v>513609</v>
          </cell>
          <cell r="AQ8177">
            <v>16002835</v>
          </cell>
          <cell r="AR8177">
            <v>16</v>
          </cell>
          <cell r="AS8177">
            <v>42661</v>
          </cell>
          <cell r="AT8177" t="str">
            <v>SD Terminado Mantenimiento Periódico UAERMV Arterial SD Aclaración reporte ejecución mayo 2016-</v>
          </cell>
          <cell r="AV8177" t="str">
            <v>sc</v>
          </cell>
        </row>
        <row r="8178">
          <cell r="AP8178">
            <v>513614</v>
          </cell>
          <cell r="AQ8178">
            <v>16002869</v>
          </cell>
          <cell r="AR8178">
            <v>16</v>
          </cell>
          <cell r="AS8178">
            <v>42661</v>
          </cell>
          <cell r="AT8178" t="str">
            <v>SD Terminado Mantenimiento Periódico UAERMV Arterial SD Aclaración reporte ejecución mayo 2016-</v>
          </cell>
          <cell r="AV8178" t="str">
            <v>sc</v>
          </cell>
        </row>
        <row r="8179">
          <cell r="AP8179">
            <v>513619</v>
          </cell>
          <cell r="AQ8179">
            <v>16002906</v>
          </cell>
          <cell r="AR8179">
            <v>16</v>
          </cell>
          <cell r="AS8179">
            <v>42661</v>
          </cell>
          <cell r="AT8179" t="str">
            <v>SD Terminado Mantenimiento Periódico UAERMV Arterial SD Aclaración reporte ejecución mayo 2016-</v>
          </cell>
          <cell r="AV8179" t="str">
            <v>sc</v>
          </cell>
        </row>
        <row r="8180">
          <cell r="AP8180">
            <v>513713</v>
          </cell>
          <cell r="AQ8180">
            <v>16001804</v>
          </cell>
          <cell r="AR8180">
            <v>16</v>
          </cell>
          <cell r="AS8180">
            <v>41912</v>
          </cell>
          <cell r="AT8180" t="str">
            <v>SD Terminado Mantenimiento Periódico UAERMV Arterial  -</v>
          </cell>
          <cell r="AV8180" t="str">
            <v>sc</v>
          </cell>
        </row>
        <row r="8181">
          <cell r="AP8181">
            <v>513715</v>
          </cell>
          <cell r="AQ8181">
            <v>16001804</v>
          </cell>
          <cell r="AR8181">
            <v>16</v>
          </cell>
          <cell r="AS8181">
            <v>41912</v>
          </cell>
          <cell r="AT8181" t="str">
            <v>SD Terminado Mantenimiento Periódico UAERMV Arterial  -</v>
          </cell>
          <cell r="AV8181" t="str">
            <v>sc</v>
          </cell>
        </row>
        <row r="8182">
          <cell r="AP8182">
            <v>513728</v>
          </cell>
          <cell r="AQ8182">
            <v>16001667</v>
          </cell>
          <cell r="AR8182">
            <v>16</v>
          </cell>
          <cell r="AS8182">
            <v>41942</v>
          </cell>
          <cell r="AT8182" t="str">
            <v>SD Terminado Mantenimiento Periódico UAERMV Arterial  -</v>
          </cell>
          <cell r="AV8182" t="str">
            <v>sc</v>
          </cell>
        </row>
        <row r="8183">
          <cell r="AP8183">
            <v>513730</v>
          </cell>
          <cell r="AQ8183">
            <v>16001667</v>
          </cell>
          <cell r="AR8183">
            <v>16</v>
          </cell>
          <cell r="AS8183">
            <v>41942</v>
          </cell>
          <cell r="AT8183" t="str">
            <v>SD Terminado Mantenimiento Periódico UAERMV Arterial  -</v>
          </cell>
          <cell r="AV8183" t="str">
            <v>sc</v>
          </cell>
        </row>
        <row r="8184">
          <cell r="AP8184">
            <v>513738</v>
          </cell>
          <cell r="AQ8184">
            <v>16001504</v>
          </cell>
          <cell r="AR8184">
            <v>16</v>
          </cell>
          <cell r="AS8184">
            <v>41411</v>
          </cell>
          <cell r="AT8184" t="str">
            <v>SD Terminado Mantenimiento Periódico UAERMV Arterial  -</v>
          </cell>
          <cell r="AV8184" t="str">
            <v>sc</v>
          </cell>
        </row>
        <row r="8185">
          <cell r="AP8185">
            <v>513740</v>
          </cell>
          <cell r="AQ8185">
            <v>16001504</v>
          </cell>
          <cell r="AR8185">
            <v>16</v>
          </cell>
          <cell r="AS8185">
            <v>41411</v>
          </cell>
          <cell r="AT8185" t="str">
            <v>SD Terminado Mantenimiento Periódico UAERMV Arterial  -</v>
          </cell>
          <cell r="AV8185" t="str">
            <v>sc</v>
          </cell>
        </row>
        <row r="8186">
          <cell r="AP8186">
            <v>513751</v>
          </cell>
          <cell r="AQ8186">
            <v>16001540</v>
          </cell>
          <cell r="AR8186">
            <v>16</v>
          </cell>
          <cell r="AS8186">
            <v>41411</v>
          </cell>
          <cell r="AT8186" t="str">
            <v>SD Terminado Mantenimiento Periódico UAERMV Arterial  -</v>
          </cell>
          <cell r="AV8186" t="str">
            <v>sc</v>
          </cell>
        </row>
        <row r="8187">
          <cell r="AP8187">
            <v>513753</v>
          </cell>
          <cell r="AQ8187">
            <v>16001540</v>
          </cell>
          <cell r="AR8187">
            <v>16</v>
          </cell>
          <cell r="AS8187">
            <v>41411</v>
          </cell>
          <cell r="AT8187" t="str">
            <v>SD Terminado Mantenimiento Periódico UAERMV Arterial  -</v>
          </cell>
          <cell r="AV8187" t="str">
            <v>sc</v>
          </cell>
        </row>
        <row r="8188">
          <cell r="AP8188">
            <v>513778</v>
          </cell>
          <cell r="AQ8188">
            <v>16004639</v>
          </cell>
          <cell r="AR8188">
            <v>16</v>
          </cell>
          <cell r="AS8188">
            <v>41411</v>
          </cell>
          <cell r="AT8188" t="str">
            <v>SD Terminado Mantenimiento Periódico UAERMV Arterial  -</v>
          </cell>
          <cell r="AV8188" t="str">
            <v>sc</v>
          </cell>
        </row>
        <row r="8189">
          <cell r="AP8189">
            <v>513780</v>
          </cell>
          <cell r="AQ8189">
            <v>16004639</v>
          </cell>
          <cell r="AR8189">
            <v>16</v>
          </cell>
          <cell r="AS8189">
            <v>41411</v>
          </cell>
          <cell r="AT8189" t="str">
            <v>SD Terminado Mantenimiento Periódico UAERMV Arterial  -</v>
          </cell>
          <cell r="AV8189" t="str">
            <v>sc</v>
          </cell>
        </row>
        <row r="8190">
          <cell r="AP8190">
            <v>513788</v>
          </cell>
          <cell r="AQ8190">
            <v>16001081</v>
          </cell>
          <cell r="AR8190">
            <v>16</v>
          </cell>
          <cell r="AS8190">
            <v>41942</v>
          </cell>
          <cell r="AT8190" t="str">
            <v>SD Terminado Mantenimiento Periódico UAERMV Arterial  -</v>
          </cell>
          <cell r="AV8190" t="str">
            <v>sc</v>
          </cell>
        </row>
        <row r="8191">
          <cell r="AP8191">
            <v>513790</v>
          </cell>
          <cell r="AQ8191">
            <v>16001081</v>
          </cell>
          <cell r="AR8191">
            <v>16</v>
          </cell>
          <cell r="AS8191">
            <v>41942</v>
          </cell>
          <cell r="AT8191" t="str">
            <v>SD Terminado Mantenimiento Periódico UAERMV Arterial  -</v>
          </cell>
          <cell r="AV8191" t="str">
            <v>sc</v>
          </cell>
        </row>
        <row r="8192">
          <cell r="AP8192">
            <v>513793</v>
          </cell>
          <cell r="AQ8192">
            <v>16001326</v>
          </cell>
          <cell r="AR8192">
            <v>16</v>
          </cell>
          <cell r="AS8192">
            <v>41912</v>
          </cell>
          <cell r="AT8192" t="str">
            <v>CONV-IDU-1323-2013 Terminado Mantenimiento Periódico UAERMV Arterial  -</v>
          </cell>
          <cell r="AV8192" t="str">
            <v>sc</v>
          </cell>
        </row>
        <row r="8193">
          <cell r="AP8193">
            <v>513795</v>
          </cell>
          <cell r="AQ8193">
            <v>16001326</v>
          </cell>
          <cell r="AR8193">
            <v>16</v>
          </cell>
          <cell r="AS8193">
            <v>41912</v>
          </cell>
          <cell r="AT8193" t="str">
            <v>CONV-IDU-1323-2013 Terminado Mantenimiento Periódico UAERMV Arterial  -</v>
          </cell>
          <cell r="AV8193" t="str">
            <v>sc</v>
          </cell>
        </row>
        <row r="8194">
          <cell r="AP8194">
            <v>513821</v>
          </cell>
          <cell r="AQ8194">
            <v>16001294</v>
          </cell>
          <cell r="AR8194">
            <v>16</v>
          </cell>
          <cell r="AS8194">
            <v>41411</v>
          </cell>
          <cell r="AT8194" t="str">
            <v>SD Terminado Mantenimiento Periódico UAERMV Arterial  -</v>
          </cell>
          <cell r="AV8194" t="str">
            <v>sc</v>
          </cell>
        </row>
        <row r="8195">
          <cell r="AP8195">
            <v>513823</v>
          </cell>
          <cell r="AQ8195">
            <v>16001294</v>
          </cell>
          <cell r="AR8195">
            <v>16</v>
          </cell>
          <cell r="AS8195">
            <v>41411</v>
          </cell>
          <cell r="AT8195" t="str">
            <v>SD Terminado Mantenimiento Periódico UAERMV Arterial  -</v>
          </cell>
          <cell r="AV8195" t="str">
            <v>sc</v>
          </cell>
        </row>
        <row r="8196">
          <cell r="AP8196">
            <v>513826</v>
          </cell>
          <cell r="AQ8196">
            <v>16000707</v>
          </cell>
          <cell r="AR8196">
            <v>16</v>
          </cell>
          <cell r="AS8196">
            <v>41772</v>
          </cell>
          <cell r="AT8196" t="str">
            <v>SD Terminado Mantenimiento Periódico UAERMV Arterial  -</v>
          </cell>
          <cell r="AV8196" t="str">
            <v>sc</v>
          </cell>
        </row>
        <row r="8197">
          <cell r="AP8197">
            <v>513828</v>
          </cell>
          <cell r="AQ8197">
            <v>16000707</v>
          </cell>
          <cell r="AR8197">
            <v>16</v>
          </cell>
          <cell r="AS8197">
            <v>41772</v>
          </cell>
          <cell r="AT8197" t="str">
            <v>SD Terminado Mantenimiento Periódico UAERMV Arterial  -</v>
          </cell>
          <cell r="AV8197" t="str">
            <v>sc</v>
          </cell>
        </row>
        <row r="8198">
          <cell r="AP8198">
            <v>513851</v>
          </cell>
          <cell r="AQ8198">
            <v>16001237</v>
          </cell>
          <cell r="AR8198">
            <v>16</v>
          </cell>
          <cell r="AS8198">
            <v>41411</v>
          </cell>
          <cell r="AT8198" t="str">
            <v>SD Terminado Mantenimiento Periódico UAERMV Arterial  -</v>
          </cell>
          <cell r="AV8198" t="str">
            <v>sc</v>
          </cell>
        </row>
        <row r="8199">
          <cell r="AP8199">
            <v>513853</v>
          </cell>
          <cell r="AQ8199">
            <v>16001237</v>
          </cell>
          <cell r="AR8199">
            <v>16</v>
          </cell>
          <cell r="AS8199">
            <v>41411</v>
          </cell>
          <cell r="AT8199" t="str">
            <v>SD Terminado Mantenimiento Periódico UAERMV Arterial  -</v>
          </cell>
          <cell r="AV8199" t="str">
            <v>sc</v>
          </cell>
        </row>
        <row r="8200">
          <cell r="AP8200">
            <v>513871</v>
          </cell>
          <cell r="AQ8200">
            <v>16001266</v>
          </cell>
          <cell r="AR8200">
            <v>16</v>
          </cell>
          <cell r="AS8200">
            <v>41411</v>
          </cell>
          <cell r="AT8200" t="str">
            <v>SD Terminado Mantenimiento Periódico UAERMV Arterial  -</v>
          </cell>
          <cell r="AV8200" t="str">
            <v>sc</v>
          </cell>
        </row>
        <row r="8201">
          <cell r="AP8201">
            <v>513873</v>
          </cell>
          <cell r="AQ8201">
            <v>16001266</v>
          </cell>
          <cell r="AR8201">
            <v>16</v>
          </cell>
          <cell r="AS8201">
            <v>41411</v>
          </cell>
          <cell r="AT8201" t="str">
            <v>SD Terminado Mantenimiento Periódico UAERMV Arterial  -</v>
          </cell>
          <cell r="AV8201" t="str">
            <v>sc</v>
          </cell>
        </row>
        <row r="8202">
          <cell r="AP8202">
            <v>513881</v>
          </cell>
          <cell r="AQ8202">
            <v>16000549</v>
          </cell>
          <cell r="AR8202">
            <v>16</v>
          </cell>
          <cell r="AS8202">
            <v>41411</v>
          </cell>
          <cell r="AT8202" t="str">
            <v>SD Terminado Mantenimiento Periódico UAERMV Arterial  -</v>
          </cell>
          <cell r="AV8202" t="str">
            <v>sc</v>
          </cell>
        </row>
        <row r="8203">
          <cell r="AP8203">
            <v>513883</v>
          </cell>
          <cell r="AQ8203">
            <v>16000549</v>
          </cell>
          <cell r="AR8203">
            <v>16</v>
          </cell>
          <cell r="AS8203">
            <v>41411</v>
          </cell>
          <cell r="AT8203" t="str">
            <v>SD Terminado Mantenimiento Periódico UAERMV Arterial  -</v>
          </cell>
          <cell r="AV8203" t="str">
            <v>sc</v>
          </cell>
        </row>
        <row r="8204">
          <cell r="AP8204">
            <v>514106</v>
          </cell>
          <cell r="AQ8204">
            <v>16002480</v>
          </cell>
          <cell r="AR8204">
            <v>16</v>
          </cell>
          <cell r="AS8204">
            <v>42550</v>
          </cell>
          <cell r="AT8204" t="str">
            <v>SD Terminado Parcheo UAERMV Arterial SD DECRETO 064/2015-</v>
          </cell>
          <cell r="AV8204" t="str">
            <v>sc</v>
          </cell>
        </row>
        <row r="8205">
          <cell r="AP8205">
            <v>514108</v>
          </cell>
          <cell r="AQ8205">
            <v>16002480</v>
          </cell>
          <cell r="AR8205">
            <v>16</v>
          </cell>
          <cell r="AS8205">
            <v>42723</v>
          </cell>
          <cell r="AT8205" t="str">
            <v>SD Terminado Mantenimiento Periódico UAERMV Arterial SD -</v>
          </cell>
          <cell r="AV8205" t="str">
            <v>sc</v>
          </cell>
        </row>
        <row r="8206">
          <cell r="AP8206">
            <v>514754</v>
          </cell>
          <cell r="AQ8206">
            <v>16003282</v>
          </cell>
          <cell r="AR8206">
            <v>16</v>
          </cell>
          <cell r="AS8206">
            <v>42667</v>
          </cell>
          <cell r="AT8206" t="str">
            <v>SD Terminado Mantenimiento Periódico UAERMV Arterial SD -</v>
          </cell>
          <cell r="AV8206" t="str">
            <v>sc</v>
          </cell>
        </row>
        <row r="8207">
          <cell r="AP8207">
            <v>514766</v>
          </cell>
          <cell r="AQ8207">
            <v>16004557</v>
          </cell>
          <cell r="AR8207">
            <v>16</v>
          </cell>
          <cell r="AS8207">
            <v>42661</v>
          </cell>
          <cell r="AT8207" t="str">
            <v>SD Terminado Mantenimiento Periódico UAERMV Arterial SD Aclaración reporte ejecución mayo 2016-</v>
          </cell>
          <cell r="AV8207" t="str">
            <v>sc</v>
          </cell>
        </row>
        <row r="8208">
          <cell r="AP8208">
            <v>514778</v>
          </cell>
          <cell r="AQ8208">
            <v>50001418</v>
          </cell>
          <cell r="AR8208">
            <v>16</v>
          </cell>
          <cell r="AS8208">
            <v>42661</v>
          </cell>
          <cell r="AT8208" t="str">
            <v>SD Terminado Mantenimiento Periódico UAERMV Arterial SD Aclaración reporte ejecución mayo 2016-</v>
          </cell>
          <cell r="AV8208" t="str">
            <v>sc</v>
          </cell>
        </row>
        <row r="8209">
          <cell r="AP8209">
            <v>514791</v>
          </cell>
          <cell r="AQ8209">
            <v>16002971</v>
          </cell>
          <cell r="AR8209">
            <v>16</v>
          </cell>
          <cell r="AS8209">
            <v>42667</v>
          </cell>
          <cell r="AT8209" t="str">
            <v>SD Terminado Mantenimiento Periódico UAERMV Arterial SD -</v>
          </cell>
          <cell r="AV8209" t="str">
            <v>sc</v>
          </cell>
        </row>
        <row r="8210">
          <cell r="AP8210">
            <v>520871</v>
          </cell>
          <cell r="AQ8210">
            <v>16000389</v>
          </cell>
          <cell r="AR8210">
            <v>16</v>
          </cell>
          <cell r="AS8210">
            <v>42313</v>
          </cell>
          <cell r="AT8210" t="str">
            <v>IDU-70-2008 Terminado Acciones de Movilidad IDU Arterial  -</v>
          </cell>
          <cell r="AV8210" t="str">
            <v>sc</v>
          </cell>
        </row>
        <row r="8211">
          <cell r="AP8211">
            <v>520882</v>
          </cell>
          <cell r="AQ8211">
            <v>16004539</v>
          </cell>
          <cell r="AR8211">
            <v>16</v>
          </cell>
          <cell r="AS8211">
            <v>42313</v>
          </cell>
          <cell r="AT8211" t="str">
            <v>IDU-70-2008 Terminado Acciones de Movilidad IDU Arterial  -</v>
          </cell>
          <cell r="AV8211" t="str">
            <v>sc</v>
          </cell>
        </row>
        <row r="8212">
          <cell r="AP8212">
            <v>520884</v>
          </cell>
          <cell r="AQ8212">
            <v>16004539</v>
          </cell>
          <cell r="AR8212">
            <v>16</v>
          </cell>
          <cell r="AS8212">
            <v>42760</v>
          </cell>
          <cell r="AT8212" t="str">
            <v>SD Terminado Parcheo UAERMV Arterial SD Reporte Ejecución diciembre de 2016-</v>
          </cell>
          <cell r="AV8212" t="str">
            <v>sc</v>
          </cell>
        </row>
        <row r="8213">
          <cell r="AP8213">
            <v>520910</v>
          </cell>
          <cell r="AQ8213">
            <v>16004539</v>
          </cell>
          <cell r="AR8213">
            <v>16</v>
          </cell>
          <cell r="AS8213">
            <v>42760</v>
          </cell>
          <cell r="AT8213" t="str">
            <v>SD Terminado Parcheo UAERMV Arterial SD Reporte Ejecución diciembre de 2016-</v>
          </cell>
          <cell r="AV8213" t="str">
            <v>sc</v>
          </cell>
        </row>
        <row r="8214">
          <cell r="AP8214">
            <v>520912</v>
          </cell>
          <cell r="AQ8214">
            <v>16004539</v>
          </cell>
          <cell r="AR8214">
            <v>16</v>
          </cell>
          <cell r="AS8214">
            <v>42760</v>
          </cell>
          <cell r="AT8214" t="str">
            <v>SD Terminado Parcheo UAERMV Arterial SD Reporte Ejecución diciembre de 2016-</v>
          </cell>
          <cell r="AV8214" t="str">
            <v>sc</v>
          </cell>
        </row>
        <row r="8215">
          <cell r="AP8215">
            <v>520944</v>
          </cell>
          <cell r="AQ8215">
            <v>16000092</v>
          </cell>
          <cell r="AR8215">
            <v>16</v>
          </cell>
          <cell r="AS8215">
            <v>42412</v>
          </cell>
          <cell r="AT8215" t="str">
            <v>IDU-1806-2015 Contratado Mantenimiento Periódico IDU Arterial BRIGADA DE REACCIÓN VIAL -</v>
          </cell>
          <cell r="AV8215" t="str">
            <v>sc</v>
          </cell>
        </row>
        <row r="8216">
          <cell r="AP8216">
            <v>520946</v>
          </cell>
          <cell r="AQ8216">
            <v>16000092</v>
          </cell>
          <cell r="AR8216">
            <v>16</v>
          </cell>
          <cell r="AS8216">
            <v>42412</v>
          </cell>
          <cell r="AT8216" t="str">
            <v>IDU-1806-2015 Contratado Mantenimiento Periódico IDU Arterial BRIGADA DE REACCIÓN VIAL -</v>
          </cell>
          <cell r="AV8216" t="str">
            <v>sc</v>
          </cell>
        </row>
        <row r="8217">
          <cell r="AP8217">
            <v>520948</v>
          </cell>
          <cell r="AQ8217">
            <v>16000092</v>
          </cell>
          <cell r="AR8217">
            <v>16</v>
          </cell>
          <cell r="AS8217">
            <v>42412</v>
          </cell>
          <cell r="AT8217" t="str">
            <v>IDU-1806-2015 Contratado Mantenimiento Periódico IDU Arterial BRIGADA DE REACCIÓN VIAL -</v>
          </cell>
          <cell r="AV8217" t="str">
            <v>sc</v>
          </cell>
        </row>
        <row r="8218">
          <cell r="AP8218">
            <v>520950</v>
          </cell>
          <cell r="AQ8218">
            <v>16000092</v>
          </cell>
          <cell r="AR8218">
            <v>16</v>
          </cell>
          <cell r="AS8218">
            <v>42412</v>
          </cell>
          <cell r="AT8218" t="str">
            <v>IDU-1806-2015 Contratado Mantenimiento Periódico IDU Arterial BRIGADA DE REACCIÓN VIAL -</v>
          </cell>
          <cell r="AV8218" t="str">
            <v>sc</v>
          </cell>
        </row>
        <row r="8219">
          <cell r="AP8219">
            <v>520953</v>
          </cell>
          <cell r="AQ8219">
            <v>16000135</v>
          </cell>
          <cell r="AR8219">
            <v>16</v>
          </cell>
          <cell r="AS8219">
            <v>42412</v>
          </cell>
          <cell r="AT8219" t="str">
            <v>IDU-1806-2015 Contratado Mantenimiento Periódico IDU Arterial BRIGADA DE REACCIÓN VIAL -</v>
          </cell>
          <cell r="AV8219" t="str">
            <v>sc</v>
          </cell>
        </row>
        <row r="8220">
          <cell r="AP8220">
            <v>520955</v>
          </cell>
          <cell r="AQ8220">
            <v>16000135</v>
          </cell>
          <cell r="AR8220">
            <v>16</v>
          </cell>
          <cell r="AS8220">
            <v>42412</v>
          </cell>
          <cell r="AT8220" t="str">
            <v>IDU-1806-2015 Contratado Mantenimiento Periódico IDU Arterial BRIGADA DE REACCIÓN VIAL -</v>
          </cell>
          <cell r="AV8220" t="str">
            <v>sc</v>
          </cell>
        </row>
        <row r="8221">
          <cell r="AP8221">
            <v>520957</v>
          </cell>
          <cell r="AQ8221">
            <v>16000135</v>
          </cell>
          <cell r="AR8221">
            <v>16</v>
          </cell>
          <cell r="AS8221">
            <v>42412</v>
          </cell>
          <cell r="AT8221" t="str">
            <v>IDU-1806-2015 Contratado Mantenimiento Periódico IDU Arterial BRIGADA DE REACCIÓN VIAL -</v>
          </cell>
          <cell r="AV8221" t="str">
            <v>sc</v>
          </cell>
        </row>
        <row r="8222">
          <cell r="AP8222">
            <v>520959</v>
          </cell>
          <cell r="AQ8222">
            <v>16000135</v>
          </cell>
          <cell r="AR8222">
            <v>16</v>
          </cell>
          <cell r="AS8222">
            <v>42412</v>
          </cell>
          <cell r="AT8222" t="str">
            <v>IDU-1806-2015 Contratado Mantenimiento Periódico IDU Arterial BRIGADA DE REACCIÓN VIAL -</v>
          </cell>
          <cell r="AV8222" t="str">
            <v>sc</v>
          </cell>
        </row>
        <row r="8223">
          <cell r="AP8223">
            <v>520962</v>
          </cell>
          <cell r="AQ8223">
            <v>16000160</v>
          </cell>
          <cell r="AR8223">
            <v>16</v>
          </cell>
          <cell r="AS8223">
            <v>42412</v>
          </cell>
          <cell r="AT8223" t="str">
            <v>IDU-1806-2015 Contratado Mantenimiento Periódico IDU Arterial BRIGADA DE REACCIÓN VIAL -</v>
          </cell>
          <cell r="AV8223" t="str">
            <v>sc</v>
          </cell>
        </row>
        <row r="8224">
          <cell r="AP8224">
            <v>520964</v>
          </cell>
          <cell r="AQ8224">
            <v>16000160</v>
          </cell>
          <cell r="AR8224">
            <v>16</v>
          </cell>
          <cell r="AS8224">
            <v>42412</v>
          </cell>
          <cell r="AT8224" t="str">
            <v>IDU-1806-2015 Contratado Mantenimiento Periódico IDU Arterial BRIGADA DE REACCIÓN VIAL -</v>
          </cell>
          <cell r="AV8224" t="str">
            <v>sc</v>
          </cell>
        </row>
        <row r="8225">
          <cell r="AP8225">
            <v>520966</v>
          </cell>
          <cell r="AQ8225">
            <v>16000160</v>
          </cell>
          <cell r="AR8225">
            <v>16</v>
          </cell>
          <cell r="AS8225">
            <v>42412</v>
          </cell>
          <cell r="AT8225" t="str">
            <v>IDU-1806-2015 Contratado Mantenimiento Periódico IDU Arterial BRIGADA DE REACCIÓN VIAL -</v>
          </cell>
          <cell r="AV8225" t="str">
            <v>sc</v>
          </cell>
        </row>
        <row r="8226">
          <cell r="AP8226">
            <v>520968</v>
          </cell>
          <cell r="AQ8226">
            <v>16000160</v>
          </cell>
          <cell r="AR8226">
            <v>16</v>
          </cell>
          <cell r="AS8226">
            <v>42412</v>
          </cell>
          <cell r="AT8226" t="str">
            <v>IDU-1806-2015 Contratado Mantenimiento Periódico IDU Arterial BRIGADA DE REACCIÓN VIAL -</v>
          </cell>
          <cell r="AV8226" t="str">
            <v>sc</v>
          </cell>
        </row>
        <row r="8227">
          <cell r="AP8227">
            <v>520971</v>
          </cell>
          <cell r="AQ8227">
            <v>16000185</v>
          </cell>
          <cell r="AR8227">
            <v>16</v>
          </cell>
          <cell r="AS8227">
            <v>42412</v>
          </cell>
          <cell r="AT8227" t="str">
            <v>IDU-1806-2015 Contratado Mantenimiento Periódico IDU Arterial BRIGADA DE REACCIÓN VIAL -</v>
          </cell>
          <cell r="AV8227" t="str">
            <v>sc</v>
          </cell>
        </row>
        <row r="8228">
          <cell r="AP8228">
            <v>520973</v>
          </cell>
          <cell r="AQ8228">
            <v>16000185</v>
          </cell>
          <cell r="AR8228">
            <v>16</v>
          </cell>
          <cell r="AS8228">
            <v>42412</v>
          </cell>
          <cell r="AT8228" t="str">
            <v>IDU-1806-2015 Contratado Mantenimiento Periódico IDU Arterial BRIGADA DE REACCIÓN VIAL -</v>
          </cell>
          <cell r="AV8228" t="str">
            <v>sc</v>
          </cell>
        </row>
        <row r="8229">
          <cell r="AP8229">
            <v>520975</v>
          </cell>
          <cell r="AQ8229">
            <v>16000185</v>
          </cell>
          <cell r="AR8229">
            <v>16</v>
          </cell>
          <cell r="AS8229">
            <v>42412</v>
          </cell>
          <cell r="AT8229" t="str">
            <v>IDU-1806-2015 Contratado Mantenimiento Periódico IDU Arterial BRIGADA DE REACCIÓN VIAL -</v>
          </cell>
          <cell r="AV8229" t="str">
            <v>sc</v>
          </cell>
        </row>
        <row r="8230">
          <cell r="AP8230">
            <v>520977</v>
          </cell>
          <cell r="AQ8230">
            <v>16000185</v>
          </cell>
          <cell r="AR8230">
            <v>16</v>
          </cell>
          <cell r="AS8230">
            <v>42412</v>
          </cell>
          <cell r="AT8230" t="str">
            <v>IDU-1806-2015 Contratado Mantenimiento Periódico IDU Arterial BRIGADA DE REACCIÓN VIAL -</v>
          </cell>
          <cell r="AV8230" t="str">
            <v>sc</v>
          </cell>
        </row>
        <row r="8231">
          <cell r="AP8231">
            <v>520980</v>
          </cell>
          <cell r="AQ8231">
            <v>16000215</v>
          </cell>
          <cell r="AR8231">
            <v>16</v>
          </cell>
          <cell r="AS8231">
            <v>42412</v>
          </cell>
          <cell r="AT8231" t="str">
            <v>IDU-1806-2015 Contratado Mantenimiento Periódico IDU Arterial BRIGADA DE REACCIÓN VIAL -</v>
          </cell>
          <cell r="AV8231" t="str">
            <v>sc</v>
          </cell>
        </row>
        <row r="8232">
          <cell r="AP8232">
            <v>520982</v>
          </cell>
          <cell r="AQ8232">
            <v>16000215</v>
          </cell>
          <cell r="AR8232">
            <v>16</v>
          </cell>
          <cell r="AS8232">
            <v>42412</v>
          </cell>
          <cell r="AT8232" t="str">
            <v>IDU-1806-2015 Contratado Mantenimiento Periódico IDU Arterial BRIGADA DE REACCIÓN VIAL -</v>
          </cell>
          <cell r="AV8232" t="str">
            <v>sc</v>
          </cell>
        </row>
        <row r="8233">
          <cell r="AP8233">
            <v>520984</v>
          </cell>
          <cell r="AQ8233">
            <v>16000215</v>
          </cell>
          <cell r="AR8233">
            <v>16</v>
          </cell>
          <cell r="AS8233">
            <v>42412</v>
          </cell>
          <cell r="AT8233" t="str">
            <v>IDU-1806-2015 Contratado Mantenimiento Periódico IDU Arterial BRIGADA DE REACCIÓN VIAL -</v>
          </cell>
          <cell r="AV8233" t="str">
            <v>sc</v>
          </cell>
        </row>
        <row r="8234">
          <cell r="AP8234">
            <v>520986</v>
          </cell>
          <cell r="AQ8234">
            <v>16000215</v>
          </cell>
          <cell r="AR8234">
            <v>16</v>
          </cell>
          <cell r="AS8234">
            <v>42412</v>
          </cell>
          <cell r="AT8234" t="str">
            <v>IDU-1806-2015 Contratado Mantenimiento Periódico IDU Arterial BRIGADA DE REACCIÓN VIAL -</v>
          </cell>
          <cell r="AV8234" t="str">
            <v>sc</v>
          </cell>
        </row>
        <row r="8235">
          <cell r="AP8235">
            <v>520989</v>
          </cell>
          <cell r="AQ8235">
            <v>16000249</v>
          </cell>
          <cell r="AR8235">
            <v>16</v>
          </cell>
          <cell r="AS8235">
            <v>42412</v>
          </cell>
          <cell r="AT8235" t="str">
            <v>IDU-1806-2015 Contratado Mantenimiento Periódico IDU Arterial BRIGADA DE REACCIÓN VIAL -</v>
          </cell>
          <cell r="AV8235" t="str">
            <v>sc</v>
          </cell>
        </row>
        <row r="8236">
          <cell r="AP8236">
            <v>520991</v>
          </cell>
          <cell r="AQ8236">
            <v>16000249</v>
          </cell>
          <cell r="AR8236">
            <v>16</v>
          </cell>
          <cell r="AS8236">
            <v>42412</v>
          </cell>
          <cell r="AT8236" t="str">
            <v>IDU-1806-2015 Contratado Mantenimiento Periódico IDU Arterial BRIGADA DE REACCIÓN VIAL -</v>
          </cell>
          <cell r="AV8236" t="str">
            <v>sc</v>
          </cell>
        </row>
        <row r="8237">
          <cell r="AP8237">
            <v>520993</v>
          </cell>
          <cell r="AQ8237">
            <v>16000249</v>
          </cell>
          <cell r="AR8237">
            <v>16</v>
          </cell>
          <cell r="AS8237">
            <v>42412</v>
          </cell>
          <cell r="AT8237" t="str">
            <v>IDU-1806-2015 Contratado Mantenimiento Periódico IDU Arterial BRIGADA DE REACCIÓN VIAL -</v>
          </cell>
          <cell r="AV8237" t="str">
            <v>sc</v>
          </cell>
        </row>
        <row r="8238">
          <cell r="AP8238">
            <v>520995</v>
          </cell>
          <cell r="AQ8238">
            <v>16000249</v>
          </cell>
          <cell r="AR8238">
            <v>16</v>
          </cell>
          <cell r="AS8238">
            <v>42412</v>
          </cell>
          <cell r="AT8238" t="str">
            <v>IDU-1806-2015 Contratado Mantenimiento Periódico IDU Arterial BRIGADA DE REACCIÓN VIAL -</v>
          </cell>
          <cell r="AV8238" t="str">
            <v>sc</v>
          </cell>
        </row>
        <row r="8239">
          <cell r="AP8239">
            <v>520998</v>
          </cell>
          <cell r="AQ8239">
            <v>16000262</v>
          </cell>
          <cell r="AR8239">
            <v>16</v>
          </cell>
          <cell r="AS8239">
            <v>42412</v>
          </cell>
          <cell r="AT8239" t="str">
            <v>IDU-1806-2015 Contratado Mantenimiento Periódico IDU Arterial BRIGADA DE REACCIÓN VIAL -</v>
          </cell>
          <cell r="AV8239" t="str">
            <v>sc</v>
          </cell>
        </row>
        <row r="8240">
          <cell r="AP8240">
            <v>521000</v>
          </cell>
          <cell r="AQ8240">
            <v>16000262</v>
          </cell>
          <cell r="AR8240">
            <v>16</v>
          </cell>
          <cell r="AS8240">
            <v>42412</v>
          </cell>
          <cell r="AT8240" t="str">
            <v>IDU-1806-2015 Contratado Mantenimiento Periódico IDU Arterial BRIGADA DE REACCIÓN VIAL -</v>
          </cell>
          <cell r="AV8240" t="str">
            <v>sc</v>
          </cell>
        </row>
        <row r="8241">
          <cell r="AP8241">
            <v>521002</v>
          </cell>
          <cell r="AQ8241">
            <v>16000262</v>
          </cell>
          <cell r="AR8241">
            <v>16</v>
          </cell>
          <cell r="AS8241">
            <v>42412</v>
          </cell>
          <cell r="AT8241" t="str">
            <v>IDU-1806-2015 Contratado Mantenimiento Periódico IDU Arterial BRIGADA DE REACCIÓN VIAL -</v>
          </cell>
          <cell r="AV8241" t="str">
            <v>sc</v>
          </cell>
        </row>
        <row r="8242">
          <cell r="AP8242">
            <v>521005</v>
          </cell>
          <cell r="AQ8242">
            <v>16000315</v>
          </cell>
          <cell r="AR8242">
            <v>16</v>
          </cell>
          <cell r="AS8242">
            <v>42412</v>
          </cell>
          <cell r="AT8242" t="str">
            <v>IDU-1806-2015 Contratado Mantenimiento Periódico IDU Arterial BRIGADA DE REACCIÓN VIAL -</v>
          </cell>
          <cell r="AV8242" t="str">
            <v>sc</v>
          </cell>
        </row>
        <row r="8243">
          <cell r="AP8243">
            <v>521007</v>
          </cell>
          <cell r="AQ8243">
            <v>16000315</v>
          </cell>
          <cell r="AR8243">
            <v>16</v>
          </cell>
          <cell r="AS8243">
            <v>42412</v>
          </cell>
          <cell r="AT8243" t="str">
            <v>IDU-1806-2015 Contratado Mantenimiento Periódico IDU Arterial BRIGADA DE REACCIÓN VIAL -</v>
          </cell>
          <cell r="AV8243" t="str">
            <v>sc</v>
          </cell>
        </row>
        <row r="8244">
          <cell r="AP8244">
            <v>521010</v>
          </cell>
          <cell r="AQ8244">
            <v>16000199</v>
          </cell>
          <cell r="AR8244">
            <v>16</v>
          </cell>
          <cell r="AS8244">
            <v>42412</v>
          </cell>
          <cell r="AT8244" t="str">
            <v>IDU-1806-2015 Contratado Mantenimiento Periódico IDU Arterial BRIGADA DE REACCIÓN VIAL -</v>
          </cell>
          <cell r="AV8244" t="str">
            <v>sc</v>
          </cell>
        </row>
        <row r="8245">
          <cell r="AP8245">
            <v>521012</v>
          </cell>
          <cell r="AQ8245">
            <v>16000199</v>
          </cell>
          <cell r="AR8245">
            <v>16</v>
          </cell>
          <cell r="AS8245">
            <v>42412</v>
          </cell>
          <cell r="AT8245" t="str">
            <v>IDU-1806-2015 Contratado Mantenimiento Periódico IDU Arterial BRIGADA DE REACCIÓN VIAL -</v>
          </cell>
          <cell r="AV8245" t="str">
            <v>sc</v>
          </cell>
        </row>
        <row r="8246">
          <cell r="AP8246">
            <v>521014</v>
          </cell>
          <cell r="AQ8246">
            <v>16000199</v>
          </cell>
          <cell r="AR8246">
            <v>16</v>
          </cell>
          <cell r="AS8246">
            <v>42412</v>
          </cell>
          <cell r="AT8246" t="str">
            <v>IDU-1806-2015 Contratado Mantenimiento Periódico IDU Arterial BRIGADA DE REACCIÓN VIAL -</v>
          </cell>
          <cell r="AV8246" t="str">
            <v>sc</v>
          </cell>
        </row>
        <row r="8247">
          <cell r="AP8247">
            <v>521016</v>
          </cell>
          <cell r="AQ8247">
            <v>16000199</v>
          </cell>
          <cell r="AR8247">
            <v>16</v>
          </cell>
          <cell r="AS8247">
            <v>42412</v>
          </cell>
          <cell r="AT8247" t="str">
            <v>IDU-1806-2015 Contratado Mantenimiento Periódico IDU Arterial BRIGADA DE REACCIÓN VIAL -</v>
          </cell>
          <cell r="AV8247" t="str">
            <v>sc</v>
          </cell>
        </row>
        <row r="8248">
          <cell r="AP8248">
            <v>521019</v>
          </cell>
          <cell r="AQ8248">
            <v>16000281</v>
          </cell>
          <cell r="AR8248">
            <v>16</v>
          </cell>
          <cell r="AS8248">
            <v>42412</v>
          </cell>
          <cell r="AT8248" t="str">
            <v>IDU-1806-2015 Contratado Mantenimiento Periódico IDU Arterial BRIGADA DE REACCIÓN VIAL -</v>
          </cell>
          <cell r="AV8248" t="str">
            <v>sc</v>
          </cell>
        </row>
        <row r="8249">
          <cell r="AP8249">
            <v>521021</v>
          </cell>
          <cell r="AQ8249">
            <v>16000281</v>
          </cell>
          <cell r="AR8249">
            <v>16</v>
          </cell>
          <cell r="AS8249">
            <v>42412</v>
          </cell>
          <cell r="AT8249" t="str">
            <v>IDU-1806-2015 Contratado Mantenimiento Periódico IDU Arterial BRIGADA DE REACCIÓN VIAL -</v>
          </cell>
          <cell r="AV8249" t="str">
            <v>sc</v>
          </cell>
        </row>
        <row r="8250">
          <cell r="AP8250">
            <v>521023</v>
          </cell>
          <cell r="AQ8250">
            <v>16000281</v>
          </cell>
          <cell r="AR8250">
            <v>16</v>
          </cell>
          <cell r="AS8250">
            <v>42412</v>
          </cell>
          <cell r="AT8250" t="str">
            <v>IDU-1806-2015 Contratado Mantenimiento Periódico IDU Arterial BRIGADA DE REACCIÓN VIAL -</v>
          </cell>
          <cell r="AV8250" t="str">
            <v>sc</v>
          </cell>
        </row>
        <row r="8251">
          <cell r="AP8251">
            <v>521026</v>
          </cell>
          <cell r="AQ8251">
            <v>16000234</v>
          </cell>
          <cell r="AR8251">
            <v>16</v>
          </cell>
          <cell r="AS8251">
            <v>42412</v>
          </cell>
          <cell r="AT8251" t="str">
            <v>IDU-1806-2015 Contratado Mantenimiento Periódico IDU Arterial BRIGADA DE REACCIÓN VIAL -</v>
          </cell>
          <cell r="AV8251" t="str">
            <v>sc</v>
          </cell>
        </row>
        <row r="8252">
          <cell r="AP8252">
            <v>521028</v>
          </cell>
          <cell r="AQ8252">
            <v>16000234</v>
          </cell>
          <cell r="AR8252">
            <v>16</v>
          </cell>
          <cell r="AS8252">
            <v>42412</v>
          </cell>
          <cell r="AT8252" t="str">
            <v>IDU-1806-2015 Contratado Mantenimiento Periódico IDU Arterial BRIGADA DE REACCIÓN VIAL -</v>
          </cell>
          <cell r="AV8252" t="str">
            <v>sc</v>
          </cell>
        </row>
        <row r="8253">
          <cell r="AP8253">
            <v>521030</v>
          </cell>
          <cell r="AQ8253">
            <v>16000234</v>
          </cell>
          <cell r="AR8253">
            <v>16</v>
          </cell>
          <cell r="AS8253">
            <v>42412</v>
          </cell>
          <cell r="AT8253" t="str">
            <v>IDU-1806-2015 Contratado Mantenimiento Periódico IDU Arterial BRIGADA DE REACCIÓN VIAL -</v>
          </cell>
          <cell r="AV8253" t="str">
            <v>sc</v>
          </cell>
        </row>
        <row r="8254">
          <cell r="AP8254">
            <v>521032</v>
          </cell>
          <cell r="AQ8254">
            <v>16000234</v>
          </cell>
          <cell r="AR8254">
            <v>16</v>
          </cell>
          <cell r="AS8254">
            <v>42412</v>
          </cell>
          <cell r="AT8254" t="str">
            <v>IDU-1806-2015 Contratado Mantenimiento Periódico IDU Arterial BRIGADA DE REACCIÓN VIAL -</v>
          </cell>
          <cell r="AV8254" t="str">
            <v>sc</v>
          </cell>
        </row>
        <row r="8255">
          <cell r="AP8255">
            <v>521688</v>
          </cell>
          <cell r="AQ8255">
            <v>8006972</v>
          </cell>
          <cell r="AR8255">
            <v>16</v>
          </cell>
          <cell r="AS8255">
            <v>42412</v>
          </cell>
          <cell r="AT8255" t="str">
            <v>IDU-1806-2015 Contratado Mantenimiento Periódico IDU Arterial BRIGADA DE REACCIÓN VIAL -</v>
          </cell>
          <cell r="AV8255" t="str">
            <v>sc</v>
          </cell>
        </row>
        <row r="8256">
          <cell r="AP8256">
            <v>521690</v>
          </cell>
          <cell r="AQ8256">
            <v>8006972</v>
          </cell>
          <cell r="AR8256">
            <v>16</v>
          </cell>
          <cell r="AS8256">
            <v>42412</v>
          </cell>
          <cell r="AT8256" t="str">
            <v>IDU-1806-2015 Contratado Mantenimiento Periódico IDU Arterial BRIGADA DE REACCIÓN VIAL -</v>
          </cell>
          <cell r="AV8256" t="str">
            <v>sc</v>
          </cell>
        </row>
        <row r="8257">
          <cell r="AP8257">
            <v>521692</v>
          </cell>
          <cell r="AQ8257">
            <v>8006972</v>
          </cell>
          <cell r="AR8257">
            <v>16</v>
          </cell>
          <cell r="AS8257">
            <v>42412</v>
          </cell>
          <cell r="AT8257" t="str">
            <v>IDU-1806-2015 Contratado Mantenimiento Periódico IDU Arterial BRIGADA DE REACCIÓN VIAL -</v>
          </cell>
          <cell r="AV8257" t="str">
            <v>sc</v>
          </cell>
        </row>
        <row r="8258">
          <cell r="AP8258">
            <v>521694</v>
          </cell>
          <cell r="AQ8258">
            <v>8006972</v>
          </cell>
          <cell r="AR8258">
            <v>16</v>
          </cell>
          <cell r="AS8258">
            <v>42412</v>
          </cell>
          <cell r="AT8258" t="str">
            <v>IDU-1806-2015 Contratado Mantenimiento Periódico IDU Arterial BRIGADA DE REACCIÓN VIAL -</v>
          </cell>
          <cell r="AV8258" t="str">
            <v>sc</v>
          </cell>
        </row>
        <row r="8259">
          <cell r="AP8259">
            <v>521697</v>
          </cell>
          <cell r="AQ8259">
            <v>8007107</v>
          </cell>
          <cell r="AR8259">
            <v>16</v>
          </cell>
          <cell r="AS8259">
            <v>42412</v>
          </cell>
          <cell r="AT8259" t="str">
            <v>IDU-1806-2015 Contratado Mantenimiento Periódico IDU Arterial BRIGADA DE REACCIÓN VIAL -</v>
          </cell>
          <cell r="AV8259" t="str">
            <v>sc</v>
          </cell>
        </row>
        <row r="8260">
          <cell r="AP8260">
            <v>521699</v>
          </cell>
          <cell r="AQ8260">
            <v>8007107</v>
          </cell>
          <cell r="AR8260">
            <v>16</v>
          </cell>
          <cell r="AS8260">
            <v>42412</v>
          </cell>
          <cell r="AT8260" t="str">
            <v>IDU-1806-2015 Contratado Mantenimiento Periódico IDU Arterial BRIGADA DE REACCIÓN VIAL -</v>
          </cell>
          <cell r="AV8260" t="str">
            <v>sc</v>
          </cell>
        </row>
        <row r="8261">
          <cell r="AP8261">
            <v>521701</v>
          </cell>
          <cell r="AQ8261">
            <v>8007107</v>
          </cell>
          <cell r="AR8261">
            <v>16</v>
          </cell>
          <cell r="AS8261">
            <v>42412</v>
          </cell>
          <cell r="AT8261" t="str">
            <v>IDU-1806-2015 Contratado Mantenimiento Periódico IDU Arterial BRIGADA DE REACCIÓN VIAL -</v>
          </cell>
          <cell r="AV8261" t="str">
            <v>sc</v>
          </cell>
        </row>
        <row r="8262">
          <cell r="AP8262">
            <v>521703</v>
          </cell>
          <cell r="AQ8262">
            <v>8007107</v>
          </cell>
          <cell r="AR8262">
            <v>16</v>
          </cell>
          <cell r="AS8262">
            <v>42412</v>
          </cell>
          <cell r="AT8262" t="str">
            <v>IDU-1806-2015 Contratado Mantenimiento Periódico IDU Arterial BRIGADA DE REACCIÓN VIAL -</v>
          </cell>
          <cell r="AV8262" t="str">
            <v>sc</v>
          </cell>
        </row>
        <row r="8263">
          <cell r="AP8263">
            <v>521706</v>
          </cell>
          <cell r="AQ8263">
            <v>8007231</v>
          </cell>
          <cell r="AR8263">
            <v>16</v>
          </cell>
          <cell r="AS8263">
            <v>42412</v>
          </cell>
          <cell r="AT8263" t="str">
            <v>IDU-1806-2015 Contratado Mantenimiento Periódico IDU Arterial BRIGADA DE REACCIÓN VIAL -</v>
          </cell>
          <cell r="AV8263" t="str">
            <v>sc</v>
          </cell>
        </row>
        <row r="8264">
          <cell r="AP8264">
            <v>521708</v>
          </cell>
          <cell r="AQ8264">
            <v>8007231</v>
          </cell>
          <cell r="AR8264">
            <v>16</v>
          </cell>
          <cell r="AS8264">
            <v>42412</v>
          </cell>
          <cell r="AT8264" t="str">
            <v>IDU-1806-2015 Contratado Mantenimiento Periódico IDU Arterial BRIGADA DE REACCIÓN VIAL -</v>
          </cell>
          <cell r="AV8264" t="str">
            <v>sc</v>
          </cell>
        </row>
        <row r="8265">
          <cell r="AP8265">
            <v>521710</v>
          </cell>
          <cell r="AQ8265">
            <v>8007231</v>
          </cell>
          <cell r="AR8265">
            <v>16</v>
          </cell>
          <cell r="AS8265">
            <v>42412</v>
          </cell>
          <cell r="AT8265" t="str">
            <v>IDU-1806-2015 Contratado Mantenimiento Periódico IDU Arterial BRIGADA DE REACCIÓN VIAL -</v>
          </cell>
          <cell r="AV8265" t="str">
            <v>sc</v>
          </cell>
        </row>
        <row r="8266">
          <cell r="AP8266">
            <v>521712</v>
          </cell>
          <cell r="AQ8266">
            <v>8007231</v>
          </cell>
          <cell r="AR8266">
            <v>16</v>
          </cell>
          <cell r="AS8266">
            <v>42412</v>
          </cell>
          <cell r="AT8266" t="str">
            <v>IDU-1806-2015 Contratado Mantenimiento Periódico IDU Arterial BRIGADA DE REACCIÓN VIAL -</v>
          </cell>
          <cell r="AV8266" t="str">
            <v>sc</v>
          </cell>
        </row>
        <row r="8267">
          <cell r="AP8267">
            <v>523722</v>
          </cell>
          <cell r="AQ8267">
            <v>16000078</v>
          </cell>
          <cell r="AR8267">
            <v>16</v>
          </cell>
          <cell r="AS8267">
            <v>42412</v>
          </cell>
          <cell r="AT8267" t="str">
            <v>IDU-1806-2015 Contratado Mantenimiento Periódico IDU Arterial BRIGADA DE REACCIÓN VIAL -Anden 9-POLIZA ESTABILIDAD ACTIVA</v>
          </cell>
          <cell r="AV8267" t="str">
            <v>sc</v>
          </cell>
        </row>
        <row r="8268">
          <cell r="AP8268">
            <v>523724</v>
          </cell>
          <cell r="AQ8268">
            <v>16000078</v>
          </cell>
          <cell r="AR8268">
            <v>16</v>
          </cell>
          <cell r="AS8268">
            <v>42412</v>
          </cell>
          <cell r="AT8268" t="str">
            <v>IDU-1806-2015 Contratado Mantenimiento Periódico IDU Arterial BRIGADA DE REACCIÓN VIAL -Anden 9-POLIZA ESTABILIDAD ACTIVA</v>
          </cell>
          <cell r="AV8268" t="str">
            <v>sc</v>
          </cell>
        </row>
        <row r="8269">
          <cell r="AP8269">
            <v>523726</v>
          </cell>
          <cell r="AQ8269">
            <v>16000078</v>
          </cell>
          <cell r="AR8269">
            <v>16</v>
          </cell>
          <cell r="AS8269">
            <v>42412</v>
          </cell>
          <cell r="AT8269" t="str">
            <v>IDU-1806-2015 Contratado Mantenimiento Periódico IDU Arterial BRIGADA DE REACCIÓN VIAL -Anden 9-POLIZA ESTABILIDAD ACTIVA</v>
          </cell>
          <cell r="AV8269" t="str">
            <v>sc</v>
          </cell>
        </row>
        <row r="8270">
          <cell r="AP8270">
            <v>523728</v>
          </cell>
          <cell r="AQ8270">
            <v>16000078</v>
          </cell>
          <cell r="AR8270">
            <v>16</v>
          </cell>
          <cell r="AS8270">
            <v>42412</v>
          </cell>
          <cell r="AT8270" t="str">
            <v>IDU-1806-2015 Contratado Mantenimiento Periódico IDU Arterial BRIGADA DE REACCIÓN VIAL -Anden 9-POLIZA ESTABILIDAD ACTIVA</v>
          </cell>
          <cell r="AV8270" t="str">
            <v>sc</v>
          </cell>
        </row>
        <row r="8271">
          <cell r="AP8271">
            <v>523731</v>
          </cell>
          <cell r="AQ8271">
            <v>16000101</v>
          </cell>
          <cell r="AR8271">
            <v>16</v>
          </cell>
          <cell r="AS8271">
            <v>42412</v>
          </cell>
          <cell r="AT8271" t="str">
            <v>IDU-1806-2015 Contratado Mantenimiento Periódico IDU Arterial BRIGADA DE REACCIÓN VIAL -</v>
          </cell>
          <cell r="AV8271" t="str">
            <v>sc</v>
          </cell>
        </row>
        <row r="8272">
          <cell r="AP8272">
            <v>523733</v>
          </cell>
          <cell r="AQ8272">
            <v>16000101</v>
          </cell>
          <cell r="AR8272">
            <v>16</v>
          </cell>
          <cell r="AS8272">
            <v>42412</v>
          </cell>
          <cell r="AT8272" t="str">
            <v>IDU-1806-2015 Contratado Mantenimiento Periódico IDU Arterial BRIGADA DE REACCIÓN VIAL -</v>
          </cell>
          <cell r="AV8272" t="str">
            <v>sc</v>
          </cell>
        </row>
        <row r="8273">
          <cell r="AP8273">
            <v>523735</v>
          </cell>
          <cell r="AQ8273">
            <v>16000101</v>
          </cell>
          <cell r="AR8273">
            <v>16</v>
          </cell>
          <cell r="AS8273">
            <v>42412</v>
          </cell>
          <cell r="AT8273" t="str">
            <v>IDU-1806-2015 Contratado Mantenimiento Periódico IDU Arterial BRIGADA DE REACCIÓN VIAL -</v>
          </cell>
          <cell r="AV8273" t="str">
            <v>sc</v>
          </cell>
        </row>
        <row r="8274">
          <cell r="AP8274">
            <v>523737</v>
          </cell>
          <cell r="AQ8274">
            <v>16000101</v>
          </cell>
          <cell r="AR8274">
            <v>16</v>
          </cell>
          <cell r="AS8274">
            <v>42412</v>
          </cell>
          <cell r="AT8274" t="str">
            <v>IDU-1806-2015 Contratado Mantenimiento Periódico IDU Arterial BRIGADA DE REACCIÓN VIAL -</v>
          </cell>
          <cell r="AV8274" t="str">
            <v>sc</v>
          </cell>
        </row>
        <row r="8275">
          <cell r="AP8275">
            <v>523745</v>
          </cell>
          <cell r="AQ8275">
            <v>16000154</v>
          </cell>
          <cell r="AR8275">
            <v>16</v>
          </cell>
          <cell r="AS8275">
            <v>42412</v>
          </cell>
          <cell r="AT8275" t="str">
            <v>IDU-1806-2015 Contratado Mantenimiento Periódico IDU Arterial BRIGADA DE REACCIÓN VIAL -</v>
          </cell>
          <cell r="AV8275" t="str">
            <v>sc</v>
          </cell>
        </row>
        <row r="8276">
          <cell r="AP8276">
            <v>523747</v>
          </cell>
          <cell r="AQ8276">
            <v>16000154</v>
          </cell>
          <cell r="AR8276">
            <v>16</v>
          </cell>
          <cell r="AS8276">
            <v>42412</v>
          </cell>
          <cell r="AT8276" t="str">
            <v>IDU-1806-2015 Contratado Mantenimiento Periódico IDU Arterial BRIGADA DE REACCIÓN VIAL -</v>
          </cell>
          <cell r="AV8276" t="str">
            <v>sc</v>
          </cell>
        </row>
        <row r="8277">
          <cell r="AP8277">
            <v>523749</v>
          </cell>
          <cell r="AQ8277">
            <v>16000154</v>
          </cell>
          <cell r="AR8277">
            <v>16</v>
          </cell>
          <cell r="AS8277">
            <v>42412</v>
          </cell>
          <cell r="AT8277" t="str">
            <v>IDU-1806-2015 Contratado Mantenimiento Periódico IDU Arterial BRIGADA DE REACCIÓN VIAL -</v>
          </cell>
          <cell r="AV8277" t="str">
            <v>sc</v>
          </cell>
        </row>
        <row r="8278">
          <cell r="AP8278">
            <v>523751</v>
          </cell>
          <cell r="AQ8278">
            <v>16000154</v>
          </cell>
          <cell r="AR8278">
            <v>16</v>
          </cell>
          <cell r="AS8278">
            <v>42412</v>
          </cell>
          <cell r="AT8278" t="str">
            <v>IDU-1806-2015 Contratado Mantenimiento Periódico IDU Arterial BRIGADA DE REACCIÓN VIAL -</v>
          </cell>
          <cell r="AV8278" t="str">
            <v>sc</v>
          </cell>
        </row>
        <row r="8279">
          <cell r="AP8279">
            <v>523754</v>
          </cell>
          <cell r="AQ8279">
            <v>16000188</v>
          </cell>
          <cell r="AR8279">
            <v>16</v>
          </cell>
          <cell r="AS8279">
            <v>42412</v>
          </cell>
          <cell r="AT8279" t="str">
            <v>IDU-1806-2015 Contratado Mantenimiento Periódico IDU Arterial BRIGADA DE REACCIÓN VIAL -</v>
          </cell>
          <cell r="AV8279" t="str">
            <v>sc</v>
          </cell>
        </row>
        <row r="8280">
          <cell r="AP8280">
            <v>523756</v>
          </cell>
          <cell r="AQ8280">
            <v>16000188</v>
          </cell>
          <cell r="AR8280">
            <v>16</v>
          </cell>
          <cell r="AS8280">
            <v>42412</v>
          </cell>
          <cell r="AT8280" t="str">
            <v>IDU-1806-2015 Contratado Mantenimiento Periódico IDU Arterial BRIGADA DE REACCIÓN VIAL -</v>
          </cell>
          <cell r="AV8280" t="str">
            <v>sc</v>
          </cell>
        </row>
        <row r="8281">
          <cell r="AP8281">
            <v>523764</v>
          </cell>
          <cell r="AQ8281">
            <v>16000221</v>
          </cell>
          <cell r="AR8281">
            <v>16</v>
          </cell>
          <cell r="AS8281">
            <v>42412</v>
          </cell>
          <cell r="AT8281" t="str">
            <v>IDU-1806-2015 Contratado Mantenimiento Periódico IDU Arterial BRIGADA DE REACCIÓN VIAL -</v>
          </cell>
          <cell r="AV8281" t="str">
            <v>sc</v>
          </cell>
        </row>
        <row r="8282">
          <cell r="AP8282">
            <v>523766</v>
          </cell>
          <cell r="AQ8282">
            <v>16000221</v>
          </cell>
          <cell r="AR8282">
            <v>16</v>
          </cell>
          <cell r="AS8282">
            <v>42412</v>
          </cell>
          <cell r="AT8282" t="str">
            <v>IDU-1806-2015 Contratado Mantenimiento Periódico IDU Arterial BRIGADA DE REACCIÓN VIAL -</v>
          </cell>
          <cell r="AV8282" t="str">
            <v>sc</v>
          </cell>
        </row>
        <row r="8283">
          <cell r="AP8283">
            <v>523768</v>
          </cell>
          <cell r="AQ8283">
            <v>16000221</v>
          </cell>
          <cell r="AR8283">
            <v>16</v>
          </cell>
          <cell r="AS8283">
            <v>42412</v>
          </cell>
          <cell r="AT8283" t="str">
            <v>IDU-1806-2015 Contratado Mantenimiento Periódico IDU Arterial BRIGADA DE REACCIÓN VIAL -</v>
          </cell>
          <cell r="AV8283" t="str">
            <v>sc</v>
          </cell>
        </row>
        <row r="8284">
          <cell r="AP8284">
            <v>523770</v>
          </cell>
          <cell r="AQ8284">
            <v>16000221</v>
          </cell>
          <cell r="AR8284">
            <v>16</v>
          </cell>
          <cell r="AS8284">
            <v>42412</v>
          </cell>
          <cell r="AT8284" t="str">
            <v>IDU-1806-2015 Contratado Mantenimiento Periódico IDU Arterial BRIGADA DE REACCIÓN VIAL -</v>
          </cell>
          <cell r="AV8284" t="str">
            <v>sc</v>
          </cell>
        </row>
        <row r="8285">
          <cell r="AP8285">
            <v>523804</v>
          </cell>
          <cell r="AQ8285">
            <v>16000766</v>
          </cell>
          <cell r="AR8285">
            <v>16</v>
          </cell>
          <cell r="AS8285">
            <v>42313</v>
          </cell>
          <cell r="AT8285" t="str">
            <v>IDU-70-2008 Terminado Rehabilitación IDU Arterial  -</v>
          </cell>
          <cell r="AV8285" t="str">
            <v>sc</v>
          </cell>
        </row>
        <row r="8286">
          <cell r="AP8286">
            <v>523806</v>
          </cell>
          <cell r="AQ8286">
            <v>16000766</v>
          </cell>
          <cell r="AR8286">
            <v>16</v>
          </cell>
          <cell r="AS8286">
            <v>42313</v>
          </cell>
          <cell r="AT8286" t="str">
            <v>IDU-70-2008 Terminado Rehabilitación IDU Arterial  -</v>
          </cell>
          <cell r="AV8286" t="str">
            <v>sc</v>
          </cell>
        </row>
        <row r="8287">
          <cell r="AP8287">
            <v>523809</v>
          </cell>
          <cell r="AQ8287">
            <v>16000917</v>
          </cell>
          <cell r="AR8287">
            <v>16</v>
          </cell>
          <cell r="AS8287">
            <v>42313</v>
          </cell>
          <cell r="AT8287" t="str">
            <v>IDU-70-2008 Terminado Rehabilitación IDU Arterial  -Calzada4-POLIZA ESTABILIDAD ACTIVA</v>
          </cell>
          <cell r="AV8287" t="str">
            <v>sc</v>
          </cell>
        </row>
        <row r="8288">
          <cell r="AP8288">
            <v>523811</v>
          </cell>
          <cell r="AQ8288">
            <v>16000917</v>
          </cell>
          <cell r="AR8288">
            <v>16</v>
          </cell>
          <cell r="AS8288">
            <v>42313</v>
          </cell>
          <cell r="AT8288" t="str">
            <v>IDU-49-2012 Terminado Mantenimiento Periódico IDU Arterial  -Calzada4-POLIZA ESTABILIDAD ACTIVA</v>
          </cell>
          <cell r="AV8288" t="str">
            <v>sc</v>
          </cell>
        </row>
        <row r="8289">
          <cell r="AP8289">
            <v>523824</v>
          </cell>
          <cell r="AQ8289">
            <v>16001171</v>
          </cell>
          <cell r="AR8289">
            <v>16</v>
          </cell>
          <cell r="AS8289">
            <v>42313</v>
          </cell>
          <cell r="AT8289" t="str">
            <v>IDU-49-2012 Terminado Mantenimiento Periódico IDU Arterial  -</v>
          </cell>
          <cell r="AV8289" t="str">
            <v>sc</v>
          </cell>
        </row>
        <row r="8290">
          <cell r="AP8290">
            <v>523829</v>
          </cell>
          <cell r="AQ8290">
            <v>16001215</v>
          </cell>
          <cell r="AR8290">
            <v>16</v>
          </cell>
          <cell r="AS8290">
            <v>42313</v>
          </cell>
          <cell r="AT8290" t="str">
            <v>IDU-49-2012 Terminado Mantenimiento Periódico IDU Arterial  -</v>
          </cell>
          <cell r="AV8290" t="str">
            <v>sc</v>
          </cell>
        </row>
        <row r="8291">
          <cell r="AP8291">
            <v>523834</v>
          </cell>
          <cell r="AQ8291">
            <v>16001246</v>
          </cell>
          <cell r="AR8291">
            <v>16</v>
          </cell>
          <cell r="AS8291">
            <v>42313</v>
          </cell>
          <cell r="AT8291" t="str">
            <v>IDU-49-2012 Terminado Mantenimiento Periódico IDU Arterial  -</v>
          </cell>
          <cell r="AV8291" t="str">
            <v>sc</v>
          </cell>
        </row>
        <row r="8292">
          <cell r="AP8292">
            <v>523841</v>
          </cell>
          <cell r="AQ8292">
            <v>16001320</v>
          </cell>
          <cell r="AR8292">
            <v>16</v>
          </cell>
          <cell r="AS8292">
            <v>42313</v>
          </cell>
          <cell r="AT8292" t="str">
            <v>IDU-49-2012 Terminado Mantenimiento Periódico IDU Arterial  -</v>
          </cell>
          <cell r="AV8292" t="str">
            <v>sc</v>
          </cell>
        </row>
        <row r="8293">
          <cell r="AP8293">
            <v>523849</v>
          </cell>
          <cell r="AQ8293">
            <v>16001538</v>
          </cell>
          <cell r="AR8293">
            <v>16</v>
          </cell>
          <cell r="AS8293">
            <v>42412</v>
          </cell>
          <cell r="AT8293" t="str">
            <v>IDU-1806-2015 Contratado Mantenimiento Periódico IDU Arterial BRIGADA DE REACCIÓN VIAL -</v>
          </cell>
          <cell r="AV8293" t="str">
            <v>sc</v>
          </cell>
        </row>
        <row r="8294">
          <cell r="AP8294">
            <v>523851</v>
          </cell>
          <cell r="AQ8294">
            <v>16001538</v>
          </cell>
          <cell r="AR8294">
            <v>16</v>
          </cell>
          <cell r="AS8294">
            <v>42412</v>
          </cell>
          <cell r="AT8294" t="str">
            <v>IDU-1806-2015 Contratado Mantenimiento Periódico IDU Arterial BRIGADA DE REACCIÓN VIAL -</v>
          </cell>
          <cell r="AV8294" t="str">
            <v>sc</v>
          </cell>
        </row>
        <row r="8295">
          <cell r="AP8295">
            <v>523853</v>
          </cell>
          <cell r="AQ8295">
            <v>16001538</v>
          </cell>
          <cell r="AR8295">
            <v>16</v>
          </cell>
          <cell r="AS8295">
            <v>42412</v>
          </cell>
          <cell r="AT8295" t="str">
            <v>IDU-1806-2015 Contratado Mantenimiento Periódico IDU Arterial BRIGADA DE REACCIÓN VIAL -</v>
          </cell>
          <cell r="AV8295" t="str">
            <v>sc</v>
          </cell>
        </row>
        <row r="8296">
          <cell r="AP8296">
            <v>523855</v>
          </cell>
          <cell r="AQ8296">
            <v>16001538</v>
          </cell>
          <cell r="AR8296">
            <v>16</v>
          </cell>
          <cell r="AS8296">
            <v>42412</v>
          </cell>
          <cell r="AT8296" t="str">
            <v>IDU-1806-2015 Contratado Mantenimiento Periódico IDU Arterial BRIGADA DE REACCIÓN VIAL -</v>
          </cell>
          <cell r="AV8296" t="str">
            <v>sc</v>
          </cell>
        </row>
        <row r="8297">
          <cell r="AP8297">
            <v>523986</v>
          </cell>
          <cell r="AQ8297">
            <v>16003297</v>
          </cell>
          <cell r="AR8297">
            <v>16</v>
          </cell>
          <cell r="AS8297">
            <v>42313</v>
          </cell>
          <cell r="AT8297" t="str">
            <v>IDU-49-2012 Terminado Mantenimiento Periódico IDU Arterial  -</v>
          </cell>
          <cell r="AV8297" t="str">
            <v>sc</v>
          </cell>
        </row>
        <row r="8298">
          <cell r="AP8298">
            <v>523991</v>
          </cell>
          <cell r="AQ8298">
            <v>16003357</v>
          </cell>
          <cell r="AR8298">
            <v>16</v>
          </cell>
          <cell r="AS8298">
            <v>42313</v>
          </cell>
          <cell r="AT8298" t="str">
            <v>IDU-49-2012 Terminado Mantenimiento Periódico IDU Arterial  -</v>
          </cell>
          <cell r="AV8298" t="str">
            <v>sc</v>
          </cell>
        </row>
        <row r="8299">
          <cell r="AP8299">
            <v>524032</v>
          </cell>
          <cell r="AQ8299">
            <v>16004232</v>
          </cell>
          <cell r="AR8299">
            <v>16</v>
          </cell>
          <cell r="AS8299">
            <v>42313</v>
          </cell>
          <cell r="AT8299" t="str">
            <v>IDU-70-2008 Terminado Rehabilitación IDU Arterial  -</v>
          </cell>
          <cell r="AV8299" t="str">
            <v>sc</v>
          </cell>
        </row>
        <row r="8300">
          <cell r="AP8300">
            <v>524093</v>
          </cell>
          <cell r="AQ8300">
            <v>16004628</v>
          </cell>
          <cell r="AR8300">
            <v>16</v>
          </cell>
          <cell r="AS8300">
            <v>42412</v>
          </cell>
          <cell r="AT8300" t="str">
            <v>IDU-1806-2015 Contratado Mantenimiento Periódico IDU Arterial BRIGADA DE REACCIÓN VIAL -</v>
          </cell>
          <cell r="AV8300" t="str">
            <v>sc</v>
          </cell>
        </row>
        <row r="8301">
          <cell r="AP8301">
            <v>524095</v>
          </cell>
          <cell r="AQ8301">
            <v>16004628</v>
          </cell>
          <cell r="AR8301">
            <v>16</v>
          </cell>
          <cell r="AS8301">
            <v>42412</v>
          </cell>
          <cell r="AT8301" t="str">
            <v>IDU-1806-2015 Contratado Mantenimiento Periódico IDU Arterial BRIGADA DE REACCIÓN VIAL -</v>
          </cell>
          <cell r="AV8301" t="str">
            <v>sc</v>
          </cell>
        </row>
        <row r="8302">
          <cell r="AP8302">
            <v>524097</v>
          </cell>
          <cell r="AQ8302">
            <v>16004628</v>
          </cell>
          <cell r="AR8302">
            <v>16</v>
          </cell>
          <cell r="AS8302">
            <v>42412</v>
          </cell>
          <cell r="AT8302" t="str">
            <v>IDU-1806-2015 Contratado Mantenimiento Periódico IDU Arterial BRIGADA DE REACCIÓN VIAL -</v>
          </cell>
          <cell r="AV8302" t="str">
            <v>sc</v>
          </cell>
        </row>
        <row r="8303">
          <cell r="AP8303">
            <v>524099</v>
          </cell>
          <cell r="AQ8303">
            <v>16004628</v>
          </cell>
          <cell r="AR8303">
            <v>16</v>
          </cell>
          <cell r="AS8303">
            <v>42412</v>
          </cell>
          <cell r="AT8303" t="str">
            <v>IDU-1806-2015 Contratado Mantenimiento Periódico IDU Arterial BRIGADA DE REACCIÓN VIAL -</v>
          </cell>
          <cell r="AV8303" t="str">
            <v>sc</v>
          </cell>
        </row>
        <row r="8304">
          <cell r="AP8304">
            <v>524239</v>
          </cell>
          <cell r="AQ8304">
            <v>16004536</v>
          </cell>
          <cell r="AR8304">
            <v>16</v>
          </cell>
          <cell r="AS8304">
            <v>42412</v>
          </cell>
          <cell r="AT8304" t="str">
            <v>IDU-1806-2015 Contratado Mantenimiento Periódico IDU Arterial BRIGADA DE REACCIÓN VIAL -</v>
          </cell>
          <cell r="AV8304" t="str">
            <v>sc</v>
          </cell>
        </row>
        <row r="8305">
          <cell r="AP8305">
            <v>524241</v>
          </cell>
          <cell r="AQ8305">
            <v>16004536</v>
          </cell>
          <cell r="AR8305">
            <v>16</v>
          </cell>
          <cell r="AS8305">
            <v>42412</v>
          </cell>
          <cell r="AT8305" t="str">
            <v>IDU-1806-2015 Contratado Mantenimiento Periódico IDU Arterial BRIGADA DE REACCIÓN VIAL -</v>
          </cell>
          <cell r="AV8305" t="str">
            <v>sc</v>
          </cell>
        </row>
        <row r="8306">
          <cell r="AP8306">
            <v>524243</v>
          </cell>
          <cell r="AQ8306">
            <v>16004536</v>
          </cell>
          <cell r="AR8306">
            <v>16</v>
          </cell>
          <cell r="AS8306">
            <v>42412</v>
          </cell>
          <cell r="AT8306" t="str">
            <v>IDU-1806-2015 Contratado Mantenimiento Periódico IDU Arterial BRIGADA DE REACCIÓN VIAL -</v>
          </cell>
          <cell r="AV8306" t="str">
            <v>sc</v>
          </cell>
        </row>
        <row r="8307">
          <cell r="AP8307">
            <v>524245</v>
          </cell>
          <cell r="AQ8307">
            <v>16004536</v>
          </cell>
          <cell r="AR8307">
            <v>16</v>
          </cell>
          <cell r="AS8307">
            <v>42412</v>
          </cell>
          <cell r="AT8307" t="str">
            <v>IDU-1806-2015 Contratado Mantenimiento Periódico IDU Arterial BRIGADA DE REACCIÓN VIAL -</v>
          </cell>
          <cell r="AV8307" t="str">
            <v>sc</v>
          </cell>
        </row>
        <row r="8308">
          <cell r="AP8308">
            <v>524249</v>
          </cell>
          <cell r="AQ8308">
            <v>16000354</v>
          </cell>
          <cell r="AR8308">
            <v>16</v>
          </cell>
          <cell r="AS8308">
            <v>42760</v>
          </cell>
          <cell r="AT8308" t="str">
            <v>SD Terminado Parcheo UAERMV Arterial SD Reporte Ejecución diciembre de 2016-</v>
          </cell>
          <cell r="AV8308" t="str">
            <v>sc</v>
          </cell>
        </row>
        <row r="8309">
          <cell r="AP8309">
            <v>524250</v>
          </cell>
          <cell r="AQ8309">
            <v>16000354</v>
          </cell>
          <cell r="AR8309">
            <v>16</v>
          </cell>
          <cell r="AS8309">
            <v>42760</v>
          </cell>
          <cell r="AT8309" t="str">
            <v>SD Terminado Parcheo UAERMV Arterial SD Reporte Ejecución diciembre de 2016-</v>
          </cell>
          <cell r="AV8309" t="str">
            <v>sc</v>
          </cell>
        </row>
        <row r="8310">
          <cell r="AP8310">
            <v>524252</v>
          </cell>
          <cell r="AQ8310">
            <v>16000354</v>
          </cell>
          <cell r="AR8310">
            <v>16</v>
          </cell>
          <cell r="AS8310">
            <v>42760</v>
          </cell>
          <cell r="AT8310" t="str">
            <v>SD Terminado Parcheo UAERMV Arterial SD Reporte Ejecución diciembre de 2016-</v>
          </cell>
          <cell r="AV8310" t="str">
            <v>sc</v>
          </cell>
        </row>
        <row r="8311">
          <cell r="AP8311">
            <v>524254</v>
          </cell>
          <cell r="AQ8311">
            <v>16000354</v>
          </cell>
          <cell r="AR8311">
            <v>16</v>
          </cell>
          <cell r="AS8311">
            <v>42760</v>
          </cell>
          <cell r="AT8311" t="str">
            <v>SD Terminado Parcheo UAERMV Arterial SD Reporte Ejecución diciembre de 2016-</v>
          </cell>
          <cell r="AV8311" t="str">
            <v>sc</v>
          </cell>
        </row>
        <row r="8312">
          <cell r="AP8312">
            <v>524257</v>
          </cell>
          <cell r="AQ8312">
            <v>16000349</v>
          </cell>
          <cell r="AR8312">
            <v>16</v>
          </cell>
          <cell r="AS8312">
            <v>42313</v>
          </cell>
          <cell r="AT8312" t="str">
            <v>IDU-70-2008 Terminado Acciones de Movilidad IDU Arterial  -</v>
          </cell>
          <cell r="AV8312" t="str">
            <v>sc</v>
          </cell>
        </row>
        <row r="8313">
          <cell r="AP8313">
            <v>524259</v>
          </cell>
          <cell r="AQ8313">
            <v>16000349</v>
          </cell>
          <cell r="AR8313">
            <v>16</v>
          </cell>
          <cell r="AS8313">
            <v>42760</v>
          </cell>
          <cell r="AT8313" t="str">
            <v>SD Terminado Parcheo UAERMV Arterial SD Reporte Ejecución diciembre de 2016-</v>
          </cell>
          <cell r="AV8313" t="str">
            <v>sc</v>
          </cell>
        </row>
        <row r="8314">
          <cell r="AP8314">
            <v>524262</v>
          </cell>
          <cell r="AQ8314">
            <v>16000349</v>
          </cell>
          <cell r="AR8314">
            <v>16</v>
          </cell>
          <cell r="AS8314">
            <v>42760</v>
          </cell>
          <cell r="AT8314" t="str">
            <v>SD Terminado Parcheo UAERMV Arterial SD Reporte Ejecución diciembre de 2016-</v>
          </cell>
          <cell r="AV8314" t="str">
            <v>sc</v>
          </cell>
        </row>
        <row r="8315">
          <cell r="AP8315">
            <v>524263</v>
          </cell>
          <cell r="AQ8315">
            <v>16000349</v>
          </cell>
          <cell r="AR8315">
            <v>16</v>
          </cell>
          <cell r="AS8315">
            <v>42760</v>
          </cell>
          <cell r="AT8315" t="str">
            <v>SD Terminado Parcheo UAERMV Arterial SD Reporte Ejecución diciembre de 2016-</v>
          </cell>
          <cell r="AV8315" t="str">
            <v>sc</v>
          </cell>
        </row>
        <row r="8316">
          <cell r="AP8316">
            <v>524285</v>
          </cell>
          <cell r="AQ8316">
            <v>16000361</v>
          </cell>
          <cell r="AR8316">
            <v>16</v>
          </cell>
          <cell r="AS8316">
            <v>42313</v>
          </cell>
          <cell r="AT8316" t="str">
            <v>IDU-70-2008 Terminado Acciones de Movilidad IDU Arterial  -</v>
          </cell>
          <cell r="AV8316" t="str">
            <v>sc</v>
          </cell>
        </row>
        <row r="8317">
          <cell r="AP8317">
            <v>524286</v>
          </cell>
          <cell r="AQ8317">
            <v>16000361</v>
          </cell>
          <cell r="AR8317">
            <v>16</v>
          </cell>
          <cell r="AS8317">
            <v>42313</v>
          </cell>
          <cell r="AT8317" t="str">
            <v>IDU-70-2008 Terminado Acciones de Movilidad IDU Arterial  -</v>
          </cell>
          <cell r="AV8317" t="str">
            <v>sc</v>
          </cell>
        </row>
        <row r="8318">
          <cell r="AP8318">
            <v>526916</v>
          </cell>
          <cell r="AQ8318">
            <v>16004566</v>
          </cell>
          <cell r="AR8318">
            <v>16</v>
          </cell>
          <cell r="AS8318">
            <v>42534</v>
          </cell>
          <cell r="AT8318" t="str">
            <v>IDU-1806-2015 Terminado Acciones de Movilidad IDU Arterial BRIGADA FASE I - MVA NO TRONCAL Y SITP -</v>
          </cell>
          <cell r="AV8318" t="str">
            <v>sc</v>
          </cell>
        </row>
        <row r="8319">
          <cell r="AP8319">
            <v>526943</v>
          </cell>
          <cell r="AQ8319">
            <v>16004567</v>
          </cell>
          <cell r="AR8319">
            <v>16</v>
          </cell>
          <cell r="AS8319">
            <v>42412</v>
          </cell>
          <cell r="AT8319" t="str">
            <v>IDU-1806-2015 Contratado Mantenimiento Periódico IDU Arterial BRIGADA DE REACCIÓN VIAL -</v>
          </cell>
          <cell r="AV8319" t="str">
            <v>sc</v>
          </cell>
        </row>
        <row r="8320">
          <cell r="AP8320">
            <v>528080</v>
          </cell>
          <cell r="AQ8320">
            <v>16000059</v>
          </cell>
          <cell r="AR8320">
            <v>16</v>
          </cell>
          <cell r="AS8320">
            <v>42412</v>
          </cell>
          <cell r="AT8320" t="str">
            <v>IDU-1806-2015 Contratado Mantenimiento Periódico IDU Arterial BRIGADA DE REACCIÓN VIAL -</v>
          </cell>
          <cell r="AV8320" t="str">
            <v>sc</v>
          </cell>
        </row>
        <row r="8321">
          <cell r="AP8321">
            <v>528082</v>
          </cell>
          <cell r="AQ8321">
            <v>16000059</v>
          </cell>
          <cell r="AR8321">
            <v>16</v>
          </cell>
          <cell r="AS8321">
            <v>42412</v>
          </cell>
          <cell r="AT8321" t="str">
            <v>IDU-1806-2015 Contratado Mantenimiento Periódico IDU Arterial BRIGADA DE REACCIÓN VIAL -</v>
          </cell>
          <cell r="AV8321" t="str">
            <v>sc</v>
          </cell>
        </row>
        <row r="8322">
          <cell r="AP8322">
            <v>528083</v>
          </cell>
          <cell r="AQ8322">
            <v>16000059</v>
          </cell>
          <cell r="AR8322">
            <v>16</v>
          </cell>
          <cell r="AS8322">
            <v>42412</v>
          </cell>
          <cell r="AT8322" t="str">
            <v>IDU-1806-2015 Contratado Mantenimiento Periódico IDU Arterial BRIGADA DE REACCIÓN VIAL -</v>
          </cell>
          <cell r="AV8322" t="str">
            <v>sc</v>
          </cell>
        </row>
        <row r="8323">
          <cell r="AP8323">
            <v>528085</v>
          </cell>
          <cell r="AQ8323">
            <v>16000059</v>
          </cell>
          <cell r="AR8323">
            <v>16</v>
          </cell>
          <cell r="AS8323">
            <v>42412</v>
          </cell>
          <cell r="AT8323" t="str">
            <v>IDU-1806-2015 Contratado Mantenimiento Periódico IDU Arterial BRIGADA DE REACCIÓN VIAL -</v>
          </cell>
          <cell r="AV8323" t="str">
            <v>sc</v>
          </cell>
        </row>
        <row r="8324">
          <cell r="AP8324">
            <v>528104</v>
          </cell>
          <cell r="AQ8324">
            <v>16004661</v>
          </cell>
          <cell r="AR8324">
            <v>16</v>
          </cell>
          <cell r="AS8324">
            <v>42313</v>
          </cell>
          <cell r="AT8324" t="str">
            <v>CONV-1323-2013 Terminado Acciones de Movilidad IDU Arterial  -</v>
          </cell>
          <cell r="AV8324" t="str">
            <v>sc</v>
          </cell>
        </row>
        <row r="8325">
          <cell r="AP8325">
            <v>533641</v>
          </cell>
          <cell r="AQ8325">
            <v>50008294</v>
          </cell>
          <cell r="AR8325">
            <v>16</v>
          </cell>
          <cell r="AS8325">
            <v>42412</v>
          </cell>
          <cell r="AT8325" t="str">
            <v>IDU-1806-2015 Contratado Mantenimiento Periódico IDU Arterial BRIGADA DE REACCIÓN VIAL -</v>
          </cell>
          <cell r="AV8325" t="str">
            <v>sc</v>
          </cell>
        </row>
        <row r="8326">
          <cell r="AP8326">
            <v>533644</v>
          </cell>
          <cell r="AQ8326">
            <v>50008294</v>
          </cell>
          <cell r="AR8326">
            <v>16</v>
          </cell>
          <cell r="AS8326">
            <v>42412</v>
          </cell>
          <cell r="AT8326" t="str">
            <v>IDU-1806-2015 Contratado Mantenimiento Periódico IDU Arterial BRIGADA DE REACCIÓN VIAL -</v>
          </cell>
          <cell r="AV8326" t="str">
            <v>sc</v>
          </cell>
        </row>
        <row r="8327">
          <cell r="AP8327">
            <v>533671</v>
          </cell>
          <cell r="AQ8327">
            <v>50008294</v>
          </cell>
          <cell r="AR8327">
            <v>16</v>
          </cell>
          <cell r="AS8327">
            <v>42412</v>
          </cell>
          <cell r="AT8327" t="str">
            <v>IDU-1806-2015 Contratado Mantenimiento Periódico IDU Arterial BRIGADA DE REACCIÓN VIAL -</v>
          </cell>
          <cell r="AV8327" t="str">
            <v>sc</v>
          </cell>
        </row>
        <row r="8328">
          <cell r="AP8328">
            <v>600648</v>
          </cell>
          <cell r="AQ8328">
            <v>16000980</v>
          </cell>
          <cell r="AR8328">
            <v>16</v>
          </cell>
          <cell r="AS8328">
            <v>42762</v>
          </cell>
          <cell r="AT8328" t="str">
            <v>SD Terminado Acciones de Movilidad UAERMV Circuito Movilidad Salvando Vidas -</v>
          </cell>
          <cell r="AV8328" t="str">
            <v>Intervenida IDU-2128-2013</v>
          </cell>
        </row>
        <row r="8329">
          <cell r="AP8329">
            <v>600651</v>
          </cell>
          <cell r="AQ8329">
            <v>16001025</v>
          </cell>
          <cell r="AR8329">
            <v>16</v>
          </cell>
          <cell r="AS8329">
            <v>42762</v>
          </cell>
          <cell r="AT8329" t="str">
            <v>SD Terminado Acciones de Movilidad UAERMV Circuito Movilidad Salvando Vidas -</v>
          </cell>
          <cell r="AV8329" t="str">
            <v>Intervenida UMV-638-2013</v>
          </cell>
        </row>
        <row r="8330">
          <cell r="AP8330">
            <v>600661</v>
          </cell>
          <cell r="AQ8330">
            <v>16001241</v>
          </cell>
          <cell r="AR8330">
            <v>16</v>
          </cell>
          <cell r="AS8330">
            <v>42313</v>
          </cell>
          <cell r="AT8330" t="str">
            <v>CONV-009-2011 Terminado Mantenimiento Periódico IDU Circuito Movilidad  -</v>
          </cell>
          <cell r="AV8330" t="str">
            <v>Convenio 9 de 2011</v>
          </cell>
        </row>
        <row r="8331">
          <cell r="AP8331">
            <v>604229</v>
          </cell>
          <cell r="AQ8331">
            <v>16001159</v>
          </cell>
          <cell r="AR8331">
            <v>16</v>
          </cell>
          <cell r="AS8331">
            <v>42226</v>
          </cell>
          <cell r="AT8331" t="str">
            <v>UMV-638-2013 Terminado Acciones de Movilidad UAERMV Arterial  -</v>
          </cell>
          <cell r="AV8331" t="str">
            <v>sc</v>
          </cell>
        </row>
        <row r="8332">
          <cell r="AP8332">
            <v>604231</v>
          </cell>
          <cell r="AQ8332">
            <v>16001159</v>
          </cell>
          <cell r="AR8332">
            <v>16</v>
          </cell>
          <cell r="AS8332">
            <v>42226</v>
          </cell>
          <cell r="AT8332" t="str">
            <v>UMV-638-2013 Terminado Acciones de Movilidad UAERMV Arterial  -</v>
          </cell>
          <cell r="AV8332" t="str">
            <v>sc</v>
          </cell>
        </row>
        <row r="8333">
          <cell r="AP8333">
            <v>604236</v>
          </cell>
          <cell r="AQ8333">
            <v>16001199</v>
          </cell>
          <cell r="AR8333">
            <v>16</v>
          </cell>
          <cell r="AS8333">
            <v>42313</v>
          </cell>
          <cell r="AT8333" t="str">
            <v>CONV-009-2011 Terminado Acciones de Movilidad IDU Arterial  -</v>
          </cell>
          <cell r="AV8333" t="str">
            <v>sc</v>
          </cell>
        </row>
        <row r="8334">
          <cell r="AP8334">
            <v>604238</v>
          </cell>
          <cell r="AQ8334">
            <v>16001199</v>
          </cell>
          <cell r="AR8334">
            <v>16</v>
          </cell>
          <cell r="AS8334">
            <v>41772</v>
          </cell>
          <cell r="AT8334" t="str">
            <v>CONV-009-2011 Terminado Mantenimiento Periódico UAERMV Arterial  -</v>
          </cell>
          <cell r="AV8334" t="str">
            <v>sc</v>
          </cell>
        </row>
        <row r="8335">
          <cell r="AP8335">
            <v>604265</v>
          </cell>
          <cell r="AQ8335">
            <v>16001980</v>
          </cell>
          <cell r="AR8335">
            <v>16</v>
          </cell>
          <cell r="AS8335">
            <v>42313</v>
          </cell>
          <cell r="AT8335" t="str">
            <v>CONV-1323-2013 Terminado Acciones de Movilidad IDU Arterial  -</v>
          </cell>
          <cell r="AV8335" t="str">
            <v>sc</v>
          </cell>
        </row>
        <row r="8336">
          <cell r="AP8336">
            <v>604277</v>
          </cell>
          <cell r="AQ8336">
            <v>16002033</v>
          </cell>
          <cell r="AR8336">
            <v>16</v>
          </cell>
          <cell r="AS8336">
            <v>42313</v>
          </cell>
          <cell r="AT8336" t="str">
            <v>CONV-1323-2013 Terminado Acciones de Movilidad IDU Arterial  -</v>
          </cell>
          <cell r="AV8336" t="str">
            <v>sc</v>
          </cell>
        </row>
        <row r="8337">
          <cell r="AP8337">
            <v>604282</v>
          </cell>
          <cell r="AQ8337">
            <v>16002106</v>
          </cell>
          <cell r="AR8337">
            <v>16</v>
          </cell>
          <cell r="AS8337">
            <v>42313</v>
          </cell>
          <cell r="AT8337" t="str">
            <v>CONV-1323-2013 Terminado Acciones de Movilidad IDU Arterial  -</v>
          </cell>
          <cell r="AV8337" t="str">
            <v>sc</v>
          </cell>
        </row>
        <row r="8338">
          <cell r="AP8338">
            <v>604285</v>
          </cell>
          <cell r="AQ8338">
            <v>16002148</v>
          </cell>
          <cell r="AR8338">
            <v>16</v>
          </cell>
          <cell r="AS8338">
            <v>42313</v>
          </cell>
          <cell r="AT8338" t="str">
            <v>CONV-1323-2013 Terminado Acciones de Movilidad IDU Arterial  -</v>
          </cell>
          <cell r="AV8338" t="str">
            <v>sc</v>
          </cell>
        </row>
        <row r="8339">
          <cell r="AP8339">
            <v>604290</v>
          </cell>
          <cell r="AQ8339">
            <v>16002191</v>
          </cell>
          <cell r="AR8339">
            <v>16</v>
          </cell>
          <cell r="AS8339">
            <v>42313</v>
          </cell>
          <cell r="AT8339" t="str">
            <v>CONV-1323-2013 Terminado Acciones de Movilidad IDU Arterial  -</v>
          </cell>
          <cell r="AV8339" t="str">
            <v>sc</v>
          </cell>
        </row>
        <row r="8340">
          <cell r="AP8340">
            <v>604897</v>
          </cell>
          <cell r="AQ8340">
            <v>9004025</v>
          </cell>
          <cell r="AR8340">
            <v>16</v>
          </cell>
          <cell r="AS8340">
            <v>42412</v>
          </cell>
          <cell r="AT8340" t="str">
            <v>IDU-1806-2015 Contratado Mantenimiento Periódico IDU Arterial BRIGADA DE REACCIÓN VIAL -</v>
          </cell>
          <cell r="AV8340" t="str">
            <v>sc</v>
          </cell>
        </row>
        <row r="8341">
          <cell r="AP8341">
            <v>604901</v>
          </cell>
          <cell r="AQ8341">
            <v>9004025</v>
          </cell>
          <cell r="AR8341">
            <v>16</v>
          </cell>
          <cell r="AS8341">
            <v>42412</v>
          </cell>
          <cell r="AT8341" t="str">
            <v>IDU-1806-2015 Contratado Mantenimiento Periódico IDU Arterial BRIGADA DE REACCIÓN VIAL -</v>
          </cell>
          <cell r="AV8341" t="str">
            <v>sc</v>
          </cell>
        </row>
        <row r="8342">
          <cell r="AP8342">
            <v>604904</v>
          </cell>
          <cell r="AQ8342">
            <v>9004035</v>
          </cell>
          <cell r="AR8342">
            <v>16</v>
          </cell>
          <cell r="AS8342">
            <v>42412</v>
          </cell>
          <cell r="AT8342" t="str">
            <v>IDU-1806-2015 Contratado Mantenimiento Periódico IDU Arterial BRIGADA DE REACCIÓN VIAL -</v>
          </cell>
          <cell r="AV8342" t="str">
            <v>sc</v>
          </cell>
        </row>
        <row r="8343">
          <cell r="AP8343">
            <v>604908</v>
          </cell>
          <cell r="AQ8343">
            <v>9004035</v>
          </cell>
          <cell r="AR8343">
            <v>16</v>
          </cell>
          <cell r="AS8343">
            <v>42412</v>
          </cell>
          <cell r="AT8343" t="str">
            <v>IDU-1806-2015 Contratado Mantenimiento Periódico IDU Arterial BRIGADA DE REACCIÓN VIAL -</v>
          </cell>
          <cell r="AV8343" t="str">
            <v>sc</v>
          </cell>
        </row>
        <row r="8344">
          <cell r="AP8344">
            <v>604927</v>
          </cell>
          <cell r="AQ8344">
            <v>9004045</v>
          </cell>
          <cell r="AR8344">
            <v>16</v>
          </cell>
          <cell r="AS8344">
            <v>42412</v>
          </cell>
          <cell r="AT8344" t="str">
            <v>IDU-1806-2015 Contratado Mantenimiento Periódico IDU Arterial BRIGADA DE REACCIÓN VIAL -</v>
          </cell>
          <cell r="AV8344" t="str">
            <v>sc</v>
          </cell>
        </row>
        <row r="8345">
          <cell r="AP8345">
            <v>604929</v>
          </cell>
          <cell r="AQ8345">
            <v>9004045</v>
          </cell>
          <cell r="AR8345">
            <v>16</v>
          </cell>
          <cell r="AS8345">
            <v>42412</v>
          </cell>
          <cell r="AT8345" t="str">
            <v>IDU-1806-2015 Contratado Mantenimiento Periódico IDU Arterial BRIGADA DE REACCIÓN VIAL -</v>
          </cell>
          <cell r="AV8345" t="str">
            <v>sc</v>
          </cell>
        </row>
        <row r="8346">
          <cell r="AP8346">
            <v>900202</v>
          </cell>
          <cell r="AQ8346">
            <v>16000319</v>
          </cell>
          <cell r="AR8346">
            <v>16</v>
          </cell>
          <cell r="AS8346">
            <v>42534</v>
          </cell>
          <cell r="AT8346" t="str">
            <v>IDU-1707-2014 Terminado Mantenimiento Periódico IDU Arterial SITP Y TRONCALES -</v>
          </cell>
          <cell r="AV8346" t="str">
            <v>sc</v>
          </cell>
        </row>
        <row r="8347">
          <cell r="AP8347">
            <v>902128</v>
          </cell>
          <cell r="AQ8347">
            <v>30000775</v>
          </cell>
          <cell r="AR8347">
            <v>16</v>
          </cell>
          <cell r="AS8347">
            <v>42515</v>
          </cell>
          <cell r="AT8347" t="str">
            <v>IDU-2128-2013 Terminado Conservacion IDU Circuito Movilidad SD -</v>
          </cell>
          <cell r="AV8347" t="str">
            <v>sc</v>
          </cell>
        </row>
        <row r="8348">
          <cell r="AP8348">
            <v>904047</v>
          </cell>
          <cell r="AQ8348">
            <v>15001526</v>
          </cell>
          <cell r="AR8348">
            <v>16</v>
          </cell>
          <cell r="AS8348">
            <v>42313</v>
          </cell>
          <cell r="AT8348" t="str">
            <v>IDU-1718-2014 Terminado Mantenimiento Rutinario IDU Arterial  -</v>
          </cell>
          <cell r="AV8348" t="str">
            <v>sc</v>
          </cell>
        </row>
        <row r="8349">
          <cell r="AP8349">
            <v>2506310</v>
          </cell>
          <cell r="AQ8349">
            <v>50008134</v>
          </cell>
          <cell r="AR8349">
            <v>16</v>
          </cell>
          <cell r="AS8349">
            <v>42412</v>
          </cell>
          <cell r="AT8349" t="str">
            <v>IDU-1806-2015 Contratado Mantenimiento Periódico IDU Arterial BRIGADA DE REACCIÓN VIAL -</v>
          </cell>
          <cell r="AV8349" t="str">
            <v>sc</v>
          </cell>
        </row>
        <row r="8350">
          <cell r="AP8350">
            <v>2506346</v>
          </cell>
          <cell r="AQ8350">
            <v>16000188</v>
          </cell>
          <cell r="AR8350">
            <v>16</v>
          </cell>
          <cell r="AS8350">
            <v>42412</v>
          </cell>
          <cell r="AT8350" t="str">
            <v>IDU-1806-2015 Contratado Mantenimiento Periódico IDU Arterial BRIGADA DE REACCIÓN VIAL -</v>
          </cell>
          <cell r="AV8350" t="str">
            <v>sc</v>
          </cell>
        </row>
        <row r="8351">
          <cell r="AP8351">
            <v>2506353</v>
          </cell>
          <cell r="AQ8351">
            <v>50008134</v>
          </cell>
          <cell r="AR8351">
            <v>16</v>
          </cell>
          <cell r="AS8351">
            <v>42412</v>
          </cell>
          <cell r="AT8351" t="str">
            <v>IDU-1806-2015 Contratado Mantenimiento Periódico IDU Arterial BRIGADA DE REACCIÓN VIAL -</v>
          </cell>
          <cell r="AV8351" t="str">
            <v>sc</v>
          </cell>
        </row>
        <row r="8352">
          <cell r="AP8352">
            <v>2506355</v>
          </cell>
          <cell r="AQ8352">
            <v>16000188</v>
          </cell>
          <cell r="AR8352">
            <v>16</v>
          </cell>
          <cell r="AS8352">
            <v>42412</v>
          </cell>
          <cell r="AT8352" t="str">
            <v>IDU-1806-2015 Contratado Mantenimiento Periódico IDU Arterial BRIGADA DE REACCIÓN VIAL -</v>
          </cell>
          <cell r="AV8352" t="str">
            <v>sc</v>
          </cell>
        </row>
        <row r="8353">
          <cell r="AP8353">
            <v>24119886</v>
          </cell>
          <cell r="AQ8353">
            <v>6001874</v>
          </cell>
          <cell r="AR8353">
            <v>16</v>
          </cell>
          <cell r="AS8353">
            <v>42313</v>
          </cell>
          <cell r="AT8353" t="str">
            <v>SD Terminado Mantenimiento Periódico UAERMV Arterial  -</v>
          </cell>
          <cell r="AV8353" t="str">
            <v>sc</v>
          </cell>
        </row>
        <row r="8354">
          <cell r="AP8354">
            <v>24119887</v>
          </cell>
          <cell r="AQ8354">
            <v>6001874</v>
          </cell>
          <cell r="AR8354">
            <v>16</v>
          </cell>
          <cell r="AS8354">
            <v>42313</v>
          </cell>
          <cell r="AT8354" t="str">
            <v>SD Terminado Mantenimiento Periódico UAERMV Arterial  -</v>
          </cell>
          <cell r="AV8354" t="str">
            <v>sc</v>
          </cell>
        </row>
        <row r="8355">
          <cell r="AP8355">
            <v>24120140</v>
          </cell>
          <cell r="AQ8355">
            <v>9004025</v>
          </cell>
          <cell r="AR8355">
            <v>16</v>
          </cell>
          <cell r="AS8355">
            <v>42412</v>
          </cell>
          <cell r="AT8355" t="str">
            <v>IDU-1806-2015 Contratado Mantenimiento Periódico IDU Arterial BRIGADA DE REACCIÓN VIAL -</v>
          </cell>
          <cell r="AV8355" t="str">
            <v>sc</v>
          </cell>
        </row>
        <row r="8356">
          <cell r="AP8356">
            <v>24121131</v>
          </cell>
          <cell r="AQ8356">
            <v>14000797</v>
          </cell>
          <cell r="AR8356">
            <v>16</v>
          </cell>
          <cell r="AS8356">
            <v>42313</v>
          </cell>
          <cell r="AT8356" t="str">
            <v>IDU-1718-2014 Terminado Mantenimiento Rutinario IDU Arterial  --POLIZA ESTABILIDAD ACTIVA</v>
          </cell>
          <cell r="AV8356" t="str">
            <v>sc</v>
          </cell>
        </row>
        <row r="8357">
          <cell r="AP8357">
            <v>24121132</v>
          </cell>
          <cell r="AQ8357">
            <v>14000797</v>
          </cell>
          <cell r="AR8357">
            <v>16</v>
          </cell>
          <cell r="AS8357">
            <v>42313</v>
          </cell>
          <cell r="AT8357" t="str">
            <v>IDU-1718-2014 Terminado Mantenimiento Rutinario IDU Arterial  --POLIZA ESTABILIDAD ACTIVA</v>
          </cell>
          <cell r="AV8357" t="str">
            <v>sc</v>
          </cell>
        </row>
        <row r="8358">
          <cell r="AP8358">
            <v>24121133</v>
          </cell>
          <cell r="AQ8358">
            <v>14000797</v>
          </cell>
          <cell r="AR8358">
            <v>16</v>
          </cell>
          <cell r="AS8358">
            <v>42313</v>
          </cell>
          <cell r="AT8358" t="str">
            <v>IDU-1718-2014 Terminado Mantenimiento Rutinario IDU Arterial  --POLIZA ESTABILIDAD ACTIVA</v>
          </cell>
          <cell r="AV8358" t="str">
            <v>sc</v>
          </cell>
        </row>
        <row r="8359">
          <cell r="AP8359">
            <v>24121134</v>
          </cell>
          <cell r="AQ8359">
            <v>14000797</v>
          </cell>
          <cell r="AR8359">
            <v>16</v>
          </cell>
          <cell r="AS8359">
            <v>42313</v>
          </cell>
          <cell r="AT8359" t="str">
            <v>IDU-1718-2014 Terminado Mantenimiento Rutinario IDU Arterial  --POLIZA ESTABILIDAD ACTIVA</v>
          </cell>
          <cell r="AV8359" t="str">
            <v>sc</v>
          </cell>
        </row>
        <row r="8360">
          <cell r="AP8360">
            <v>24121135</v>
          </cell>
          <cell r="AQ8360">
            <v>14000814</v>
          </cell>
          <cell r="AR8360">
            <v>16</v>
          </cell>
          <cell r="AS8360">
            <v>42313</v>
          </cell>
          <cell r="AT8360" t="str">
            <v>IDU-1718-2014 Terminado Mantenimiento Rutinario IDU Arterial  --POLIZA ESTABILIDAD ACTIVA</v>
          </cell>
          <cell r="AV8360" t="str">
            <v>sc</v>
          </cell>
        </row>
        <row r="8361">
          <cell r="AP8361">
            <v>24121136</v>
          </cell>
          <cell r="AQ8361">
            <v>14000814</v>
          </cell>
          <cell r="AR8361">
            <v>16</v>
          </cell>
          <cell r="AS8361">
            <v>42313</v>
          </cell>
          <cell r="AT8361" t="str">
            <v>IDU-1718-2014 Terminado Mantenimiento Rutinario IDU Arterial  --POLIZA ESTABILIDAD ACTIVA</v>
          </cell>
          <cell r="AV8361" t="str">
            <v>sc</v>
          </cell>
        </row>
        <row r="8362">
          <cell r="AP8362">
            <v>24121137</v>
          </cell>
          <cell r="AQ8362">
            <v>14000814</v>
          </cell>
          <cell r="AR8362">
            <v>16</v>
          </cell>
          <cell r="AS8362">
            <v>42313</v>
          </cell>
          <cell r="AT8362" t="str">
            <v>IDU-1718-2014 Terminado Mantenimiento Rutinario IDU Arterial  --POLIZA ESTABILIDAD ACTIVA</v>
          </cell>
          <cell r="AV8362" t="str">
            <v>sc</v>
          </cell>
        </row>
        <row r="8363">
          <cell r="AP8363">
            <v>24121138</v>
          </cell>
          <cell r="AQ8363">
            <v>14000814</v>
          </cell>
          <cell r="AR8363">
            <v>16</v>
          </cell>
          <cell r="AS8363">
            <v>42313</v>
          </cell>
          <cell r="AT8363" t="str">
            <v>IDU-1718-2014 Terminado Mantenimiento Rutinario IDU Arterial  --POLIZA ESTABILIDAD ACTIVA</v>
          </cell>
          <cell r="AV8363" t="str">
            <v>sc</v>
          </cell>
        </row>
        <row r="8364">
          <cell r="AP8364">
            <v>24121140</v>
          </cell>
          <cell r="AQ8364">
            <v>14000877</v>
          </cell>
          <cell r="AR8364">
            <v>16</v>
          </cell>
          <cell r="AS8364">
            <v>42313</v>
          </cell>
          <cell r="AT8364" t="str">
            <v>IDU-1718-2014 Terminado Mantenimiento Rutinario IDU Arterial  --POLIZA ESTABILIDAD ACTIVA</v>
          </cell>
          <cell r="AV8364" t="str">
            <v>sc</v>
          </cell>
        </row>
        <row r="8365">
          <cell r="AP8365">
            <v>24121141</v>
          </cell>
          <cell r="AQ8365">
            <v>14000877</v>
          </cell>
          <cell r="AR8365">
            <v>16</v>
          </cell>
          <cell r="AS8365">
            <v>42313</v>
          </cell>
          <cell r="AT8365" t="str">
            <v>IDU-1718-2014 Terminado Mantenimiento Rutinario IDU Arterial  --POLIZA ESTABILIDAD ACTIVA</v>
          </cell>
          <cell r="AV8365" t="str">
            <v>sc</v>
          </cell>
        </row>
        <row r="8366">
          <cell r="AP8366">
            <v>24121142</v>
          </cell>
          <cell r="AQ8366">
            <v>14000877</v>
          </cell>
          <cell r="AR8366">
            <v>16</v>
          </cell>
          <cell r="AS8366">
            <v>42313</v>
          </cell>
          <cell r="AT8366" t="str">
            <v>IDU-1718-2014 Terminado Mantenimiento Rutinario IDU Arterial  --POLIZA ESTABILIDAD ACTIVA</v>
          </cell>
          <cell r="AV8366" t="str">
            <v>sc</v>
          </cell>
        </row>
        <row r="8367">
          <cell r="AP8367">
            <v>24121143</v>
          </cell>
          <cell r="AQ8367">
            <v>14000877</v>
          </cell>
          <cell r="AR8367">
            <v>16</v>
          </cell>
          <cell r="AS8367">
            <v>42313</v>
          </cell>
          <cell r="AT8367" t="str">
            <v>IDU-1718-2014 Terminado Mantenimiento Rutinario IDU Arterial  --POLIZA ESTABILIDAD ACTIVA</v>
          </cell>
          <cell r="AV8367" t="str">
            <v>sc</v>
          </cell>
        </row>
        <row r="8368">
          <cell r="AP8368">
            <v>24121144</v>
          </cell>
          <cell r="AQ8368">
            <v>14000908</v>
          </cell>
          <cell r="AR8368">
            <v>16</v>
          </cell>
          <cell r="AS8368">
            <v>42313</v>
          </cell>
          <cell r="AT8368" t="str">
            <v>IDU-1718-2014 Terminado Mantenimiento Rutinario IDU Arterial  --POLIZA ESTABILIDAD ACTIVA</v>
          </cell>
          <cell r="AV8368" t="str">
            <v>sc</v>
          </cell>
        </row>
        <row r="8369">
          <cell r="AP8369">
            <v>24121145</v>
          </cell>
          <cell r="AQ8369">
            <v>14000908</v>
          </cell>
          <cell r="AR8369">
            <v>16</v>
          </cell>
          <cell r="AS8369">
            <v>42313</v>
          </cell>
          <cell r="AT8369" t="str">
            <v>IDU-1718-2014 Terminado Mantenimiento Rutinario IDU Arterial  --POLIZA ESTABILIDAD ACTIVA</v>
          </cell>
          <cell r="AV8369" t="str">
            <v>sc</v>
          </cell>
        </row>
        <row r="8370">
          <cell r="AP8370">
            <v>24121146</v>
          </cell>
          <cell r="AQ8370">
            <v>14000908</v>
          </cell>
          <cell r="AR8370">
            <v>16</v>
          </cell>
          <cell r="AS8370">
            <v>42313</v>
          </cell>
          <cell r="AT8370" t="str">
            <v>IDU-1718-2014 Terminado Mantenimiento Rutinario IDU Arterial  --POLIZA ESTABILIDAD ACTIVA</v>
          </cell>
          <cell r="AV8370" t="str">
            <v>sc</v>
          </cell>
        </row>
        <row r="8371">
          <cell r="AP8371">
            <v>24121147</v>
          </cell>
          <cell r="AQ8371">
            <v>14000908</v>
          </cell>
          <cell r="AR8371">
            <v>16</v>
          </cell>
          <cell r="AS8371">
            <v>42313</v>
          </cell>
          <cell r="AT8371" t="str">
            <v>IDU-1718-2014 Terminado Mantenimiento Rutinario IDU Arterial  --POLIZA ESTABILIDAD ACTIVA</v>
          </cell>
          <cell r="AV8371" t="str">
            <v>sc</v>
          </cell>
        </row>
        <row r="8372">
          <cell r="AP8372">
            <v>24121148</v>
          </cell>
          <cell r="AQ8372">
            <v>14000961</v>
          </cell>
          <cell r="AR8372">
            <v>16</v>
          </cell>
          <cell r="AS8372">
            <v>42313</v>
          </cell>
          <cell r="AT8372" t="str">
            <v>IDU-1718-2014 Terminado Mantenimiento Rutinario IDU Arterial  --POLIZA ESTABILIDAD ACTIVA</v>
          </cell>
          <cell r="AV8372" t="str">
            <v>sc</v>
          </cell>
        </row>
        <row r="8373">
          <cell r="AP8373">
            <v>24121149</v>
          </cell>
          <cell r="AQ8373">
            <v>14000961</v>
          </cell>
          <cell r="AR8373">
            <v>16</v>
          </cell>
          <cell r="AS8373">
            <v>42313</v>
          </cell>
          <cell r="AT8373" t="str">
            <v>IDU-1718-2014 Terminado Mantenimiento Rutinario IDU Arterial  --POLIZA ESTABILIDAD ACTIVA</v>
          </cell>
          <cell r="AV8373" t="str">
            <v>sc</v>
          </cell>
        </row>
        <row r="8374">
          <cell r="AP8374">
            <v>24121150</v>
          </cell>
          <cell r="AQ8374">
            <v>14000961</v>
          </cell>
          <cell r="AR8374">
            <v>16</v>
          </cell>
          <cell r="AS8374">
            <v>42313</v>
          </cell>
          <cell r="AT8374" t="str">
            <v>IDU-1718-2014 Terminado Mantenimiento Rutinario IDU Arterial  --POLIZA ESTABILIDAD ACTIVA</v>
          </cell>
          <cell r="AV8374" t="str">
            <v>sc</v>
          </cell>
        </row>
        <row r="8375">
          <cell r="AP8375">
            <v>24121151</v>
          </cell>
          <cell r="AQ8375">
            <v>14000961</v>
          </cell>
          <cell r="AR8375">
            <v>16</v>
          </cell>
          <cell r="AS8375">
            <v>42313</v>
          </cell>
          <cell r="AT8375" t="str">
            <v>IDU-1718-2014 Terminado Mantenimiento Rutinario IDU Arterial  --POLIZA ESTABILIDAD ACTIVA</v>
          </cell>
          <cell r="AV8375" t="str">
            <v>sc</v>
          </cell>
        </row>
        <row r="8376">
          <cell r="AP8376">
            <v>24121153</v>
          </cell>
          <cell r="AQ8376">
            <v>14001146</v>
          </cell>
          <cell r="AR8376">
            <v>16</v>
          </cell>
          <cell r="AS8376">
            <v>42313</v>
          </cell>
          <cell r="AT8376" t="str">
            <v>IDU-1718-2014 Terminado Mantenimiento Rutinario IDU Arterial  --POLIZA ESTABILIDAD ACTIVA</v>
          </cell>
          <cell r="AV8376" t="str">
            <v>sc</v>
          </cell>
        </row>
        <row r="8377">
          <cell r="AP8377">
            <v>24121154</v>
          </cell>
          <cell r="AQ8377">
            <v>14001146</v>
          </cell>
          <cell r="AR8377">
            <v>16</v>
          </cell>
          <cell r="AS8377">
            <v>42313</v>
          </cell>
          <cell r="AT8377" t="str">
            <v>IDU-1718-2014 Terminado Mantenimiento Rutinario IDU Arterial  --POLIZA ESTABILIDAD ACTIVA</v>
          </cell>
          <cell r="AV8377" t="str">
            <v>sc</v>
          </cell>
        </row>
        <row r="8378">
          <cell r="AP8378">
            <v>24121155</v>
          </cell>
          <cell r="AQ8378">
            <v>14001146</v>
          </cell>
          <cell r="AR8378">
            <v>16</v>
          </cell>
          <cell r="AS8378">
            <v>42313</v>
          </cell>
          <cell r="AT8378" t="str">
            <v>IDU-1718-2014 Terminado Mantenimiento Rutinario IDU Arterial  --POLIZA ESTABILIDAD ACTIVA</v>
          </cell>
          <cell r="AV8378" t="str">
            <v>sc</v>
          </cell>
        </row>
        <row r="8379">
          <cell r="AP8379">
            <v>24121157</v>
          </cell>
          <cell r="AQ8379">
            <v>14001196</v>
          </cell>
          <cell r="AR8379">
            <v>16</v>
          </cell>
          <cell r="AS8379">
            <v>42313</v>
          </cell>
          <cell r="AT8379" t="str">
            <v>IDU-1718-2014 Terminado Mantenimiento Rutinario IDU Arterial  --POLIZA ESTABILIDAD ACTIVA</v>
          </cell>
          <cell r="AV8379" t="str">
            <v>sc</v>
          </cell>
        </row>
        <row r="8380">
          <cell r="AP8380">
            <v>24121158</v>
          </cell>
          <cell r="AQ8380">
            <v>14001196</v>
          </cell>
          <cell r="AR8380">
            <v>16</v>
          </cell>
          <cell r="AS8380">
            <v>42313</v>
          </cell>
          <cell r="AT8380" t="str">
            <v>IDU-1718-2014 Terminado Mantenimiento Rutinario IDU Arterial  --POLIZA ESTABILIDAD ACTIVA</v>
          </cell>
          <cell r="AV8380" t="str">
            <v>sc</v>
          </cell>
        </row>
        <row r="8381">
          <cell r="AP8381">
            <v>24121159</v>
          </cell>
          <cell r="AQ8381">
            <v>14001196</v>
          </cell>
          <cell r="AR8381">
            <v>16</v>
          </cell>
          <cell r="AS8381">
            <v>42313</v>
          </cell>
          <cell r="AT8381" t="str">
            <v>IDU-1718-2014 Terminado Mantenimiento Rutinario IDU Arterial  --POLIZA ESTABILIDAD ACTIVA</v>
          </cell>
          <cell r="AV8381" t="str">
            <v>sc</v>
          </cell>
        </row>
        <row r="8382">
          <cell r="AP8382">
            <v>24121160</v>
          </cell>
          <cell r="AQ8382">
            <v>14001196</v>
          </cell>
          <cell r="AR8382">
            <v>16</v>
          </cell>
          <cell r="AS8382">
            <v>42313</v>
          </cell>
          <cell r="AT8382" t="str">
            <v>IDU-1718-2014 Terminado Mantenimiento Rutinario IDU Arterial  --POLIZA ESTABILIDAD ACTIVA</v>
          </cell>
          <cell r="AV8382" t="str">
            <v>sc</v>
          </cell>
        </row>
        <row r="8383">
          <cell r="AP8383">
            <v>24121187</v>
          </cell>
          <cell r="AQ8383">
            <v>14001750</v>
          </cell>
          <cell r="AR8383">
            <v>16</v>
          </cell>
          <cell r="AS8383">
            <v>42313</v>
          </cell>
          <cell r="AT8383" t="str">
            <v>IDU-1718-2014 Terminado Mantenimiento Rutinario IDU Arterial  --POLIZA ESTABILIDAD ACTIVA</v>
          </cell>
          <cell r="AV8383" t="str">
            <v>sc</v>
          </cell>
        </row>
        <row r="8384">
          <cell r="AP8384">
            <v>24121188</v>
          </cell>
          <cell r="AQ8384">
            <v>14001750</v>
          </cell>
          <cell r="AR8384">
            <v>16</v>
          </cell>
          <cell r="AS8384">
            <v>42313</v>
          </cell>
          <cell r="AT8384" t="str">
            <v>IDU-1718-2014 Terminado Mantenimiento Rutinario IDU Arterial  --POLIZA ESTABILIDAD ACTIVA</v>
          </cell>
          <cell r="AV8384" t="str">
            <v>sc</v>
          </cell>
        </row>
        <row r="8385">
          <cell r="AP8385">
            <v>24121189</v>
          </cell>
          <cell r="AQ8385">
            <v>14001750</v>
          </cell>
          <cell r="AR8385">
            <v>16</v>
          </cell>
          <cell r="AS8385">
            <v>42313</v>
          </cell>
          <cell r="AT8385" t="str">
            <v>IDU-1718-2014 Terminado Mantenimiento Rutinario IDU Arterial  --POLIZA ESTABILIDAD ACTIVA</v>
          </cell>
          <cell r="AV8385" t="str">
            <v>sc</v>
          </cell>
        </row>
        <row r="8386">
          <cell r="AP8386">
            <v>24121203</v>
          </cell>
          <cell r="AQ8386">
            <v>15000111</v>
          </cell>
          <cell r="AR8386">
            <v>16</v>
          </cell>
          <cell r="AS8386">
            <v>42313</v>
          </cell>
          <cell r="AT8386" t="str">
            <v>IDU-1718-2014 Terminado Mantenimiento Rutinario IDU Arterial  -</v>
          </cell>
          <cell r="AV8386" t="str">
            <v>sc</v>
          </cell>
        </row>
        <row r="8387">
          <cell r="AP8387">
            <v>24121204</v>
          </cell>
          <cell r="AQ8387">
            <v>15000111</v>
          </cell>
          <cell r="AR8387">
            <v>16</v>
          </cell>
          <cell r="AS8387">
            <v>42313</v>
          </cell>
          <cell r="AT8387" t="str">
            <v>IDU-1718-2014 Terminado Mantenimiento Rutinario IDU Arterial  -</v>
          </cell>
          <cell r="AV8387" t="str">
            <v>sc</v>
          </cell>
        </row>
        <row r="8388">
          <cell r="AP8388">
            <v>24121206</v>
          </cell>
          <cell r="AQ8388">
            <v>15000124</v>
          </cell>
          <cell r="AR8388">
            <v>16</v>
          </cell>
          <cell r="AS8388">
            <v>42313</v>
          </cell>
          <cell r="AT8388" t="str">
            <v>IDU-1718-2014 Terminado Mantenimiento Rutinario IDU Arterial  -</v>
          </cell>
          <cell r="AV8388" t="str">
            <v>sc</v>
          </cell>
        </row>
        <row r="8389">
          <cell r="AP8389">
            <v>24121208</v>
          </cell>
          <cell r="AQ8389">
            <v>15000124</v>
          </cell>
          <cell r="AR8389">
            <v>16</v>
          </cell>
          <cell r="AS8389">
            <v>42313</v>
          </cell>
          <cell r="AT8389" t="str">
            <v>IDU-1718-2014 Terminado Mantenimiento Rutinario IDU Arterial  -</v>
          </cell>
          <cell r="AV8389" t="str">
            <v>sc</v>
          </cell>
        </row>
        <row r="8390">
          <cell r="AP8390">
            <v>24121210</v>
          </cell>
          <cell r="AQ8390">
            <v>15000142</v>
          </cell>
          <cell r="AR8390">
            <v>16</v>
          </cell>
          <cell r="AS8390">
            <v>42313</v>
          </cell>
          <cell r="AT8390" t="str">
            <v>IDU-1718-2014 Terminado Mantenimiento Rutinario IDU Arterial  -</v>
          </cell>
          <cell r="AV8390" t="str">
            <v>sc</v>
          </cell>
        </row>
        <row r="8391">
          <cell r="AP8391">
            <v>24121211</v>
          </cell>
          <cell r="AQ8391">
            <v>15000142</v>
          </cell>
          <cell r="AR8391">
            <v>16</v>
          </cell>
          <cell r="AS8391">
            <v>42313</v>
          </cell>
          <cell r="AT8391" t="str">
            <v>IDU-1718-2014 Terminado Mantenimiento Rutinario IDU Arterial  -</v>
          </cell>
          <cell r="AV8391" t="str">
            <v>sc</v>
          </cell>
        </row>
        <row r="8392">
          <cell r="AP8392">
            <v>24121215</v>
          </cell>
          <cell r="AQ8392">
            <v>15001525</v>
          </cell>
          <cell r="AR8392">
            <v>16</v>
          </cell>
          <cell r="AS8392">
            <v>42313</v>
          </cell>
          <cell r="AT8392" t="str">
            <v>IDU-1718-2014 Terminado Mantenimiento Rutinario IDU Arterial  -</v>
          </cell>
          <cell r="AV8392" t="str">
            <v>sc</v>
          </cell>
        </row>
        <row r="8393">
          <cell r="AP8393">
            <v>24121216</v>
          </cell>
          <cell r="AQ8393">
            <v>15001525</v>
          </cell>
          <cell r="AR8393">
            <v>16</v>
          </cell>
          <cell r="AS8393">
            <v>42313</v>
          </cell>
          <cell r="AT8393" t="str">
            <v>IDU-1718-2014 Terminado Mantenimiento Rutinario IDU Arterial  -</v>
          </cell>
          <cell r="AV8393" t="str">
            <v>sc</v>
          </cell>
        </row>
        <row r="8394">
          <cell r="AP8394">
            <v>24121217</v>
          </cell>
          <cell r="AQ8394">
            <v>15001525</v>
          </cell>
          <cell r="AR8394">
            <v>16</v>
          </cell>
          <cell r="AS8394">
            <v>42313</v>
          </cell>
          <cell r="AT8394" t="str">
            <v>IDU-1718-2014 Terminado Mantenimiento Rutinario IDU Arterial  -</v>
          </cell>
          <cell r="AV8394" t="str">
            <v>sc</v>
          </cell>
        </row>
        <row r="8395">
          <cell r="AP8395">
            <v>24121272</v>
          </cell>
          <cell r="AQ8395">
            <v>16000325</v>
          </cell>
          <cell r="AR8395">
            <v>16</v>
          </cell>
          <cell r="AS8395">
            <v>42534</v>
          </cell>
          <cell r="AT8395" t="str">
            <v>IDU-1707-2014 Terminado Mantenimiento Periódico IDU Arterial SITP Y TRONCALES -Anden 13-POLIZA ESTABILIDAD Y CALIDAD ACTIVA</v>
          </cell>
          <cell r="AV8395" t="str">
            <v>sc</v>
          </cell>
        </row>
        <row r="8396">
          <cell r="AP8396">
            <v>24121277</v>
          </cell>
          <cell r="AQ8396">
            <v>16000349</v>
          </cell>
          <cell r="AR8396">
            <v>16</v>
          </cell>
          <cell r="AS8396">
            <v>42760</v>
          </cell>
          <cell r="AT8396" t="str">
            <v>SD Terminado Parcheo UAERMV Arterial SD Reporte Ejecución diciembre de 2016-</v>
          </cell>
          <cell r="AV8396" t="str">
            <v>sc</v>
          </cell>
        </row>
        <row r="8397">
          <cell r="AP8397">
            <v>24121278</v>
          </cell>
          <cell r="AQ8397">
            <v>16000354</v>
          </cell>
          <cell r="AR8397">
            <v>16</v>
          </cell>
          <cell r="AS8397">
            <v>42760</v>
          </cell>
          <cell r="AT8397" t="str">
            <v>SD Terminado Parcheo UAERMV Arterial SD Reporte Ejecución diciembre de 2016-</v>
          </cell>
          <cell r="AV8397" t="str">
            <v>sc</v>
          </cell>
        </row>
        <row r="8398">
          <cell r="AP8398">
            <v>24121285</v>
          </cell>
          <cell r="AQ8398">
            <v>16000389</v>
          </cell>
          <cell r="AR8398">
            <v>16</v>
          </cell>
          <cell r="AS8398">
            <v>42313</v>
          </cell>
          <cell r="AT8398" t="str">
            <v>IDU-70-2008 Terminado Acciones de Movilidad IDU Arterial  -</v>
          </cell>
          <cell r="AV8398" t="str">
            <v>sc</v>
          </cell>
        </row>
        <row r="8399">
          <cell r="AP8399">
            <v>24121335</v>
          </cell>
          <cell r="AQ8399">
            <v>16001026</v>
          </cell>
          <cell r="AR8399">
            <v>16</v>
          </cell>
          <cell r="AS8399">
            <v>41912</v>
          </cell>
          <cell r="AT8399" t="str">
            <v>SD Terminado Mantenimiento Periódico UAERMV Arterial  -</v>
          </cell>
          <cell r="AV8399" t="str">
            <v>sc</v>
          </cell>
        </row>
        <row r="8400">
          <cell r="AP8400">
            <v>24121336</v>
          </cell>
          <cell r="AQ8400">
            <v>16001026</v>
          </cell>
          <cell r="AR8400">
            <v>16</v>
          </cell>
          <cell r="AS8400">
            <v>41912</v>
          </cell>
          <cell r="AT8400" t="str">
            <v>SD Terminado Mantenimiento Periódico UAERMV Arterial  -</v>
          </cell>
          <cell r="AV8400" t="str">
            <v>sc</v>
          </cell>
        </row>
        <row r="8401">
          <cell r="AP8401">
            <v>24121347</v>
          </cell>
          <cell r="AQ8401">
            <v>16001199</v>
          </cell>
          <cell r="AR8401">
            <v>16</v>
          </cell>
          <cell r="AS8401">
            <v>41772</v>
          </cell>
          <cell r="AT8401" t="str">
            <v>CONV-009-2011 Terminado Mantenimiento Periódico UAERMV Arterial  -</v>
          </cell>
          <cell r="AV8401" t="str">
            <v>sc</v>
          </cell>
        </row>
        <row r="8402">
          <cell r="AP8402">
            <v>24121393</v>
          </cell>
          <cell r="AQ8402">
            <v>16003206</v>
          </cell>
          <cell r="AR8402">
            <v>16</v>
          </cell>
          <cell r="AS8402">
            <v>42226</v>
          </cell>
          <cell r="AT8402" t="str">
            <v>UMV-638-2013 Terminado Acciones de Movilidad UAERMV Arterial  -</v>
          </cell>
          <cell r="AV8402" t="str">
            <v>sc</v>
          </cell>
        </row>
        <row r="8403">
          <cell r="AP8403">
            <v>24121394</v>
          </cell>
          <cell r="AQ8403">
            <v>16003270</v>
          </cell>
          <cell r="AR8403">
            <v>16</v>
          </cell>
          <cell r="AS8403">
            <v>42226</v>
          </cell>
          <cell r="AT8403" t="str">
            <v>UMV-638-2013 Terminado Acciones de Movilidad UAERMV Arterial  -</v>
          </cell>
          <cell r="AV8403" t="str">
            <v>sc</v>
          </cell>
        </row>
        <row r="8404">
          <cell r="AP8404">
            <v>24121395</v>
          </cell>
          <cell r="AQ8404">
            <v>16003556</v>
          </cell>
          <cell r="AR8404">
            <v>16</v>
          </cell>
          <cell r="AS8404">
            <v>42313</v>
          </cell>
          <cell r="AT8404" t="str">
            <v>IDU-1718-2014 Terminado Mantenimiento Rutinario IDU Arterial  --POLIZA ESTABILIDAD ACTIVA</v>
          </cell>
          <cell r="AV8404" t="str">
            <v>sc</v>
          </cell>
        </row>
        <row r="8405">
          <cell r="AP8405">
            <v>24121396</v>
          </cell>
          <cell r="AQ8405">
            <v>16003556</v>
          </cell>
          <cell r="AR8405">
            <v>16</v>
          </cell>
          <cell r="AS8405">
            <v>42313</v>
          </cell>
          <cell r="AT8405" t="str">
            <v>IDU-1718-2014 Terminado Mantenimiento Rutinario IDU Arterial  --POLIZA ESTABILIDAD ACTIVA</v>
          </cell>
          <cell r="AV8405" t="str">
            <v>sc</v>
          </cell>
        </row>
        <row r="8406">
          <cell r="AP8406">
            <v>24121397</v>
          </cell>
          <cell r="AQ8406">
            <v>16003556</v>
          </cell>
          <cell r="AR8406">
            <v>16</v>
          </cell>
          <cell r="AS8406">
            <v>42313</v>
          </cell>
          <cell r="AT8406" t="str">
            <v>IDU-1718-2014 Terminado Mantenimiento Rutinario IDU Arterial  --POLIZA ESTABILIDAD ACTIVA</v>
          </cell>
          <cell r="AV8406" t="str">
            <v>sc</v>
          </cell>
        </row>
        <row r="8407">
          <cell r="AP8407">
            <v>24121398</v>
          </cell>
          <cell r="AQ8407">
            <v>16003556</v>
          </cell>
          <cell r="AR8407">
            <v>16</v>
          </cell>
          <cell r="AS8407">
            <v>42313</v>
          </cell>
          <cell r="AT8407" t="str">
            <v>IDU-1718-2014 Terminado Mantenimiento Rutinario IDU Arterial  --POLIZA ESTABILIDAD ACTIVA</v>
          </cell>
          <cell r="AV8407" t="str">
            <v>sc</v>
          </cell>
        </row>
        <row r="8408">
          <cell r="AP8408">
            <v>24121399</v>
          </cell>
          <cell r="AQ8408">
            <v>16003879</v>
          </cell>
          <cell r="AR8408">
            <v>16</v>
          </cell>
          <cell r="AS8408">
            <v>42313</v>
          </cell>
          <cell r="AT8408" t="str">
            <v>IDU-1718-2014 Terminado Mantenimiento Rutinario IDU Arterial  --POLIZA ESTABILIDAD ACTIVA</v>
          </cell>
          <cell r="AV8408" t="str">
            <v>sc</v>
          </cell>
        </row>
        <row r="8409">
          <cell r="AP8409">
            <v>24121401</v>
          </cell>
          <cell r="AQ8409">
            <v>16003879</v>
          </cell>
          <cell r="AR8409">
            <v>16</v>
          </cell>
          <cell r="AS8409">
            <v>42313</v>
          </cell>
          <cell r="AT8409" t="str">
            <v>IDU-1718-2014 Terminado Mantenimiento Rutinario IDU Arterial  --POLIZA ESTABILIDAD ACTIVA</v>
          </cell>
          <cell r="AV8409" t="str">
            <v>sc</v>
          </cell>
        </row>
        <row r="8410">
          <cell r="AP8410">
            <v>24121402</v>
          </cell>
          <cell r="AQ8410">
            <v>16004015</v>
          </cell>
          <cell r="AR8410">
            <v>16</v>
          </cell>
          <cell r="AS8410">
            <v>42313</v>
          </cell>
          <cell r="AT8410" t="str">
            <v>IDU-1718-2014 Terminado Mantenimiento Rutinario IDU Arterial  -</v>
          </cell>
          <cell r="AV8410" t="str">
            <v>sc</v>
          </cell>
        </row>
        <row r="8411">
          <cell r="AP8411">
            <v>24121404</v>
          </cell>
          <cell r="AQ8411">
            <v>16004226</v>
          </cell>
          <cell r="AR8411">
            <v>16</v>
          </cell>
          <cell r="AS8411">
            <v>42313</v>
          </cell>
          <cell r="AT8411" t="str">
            <v>IDU-1718-2014 Terminado Mantenimiento Rutinario IDU Arterial  -</v>
          </cell>
          <cell r="AV8411" t="str">
            <v>sc</v>
          </cell>
        </row>
        <row r="8412">
          <cell r="AP8412">
            <v>24121405</v>
          </cell>
          <cell r="AQ8412">
            <v>16004226</v>
          </cell>
          <cell r="AR8412">
            <v>16</v>
          </cell>
          <cell r="AS8412">
            <v>42313</v>
          </cell>
          <cell r="AT8412" t="str">
            <v>IDU-1718-2014 Terminado Mantenimiento Rutinario IDU Arterial  -</v>
          </cell>
          <cell r="AV8412" t="str">
            <v>sc</v>
          </cell>
        </row>
        <row r="8413">
          <cell r="AP8413">
            <v>24121407</v>
          </cell>
          <cell r="AQ8413">
            <v>16004284</v>
          </cell>
          <cell r="AR8413">
            <v>16</v>
          </cell>
          <cell r="AS8413">
            <v>42313</v>
          </cell>
          <cell r="AT8413" t="str">
            <v>IDU-1718-2014 Terminado Mantenimiento Rutinario IDU Arterial  -</v>
          </cell>
          <cell r="AV8413" t="str">
            <v>sc</v>
          </cell>
        </row>
        <row r="8414">
          <cell r="AP8414">
            <v>24121409</v>
          </cell>
          <cell r="AQ8414">
            <v>16004284</v>
          </cell>
          <cell r="AR8414">
            <v>16</v>
          </cell>
          <cell r="AS8414">
            <v>42313</v>
          </cell>
          <cell r="AT8414" t="str">
            <v>IDU-1718-2014 Terminado Mantenimiento Rutinario IDU Arterial  -</v>
          </cell>
          <cell r="AV8414" t="str">
            <v>sc</v>
          </cell>
        </row>
        <row r="8415">
          <cell r="AP8415">
            <v>24121410</v>
          </cell>
          <cell r="AQ8415">
            <v>16004344</v>
          </cell>
          <cell r="AR8415">
            <v>16</v>
          </cell>
          <cell r="AS8415">
            <v>42313</v>
          </cell>
          <cell r="AT8415" t="str">
            <v>IDU-1718-2014 Terminado Mantenimiento Rutinario IDU Arterial  -</v>
          </cell>
          <cell r="AV8415" t="str">
            <v>sc</v>
          </cell>
        </row>
        <row r="8416">
          <cell r="AP8416">
            <v>24121411</v>
          </cell>
          <cell r="AQ8416">
            <v>16004344</v>
          </cell>
          <cell r="AR8416">
            <v>16</v>
          </cell>
          <cell r="AS8416">
            <v>42313</v>
          </cell>
          <cell r="AT8416" t="str">
            <v>IDU-1718-2014 Terminado Mantenimiento Rutinario IDU Arterial  -</v>
          </cell>
          <cell r="AV8416" t="str">
            <v>sc</v>
          </cell>
        </row>
        <row r="8417">
          <cell r="AP8417">
            <v>24121414</v>
          </cell>
          <cell r="AQ8417">
            <v>16004377</v>
          </cell>
          <cell r="AR8417">
            <v>16</v>
          </cell>
          <cell r="AS8417">
            <v>42313</v>
          </cell>
          <cell r="AT8417" t="str">
            <v>IDU-1718-2014 Terminado Mantenimiento Rutinario IDU Arterial  -</v>
          </cell>
          <cell r="AV8417" t="str">
            <v>sc</v>
          </cell>
        </row>
        <row r="8418">
          <cell r="AP8418">
            <v>24121415</v>
          </cell>
          <cell r="AQ8418">
            <v>16004377</v>
          </cell>
          <cell r="AR8418">
            <v>16</v>
          </cell>
          <cell r="AS8418">
            <v>42313</v>
          </cell>
          <cell r="AT8418" t="str">
            <v>IDU-1718-2014 Terminado Mantenimiento Rutinario IDU Arterial  -</v>
          </cell>
          <cell r="AV8418" t="str">
            <v>sc</v>
          </cell>
        </row>
        <row r="8419">
          <cell r="AP8419">
            <v>24121416</v>
          </cell>
          <cell r="AQ8419">
            <v>16004415</v>
          </cell>
          <cell r="AR8419">
            <v>16</v>
          </cell>
          <cell r="AS8419">
            <v>42313</v>
          </cell>
          <cell r="AT8419" t="str">
            <v>IDU-1718-2014 Terminado Mantenimiento Rutinario IDU Arterial  -</v>
          </cell>
          <cell r="AV8419" t="str">
            <v>sc</v>
          </cell>
        </row>
        <row r="8420">
          <cell r="AP8420">
            <v>24121418</v>
          </cell>
          <cell r="AQ8420">
            <v>16004415</v>
          </cell>
          <cell r="AR8420">
            <v>16</v>
          </cell>
          <cell r="AS8420">
            <v>42313</v>
          </cell>
          <cell r="AT8420" t="str">
            <v>IDU-1718-2014 Terminado Mantenimiento Rutinario IDU Arterial  -</v>
          </cell>
          <cell r="AV8420" t="str">
            <v>sc</v>
          </cell>
        </row>
        <row r="8421">
          <cell r="AP8421">
            <v>24121419</v>
          </cell>
          <cell r="AQ8421">
            <v>16004417</v>
          </cell>
          <cell r="AR8421">
            <v>16</v>
          </cell>
          <cell r="AS8421">
            <v>42313</v>
          </cell>
          <cell r="AT8421" t="str">
            <v>IDU-1718-2014 Terminado Mantenimiento Rutinario IDU Arterial  -</v>
          </cell>
          <cell r="AV8421" t="str">
            <v>sc</v>
          </cell>
        </row>
        <row r="8422">
          <cell r="AP8422">
            <v>24121420</v>
          </cell>
          <cell r="AQ8422">
            <v>16004417</v>
          </cell>
          <cell r="AR8422">
            <v>16</v>
          </cell>
          <cell r="AS8422">
            <v>42313</v>
          </cell>
          <cell r="AT8422" t="str">
            <v>IDU-1718-2014 Terminado Mantenimiento Rutinario IDU Arterial  -</v>
          </cell>
          <cell r="AV8422" t="str">
            <v>sc</v>
          </cell>
        </row>
        <row r="8423">
          <cell r="AP8423">
            <v>24121431</v>
          </cell>
          <cell r="AQ8423">
            <v>16004431</v>
          </cell>
          <cell r="AR8423">
            <v>16</v>
          </cell>
          <cell r="AS8423">
            <v>42313</v>
          </cell>
          <cell r="AT8423" t="str">
            <v>IDU-1718-2014 Terminado Mantenimiento Rutinario IDU Arterial  -</v>
          </cell>
          <cell r="AV8423" t="str">
            <v>sc</v>
          </cell>
        </row>
        <row r="8424">
          <cell r="AP8424">
            <v>24121433</v>
          </cell>
          <cell r="AQ8424">
            <v>16004431</v>
          </cell>
          <cell r="AR8424">
            <v>16</v>
          </cell>
          <cell r="AS8424">
            <v>42313</v>
          </cell>
          <cell r="AT8424" t="str">
            <v>IDU-1718-2014 Terminado Mantenimiento Rutinario IDU Arterial  -</v>
          </cell>
          <cell r="AV8424" t="str">
            <v>sc</v>
          </cell>
        </row>
        <row r="8425">
          <cell r="AP8425">
            <v>24121443</v>
          </cell>
          <cell r="AQ8425">
            <v>16004526</v>
          </cell>
          <cell r="AR8425">
            <v>16</v>
          </cell>
          <cell r="AS8425">
            <v>42313</v>
          </cell>
          <cell r="AT8425" t="str">
            <v>IDU-1718-2014 Terminado Mantenimiento Rutinario IDU Arterial  --POLIZA ESTABILIDAD ACTIVA</v>
          </cell>
          <cell r="AV8425" t="str">
            <v>sc</v>
          </cell>
        </row>
        <row r="8426">
          <cell r="AP8426">
            <v>24121444</v>
          </cell>
          <cell r="AQ8426">
            <v>16004526</v>
          </cell>
          <cell r="AR8426">
            <v>16</v>
          </cell>
          <cell r="AS8426">
            <v>42313</v>
          </cell>
          <cell r="AT8426" t="str">
            <v>IDU-1718-2014 Terminado Mantenimiento Rutinario IDU Arterial  --POLIZA ESTABILIDAD ACTIVA</v>
          </cell>
          <cell r="AV8426" t="str">
            <v>sc</v>
          </cell>
        </row>
        <row r="8427">
          <cell r="AP8427">
            <v>24121445</v>
          </cell>
          <cell r="AQ8427">
            <v>16004526</v>
          </cell>
          <cell r="AR8427">
            <v>16</v>
          </cell>
          <cell r="AS8427">
            <v>42313</v>
          </cell>
          <cell r="AT8427" t="str">
            <v>IDU-1718-2014 Terminado Mantenimiento Rutinario IDU Arterial  --POLIZA ESTABILIDAD ACTIVA</v>
          </cell>
          <cell r="AV8427" t="str">
            <v>sc</v>
          </cell>
        </row>
        <row r="8428">
          <cell r="AP8428">
            <v>24121449</v>
          </cell>
          <cell r="AQ8428">
            <v>16004529</v>
          </cell>
          <cell r="AR8428">
            <v>16</v>
          </cell>
          <cell r="AS8428">
            <v>42313</v>
          </cell>
          <cell r="AT8428" t="str">
            <v>IDU-1718-2014 Terminado Mantenimiento Rutinario IDU Arterial  -</v>
          </cell>
          <cell r="AV8428" t="str">
            <v>sc</v>
          </cell>
        </row>
        <row r="8429">
          <cell r="AP8429">
            <v>24121450</v>
          </cell>
          <cell r="AQ8429">
            <v>16004529</v>
          </cell>
          <cell r="AR8429">
            <v>16</v>
          </cell>
          <cell r="AS8429">
            <v>42313</v>
          </cell>
          <cell r="AT8429" t="str">
            <v>IDU-1718-2014 Terminado Mantenimiento Rutinario IDU Arterial  -</v>
          </cell>
          <cell r="AV8429" t="str">
            <v>sc</v>
          </cell>
        </row>
        <row r="8430">
          <cell r="AP8430">
            <v>24121452</v>
          </cell>
          <cell r="AQ8430">
            <v>16004530</v>
          </cell>
          <cell r="AR8430">
            <v>16</v>
          </cell>
          <cell r="AS8430">
            <v>42313</v>
          </cell>
          <cell r="AT8430" t="str">
            <v>IDU-1718-2014 Terminado Mantenimiento Rutinario IDU Arterial  -</v>
          </cell>
          <cell r="AV8430" t="str">
            <v>sc</v>
          </cell>
        </row>
        <row r="8431">
          <cell r="AP8431">
            <v>24121453</v>
          </cell>
          <cell r="AQ8431">
            <v>16004530</v>
          </cell>
          <cell r="AR8431">
            <v>16</v>
          </cell>
          <cell r="AS8431">
            <v>42313</v>
          </cell>
          <cell r="AT8431" t="str">
            <v>IDU-1718-2014 Terminado Mantenimiento Rutinario IDU Arterial  -</v>
          </cell>
          <cell r="AV8431" t="str">
            <v>sc</v>
          </cell>
        </row>
        <row r="8432">
          <cell r="AP8432">
            <v>24121457</v>
          </cell>
          <cell r="AQ8432">
            <v>16004533</v>
          </cell>
          <cell r="AR8432">
            <v>16</v>
          </cell>
          <cell r="AS8432">
            <v>42313</v>
          </cell>
          <cell r="AT8432" t="str">
            <v>IDU-1718-2014 Terminado Mantenimiento Rutinario IDU Arterial  --POLIZA ESTABILIDAD ACTIVA</v>
          </cell>
          <cell r="AV8432" t="str">
            <v>sc</v>
          </cell>
        </row>
        <row r="8433">
          <cell r="AP8433">
            <v>24121458</v>
          </cell>
          <cell r="AQ8433">
            <v>16004533</v>
          </cell>
          <cell r="AR8433">
            <v>16</v>
          </cell>
          <cell r="AS8433">
            <v>42313</v>
          </cell>
          <cell r="AT8433" t="str">
            <v>IDU-1718-2014 Terminado Mantenimiento Rutinario IDU Arterial  --POLIZA ESTABILIDAD ACTIVA</v>
          </cell>
          <cell r="AV8433" t="str">
            <v>sc</v>
          </cell>
        </row>
        <row r="8434">
          <cell r="AP8434">
            <v>24121459</v>
          </cell>
          <cell r="AQ8434">
            <v>16004533</v>
          </cell>
          <cell r="AR8434">
            <v>16</v>
          </cell>
          <cell r="AS8434">
            <v>42313</v>
          </cell>
          <cell r="AT8434" t="str">
            <v>IDU-1718-2014 Terminado Mantenimiento Rutinario IDU Arterial  --POLIZA ESTABILIDAD ACTIVA</v>
          </cell>
          <cell r="AV8434" t="str">
            <v>sc</v>
          </cell>
        </row>
        <row r="8435">
          <cell r="AP8435">
            <v>24121460</v>
          </cell>
          <cell r="AQ8435">
            <v>16004533</v>
          </cell>
          <cell r="AR8435">
            <v>16</v>
          </cell>
          <cell r="AS8435">
            <v>42313</v>
          </cell>
          <cell r="AT8435" t="str">
            <v>IDU-1718-2014 Terminado Mantenimiento Rutinario IDU Arterial  --POLIZA ESTABILIDAD ACTIVA</v>
          </cell>
          <cell r="AV8435" t="str">
            <v>sc</v>
          </cell>
        </row>
        <row r="8436">
          <cell r="AP8436">
            <v>24121461</v>
          </cell>
          <cell r="AQ8436">
            <v>16004539</v>
          </cell>
          <cell r="AR8436">
            <v>16</v>
          </cell>
          <cell r="AS8436">
            <v>42760</v>
          </cell>
          <cell r="AT8436" t="str">
            <v>SD Terminado Parcheo UAERMV Arterial SD Reporte Ejecución diciembre de 2016-</v>
          </cell>
          <cell r="AV8436" t="str">
            <v>sc</v>
          </cell>
        </row>
        <row r="8437">
          <cell r="AP8437">
            <v>24121462</v>
          </cell>
          <cell r="AQ8437">
            <v>16004539</v>
          </cell>
          <cell r="AR8437">
            <v>16</v>
          </cell>
          <cell r="AS8437">
            <v>42760</v>
          </cell>
          <cell r="AT8437" t="str">
            <v>SD Terminado Parcheo UAERMV Arterial SD Reporte Ejecución diciembre de 2016-</v>
          </cell>
          <cell r="AV8437" t="str">
            <v>sc</v>
          </cell>
        </row>
        <row r="8438">
          <cell r="AP8438">
            <v>24121464</v>
          </cell>
          <cell r="AQ8438">
            <v>16004579</v>
          </cell>
          <cell r="AR8438">
            <v>16</v>
          </cell>
          <cell r="AS8438">
            <v>41481</v>
          </cell>
          <cell r="AT8438" t="str">
            <v>SD Terminado Mantenimiento Periódico UAERMV Arterial  -</v>
          </cell>
          <cell r="AV8438" t="str">
            <v>sc</v>
          </cell>
        </row>
        <row r="8439">
          <cell r="AP8439">
            <v>24121465</v>
          </cell>
          <cell r="AQ8439">
            <v>16004579</v>
          </cell>
          <cell r="AR8439">
            <v>16</v>
          </cell>
          <cell r="AS8439">
            <v>41481</v>
          </cell>
          <cell r="AT8439" t="str">
            <v>SD Terminado Mantenimiento Periódico UAERMV Arterial  -</v>
          </cell>
          <cell r="AV8439" t="str">
            <v>sc</v>
          </cell>
        </row>
        <row r="8440">
          <cell r="AP8440">
            <v>24121466</v>
          </cell>
          <cell r="AQ8440">
            <v>16004579</v>
          </cell>
          <cell r="AR8440">
            <v>16</v>
          </cell>
          <cell r="AS8440">
            <v>41481</v>
          </cell>
          <cell r="AT8440" t="str">
            <v>SD Terminado Mantenimiento Periódico UAERMV Arterial  -</v>
          </cell>
          <cell r="AV8440" t="str">
            <v>sc</v>
          </cell>
        </row>
        <row r="8441">
          <cell r="AP8441">
            <v>24121657</v>
          </cell>
          <cell r="AQ8441">
            <v>50001418</v>
          </cell>
          <cell r="AR8441">
            <v>16</v>
          </cell>
          <cell r="AS8441">
            <v>42661</v>
          </cell>
          <cell r="AT8441" t="str">
            <v>SD Terminado Mantenimiento Periódico UAERMV Arterial SD Aclaración reporte ejecución mayo 2016-</v>
          </cell>
          <cell r="AV8441" t="str">
            <v>sc</v>
          </cell>
        </row>
        <row r="8442">
          <cell r="AP8442">
            <v>24121935</v>
          </cell>
          <cell r="AQ8442">
            <v>50005974</v>
          </cell>
          <cell r="AR8442">
            <v>16</v>
          </cell>
          <cell r="AS8442">
            <v>42313</v>
          </cell>
          <cell r="AT8442" t="str">
            <v>IDU-1825-2013 Terminado Acciones de Movilidad IDU Arterial  -</v>
          </cell>
          <cell r="AV8442" t="str">
            <v>sc</v>
          </cell>
        </row>
        <row r="8443">
          <cell r="AP8443">
            <v>24121958</v>
          </cell>
          <cell r="AQ8443">
            <v>50006013</v>
          </cell>
          <cell r="AR8443">
            <v>16</v>
          </cell>
          <cell r="AS8443">
            <v>42611</v>
          </cell>
          <cell r="AT8443" t="str">
            <v>SD Terminado Mantenimiento Periódico UAERMV Arterial  -</v>
          </cell>
          <cell r="AV8443" t="str">
            <v>sc</v>
          </cell>
        </row>
        <row r="8444">
          <cell r="AP8444">
            <v>24121959</v>
          </cell>
          <cell r="AQ8444">
            <v>50006013</v>
          </cell>
          <cell r="AR8444">
            <v>16</v>
          </cell>
          <cell r="AS8444">
            <v>42611</v>
          </cell>
          <cell r="AT8444" t="str">
            <v>SD Terminado Mantenimiento Periódico UAERMV Arterial  -</v>
          </cell>
          <cell r="AV8444" t="str">
            <v>sc</v>
          </cell>
        </row>
        <row r="8445">
          <cell r="AP8445">
            <v>24121960</v>
          </cell>
          <cell r="AQ8445">
            <v>50006014</v>
          </cell>
          <cell r="AR8445">
            <v>16</v>
          </cell>
          <cell r="AS8445">
            <v>42611</v>
          </cell>
          <cell r="AT8445" t="str">
            <v>SD Terminado Mantenimiento Periódico UAERMV Arterial  -</v>
          </cell>
          <cell r="AV8445" t="str">
            <v>sc</v>
          </cell>
        </row>
        <row r="8446">
          <cell r="AP8446">
            <v>24121961</v>
          </cell>
          <cell r="AQ8446">
            <v>50006014</v>
          </cell>
          <cell r="AR8446">
            <v>16</v>
          </cell>
          <cell r="AS8446">
            <v>42611</v>
          </cell>
          <cell r="AT8446" t="str">
            <v>SD Terminado Mantenimiento Periódico UAERMV Arterial  -</v>
          </cell>
          <cell r="AV8446" t="str">
            <v>sc</v>
          </cell>
        </row>
        <row r="8447">
          <cell r="AP8447">
            <v>24121962</v>
          </cell>
          <cell r="AQ8447">
            <v>50006015</v>
          </cell>
          <cell r="AR8447">
            <v>16</v>
          </cell>
          <cell r="AS8447">
            <v>42667</v>
          </cell>
          <cell r="AT8447" t="str">
            <v>SD Terminado Mantenimiento Periódico UAERMV Arterial SD -</v>
          </cell>
          <cell r="AV8447" t="str">
            <v>sc</v>
          </cell>
        </row>
        <row r="8448">
          <cell r="AP8448">
            <v>24121963</v>
          </cell>
          <cell r="AQ8448">
            <v>50006015</v>
          </cell>
          <cell r="AR8448">
            <v>16</v>
          </cell>
          <cell r="AS8448">
            <v>42667</v>
          </cell>
          <cell r="AT8448" t="str">
            <v>SD Terminado Mantenimiento Periódico UAERMV Arterial SD -</v>
          </cell>
          <cell r="AV8448" t="str">
            <v>sc</v>
          </cell>
        </row>
        <row r="8449">
          <cell r="AP8449">
            <v>24121976</v>
          </cell>
          <cell r="AQ8449">
            <v>50006026</v>
          </cell>
          <cell r="AR8449">
            <v>16</v>
          </cell>
          <cell r="AS8449">
            <v>42661</v>
          </cell>
          <cell r="AT8449" t="str">
            <v>SD Terminado Mantenimiento Periódico UAERMV Arterial SD Aclaración reporte ejecución mayo 2016-Anden 1-POLIZA ESTABILIDAD ACTIVA</v>
          </cell>
          <cell r="AV8449" t="str">
            <v>sc</v>
          </cell>
        </row>
        <row r="8450">
          <cell r="AP8450">
            <v>24121977</v>
          </cell>
          <cell r="AQ8450">
            <v>50006026</v>
          </cell>
          <cell r="AR8450">
            <v>16</v>
          </cell>
          <cell r="AS8450">
            <v>42661</v>
          </cell>
          <cell r="AT8450" t="str">
            <v>SD Terminado Mantenimiento Periódico UAERMV Arterial SD Aclaración reporte ejecución mayo 2016-Anden 1-POLIZA ESTABILIDAD ACTIVA</v>
          </cell>
          <cell r="AV8450" t="str">
            <v>sc</v>
          </cell>
        </row>
        <row r="8451">
          <cell r="AP8451">
            <v>24121978</v>
          </cell>
          <cell r="AQ8451">
            <v>50006027</v>
          </cell>
          <cell r="AR8451">
            <v>16</v>
          </cell>
          <cell r="AS8451">
            <v>42611</v>
          </cell>
          <cell r="AT8451" t="str">
            <v>SD Terminado Mantenimiento Periódico UAERMV Arterial  -</v>
          </cell>
          <cell r="AV8451" t="str">
            <v>sc</v>
          </cell>
        </row>
        <row r="8452">
          <cell r="AP8452">
            <v>24121979</v>
          </cell>
          <cell r="AQ8452">
            <v>50006027</v>
          </cell>
          <cell r="AR8452">
            <v>16</v>
          </cell>
          <cell r="AS8452">
            <v>42488</v>
          </cell>
          <cell r="AT8452" t="str">
            <v>SD Terminado Parcheo UAERMV Arterial  -</v>
          </cell>
          <cell r="AV8452" t="str">
            <v>sc</v>
          </cell>
        </row>
        <row r="8453">
          <cell r="AP8453">
            <v>24121980</v>
          </cell>
          <cell r="AQ8453">
            <v>50006028</v>
          </cell>
          <cell r="AR8453">
            <v>16</v>
          </cell>
          <cell r="AS8453">
            <v>42661</v>
          </cell>
          <cell r="AT8453" t="str">
            <v>SD Terminado Mantenimiento Periódico UAERMV Arterial SD Aclaración reporte ejecución mayo 2016-</v>
          </cell>
          <cell r="AV8453" t="str">
            <v>sc</v>
          </cell>
        </row>
        <row r="8454">
          <cell r="AP8454">
            <v>24121981</v>
          </cell>
          <cell r="AQ8454">
            <v>50006028</v>
          </cell>
          <cell r="AR8454">
            <v>16</v>
          </cell>
          <cell r="AS8454">
            <v>42661</v>
          </cell>
          <cell r="AT8454" t="str">
            <v>SD Terminado Mantenimiento Periódico UAERMV Arterial SD Aclaración reporte ejecución mayo 2016-</v>
          </cell>
          <cell r="AV8454" t="str">
            <v>sc</v>
          </cell>
        </row>
        <row r="8455">
          <cell r="AP8455">
            <v>24121982</v>
          </cell>
          <cell r="AQ8455">
            <v>50006029</v>
          </cell>
          <cell r="AR8455">
            <v>16</v>
          </cell>
          <cell r="AS8455">
            <v>41772</v>
          </cell>
          <cell r="AT8455" t="str">
            <v>SD Terminado Mantenimiento Periódico UAERMV Arterial  -</v>
          </cell>
          <cell r="AV8455" t="str">
            <v>sc</v>
          </cell>
        </row>
        <row r="8456">
          <cell r="AP8456">
            <v>24121983</v>
          </cell>
          <cell r="AQ8456">
            <v>50006029</v>
          </cell>
          <cell r="AR8456">
            <v>16</v>
          </cell>
          <cell r="AS8456">
            <v>42661</v>
          </cell>
          <cell r="AT8456" t="str">
            <v>SD Terminado Mantenimiento Periódico UAERMV Arterial SD Aclaración reporte ejecución mayo 2016-</v>
          </cell>
          <cell r="AV8456" t="str">
            <v>sc</v>
          </cell>
        </row>
        <row r="8457">
          <cell r="AP8457">
            <v>24121984</v>
          </cell>
          <cell r="AQ8457">
            <v>50006030</v>
          </cell>
          <cell r="AR8457">
            <v>16</v>
          </cell>
          <cell r="AS8457">
            <v>42313</v>
          </cell>
          <cell r="AT8457" t="str">
            <v>IDU-49-2012 Terminado Mantenimiento Periódico IDU Arterial  -</v>
          </cell>
          <cell r="AV8457" t="str">
            <v>sc</v>
          </cell>
        </row>
        <row r="8458">
          <cell r="AP8458">
            <v>24121986</v>
          </cell>
          <cell r="AQ8458">
            <v>50006031</v>
          </cell>
          <cell r="AR8458">
            <v>16</v>
          </cell>
          <cell r="AS8458">
            <v>42313</v>
          </cell>
          <cell r="AT8458" t="str">
            <v>IDU-49-2012 Terminado Mantenimiento Periódico IDU Arterial  -</v>
          </cell>
          <cell r="AV8458" t="str">
            <v>sc</v>
          </cell>
        </row>
        <row r="8459">
          <cell r="AP8459">
            <v>24121993</v>
          </cell>
          <cell r="AQ8459">
            <v>50006036</v>
          </cell>
          <cell r="AR8459">
            <v>16</v>
          </cell>
          <cell r="AS8459">
            <v>42313</v>
          </cell>
          <cell r="AT8459" t="str">
            <v>IDU-49-2012 Terminado Mantenimiento Periódico IDU Arterial  -</v>
          </cell>
          <cell r="AV8459" t="str">
            <v>sc</v>
          </cell>
        </row>
        <row r="8460">
          <cell r="AP8460">
            <v>24121996</v>
          </cell>
          <cell r="AQ8460">
            <v>50006038</v>
          </cell>
          <cell r="AR8460">
            <v>16</v>
          </cell>
          <cell r="AS8460">
            <v>42313</v>
          </cell>
          <cell r="AT8460" t="str">
            <v>IDU-49-2012 Terminado Mantenimiento Periódico IDU Arterial  -</v>
          </cell>
          <cell r="AV8460" t="str">
            <v>sc</v>
          </cell>
        </row>
        <row r="8461">
          <cell r="AP8461">
            <v>24121999</v>
          </cell>
          <cell r="AQ8461">
            <v>50006039</v>
          </cell>
          <cell r="AR8461">
            <v>16</v>
          </cell>
          <cell r="AS8461">
            <v>42313</v>
          </cell>
          <cell r="AT8461" t="str">
            <v>IDU-49-2012 Terminado Mantenimiento Periódico IDU Arterial  -</v>
          </cell>
          <cell r="AV8461" t="str">
            <v>sc</v>
          </cell>
        </row>
        <row r="8462">
          <cell r="AP8462">
            <v>24122001</v>
          </cell>
          <cell r="AQ8462">
            <v>50006046</v>
          </cell>
          <cell r="AR8462">
            <v>16</v>
          </cell>
          <cell r="AS8462">
            <v>42313</v>
          </cell>
          <cell r="AT8462" t="str">
            <v>IDU-49-2012 Terminado Mantenimiento Periódico IDU Arterial  -</v>
          </cell>
          <cell r="AV8462" t="str">
            <v>sc</v>
          </cell>
        </row>
        <row r="8463">
          <cell r="AP8463">
            <v>24122002</v>
          </cell>
          <cell r="AQ8463">
            <v>50006047</v>
          </cell>
          <cell r="AR8463">
            <v>16</v>
          </cell>
          <cell r="AS8463">
            <v>42313</v>
          </cell>
          <cell r="AT8463" t="str">
            <v>IDU-49-2012 Terminado Mantenimiento Periódico IDU Arterial  -</v>
          </cell>
          <cell r="AV8463" t="str">
            <v>sc</v>
          </cell>
        </row>
        <row r="8464">
          <cell r="AP8464">
            <v>24122004</v>
          </cell>
          <cell r="AQ8464">
            <v>50006048</v>
          </cell>
          <cell r="AR8464">
            <v>16</v>
          </cell>
          <cell r="AS8464">
            <v>42313</v>
          </cell>
          <cell r="AT8464" t="str">
            <v>IDU-1825-2013 Terminado Mantenimiento Periódico IDU Arterial  -</v>
          </cell>
          <cell r="AV8464" t="str">
            <v>sc</v>
          </cell>
        </row>
        <row r="8465">
          <cell r="AP8465">
            <v>24122216</v>
          </cell>
          <cell r="AQ8465">
            <v>50006452</v>
          </cell>
          <cell r="AR8465">
            <v>16</v>
          </cell>
          <cell r="AS8465">
            <v>42412</v>
          </cell>
          <cell r="AT8465" t="str">
            <v>IDU-1806-2015 Contratado Mantenimiento Periódico IDU Arterial BRIGADA DE REACCIÓN VIAL -</v>
          </cell>
          <cell r="AV8465" t="str">
            <v>sc</v>
          </cell>
        </row>
        <row r="8466">
          <cell r="AP8466">
            <v>24122217</v>
          </cell>
          <cell r="AQ8466">
            <v>50006452</v>
          </cell>
          <cell r="AR8466">
            <v>16</v>
          </cell>
          <cell r="AS8466">
            <v>42412</v>
          </cell>
          <cell r="AT8466" t="str">
            <v>IDU-1806-2015 Contratado Mantenimiento Periódico IDU Arterial BRIGADA DE REACCIÓN VIAL -</v>
          </cell>
          <cell r="AV8466" t="str">
            <v>sc</v>
          </cell>
        </row>
        <row r="8467">
          <cell r="AP8467">
            <v>24122218</v>
          </cell>
          <cell r="AQ8467">
            <v>50006452</v>
          </cell>
          <cell r="AR8467">
            <v>16</v>
          </cell>
          <cell r="AS8467">
            <v>42412</v>
          </cell>
          <cell r="AT8467" t="str">
            <v>IDU-1806-2015 Contratado Mantenimiento Periódico IDU Arterial BRIGADA DE REACCIÓN VIAL -</v>
          </cell>
          <cell r="AV8467" t="str">
            <v>sc</v>
          </cell>
        </row>
        <row r="8468">
          <cell r="AP8468">
            <v>24122219</v>
          </cell>
          <cell r="AQ8468">
            <v>50006452</v>
          </cell>
          <cell r="AR8468">
            <v>16</v>
          </cell>
          <cell r="AS8468">
            <v>42412</v>
          </cell>
          <cell r="AT8468" t="str">
            <v>IDU-1806-2015 Contratado Mantenimiento Periódico IDU Arterial BRIGADA DE REACCIÓN VIAL -</v>
          </cell>
          <cell r="AV8468" t="str">
            <v>sc</v>
          </cell>
        </row>
        <row r="8469">
          <cell r="AP8469">
            <v>24122226</v>
          </cell>
          <cell r="AQ8469">
            <v>50006463</v>
          </cell>
          <cell r="AR8469">
            <v>16</v>
          </cell>
          <cell r="AS8469">
            <v>42313</v>
          </cell>
          <cell r="AT8469" t="str">
            <v>IDU-49-2012 Terminado Mantenimiento Periódico IDU Arterial  -</v>
          </cell>
          <cell r="AV8469" t="str">
            <v>sc</v>
          </cell>
        </row>
        <row r="8470">
          <cell r="AP8470">
            <v>24122228</v>
          </cell>
          <cell r="AQ8470">
            <v>50006464</v>
          </cell>
          <cell r="AR8470">
            <v>16</v>
          </cell>
          <cell r="AS8470">
            <v>42313</v>
          </cell>
          <cell r="AT8470" t="str">
            <v>IDU-49-2012 Terminado Mantenimiento Periódico IDU Arterial  -</v>
          </cell>
          <cell r="AV8470" t="str">
            <v>sc</v>
          </cell>
        </row>
        <row r="8471">
          <cell r="AP8471">
            <v>24122230</v>
          </cell>
          <cell r="AQ8471">
            <v>50006465</v>
          </cell>
          <cell r="AR8471">
            <v>16</v>
          </cell>
          <cell r="AS8471">
            <v>42412</v>
          </cell>
          <cell r="AT8471" t="str">
            <v>IDU-1806-2015 Contratado Mantenimiento Periódico IDU Arterial BRIGADA DE REACCIÓN VIAL -</v>
          </cell>
          <cell r="AV8471" t="str">
            <v>sc</v>
          </cell>
        </row>
        <row r="8472">
          <cell r="AP8472">
            <v>24122232</v>
          </cell>
          <cell r="AQ8472">
            <v>50006465</v>
          </cell>
          <cell r="AR8472">
            <v>16</v>
          </cell>
          <cell r="AS8472">
            <v>42412</v>
          </cell>
          <cell r="AT8472" t="str">
            <v>IDU-1806-2015 Contratado Mantenimiento Periódico IDU Arterial BRIGADA DE REACCIÓN VIAL -</v>
          </cell>
          <cell r="AV8472" t="str">
            <v>sc</v>
          </cell>
        </row>
        <row r="8473">
          <cell r="AP8473">
            <v>24122234</v>
          </cell>
          <cell r="AQ8473">
            <v>50006466</v>
          </cell>
          <cell r="AR8473">
            <v>16</v>
          </cell>
          <cell r="AS8473">
            <v>42412</v>
          </cell>
          <cell r="AT8473" t="str">
            <v>IDU-1806-2015 Contratado Mantenimiento Periódico IDU Arterial BRIGADA DE REACCIÓN VIAL -</v>
          </cell>
          <cell r="AV8473" t="str">
            <v>sc</v>
          </cell>
        </row>
        <row r="8474">
          <cell r="AP8474">
            <v>24122235</v>
          </cell>
          <cell r="AQ8474">
            <v>50006466</v>
          </cell>
          <cell r="AR8474">
            <v>16</v>
          </cell>
          <cell r="AS8474">
            <v>42412</v>
          </cell>
          <cell r="AT8474" t="str">
            <v>IDU-1806-2015 Contratado Mantenimiento Periódico IDU Arterial BRIGADA DE REACCIÓN VIAL -</v>
          </cell>
          <cell r="AV8474" t="str">
            <v>sc</v>
          </cell>
        </row>
        <row r="8475">
          <cell r="AP8475">
            <v>24122236</v>
          </cell>
          <cell r="AQ8475">
            <v>50006466</v>
          </cell>
          <cell r="AR8475">
            <v>16</v>
          </cell>
          <cell r="AS8475">
            <v>42412</v>
          </cell>
          <cell r="AT8475" t="str">
            <v>IDU-1806-2015 Contratado Mantenimiento Periódico IDU Arterial BRIGADA DE REACCIÓN VIAL -</v>
          </cell>
          <cell r="AV8475" t="str">
            <v>sc</v>
          </cell>
        </row>
        <row r="8476">
          <cell r="AP8476">
            <v>24122237</v>
          </cell>
          <cell r="AQ8476">
            <v>50006466</v>
          </cell>
          <cell r="AR8476">
            <v>16</v>
          </cell>
          <cell r="AS8476">
            <v>42412</v>
          </cell>
          <cell r="AT8476" t="str">
            <v>IDU-1806-2015 Contratado Mantenimiento Periódico IDU Arterial BRIGADA DE REACCIÓN VIAL -</v>
          </cell>
          <cell r="AV8476" t="str">
            <v>sc</v>
          </cell>
        </row>
        <row r="8477">
          <cell r="AP8477">
            <v>24122255</v>
          </cell>
          <cell r="AQ8477">
            <v>50006473</v>
          </cell>
          <cell r="AR8477">
            <v>16</v>
          </cell>
          <cell r="AS8477">
            <v>41411</v>
          </cell>
          <cell r="AT8477" t="str">
            <v>SD Terminado Mantenimiento Periódico UAERMV Arterial  -</v>
          </cell>
          <cell r="AV8477" t="str">
            <v>sc</v>
          </cell>
        </row>
        <row r="8478">
          <cell r="AP8478">
            <v>24122256</v>
          </cell>
          <cell r="AQ8478">
            <v>50006473</v>
          </cell>
          <cell r="AR8478">
            <v>16</v>
          </cell>
          <cell r="AS8478">
            <v>41411</v>
          </cell>
          <cell r="AT8478" t="str">
            <v>SD Terminado Mantenimiento Periódico UAERMV Arterial  -</v>
          </cell>
          <cell r="AV8478" t="str">
            <v>sc</v>
          </cell>
        </row>
        <row r="8479">
          <cell r="AP8479">
            <v>24122257</v>
          </cell>
          <cell r="AQ8479">
            <v>50006474</v>
          </cell>
          <cell r="AR8479">
            <v>16</v>
          </cell>
          <cell r="AS8479">
            <v>42412</v>
          </cell>
          <cell r="AT8479" t="str">
            <v>IDU-1806-2015 Contratado Mantenimiento Periódico IDU Arterial BRIGADA DE REACCIÓN VIAL -</v>
          </cell>
          <cell r="AV8479" t="str">
            <v>sc</v>
          </cell>
        </row>
        <row r="8480">
          <cell r="AP8480">
            <v>24122258</v>
          </cell>
          <cell r="AQ8480">
            <v>50006474</v>
          </cell>
          <cell r="AR8480">
            <v>16</v>
          </cell>
          <cell r="AS8480">
            <v>42412</v>
          </cell>
          <cell r="AT8480" t="str">
            <v>IDU-1806-2015 Contratado Mantenimiento Periódico IDU Arterial BRIGADA DE REACCIÓN VIAL -</v>
          </cell>
          <cell r="AV8480" t="str">
            <v>sc</v>
          </cell>
        </row>
        <row r="8481">
          <cell r="AP8481">
            <v>24122259</v>
          </cell>
          <cell r="AQ8481">
            <v>50006474</v>
          </cell>
          <cell r="AR8481">
            <v>16</v>
          </cell>
          <cell r="AS8481">
            <v>42412</v>
          </cell>
          <cell r="AT8481" t="str">
            <v>IDU-1806-2015 Contratado Mantenimiento Periódico IDU Arterial BRIGADA DE REACCIÓN VIAL -</v>
          </cell>
          <cell r="AV8481" t="str">
            <v>sc</v>
          </cell>
        </row>
        <row r="8482">
          <cell r="AP8482">
            <v>24122260</v>
          </cell>
          <cell r="AQ8482">
            <v>50006474</v>
          </cell>
          <cell r="AR8482">
            <v>16</v>
          </cell>
          <cell r="AS8482">
            <v>42412</v>
          </cell>
          <cell r="AT8482" t="str">
            <v>IDU-1806-2015 Contratado Mantenimiento Periódico IDU Arterial BRIGADA DE REACCIÓN VIAL -</v>
          </cell>
          <cell r="AV8482" t="str">
            <v>sc</v>
          </cell>
        </row>
        <row r="8483">
          <cell r="AP8483">
            <v>24122261</v>
          </cell>
          <cell r="AQ8483">
            <v>50006475</v>
          </cell>
          <cell r="AR8483">
            <v>16</v>
          </cell>
          <cell r="AS8483">
            <v>42412</v>
          </cell>
          <cell r="AT8483" t="str">
            <v>IDU-1806-2015 Contratado Mantenimiento Periódico IDU Arterial BRIGADA DE REACCIÓN VIAL -</v>
          </cell>
          <cell r="AV8483" t="str">
            <v>sc</v>
          </cell>
        </row>
        <row r="8484">
          <cell r="AP8484">
            <v>24122262</v>
          </cell>
          <cell r="AQ8484">
            <v>50006475</v>
          </cell>
          <cell r="AR8484">
            <v>16</v>
          </cell>
          <cell r="AS8484">
            <v>42412</v>
          </cell>
          <cell r="AT8484" t="str">
            <v>IDU-1806-2015 Contratado Mantenimiento Periódico IDU Arterial BRIGADA DE REACCIÓN VIAL -</v>
          </cell>
          <cell r="AV8484" t="str">
            <v>sc</v>
          </cell>
        </row>
        <row r="8485">
          <cell r="AP8485">
            <v>24122263</v>
          </cell>
          <cell r="AQ8485">
            <v>50006475</v>
          </cell>
          <cell r="AR8485">
            <v>16</v>
          </cell>
          <cell r="AS8485">
            <v>42412</v>
          </cell>
          <cell r="AT8485" t="str">
            <v>IDU-1806-2015 Contratado Mantenimiento Periódico IDU Arterial BRIGADA DE REACCIÓN VIAL -</v>
          </cell>
          <cell r="AV8485" t="str">
            <v>sc</v>
          </cell>
        </row>
        <row r="8486">
          <cell r="AP8486">
            <v>24122264</v>
          </cell>
          <cell r="AQ8486">
            <v>50006475</v>
          </cell>
          <cell r="AR8486">
            <v>16</v>
          </cell>
          <cell r="AS8486">
            <v>42412</v>
          </cell>
          <cell r="AT8486" t="str">
            <v>IDU-1806-2015 Contratado Mantenimiento Periódico IDU Arterial BRIGADA DE REACCIÓN VIAL -</v>
          </cell>
          <cell r="AV8486" t="str">
            <v>sc</v>
          </cell>
        </row>
        <row r="8487">
          <cell r="AP8487">
            <v>24122265</v>
          </cell>
          <cell r="AQ8487">
            <v>50006476</v>
          </cell>
          <cell r="AR8487">
            <v>16</v>
          </cell>
          <cell r="AS8487">
            <v>42412</v>
          </cell>
          <cell r="AT8487" t="str">
            <v>IDU-1806-2015 Contratado Mantenimiento Periódico IDU Arterial BRIGADA DE REACCIÓN VIAL -</v>
          </cell>
          <cell r="AV8487" t="str">
            <v>sc</v>
          </cell>
        </row>
        <row r="8488">
          <cell r="AP8488">
            <v>24122266</v>
          </cell>
          <cell r="AQ8488">
            <v>50006476</v>
          </cell>
          <cell r="AR8488">
            <v>16</v>
          </cell>
          <cell r="AS8488">
            <v>42412</v>
          </cell>
          <cell r="AT8488" t="str">
            <v>IDU-1806-2015 Contratado Mantenimiento Periódico IDU Arterial BRIGADA DE REACCIÓN VIAL -</v>
          </cell>
          <cell r="AV8488" t="str">
            <v>sc</v>
          </cell>
        </row>
        <row r="8489">
          <cell r="AP8489">
            <v>24122267</v>
          </cell>
          <cell r="AQ8489">
            <v>50006476</v>
          </cell>
          <cell r="AR8489">
            <v>16</v>
          </cell>
          <cell r="AS8489">
            <v>42412</v>
          </cell>
          <cell r="AT8489" t="str">
            <v>IDU-1806-2015 Contratado Mantenimiento Periódico IDU Arterial BRIGADA DE REACCIÓN VIAL -</v>
          </cell>
          <cell r="AV8489" t="str">
            <v>sc</v>
          </cell>
        </row>
        <row r="8490">
          <cell r="AP8490">
            <v>24122268</v>
          </cell>
          <cell r="AQ8490">
            <v>50006476</v>
          </cell>
          <cell r="AR8490">
            <v>16</v>
          </cell>
          <cell r="AS8490">
            <v>42412</v>
          </cell>
          <cell r="AT8490" t="str">
            <v>IDU-1806-2015 Contratado Mantenimiento Periódico IDU Arterial BRIGADA DE REACCIÓN VIAL -</v>
          </cell>
          <cell r="AV8490" t="str">
            <v>sc</v>
          </cell>
        </row>
        <row r="8491">
          <cell r="AP8491">
            <v>24122269</v>
          </cell>
          <cell r="AQ8491">
            <v>50006477</v>
          </cell>
          <cell r="AR8491">
            <v>16</v>
          </cell>
          <cell r="AS8491">
            <v>42412</v>
          </cell>
          <cell r="AT8491" t="str">
            <v>IDU-1806-2015 Contratado Mantenimiento Periódico IDU Arterial BRIGADA DE REACCIÓN VIAL -</v>
          </cell>
          <cell r="AV8491" t="str">
            <v>sc</v>
          </cell>
        </row>
        <row r="8492">
          <cell r="AP8492">
            <v>24122270</v>
          </cell>
          <cell r="AQ8492">
            <v>50006477</v>
          </cell>
          <cell r="AR8492">
            <v>16</v>
          </cell>
          <cell r="AS8492">
            <v>42412</v>
          </cell>
          <cell r="AT8492" t="str">
            <v>IDU-1806-2015 Contratado Mantenimiento Periódico IDU Arterial BRIGADA DE REACCIÓN VIAL -</v>
          </cell>
          <cell r="AV8492" t="str">
            <v>sc</v>
          </cell>
        </row>
        <row r="8493">
          <cell r="AP8493">
            <v>24122271</v>
          </cell>
          <cell r="AQ8493">
            <v>50006477</v>
          </cell>
          <cell r="AR8493">
            <v>16</v>
          </cell>
          <cell r="AS8493">
            <v>42412</v>
          </cell>
          <cell r="AT8493" t="str">
            <v>IDU-1806-2015 Contratado Mantenimiento Periódico IDU Arterial BRIGADA DE REACCIÓN VIAL -</v>
          </cell>
          <cell r="AV8493" t="str">
            <v>sc</v>
          </cell>
        </row>
        <row r="8494">
          <cell r="AP8494">
            <v>24122272</v>
          </cell>
          <cell r="AQ8494">
            <v>50006477</v>
          </cell>
          <cell r="AR8494">
            <v>16</v>
          </cell>
          <cell r="AS8494">
            <v>42412</v>
          </cell>
          <cell r="AT8494" t="str">
            <v>IDU-1806-2015 Contratado Mantenimiento Periódico IDU Arterial BRIGADA DE REACCIÓN VIAL -</v>
          </cell>
          <cell r="AV8494" t="str">
            <v>sc</v>
          </cell>
        </row>
        <row r="8495">
          <cell r="AP8495">
            <v>24123446</v>
          </cell>
          <cell r="AQ8495">
            <v>50008120</v>
          </cell>
          <cell r="AR8495">
            <v>16</v>
          </cell>
          <cell r="AS8495">
            <v>42313</v>
          </cell>
          <cell r="AT8495" t="str">
            <v>IDU-1718-2014 Terminado Mantenimiento Rutinario IDU Arterial  --POLIZA ESTABILIDAD ACTIVA</v>
          </cell>
          <cell r="AV8495" t="str">
            <v>sc</v>
          </cell>
        </row>
        <row r="8496">
          <cell r="AP8496">
            <v>24123449</v>
          </cell>
          <cell r="AQ8496">
            <v>50008120</v>
          </cell>
          <cell r="AR8496">
            <v>16</v>
          </cell>
          <cell r="AS8496">
            <v>42313</v>
          </cell>
          <cell r="AT8496" t="str">
            <v>IDU-1718-2014 Terminado Mantenimiento Rutinario IDU Arterial  --POLIZA ESTABILIDAD ACTIVA</v>
          </cell>
          <cell r="AV8496" t="str">
            <v>sc</v>
          </cell>
        </row>
        <row r="8497">
          <cell r="AP8497">
            <v>24123456</v>
          </cell>
          <cell r="AQ8497">
            <v>50008122</v>
          </cell>
          <cell r="AR8497">
            <v>16</v>
          </cell>
          <cell r="AS8497">
            <v>42313</v>
          </cell>
          <cell r="AT8497" t="str">
            <v>IDU-1718-2014 Terminado Mantenimiento Rutinario IDU Arterial  -Puente 12-POLIZA ESTABILIDAD ACTIVA</v>
          </cell>
          <cell r="AV8497" t="str">
            <v>sc</v>
          </cell>
        </row>
        <row r="8498">
          <cell r="AP8498">
            <v>24123457</v>
          </cell>
          <cell r="AQ8498">
            <v>50008122</v>
          </cell>
          <cell r="AR8498">
            <v>16</v>
          </cell>
          <cell r="AS8498">
            <v>42313</v>
          </cell>
          <cell r="AT8498" t="str">
            <v>IDU-1718-2014 Terminado Mantenimiento Rutinario IDU Arterial  -Puente 12-POLIZA ESTABILIDAD ACTIVA</v>
          </cell>
          <cell r="AV8498" t="str">
            <v>sc</v>
          </cell>
        </row>
        <row r="8499">
          <cell r="AP8499">
            <v>24123458</v>
          </cell>
          <cell r="AQ8499">
            <v>50008123</v>
          </cell>
          <cell r="AR8499">
            <v>16</v>
          </cell>
          <cell r="AS8499">
            <v>42313</v>
          </cell>
          <cell r="AT8499" t="str">
            <v>IDU-1718-2014 Terminado Mantenimiento Rutinario IDU Arterial  -</v>
          </cell>
          <cell r="AV8499" t="str">
            <v>sc</v>
          </cell>
        </row>
        <row r="8500">
          <cell r="AP8500">
            <v>24123459</v>
          </cell>
          <cell r="AQ8500">
            <v>50008123</v>
          </cell>
          <cell r="AR8500">
            <v>16</v>
          </cell>
          <cell r="AS8500">
            <v>42313</v>
          </cell>
          <cell r="AT8500" t="str">
            <v>IDU-1718-2014 Terminado Mantenimiento Rutinario IDU Arterial  -</v>
          </cell>
          <cell r="AV8500" t="str">
            <v>sc</v>
          </cell>
        </row>
        <row r="8501">
          <cell r="AP8501">
            <v>24123496</v>
          </cell>
          <cell r="AQ8501">
            <v>16004579</v>
          </cell>
          <cell r="AR8501">
            <v>16</v>
          </cell>
          <cell r="AS8501">
            <v>41481</v>
          </cell>
          <cell r="AT8501" t="str">
            <v>SD Terminado Mantenimiento Periódico UAERMV Arterial  -</v>
          </cell>
          <cell r="AV8501" t="str">
            <v>sc</v>
          </cell>
        </row>
        <row r="8502">
          <cell r="AP8502">
            <v>24123499</v>
          </cell>
          <cell r="AQ8502">
            <v>50008300</v>
          </cell>
          <cell r="AR8502">
            <v>16</v>
          </cell>
          <cell r="AS8502">
            <v>42313</v>
          </cell>
          <cell r="AT8502" t="str">
            <v>IDU-1825-2013 Terminado Acciones de Movilidad IDU Arterial  -</v>
          </cell>
          <cell r="AV8502" t="str">
            <v>sc</v>
          </cell>
        </row>
        <row r="8503">
          <cell r="AP8503">
            <v>90000000</v>
          </cell>
          <cell r="AQ8503">
            <v>16004579</v>
          </cell>
          <cell r="AR8503">
            <v>16</v>
          </cell>
          <cell r="AS8503">
            <v>41481</v>
          </cell>
          <cell r="AT8503" t="str">
            <v>SD Terminado Mantenimiento Periódico UAERMV Arterial  -</v>
          </cell>
          <cell r="AV8503" t="str">
            <v>sc</v>
          </cell>
        </row>
        <row r="8504">
          <cell r="AP8504">
            <v>91010533</v>
          </cell>
          <cell r="AQ8504">
            <v>16004661</v>
          </cell>
          <cell r="AR8504">
            <v>16</v>
          </cell>
          <cell r="AS8504">
            <v>42667</v>
          </cell>
          <cell r="AT8504" t="str">
            <v>SD Terminado Mantenimiento Periódico UAERMV Arterial SD Intervenida 16/06/2014 Reporte depuración ejecución UMV-</v>
          </cell>
          <cell r="AV8504" t="str">
            <v>sc</v>
          </cell>
        </row>
        <row r="8505">
          <cell r="AP8505">
            <v>91010534</v>
          </cell>
          <cell r="AQ8505">
            <v>16004661</v>
          </cell>
          <cell r="AR8505">
            <v>16</v>
          </cell>
          <cell r="AS8505">
            <v>42667</v>
          </cell>
          <cell r="AT8505" t="str">
            <v>SD Terminado Mantenimiento Periódico UAERMV Arterial SD Intervenida 16/06/2014 Reporte depuración ejecución UMV-</v>
          </cell>
          <cell r="AV8505" t="str">
            <v>sc</v>
          </cell>
        </row>
        <row r="8506">
          <cell r="AP8506">
            <v>91010535</v>
          </cell>
          <cell r="AQ8506">
            <v>16004661</v>
          </cell>
          <cell r="AR8506">
            <v>16</v>
          </cell>
          <cell r="AS8506">
            <v>42667</v>
          </cell>
          <cell r="AT8506" t="str">
            <v>SD Terminado Mantenimiento Periódico UAERMV Arterial SD Intervenida 16/06/2014 Reporte depuración ejecución UMV-</v>
          </cell>
          <cell r="AV8506" t="str">
            <v>sc</v>
          </cell>
        </row>
        <row r="8507">
          <cell r="AP8507">
            <v>91011234</v>
          </cell>
          <cell r="AQ8507">
            <v>16000549</v>
          </cell>
          <cell r="AR8507">
            <v>16</v>
          </cell>
          <cell r="AS8507">
            <v>41411</v>
          </cell>
          <cell r="AT8507" t="str">
            <v>SD Terminado Mantenimiento Periódico UAERMV Arterial  -</v>
          </cell>
          <cell r="AV8507" t="str">
            <v>sc</v>
          </cell>
        </row>
        <row r="8508">
          <cell r="AP8508">
            <v>91011238</v>
          </cell>
          <cell r="AQ8508">
            <v>16004457</v>
          </cell>
          <cell r="AR8508">
            <v>16</v>
          </cell>
          <cell r="AS8508">
            <v>41298</v>
          </cell>
          <cell r="AT8508" t="str">
            <v>CONV-009-2011 Terminado Mantenimiento Periódico UAERMV Circuito Movilidad  -</v>
          </cell>
          <cell r="AV8508" t="str">
            <v>sc</v>
          </cell>
        </row>
        <row r="8509">
          <cell r="AP8509">
            <v>91011459</v>
          </cell>
          <cell r="AQ8509">
            <v>16004579</v>
          </cell>
          <cell r="AR8509">
            <v>16</v>
          </cell>
          <cell r="AS8509">
            <v>42760</v>
          </cell>
          <cell r="AT8509" t="str">
            <v>SD Terminado Parcheo UAERMV Arterial SD Reporte Ejecución diciembre de 2016-</v>
          </cell>
          <cell r="AV8509" t="str">
            <v>sc</v>
          </cell>
        </row>
        <row r="8510">
          <cell r="AP8510">
            <v>91011461</v>
          </cell>
          <cell r="AQ8510">
            <v>16000262</v>
          </cell>
          <cell r="AR8510">
            <v>16</v>
          </cell>
          <cell r="AS8510">
            <v>42412</v>
          </cell>
          <cell r="AT8510" t="str">
            <v>IDU-1806-2015 Contratado Mantenimiento Periódico IDU Arterial BRIGADA DE REACCIÓN VIAL -</v>
          </cell>
          <cell r="AV8510" t="str">
            <v>sc</v>
          </cell>
        </row>
        <row r="8511">
          <cell r="AP8511">
            <v>91011489</v>
          </cell>
          <cell r="AQ8511">
            <v>16004579</v>
          </cell>
          <cell r="AR8511">
            <v>16</v>
          </cell>
          <cell r="AS8511">
            <v>42760</v>
          </cell>
          <cell r="AT8511" t="str">
            <v>SD Terminado Parcheo UAERMV Arterial SD Reporte Ejecución diciembre de 2016-</v>
          </cell>
          <cell r="AV8511" t="str">
            <v>sc</v>
          </cell>
        </row>
        <row r="8512">
          <cell r="AP8512">
            <v>91011491</v>
          </cell>
          <cell r="AQ8512">
            <v>16000315</v>
          </cell>
          <cell r="AR8512">
            <v>16</v>
          </cell>
          <cell r="AS8512">
            <v>42412</v>
          </cell>
          <cell r="AT8512" t="str">
            <v>IDU-1806-2015 Contratado Mantenimiento Periódico IDU Arterial BRIGADA DE REACCIÓN VIAL -</v>
          </cell>
          <cell r="AV8512" t="str">
            <v>sc</v>
          </cell>
        </row>
        <row r="8513">
          <cell r="AP8513">
            <v>91011691</v>
          </cell>
          <cell r="AQ8513">
            <v>14000229</v>
          </cell>
          <cell r="AR8513">
            <v>16</v>
          </cell>
          <cell r="AS8513">
            <v>41464</v>
          </cell>
          <cell r="AT8513" t="str">
            <v>SD Terminado Mantenimiento Periódico UAERMV Arterial  --POLIZA ESTABILIDAD ACTIVA</v>
          </cell>
          <cell r="AV8513" t="str">
            <v>sc</v>
          </cell>
        </row>
        <row r="8514">
          <cell r="AP8514">
            <v>91011703</v>
          </cell>
          <cell r="AQ8514">
            <v>14000229</v>
          </cell>
          <cell r="AR8514">
            <v>16</v>
          </cell>
          <cell r="AS8514">
            <v>41464</v>
          </cell>
          <cell r="AT8514" t="str">
            <v>SD Terminado Mantenimiento Periódico UAERMV Arterial  --POLIZA ESTABILIDAD ACTIVA</v>
          </cell>
          <cell r="AV8514" t="str">
            <v>sc</v>
          </cell>
        </row>
        <row r="8515">
          <cell r="AP8515">
            <v>91011721</v>
          </cell>
          <cell r="AQ8515">
            <v>14000229</v>
          </cell>
          <cell r="AR8515">
            <v>16</v>
          </cell>
          <cell r="AS8515">
            <v>41464</v>
          </cell>
          <cell r="AT8515" t="str">
            <v>SD Terminado Mantenimiento Periódico UAERMV Arterial  --POLIZA ESTABILIDAD ACTIVA</v>
          </cell>
          <cell r="AV8515" t="str">
            <v>sc</v>
          </cell>
        </row>
        <row r="8516">
          <cell r="AP8516">
            <v>91015272</v>
          </cell>
          <cell r="AQ8516">
            <v>50008134</v>
          </cell>
          <cell r="AR8516">
            <v>16</v>
          </cell>
          <cell r="AS8516">
            <v>42412</v>
          </cell>
          <cell r="AT8516" t="str">
            <v>IDU-1806-2015 Contratado Mantenimiento Periódico IDU Arterial BRIGADA DE REACCIÓN VIAL -</v>
          </cell>
          <cell r="AV8516" t="str">
            <v>sc</v>
          </cell>
        </row>
        <row r="8517">
          <cell r="AP8517">
            <v>91015273</v>
          </cell>
          <cell r="AQ8517">
            <v>50008134</v>
          </cell>
          <cell r="AR8517">
            <v>16</v>
          </cell>
          <cell r="AS8517">
            <v>42412</v>
          </cell>
          <cell r="AT8517" t="str">
            <v>IDU-1806-2015 Contratado Mantenimiento Periódico IDU Arterial BRIGADA DE REACCIÓN VIAL -</v>
          </cell>
          <cell r="AV8517" t="str">
            <v>sc</v>
          </cell>
        </row>
        <row r="8518">
          <cell r="AP8518">
            <v>91015274</v>
          </cell>
          <cell r="AQ8518">
            <v>50008134</v>
          </cell>
          <cell r="AR8518">
            <v>16</v>
          </cell>
          <cell r="AS8518">
            <v>42412</v>
          </cell>
          <cell r="AT8518" t="str">
            <v>IDU-1806-2015 Contratado Mantenimiento Periódico IDU Arterial BRIGADA DE REACCIÓN VIAL -</v>
          </cell>
          <cell r="AV8518" t="str">
            <v>sc</v>
          </cell>
        </row>
        <row r="8519">
          <cell r="AP8519">
            <v>91015275</v>
          </cell>
          <cell r="AQ8519">
            <v>50008134</v>
          </cell>
          <cell r="AR8519">
            <v>16</v>
          </cell>
          <cell r="AS8519">
            <v>42412</v>
          </cell>
          <cell r="AT8519" t="str">
            <v>IDU-1806-2015 Contratado Mantenimiento Periódico IDU Arterial BRIGADA DE REACCIÓN VIAL -</v>
          </cell>
          <cell r="AV8519" t="str">
            <v>sc</v>
          </cell>
        </row>
        <row r="8520">
          <cell r="AP8520">
            <v>91015276</v>
          </cell>
          <cell r="AQ8520">
            <v>50008134</v>
          </cell>
          <cell r="AR8520">
            <v>16</v>
          </cell>
          <cell r="AS8520">
            <v>42412</v>
          </cell>
          <cell r="AT8520" t="str">
            <v>IDU-1806-2015 Contratado Mantenimiento Periódico IDU Arterial BRIGADA DE REACCIÓN VIAL -</v>
          </cell>
          <cell r="AV8520" t="str">
            <v>sc</v>
          </cell>
        </row>
        <row r="8521">
          <cell r="AP8521">
            <v>91015277</v>
          </cell>
          <cell r="AQ8521">
            <v>50008134</v>
          </cell>
          <cell r="AR8521">
            <v>16</v>
          </cell>
          <cell r="AS8521">
            <v>42412</v>
          </cell>
          <cell r="AT8521" t="str">
            <v>IDU-1806-2015 Contratado Mantenimiento Periódico IDU Arterial BRIGADA DE REACCIÓN VIAL -</v>
          </cell>
          <cell r="AV8521" t="str">
            <v>sc</v>
          </cell>
        </row>
        <row r="8522">
          <cell r="AP8522">
            <v>91015281</v>
          </cell>
          <cell r="AQ8522">
            <v>50008134</v>
          </cell>
          <cell r="AR8522">
            <v>16</v>
          </cell>
          <cell r="AS8522">
            <v>42412</v>
          </cell>
          <cell r="AT8522" t="str">
            <v>IDU-1806-2015 Contratado Mantenimiento Periódico IDU Arterial BRIGADA DE REACCIÓN VIAL -</v>
          </cell>
          <cell r="AV8522" t="str">
            <v>sc</v>
          </cell>
        </row>
        <row r="8523">
          <cell r="AP8523">
            <v>91015282</v>
          </cell>
          <cell r="AQ8523">
            <v>50008134</v>
          </cell>
          <cell r="AR8523">
            <v>16</v>
          </cell>
          <cell r="AS8523">
            <v>42412</v>
          </cell>
          <cell r="AT8523" t="str">
            <v>IDU-1806-2015 Contratado Mantenimiento Periódico IDU Arterial BRIGADA DE REACCIÓN VIAL -</v>
          </cell>
          <cell r="AV8523" t="str">
            <v>sc</v>
          </cell>
        </row>
        <row r="8524">
          <cell r="AP8524">
            <v>91015283</v>
          </cell>
          <cell r="AQ8524">
            <v>50008134</v>
          </cell>
          <cell r="AR8524">
            <v>16</v>
          </cell>
          <cell r="AS8524">
            <v>42412</v>
          </cell>
          <cell r="AT8524" t="str">
            <v>IDU-1806-2015 Contratado Mantenimiento Periódico IDU Arterial BRIGADA DE REACCIÓN VIAL -</v>
          </cell>
          <cell r="AV8524" t="str">
            <v>sc</v>
          </cell>
        </row>
        <row r="8525">
          <cell r="AP8525">
            <v>91015285</v>
          </cell>
          <cell r="AQ8525">
            <v>50008134</v>
          </cell>
          <cell r="AR8525">
            <v>16</v>
          </cell>
          <cell r="AS8525">
            <v>42412</v>
          </cell>
          <cell r="AT8525" t="str">
            <v>IDU-1806-2015 Contratado Mantenimiento Periódico IDU Arterial BRIGADA DE REACCIÓN VIAL -</v>
          </cell>
          <cell r="AV8525" t="str">
            <v>sc</v>
          </cell>
        </row>
        <row r="8526">
          <cell r="AP8526">
            <v>91015287</v>
          </cell>
          <cell r="AQ8526">
            <v>50008134</v>
          </cell>
          <cell r="AR8526">
            <v>16</v>
          </cell>
          <cell r="AS8526">
            <v>42412</v>
          </cell>
          <cell r="AT8526" t="str">
            <v>IDU-1806-2015 Contratado Mantenimiento Periódico IDU Arterial BRIGADA DE REACCIÓN VIAL -</v>
          </cell>
          <cell r="AV8526" t="str">
            <v>sc</v>
          </cell>
        </row>
        <row r="8527">
          <cell r="AP8527">
            <v>91015289</v>
          </cell>
          <cell r="AQ8527">
            <v>50008134</v>
          </cell>
          <cell r="AR8527">
            <v>16</v>
          </cell>
          <cell r="AS8527">
            <v>42412</v>
          </cell>
          <cell r="AT8527" t="str">
            <v>IDU-1806-2015 Contratado Mantenimiento Periódico IDU Arterial BRIGADA DE REACCIÓN VIAL -</v>
          </cell>
          <cell r="AV8527" t="str">
            <v>sc</v>
          </cell>
        </row>
        <row r="8528">
          <cell r="AP8528">
            <v>91022659</v>
          </cell>
          <cell r="AQ8528">
            <v>16004775</v>
          </cell>
          <cell r="AR8528">
            <v>16</v>
          </cell>
          <cell r="AS8528">
            <v>42412</v>
          </cell>
          <cell r="AT8528" t="str">
            <v>IDU-1806-2015 Contratado Mantenimiento Periódico IDU Arterial BRIGADA DE REACCIÓN VIAL -</v>
          </cell>
          <cell r="AV8528" t="str">
            <v>sc</v>
          </cell>
        </row>
        <row r="8529">
          <cell r="AP8529">
            <v>91022662</v>
          </cell>
          <cell r="AQ8529">
            <v>16004774</v>
          </cell>
          <cell r="AR8529">
            <v>16</v>
          </cell>
          <cell r="AS8529">
            <v>42412</v>
          </cell>
          <cell r="AT8529" t="str">
            <v>IDU-1806-2015 Contratado Mantenimiento Periódico IDU Arterial BRIGADA DE REACCIÓN VIAL -</v>
          </cell>
          <cell r="AV8529" t="str">
            <v>sc</v>
          </cell>
        </row>
        <row r="8530">
          <cell r="AP8530">
            <v>91022664</v>
          </cell>
          <cell r="AQ8530">
            <v>16004774</v>
          </cell>
          <cell r="AR8530">
            <v>16</v>
          </cell>
          <cell r="AS8530">
            <v>42412</v>
          </cell>
          <cell r="AT8530" t="str">
            <v>IDU-1806-2015 Contratado Mantenimiento Periódico IDU Arterial BRIGADA DE REACCIÓN VIAL -</v>
          </cell>
          <cell r="AV8530" t="str">
            <v>sc</v>
          </cell>
        </row>
        <row r="8531">
          <cell r="AP8531">
            <v>91022665</v>
          </cell>
          <cell r="AQ8531">
            <v>16004694</v>
          </cell>
          <cell r="AR8531">
            <v>16</v>
          </cell>
          <cell r="AS8531">
            <v>42668</v>
          </cell>
          <cell r="AT8531" t="str">
            <v>SD Reservado Mantenimiento Periódico UAERMV Arterial SD -</v>
          </cell>
          <cell r="AV8531" t="str">
            <v>sc</v>
          </cell>
        </row>
        <row r="8532">
          <cell r="AP8532">
            <v>91022673</v>
          </cell>
          <cell r="AQ8532">
            <v>16004713</v>
          </cell>
          <cell r="AR8532">
            <v>16</v>
          </cell>
          <cell r="AS8532">
            <v>42775</v>
          </cell>
          <cell r="AT8532" t="str">
            <v>SD Terminado Acciones de Movilidad UAERMV Circuito Movilidad Salvando Vidas -</v>
          </cell>
          <cell r="AV8532" t="str">
            <v>Viable IDU</v>
          </cell>
        </row>
        <row r="8533">
          <cell r="AP8533">
            <v>91022710</v>
          </cell>
          <cell r="AQ8533">
            <v>16004707</v>
          </cell>
          <cell r="AR8533">
            <v>16</v>
          </cell>
          <cell r="AS8533">
            <v>42760</v>
          </cell>
          <cell r="AT8533" t="str">
            <v>SD Terminado Parcheo UAERMV Arterial SD Reporte Ejecución diciembre de 2016-</v>
          </cell>
          <cell r="AV8533" t="str">
            <v>sc</v>
          </cell>
        </row>
        <row r="8534">
          <cell r="AP8534">
            <v>91022711</v>
          </cell>
          <cell r="AQ8534">
            <v>16004707</v>
          </cell>
          <cell r="AR8534">
            <v>16</v>
          </cell>
          <cell r="AS8534">
            <v>42760</v>
          </cell>
          <cell r="AT8534" t="str">
            <v>SD Terminado Parcheo UAERMV Arterial SD Reporte Ejecución diciembre de 2016-</v>
          </cell>
          <cell r="AV8534" t="str">
            <v>sc</v>
          </cell>
        </row>
        <row r="8535">
          <cell r="AP8535">
            <v>91022712</v>
          </cell>
          <cell r="AQ8535">
            <v>16004707</v>
          </cell>
          <cell r="AR8535">
            <v>16</v>
          </cell>
          <cell r="AS8535">
            <v>42760</v>
          </cell>
          <cell r="AT8535" t="str">
            <v>SD Terminado Parcheo UAERMV Arterial SD Reporte Ejecución diciembre de 2016-</v>
          </cell>
          <cell r="AV8535" t="str">
            <v>sc</v>
          </cell>
        </row>
        <row r="8536">
          <cell r="AP8536">
            <v>91022713</v>
          </cell>
          <cell r="AQ8536">
            <v>16004707</v>
          </cell>
          <cell r="AR8536">
            <v>16</v>
          </cell>
          <cell r="AS8536">
            <v>42760</v>
          </cell>
          <cell r="AT8536" t="str">
            <v>SD Terminado Parcheo UAERMV Arterial SD Reporte Ejecución diciembre de 2016-</v>
          </cell>
          <cell r="AV8536" t="str">
            <v>sc</v>
          </cell>
        </row>
        <row r="8537">
          <cell r="AP8537">
            <v>91022715</v>
          </cell>
          <cell r="AQ8537">
            <v>16004696</v>
          </cell>
          <cell r="AR8537">
            <v>16</v>
          </cell>
          <cell r="AS8537">
            <v>42412</v>
          </cell>
          <cell r="AT8537" t="str">
            <v>IDU-1806-2015 Contratado Mantenimiento Periódico IDU Arterial BRIGADA DE REACCIÓN VIAL -</v>
          </cell>
          <cell r="AV8537" t="str">
            <v>sc</v>
          </cell>
        </row>
        <row r="8538">
          <cell r="AP8538">
            <v>91022716</v>
          </cell>
          <cell r="AQ8538">
            <v>16004696</v>
          </cell>
          <cell r="AR8538">
            <v>16</v>
          </cell>
          <cell r="AS8538">
            <v>42412</v>
          </cell>
          <cell r="AT8538" t="str">
            <v>IDU-1806-2015 Contratado Mantenimiento Periódico IDU Arterial BRIGADA DE REACCIÓN VIAL -</v>
          </cell>
          <cell r="AV8538" t="str">
            <v>sc</v>
          </cell>
        </row>
        <row r="8539">
          <cell r="AP8539">
            <v>91022717</v>
          </cell>
          <cell r="AQ8539">
            <v>16004696</v>
          </cell>
          <cell r="AR8539">
            <v>16</v>
          </cell>
          <cell r="AS8539">
            <v>42412</v>
          </cell>
          <cell r="AT8539" t="str">
            <v>IDU-1806-2015 Contratado Mantenimiento Periódico IDU Arterial BRIGADA DE REACCIÓN VIAL -</v>
          </cell>
          <cell r="AV8539" t="str">
            <v>sc</v>
          </cell>
        </row>
        <row r="8540">
          <cell r="AP8540">
            <v>91022718</v>
          </cell>
          <cell r="AQ8540">
            <v>16004696</v>
          </cell>
          <cell r="AR8540">
            <v>16</v>
          </cell>
          <cell r="AS8540">
            <v>42412</v>
          </cell>
          <cell r="AT8540" t="str">
            <v>IDU-1806-2015 Contratado Mantenimiento Periódico IDU Arterial BRIGADA DE REACCIÓN VIAL -</v>
          </cell>
          <cell r="AV8540" t="str">
            <v>sc</v>
          </cell>
        </row>
        <row r="8541">
          <cell r="AP8541">
            <v>91022719</v>
          </cell>
          <cell r="AQ8541">
            <v>16004692</v>
          </cell>
          <cell r="AR8541">
            <v>16</v>
          </cell>
          <cell r="AS8541">
            <v>42412</v>
          </cell>
          <cell r="AT8541" t="str">
            <v>IDU-1806-2015 Contratado Mantenimiento Periódico IDU Arterial BRIGADA DE REACCIÓN VIAL -</v>
          </cell>
          <cell r="AV8541" t="str">
            <v>sc</v>
          </cell>
        </row>
        <row r="8542">
          <cell r="AP8542">
            <v>91022720</v>
          </cell>
          <cell r="AQ8542">
            <v>16004691</v>
          </cell>
          <cell r="AR8542">
            <v>16</v>
          </cell>
          <cell r="AS8542">
            <v>42412</v>
          </cell>
          <cell r="AT8542" t="str">
            <v>IDU-1806-2015 Contratado Mantenimiento Periódico IDU Arterial BRIGADA DE REACCIÓN VIAL -</v>
          </cell>
          <cell r="AV8542" t="str">
            <v>sc</v>
          </cell>
        </row>
        <row r="8543">
          <cell r="AP8543">
            <v>91024167</v>
          </cell>
          <cell r="AQ8543">
            <v>50008158</v>
          </cell>
          <cell r="AR8543">
            <v>16</v>
          </cell>
          <cell r="AS8543">
            <v>42313</v>
          </cell>
          <cell r="AT8543" t="str">
            <v>CONV-1323-2013 Terminado Acciones de Movilidad IDU Arterial  -Calzada 2-4-POLIZA ESTABILIDAD ACTIVA</v>
          </cell>
          <cell r="AV8543" t="str">
            <v>sc</v>
          </cell>
        </row>
        <row r="8544">
          <cell r="AP8544">
            <v>189633</v>
          </cell>
          <cell r="AQ8544">
            <v>17000119</v>
          </cell>
          <cell r="AR8544">
            <v>17</v>
          </cell>
          <cell r="AS8544">
            <v>42731</v>
          </cell>
          <cell r="AT8544" t="str">
            <v>SD Reservado Rehabilitación IDU Local EJECUCION SITP 2016 -</v>
          </cell>
          <cell r="AU8544">
            <v>0</v>
          </cell>
          <cell r="AV8544" t="str">
            <v>RESERVADO UMV 2017</v>
          </cell>
        </row>
        <row r="8545">
          <cell r="AP8545">
            <v>189636</v>
          </cell>
          <cell r="AQ8545">
            <v>17000056</v>
          </cell>
          <cell r="AR8545">
            <v>17</v>
          </cell>
          <cell r="AS8545">
            <v>41298</v>
          </cell>
          <cell r="AT8545" t="str">
            <v>SD Terminado Mantenimiento Periódico UAERMV Local  -</v>
          </cell>
          <cell r="AU8545">
            <v>0</v>
          </cell>
          <cell r="AV8545" t="str">
            <v>VIABLE</v>
          </cell>
        </row>
        <row r="8546">
          <cell r="AP8546">
            <v>189639</v>
          </cell>
          <cell r="AQ8546">
            <v>17000362</v>
          </cell>
          <cell r="AR8546">
            <v>17</v>
          </cell>
          <cell r="AS8546">
            <v>40645</v>
          </cell>
          <cell r="AT8546" t="str">
            <v>UMV-78-2010 Terminado Rehabilitación UAERMV Circuito Movilidad  -</v>
          </cell>
          <cell r="AU8546">
            <v>0</v>
          </cell>
          <cell r="AV8546" t="str">
            <v>RESERVADO FDL 2016</v>
          </cell>
        </row>
        <row r="8547">
          <cell r="AP8547">
            <v>189640</v>
          </cell>
          <cell r="AQ8547">
            <v>17000317</v>
          </cell>
          <cell r="AR8547">
            <v>17</v>
          </cell>
          <cell r="AS8547">
            <v>40645</v>
          </cell>
          <cell r="AT8547" t="str">
            <v>UMV-78-2010 Terminado Rehabilitación UAERMV Circuito Movilidad  -</v>
          </cell>
          <cell r="AU8547">
            <v>0</v>
          </cell>
          <cell r="AV8547" t="str">
            <v>VIABLE</v>
          </cell>
        </row>
        <row r="8548">
          <cell r="AP8548">
            <v>189641</v>
          </cell>
          <cell r="AQ8548">
            <v>17000308</v>
          </cell>
          <cell r="AR8548">
            <v>17</v>
          </cell>
          <cell r="AS8548">
            <v>40645</v>
          </cell>
          <cell r="AT8548" t="str">
            <v>UMV-78-2010 Terminado Rehabilitación UAERMV Circuito Movilidad  -</v>
          </cell>
          <cell r="AU8548">
            <v>0</v>
          </cell>
          <cell r="AV8548" t="str">
            <v>RESERVADO FDL 2016</v>
          </cell>
        </row>
        <row r="8549">
          <cell r="AP8549">
            <v>189643</v>
          </cell>
          <cell r="AQ8549">
            <v>17000261</v>
          </cell>
          <cell r="AR8549">
            <v>17</v>
          </cell>
          <cell r="AS8549">
            <v>41411</v>
          </cell>
          <cell r="AT8549" t="str">
            <v>SD Terminado Mantenimiento Periódico UAERMV Circuito Movilidad  -</v>
          </cell>
          <cell r="AU8549">
            <v>0</v>
          </cell>
          <cell r="AV8549" t="str">
            <v>VIABLE CONSTRUCCION ANDENES IDU-714-2014</v>
          </cell>
        </row>
        <row r="8550">
          <cell r="AP8550">
            <v>189644</v>
          </cell>
          <cell r="AQ8550">
            <v>17000233</v>
          </cell>
          <cell r="AR8550">
            <v>17</v>
          </cell>
          <cell r="AS8550">
            <v>42760</v>
          </cell>
          <cell r="AT8550" t="str">
            <v>SD Terminado Parcheo UAERMV Circuito Movilidad SD Reporte Ejecución diciembre de 2016-</v>
          </cell>
          <cell r="AU8550">
            <v>0</v>
          </cell>
          <cell r="AV8550" t="str">
            <v>VIABLE PARCHEO UMV 2016</v>
          </cell>
        </row>
        <row r="8551">
          <cell r="AP8551">
            <v>189645</v>
          </cell>
          <cell r="AQ8551">
            <v>17000204</v>
          </cell>
          <cell r="AR8551">
            <v>17</v>
          </cell>
          <cell r="AS8551">
            <v>42760</v>
          </cell>
          <cell r="AT8551" t="str">
            <v>SD Terminado Parcheo UAERMV Circuito Movilidad SD Reporte Ejecución diciembre de 2016-</v>
          </cell>
          <cell r="AU8551">
            <v>0</v>
          </cell>
          <cell r="AV8551" t="str">
            <v>VIABLE PARCHEO UMV 2016</v>
          </cell>
        </row>
        <row r="8552">
          <cell r="AP8552">
            <v>189646</v>
          </cell>
          <cell r="AQ8552">
            <v>17000180</v>
          </cell>
          <cell r="AR8552">
            <v>17</v>
          </cell>
          <cell r="AS8552">
            <v>42760</v>
          </cell>
          <cell r="AT8552" t="str">
            <v>SD Terminado Parcheo UAERMV Circuito Movilidad SD Reporte Ejecución diciembre de 2016-</v>
          </cell>
          <cell r="AU8552">
            <v>0</v>
          </cell>
          <cell r="AV8552" t="str">
            <v>VIABLE PARCHEO UMV 2017</v>
          </cell>
        </row>
        <row r="8553">
          <cell r="AP8553">
            <v>189647</v>
          </cell>
          <cell r="AQ8553">
            <v>17000152</v>
          </cell>
          <cell r="AR8553">
            <v>17</v>
          </cell>
          <cell r="AS8553">
            <v>41519</v>
          </cell>
          <cell r="AT8553" t="str">
            <v>SD Terminado Mantenimiento Periódico UAERMV Circuito Movilidad  -</v>
          </cell>
          <cell r="AU8553">
            <v>0</v>
          </cell>
          <cell r="AV8553" t="str">
            <v>VIABLE</v>
          </cell>
        </row>
        <row r="8554">
          <cell r="AP8554">
            <v>189648</v>
          </cell>
          <cell r="AQ8554">
            <v>17000128</v>
          </cell>
          <cell r="AR8554">
            <v>17</v>
          </cell>
          <cell r="AS8554">
            <v>41519</v>
          </cell>
          <cell r="AT8554" t="str">
            <v>SD Terminado Mantenimiento Periódico UAERMV Circuito Movilidad  -</v>
          </cell>
          <cell r="AU8554">
            <v>0</v>
          </cell>
          <cell r="AV8554" t="str">
            <v xml:space="preserve">VIABLE </v>
          </cell>
        </row>
        <row r="8555">
          <cell r="AP8555">
            <v>189649</v>
          </cell>
          <cell r="AQ8555">
            <v>17000101</v>
          </cell>
          <cell r="AR8555">
            <v>17</v>
          </cell>
          <cell r="AS8555">
            <v>41579</v>
          </cell>
          <cell r="AT8555" t="str">
            <v>CONV-1292-2012 Terminado Rehabilitación UAERMV Circuito Movilidad  -</v>
          </cell>
          <cell r="AU8555">
            <v>0</v>
          </cell>
          <cell r="AV8555" t="str">
            <v>REHABILITACION UMV CONV 1292-2012</v>
          </cell>
        </row>
        <row r="8556">
          <cell r="AP8556">
            <v>189650</v>
          </cell>
          <cell r="AQ8556">
            <v>17000064</v>
          </cell>
          <cell r="AR8556">
            <v>17</v>
          </cell>
          <cell r="AS8556">
            <v>42521</v>
          </cell>
          <cell r="AT8556" t="str">
            <v>SD Terminado Parcheo UAERMV Circuito Movilidad  DECRETO 064/2015-Calzada 2-POLIZA ESTABILIDAD ACTIVA</v>
          </cell>
          <cell r="AU8556">
            <v>44053</v>
          </cell>
          <cell r="AV8556" t="str">
            <v>POLIZA ESTABILIDAD ACTIVA</v>
          </cell>
        </row>
        <row r="8557">
          <cell r="AP8557">
            <v>189651</v>
          </cell>
          <cell r="AQ8557">
            <v>17000382</v>
          </cell>
          <cell r="AR8557">
            <v>17</v>
          </cell>
          <cell r="AS8557">
            <v>41298</v>
          </cell>
          <cell r="AT8557" t="str">
            <v>SD Terminado Mantenimiento Periódico UAERMV Circuito Movilidad  -</v>
          </cell>
          <cell r="AU8557">
            <v>0</v>
          </cell>
          <cell r="AV8557" t="str">
            <v>RESERVADO FDL 2016</v>
          </cell>
        </row>
        <row r="8558">
          <cell r="AP8558">
            <v>189652</v>
          </cell>
          <cell r="AQ8558">
            <v>17000368</v>
          </cell>
          <cell r="AR8558">
            <v>17</v>
          </cell>
          <cell r="AS8558">
            <v>42768</v>
          </cell>
          <cell r="AT8558" t="str">
            <v>SD Reservado Acciones de Movilidad UAERMV Local Salvando Vidas -</v>
          </cell>
          <cell r="AU8558">
            <v>0</v>
          </cell>
          <cell r="AV8558" t="str">
            <v>RESERVADO ACC. MOVILIDAD UMV 2017</v>
          </cell>
        </row>
        <row r="8559">
          <cell r="AP8559">
            <v>189658</v>
          </cell>
          <cell r="AQ8559">
            <v>17000219</v>
          </cell>
          <cell r="AR8559">
            <v>17</v>
          </cell>
          <cell r="AS8559">
            <v>41298</v>
          </cell>
          <cell r="AT8559" t="str">
            <v>SD Terminado Mantenimiento Periódico UAERMV Local  -</v>
          </cell>
          <cell r="AU8559">
            <v>0</v>
          </cell>
          <cell r="AV8559" t="str">
            <v>RESERVADO FDL 2016</v>
          </cell>
        </row>
        <row r="8560">
          <cell r="AP8560">
            <v>189659</v>
          </cell>
          <cell r="AQ8560">
            <v>17000190</v>
          </cell>
          <cell r="AR8560">
            <v>17</v>
          </cell>
          <cell r="AS8560">
            <v>41519</v>
          </cell>
          <cell r="AT8560" t="str">
            <v>SD Terminado Mantenimiento Periódico UAERMV Local  -</v>
          </cell>
          <cell r="AU8560">
            <v>0</v>
          </cell>
          <cell r="AV8560" t="str">
            <v>RESERVADO FDL 2016</v>
          </cell>
        </row>
        <row r="8561">
          <cell r="AP8561">
            <v>189660</v>
          </cell>
          <cell r="AQ8561">
            <v>17000162</v>
          </cell>
          <cell r="AR8561">
            <v>17</v>
          </cell>
          <cell r="AS8561">
            <v>41579</v>
          </cell>
          <cell r="AT8561" t="str">
            <v>CONV-1292-2012 Terminado Rehabilitación UAERMV Local  -</v>
          </cell>
          <cell r="AU8561">
            <v>0</v>
          </cell>
          <cell r="AV8561" t="str">
            <v>REHABILITACION UMV CONV 1292-2014</v>
          </cell>
        </row>
        <row r="8562">
          <cell r="AP8562">
            <v>189661</v>
          </cell>
          <cell r="AQ8562">
            <v>17000136</v>
          </cell>
          <cell r="AR8562">
            <v>17</v>
          </cell>
          <cell r="AS8562">
            <v>41579</v>
          </cell>
          <cell r="AT8562" t="str">
            <v>CONV-1292-2012 Terminado Rehabilitación UAERMV Local  -</v>
          </cell>
          <cell r="AU8562">
            <v>0</v>
          </cell>
          <cell r="AV8562" t="str">
            <v>REHABILITACION UMV CONV 1292-2012</v>
          </cell>
        </row>
        <row r="8563">
          <cell r="AP8563">
            <v>189662</v>
          </cell>
          <cell r="AQ8563">
            <v>17000109</v>
          </cell>
          <cell r="AR8563">
            <v>17</v>
          </cell>
          <cell r="AS8563">
            <v>42667</v>
          </cell>
          <cell r="AT8563" t="str">
            <v>SD Terminado Rehabilitación UAERMV Local SD Intervenida 06/12/2012 Reporte depuración ejecución UMV-</v>
          </cell>
          <cell r="AU8563">
            <v>0</v>
          </cell>
          <cell r="AV8563" t="str">
            <v>REHABILITACION UMV CONV 1292-2013</v>
          </cell>
        </row>
        <row r="8564">
          <cell r="AP8564">
            <v>189666</v>
          </cell>
          <cell r="AQ8564">
            <v>17000371</v>
          </cell>
          <cell r="AR8564">
            <v>17</v>
          </cell>
          <cell r="AS8564">
            <v>41411</v>
          </cell>
          <cell r="AT8564" t="str">
            <v>SD Terminado Mantenimiento Periódico UAERMV Circuito Movilidad  -</v>
          </cell>
          <cell r="AU8564">
            <v>0</v>
          </cell>
          <cell r="AV8564" t="str">
            <v>VIABLE MANT PERIODICO UMV 2013</v>
          </cell>
        </row>
        <row r="8565">
          <cell r="AP8565">
            <v>189667</v>
          </cell>
          <cell r="AQ8565">
            <v>17000341</v>
          </cell>
          <cell r="AR8565">
            <v>17</v>
          </cell>
          <cell r="AS8565">
            <v>42667</v>
          </cell>
          <cell r="AT8565" t="str">
            <v>SD Terminado Mantenimiento Periódico UAERMV Circuito Movilidad SD Intervenida 07/07/2009 Reporte depuración ejecución UMV-</v>
          </cell>
          <cell r="AU8565">
            <v>0</v>
          </cell>
          <cell r="AV8565" t="str">
            <v xml:space="preserve">VIABLE MANT PERIODICO UMV </v>
          </cell>
        </row>
        <row r="8566">
          <cell r="AP8566">
            <v>189789</v>
          </cell>
          <cell r="AQ8566">
            <v>17000120</v>
          </cell>
          <cell r="AR8566">
            <v>17</v>
          </cell>
          <cell r="AS8566">
            <v>42667</v>
          </cell>
          <cell r="AT8566" t="str">
            <v>SD Terminado Mantenimiento Periódico UAERMV Circuito Movilidad SD Intervenida 29/07/2013 Reporte depuración ejecución UMV-</v>
          </cell>
          <cell r="AU8566">
            <v>0</v>
          </cell>
          <cell r="AV8566" t="str">
            <v>RESERVADO FDL 2016</v>
          </cell>
        </row>
        <row r="8567">
          <cell r="AP8567">
            <v>189790</v>
          </cell>
          <cell r="AQ8567">
            <v>17000102</v>
          </cell>
          <cell r="AR8567">
            <v>17</v>
          </cell>
          <cell r="AS8567">
            <v>41912</v>
          </cell>
          <cell r="AT8567" t="str">
            <v>SD Terminado Rehabilitación UAERMV Local  -</v>
          </cell>
          <cell r="AU8567">
            <v>0</v>
          </cell>
          <cell r="AV8567" t="str">
            <v>REHABILITACION UMV 2014</v>
          </cell>
        </row>
        <row r="8568">
          <cell r="AP8568">
            <v>189815</v>
          </cell>
          <cell r="AQ8568">
            <v>17000006</v>
          </cell>
          <cell r="AR8568">
            <v>17</v>
          </cell>
          <cell r="AS8568">
            <v>42516</v>
          </cell>
          <cell r="AT8568" t="str">
            <v>SD Reservado Diagnostico IDU Circuito Movilidad SITP 2016 -</v>
          </cell>
          <cell r="AU8568">
            <v>0</v>
          </cell>
          <cell r="AV8568" t="str">
            <v>PRESELECCIONADO IDU 2016</v>
          </cell>
        </row>
        <row r="8569">
          <cell r="AP8569">
            <v>189841</v>
          </cell>
          <cell r="AQ8569">
            <v>17000363</v>
          </cell>
          <cell r="AR8569">
            <v>17</v>
          </cell>
          <cell r="AS8569">
            <v>41298</v>
          </cell>
          <cell r="AT8569" t="str">
            <v>SD Terminado Mantenimiento Periódico UAERMV Local  -</v>
          </cell>
          <cell r="AU8569">
            <v>0</v>
          </cell>
          <cell r="AV8569" t="str">
            <v>RESERVADO FDL 2016</v>
          </cell>
        </row>
        <row r="8570">
          <cell r="AP8570">
            <v>189869</v>
          </cell>
          <cell r="AQ8570">
            <v>17000340</v>
          </cell>
          <cell r="AR8570">
            <v>17</v>
          </cell>
          <cell r="AS8570">
            <v>41411</v>
          </cell>
          <cell r="AT8570" t="str">
            <v>SD Terminado Mantenimiento Periódico UAERMV Circuito Movilidad  -Calzada2 y 4-POLIZA ESTABILIDAD ACTIVA</v>
          </cell>
          <cell r="AU8570">
            <v>43871</v>
          </cell>
          <cell r="AV8570" t="str">
            <v>sc</v>
          </cell>
        </row>
        <row r="8571">
          <cell r="AP8571">
            <v>189870</v>
          </cell>
          <cell r="AQ8571">
            <v>17000340</v>
          </cell>
          <cell r="AR8571">
            <v>17</v>
          </cell>
          <cell r="AS8571">
            <v>42313</v>
          </cell>
          <cell r="AT8571" t="str">
            <v>IDU-068-2012 Terminado Rehabilitación IDU Circuito Movilidad  -Calzada2 y 4-POLIZA ESTABILIDAD ACTIVA</v>
          </cell>
          <cell r="AU8571">
            <v>43871</v>
          </cell>
          <cell r="AV8571" t="str">
            <v>sc</v>
          </cell>
        </row>
        <row r="8572">
          <cell r="AP8572">
            <v>189871</v>
          </cell>
          <cell r="AQ8572">
            <v>17000345</v>
          </cell>
          <cell r="AR8572">
            <v>17</v>
          </cell>
          <cell r="AS8572">
            <v>42313</v>
          </cell>
          <cell r="AT8572" t="str">
            <v>IDU-068-2012 Terminado Rehabilitación IDU Circuito Movilidad  -Calzada2 y 4-POLIZA ESTABILIDAD ACTIVA</v>
          </cell>
          <cell r="AU8572">
            <v>43871</v>
          </cell>
          <cell r="AV8572" t="str">
            <v>sc</v>
          </cell>
        </row>
        <row r="8573">
          <cell r="AP8573">
            <v>189872</v>
          </cell>
          <cell r="AQ8573">
            <v>17000345</v>
          </cell>
          <cell r="AR8573">
            <v>17</v>
          </cell>
          <cell r="AS8573">
            <v>42313</v>
          </cell>
          <cell r="AT8573" t="str">
            <v>IDU-068-2012 Terminado Rehabilitación IDU Circuito Movilidad  -Calzada2 y 4-POLIZA ESTABILIDAD ACTIVA</v>
          </cell>
          <cell r="AU8573">
            <v>43871</v>
          </cell>
          <cell r="AV8573" t="str">
            <v>sc</v>
          </cell>
        </row>
        <row r="8574">
          <cell r="AP8574">
            <v>189873</v>
          </cell>
          <cell r="AQ8574">
            <v>17000352</v>
          </cell>
          <cell r="AR8574">
            <v>17</v>
          </cell>
          <cell r="AS8574">
            <v>42313</v>
          </cell>
          <cell r="AT8574" t="str">
            <v>IDU-068-2012 Terminado Rehabilitación IDU Circuito Movilidad  -Calzada2 y 4-POLIZA ESTABILIDAD ACTIVA</v>
          </cell>
          <cell r="AU8574">
            <v>43871</v>
          </cell>
          <cell r="AV8574" t="str">
            <v>sc</v>
          </cell>
        </row>
        <row r="8575">
          <cell r="AP8575">
            <v>189874</v>
          </cell>
          <cell r="AQ8575">
            <v>17000352</v>
          </cell>
          <cell r="AR8575">
            <v>17</v>
          </cell>
          <cell r="AS8575">
            <v>42313</v>
          </cell>
          <cell r="AT8575" t="str">
            <v>IDU-068-2012 Terminado Rehabilitación IDU Circuito Movilidad  -Calzada2 y 4-POLIZA ESTABILIDAD ACTIVA</v>
          </cell>
          <cell r="AU8575">
            <v>43871</v>
          </cell>
          <cell r="AV8575" t="str">
            <v>sc</v>
          </cell>
        </row>
        <row r="8576">
          <cell r="AP8576">
            <v>189875</v>
          </cell>
          <cell r="AQ8576">
            <v>17000327</v>
          </cell>
          <cell r="AR8576">
            <v>17</v>
          </cell>
          <cell r="AS8576">
            <v>42313</v>
          </cell>
          <cell r="AT8576" t="str">
            <v>IDU-068-2012 Terminado Rehabilitación IDU Circuito Movilidad  -Calzada2 y 4-POLIZA ESTABILIDAD ACTIVA</v>
          </cell>
          <cell r="AU8576">
            <v>43871</v>
          </cell>
          <cell r="AV8576" t="str">
            <v>sc</v>
          </cell>
        </row>
        <row r="8577">
          <cell r="AP8577">
            <v>189876</v>
          </cell>
          <cell r="AQ8577">
            <v>17000327</v>
          </cell>
          <cell r="AR8577">
            <v>17</v>
          </cell>
          <cell r="AS8577">
            <v>42313</v>
          </cell>
          <cell r="AT8577" t="str">
            <v>IDU-068-2012 Terminado Rehabilitación IDU Circuito Movilidad  -Calzada2 y 4-POLIZA ESTABILIDAD ACTIVA</v>
          </cell>
          <cell r="AU8577">
            <v>43871</v>
          </cell>
          <cell r="AV8577" t="str">
            <v>sc</v>
          </cell>
        </row>
        <row r="8578">
          <cell r="AP8578">
            <v>189877</v>
          </cell>
          <cell r="AQ8578">
            <v>17000316</v>
          </cell>
          <cell r="AR8578">
            <v>17</v>
          </cell>
          <cell r="AS8578">
            <v>42313</v>
          </cell>
          <cell r="AT8578" t="str">
            <v>IDU-068-2012 Terminado Rehabilitación IDU Circuito Movilidad  --POLIZA ESTABILIDAD ACTIVA</v>
          </cell>
          <cell r="AU8578">
            <v>44462</v>
          </cell>
          <cell r="AV8578" t="str">
            <v>sc</v>
          </cell>
        </row>
        <row r="8579">
          <cell r="AP8579">
            <v>189878</v>
          </cell>
          <cell r="AQ8579">
            <v>17000316</v>
          </cell>
          <cell r="AR8579">
            <v>17</v>
          </cell>
          <cell r="AS8579">
            <v>42313</v>
          </cell>
          <cell r="AT8579" t="str">
            <v>IDU-068-2012 Terminado Rehabilitación IDU Circuito Movilidad  --POLIZA ESTABILIDAD ACTIVA</v>
          </cell>
          <cell r="AU8579">
            <v>44462</v>
          </cell>
          <cell r="AV8579" t="str">
            <v>sc</v>
          </cell>
        </row>
        <row r="8580">
          <cell r="AP8580">
            <v>189879</v>
          </cell>
          <cell r="AQ8580">
            <v>50008105</v>
          </cell>
          <cell r="AR8580">
            <v>17</v>
          </cell>
          <cell r="AS8580">
            <v>42313</v>
          </cell>
          <cell r="AT8580" t="str">
            <v>IDU-068-2012 Terminado Rehabilitación IDU Circuito Movilidad  --POLIZA ESTABILIDAD ACTIVA</v>
          </cell>
          <cell r="AU8580">
            <v>44462</v>
          </cell>
          <cell r="AV8580" t="str">
            <v>sc</v>
          </cell>
        </row>
        <row r="8581">
          <cell r="AP8581">
            <v>189880</v>
          </cell>
          <cell r="AQ8581">
            <v>50008105</v>
          </cell>
          <cell r="AR8581">
            <v>17</v>
          </cell>
          <cell r="AS8581">
            <v>42313</v>
          </cell>
          <cell r="AT8581" t="str">
            <v>IDU-068-2012 Terminado Rehabilitación IDU Circuito Movilidad  --POLIZA ESTABILIDAD ACTIVA</v>
          </cell>
          <cell r="AU8581">
            <v>44462</v>
          </cell>
          <cell r="AV8581" t="str">
            <v>sc</v>
          </cell>
        </row>
        <row r="8582">
          <cell r="AP8582">
            <v>189881</v>
          </cell>
          <cell r="AQ8582">
            <v>17000297</v>
          </cell>
          <cell r="AR8582">
            <v>17</v>
          </cell>
          <cell r="AS8582">
            <v>42313</v>
          </cell>
          <cell r="AT8582" t="str">
            <v>IDU-068-2012 Terminado Rehabilitación IDU Circuito Movilidad  --POLIZA ESTABILIDAD ACTIVA</v>
          </cell>
          <cell r="AU8582">
            <v>44462</v>
          </cell>
          <cell r="AV8582" t="str">
            <v>sc</v>
          </cell>
        </row>
        <row r="8583">
          <cell r="AP8583">
            <v>189882</v>
          </cell>
          <cell r="AQ8583">
            <v>17000297</v>
          </cell>
          <cell r="AR8583">
            <v>17</v>
          </cell>
          <cell r="AS8583">
            <v>42313</v>
          </cell>
          <cell r="AT8583" t="str">
            <v>IDU-068-2012 Terminado Rehabilitación IDU Circuito Movilidad  --POLIZA ESTABILIDAD ACTIVA</v>
          </cell>
          <cell r="AU8583">
            <v>44462</v>
          </cell>
          <cell r="AV8583" t="str">
            <v>sc</v>
          </cell>
        </row>
        <row r="8584">
          <cell r="AP8584">
            <v>189883</v>
          </cell>
          <cell r="AQ8584">
            <v>17000270</v>
          </cell>
          <cell r="AR8584">
            <v>17</v>
          </cell>
          <cell r="AS8584">
            <v>42313</v>
          </cell>
          <cell r="AT8584" t="str">
            <v>IDU-068-2012 Terminado Rehabilitación IDU Circuito Movilidad  -Calzada2 y 4-POLIZA ESTABILIDAD ACTIVA</v>
          </cell>
          <cell r="AU8584">
            <v>43871</v>
          </cell>
          <cell r="AV8584" t="str">
            <v>sc</v>
          </cell>
        </row>
        <row r="8585">
          <cell r="AP8585">
            <v>189884</v>
          </cell>
          <cell r="AQ8585">
            <v>17000270</v>
          </cell>
          <cell r="AR8585">
            <v>17</v>
          </cell>
          <cell r="AS8585">
            <v>42313</v>
          </cell>
          <cell r="AT8585" t="str">
            <v>IDU-068-2012 Terminado Rehabilitación IDU Circuito Movilidad  -Calzada2 y 4-POLIZA ESTABILIDAD ACTIVA</v>
          </cell>
          <cell r="AU8585">
            <v>43871</v>
          </cell>
          <cell r="AV8585" t="str">
            <v>sc</v>
          </cell>
        </row>
        <row r="8586">
          <cell r="AP8586">
            <v>512243</v>
          </cell>
          <cell r="AQ8586">
            <v>3000803</v>
          </cell>
          <cell r="AR8586">
            <v>17</v>
          </cell>
          <cell r="AS8586">
            <v>42342</v>
          </cell>
          <cell r="AT8586" t="str">
            <v>IDU-136-2007 Terminado Construcción IDU Arterial  --POLIZA ESTABILIDAD ACTIVA</v>
          </cell>
          <cell r="AV8586" t="str">
            <v>sc</v>
          </cell>
        </row>
        <row r="8587">
          <cell r="AP8587">
            <v>512248</v>
          </cell>
          <cell r="AQ8587">
            <v>3000791</v>
          </cell>
          <cell r="AR8587">
            <v>17</v>
          </cell>
          <cell r="AS8587">
            <v>42342</v>
          </cell>
          <cell r="AT8587" t="str">
            <v>IDU-136-2007 Terminado Construcción IDU Arterial  --POLIZA ESTABILIDAD ACTIVA</v>
          </cell>
          <cell r="AV8587" t="str">
            <v>sc</v>
          </cell>
        </row>
        <row r="8588">
          <cell r="AP8588">
            <v>512263</v>
          </cell>
          <cell r="AQ8588">
            <v>3000755</v>
          </cell>
          <cell r="AR8588">
            <v>17</v>
          </cell>
          <cell r="AS8588">
            <v>42342</v>
          </cell>
          <cell r="AT8588" t="str">
            <v>IDU-136-2007 Terminado Construcción IDU Arterial  --POLIZA ESTABILIDAD ACTIVA</v>
          </cell>
          <cell r="AV8588" t="str">
            <v>sc</v>
          </cell>
        </row>
        <row r="8589">
          <cell r="AP8589">
            <v>516443</v>
          </cell>
          <cell r="AQ8589">
            <v>17000306</v>
          </cell>
          <cell r="AR8589">
            <v>17</v>
          </cell>
          <cell r="AS8589">
            <v>41772</v>
          </cell>
          <cell r="AT8589" t="str">
            <v>CONV-011-2011 Terminado Mantenimiento Periódico UAERMV Arterial  -</v>
          </cell>
          <cell r="AV8589" t="str">
            <v>sc</v>
          </cell>
        </row>
        <row r="8590">
          <cell r="AP8590">
            <v>516445</v>
          </cell>
          <cell r="AQ8590">
            <v>17000306</v>
          </cell>
          <cell r="AR8590">
            <v>17</v>
          </cell>
          <cell r="AS8590">
            <v>41772</v>
          </cell>
          <cell r="AT8590" t="str">
            <v>CONV-011-2011 Terminado Mantenimiento Periódico UAERMV Arterial  -</v>
          </cell>
          <cell r="AV8590" t="str">
            <v>sc</v>
          </cell>
        </row>
        <row r="8591">
          <cell r="AP8591">
            <v>520091</v>
          </cell>
          <cell r="AQ8591">
            <v>3000992</v>
          </cell>
          <cell r="AR8591">
            <v>17</v>
          </cell>
          <cell r="AS8591">
            <v>41411</v>
          </cell>
          <cell r="AT8591" t="str">
            <v>SD Terminado Mantenimiento Periódico UAERMV Circuito Movilidad  -</v>
          </cell>
          <cell r="AV8591" t="str">
            <v>RESERVADO FDL</v>
          </cell>
        </row>
        <row r="8592">
          <cell r="AP8592">
            <v>520130</v>
          </cell>
          <cell r="AQ8592">
            <v>3001011</v>
          </cell>
          <cell r="AR8592">
            <v>17</v>
          </cell>
          <cell r="AS8592">
            <v>42768</v>
          </cell>
          <cell r="AT8592" t="str">
            <v>SD Reservado Acciones de Movilidad UAERMV Local Salvando Vidas -</v>
          </cell>
          <cell r="AV8592" t="str">
            <v>RESERVADO ACC. MOVILIDAD UMV 2017</v>
          </cell>
        </row>
        <row r="8593">
          <cell r="AP8593">
            <v>527791</v>
          </cell>
          <cell r="AQ8593">
            <v>3000838</v>
          </cell>
          <cell r="AR8593">
            <v>17</v>
          </cell>
          <cell r="AS8593">
            <v>42342</v>
          </cell>
          <cell r="AT8593" t="str">
            <v>IDU-135-2007 Terminado Construcción IDU Arterial  -Anden1-11-9 Calzada2-4-6-8 Ciclo10 Sep3-5-7-POLIZA ESTABILIDAD ACTIVA</v>
          </cell>
          <cell r="AV8593" t="str">
            <v>sc</v>
          </cell>
        </row>
        <row r="8594">
          <cell r="AP8594">
            <v>605465</v>
          </cell>
          <cell r="AQ8594">
            <v>50008839</v>
          </cell>
          <cell r="AR8594">
            <v>17</v>
          </cell>
          <cell r="AS8594">
            <v>42391</v>
          </cell>
          <cell r="AT8594" t="str">
            <v>IDU-1762-2015 Contratado Construcción IDU Circuito Movilidad REVITALIZACIÓN DEL EJE AMBIENTAL -</v>
          </cell>
          <cell r="AV8594" t="str">
            <v>IDU-1762-2015 REVITALIZACION EJE AMBIENTAL</v>
          </cell>
        </row>
        <row r="8595">
          <cell r="AP8595">
            <v>605469</v>
          </cell>
          <cell r="AQ8595">
            <v>3000672</v>
          </cell>
          <cell r="AR8595">
            <v>17</v>
          </cell>
          <cell r="AS8595">
            <v>42391</v>
          </cell>
          <cell r="AT8595" t="str">
            <v>IDU-1762-2015 Contratado Construcción IDU Arterial REVITALIZACIÓN DEL EJE AMBIENTAL -Calzada 2-POLIZA ESTABILIDAD ACTIVA</v>
          </cell>
          <cell r="AV8595" t="str">
            <v>sc</v>
          </cell>
        </row>
        <row r="8596">
          <cell r="AP8596">
            <v>605472</v>
          </cell>
          <cell r="AQ8596">
            <v>3000700</v>
          </cell>
          <cell r="AR8596">
            <v>17</v>
          </cell>
          <cell r="AS8596">
            <v>42391</v>
          </cell>
          <cell r="AT8596" t="str">
            <v>IDU-1762-2015 Contratado Construcción IDU Arterial REVITALIZACIÓN DEL EJE AMBIENTAL -</v>
          </cell>
          <cell r="AV8596" t="str">
            <v>sc</v>
          </cell>
        </row>
        <row r="8597">
          <cell r="AP8597">
            <v>605498</v>
          </cell>
          <cell r="AQ8597">
            <v>3000742</v>
          </cell>
          <cell r="AR8597">
            <v>17</v>
          </cell>
          <cell r="AS8597">
            <v>42391</v>
          </cell>
          <cell r="AT8597" t="str">
            <v>IDU-1762-2015 Contratado Construcción IDU Arterial REVITALIZACIÓN DEL EJE AMBIENTAL -Anden1 Calzada2 Sep3-POLIZA ESTABILIDAD ACTIVA</v>
          </cell>
          <cell r="AV8597" t="str">
            <v>sc</v>
          </cell>
        </row>
        <row r="8598">
          <cell r="AP8598">
            <v>605503</v>
          </cell>
          <cell r="AQ8598">
            <v>3002308</v>
          </cell>
          <cell r="AR8598">
            <v>17</v>
          </cell>
          <cell r="AS8598">
            <v>42391</v>
          </cell>
          <cell r="AT8598" t="str">
            <v>IDU-1762-2015 Contratado Construcción IDU Arterial REVITALIZACIÓN DEL EJE AMBIENTAL -Anden1 Calzada2 Sep3-POLIZA ESTABILIDAD ACTIVA</v>
          </cell>
          <cell r="AV8598" t="str">
            <v>sc</v>
          </cell>
        </row>
        <row r="8599">
          <cell r="AP8599">
            <v>605508</v>
          </cell>
          <cell r="AQ8599">
            <v>3002348</v>
          </cell>
          <cell r="AR8599">
            <v>17</v>
          </cell>
          <cell r="AS8599">
            <v>42391</v>
          </cell>
          <cell r="AT8599" t="str">
            <v>IDU-1762-2015 Contratado Construcción IDU Arterial REVITALIZACIÓN DEL EJE AMBIENTAL -</v>
          </cell>
          <cell r="AV8599" t="str">
            <v>sc</v>
          </cell>
        </row>
        <row r="8600">
          <cell r="AP8600">
            <v>605510</v>
          </cell>
          <cell r="AQ8600">
            <v>3000701</v>
          </cell>
          <cell r="AR8600">
            <v>17</v>
          </cell>
          <cell r="AS8600">
            <v>41298</v>
          </cell>
          <cell r="AT8600" t="str">
            <v>IDU-1762-2015 Contratado Construcción IDU Arterial  --POLIZA ESTABILIDAD ACTIVA</v>
          </cell>
          <cell r="AV8600" t="str">
            <v>sc</v>
          </cell>
        </row>
        <row r="8601">
          <cell r="AP8601">
            <v>605525</v>
          </cell>
          <cell r="AQ8601">
            <v>17000033</v>
          </cell>
          <cell r="AR8601">
            <v>17</v>
          </cell>
          <cell r="AS8601">
            <v>42391</v>
          </cell>
          <cell r="AT8601" t="str">
            <v>IDU-1762-2015 Contratado Construcción IDU Arterial REVITALIZACIÓN DEL EJE AMBIENTAL -Anden1 Calzada2 Sep3-POLIZA ESTABILIDAD ACTIVA</v>
          </cell>
          <cell r="AV8601" t="str">
            <v>sc</v>
          </cell>
        </row>
        <row r="8602">
          <cell r="AP8602">
            <v>605527</v>
          </cell>
          <cell r="AQ8602">
            <v>17000033</v>
          </cell>
          <cell r="AR8602">
            <v>17</v>
          </cell>
          <cell r="AS8602">
            <v>42391</v>
          </cell>
          <cell r="AT8602" t="str">
            <v>IDU-1762-2015 Contratado Construcción IDU Arterial REVITALIZACIÓN DEL EJE AMBIENTAL -Anden1 Calzada2 Sep3-POLIZA ESTABILIDAD ACTIVA</v>
          </cell>
          <cell r="AV8602" t="str">
            <v>sc</v>
          </cell>
        </row>
        <row r="8603">
          <cell r="AP8603">
            <v>605547</v>
          </cell>
          <cell r="AQ8603">
            <v>17000459</v>
          </cell>
          <cell r="AR8603">
            <v>17</v>
          </cell>
          <cell r="AS8603">
            <v>42391</v>
          </cell>
          <cell r="AT8603" t="str">
            <v>IDU-1762-2015 Contratado Construcción IDU Arterial REVITALIZACIÓN DEL EJE AMBIENTAL -Anden1 Calzada2 Sep3-POLIZA ESTABILIDAD ACTIVA</v>
          </cell>
          <cell r="AV8603" t="str">
            <v>sc</v>
          </cell>
        </row>
        <row r="8604">
          <cell r="AP8604">
            <v>605816</v>
          </cell>
          <cell r="AQ8604">
            <v>3001012</v>
          </cell>
          <cell r="AR8604">
            <v>17</v>
          </cell>
          <cell r="AS8604">
            <v>41563</v>
          </cell>
          <cell r="AT8604" t="str">
            <v>SD Terminado Mantenimiento Periódico UAERMV Arterial  -</v>
          </cell>
          <cell r="AV8604" t="str">
            <v>sc</v>
          </cell>
        </row>
        <row r="8605">
          <cell r="AP8605">
            <v>24121483</v>
          </cell>
          <cell r="AQ8605">
            <v>17000235</v>
          </cell>
          <cell r="AR8605">
            <v>17</v>
          </cell>
          <cell r="AS8605">
            <v>42667</v>
          </cell>
          <cell r="AT8605" t="str">
            <v>SD Terminado Mantenimiento Periódico UAERMV Arterial SD -</v>
          </cell>
          <cell r="AV8605" t="str">
            <v>sc</v>
          </cell>
        </row>
        <row r="8606">
          <cell r="AP8606">
            <v>24121861</v>
          </cell>
          <cell r="AQ8606">
            <v>50005910</v>
          </cell>
          <cell r="AR8606">
            <v>17</v>
          </cell>
          <cell r="AS8606">
            <v>42667</v>
          </cell>
          <cell r="AT8606" t="str">
            <v>SD Terminado Mantenimiento Periódico UAERMV Arterial SD -</v>
          </cell>
          <cell r="AV8606" t="str">
            <v>sc</v>
          </cell>
        </row>
        <row r="8607">
          <cell r="AP8607">
            <v>24121883</v>
          </cell>
          <cell r="AQ8607">
            <v>50005936</v>
          </cell>
          <cell r="AR8607">
            <v>17</v>
          </cell>
          <cell r="AS8607">
            <v>42488</v>
          </cell>
          <cell r="AT8607" t="str">
            <v>CONV-011-2011 Terminado Parcheo UAERMV Arterial  -</v>
          </cell>
          <cell r="AV8607" t="str">
            <v>sc</v>
          </cell>
        </row>
        <row r="8608">
          <cell r="AP8608">
            <v>24121884</v>
          </cell>
          <cell r="AQ8608">
            <v>50005936</v>
          </cell>
          <cell r="AR8608">
            <v>17</v>
          </cell>
          <cell r="AS8608">
            <v>42488</v>
          </cell>
          <cell r="AT8608" t="str">
            <v>CONV-011-2011 Terminado Parcheo UAERMV Arterial  -</v>
          </cell>
          <cell r="AV8608" t="str">
            <v>sc</v>
          </cell>
        </row>
        <row r="8609">
          <cell r="AP8609">
            <v>91010593</v>
          </cell>
          <cell r="AQ8609">
            <v>3001012</v>
          </cell>
          <cell r="AR8609">
            <v>17</v>
          </cell>
          <cell r="AS8609">
            <v>41563</v>
          </cell>
          <cell r="AT8609" t="str">
            <v>SD Terminado Mantenimiento Periódico UAERMV Arterial  -Anden 1, Calzada2, Separador3, Calzada4, Anden5 -POLIZA ESTABILIDAD ACTIVA</v>
          </cell>
          <cell r="AV8609" t="str">
            <v>sc</v>
          </cell>
        </row>
        <row r="8610">
          <cell r="AP8610">
            <v>91010596</v>
          </cell>
          <cell r="AQ8610">
            <v>3001012</v>
          </cell>
          <cell r="AR8610">
            <v>17</v>
          </cell>
          <cell r="AS8610">
            <v>41563</v>
          </cell>
          <cell r="AT8610" t="str">
            <v>SD Terminado Mantenimiento Periódico UAERMV Arterial  -Anden 1, Calzada2, Separador3, Calzada4, Anden5 -POLIZA ESTABILIDAD ACTIVA</v>
          </cell>
          <cell r="AV8610" t="str">
            <v>sc</v>
          </cell>
        </row>
        <row r="8611">
          <cell r="AP8611">
            <v>184790</v>
          </cell>
          <cell r="AQ8611">
            <v>15001193</v>
          </cell>
          <cell r="AR8611">
            <v>18</v>
          </cell>
          <cell r="AS8611">
            <v>42313</v>
          </cell>
          <cell r="AT8611" t="str">
            <v>CONV-1323-2013 Terminado Acciones de Movilidad IDU Circuito Movilidad  -</v>
          </cell>
          <cell r="AU8611">
            <v>0</v>
          </cell>
          <cell r="AV8611" t="str">
            <v>sc</v>
          </cell>
        </row>
        <row r="8612">
          <cell r="AP8612">
            <v>203318</v>
          </cell>
          <cell r="AQ8612">
            <v>4001224</v>
          </cell>
          <cell r="AR8612">
            <v>18</v>
          </cell>
          <cell r="AS8612">
            <v>42313</v>
          </cell>
          <cell r="AT8612" t="str">
            <v>IDU-1804-2013 Terminado Mantenimiento Periódico IDU Arterial  -</v>
          </cell>
          <cell r="AU8612">
            <v>0</v>
          </cell>
          <cell r="AV8612" t="str">
            <v>sc</v>
          </cell>
        </row>
        <row r="8613">
          <cell r="AP8613">
            <v>203320</v>
          </cell>
          <cell r="AQ8613">
            <v>4001224</v>
          </cell>
          <cell r="AR8613">
            <v>18</v>
          </cell>
          <cell r="AS8613">
            <v>42313</v>
          </cell>
          <cell r="AT8613" t="str">
            <v>IDU-1804-2013 Terminado Mantenimiento Periódico IDU Arterial  -</v>
          </cell>
          <cell r="AU8613">
            <v>0</v>
          </cell>
          <cell r="AV8613" t="str">
            <v>sc</v>
          </cell>
        </row>
        <row r="8614">
          <cell r="AP8614">
            <v>203608</v>
          </cell>
          <cell r="AQ8614">
            <v>4001333</v>
          </cell>
          <cell r="AR8614">
            <v>18</v>
          </cell>
          <cell r="AS8614">
            <v>41149</v>
          </cell>
          <cell r="AT8614" t="str">
            <v>SD Terminado Mantenimiento Periódico UAERMV Arterial  -</v>
          </cell>
          <cell r="AU8614">
            <v>0</v>
          </cell>
          <cell r="AV8614" t="str">
            <v>sc</v>
          </cell>
        </row>
        <row r="8615">
          <cell r="AP8615">
            <v>203610</v>
          </cell>
          <cell r="AQ8615">
            <v>4001333</v>
          </cell>
          <cell r="AR8615">
            <v>18</v>
          </cell>
          <cell r="AS8615">
            <v>41149</v>
          </cell>
          <cell r="AT8615" t="str">
            <v>SD Terminado Mantenimiento Periódico UAERMV Arterial  -</v>
          </cell>
          <cell r="AU8615">
            <v>0</v>
          </cell>
          <cell r="AV8615" t="str">
            <v>sc</v>
          </cell>
        </row>
        <row r="8616">
          <cell r="AP8616">
            <v>325500</v>
          </cell>
          <cell r="AQ8616">
            <v>6001857</v>
          </cell>
          <cell r="AR8616">
            <v>18</v>
          </cell>
          <cell r="AS8616">
            <v>42313</v>
          </cell>
          <cell r="AT8616" t="str">
            <v>IDU-72-2008 Terminado Rehabilitación IDU Local  -Calzada2-POLIZA ESTABILIDAD ACTIVA</v>
          </cell>
          <cell r="AU8616">
            <v>43307</v>
          </cell>
          <cell r="AV8616" t="str">
            <v>poliza estabilidad activa IDU 072/08</v>
          </cell>
        </row>
        <row r="8617">
          <cell r="AP8617">
            <v>410015</v>
          </cell>
          <cell r="AQ8617">
            <v>18000004</v>
          </cell>
          <cell r="AR8617">
            <v>18</v>
          </cell>
          <cell r="AS8617">
            <v>40864</v>
          </cell>
          <cell r="AT8617" t="str">
            <v>IDU-868-2013 Contratado Construcción IDU Arterial  -Anden1-5-7 Calzada 2-4 Cicloruta 6 Separador 3-POLIZA ESTABILIDAD ACTIVA</v>
          </cell>
          <cell r="AU8617">
            <v>43753</v>
          </cell>
          <cell r="AV8617" t="str">
            <v>sc</v>
          </cell>
        </row>
        <row r="8618">
          <cell r="AP8618">
            <v>410051</v>
          </cell>
          <cell r="AQ8618">
            <v>18000015</v>
          </cell>
          <cell r="AR8618">
            <v>18</v>
          </cell>
          <cell r="AS8618">
            <v>40864</v>
          </cell>
          <cell r="AT8618" t="str">
            <v>IDU-868-2013 Contratado Construcción IDU Arterial  -Anden1-5-7 Calzada 2-4 Cicloruta 6 Separador 3-POLIZA ESTABILIDAD ACTIVA</v>
          </cell>
          <cell r="AU8618">
            <v>43753</v>
          </cell>
          <cell r="AV8618" t="str">
            <v>sc</v>
          </cell>
        </row>
        <row r="8619">
          <cell r="AP8619">
            <v>410111</v>
          </cell>
          <cell r="AQ8619">
            <v>18000033</v>
          </cell>
          <cell r="AR8619">
            <v>18</v>
          </cell>
          <cell r="AS8619">
            <v>42313</v>
          </cell>
          <cell r="AT8619" t="str">
            <v>IDU-70-2008 Terminado Acciones de Movilidad IDU Arterial  -</v>
          </cell>
          <cell r="AU8619">
            <v>0</v>
          </cell>
          <cell r="AV8619" t="str">
            <v>sc</v>
          </cell>
        </row>
        <row r="8620">
          <cell r="AP8620">
            <v>410130</v>
          </cell>
          <cell r="AQ8620">
            <v>18000038</v>
          </cell>
          <cell r="AR8620">
            <v>18</v>
          </cell>
          <cell r="AS8620">
            <v>42313</v>
          </cell>
          <cell r="AT8620" t="str">
            <v>IDU-70-2008 Terminado Acciones de Movilidad IDU Arterial  -</v>
          </cell>
          <cell r="AU8620">
            <v>0</v>
          </cell>
          <cell r="AV8620" t="str">
            <v>sc</v>
          </cell>
        </row>
        <row r="8621">
          <cell r="AP8621">
            <v>410138</v>
          </cell>
          <cell r="AQ8621">
            <v>18000041</v>
          </cell>
          <cell r="AR8621">
            <v>18</v>
          </cell>
          <cell r="AS8621">
            <v>42313</v>
          </cell>
          <cell r="AT8621" t="str">
            <v>IDU-70-2008 Terminado Acciones de Movilidad IDU Arterial  -</v>
          </cell>
          <cell r="AU8621">
            <v>0</v>
          </cell>
          <cell r="AV8621" t="str">
            <v>sc</v>
          </cell>
        </row>
        <row r="8622">
          <cell r="AP8622">
            <v>410143</v>
          </cell>
          <cell r="AQ8622">
            <v>18000042</v>
          </cell>
          <cell r="AR8622">
            <v>18</v>
          </cell>
          <cell r="AS8622">
            <v>42313</v>
          </cell>
          <cell r="AT8622" t="str">
            <v>IDU-70-2008 Terminado Acciones de Movilidad IDU Arterial  -</v>
          </cell>
          <cell r="AU8622">
            <v>0</v>
          </cell>
          <cell r="AV8622" t="str">
            <v>sc</v>
          </cell>
        </row>
        <row r="8623">
          <cell r="AP8623">
            <v>410148</v>
          </cell>
          <cell r="AQ8623">
            <v>18000043</v>
          </cell>
          <cell r="AR8623">
            <v>18</v>
          </cell>
          <cell r="AS8623">
            <v>42313</v>
          </cell>
          <cell r="AT8623" t="str">
            <v>IDU-70-2008 Terminado Acciones de Movilidad IDU Arterial  -</v>
          </cell>
          <cell r="AU8623">
            <v>0</v>
          </cell>
          <cell r="AV8623" t="str">
            <v>sc</v>
          </cell>
        </row>
        <row r="8624">
          <cell r="AP8624">
            <v>410168</v>
          </cell>
          <cell r="AQ8624">
            <v>18000050</v>
          </cell>
          <cell r="AR8624">
            <v>18</v>
          </cell>
          <cell r="AS8624">
            <v>42611</v>
          </cell>
          <cell r="AT8624" t="str">
            <v>SD Terminado Mantenimiento Periódico UAERMV Arterial  -</v>
          </cell>
          <cell r="AU8624">
            <v>0</v>
          </cell>
          <cell r="AV8624" t="str">
            <v>sc</v>
          </cell>
        </row>
        <row r="8625">
          <cell r="AP8625">
            <v>410219</v>
          </cell>
          <cell r="AQ8625">
            <v>18000065</v>
          </cell>
          <cell r="AR8625">
            <v>18</v>
          </cell>
          <cell r="AS8625">
            <v>42313</v>
          </cell>
          <cell r="AT8625" t="str">
            <v>CONV-011-2011 Terminado Acciones de Movilidad IDU Circuito Movilidad  -</v>
          </cell>
          <cell r="AU8625">
            <v>0</v>
          </cell>
          <cell r="AV8625" t="str">
            <v>sc</v>
          </cell>
        </row>
        <row r="8626">
          <cell r="AP8626">
            <v>410227</v>
          </cell>
          <cell r="AQ8626">
            <v>18000067</v>
          </cell>
          <cell r="AR8626">
            <v>18</v>
          </cell>
          <cell r="AS8626">
            <v>42342</v>
          </cell>
          <cell r="AT8626" t="str">
            <v>IDU-868-2013 Terminado Construcción IDU Arterial  -Anden1-5-7 Calzada 2-4 Cicloruta 6 Separador 3-POLIZA ESTABILIDAD ACTIVA</v>
          </cell>
          <cell r="AU8626">
            <v>43753</v>
          </cell>
          <cell r="AV8626" t="str">
            <v>sc</v>
          </cell>
        </row>
        <row r="8627">
          <cell r="AP8627">
            <v>410287</v>
          </cell>
          <cell r="AQ8627">
            <v>18000086</v>
          </cell>
          <cell r="AR8627">
            <v>18</v>
          </cell>
          <cell r="AS8627">
            <v>42723</v>
          </cell>
          <cell r="AT8627" t="str">
            <v>SD Terminado Mantenimiento Periódico UAERMV Arterial SD -</v>
          </cell>
          <cell r="AU8627">
            <v>0</v>
          </cell>
          <cell r="AV8627" t="str">
            <v>sc</v>
          </cell>
        </row>
        <row r="8628">
          <cell r="AP8628">
            <v>410289</v>
          </cell>
          <cell r="AQ8628">
            <v>18000086</v>
          </cell>
          <cell r="AR8628">
            <v>18</v>
          </cell>
          <cell r="AS8628">
            <v>42611</v>
          </cell>
          <cell r="AT8628" t="str">
            <v>SD Terminado Mantenimiento Periódico UAERMV Arterial  -</v>
          </cell>
          <cell r="AU8628">
            <v>0</v>
          </cell>
          <cell r="AV8628" t="str">
            <v>sc</v>
          </cell>
        </row>
        <row r="8629">
          <cell r="AP8629">
            <v>410425</v>
          </cell>
          <cell r="AQ8629">
            <v>18000130</v>
          </cell>
          <cell r="AR8629">
            <v>18</v>
          </cell>
          <cell r="AS8629">
            <v>42313</v>
          </cell>
          <cell r="AT8629" t="str">
            <v>IDU-57-2012 Terminado Acciones de Movilidad IDU Arterial  -</v>
          </cell>
          <cell r="AU8629">
            <v>0</v>
          </cell>
          <cell r="AV8629" t="str">
            <v>sc</v>
          </cell>
        </row>
        <row r="8630">
          <cell r="AP8630">
            <v>410443</v>
          </cell>
          <cell r="AQ8630">
            <v>18000137</v>
          </cell>
          <cell r="AR8630">
            <v>18</v>
          </cell>
          <cell r="AS8630">
            <v>42389</v>
          </cell>
          <cell r="AT8630" t="str">
            <v>SD Terminado Acciones de Movilidad UAERMV Circuito Movilidad Salvando Vidas -</v>
          </cell>
          <cell r="AU8630">
            <v>0</v>
          </cell>
          <cell r="AV8630" t="str">
            <v>sc</v>
          </cell>
        </row>
        <row r="8631">
          <cell r="AP8631">
            <v>410448</v>
          </cell>
          <cell r="AQ8631">
            <v>18000138</v>
          </cell>
          <cell r="AR8631">
            <v>18</v>
          </cell>
          <cell r="AS8631">
            <v>42313</v>
          </cell>
          <cell r="AT8631" t="str">
            <v>IDU-57-2012 Terminado Acciones de Movilidad IDU Arterial  -</v>
          </cell>
          <cell r="AU8631">
            <v>0</v>
          </cell>
          <cell r="AV8631" t="str">
            <v>sc</v>
          </cell>
        </row>
        <row r="8632">
          <cell r="AP8632">
            <v>410525</v>
          </cell>
          <cell r="AQ8632">
            <v>18000165</v>
          </cell>
          <cell r="AR8632">
            <v>18</v>
          </cell>
          <cell r="AS8632">
            <v>42786</v>
          </cell>
          <cell r="AT8632" t="str">
            <v>COP-71-2016 Reservado Conservacion FDL RAFAEL URIBE URIBE Circuito Movilidad SD -</v>
          </cell>
          <cell r="AU8632">
            <v>0</v>
          </cell>
          <cell r="AV8632" t="str">
            <v>sc</v>
          </cell>
        </row>
        <row r="8633">
          <cell r="AP8633">
            <v>410546</v>
          </cell>
          <cell r="AQ8633">
            <v>18000173</v>
          </cell>
          <cell r="AR8633">
            <v>18</v>
          </cell>
          <cell r="AS8633">
            <v>42313</v>
          </cell>
          <cell r="AT8633" t="str">
            <v>IDU-70-2008 Terminado Acciones de Movilidad IDU Arterial  -</v>
          </cell>
          <cell r="AU8633">
            <v>0</v>
          </cell>
          <cell r="AV8633" t="str">
            <v>sc</v>
          </cell>
        </row>
        <row r="8634">
          <cell r="AP8634">
            <v>410548</v>
          </cell>
          <cell r="AQ8634">
            <v>18000173</v>
          </cell>
          <cell r="AR8634">
            <v>18</v>
          </cell>
          <cell r="AS8634">
            <v>42723</v>
          </cell>
          <cell r="AT8634" t="str">
            <v>SD Terminado Mantenimiento Periódico UAERMV Arterial SD -</v>
          </cell>
          <cell r="AU8634">
            <v>0</v>
          </cell>
          <cell r="AV8634" t="str">
            <v>sc</v>
          </cell>
        </row>
        <row r="8635">
          <cell r="AP8635">
            <v>410554</v>
          </cell>
          <cell r="AQ8635">
            <v>18000175</v>
          </cell>
          <cell r="AR8635">
            <v>18</v>
          </cell>
          <cell r="AS8635">
            <v>42313</v>
          </cell>
          <cell r="AT8635" t="str">
            <v>IDU-1804-2013 Terminado Rehabilitación IDU Arterial  -</v>
          </cell>
          <cell r="AU8635">
            <v>0</v>
          </cell>
          <cell r="AV8635" t="str">
            <v>sc</v>
          </cell>
        </row>
        <row r="8636">
          <cell r="AP8636">
            <v>410639</v>
          </cell>
          <cell r="AQ8636">
            <v>18000202</v>
          </cell>
          <cell r="AR8636">
            <v>18</v>
          </cell>
          <cell r="AS8636">
            <v>42313</v>
          </cell>
          <cell r="AT8636" t="str">
            <v>IDU-57-2012 Terminado Acciones de Movilidad IDU Arterial  -</v>
          </cell>
          <cell r="AU8636">
            <v>0</v>
          </cell>
          <cell r="AV8636" t="str">
            <v>sc</v>
          </cell>
        </row>
        <row r="8637">
          <cell r="AP8637">
            <v>410644</v>
          </cell>
          <cell r="AQ8637">
            <v>18000203</v>
          </cell>
          <cell r="AR8637">
            <v>18</v>
          </cell>
          <cell r="AT8637" t="str">
            <v>IDU-868-2013 Contratado Construcción IDU Arterial  -Anden1-5-7 Calzada 2-4 Cicloruta 6 Separador 3-POLIZA ESTABILIDAD ACTIVA</v>
          </cell>
          <cell r="AU8637">
            <v>43753</v>
          </cell>
          <cell r="AV8637" t="str">
            <v>sc</v>
          </cell>
        </row>
        <row r="8638">
          <cell r="AP8638">
            <v>410650</v>
          </cell>
          <cell r="AQ8638">
            <v>18000205</v>
          </cell>
          <cell r="AR8638">
            <v>18</v>
          </cell>
          <cell r="AS8638">
            <v>42786</v>
          </cell>
          <cell r="AT8638" t="str">
            <v>COP-71-2016 Reservado Conservacion FDL RAFAEL URIBE URIBE Circuito Movilidad SD -</v>
          </cell>
          <cell r="AU8638">
            <v>0</v>
          </cell>
          <cell r="AV8638" t="str">
            <v>sc</v>
          </cell>
        </row>
        <row r="8639">
          <cell r="AP8639">
            <v>410713</v>
          </cell>
          <cell r="AQ8639">
            <v>18000227</v>
          </cell>
          <cell r="AR8639">
            <v>18</v>
          </cell>
          <cell r="AS8639">
            <v>42611</v>
          </cell>
          <cell r="AT8639" t="str">
            <v>SD Terminado Mantenimiento Periódico UAERMV Arterial  -</v>
          </cell>
          <cell r="AU8639">
            <v>0</v>
          </cell>
          <cell r="AV8639" t="str">
            <v>sc</v>
          </cell>
        </row>
        <row r="8640">
          <cell r="AP8640">
            <v>410747</v>
          </cell>
          <cell r="AQ8640">
            <v>18000237</v>
          </cell>
          <cell r="AR8640">
            <v>18</v>
          </cell>
          <cell r="AS8640">
            <v>42313</v>
          </cell>
          <cell r="AT8640" t="str">
            <v>IDU-1804-2013 Terminado Rehabilitación IDU Arterial  -</v>
          </cell>
          <cell r="AU8640">
            <v>0</v>
          </cell>
          <cell r="AV8640" t="str">
            <v>sc</v>
          </cell>
        </row>
        <row r="8641">
          <cell r="AP8641">
            <v>410768</v>
          </cell>
          <cell r="AQ8641">
            <v>18000244</v>
          </cell>
          <cell r="AR8641">
            <v>18</v>
          </cell>
          <cell r="AS8641">
            <v>41519</v>
          </cell>
          <cell r="AT8641" t="str">
            <v>CONV-011-2011 Terminado Mantenimiento Periódico UAERMV Arterial  -</v>
          </cell>
          <cell r="AU8641">
            <v>0</v>
          </cell>
          <cell r="AV8641" t="str">
            <v>sc</v>
          </cell>
        </row>
        <row r="8642">
          <cell r="AP8642">
            <v>410770</v>
          </cell>
          <cell r="AQ8642">
            <v>18000244</v>
          </cell>
          <cell r="AR8642">
            <v>18</v>
          </cell>
          <cell r="AS8642">
            <v>41519</v>
          </cell>
          <cell r="AT8642" t="str">
            <v>CONV-011-2011 Terminado Mantenimiento Periódico UAERMV Arterial  -</v>
          </cell>
          <cell r="AU8642">
            <v>0</v>
          </cell>
          <cell r="AV8642" t="str">
            <v>sc</v>
          </cell>
        </row>
        <row r="8643">
          <cell r="AP8643">
            <v>410788</v>
          </cell>
          <cell r="AQ8643">
            <v>18000250</v>
          </cell>
          <cell r="AR8643">
            <v>18</v>
          </cell>
          <cell r="AS8643">
            <v>42762</v>
          </cell>
          <cell r="AT8643" t="str">
            <v>SD Terminado Acciones de Movilidad UAERMV Circuito Movilidad Salvando Vidas -</v>
          </cell>
          <cell r="AU8643">
            <v>0</v>
          </cell>
          <cell r="AV8643" t="str">
            <v>sc</v>
          </cell>
        </row>
        <row r="8644">
          <cell r="AP8644">
            <v>410797</v>
          </cell>
          <cell r="AQ8644">
            <v>18000253</v>
          </cell>
          <cell r="AR8644">
            <v>18</v>
          </cell>
          <cell r="AS8644">
            <v>42389</v>
          </cell>
          <cell r="AT8644" t="str">
            <v>SD Terminado Acciones de Movilidad UAERMV Circuito Movilidad Salvando Vidas -</v>
          </cell>
          <cell r="AU8644">
            <v>0</v>
          </cell>
          <cell r="AV8644" t="str">
            <v>sc</v>
          </cell>
        </row>
        <row r="8645">
          <cell r="AP8645">
            <v>410886</v>
          </cell>
          <cell r="AQ8645">
            <v>18000284</v>
          </cell>
          <cell r="AR8645">
            <v>18</v>
          </cell>
          <cell r="AS8645">
            <v>42313</v>
          </cell>
          <cell r="AT8645" t="str">
            <v>IDU-57-2012 Terminado Acciones de Movilidad IDU Arterial  -</v>
          </cell>
          <cell r="AU8645">
            <v>0</v>
          </cell>
          <cell r="AV8645" t="str">
            <v>sc</v>
          </cell>
        </row>
        <row r="8646">
          <cell r="AP8646">
            <v>410900</v>
          </cell>
          <cell r="AQ8646">
            <v>18000290</v>
          </cell>
          <cell r="AR8646">
            <v>18</v>
          </cell>
          <cell r="AS8646">
            <v>42611</v>
          </cell>
          <cell r="AT8646" t="str">
            <v>SD Terminado Mantenimiento Periódico UAERMV Arterial  -</v>
          </cell>
          <cell r="AU8646">
            <v>0</v>
          </cell>
          <cell r="AV8646" t="str">
            <v>sc</v>
          </cell>
        </row>
        <row r="8647">
          <cell r="AP8647">
            <v>410903</v>
          </cell>
          <cell r="AQ8647">
            <v>18000291</v>
          </cell>
          <cell r="AR8647">
            <v>18</v>
          </cell>
          <cell r="AS8647">
            <v>42313</v>
          </cell>
          <cell r="AT8647" t="str">
            <v>SD Terminado Mantenimiento Periódico UAERMV Circuito Movilidad  -</v>
          </cell>
          <cell r="AU8647">
            <v>0</v>
          </cell>
          <cell r="AV8647" t="str">
            <v>sc</v>
          </cell>
        </row>
        <row r="8648">
          <cell r="AP8648">
            <v>410912</v>
          </cell>
          <cell r="AQ8648">
            <v>18000294</v>
          </cell>
          <cell r="AR8648">
            <v>18</v>
          </cell>
          <cell r="AS8648">
            <v>42313</v>
          </cell>
          <cell r="AT8648" t="str">
            <v>IDU-57-2012 Terminado Acciones de Movilidad IDU Arterial  -Anden 1-POLIZA ESTABILIDAD ACTIVA</v>
          </cell>
          <cell r="AU8648">
            <v>43748</v>
          </cell>
          <cell r="AV8648" t="str">
            <v>sc</v>
          </cell>
        </row>
        <row r="8649">
          <cell r="AP8649">
            <v>410997</v>
          </cell>
          <cell r="AQ8649">
            <v>18000321</v>
          </cell>
          <cell r="AR8649">
            <v>18</v>
          </cell>
          <cell r="AS8649">
            <v>42313</v>
          </cell>
          <cell r="AT8649" t="str">
            <v>SD Terminado Mantenimiento Periódico UAERMV Circuito Movilidad  -</v>
          </cell>
          <cell r="AU8649">
            <v>0</v>
          </cell>
          <cell r="AV8649" t="str">
            <v>sc</v>
          </cell>
        </row>
        <row r="8650">
          <cell r="AP8650">
            <v>411015</v>
          </cell>
          <cell r="AQ8650">
            <v>18000328</v>
          </cell>
          <cell r="AR8650">
            <v>18</v>
          </cell>
          <cell r="AS8650">
            <v>41519</v>
          </cell>
          <cell r="AT8650" t="str">
            <v>CONV-011-2011 Terminado Rehabilitación UAERMV Arterial  -</v>
          </cell>
          <cell r="AU8650">
            <v>0</v>
          </cell>
          <cell r="AV8650" t="str">
            <v>sc</v>
          </cell>
        </row>
        <row r="8651">
          <cell r="AP8651">
            <v>411017</v>
          </cell>
          <cell r="AQ8651">
            <v>18000328</v>
          </cell>
          <cell r="AR8651">
            <v>18</v>
          </cell>
          <cell r="AS8651">
            <v>42313</v>
          </cell>
          <cell r="AT8651" t="str">
            <v>CONV-011-2011 Terminado Acciones de Movilidad IDU Arterial  -</v>
          </cell>
          <cell r="AU8651">
            <v>0</v>
          </cell>
          <cell r="AV8651" t="str">
            <v>sc</v>
          </cell>
        </row>
        <row r="8652">
          <cell r="AP8652">
            <v>411035</v>
          </cell>
          <cell r="AQ8652">
            <v>18000334</v>
          </cell>
          <cell r="AR8652">
            <v>18</v>
          </cell>
          <cell r="AS8652">
            <v>42277</v>
          </cell>
          <cell r="AT8652" t="str">
            <v>SD Terminado Mantenimiento Periódico UAERMV Circuito Movilidad  -</v>
          </cell>
          <cell r="AU8652">
            <v>0</v>
          </cell>
          <cell r="AV8652" t="str">
            <v>sc</v>
          </cell>
        </row>
        <row r="8653">
          <cell r="AP8653">
            <v>411077</v>
          </cell>
          <cell r="AQ8653">
            <v>18000349</v>
          </cell>
          <cell r="AR8653">
            <v>18</v>
          </cell>
          <cell r="AS8653">
            <v>42611</v>
          </cell>
          <cell r="AT8653" t="str">
            <v>SD Terminado Mantenimiento Periódico UAERMV Arterial  -</v>
          </cell>
          <cell r="AU8653">
            <v>0</v>
          </cell>
          <cell r="AV8653" t="str">
            <v>sc</v>
          </cell>
        </row>
        <row r="8654">
          <cell r="AP8654">
            <v>411099</v>
          </cell>
          <cell r="AQ8654">
            <v>18000355</v>
          </cell>
          <cell r="AR8654">
            <v>18</v>
          </cell>
          <cell r="AS8654">
            <v>42313</v>
          </cell>
          <cell r="AT8654" t="str">
            <v>IDU-1804-2013 Terminado Rehabilitación IDU Arterial  -</v>
          </cell>
          <cell r="AU8654">
            <v>0</v>
          </cell>
          <cell r="AV8654" t="str">
            <v>sc</v>
          </cell>
        </row>
        <row r="8655">
          <cell r="AP8655">
            <v>411111</v>
          </cell>
          <cell r="AQ8655">
            <v>18000359</v>
          </cell>
          <cell r="AR8655">
            <v>18</v>
          </cell>
          <cell r="AS8655">
            <v>42389</v>
          </cell>
          <cell r="AT8655" t="str">
            <v>SD Terminado Acciones de Movilidad UAERMV Circuito Movilidad Salvando Vidas -</v>
          </cell>
          <cell r="AU8655">
            <v>0</v>
          </cell>
          <cell r="AV8655" t="str">
            <v>sc</v>
          </cell>
        </row>
        <row r="8656">
          <cell r="AP8656">
            <v>411180</v>
          </cell>
          <cell r="AQ8656">
            <v>18000382</v>
          </cell>
          <cell r="AR8656">
            <v>18</v>
          </cell>
          <cell r="AS8656">
            <v>42313</v>
          </cell>
          <cell r="AT8656" t="str">
            <v>CONV-011-2011 Terminado Mantenimiento Periódico IDU Circuito Movilidad  -</v>
          </cell>
          <cell r="AU8656">
            <v>0</v>
          </cell>
          <cell r="AV8656" t="str">
            <v>sc</v>
          </cell>
        </row>
        <row r="8657">
          <cell r="AP8657">
            <v>411210</v>
          </cell>
          <cell r="AQ8657">
            <v>18000393</v>
          </cell>
          <cell r="AR8657">
            <v>18</v>
          </cell>
          <cell r="AS8657">
            <v>42313</v>
          </cell>
          <cell r="AT8657" t="str">
            <v>CONV-011-2011 Terminado Mantenimiento Periódico IDU Circuito Movilidad  -</v>
          </cell>
          <cell r="AU8657">
            <v>0</v>
          </cell>
          <cell r="AV8657" t="str">
            <v>sc</v>
          </cell>
        </row>
        <row r="8658">
          <cell r="AP8658">
            <v>411213</v>
          </cell>
          <cell r="AQ8658">
            <v>18000394</v>
          </cell>
          <cell r="AR8658">
            <v>18</v>
          </cell>
          <cell r="AS8658">
            <v>42313</v>
          </cell>
          <cell r="AT8658" t="str">
            <v>CONV-011-2011 Terminado Mantenimiento Periódico IDU Circuito Movilidad  -</v>
          </cell>
          <cell r="AU8658">
            <v>0</v>
          </cell>
          <cell r="AV8658" t="str">
            <v>sc</v>
          </cell>
        </row>
        <row r="8659">
          <cell r="AP8659">
            <v>411266</v>
          </cell>
          <cell r="AQ8659">
            <v>18000411</v>
          </cell>
          <cell r="AR8659">
            <v>18</v>
          </cell>
          <cell r="AS8659">
            <v>42389</v>
          </cell>
          <cell r="AT8659" t="str">
            <v>SD Terminado Acciones de Movilidad UAERMV Circuito Movilidad Salvando Vidas -</v>
          </cell>
          <cell r="AU8659">
            <v>0</v>
          </cell>
          <cell r="AV8659" t="str">
            <v>sc</v>
          </cell>
        </row>
        <row r="8660">
          <cell r="AP8660">
            <v>411281</v>
          </cell>
          <cell r="AQ8660">
            <v>18000416</v>
          </cell>
          <cell r="AR8660">
            <v>18</v>
          </cell>
          <cell r="AS8660">
            <v>41519</v>
          </cell>
          <cell r="AT8660" t="str">
            <v>CONV-011-2011 Terminado Rehabilitación UAERMV Arterial  -</v>
          </cell>
          <cell r="AU8660">
            <v>0</v>
          </cell>
          <cell r="AV8660" t="str">
            <v>sc</v>
          </cell>
        </row>
        <row r="8661">
          <cell r="AP8661">
            <v>411283</v>
          </cell>
          <cell r="AQ8661">
            <v>18000416</v>
          </cell>
          <cell r="AR8661">
            <v>18</v>
          </cell>
          <cell r="AS8661">
            <v>42313</v>
          </cell>
          <cell r="AT8661" t="str">
            <v>CONV-011-2011 Terminado Acciones de Movilidad IDU Arterial  -</v>
          </cell>
          <cell r="AU8661">
            <v>0</v>
          </cell>
          <cell r="AV8661" t="str">
            <v>sc</v>
          </cell>
        </row>
        <row r="8662">
          <cell r="AP8662">
            <v>411309</v>
          </cell>
          <cell r="AQ8662">
            <v>18000425</v>
          </cell>
          <cell r="AR8662">
            <v>18</v>
          </cell>
          <cell r="AS8662">
            <v>42611</v>
          </cell>
          <cell r="AT8662" t="str">
            <v>SD Terminado Mantenimiento Periódico UAERMV Arterial  -</v>
          </cell>
          <cell r="AU8662">
            <v>0</v>
          </cell>
          <cell r="AV8662" t="str">
            <v>sc</v>
          </cell>
        </row>
        <row r="8663">
          <cell r="AP8663">
            <v>411376</v>
          </cell>
          <cell r="AQ8663">
            <v>50008132</v>
          </cell>
          <cell r="AR8663">
            <v>18</v>
          </cell>
          <cell r="AS8663">
            <v>42313</v>
          </cell>
          <cell r="AT8663" t="str">
            <v>IDU-1804-2013 Terminado Mantenimiento Periódico IDU Arterial  -</v>
          </cell>
          <cell r="AU8663">
            <v>0</v>
          </cell>
          <cell r="AV8663" t="str">
            <v>sc</v>
          </cell>
        </row>
        <row r="8664">
          <cell r="AP8664">
            <v>411403</v>
          </cell>
          <cell r="AQ8664">
            <v>18000455</v>
          </cell>
          <cell r="AR8664">
            <v>18</v>
          </cell>
          <cell r="AS8664">
            <v>42723</v>
          </cell>
          <cell r="AT8664" t="str">
            <v>SD Terminado Mantenimiento Periódico UAERMV Arterial SD -</v>
          </cell>
          <cell r="AU8664">
            <v>0</v>
          </cell>
          <cell r="AV8664" t="str">
            <v>sc</v>
          </cell>
        </row>
        <row r="8665">
          <cell r="AP8665">
            <v>411405</v>
          </cell>
          <cell r="AQ8665">
            <v>18000455</v>
          </cell>
          <cell r="AR8665">
            <v>18</v>
          </cell>
          <cell r="AS8665">
            <v>42611</v>
          </cell>
          <cell r="AT8665" t="str">
            <v>SD Terminado Mantenimiento Periódico UAERMV Arterial  -</v>
          </cell>
          <cell r="AU8665">
            <v>0</v>
          </cell>
          <cell r="AV8665" t="str">
            <v>sc</v>
          </cell>
        </row>
        <row r="8666">
          <cell r="AP8666">
            <v>411422</v>
          </cell>
          <cell r="AQ8666">
            <v>18000460</v>
          </cell>
          <cell r="AR8666">
            <v>18</v>
          </cell>
          <cell r="AS8666">
            <v>42786</v>
          </cell>
          <cell r="AT8666" t="str">
            <v>COP-71-2016 Reservado Conservacion FDL RAFAEL URIBE URIBE Circuito Movilidad SD -</v>
          </cell>
          <cell r="AU8666">
            <v>0</v>
          </cell>
          <cell r="AV8666" t="str">
            <v>sc</v>
          </cell>
        </row>
        <row r="8667">
          <cell r="AP8667">
            <v>411486</v>
          </cell>
          <cell r="AQ8667">
            <v>18000480</v>
          </cell>
          <cell r="AR8667">
            <v>18</v>
          </cell>
          <cell r="AS8667">
            <v>42762</v>
          </cell>
          <cell r="AT8667" t="str">
            <v>SD Terminado Acciones de Movilidad UAERMV Circuito Movilidad Salvando Vidas -</v>
          </cell>
          <cell r="AU8667">
            <v>0</v>
          </cell>
          <cell r="AV8667" t="str">
            <v>sc</v>
          </cell>
        </row>
        <row r="8668">
          <cell r="AP8668">
            <v>411489</v>
          </cell>
          <cell r="AQ8668">
            <v>18000481</v>
          </cell>
          <cell r="AR8668">
            <v>18</v>
          </cell>
          <cell r="AS8668">
            <v>42786</v>
          </cell>
          <cell r="AT8668" t="str">
            <v>COP-71-2016 Reservado Conservacion FDL RAFAEL URIBE URIBE Circuito Movilidad SD -</v>
          </cell>
          <cell r="AU8668">
            <v>0</v>
          </cell>
          <cell r="AV8668" t="str">
            <v>sc</v>
          </cell>
        </row>
        <row r="8669">
          <cell r="AP8669">
            <v>411527</v>
          </cell>
          <cell r="AQ8669">
            <v>18000493</v>
          </cell>
          <cell r="AR8669">
            <v>18</v>
          </cell>
          <cell r="AS8669">
            <v>42611</v>
          </cell>
          <cell r="AT8669" t="str">
            <v>SD Terminado Mantenimiento Periódico UAERMV Arterial  -</v>
          </cell>
          <cell r="AU8669">
            <v>0</v>
          </cell>
          <cell r="AV8669" t="str">
            <v>sc</v>
          </cell>
        </row>
        <row r="8670">
          <cell r="AP8670">
            <v>411535</v>
          </cell>
          <cell r="AQ8670">
            <v>18000495</v>
          </cell>
          <cell r="AR8670">
            <v>18</v>
          </cell>
          <cell r="AS8670">
            <v>42313</v>
          </cell>
          <cell r="AT8670" t="str">
            <v>CONV-011-2011 Terminado Reconstrucción IDU Intermedia  -</v>
          </cell>
          <cell r="AU8670">
            <v>0</v>
          </cell>
          <cell r="AV8670" t="str">
            <v>sc</v>
          </cell>
        </row>
        <row r="8671">
          <cell r="AP8671">
            <v>411541</v>
          </cell>
          <cell r="AQ8671">
            <v>18000497</v>
          </cell>
          <cell r="AR8671">
            <v>18</v>
          </cell>
          <cell r="AS8671">
            <v>42786</v>
          </cell>
          <cell r="AT8671" t="str">
            <v>COP-71-2016 Reservado Conservacion FDL RAFAEL URIBE URIBE Circuito Movilidad SD -</v>
          </cell>
          <cell r="AU8671">
            <v>0</v>
          </cell>
          <cell r="AV8671" t="str">
            <v>sc</v>
          </cell>
        </row>
        <row r="8672">
          <cell r="AP8672">
            <v>411562</v>
          </cell>
          <cell r="AQ8672">
            <v>18000504</v>
          </cell>
          <cell r="AR8672">
            <v>18</v>
          </cell>
          <cell r="AS8672">
            <v>42786</v>
          </cell>
          <cell r="AT8672" t="str">
            <v>COP-71-2016 Reservado Conservacion FDL RAFAEL URIBE URIBE Circuito Movilidad SD -</v>
          </cell>
          <cell r="AU8672">
            <v>0</v>
          </cell>
          <cell r="AV8672" t="str">
            <v>sc</v>
          </cell>
        </row>
        <row r="8673">
          <cell r="AP8673">
            <v>411574</v>
          </cell>
          <cell r="AQ8673">
            <v>18000508</v>
          </cell>
          <cell r="AR8673">
            <v>18</v>
          </cell>
          <cell r="AS8673">
            <v>42786</v>
          </cell>
          <cell r="AT8673" t="str">
            <v>COP-71-2016 Reservado Conservacion FDL RAFAEL URIBE URIBE Circuito Movilidad SD -</v>
          </cell>
          <cell r="AU8673">
            <v>0</v>
          </cell>
          <cell r="AV8673" t="str">
            <v>sc</v>
          </cell>
        </row>
        <row r="8674">
          <cell r="AP8674">
            <v>411583</v>
          </cell>
          <cell r="AQ8674">
            <v>18000511</v>
          </cell>
          <cell r="AR8674">
            <v>18</v>
          </cell>
          <cell r="AS8674">
            <v>42786</v>
          </cell>
          <cell r="AT8674" t="str">
            <v>COP-71-2016 Reservado Conservacion FDL RAFAEL URIBE URIBE Circuito Movilidad SD -</v>
          </cell>
          <cell r="AU8674">
            <v>0</v>
          </cell>
          <cell r="AV8674" t="str">
            <v>sc</v>
          </cell>
        </row>
        <row r="8675">
          <cell r="AP8675">
            <v>411604</v>
          </cell>
          <cell r="AQ8675">
            <v>18000518</v>
          </cell>
          <cell r="AR8675">
            <v>18</v>
          </cell>
          <cell r="AS8675">
            <v>42313</v>
          </cell>
          <cell r="AT8675" t="str">
            <v>IDU-1804-2013 Terminado Rehabilitación IDU Arterial  -</v>
          </cell>
          <cell r="AU8675">
            <v>0</v>
          </cell>
          <cell r="AV8675" t="str">
            <v>sc</v>
          </cell>
        </row>
        <row r="8676">
          <cell r="AP8676">
            <v>411606</v>
          </cell>
          <cell r="AQ8676">
            <v>18000518</v>
          </cell>
          <cell r="AR8676">
            <v>18</v>
          </cell>
          <cell r="AS8676">
            <v>41519</v>
          </cell>
          <cell r="AT8676" t="str">
            <v>SD Terminado Mantenimiento Periódico UAERMV Arterial  -</v>
          </cell>
          <cell r="AU8676">
            <v>0</v>
          </cell>
          <cell r="AV8676" t="str">
            <v>sc</v>
          </cell>
        </row>
        <row r="8677">
          <cell r="AP8677">
            <v>411612</v>
          </cell>
          <cell r="AQ8677">
            <v>18000520</v>
          </cell>
          <cell r="AR8677">
            <v>18</v>
          </cell>
          <cell r="AS8677">
            <v>42313</v>
          </cell>
          <cell r="AT8677" t="str">
            <v>IDU-1804-2013 Terminado Mantenimiento Periódico IDU Arterial  -</v>
          </cell>
          <cell r="AU8677">
            <v>0</v>
          </cell>
          <cell r="AV8677" t="str">
            <v>sc</v>
          </cell>
        </row>
        <row r="8678">
          <cell r="AP8678">
            <v>411617</v>
          </cell>
          <cell r="AQ8678">
            <v>18000521</v>
          </cell>
          <cell r="AR8678">
            <v>18</v>
          </cell>
          <cell r="AS8678">
            <v>42786</v>
          </cell>
          <cell r="AT8678" t="str">
            <v>COP-71-2016 Reservado Conservacion FDL RAFAEL URIBE URIBE Circuito Movilidad SD -</v>
          </cell>
          <cell r="AU8678">
            <v>0</v>
          </cell>
          <cell r="AV8678" t="str">
            <v>sc</v>
          </cell>
        </row>
        <row r="8679">
          <cell r="AP8679">
            <v>411620</v>
          </cell>
          <cell r="AQ8679">
            <v>18000522</v>
          </cell>
          <cell r="AR8679">
            <v>18</v>
          </cell>
          <cell r="AS8679">
            <v>42786</v>
          </cell>
          <cell r="AT8679" t="str">
            <v>COP-71-2016 Reservado Conservacion FDL RAFAEL URIBE URIBE Circuito Movilidad SD -</v>
          </cell>
          <cell r="AU8679">
            <v>0</v>
          </cell>
          <cell r="AV8679" t="str">
            <v>sc</v>
          </cell>
        </row>
        <row r="8680">
          <cell r="AP8680">
            <v>411623</v>
          </cell>
          <cell r="AQ8680">
            <v>18000523</v>
          </cell>
          <cell r="AR8680">
            <v>18</v>
          </cell>
          <cell r="AS8680">
            <v>42786</v>
          </cell>
          <cell r="AT8680" t="str">
            <v>COP-71-2016 Reservado Conservacion FDL RAFAEL URIBE URIBE Circuito Movilidad SD -</v>
          </cell>
          <cell r="AU8680">
            <v>0</v>
          </cell>
          <cell r="AV8680" t="str">
            <v>sc</v>
          </cell>
        </row>
        <row r="8681">
          <cell r="AP8681">
            <v>411641</v>
          </cell>
          <cell r="AQ8681">
            <v>18000529</v>
          </cell>
          <cell r="AR8681">
            <v>18</v>
          </cell>
          <cell r="AS8681">
            <v>42661</v>
          </cell>
          <cell r="AT8681" t="str">
            <v>SD Terminado Mantenimiento Periódico UAERMV Circuito Movilidad SD Aclaración reporte ejecución mayo 2016-</v>
          </cell>
          <cell r="AU8681">
            <v>0</v>
          </cell>
          <cell r="AV8681" t="str">
            <v>sc</v>
          </cell>
        </row>
        <row r="8682">
          <cell r="AP8682">
            <v>411664</v>
          </cell>
          <cell r="AQ8682">
            <v>18000536</v>
          </cell>
          <cell r="AR8682">
            <v>18</v>
          </cell>
          <cell r="AS8682">
            <v>42313</v>
          </cell>
          <cell r="AT8682" t="str">
            <v>CONV-011-2011 Terminado Reconstrucción IDU Intermedia  -</v>
          </cell>
          <cell r="AU8682">
            <v>0</v>
          </cell>
          <cell r="AV8682" t="str">
            <v>sc</v>
          </cell>
        </row>
        <row r="8683">
          <cell r="AP8683">
            <v>411679</v>
          </cell>
          <cell r="AQ8683">
            <v>18000541</v>
          </cell>
          <cell r="AR8683">
            <v>18</v>
          </cell>
          <cell r="AS8683">
            <v>42661</v>
          </cell>
          <cell r="AT8683" t="str">
            <v>SD Terminado Mantenimiento Periódico UAERMV Circuito Movilidad SD Aclaración reporte ejecución mayo 2016-</v>
          </cell>
          <cell r="AU8683">
            <v>0</v>
          </cell>
          <cell r="AV8683" t="str">
            <v>sc</v>
          </cell>
        </row>
        <row r="8684">
          <cell r="AP8684">
            <v>411762</v>
          </cell>
          <cell r="AQ8684">
            <v>18000567</v>
          </cell>
          <cell r="AR8684">
            <v>18</v>
          </cell>
          <cell r="AS8684">
            <v>40864</v>
          </cell>
          <cell r="AT8684" t="str">
            <v>UMV-188-2009 Terminado Mantenimiento Periódico UAERMV Circuito Movilidad  -</v>
          </cell>
          <cell r="AU8684">
            <v>0</v>
          </cell>
          <cell r="AV8684" t="str">
            <v>sc</v>
          </cell>
        </row>
        <row r="8685">
          <cell r="AP8685">
            <v>411799</v>
          </cell>
          <cell r="AQ8685">
            <v>18000578</v>
          </cell>
          <cell r="AR8685">
            <v>18</v>
          </cell>
          <cell r="AS8685">
            <v>42313</v>
          </cell>
          <cell r="AT8685" t="str">
            <v>IDU-1804-2013 Terminado Rehabilitación IDU Arterial  -</v>
          </cell>
          <cell r="AU8685">
            <v>0</v>
          </cell>
          <cell r="AV8685" t="str">
            <v>sc</v>
          </cell>
        </row>
        <row r="8686">
          <cell r="AP8686">
            <v>411829</v>
          </cell>
          <cell r="AQ8686">
            <v>18000586</v>
          </cell>
          <cell r="AR8686">
            <v>18</v>
          </cell>
          <cell r="AS8686">
            <v>42313</v>
          </cell>
          <cell r="AT8686" t="str">
            <v>IDU-1804-2013 Terminado Rehabilitación IDU Arterial  -</v>
          </cell>
          <cell r="AU8686">
            <v>0</v>
          </cell>
          <cell r="AV8686" t="str">
            <v>sc</v>
          </cell>
        </row>
        <row r="8687">
          <cell r="AP8687">
            <v>411861</v>
          </cell>
          <cell r="AQ8687">
            <v>18000598</v>
          </cell>
          <cell r="AR8687">
            <v>18</v>
          </cell>
          <cell r="AS8687">
            <v>42313</v>
          </cell>
          <cell r="AT8687" t="str">
            <v>IDU-1804-2013 Terminado Rehabilitación IDU Arterial  -</v>
          </cell>
          <cell r="AU8687">
            <v>0</v>
          </cell>
          <cell r="AV8687" t="str">
            <v>sc</v>
          </cell>
        </row>
        <row r="8688">
          <cell r="AP8688">
            <v>411863</v>
          </cell>
          <cell r="AQ8688">
            <v>18000598</v>
          </cell>
          <cell r="AR8688">
            <v>18</v>
          </cell>
          <cell r="AS8688">
            <v>42313</v>
          </cell>
          <cell r="AT8688" t="str">
            <v>IDU-1804-2013 Terminado Rehabilitación IDU Arterial  -</v>
          </cell>
          <cell r="AU8688">
            <v>0</v>
          </cell>
          <cell r="AV8688" t="str">
            <v>sc</v>
          </cell>
        </row>
        <row r="8689">
          <cell r="AP8689">
            <v>411872</v>
          </cell>
          <cell r="AQ8689">
            <v>18000601</v>
          </cell>
          <cell r="AR8689">
            <v>18</v>
          </cell>
          <cell r="AS8689">
            <v>42762</v>
          </cell>
          <cell r="AT8689" t="str">
            <v>SD Terminado Acciones de Movilidad UAERMV Circuito Movilidad Salvando Vidas -</v>
          </cell>
          <cell r="AU8689">
            <v>0</v>
          </cell>
          <cell r="AV8689" t="str">
            <v>VIABLE</v>
          </cell>
        </row>
        <row r="8690">
          <cell r="AP8690">
            <v>411952</v>
          </cell>
          <cell r="AQ8690">
            <v>18000629</v>
          </cell>
          <cell r="AR8690">
            <v>18</v>
          </cell>
          <cell r="AS8690">
            <v>42313</v>
          </cell>
          <cell r="AT8690" t="str">
            <v>IDU-1804-2013 Terminado Rehabilitación IDU Arterial  -</v>
          </cell>
          <cell r="AU8690">
            <v>0</v>
          </cell>
          <cell r="AV8690" t="str">
            <v>sc</v>
          </cell>
        </row>
        <row r="8691">
          <cell r="AP8691">
            <v>411957</v>
          </cell>
          <cell r="AQ8691">
            <v>18000632</v>
          </cell>
          <cell r="AR8691">
            <v>18</v>
          </cell>
          <cell r="AS8691">
            <v>42313</v>
          </cell>
          <cell r="AT8691" t="str">
            <v>IDU-1804-2013 Terminado Rehabilitación IDU Arterial  -</v>
          </cell>
          <cell r="AU8691">
            <v>0</v>
          </cell>
          <cell r="AV8691" t="str">
            <v>sc</v>
          </cell>
        </row>
        <row r="8692">
          <cell r="AP8692">
            <v>411959</v>
          </cell>
          <cell r="AQ8692">
            <v>18000632</v>
          </cell>
          <cell r="AR8692">
            <v>18</v>
          </cell>
          <cell r="AS8692">
            <v>42313</v>
          </cell>
          <cell r="AT8692" t="str">
            <v>IDU-1804-2013 Terminado Rehabilitación IDU Arterial  -</v>
          </cell>
          <cell r="AU8692">
            <v>0</v>
          </cell>
          <cell r="AV8692" t="str">
            <v>sc</v>
          </cell>
        </row>
        <row r="8693">
          <cell r="AP8693">
            <v>412017</v>
          </cell>
          <cell r="AQ8693">
            <v>18000654</v>
          </cell>
          <cell r="AR8693">
            <v>18</v>
          </cell>
          <cell r="AS8693">
            <v>42313</v>
          </cell>
          <cell r="AT8693" t="str">
            <v>IDU-1804-2013 Terminado Rehabilitación IDU Arterial  -</v>
          </cell>
          <cell r="AU8693">
            <v>0</v>
          </cell>
          <cell r="AV8693" t="str">
            <v>sc</v>
          </cell>
        </row>
        <row r="8694">
          <cell r="AP8694">
            <v>412019</v>
          </cell>
          <cell r="AQ8694">
            <v>18000654</v>
          </cell>
          <cell r="AR8694">
            <v>18</v>
          </cell>
          <cell r="AS8694">
            <v>42313</v>
          </cell>
          <cell r="AT8694" t="str">
            <v>IDU-1804-2013 Terminado Rehabilitación IDU Arterial  -</v>
          </cell>
          <cell r="AU8694">
            <v>0</v>
          </cell>
          <cell r="AV8694" t="str">
            <v>sc</v>
          </cell>
        </row>
        <row r="8695">
          <cell r="AP8695">
            <v>412025</v>
          </cell>
          <cell r="AQ8695">
            <v>18000656</v>
          </cell>
          <cell r="AR8695">
            <v>18</v>
          </cell>
          <cell r="AS8695">
            <v>42762</v>
          </cell>
          <cell r="AT8695" t="str">
            <v>SD Terminado Acciones de Movilidad UAERMV Circuito Movilidad Salvando Vidas -</v>
          </cell>
          <cell r="AU8695">
            <v>0</v>
          </cell>
          <cell r="AV8695" t="str">
            <v>sc</v>
          </cell>
        </row>
        <row r="8696">
          <cell r="AP8696">
            <v>412062</v>
          </cell>
          <cell r="AQ8696">
            <v>18000667</v>
          </cell>
          <cell r="AR8696">
            <v>18</v>
          </cell>
          <cell r="AS8696">
            <v>42313</v>
          </cell>
          <cell r="AT8696" t="str">
            <v>CONV-011-2011 Terminado Acciones de Movilidad IDU Circuito Movilidad  -</v>
          </cell>
          <cell r="AU8696">
            <v>0</v>
          </cell>
          <cell r="AV8696" t="str">
            <v>sc</v>
          </cell>
        </row>
        <row r="8697">
          <cell r="AP8697">
            <v>412077</v>
          </cell>
          <cell r="AQ8697">
            <v>18000672</v>
          </cell>
          <cell r="AR8697">
            <v>18</v>
          </cell>
          <cell r="AS8697">
            <v>42313</v>
          </cell>
          <cell r="AT8697" t="str">
            <v>CONV-011-2011 Terminado Acciones de Movilidad IDU Local  -</v>
          </cell>
          <cell r="AU8697">
            <v>0</v>
          </cell>
          <cell r="AV8697" t="str">
            <v>sc</v>
          </cell>
        </row>
        <row r="8698">
          <cell r="AP8698">
            <v>412125</v>
          </cell>
          <cell r="AQ8698">
            <v>18000692</v>
          </cell>
          <cell r="AR8698">
            <v>18</v>
          </cell>
          <cell r="AS8698">
            <v>42313</v>
          </cell>
          <cell r="AT8698" t="str">
            <v>IDU-1804-2013 Terminado Rehabilitación IDU Arterial  -</v>
          </cell>
          <cell r="AU8698">
            <v>0</v>
          </cell>
          <cell r="AV8698" t="str">
            <v>sc</v>
          </cell>
        </row>
        <row r="8699">
          <cell r="AP8699">
            <v>412127</v>
          </cell>
          <cell r="AQ8699">
            <v>18000692</v>
          </cell>
          <cell r="AR8699">
            <v>18</v>
          </cell>
          <cell r="AS8699">
            <v>42313</v>
          </cell>
          <cell r="AT8699" t="str">
            <v>IDU-1804-2013 Terminado Rehabilitación IDU Arterial  -</v>
          </cell>
          <cell r="AU8699">
            <v>0</v>
          </cell>
          <cell r="AV8699" t="str">
            <v>sc</v>
          </cell>
        </row>
        <row r="8700">
          <cell r="AP8700">
            <v>412238</v>
          </cell>
          <cell r="AQ8700">
            <v>18000733</v>
          </cell>
          <cell r="AR8700">
            <v>18</v>
          </cell>
          <cell r="AS8700">
            <v>42313</v>
          </cell>
          <cell r="AT8700" t="str">
            <v>CONV-011-2011 Terminado Mantenimiento Periódico IDU Circuito Movilidad  -</v>
          </cell>
          <cell r="AU8700">
            <v>0</v>
          </cell>
          <cell r="AV8700" t="str">
            <v>sc</v>
          </cell>
        </row>
        <row r="8701">
          <cell r="AP8701">
            <v>412253</v>
          </cell>
          <cell r="AQ8701">
            <v>18000739</v>
          </cell>
          <cell r="AR8701">
            <v>18</v>
          </cell>
          <cell r="AS8701">
            <v>42611</v>
          </cell>
          <cell r="AT8701" t="str">
            <v>SD Terminado Mantenimiento Periódico UAERMV Arterial  -</v>
          </cell>
          <cell r="AU8701">
            <v>0</v>
          </cell>
          <cell r="AV8701" t="str">
            <v>sc</v>
          </cell>
        </row>
        <row r="8702">
          <cell r="AP8702">
            <v>412267</v>
          </cell>
          <cell r="AQ8702">
            <v>18000744</v>
          </cell>
          <cell r="AR8702">
            <v>18</v>
          </cell>
          <cell r="AS8702">
            <v>42313</v>
          </cell>
          <cell r="AT8702" t="str">
            <v>IDU-1804-2013 Terminado Rehabilitación IDU Arterial  -</v>
          </cell>
          <cell r="AU8702">
            <v>0</v>
          </cell>
          <cell r="AV8702" t="str">
            <v>sc</v>
          </cell>
        </row>
        <row r="8703">
          <cell r="AP8703">
            <v>412269</v>
          </cell>
          <cell r="AQ8703">
            <v>18000744</v>
          </cell>
          <cell r="AR8703">
            <v>18</v>
          </cell>
          <cell r="AS8703">
            <v>42313</v>
          </cell>
          <cell r="AT8703" t="str">
            <v>IDU-1804-2013 Terminado Rehabilitación IDU Arterial  -</v>
          </cell>
          <cell r="AU8703">
            <v>0</v>
          </cell>
          <cell r="AV8703" t="str">
            <v>sc</v>
          </cell>
        </row>
        <row r="8704">
          <cell r="AP8704">
            <v>412275</v>
          </cell>
          <cell r="AQ8704">
            <v>18000746</v>
          </cell>
          <cell r="AR8704">
            <v>18</v>
          </cell>
          <cell r="AS8704">
            <v>42313</v>
          </cell>
          <cell r="AT8704" t="str">
            <v>CONV-011-2011 Terminado Acciones de Movilidad IDU Circuito Movilidad  -</v>
          </cell>
          <cell r="AU8704">
            <v>0</v>
          </cell>
          <cell r="AV8704" t="str">
            <v>sc</v>
          </cell>
        </row>
        <row r="8705">
          <cell r="AP8705">
            <v>412278</v>
          </cell>
          <cell r="AQ8705">
            <v>18000747</v>
          </cell>
          <cell r="AR8705">
            <v>18</v>
          </cell>
          <cell r="AS8705">
            <v>40737</v>
          </cell>
          <cell r="AT8705" t="str">
            <v>UMV-188-2009 Terminado Mantenimiento Periódico UAERMV Local  -</v>
          </cell>
          <cell r="AU8705">
            <v>0</v>
          </cell>
          <cell r="AV8705" t="str">
            <v>sc</v>
          </cell>
        </row>
        <row r="8706">
          <cell r="AP8706">
            <v>412287</v>
          </cell>
          <cell r="AQ8706">
            <v>18000752</v>
          </cell>
          <cell r="AR8706">
            <v>18</v>
          </cell>
          <cell r="AS8706">
            <v>42313</v>
          </cell>
          <cell r="AT8706" t="str">
            <v>IDU-1804-2013 Terminado Rehabilitación IDU Arterial  -</v>
          </cell>
          <cell r="AU8706">
            <v>0</v>
          </cell>
          <cell r="AV8706" t="str">
            <v>sc</v>
          </cell>
        </row>
        <row r="8707">
          <cell r="AP8707">
            <v>412289</v>
          </cell>
          <cell r="AQ8707">
            <v>18000752</v>
          </cell>
          <cell r="AR8707">
            <v>18</v>
          </cell>
          <cell r="AS8707">
            <v>42313</v>
          </cell>
          <cell r="AT8707" t="str">
            <v>IDU-1804-2013 Terminado Rehabilitación IDU Arterial  -</v>
          </cell>
          <cell r="AU8707">
            <v>0</v>
          </cell>
          <cell r="AV8707" t="str">
            <v>sc</v>
          </cell>
        </row>
        <row r="8708">
          <cell r="AP8708">
            <v>412324</v>
          </cell>
          <cell r="AQ8708">
            <v>18000766</v>
          </cell>
          <cell r="AR8708">
            <v>18</v>
          </cell>
          <cell r="AS8708">
            <v>42313</v>
          </cell>
          <cell r="AT8708" t="str">
            <v>IDU-1804-2013 Terminado Rehabilitación IDU Arterial  -</v>
          </cell>
          <cell r="AU8708">
            <v>0</v>
          </cell>
          <cell r="AV8708" t="str">
            <v>sc</v>
          </cell>
        </row>
        <row r="8709">
          <cell r="AP8709">
            <v>412326</v>
          </cell>
          <cell r="AQ8709">
            <v>18000766</v>
          </cell>
          <cell r="AR8709">
            <v>18</v>
          </cell>
          <cell r="AS8709">
            <v>42313</v>
          </cell>
          <cell r="AT8709" t="str">
            <v>IDU-1804-2013 Terminado Rehabilitación IDU Arterial  -</v>
          </cell>
          <cell r="AU8709">
            <v>0</v>
          </cell>
          <cell r="AV8709" t="str">
            <v>sc</v>
          </cell>
        </row>
        <row r="8710">
          <cell r="AP8710">
            <v>412350</v>
          </cell>
          <cell r="AQ8710">
            <v>18000778</v>
          </cell>
          <cell r="AR8710">
            <v>18</v>
          </cell>
          <cell r="AS8710">
            <v>42762</v>
          </cell>
          <cell r="AT8710" t="str">
            <v>SD Terminado Acciones de Movilidad UAERMV Circuito Movilidad Salvando Vidas -</v>
          </cell>
          <cell r="AU8710">
            <v>0</v>
          </cell>
          <cell r="AV8710" t="str">
            <v>VIABLE</v>
          </cell>
        </row>
        <row r="8711">
          <cell r="AP8711">
            <v>412356</v>
          </cell>
          <cell r="AQ8711">
            <v>18000780</v>
          </cell>
          <cell r="AR8711">
            <v>18</v>
          </cell>
          <cell r="AS8711">
            <v>41519</v>
          </cell>
          <cell r="AT8711" t="str">
            <v>SD Terminado Mantenimiento Periódico UAERMV Arterial  -</v>
          </cell>
          <cell r="AU8711">
            <v>0</v>
          </cell>
          <cell r="AV8711" t="str">
            <v>sc</v>
          </cell>
        </row>
        <row r="8712">
          <cell r="AP8712">
            <v>412358</v>
          </cell>
          <cell r="AQ8712">
            <v>18000780</v>
          </cell>
          <cell r="AR8712">
            <v>18</v>
          </cell>
          <cell r="AS8712">
            <v>42313</v>
          </cell>
          <cell r="AT8712" t="str">
            <v>IDU-1804-2013 Terminado Rehabilitación IDU Arterial  -</v>
          </cell>
          <cell r="AU8712">
            <v>0</v>
          </cell>
          <cell r="AV8712" t="str">
            <v>sc</v>
          </cell>
        </row>
        <row r="8713">
          <cell r="AP8713">
            <v>412369</v>
          </cell>
          <cell r="AQ8713">
            <v>18000784</v>
          </cell>
          <cell r="AR8713">
            <v>18</v>
          </cell>
          <cell r="AS8713">
            <v>42762</v>
          </cell>
          <cell r="AT8713" t="str">
            <v>SD Terminado Acciones de Movilidad UAERMV Circuito Movilidad Salvando Vidas -</v>
          </cell>
          <cell r="AU8713">
            <v>0</v>
          </cell>
          <cell r="AV8713" t="str">
            <v>sc</v>
          </cell>
        </row>
        <row r="8714">
          <cell r="AP8714">
            <v>412378</v>
          </cell>
          <cell r="AQ8714">
            <v>18000788</v>
          </cell>
          <cell r="AR8714">
            <v>18</v>
          </cell>
          <cell r="AS8714">
            <v>42768</v>
          </cell>
          <cell r="AT8714" t="str">
            <v>SD Reservado Acciones de Movilidad UAERMV Circuito Movilidad Salvando Vidas -</v>
          </cell>
          <cell r="AU8714">
            <v>0</v>
          </cell>
          <cell r="AV8714" t="str">
            <v>sc</v>
          </cell>
        </row>
        <row r="8715">
          <cell r="AP8715">
            <v>412417</v>
          </cell>
          <cell r="AQ8715">
            <v>18000807</v>
          </cell>
          <cell r="AR8715">
            <v>18</v>
          </cell>
          <cell r="AS8715">
            <v>42313</v>
          </cell>
          <cell r="AT8715" t="str">
            <v>IDU-1804-2013 Terminado Rehabilitación IDU Arterial  -</v>
          </cell>
          <cell r="AU8715">
            <v>0</v>
          </cell>
          <cell r="AV8715" t="str">
            <v>sc</v>
          </cell>
        </row>
        <row r="8716">
          <cell r="AP8716">
            <v>412419</v>
          </cell>
          <cell r="AQ8716">
            <v>18000807</v>
          </cell>
          <cell r="AR8716">
            <v>18</v>
          </cell>
          <cell r="AS8716">
            <v>41519</v>
          </cell>
          <cell r="AT8716" t="str">
            <v>SD Terminado Mantenimiento Periódico UAERMV Arterial  -</v>
          </cell>
          <cell r="AU8716">
            <v>0</v>
          </cell>
          <cell r="AV8716" t="str">
            <v>sc</v>
          </cell>
        </row>
        <row r="8717">
          <cell r="AP8717">
            <v>412468</v>
          </cell>
          <cell r="AQ8717">
            <v>18000823</v>
          </cell>
          <cell r="AR8717">
            <v>18</v>
          </cell>
          <cell r="AS8717">
            <v>42611</v>
          </cell>
          <cell r="AT8717" t="str">
            <v>SD Terminado Mantenimiento Periódico UAERMV Arterial  -</v>
          </cell>
          <cell r="AU8717">
            <v>0</v>
          </cell>
          <cell r="AV8717" t="str">
            <v>sc</v>
          </cell>
        </row>
        <row r="8718">
          <cell r="AP8718">
            <v>412486</v>
          </cell>
          <cell r="AQ8718">
            <v>18000831</v>
          </cell>
          <cell r="AR8718">
            <v>18</v>
          </cell>
          <cell r="AS8718">
            <v>42762</v>
          </cell>
          <cell r="AT8718" t="str">
            <v>SD Terminado Acciones de Movilidad UAERMV Circuito Movilidad Salvando Vidas -</v>
          </cell>
          <cell r="AU8718">
            <v>0</v>
          </cell>
          <cell r="AV8718" t="str">
            <v>sc</v>
          </cell>
        </row>
        <row r="8719">
          <cell r="AP8719">
            <v>412535</v>
          </cell>
          <cell r="AQ8719">
            <v>18000846</v>
          </cell>
          <cell r="AR8719">
            <v>18</v>
          </cell>
          <cell r="AS8719">
            <v>42313</v>
          </cell>
          <cell r="AT8719" t="str">
            <v>IDU-1804-2013 Terminado Rehabilitación IDU Arterial  -</v>
          </cell>
          <cell r="AU8719">
            <v>0</v>
          </cell>
          <cell r="AV8719" t="str">
            <v>sc</v>
          </cell>
        </row>
        <row r="8720">
          <cell r="AP8720">
            <v>412556</v>
          </cell>
          <cell r="AQ8720">
            <v>18000855</v>
          </cell>
          <cell r="AR8720">
            <v>18</v>
          </cell>
          <cell r="AS8720">
            <v>42762</v>
          </cell>
          <cell r="AT8720" t="str">
            <v>SD Terminado Acciones de Movilidad UAERMV Circuito Movilidad Salvando Vidas -</v>
          </cell>
          <cell r="AU8720">
            <v>0</v>
          </cell>
          <cell r="AV8720" t="str">
            <v>RESERVADO FDL</v>
          </cell>
        </row>
        <row r="8721">
          <cell r="AP8721">
            <v>412585</v>
          </cell>
          <cell r="AQ8721">
            <v>18000867</v>
          </cell>
          <cell r="AR8721">
            <v>18</v>
          </cell>
          <cell r="AS8721">
            <v>42313</v>
          </cell>
          <cell r="AT8721" t="str">
            <v>IDU-1804-2013 Terminado Rehabilitación IDU Arterial  -</v>
          </cell>
          <cell r="AU8721">
            <v>0</v>
          </cell>
          <cell r="AV8721" t="str">
            <v>sc</v>
          </cell>
        </row>
        <row r="8722">
          <cell r="AP8722">
            <v>412597</v>
          </cell>
          <cell r="AQ8722">
            <v>18000871</v>
          </cell>
          <cell r="AR8722">
            <v>18</v>
          </cell>
          <cell r="AS8722">
            <v>42313</v>
          </cell>
          <cell r="AT8722" t="str">
            <v>IDU-1804-2013 Terminado Mantenimiento Periódico IDU Arterial  -</v>
          </cell>
          <cell r="AU8722">
            <v>0</v>
          </cell>
          <cell r="AV8722" t="str">
            <v>sc</v>
          </cell>
        </row>
        <row r="8723">
          <cell r="AP8723">
            <v>412599</v>
          </cell>
          <cell r="AQ8723">
            <v>18000871</v>
          </cell>
          <cell r="AR8723">
            <v>18</v>
          </cell>
          <cell r="AS8723">
            <v>42313</v>
          </cell>
          <cell r="AT8723" t="str">
            <v>IDU-1804-2013 Terminado Rehabilitación IDU Arterial  -</v>
          </cell>
          <cell r="AU8723">
            <v>0</v>
          </cell>
          <cell r="AV8723" t="str">
            <v>sc</v>
          </cell>
        </row>
        <row r="8724">
          <cell r="AP8724">
            <v>412605</v>
          </cell>
          <cell r="AQ8724">
            <v>18000873</v>
          </cell>
          <cell r="AR8724">
            <v>18</v>
          </cell>
          <cell r="AS8724">
            <v>41411</v>
          </cell>
          <cell r="AT8724" t="str">
            <v>CONV-IDU-011-2011 Terminado Mantenimiento Periódico UAERMV Circuito Movilidad  -</v>
          </cell>
          <cell r="AU8724">
            <v>0</v>
          </cell>
          <cell r="AV8724" t="str">
            <v>sc</v>
          </cell>
        </row>
        <row r="8725">
          <cell r="AP8725">
            <v>412648</v>
          </cell>
          <cell r="AQ8725">
            <v>18000888</v>
          </cell>
          <cell r="AR8725">
            <v>18</v>
          </cell>
          <cell r="AS8725">
            <v>42474</v>
          </cell>
          <cell r="AT8725" t="str">
            <v>IDU-1794-2015 Terminado Mantenimiento Periódico IDU Circuito Movilidad BRIGADA FASE II - SITP Y TRONCALES -</v>
          </cell>
          <cell r="AU8725">
            <v>0</v>
          </cell>
          <cell r="AV8725" t="str">
            <v>sc</v>
          </cell>
        </row>
        <row r="8726">
          <cell r="AP8726">
            <v>412651</v>
          </cell>
          <cell r="AQ8726">
            <v>18000889</v>
          </cell>
          <cell r="AR8726">
            <v>18</v>
          </cell>
          <cell r="AS8726">
            <v>42313</v>
          </cell>
          <cell r="AT8726" t="str">
            <v>IDU-1804-2013 Terminado Rehabilitación IDU Arterial  -</v>
          </cell>
          <cell r="AU8726">
            <v>0</v>
          </cell>
          <cell r="AV8726" t="str">
            <v>sc</v>
          </cell>
        </row>
        <row r="8727">
          <cell r="AP8727">
            <v>412720</v>
          </cell>
          <cell r="AQ8727">
            <v>18000916</v>
          </cell>
          <cell r="AR8727">
            <v>18</v>
          </cell>
          <cell r="AS8727">
            <v>42313</v>
          </cell>
          <cell r="AT8727" t="str">
            <v>IDU-1804-2013 Terminado Rehabilitación IDU Arterial  -</v>
          </cell>
          <cell r="AU8727">
            <v>0</v>
          </cell>
          <cell r="AV8727" t="str">
            <v>sc</v>
          </cell>
        </row>
        <row r="8728">
          <cell r="AP8728">
            <v>412722</v>
          </cell>
          <cell r="AQ8728">
            <v>18000916</v>
          </cell>
          <cell r="AR8728">
            <v>18</v>
          </cell>
          <cell r="AS8728">
            <v>42313</v>
          </cell>
          <cell r="AT8728" t="str">
            <v>IDU-1804-2013 Terminado Rehabilitación IDU Arterial  -</v>
          </cell>
          <cell r="AU8728">
            <v>0</v>
          </cell>
          <cell r="AV8728" t="str">
            <v>sc</v>
          </cell>
        </row>
        <row r="8729">
          <cell r="AP8729">
            <v>412725</v>
          </cell>
          <cell r="AQ8729">
            <v>18000917</v>
          </cell>
          <cell r="AR8729">
            <v>18</v>
          </cell>
          <cell r="AS8729">
            <v>41912</v>
          </cell>
          <cell r="AT8729" t="str">
            <v>CONV-IDU-011-2011 Terminado Mantenimiento Periódico UAERMV Arterial  -</v>
          </cell>
          <cell r="AU8729">
            <v>0</v>
          </cell>
          <cell r="AV8729" t="str">
            <v>sc</v>
          </cell>
        </row>
        <row r="8730">
          <cell r="AP8730">
            <v>412727</v>
          </cell>
          <cell r="AQ8730">
            <v>18000917</v>
          </cell>
          <cell r="AR8730">
            <v>18</v>
          </cell>
          <cell r="AS8730">
            <v>42313</v>
          </cell>
          <cell r="AT8730" t="str">
            <v>IDU-1804-2013 Terminado Rehabilitación IDU Arterial  -</v>
          </cell>
          <cell r="AU8730">
            <v>0</v>
          </cell>
          <cell r="AV8730" t="str">
            <v>sc</v>
          </cell>
        </row>
        <row r="8731">
          <cell r="AP8731">
            <v>412739</v>
          </cell>
          <cell r="AQ8731">
            <v>18000921</v>
          </cell>
          <cell r="AR8731">
            <v>18</v>
          </cell>
          <cell r="AS8731">
            <v>42313</v>
          </cell>
          <cell r="AT8731" t="str">
            <v>CONV-011-2011 Terminado Reconstrucción IDU Circuito Movilidad  -</v>
          </cell>
          <cell r="AU8731">
            <v>0</v>
          </cell>
          <cell r="AV8731" t="str">
            <v>sc</v>
          </cell>
        </row>
        <row r="8732">
          <cell r="AP8732">
            <v>412775</v>
          </cell>
          <cell r="AQ8732">
            <v>18000938</v>
          </cell>
          <cell r="AR8732">
            <v>18</v>
          </cell>
          <cell r="AS8732">
            <v>41912</v>
          </cell>
          <cell r="AT8732" t="str">
            <v>CONV-IDU-011-2011 Terminado Mantenimiento Periódico UAERMV Arterial  -</v>
          </cell>
          <cell r="AU8732">
            <v>0</v>
          </cell>
          <cell r="AV8732" t="str">
            <v>sc</v>
          </cell>
        </row>
        <row r="8733">
          <cell r="AP8733">
            <v>412777</v>
          </cell>
          <cell r="AQ8733">
            <v>18000938</v>
          </cell>
          <cell r="AR8733">
            <v>18</v>
          </cell>
          <cell r="AS8733">
            <v>42313</v>
          </cell>
          <cell r="AT8733" t="str">
            <v>IDU-1804-2013 Terminado Rehabilitación IDU Arterial  -</v>
          </cell>
          <cell r="AU8733">
            <v>0</v>
          </cell>
          <cell r="AV8733" t="str">
            <v>sc</v>
          </cell>
        </row>
        <row r="8734">
          <cell r="AP8734">
            <v>412810</v>
          </cell>
          <cell r="AQ8734">
            <v>18000952</v>
          </cell>
          <cell r="AR8734">
            <v>18</v>
          </cell>
          <cell r="AS8734">
            <v>42277</v>
          </cell>
          <cell r="AT8734" t="str">
            <v>SD Terminado Mantenimiento Periódico UAERMV Local  -</v>
          </cell>
          <cell r="AU8734">
            <v>0</v>
          </cell>
          <cell r="AV8734" t="str">
            <v>sc</v>
          </cell>
        </row>
        <row r="8735">
          <cell r="AP8735">
            <v>412813</v>
          </cell>
          <cell r="AQ8735">
            <v>18000953</v>
          </cell>
          <cell r="AR8735">
            <v>18</v>
          </cell>
          <cell r="AS8735">
            <v>41411</v>
          </cell>
          <cell r="AT8735" t="str">
            <v>CONV-IDU-011-2011 Terminado Mantenimiento Periódico UAERMV Circuito Movilidad  -</v>
          </cell>
          <cell r="AU8735">
            <v>0</v>
          </cell>
          <cell r="AV8735" t="str">
            <v>sc</v>
          </cell>
        </row>
        <row r="8736">
          <cell r="AP8736">
            <v>412857</v>
          </cell>
          <cell r="AQ8736">
            <v>18000973</v>
          </cell>
          <cell r="AR8736">
            <v>18</v>
          </cell>
          <cell r="AS8736">
            <v>42313</v>
          </cell>
          <cell r="AT8736" t="str">
            <v>CONV-011-2011 Terminado Reconstrucción IDU Circuito Movilidad  -</v>
          </cell>
          <cell r="AU8736">
            <v>0</v>
          </cell>
          <cell r="AV8736" t="str">
            <v>sc</v>
          </cell>
        </row>
        <row r="8737">
          <cell r="AP8737">
            <v>412865</v>
          </cell>
          <cell r="AQ8737">
            <v>18000975</v>
          </cell>
          <cell r="AR8737">
            <v>18</v>
          </cell>
          <cell r="AS8737">
            <v>41912</v>
          </cell>
          <cell r="AT8737" t="str">
            <v>CONV-IDU-011-2011 Terminado Mantenimiento Periódico UAERMV Arterial  -</v>
          </cell>
          <cell r="AU8737">
            <v>0</v>
          </cell>
          <cell r="AV8737" t="str">
            <v>sc</v>
          </cell>
        </row>
        <row r="8738">
          <cell r="AP8738">
            <v>412867</v>
          </cell>
          <cell r="AQ8738">
            <v>18000975</v>
          </cell>
          <cell r="AR8738">
            <v>18</v>
          </cell>
          <cell r="AS8738">
            <v>42313</v>
          </cell>
          <cell r="AT8738" t="str">
            <v>IDU-1804-2013 Terminado Rehabilitación IDU Arterial  -</v>
          </cell>
          <cell r="AU8738">
            <v>0</v>
          </cell>
          <cell r="AV8738" t="str">
            <v>sc</v>
          </cell>
        </row>
        <row r="8739">
          <cell r="AP8739">
            <v>412876</v>
          </cell>
          <cell r="AQ8739">
            <v>18000978</v>
          </cell>
          <cell r="AR8739">
            <v>18</v>
          </cell>
          <cell r="AS8739">
            <v>42474</v>
          </cell>
          <cell r="AT8739" t="str">
            <v>IDU-1794-2015 Terminado Mantenimiento Periódico IDU Circuito Movilidad BRIGADA FASE II - SITP Y TRONCALES -</v>
          </cell>
          <cell r="AU8739">
            <v>0</v>
          </cell>
          <cell r="AV8739" t="str">
            <v>sc</v>
          </cell>
        </row>
        <row r="8740">
          <cell r="AP8740">
            <v>412945</v>
          </cell>
          <cell r="AQ8740">
            <v>18001006</v>
          </cell>
          <cell r="AR8740">
            <v>18</v>
          </cell>
          <cell r="AS8740">
            <v>41912</v>
          </cell>
          <cell r="AT8740" t="str">
            <v>CONV-1292-2012 Terminado Mantenimiento Periódico UAERMV Arterial  -</v>
          </cell>
          <cell r="AU8740">
            <v>0</v>
          </cell>
          <cell r="AV8740" t="str">
            <v>sc</v>
          </cell>
        </row>
        <row r="8741">
          <cell r="AP8741">
            <v>412947</v>
          </cell>
          <cell r="AQ8741">
            <v>18001006</v>
          </cell>
          <cell r="AR8741">
            <v>18</v>
          </cell>
          <cell r="AS8741">
            <v>42313</v>
          </cell>
          <cell r="AT8741" t="str">
            <v>IDU-1804-2013 Terminado Rehabilitación IDU Arterial  -</v>
          </cell>
          <cell r="AU8741">
            <v>0</v>
          </cell>
          <cell r="AV8741" t="str">
            <v>sc</v>
          </cell>
        </row>
        <row r="8742">
          <cell r="AP8742">
            <v>412956</v>
          </cell>
          <cell r="AQ8742">
            <v>18001014</v>
          </cell>
          <cell r="AR8742">
            <v>18</v>
          </cell>
          <cell r="AS8742">
            <v>42474</v>
          </cell>
          <cell r="AT8742" t="str">
            <v>IDU-1794-2015 Terminado Mantenimiento Periódico IDU Circuito Movilidad BRIGADA FASE II - SITP Y TRONCALES -</v>
          </cell>
          <cell r="AU8742">
            <v>0</v>
          </cell>
          <cell r="AV8742" t="str">
            <v>sc</v>
          </cell>
        </row>
        <row r="8743">
          <cell r="AP8743">
            <v>412980</v>
          </cell>
          <cell r="AQ8743">
            <v>18001025</v>
          </cell>
          <cell r="AR8743">
            <v>18</v>
          </cell>
          <cell r="AS8743">
            <v>42762</v>
          </cell>
          <cell r="AT8743" t="str">
            <v>SD Terminado Acciones de Movilidad UAERMV Circuito Movilidad Salvando Vidas -</v>
          </cell>
          <cell r="AU8743">
            <v>0</v>
          </cell>
          <cell r="AV8743" t="str">
            <v>sc</v>
          </cell>
        </row>
        <row r="8744">
          <cell r="AP8744">
            <v>412986</v>
          </cell>
          <cell r="AQ8744">
            <v>18001027</v>
          </cell>
          <cell r="AR8744">
            <v>18</v>
          </cell>
          <cell r="AS8744">
            <v>42313</v>
          </cell>
          <cell r="AT8744" t="str">
            <v>IDU-1804-2013 Terminado Rehabilitación IDU Arterial  -</v>
          </cell>
          <cell r="AU8744">
            <v>0</v>
          </cell>
          <cell r="AV8744" t="str">
            <v>sc</v>
          </cell>
        </row>
        <row r="8745">
          <cell r="AP8745">
            <v>412988</v>
          </cell>
          <cell r="AQ8745">
            <v>18001027</v>
          </cell>
          <cell r="AR8745">
            <v>18</v>
          </cell>
          <cell r="AS8745">
            <v>42313</v>
          </cell>
          <cell r="AT8745" t="str">
            <v>IDU-1804-2013 Terminado Rehabilitación IDU Arterial  -</v>
          </cell>
          <cell r="AU8745">
            <v>0</v>
          </cell>
          <cell r="AV8745" t="str">
            <v>sc</v>
          </cell>
        </row>
        <row r="8746">
          <cell r="AP8746">
            <v>413008</v>
          </cell>
          <cell r="AQ8746">
            <v>18001034</v>
          </cell>
          <cell r="AR8746">
            <v>18</v>
          </cell>
          <cell r="AS8746">
            <v>42313</v>
          </cell>
          <cell r="AT8746" t="str">
            <v>IDU-1804-2013 Terminado Rehabilitación IDU Arterial  -</v>
          </cell>
          <cell r="AU8746">
            <v>0</v>
          </cell>
          <cell r="AV8746" t="str">
            <v>sc</v>
          </cell>
        </row>
        <row r="8747">
          <cell r="AP8747">
            <v>413075</v>
          </cell>
          <cell r="AQ8747">
            <v>18001066</v>
          </cell>
          <cell r="AR8747">
            <v>18</v>
          </cell>
          <cell r="AS8747">
            <v>42313</v>
          </cell>
          <cell r="AT8747" t="str">
            <v>IDU-1804-2013 Terminado Rehabilitación IDU Arterial  -</v>
          </cell>
          <cell r="AU8747">
            <v>0</v>
          </cell>
          <cell r="AV8747" t="str">
            <v>sc</v>
          </cell>
        </row>
        <row r="8748">
          <cell r="AP8748">
            <v>413077</v>
          </cell>
          <cell r="AQ8748">
            <v>18001066</v>
          </cell>
          <cell r="AR8748">
            <v>18</v>
          </cell>
          <cell r="AS8748">
            <v>42313</v>
          </cell>
          <cell r="AT8748" t="str">
            <v>IDU-1804-2013 Terminado Rehabilitación IDU Arterial  -</v>
          </cell>
          <cell r="AU8748">
            <v>0</v>
          </cell>
          <cell r="AV8748" t="str">
            <v>sc</v>
          </cell>
        </row>
        <row r="8749">
          <cell r="AP8749">
            <v>413089</v>
          </cell>
          <cell r="AQ8749">
            <v>18001069</v>
          </cell>
          <cell r="AR8749">
            <v>18</v>
          </cell>
          <cell r="AS8749">
            <v>42762</v>
          </cell>
          <cell r="AT8749" t="str">
            <v>SD Terminado Acciones de Movilidad UAERMV Circuito Movilidad Salvando Vidas -</v>
          </cell>
          <cell r="AU8749">
            <v>0</v>
          </cell>
          <cell r="AV8749" t="str">
            <v>sc</v>
          </cell>
        </row>
        <row r="8750">
          <cell r="AP8750">
            <v>413125</v>
          </cell>
          <cell r="AQ8750">
            <v>18001081</v>
          </cell>
          <cell r="AR8750">
            <v>18</v>
          </cell>
          <cell r="AS8750">
            <v>42762</v>
          </cell>
          <cell r="AT8750" t="str">
            <v>SD Terminado Acciones de Movilidad UAERMV Circuito Movilidad Salvando Vidas -</v>
          </cell>
          <cell r="AU8750">
            <v>0</v>
          </cell>
          <cell r="AV8750" t="str">
            <v>sc</v>
          </cell>
        </row>
        <row r="8751">
          <cell r="AP8751">
            <v>413208</v>
          </cell>
          <cell r="AQ8751">
            <v>18001119</v>
          </cell>
          <cell r="AR8751">
            <v>18</v>
          </cell>
          <cell r="AS8751">
            <v>42474</v>
          </cell>
          <cell r="AT8751" t="str">
            <v>IDU-1794-2015 Terminado Mantenimiento Periódico IDU Circuito Movilidad BRIGADA FASE II - SITP Y TRONCALES -</v>
          </cell>
          <cell r="AU8751">
            <v>0</v>
          </cell>
          <cell r="AV8751" t="str">
            <v>sc</v>
          </cell>
        </row>
        <row r="8752">
          <cell r="AP8752">
            <v>413259</v>
          </cell>
          <cell r="AQ8752">
            <v>18001142</v>
          </cell>
          <cell r="AR8752">
            <v>18</v>
          </cell>
          <cell r="AS8752">
            <v>42313</v>
          </cell>
          <cell r="AT8752" t="str">
            <v>IDU-1804-2013 Terminado Rehabilitación IDU Arterial  -</v>
          </cell>
          <cell r="AU8752">
            <v>0</v>
          </cell>
          <cell r="AV8752" t="str">
            <v>sc</v>
          </cell>
        </row>
        <row r="8753">
          <cell r="AP8753">
            <v>413261</v>
          </cell>
          <cell r="AQ8753">
            <v>18001142</v>
          </cell>
          <cell r="AR8753">
            <v>18</v>
          </cell>
          <cell r="AS8753">
            <v>42313</v>
          </cell>
          <cell r="AT8753" t="str">
            <v>IDU-1804-2013 Terminado Rehabilitación IDU Arterial  -</v>
          </cell>
          <cell r="AU8753">
            <v>0</v>
          </cell>
          <cell r="AV8753" t="str">
            <v>sc</v>
          </cell>
        </row>
        <row r="8754">
          <cell r="AP8754">
            <v>413264</v>
          </cell>
          <cell r="AQ8754">
            <v>18001143</v>
          </cell>
          <cell r="AR8754">
            <v>18</v>
          </cell>
          <cell r="AS8754">
            <v>42409</v>
          </cell>
          <cell r="AT8754" t="str">
            <v>IDU-1717-2014 Terminado Mantenimiento Periódico IDU Circuito Movilidad  -</v>
          </cell>
          <cell r="AU8754">
            <v>0</v>
          </cell>
          <cell r="AV8754" t="str">
            <v>sc</v>
          </cell>
        </row>
        <row r="8755">
          <cell r="AP8755">
            <v>413276</v>
          </cell>
          <cell r="AQ8755">
            <v>18001147</v>
          </cell>
          <cell r="AR8755">
            <v>18</v>
          </cell>
          <cell r="AS8755">
            <v>42762</v>
          </cell>
          <cell r="AT8755" t="str">
            <v>SD Terminado Acciones de Movilidad UAERMV Circuito Movilidad Salvando Vidas -</v>
          </cell>
          <cell r="AU8755">
            <v>0</v>
          </cell>
          <cell r="AV8755" t="str">
            <v>sc</v>
          </cell>
        </row>
        <row r="8756">
          <cell r="AP8756">
            <v>413326</v>
          </cell>
          <cell r="AQ8756">
            <v>18001174</v>
          </cell>
          <cell r="AR8756">
            <v>18</v>
          </cell>
          <cell r="AS8756">
            <v>42313</v>
          </cell>
          <cell r="AT8756" t="str">
            <v>CONV-011-2011 Terminado Acciones de Movilidad IDU Circuito Movilidad  -</v>
          </cell>
          <cell r="AU8756">
            <v>0</v>
          </cell>
          <cell r="AV8756" t="str">
            <v>RESERVADO FDL</v>
          </cell>
        </row>
        <row r="8757">
          <cell r="AP8757">
            <v>413377</v>
          </cell>
          <cell r="AQ8757">
            <v>18001195</v>
          </cell>
          <cell r="AR8757">
            <v>18</v>
          </cell>
          <cell r="AS8757">
            <v>42313</v>
          </cell>
          <cell r="AT8757" t="str">
            <v>CONV-011-2011 Terminado Acciones de Movilidad IDU Circuito Movilidad  -</v>
          </cell>
          <cell r="AU8757">
            <v>0</v>
          </cell>
          <cell r="AV8757" t="str">
            <v>sc</v>
          </cell>
        </row>
        <row r="8758">
          <cell r="AP8758">
            <v>413380</v>
          </cell>
          <cell r="AQ8758">
            <v>18001196</v>
          </cell>
          <cell r="AR8758">
            <v>18</v>
          </cell>
          <cell r="AS8758">
            <v>42313</v>
          </cell>
          <cell r="AT8758" t="str">
            <v>CONV-008-2011 Terminado Acciones de Movilidad IDU Arterial  -</v>
          </cell>
          <cell r="AU8758">
            <v>0</v>
          </cell>
          <cell r="AV8758" t="str">
            <v>sc</v>
          </cell>
        </row>
        <row r="8759">
          <cell r="AP8759">
            <v>413382</v>
          </cell>
          <cell r="AQ8759">
            <v>18001196</v>
          </cell>
          <cell r="AR8759">
            <v>18</v>
          </cell>
          <cell r="AS8759">
            <v>42667</v>
          </cell>
          <cell r="AT8759" t="str">
            <v>SD Terminado Rehabilitación UAERMV Arterial SD Intervenida 12/09/2014 Reporte depuración ejecución UMV-</v>
          </cell>
          <cell r="AU8759">
            <v>0</v>
          </cell>
          <cell r="AV8759" t="str">
            <v>sc</v>
          </cell>
        </row>
        <row r="8760">
          <cell r="AP8760">
            <v>413384</v>
          </cell>
          <cell r="AQ8760">
            <v>18001196</v>
          </cell>
          <cell r="AR8760">
            <v>18</v>
          </cell>
          <cell r="AS8760">
            <v>42667</v>
          </cell>
          <cell r="AT8760" t="str">
            <v>SD Terminado Rehabilitación UAERMV Arterial SD Intervenida 12/09/2014 Reporte depuración ejecución UMV-</v>
          </cell>
          <cell r="AU8760">
            <v>0</v>
          </cell>
          <cell r="AV8760" t="str">
            <v>sc</v>
          </cell>
        </row>
        <row r="8761">
          <cell r="AP8761">
            <v>413386</v>
          </cell>
          <cell r="AQ8761">
            <v>18001196</v>
          </cell>
          <cell r="AR8761">
            <v>18</v>
          </cell>
          <cell r="AS8761">
            <v>42313</v>
          </cell>
          <cell r="AT8761" t="str">
            <v>CONV-1323-2013 Terminado Acciones de Movilidad IDU Arterial  -</v>
          </cell>
          <cell r="AU8761">
            <v>0</v>
          </cell>
          <cell r="AV8761" t="str">
            <v>sc</v>
          </cell>
        </row>
        <row r="8762">
          <cell r="AP8762">
            <v>413389</v>
          </cell>
          <cell r="AQ8762">
            <v>18001197</v>
          </cell>
          <cell r="AR8762">
            <v>18</v>
          </cell>
          <cell r="AS8762">
            <v>42474</v>
          </cell>
          <cell r="AT8762" t="str">
            <v>IDU-1794-2015 Terminado Mantenimiento Periódico IDU Circuito Movilidad BRIGADA FASE II - SITP Y TRONCALES -</v>
          </cell>
          <cell r="AU8762">
            <v>0</v>
          </cell>
          <cell r="AV8762" t="str">
            <v>sc</v>
          </cell>
        </row>
        <row r="8763">
          <cell r="AP8763">
            <v>413469</v>
          </cell>
          <cell r="AQ8763">
            <v>18001230</v>
          </cell>
          <cell r="AR8763">
            <v>18</v>
          </cell>
          <cell r="AS8763">
            <v>42313</v>
          </cell>
          <cell r="AT8763" t="str">
            <v>IDU-1804-2013 Terminado Mantenimiento Periódico IDU Arterial  -</v>
          </cell>
          <cell r="AU8763">
            <v>0</v>
          </cell>
          <cell r="AV8763" t="str">
            <v>sc</v>
          </cell>
        </row>
        <row r="8764">
          <cell r="AP8764">
            <v>413499</v>
          </cell>
          <cell r="AQ8764">
            <v>18001240</v>
          </cell>
          <cell r="AR8764">
            <v>18</v>
          </cell>
          <cell r="AS8764">
            <v>42313</v>
          </cell>
          <cell r="AT8764" t="str">
            <v>CONV-011-2011 Terminado Acciones de Movilidad IDU Circuito Movilidad  -</v>
          </cell>
          <cell r="AU8764">
            <v>0</v>
          </cell>
          <cell r="AV8764" t="str">
            <v>sc</v>
          </cell>
        </row>
        <row r="8765">
          <cell r="AP8765">
            <v>413501</v>
          </cell>
          <cell r="AQ8765">
            <v>18001240</v>
          </cell>
          <cell r="AR8765">
            <v>18</v>
          </cell>
          <cell r="AS8765">
            <v>42667</v>
          </cell>
          <cell r="AT8765" t="str">
            <v>SD Terminado Mantenimiento Periódico UAERMV Circuito Movilidad SD Intervenida 14/03/2013 Reporte depuración ejecución UMV-</v>
          </cell>
          <cell r="AU8765">
            <v>0</v>
          </cell>
          <cell r="AV8765" t="str">
            <v>sc</v>
          </cell>
        </row>
        <row r="8766">
          <cell r="AP8766">
            <v>413528</v>
          </cell>
          <cell r="AQ8766">
            <v>18001252</v>
          </cell>
          <cell r="AR8766">
            <v>18</v>
          </cell>
          <cell r="AS8766">
            <v>42762</v>
          </cell>
          <cell r="AT8766" t="str">
            <v>SD Terminado Acciones de Movilidad UAERMV Circuito Movilidad Salvando Vidas -</v>
          </cell>
          <cell r="AU8766">
            <v>0</v>
          </cell>
          <cell r="AV8766" t="str">
            <v>RESERVADO FDL</v>
          </cell>
        </row>
        <row r="8767">
          <cell r="AP8767">
            <v>413531</v>
          </cell>
          <cell r="AQ8767">
            <v>18001255</v>
          </cell>
          <cell r="AR8767">
            <v>18</v>
          </cell>
          <cell r="AS8767">
            <v>42313</v>
          </cell>
          <cell r="AT8767" t="str">
            <v>CONV-011-2011 Terminado Reconstrucción IDU Circuito Movilidad  -</v>
          </cell>
          <cell r="AU8767">
            <v>0</v>
          </cell>
          <cell r="AV8767" t="str">
            <v>sc</v>
          </cell>
        </row>
        <row r="8768">
          <cell r="AP8768">
            <v>413575</v>
          </cell>
          <cell r="AQ8768">
            <v>18001272</v>
          </cell>
          <cell r="AR8768">
            <v>18</v>
          </cell>
          <cell r="AS8768">
            <v>42409</v>
          </cell>
          <cell r="AT8768" t="str">
            <v>IDU-1717-2014 Terminado Mantenimiento Periódico IDU Circuito Movilidad  -</v>
          </cell>
          <cell r="AU8768">
            <v>0</v>
          </cell>
          <cell r="AV8768" t="str">
            <v>sc</v>
          </cell>
        </row>
        <row r="8769">
          <cell r="AP8769">
            <v>413596</v>
          </cell>
          <cell r="AQ8769">
            <v>18001282</v>
          </cell>
          <cell r="AR8769">
            <v>18</v>
          </cell>
          <cell r="AS8769">
            <v>42667</v>
          </cell>
          <cell r="AT8769" t="str">
            <v>SD Terminado Mantenimiento Periódico UAERMV Circuito Movilidad SD Intervenida 14/03/2013 Reporte depuración ejecución UMV-</v>
          </cell>
          <cell r="AU8769">
            <v>0</v>
          </cell>
          <cell r="AV8769" t="str">
            <v>sc</v>
          </cell>
        </row>
        <row r="8770">
          <cell r="AP8770">
            <v>413598</v>
          </cell>
          <cell r="AQ8770">
            <v>18001282</v>
          </cell>
          <cell r="AR8770">
            <v>18</v>
          </cell>
          <cell r="AS8770">
            <v>42313</v>
          </cell>
          <cell r="AT8770" t="str">
            <v>CONV-011-2011 Terminado Acciones de Movilidad IDU Circuito Movilidad  -</v>
          </cell>
          <cell r="AU8770">
            <v>0</v>
          </cell>
          <cell r="AV8770" t="str">
            <v>sc</v>
          </cell>
        </row>
        <row r="8771">
          <cell r="AP8771">
            <v>413683</v>
          </cell>
          <cell r="AQ8771">
            <v>18001318</v>
          </cell>
          <cell r="AR8771">
            <v>18</v>
          </cell>
          <cell r="AS8771">
            <v>42313</v>
          </cell>
          <cell r="AT8771" t="str">
            <v>CONV-011-2011 Terminado Reconstrucción IDU Circuito Movilidad  -</v>
          </cell>
          <cell r="AU8771">
            <v>0</v>
          </cell>
          <cell r="AV8771" t="str">
            <v>sc</v>
          </cell>
        </row>
        <row r="8772">
          <cell r="AP8772">
            <v>413737</v>
          </cell>
          <cell r="AQ8772">
            <v>18001340</v>
          </cell>
          <cell r="AR8772">
            <v>18</v>
          </cell>
          <cell r="AS8772">
            <v>42313</v>
          </cell>
          <cell r="AT8772" t="str">
            <v>CONV-011-2011 Terminado Acciones de Movilidad IDU Circuito Movilidad  -</v>
          </cell>
          <cell r="AU8772">
            <v>0</v>
          </cell>
          <cell r="AV8772" t="str">
            <v>sc</v>
          </cell>
        </row>
        <row r="8773">
          <cell r="AP8773">
            <v>413739</v>
          </cell>
          <cell r="AQ8773">
            <v>18001340</v>
          </cell>
          <cell r="AR8773">
            <v>18</v>
          </cell>
          <cell r="AS8773">
            <v>42667</v>
          </cell>
          <cell r="AT8773" t="str">
            <v>SD Terminado Mantenimiento Periódico UAERMV Circuito Movilidad SD Intervenida 26/02/2013 Reporte depuración ejecución UMV-</v>
          </cell>
          <cell r="AU8773">
            <v>0</v>
          </cell>
          <cell r="AV8773" t="str">
            <v>sc</v>
          </cell>
        </row>
        <row r="8774">
          <cell r="AP8774">
            <v>413827</v>
          </cell>
          <cell r="AQ8774">
            <v>18001376</v>
          </cell>
          <cell r="AR8774">
            <v>18</v>
          </cell>
          <cell r="AS8774">
            <v>42313</v>
          </cell>
          <cell r="AT8774" t="str">
            <v>CONV-011-2011 Terminado Acciones de Movilidad IDU Circuito Movilidad  -</v>
          </cell>
          <cell r="AU8774">
            <v>0</v>
          </cell>
          <cell r="AV8774" t="str">
            <v>sc</v>
          </cell>
        </row>
        <row r="8775">
          <cell r="AP8775">
            <v>413829</v>
          </cell>
          <cell r="AQ8775">
            <v>18001376</v>
          </cell>
          <cell r="AR8775">
            <v>18</v>
          </cell>
          <cell r="AS8775">
            <v>42667</v>
          </cell>
          <cell r="AT8775" t="str">
            <v>SD Terminado Mantenimiento Periódico UAERMV Circuito Movilidad SD Intervenida 26/02/2013 Reporte depuración ejecución UMV-</v>
          </cell>
          <cell r="AU8775">
            <v>0</v>
          </cell>
          <cell r="AV8775" t="str">
            <v>sc</v>
          </cell>
        </row>
        <row r="8776">
          <cell r="AP8776">
            <v>413874</v>
          </cell>
          <cell r="AQ8776">
            <v>18001400</v>
          </cell>
          <cell r="AR8776">
            <v>18</v>
          </cell>
          <cell r="AS8776">
            <v>42409</v>
          </cell>
          <cell r="AT8776" t="str">
            <v>IDU-1717-2014 Terminado Mantenimiento Periódico IDU Circuito Movilidad  -</v>
          </cell>
          <cell r="AU8776">
            <v>0</v>
          </cell>
          <cell r="AV8776" t="str">
            <v>sc</v>
          </cell>
        </row>
        <row r="8777">
          <cell r="AP8777">
            <v>413883</v>
          </cell>
          <cell r="AQ8777">
            <v>18001404</v>
          </cell>
          <cell r="AR8777">
            <v>18</v>
          </cell>
          <cell r="AS8777">
            <v>42762</v>
          </cell>
          <cell r="AT8777" t="str">
            <v>SD Terminado Acciones de Movilidad UAERMV Circuito Movilidad Salvando Vidas -</v>
          </cell>
          <cell r="AU8777">
            <v>0</v>
          </cell>
          <cell r="AV8777" t="str">
            <v>sc</v>
          </cell>
        </row>
        <row r="8778">
          <cell r="AP8778">
            <v>413912</v>
          </cell>
          <cell r="AQ8778">
            <v>18001415</v>
          </cell>
          <cell r="AR8778">
            <v>18</v>
          </cell>
          <cell r="AS8778">
            <v>42313</v>
          </cell>
          <cell r="AT8778" t="str">
            <v>CONV-011-2011 Terminado Acciones de Movilidad IDU Circuito Movilidad  -</v>
          </cell>
          <cell r="AU8778">
            <v>0</v>
          </cell>
          <cell r="AV8778" t="str">
            <v>sc</v>
          </cell>
        </row>
        <row r="8779">
          <cell r="AP8779">
            <v>413914</v>
          </cell>
          <cell r="AQ8779">
            <v>18001415</v>
          </cell>
          <cell r="AR8779">
            <v>18</v>
          </cell>
          <cell r="AS8779">
            <v>42667</v>
          </cell>
          <cell r="AT8779" t="str">
            <v>SD Terminado Mantenimiento Periódico UAERMV Circuito Movilidad SD Intervenida 25/02/2013 Reporte depuración ejecución UMV-</v>
          </cell>
          <cell r="AU8779">
            <v>0</v>
          </cell>
          <cell r="AV8779" t="str">
            <v>sc</v>
          </cell>
        </row>
        <row r="8780">
          <cell r="AP8780">
            <v>413968</v>
          </cell>
          <cell r="AQ8780">
            <v>18001432</v>
          </cell>
          <cell r="AR8780">
            <v>18</v>
          </cell>
          <cell r="AS8780">
            <v>42762</v>
          </cell>
          <cell r="AT8780" t="str">
            <v>SD Terminado Acciones de Movilidad UAERMV Circuito Movilidad Salvando Vidas -</v>
          </cell>
          <cell r="AU8780">
            <v>0</v>
          </cell>
          <cell r="AV8780" t="str">
            <v>sc</v>
          </cell>
        </row>
        <row r="8781">
          <cell r="AP8781">
            <v>414033</v>
          </cell>
          <cell r="AQ8781">
            <v>18001458</v>
          </cell>
          <cell r="AR8781">
            <v>18</v>
          </cell>
          <cell r="AS8781">
            <v>42313</v>
          </cell>
          <cell r="AT8781" t="str">
            <v>CONV-011-2011 Terminado Acciones de Movilidad IDU Circuito Movilidad  -</v>
          </cell>
          <cell r="AU8781">
            <v>0</v>
          </cell>
          <cell r="AV8781" t="str">
            <v>sc</v>
          </cell>
        </row>
        <row r="8782">
          <cell r="AP8782">
            <v>414035</v>
          </cell>
          <cell r="AQ8782">
            <v>18001458</v>
          </cell>
          <cell r="AR8782">
            <v>18</v>
          </cell>
          <cell r="AS8782">
            <v>42667</v>
          </cell>
          <cell r="AT8782" t="str">
            <v>SD Terminado Mantenimiento Periódico UAERMV Circuito Movilidad SD Intervenida 25/02/2013 Reporte depuración ejecución UMV-</v>
          </cell>
          <cell r="AU8782">
            <v>0</v>
          </cell>
          <cell r="AV8782" t="str">
            <v>sc</v>
          </cell>
        </row>
        <row r="8783">
          <cell r="AP8783">
            <v>414110</v>
          </cell>
          <cell r="AQ8783">
            <v>18001483</v>
          </cell>
          <cell r="AR8783">
            <v>18</v>
          </cell>
          <cell r="AS8783">
            <v>42313</v>
          </cell>
          <cell r="AT8783" t="str">
            <v>IDU-64-2012 Terminado Reconstrucción IDU Circuito Movilidad  -Calzada2-POLIZA ESTABILIDAD ACTIVA</v>
          </cell>
          <cell r="AU8783">
            <v>43935</v>
          </cell>
          <cell r="AV8783" t="str">
            <v>sc</v>
          </cell>
        </row>
        <row r="8784">
          <cell r="AP8784">
            <v>414149</v>
          </cell>
          <cell r="AQ8784">
            <v>18001498</v>
          </cell>
          <cell r="AR8784">
            <v>18</v>
          </cell>
          <cell r="AS8784">
            <v>42313</v>
          </cell>
          <cell r="AT8784" t="str">
            <v>CONV-011-2011 Terminado Acciones de Movilidad IDU Arterial  -</v>
          </cell>
          <cell r="AU8784">
            <v>0</v>
          </cell>
          <cell r="AV8784" t="str">
            <v>sc</v>
          </cell>
        </row>
        <row r="8785">
          <cell r="AP8785">
            <v>414151</v>
          </cell>
          <cell r="AQ8785">
            <v>18001498</v>
          </cell>
          <cell r="AR8785">
            <v>18</v>
          </cell>
          <cell r="AS8785">
            <v>41411</v>
          </cell>
          <cell r="AT8785" t="str">
            <v>CONV-IDU-011-2011 Terminado Mantenimiento Periódico UAERMV Arterial  -</v>
          </cell>
          <cell r="AU8785">
            <v>0</v>
          </cell>
          <cell r="AV8785" t="str">
            <v>sc</v>
          </cell>
        </row>
        <row r="8786">
          <cell r="AP8786">
            <v>414154</v>
          </cell>
          <cell r="AQ8786">
            <v>18001499</v>
          </cell>
          <cell r="AR8786">
            <v>18</v>
          </cell>
          <cell r="AS8786">
            <v>42313</v>
          </cell>
          <cell r="AT8786" t="str">
            <v>IDU-1804-2013 Terminado Mantenimiento Rutinario IDU Arterial  -</v>
          </cell>
          <cell r="AU8786">
            <v>0</v>
          </cell>
          <cell r="AV8786" t="str">
            <v>sc</v>
          </cell>
        </row>
        <row r="8787">
          <cell r="AP8787">
            <v>414156</v>
          </cell>
          <cell r="AQ8787">
            <v>18001499</v>
          </cell>
          <cell r="AR8787">
            <v>18</v>
          </cell>
          <cell r="AS8787">
            <v>42313</v>
          </cell>
          <cell r="AT8787" t="str">
            <v>IDU-1804-2013 Terminado Mantenimiento Rutinario IDU Arterial  -</v>
          </cell>
          <cell r="AU8787">
            <v>0</v>
          </cell>
          <cell r="AV8787" t="str">
            <v>sc</v>
          </cell>
        </row>
        <row r="8788">
          <cell r="AP8788">
            <v>414198</v>
          </cell>
          <cell r="AQ8788">
            <v>18001516</v>
          </cell>
          <cell r="AR8788">
            <v>18</v>
          </cell>
          <cell r="AS8788">
            <v>42313</v>
          </cell>
          <cell r="AT8788" t="str">
            <v>IDU-64-2012 Terminado Rehabilitación IDU Circuito Movilidad  -Calzada2-POLIZA ESTABILIDAD ACTIVA</v>
          </cell>
          <cell r="AU8788">
            <v>43935</v>
          </cell>
          <cell r="AV8788" t="str">
            <v>sc</v>
          </cell>
        </row>
        <row r="8789">
          <cell r="AP8789">
            <v>414201</v>
          </cell>
          <cell r="AQ8789">
            <v>18001517</v>
          </cell>
          <cell r="AR8789">
            <v>18</v>
          </cell>
          <cell r="AS8789">
            <v>42409</v>
          </cell>
          <cell r="AT8789" t="str">
            <v>IDU-1717-2014 Terminado Mantenimiento Periódico IDU Circuito Movilidad  -</v>
          </cell>
          <cell r="AU8789">
            <v>0</v>
          </cell>
          <cell r="AV8789" t="str">
            <v>sc</v>
          </cell>
        </row>
        <row r="8790">
          <cell r="AP8790">
            <v>414213</v>
          </cell>
          <cell r="AQ8790">
            <v>18001521</v>
          </cell>
          <cell r="AR8790">
            <v>18</v>
          </cell>
          <cell r="AS8790">
            <v>42667</v>
          </cell>
          <cell r="AT8790" t="str">
            <v>SD Terminado Mantenimiento Periódico UAERMV Circuito Movilidad SD Intervenida 22/02/2013 Reporte depuración ejecución UMV-</v>
          </cell>
          <cell r="AU8790">
            <v>0</v>
          </cell>
          <cell r="AV8790" t="str">
            <v>sc</v>
          </cell>
        </row>
        <row r="8791">
          <cell r="AP8791">
            <v>414215</v>
          </cell>
          <cell r="AQ8791">
            <v>18001521</v>
          </cell>
          <cell r="AR8791">
            <v>18</v>
          </cell>
          <cell r="AS8791">
            <v>42313</v>
          </cell>
          <cell r="AT8791" t="str">
            <v>CONV-011-2011 Terminado Acciones de Movilidad IDU Circuito Movilidad  -</v>
          </cell>
          <cell r="AU8791">
            <v>0</v>
          </cell>
          <cell r="AV8791" t="str">
            <v>sc</v>
          </cell>
        </row>
        <row r="8792">
          <cell r="AP8792">
            <v>414376</v>
          </cell>
          <cell r="AQ8792">
            <v>18001578</v>
          </cell>
          <cell r="AR8792">
            <v>18</v>
          </cell>
          <cell r="AS8792">
            <v>42313</v>
          </cell>
          <cell r="AT8792" t="str">
            <v>CONV-011-2011 Terminado Acciones de Movilidad IDU Circuito Movilidad  -</v>
          </cell>
          <cell r="AU8792">
            <v>0</v>
          </cell>
          <cell r="AV8792" t="str">
            <v>sc</v>
          </cell>
        </row>
        <row r="8793">
          <cell r="AP8793">
            <v>414378</v>
          </cell>
          <cell r="AQ8793">
            <v>18001578</v>
          </cell>
          <cell r="AR8793">
            <v>18</v>
          </cell>
          <cell r="AS8793">
            <v>41411</v>
          </cell>
          <cell r="AT8793" t="str">
            <v>CONV-IDU-011-2011 Terminado Mantenimiento Periódico UAERMV Circuito Movilidad  -</v>
          </cell>
          <cell r="AU8793">
            <v>0</v>
          </cell>
          <cell r="AV8793" t="str">
            <v>sc</v>
          </cell>
        </row>
        <row r="8794">
          <cell r="AP8794">
            <v>414448</v>
          </cell>
          <cell r="AQ8794">
            <v>18001597</v>
          </cell>
          <cell r="AR8794">
            <v>18</v>
          </cell>
          <cell r="AS8794">
            <v>42313</v>
          </cell>
          <cell r="AT8794" t="str">
            <v>IDU-1804-2013 Terminado Mantenimiento Rutinario IDU Arterial  -</v>
          </cell>
          <cell r="AU8794">
            <v>0</v>
          </cell>
          <cell r="AV8794" t="str">
            <v>sc</v>
          </cell>
        </row>
        <row r="8795">
          <cell r="AP8795">
            <v>414454</v>
          </cell>
          <cell r="AQ8795">
            <v>18001600</v>
          </cell>
          <cell r="AR8795">
            <v>18</v>
          </cell>
          <cell r="AS8795">
            <v>42768</v>
          </cell>
          <cell r="AT8795" t="str">
            <v>SD Reservado Acciones de Movilidad UAERMV Intermedia Salvando Vidas -</v>
          </cell>
          <cell r="AU8795">
            <v>0</v>
          </cell>
          <cell r="AV8795" t="str">
            <v>sc</v>
          </cell>
        </row>
        <row r="8796">
          <cell r="AP8796">
            <v>414510</v>
          </cell>
          <cell r="AQ8796">
            <v>18001615</v>
          </cell>
          <cell r="AR8796">
            <v>18</v>
          </cell>
          <cell r="AS8796">
            <v>42313</v>
          </cell>
          <cell r="AT8796" t="str">
            <v>CONV-011-2011 Terminado Acciones de Movilidad IDU Arterial  -</v>
          </cell>
          <cell r="AU8796">
            <v>0</v>
          </cell>
          <cell r="AV8796" t="str">
            <v>sc</v>
          </cell>
        </row>
        <row r="8797">
          <cell r="AP8797">
            <v>414512</v>
          </cell>
          <cell r="AQ8797">
            <v>18001615</v>
          </cell>
          <cell r="AR8797">
            <v>18</v>
          </cell>
          <cell r="AS8797">
            <v>41411</v>
          </cell>
          <cell r="AT8797" t="str">
            <v>CONV-IDU-011-2011 Terminado Mantenimiento Periódico UAERMV Arterial  -</v>
          </cell>
          <cell r="AU8797">
            <v>0</v>
          </cell>
          <cell r="AV8797" t="str">
            <v>sc</v>
          </cell>
        </row>
        <row r="8798">
          <cell r="AP8798">
            <v>414586</v>
          </cell>
          <cell r="AQ8798">
            <v>18001633</v>
          </cell>
          <cell r="AR8798">
            <v>18</v>
          </cell>
          <cell r="AS8798">
            <v>42313</v>
          </cell>
          <cell r="AT8798" t="str">
            <v>CONV-011-2011 Terminado Acciones de Movilidad IDU Circuito Movilidad  -</v>
          </cell>
          <cell r="AU8798">
            <v>0</v>
          </cell>
          <cell r="AV8798" t="str">
            <v>sc</v>
          </cell>
        </row>
        <row r="8799">
          <cell r="AP8799">
            <v>414588</v>
          </cell>
          <cell r="AQ8799">
            <v>18001633</v>
          </cell>
          <cell r="AR8799">
            <v>18</v>
          </cell>
          <cell r="AS8799">
            <v>41411</v>
          </cell>
          <cell r="AT8799" t="str">
            <v>CONV-IDU-011-2011 Terminado Mantenimiento Periódico UAERMV Circuito Movilidad  -</v>
          </cell>
          <cell r="AU8799">
            <v>0</v>
          </cell>
          <cell r="AV8799" t="str">
            <v>sc</v>
          </cell>
        </row>
        <row r="8800">
          <cell r="AP8800">
            <v>414600</v>
          </cell>
          <cell r="AQ8800">
            <v>18001637</v>
          </cell>
          <cell r="AR8800">
            <v>18</v>
          </cell>
          <cell r="AS8800">
            <v>42667</v>
          </cell>
          <cell r="AT8800" t="str">
            <v>SD Terminado Mantenimiento Periódico UAERMV Arterial SD Intervenida 30/10/2012 Reporte depuración ejecución UMV-Calzada6-POLIZA ESTABILIDAD ACTIVA</v>
          </cell>
          <cell r="AU8800">
            <v>43065</v>
          </cell>
          <cell r="AV8800" t="str">
            <v>sc</v>
          </cell>
        </row>
        <row r="8801">
          <cell r="AP8801">
            <v>414602</v>
          </cell>
          <cell r="AQ8801">
            <v>18001637</v>
          </cell>
          <cell r="AR8801">
            <v>18</v>
          </cell>
          <cell r="AS8801">
            <v>42313</v>
          </cell>
          <cell r="AT8801" t="str">
            <v>CONV-008-2011 Terminado Acciones de Movilidad IDU Arterial  -Calzada6-POLIZA ESTABILIDAD ACTIVA</v>
          </cell>
          <cell r="AU8801">
            <v>43065</v>
          </cell>
          <cell r="AV8801" t="str">
            <v>sc</v>
          </cell>
        </row>
        <row r="8802">
          <cell r="AP8802">
            <v>414604</v>
          </cell>
          <cell r="AQ8802">
            <v>18001637</v>
          </cell>
          <cell r="AR8802">
            <v>18</v>
          </cell>
          <cell r="AS8802">
            <v>42667</v>
          </cell>
          <cell r="AT8802" t="str">
            <v>SD Terminado Mantenimiento Periódico UAERMV Arterial SD Intervenida 30/10/2012 Reporte depuración ejecución UMV-Calzada6-POLIZA ESTABILIDAD ACTIVA</v>
          </cell>
          <cell r="AU8802">
            <v>43065</v>
          </cell>
          <cell r="AV8802" t="str">
            <v>sc</v>
          </cell>
        </row>
        <row r="8803">
          <cell r="AP8803">
            <v>414606</v>
          </cell>
          <cell r="AQ8803">
            <v>18001637</v>
          </cell>
          <cell r="AR8803">
            <v>18</v>
          </cell>
          <cell r="AS8803">
            <v>42313</v>
          </cell>
          <cell r="AT8803" t="str">
            <v>CONV-008-2011 Terminado Acciones de Movilidad IDU Arterial  -Calzada6-POLIZA ESTABILIDAD ACTIVA</v>
          </cell>
          <cell r="AU8803">
            <v>43065</v>
          </cell>
          <cell r="AV8803" t="str">
            <v>sc</v>
          </cell>
        </row>
        <row r="8804">
          <cell r="AP8804">
            <v>414734</v>
          </cell>
          <cell r="AQ8804">
            <v>18001682</v>
          </cell>
          <cell r="AR8804">
            <v>18</v>
          </cell>
          <cell r="AS8804">
            <v>42313</v>
          </cell>
          <cell r="AT8804" t="str">
            <v>CONV-011-2011 Terminado Acciones de Movilidad IDU Circuito Movilidad  -</v>
          </cell>
          <cell r="AU8804">
            <v>0</v>
          </cell>
          <cell r="AV8804" t="str">
            <v>sc</v>
          </cell>
        </row>
        <row r="8805">
          <cell r="AP8805">
            <v>414736</v>
          </cell>
          <cell r="AQ8805">
            <v>18001682</v>
          </cell>
          <cell r="AR8805">
            <v>18</v>
          </cell>
          <cell r="AS8805">
            <v>42667</v>
          </cell>
          <cell r="AT8805" t="str">
            <v>SD Terminado Mantenimiento Periódico UAERMV Circuito Movilidad SD Intervenida 07/03/2013 Reporte depuración ejecución UMV-</v>
          </cell>
          <cell r="AU8805">
            <v>0</v>
          </cell>
          <cell r="AV8805" t="str">
            <v>sc</v>
          </cell>
        </row>
        <row r="8806">
          <cell r="AP8806">
            <v>414823</v>
          </cell>
          <cell r="AQ8806">
            <v>18001714</v>
          </cell>
          <cell r="AR8806">
            <v>18</v>
          </cell>
          <cell r="AS8806">
            <v>42313</v>
          </cell>
          <cell r="AT8806" t="str">
            <v>CONV-011-2011 Terminado Acciones de Movilidad IDU Circuito Movilidad  -</v>
          </cell>
          <cell r="AU8806">
            <v>0</v>
          </cell>
          <cell r="AV8806" t="str">
            <v>sc</v>
          </cell>
        </row>
        <row r="8807">
          <cell r="AP8807">
            <v>414841</v>
          </cell>
          <cell r="AQ8807">
            <v>18001720</v>
          </cell>
          <cell r="AR8807">
            <v>18</v>
          </cell>
          <cell r="AS8807">
            <v>42313</v>
          </cell>
          <cell r="AT8807" t="str">
            <v>IDU-1699-2014 Terminado Mantenimiento Periódico IDU Arterial  -Calzada6-POLIZA ESTABILIDAD ACTIVA</v>
          </cell>
          <cell r="AU8807">
            <v>43065</v>
          </cell>
          <cell r="AV8807" t="str">
            <v>sc</v>
          </cell>
        </row>
        <row r="8808">
          <cell r="AP8808">
            <v>414843</v>
          </cell>
          <cell r="AQ8808">
            <v>18001720</v>
          </cell>
          <cell r="AR8808">
            <v>18</v>
          </cell>
          <cell r="AS8808">
            <v>41411</v>
          </cell>
          <cell r="AT8808" t="str">
            <v>CONV-IDU-008-2011 Terminado Mantenimiento Periódico UAERMV Arterial  -Calzada6-POLIZA ESTABILIDAD ACTIVA</v>
          </cell>
          <cell r="AU8808">
            <v>43065</v>
          </cell>
          <cell r="AV8808" t="str">
            <v>sc</v>
          </cell>
        </row>
        <row r="8809">
          <cell r="AP8809">
            <v>414845</v>
          </cell>
          <cell r="AQ8809">
            <v>18001720</v>
          </cell>
          <cell r="AR8809">
            <v>18</v>
          </cell>
          <cell r="AS8809">
            <v>42313</v>
          </cell>
          <cell r="AT8809" t="str">
            <v>CONV-008-2011 Terminado Acciones de Movilidad IDU Arterial  -Calzada6-POLIZA ESTABILIDAD ACTIVA</v>
          </cell>
          <cell r="AU8809">
            <v>43065</v>
          </cell>
          <cell r="AV8809" t="str">
            <v>sc</v>
          </cell>
        </row>
        <row r="8810">
          <cell r="AP8810">
            <v>414847</v>
          </cell>
          <cell r="AQ8810">
            <v>18001720</v>
          </cell>
          <cell r="AR8810">
            <v>18</v>
          </cell>
          <cell r="AS8810">
            <v>41411</v>
          </cell>
          <cell r="AT8810" t="str">
            <v>CONV-IDU-008-2011 Terminado Mantenimiento Periódico UAERMV Arterial  -Calzada6-POLIZA ESTABILIDAD ACTIVA</v>
          </cell>
          <cell r="AU8810">
            <v>43065</v>
          </cell>
          <cell r="AV8810" t="str">
            <v>sc</v>
          </cell>
        </row>
        <row r="8811">
          <cell r="AP8811">
            <v>414853</v>
          </cell>
          <cell r="AQ8811">
            <v>18001723</v>
          </cell>
          <cell r="AR8811">
            <v>18</v>
          </cell>
          <cell r="AS8811">
            <v>42313</v>
          </cell>
          <cell r="AT8811" t="str">
            <v>CONV-011-2011 Terminado Acciones de Movilidad IDU Arterial  -</v>
          </cell>
          <cell r="AU8811">
            <v>0</v>
          </cell>
          <cell r="AV8811" t="str">
            <v>sc</v>
          </cell>
        </row>
        <row r="8812">
          <cell r="AP8812">
            <v>414855</v>
          </cell>
          <cell r="AQ8812">
            <v>18001723</v>
          </cell>
          <cell r="AR8812">
            <v>18</v>
          </cell>
          <cell r="AS8812">
            <v>41411</v>
          </cell>
          <cell r="AT8812" t="str">
            <v>CONV-IDU-011-2011 Terminado Mantenimiento Periódico UAERMV Arterial  -</v>
          </cell>
          <cell r="AU8812">
            <v>0</v>
          </cell>
          <cell r="AV8812" t="str">
            <v>sc</v>
          </cell>
        </row>
        <row r="8813">
          <cell r="AP8813">
            <v>414941</v>
          </cell>
          <cell r="AQ8813">
            <v>18001756</v>
          </cell>
          <cell r="AR8813">
            <v>18</v>
          </cell>
          <cell r="AS8813">
            <v>42409</v>
          </cell>
          <cell r="AT8813" t="str">
            <v>IDU-1699-2014 Terminado Mantenimiento Periódico IDU Arterial  -Calzada4-POLIZA ESTABILIDAD ACTIVA</v>
          </cell>
          <cell r="AU8813">
            <v>43065</v>
          </cell>
          <cell r="AV8813" t="str">
            <v>sc</v>
          </cell>
        </row>
        <row r="8814">
          <cell r="AP8814">
            <v>414954</v>
          </cell>
          <cell r="AQ8814">
            <v>18001759</v>
          </cell>
          <cell r="AR8814">
            <v>18</v>
          </cell>
          <cell r="AS8814">
            <v>42667</v>
          </cell>
          <cell r="AT8814" t="str">
            <v>SD Terminado Mantenimiento Periódico UAERMV Circuito Movilidad SD Intervenida 06/03/2013 Reporte depuración ejecución UMV-</v>
          </cell>
          <cell r="AU8814">
            <v>0</v>
          </cell>
          <cell r="AV8814" t="str">
            <v>sc</v>
          </cell>
        </row>
        <row r="8815">
          <cell r="AP8815">
            <v>414956</v>
          </cell>
          <cell r="AQ8815">
            <v>18001759</v>
          </cell>
          <cell r="AR8815">
            <v>18</v>
          </cell>
          <cell r="AS8815">
            <v>42313</v>
          </cell>
          <cell r="AT8815" t="str">
            <v>CONV-011-2011 Terminado Acciones de Movilidad IDU Circuito Movilidad  -</v>
          </cell>
          <cell r="AU8815">
            <v>0</v>
          </cell>
          <cell r="AV8815" t="str">
            <v>sc</v>
          </cell>
        </row>
        <row r="8816">
          <cell r="AP8816">
            <v>415000</v>
          </cell>
          <cell r="AQ8816">
            <v>18001777</v>
          </cell>
          <cell r="AR8816">
            <v>18</v>
          </cell>
          <cell r="AS8816">
            <v>42313</v>
          </cell>
          <cell r="AT8816" t="str">
            <v>CONV-011-2011 Terminado Acciones de Movilidad IDU Circuito Movilidad  -</v>
          </cell>
          <cell r="AU8816">
            <v>0</v>
          </cell>
          <cell r="AV8816" t="str">
            <v>sc</v>
          </cell>
        </row>
        <row r="8817">
          <cell r="AP8817">
            <v>415045</v>
          </cell>
          <cell r="AQ8817">
            <v>18001797</v>
          </cell>
          <cell r="AR8817">
            <v>18</v>
          </cell>
          <cell r="AS8817">
            <v>42342</v>
          </cell>
          <cell r="AT8817" t="str">
            <v>IDU-135-2007 Terminado Construcción IDU Arterial  -Anden1-11-3 Calzada10-4-6-8 Ciclo2 Sep5-7-9-POLIZA ESTABILIDAD ACTIVA</v>
          </cell>
          <cell r="AU8817">
            <v>42999</v>
          </cell>
          <cell r="AV8817" t="str">
            <v>sc</v>
          </cell>
        </row>
        <row r="8818">
          <cell r="AP8818">
            <v>415052</v>
          </cell>
          <cell r="AQ8818">
            <v>18001798</v>
          </cell>
          <cell r="AR8818">
            <v>18</v>
          </cell>
          <cell r="AS8818">
            <v>42409</v>
          </cell>
          <cell r="AT8818" t="str">
            <v>IDU-1699-2014 Terminado Mantenimiento Periódico IDU Arterial  -Calzada4-POLIZA ESTABILIDAD ACTIVA</v>
          </cell>
          <cell r="AU8818">
            <v>43065</v>
          </cell>
          <cell r="AV8818" t="str">
            <v>sc</v>
          </cell>
        </row>
        <row r="8819">
          <cell r="AP8819">
            <v>415137</v>
          </cell>
          <cell r="AQ8819">
            <v>18001826</v>
          </cell>
          <cell r="AR8819">
            <v>18</v>
          </cell>
          <cell r="AS8819">
            <v>42313</v>
          </cell>
          <cell r="AT8819" t="str">
            <v>CONV-011-2011 Terminado Acciones de Movilidad IDU Circuito Movilidad  -</v>
          </cell>
          <cell r="AU8819">
            <v>0</v>
          </cell>
          <cell r="AV8819" t="str">
            <v>sc</v>
          </cell>
        </row>
        <row r="8820">
          <cell r="AP8820">
            <v>415145</v>
          </cell>
          <cell r="AQ8820">
            <v>18001828</v>
          </cell>
          <cell r="AR8820">
            <v>18</v>
          </cell>
          <cell r="AS8820">
            <v>42313</v>
          </cell>
          <cell r="AT8820" t="str">
            <v>CONV-011-2011 Terminado Acciones de Movilidad IDU Arterial  -</v>
          </cell>
          <cell r="AU8820">
            <v>0</v>
          </cell>
          <cell r="AV8820" t="str">
            <v>sc</v>
          </cell>
        </row>
        <row r="8821">
          <cell r="AP8821">
            <v>415148</v>
          </cell>
          <cell r="AQ8821">
            <v>18001829</v>
          </cell>
          <cell r="AR8821">
            <v>18</v>
          </cell>
          <cell r="AS8821">
            <v>42313</v>
          </cell>
          <cell r="AT8821" t="str">
            <v>CONV-011-2011 Terminado Acciones de Movilidad IDU Arterial  -</v>
          </cell>
          <cell r="AU8821">
            <v>0</v>
          </cell>
          <cell r="AV8821" t="str">
            <v>sc</v>
          </cell>
        </row>
        <row r="8822">
          <cell r="AP8822">
            <v>415150</v>
          </cell>
          <cell r="AQ8822">
            <v>18001829</v>
          </cell>
          <cell r="AR8822">
            <v>18</v>
          </cell>
          <cell r="AS8822">
            <v>41411</v>
          </cell>
          <cell r="AT8822" t="str">
            <v>CONV-IDU-011-2011 Terminado Mantenimiento Periódico UAERMV Arterial  -</v>
          </cell>
          <cell r="AU8822">
            <v>0</v>
          </cell>
          <cell r="AV8822" t="str">
            <v>sc</v>
          </cell>
        </row>
        <row r="8823">
          <cell r="AP8823">
            <v>415203</v>
          </cell>
          <cell r="AQ8823">
            <v>18001855</v>
          </cell>
          <cell r="AR8823">
            <v>18</v>
          </cell>
          <cell r="AS8823">
            <v>42313</v>
          </cell>
          <cell r="AT8823" t="str">
            <v>CONV-011-2011 Terminado Acciones de Movilidad IDU Arterial  -</v>
          </cell>
          <cell r="AU8823">
            <v>0</v>
          </cell>
          <cell r="AV8823" t="str">
            <v>sc</v>
          </cell>
        </row>
        <row r="8824">
          <cell r="AP8824">
            <v>415243</v>
          </cell>
          <cell r="AQ8824">
            <v>18001869</v>
          </cell>
          <cell r="AR8824">
            <v>18</v>
          </cell>
          <cell r="AS8824">
            <v>42409</v>
          </cell>
          <cell r="AT8824" t="str">
            <v>IDU-1699-2014 Terminado Mantenimiento Periódico IDU Arterial  -Calzada4-POLIZA ESTABILIDAD ACTIVA</v>
          </cell>
          <cell r="AU8824">
            <v>43065</v>
          </cell>
          <cell r="AV8824" t="str">
            <v>sc</v>
          </cell>
        </row>
        <row r="8825">
          <cell r="AP8825">
            <v>415250</v>
          </cell>
          <cell r="AQ8825">
            <v>18001870</v>
          </cell>
          <cell r="AR8825">
            <v>18</v>
          </cell>
          <cell r="AS8825">
            <v>42313</v>
          </cell>
          <cell r="AT8825" t="str">
            <v>CONV-011-2011 Terminado Acciones de Movilidad IDU Arterial  -</v>
          </cell>
          <cell r="AU8825">
            <v>0</v>
          </cell>
          <cell r="AV8825" t="str">
            <v>sc</v>
          </cell>
        </row>
        <row r="8826">
          <cell r="AP8826">
            <v>415262</v>
          </cell>
          <cell r="AQ8826">
            <v>18001876</v>
          </cell>
          <cell r="AR8826">
            <v>18</v>
          </cell>
          <cell r="AS8826">
            <v>42667</v>
          </cell>
          <cell r="AT8826" t="str">
            <v>SD Terminado Mantenimiento Periódico UAERMV Circuito Movilidad SD Intervenida 04/03/2013 Reporte depuración ejecución UMV-</v>
          </cell>
          <cell r="AU8826">
            <v>0</v>
          </cell>
          <cell r="AV8826" t="str">
            <v>sc</v>
          </cell>
        </row>
        <row r="8827">
          <cell r="AP8827">
            <v>415264</v>
          </cell>
          <cell r="AQ8827">
            <v>18001876</v>
          </cell>
          <cell r="AR8827">
            <v>18</v>
          </cell>
          <cell r="AS8827">
            <v>42313</v>
          </cell>
          <cell r="AT8827" t="str">
            <v>CONV-011-2011 Terminado Acciones de Movilidad IDU Circuito Movilidad  -</v>
          </cell>
          <cell r="AU8827">
            <v>0</v>
          </cell>
          <cell r="AV8827" t="str">
            <v>sc</v>
          </cell>
        </row>
        <row r="8828">
          <cell r="AP8828">
            <v>415314</v>
          </cell>
          <cell r="AQ8828">
            <v>18001895</v>
          </cell>
          <cell r="AR8828">
            <v>18</v>
          </cell>
          <cell r="AS8828">
            <v>42313</v>
          </cell>
          <cell r="AT8828" t="str">
            <v>CONV-011-2011 Terminado Acciones de Movilidad IDU Circuito Movilidad  -</v>
          </cell>
          <cell r="AU8828">
            <v>0</v>
          </cell>
          <cell r="AV8828" t="str">
            <v>sc</v>
          </cell>
        </row>
        <row r="8829">
          <cell r="AP8829">
            <v>415320</v>
          </cell>
          <cell r="AQ8829">
            <v>18001898</v>
          </cell>
          <cell r="AR8829">
            <v>18</v>
          </cell>
          <cell r="AS8829">
            <v>42342</v>
          </cell>
          <cell r="AT8829" t="str">
            <v>IDU-135-2007 Terminado Construcción IDU Arterial  -Anden1-11-3 Calzada10-4-6-8 Ciclo2 Sep5-7-9-POLIZA ESTABILIDAD ACTIVA</v>
          </cell>
          <cell r="AU8829">
            <v>42999</v>
          </cell>
          <cell r="AV8829" t="str">
            <v>sc</v>
          </cell>
        </row>
        <row r="8830">
          <cell r="AP8830">
            <v>415367</v>
          </cell>
          <cell r="AQ8830">
            <v>18001917</v>
          </cell>
          <cell r="AR8830">
            <v>18</v>
          </cell>
          <cell r="AS8830">
            <v>42313</v>
          </cell>
          <cell r="AT8830" t="str">
            <v>CONV-011-2011 Terminado Acciones de Movilidad IDU Arterial  -</v>
          </cell>
          <cell r="AU8830">
            <v>0</v>
          </cell>
          <cell r="AV8830" t="str">
            <v>sc</v>
          </cell>
        </row>
        <row r="8831">
          <cell r="AP8831">
            <v>415388</v>
          </cell>
          <cell r="AQ8831">
            <v>18001924</v>
          </cell>
          <cell r="AR8831">
            <v>18</v>
          </cell>
          <cell r="AS8831">
            <v>42313</v>
          </cell>
          <cell r="AT8831" t="str">
            <v>CONV-011-2011 Terminado Acciones de Movilidad IDU Circuito Movilidad  -</v>
          </cell>
          <cell r="AU8831">
            <v>0</v>
          </cell>
          <cell r="AV8831" t="str">
            <v>sc</v>
          </cell>
        </row>
        <row r="8832">
          <cell r="AP8832">
            <v>415390</v>
          </cell>
          <cell r="AQ8832">
            <v>18001924</v>
          </cell>
          <cell r="AR8832">
            <v>18</v>
          </cell>
          <cell r="AS8832">
            <v>42667</v>
          </cell>
          <cell r="AT8832" t="str">
            <v>SD Terminado Mantenimiento Periódico UAERMV Circuito Movilidad SD Intervenida 02/06/2012 Reporte depuración ejecución UMV-</v>
          </cell>
          <cell r="AU8832">
            <v>0</v>
          </cell>
          <cell r="AV8832" t="str">
            <v>sc</v>
          </cell>
        </row>
        <row r="8833">
          <cell r="AP8833">
            <v>415429</v>
          </cell>
          <cell r="AQ8833">
            <v>18001941</v>
          </cell>
          <cell r="AR8833">
            <v>18</v>
          </cell>
          <cell r="AS8833">
            <v>42313</v>
          </cell>
          <cell r="AT8833" t="str">
            <v>CONV-011-2011 Terminado Acciones de Movilidad IDU Arterial  -</v>
          </cell>
          <cell r="AU8833">
            <v>0</v>
          </cell>
          <cell r="AV8833" t="str">
            <v>sc</v>
          </cell>
        </row>
        <row r="8834">
          <cell r="AP8834">
            <v>415444</v>
          </cell>
          <cell r="AQ8834">
            <v>18001947</v>
          </cell>
          <cell r="AR8834">
            <v>18</v>
          </cell>
          <cell r="AS8834">
            <v>42342</v>
          </cell>
          <cell r="AT8834" t="str">
            <v>IDU-135-2007 Terminado Construcción IDU Arterial  -Anden1-11-3 Calzada10-4-6-8 Ciclo2 Sep5-7-9-POLIZA ESTABILIDAD ACTIVA</v>
          </cell>
          <cell r="AU8834">
            <v>42999</v>
          </cell>
          <cell r="AV8834" t="str">
            <v>sc</v>
          </cell>
        </row>
        <row r="8835">
          <cell r="AP8835">
            <v>415501</v>
          </cell>
          <cell r="AQ8835">
            <v>18001970</v>
          </cell>
          <cell r="AR8835">
            <v>18</v>
          </cell>
          <cell r="AS8835">
            <v>42667</v>
          </cell>
          <cell r="AT8835" t="str">
            <v>SD Terminado Mantenimiento Periódico UAERMV Circuito Movilidad SD Intervenida 05/03/2013 Reporte depuración ejecución UMV-</v>
          </cell>
          <cell r="AU8835">
            <v>0</v>
          </cell>
          <cell r="AV8835" t="str">
            <v>sc</v>
          </cell>
        </row>
        <row r="8836">
          <cell r="AP8836">
            <v>415503</v>
          </cell>
          <cell r="AQ8836">
            <v>18001970</v>
          </cell>
          <cell r="AR8836">
            <v>18</v>
          </cell>
          <cell r="AS8836">
            <v>42313</v>
          </cell>
          <cell r="AT8836" t="str">
            <v>CONV-011-2011 Terminado Acciones de Movilidad IDU Circuito Movilidad  -</v>
          </cell>
          <cell r="AU8836">
            <v>0</v>
          </cell>
          <cell r="AV8836" t="str">
            <v>sc</v>
          </cell>
        </row>
        <row r="8837">
          <cell r="AP8837">
            <v>415590</v>
          </cell>
          <cell r="AQ8837">
            <v>18002008</v>
          </cell>
          <cell r="AR8837">
            <v>18</v>
          </cell>
          <cell r="AS8837">
            <v>42342</v>
          </cell>
          <cell r="AT8837" t="str">
            <v>IDU-135-2007 Terminado Construcción IDU Arterial  -Anden1-11-3 Calzada10-4-6-8 Ciclo2 Sep5-7-9-POLIZA ESTABILIDAD ACTIVA</v>
          </cell>
          <cell r="AU8837">
            <v>42999</v>
          </cell>
          <cell r="AV8837" t="str">
            <v>sc</v>
          </cell>
        </row>
        <row r="8838">
          <cell r="AP8838">
            <v>415613</v>
          </cell>
          <cell r="AQ8838">
            <v>18002017</v>
          </cell>
          <cell r="AR8838">
            <v>18</v>
          </cell>
          <cell r="AS8838">
            <v>42313</v>
          </cell>
          <cell r="AT8838" t="str">
            <v>CONV-011-2011 Terminado Acciones de Movilidad IDU Circuito Movilidad  -</v>
          </cell>
          <cell r="AU8838">
            <v>0</v>
          </cell>
          <cell r="AV8838" t="str">
            <v>sc</v>
          </cell>
        </row>
        <row r="8839">
          <cell r="AP8839">
            <v>415615</v>
          </cell>
          <cell r="AQ8839">
            <v>18002017</v>
          </cell>
          <cell r="AR8839">
            <v>18</v>
          </cell>
          <cell r="AS8839">
            <v>42667</v>
          </cell>
          <cell r="AT8839" t="str">
            <v>SD Terminado Mantenimiento Periódico UAERMV Circuito Movilidad SD Intervenida 18/03/2013 Reporte depuración ejecución UMV-</v>
          </cell>
          <cell r="AU8839">
            <v>0</v>
          </cell>
          <cell r="AV8839" t="str">
            <v>sc</v>
          </cell>
        </row>
        <row r="8840">
          <cell r="AP8840">
            <v>415744</v>
          </cell>
          <cell r="AQ8840">
            <v>18002067</v>
          </cell>
          <cell r="AR8840">
            <v>18</v>
          </cell>
          <cell r="AS8840">
            <v>42313</v>
          </cell>
          <cell r="AT8840" t="str">
            <v>CONV-011-2011 Terminado Acciones de Movilidad IDU Circuito Movilidad  -</v>
          </cell>
          <cell r="AU8840">
            <v>0</v>
          </cell>
          <cell r="AV8840" t="str">
            <v>sc</v>
          </cell>
        </row>
        <row r="8841">
          <cell r="AP8841">
            <v>415792</v>
          </cell>
          <cell r="AQ8841">
            <v>18002087</v>
          </cell>
          <cell r="AR8841">
            <v>18</v>
          </cell>
          <cell r="AS8841">
            <v>42768</v>
          </cell>
          <cell r="AT8841" t="str">
            <v>SD Reservado Acciones de Movilidad UAERMV Local Salvando Vidas -</v>
          </cell>
          <cell r="AU8841">
            <v>0</v>
          </cell>
          <cell r="AV8841" t="str">
            <v>sc</v>
          </cell>
        </row>
        <row r="8842">
          <cell r="AP8842">
            <v>415795</v>
          </cell>
          <cell r="AQ8842">
            <v>18002088</v>
          </cell>
          <cell r="AR8842">
            <v>18</v>
          </cell>
          <cell r="AS8842">
            <v>42768</v>
          </cell>
          <cell r="AT8842" t="str">
            <v>SD Reservado Acciones de Movilidad UAERMV Local Salvando Vidas -</v>
          </cell>
          <cell r="AU8842">
            <v>0</v>
          </cell>
          <cell r="AV8842" t="str">
            <v>sc</v>
          </cell>
        </row>
        <row r="8843">
          <cell r="AP8843">
            <v>415831</v>
          </cell>
          <cell r="AQ8843">
            <v>18002104</v>
          </cell>
          <cell r="AR8843">
            <v>18</v>
          </cell>
          <cell r="AS8843">
            <v>42768</v>
          </cell>
          <cell r="AT8843" t="str">
            <v>SD Reservado Acciones de Movilidad UAERMV Local Salvando Vidas -</v>
          </cell>
          <cell r="AU8843">
            <v>0</v>
          </cell>
          <cell r="AV8843" t="str">
            <v>sc</v>
          </cell>
        </row>
        <row r="8844">
          <cell r="AP8844">
            <v>415846</v>
          </cell>
          <cell r="AQ8844">
            <v>18002115</v>
          </cell>
          <cell r="AR8844">
            <v>18</v>
          </cell>
          <cell r="AS8844">
            <v>42313</v>
          </cell>
          <cell r="AT8844" t="str">
            <v>CONV-011-2011 Terminado Acciones de Movilidad IDU Circuito Movilidad  -</v>
          </cell>
          <cell r="AU8844">
            <v>0</v>
          </cell>
          <cell r="AV8844" t="str">
            <v>sc</v>
          </cell>
        </row>
        <row r="8845">
          <cell r="AP8845">
            <v>415948</v>
          </cell>
          <cell r="AQ8845">
            <v>18002162</v>
          </cell>
          <cell r="AR8845">
            <v>18</v>
          </cell>
          <cell r="AS8845">
            <v>42313</v>
          </cell>
          <cell r="AT8845" t="str">
            <v>CONV-011-2011 Terminado Acciones de Movilidad IDU Circuito Movilidad  -</v>
          </cell>
          <cell r="AU8845">
            <v>0</v>
          </cell>
          <cell r="AV8845" t="str">
            <v>sc</v>
          </cell>
        </row>
        <row r="8846">
          <cell r="AP8846">
            <v>416010</v>
          </cell>
          <cell r="AQ8846">
            <v>18002192</v>
          </cell>
          <cell r="AR8846">
            <v>18</v>
          </cell>
          <cell r="AS8846">
            <v>42313</v>
          </cell>
          <cell r="AT8846" t="str">
            <v>CONV-011-2011 Terminado Acciones de Movilidad IDU Circuito Movilidad  -</v>
          </cell>
          <cell r="AU8846">
            <v>0</v>
          </cell>
          <cell r="AV8846" t="str">
            <v>sc</v>
          </cell>
        </row>
        <row r="8847">
          <cell r="AP8847">
            <v>416147</v>
          </cell>
          <cell r="AQ8847">
            <v>18002255</v>
          </cell>
          <cell r="AR8847">
            <v>18</v>
          </cell>
          <cell r="AS8847">
            <v>42342</v>
          </cell>
          <cell r="AT8847" t="str">
            <v>IDU-135-2007 Terminado Construcción IDU Arterial  -Anden1-11-3 Calzada10-4-6-8 Ciclo2 Sep5-7-9-POLIZA ESTABILIDAD ACTIVA</v>
          </cell>
          <cell r="AU8847">
            <v>42999</v>
          </cell>
          <cell r="AV8847" t="str">
            <v>sc</v>
          </cell>
        </row>
        <row r="8848">
          <cell r="AP8848">
            <v>416493</v>
          </cell>
          <cell r="AQ8848">
            <v>18002415</v>
          </cell>
          <cell r="AR8848">
            <v>18</v>
          </cell>
          <cell r="AS8848">
            <v>42342</v>
          </cell>
          <cell r="AT8848" t="str">
            <v>IDU-135-2007 Terminado Construcción IDU Arterial  -Anden1-11-3 Calzada10-4-6-8 Ciclo2 Sep5-7-9-POLIZA ESTABILIDAD ACTIVA</v>
          </cell>
          <cell r="AU8848">
            <v>42999</v>
          </cell>
          <cell r="AV8848" t="str">
            <v>sc</v>
          </cell>
        </row>
        <row r="8849">
          <cell r="AP8849">
            <v>416672</v>
          </cell>
          <cell r="AQ8849">
            <v>18002482</v>
          </cell>
          <cell r="AR8849">
            <v>18</v>
          </cell>
          <cell r="AS8849">
            <v>42278</v>
          </cell>
          <cell r="AT8849" t="str">
            <v>SD Terminado Mantenimiento Periódico UAERMV Circuito Movilidad  -</v>
          </cell>
          <cell r="AU8849">
            <v>0</v>
          </cell>
          <cell r="AV8849" t="str">
            <v>sc</v>
          </cell>
        </row>
        <row r="8850">
          <cell r="AP8850">
            <v>416774</v>
          </cell>
          <cell r="AQ8850">
            <v>18002516</v>
          </cell>
          <cell r="AR8850">
            <v>18</v>
          </cell>
          <cell r="AS8850">
            <v>42342</v>
          </cell>
          <cell r="AT8850" t="str">
            <v>IDU-135-2007 Terminado Construcción IDU Arterial  -Anden1-11-3 Calzada10-4-6-8 Ciclo2 Sep5-7-9-POLIZA ESTABILIDAD ACTIVA</v>
          </cell>
          <cell r="AU8850">
            <v>42999</v>
          </cell>
          <cell r="AV8850" t="str">
            <v>sc</v>
          </cell>
        </row>
        <row r="8851">
          <cell r="AP8851">
            <v>416866</v>
          </cell>
          <cell r="AQ8851">
            <v>18002549</v>
          </cell>
          <cell r="AR8851">
            <v>18</v>
          </cell>
          <cell r="AS8851">
            <v>42342</v>
          </cell>
          <cell r="AT8851" t="str">
            <v>IDU-135-2007 Terminado Construcción IDU Arterial  -Anden1-11-3 Calzada10-4-6-8 Ciclo2 Sep5-7-9-POLIZA ESTABILIDAD ACTIVA</v>
          </cell>
          <cell r="AU8851">
            <v>42999</v>
          </cell>
          <cell r="AV8851" t="str">
            <v>sc</v>
          </cell>
        </row>
        <row r="8852">
          <cell r="AP8852">
            <v>416948</v>
          </cell>
          <cell r="AQ8852">
            <v>18002576</v>
          </cell>
          <cell r="AR8852">
            <v>18</v>
          </cell>
          <cell r="AS8852">
            <v>42278</v>
          </cell>
          <cell r="AT8852" t="str">
            <v>SD Terminado Mantenimiento Periódico UAERMV Circuito Movilidad  -</v>
          </cell>
          <cell r="AU8852">
            <v>0</v>
          </cell>
          <cell r="AV8852" t="str">
            <v>sc</v>
          </cell>
        </row>
        <row r="8853">
          <cell r="AP8853">
            <v>416990</v>
          </cell>
          <cell r="AQ8853">
            <v>18002590</v>
          </cell>
          <cell r="AR8853">
            <v>18</v>
          </cell>
          <cell r="AS8853">
            <v>42313</v>
          </cell>
          <cell r="AT8853" t="str">
            <v>IDU-64-2012 Terminado Rehabilitación IDU Circuito Movilidad  -Calzada2-POLIZA ESTABILIDAD ACTIVA</v>
          </cell>
          <cell r="AU8853">
            <v>43935</v>
          </cell>
          <cell r="AV8853" t="str">
            <v>sc</v>
          </cell>
        </row>
        <row r="8854">
          <cell r="AP8854">
            <v>417071</v>
          </cell>
          <cell r="AQ8854">
            <v>18002622</v>
          </cell>
          <cell r="AR8854">
            <v>18</v>
          </cell>
          <cell r="AS8854">
            <v>42313</v>
          </cell>
          <cell r="AT8854" t="str">
            <v>IDU-64-2012 Terminado Rehabilitación IDU Circuito Movilidad  -Calzada2-POLIZA ESTABILIDAD ACTIVA</v>
          </cell>
          <cell r="AU8854">
            <v>43935</v>
          </cell>
          <cell r="AV8854" t="str">
            <v>sc</v>
          </cell>
        </row>
        <row r="8855">
          <cell r="AP8855">
            <v>417110</v>
          </cell>
          <cell r="AQ8855">
            <v>18002636</v>
          </cell>
          <cell r="AR8855">
            <v>18</v>
          </cell>
          <cell r="AS8855">
            <v>42313</v>
          </cell>
          <cell r="AT8855" t="str">
            <v>IDU-64-2012 Terminado Rehabilitación IDU Circuito Movilidad  -Calzada2-POLIZA ESTABILIDAD ACTIVA</v>
          </cell>
          <cell r="AU8855">
            <v>43935</v>
          </cell>
          <cell r="AV8855" t="str">
            <v>sc</v>
          </cell>
        </row>
        <row r="8856">
          <cell r="AP8856">
            <v>417140</v>
          </cell>
          <cell r="AQ8856">
            <v>18002646</v>
          </cell>
          <cell r="AR8856">
            <v>18</v>
          </cell>
          <cell r="AS8856">
            <v>42313</v>
          </cell>
          <cell r="AT8856" t="str">
            <v>IDU-64-2012 Terminado Rehabilitación IDU Circuito Movilidad  -Calzada2-POLIZA ESTABILIDAD ACTIVA</v>
          </cell>
          <cell r="AU8856">
            <v>43935</v>
          </cell>
          <cell r="AV8856" t="str">
            <v>sc</v>
          </cell>
        </row>
        <row r="8857">
          <cell r="AP8857">
            <v>417176</v>
          </cell>
          <cell r="AQ8857">
            <v>18002660</v>
          </cell>
          <cell r="AR8857">
            <v>18</v>
          </cell>
          <cell r="AS8857">
            <v>42313</v>
          </cell>
          <cell r="AT8857" t="str">
            <v>IDU-64-2012 Terminado Rehabilitación IDU Circuito Movilidad  -Calzada2-POLIZA ESTABILIDAD ACTIVA</v>
          </cell>
          <cell r="AU8857">
            <v>43935</v>
          </cell>
          <cell r="AV8857" t="str">
            <v>sc</v>
          </cell>
        </row>
        <row r="8858">
          <cell r="AP8858">
            <v>417182</v>
          </cell>
          <cell r="AQ8858">
            <v>18002662</v>
          </cell>
          <cell r="AR8858">
            <v>18</v>
          </cell>
          <cell r="AS8858">
            <v>42278</v>
          </cell>
          <cell r="AT8858" t="str">
            <v>SD Terminado Mantenimiento Periódico UAERMV Circuito Movilidad  -</v>
          </cell>
          <cell r="AU8858">
            <v>0</v>
          </cell>
          <cell r="AV8858" t="str">
            <v>sc</v>
          </cell>
        </row>
        <row r="8859">
          <cell r="AP8859">
            <v>417200</v>
          </cell>
          <cell r="AQ8859">
            <v>18002668</v>
          </cell>
          <cell r="AR8859">
            <v>18</v>
          </cell>
          <cell r="AS8859">
            <v>42313</v>
          </cell>
          <cell r="AT8859" t="str">
            <v>IDU-64-2012 Terminado Reconstrucción IDU Circuito Movilidad  -Calzada2-POLIZA ESTABILIDAD ACTIVA</v>
          </cell>
          <cell r="AU8859">
            <v>43935</v>
          </cell>
          <cell r="AV8859" t="str">
            <v>sc</v>
          </cell>
        </row>
        <row r="8860">
          <cell r="AP8860">
            <v>417212</v>
          </cell>
          <cell r="AQ8860">
            <v>18002672</v>
          </cell>
          <cell r="AR8860">
            <v>18</v>
          </cell>
          <cell r="AS8860">
            <v>42342</v>
          </cell>
          <cell r="AT8860" t="str">
            <v>IDU-135-2007 Terminado Construcción IDU Arterial  -Anden1-11-3 Calzada10-4-6-8 Ciclo2 Sep5-7-9-POLIZA ESTABILIDAD ACTIVA</v>
          </cell>
          <cell r="AU8860">
            <v>42999</v>
          </cell>
          <cell r="AV8860" t="str">
            <v>sc</v>
          </cell>
        </row>
        <row r="8861">
          <cell r="AP8861">
            <v>417226</v>
          </cell>
          <cell r="AQ8861">
            <v>18002676</v>
          </cell>
          <cell r="AR8861">
            <v>18</v>
          </cell>
          <cell r="AS8861">
            <v>42768</v>
          </cell>
          <cell r="AT8861" t="str">
            <v>SD Reservado Acciones de Movilidad UAERMV Circuito Movilidad Salvando Vidas -</v>
          </cell>
          <cell r="AU8861">
            <v>0</v>
          </cell>
          <cell r="AV8861" t="str">
            <v>sc</v>
          </cell>
        </row>
        <row r="8862">
          <cell r="AP8862">
            <v>417313</v>
          </cell>
          <cell r="AQ8862">
            <v>18002706</v>
          </cell>
          <cell r="AR8862">
            <v>18</v>
          </cell>
          <cell r="AS8862">
            <v>42313</v>
          </cell>
          <cell r="AT8862" t="str">
            <v>IDU-64-2012 Terminado Rehabilitación IDU Circuito Movilidad  -Calzada2-POLIZA ESTABILIDAD ACTIVA</v>
          </cell>
          <cell r="AU8862">
            <v>43935</v>
          </cell>
          <cell r="AV8862" t="str">
            <v>sc</v>
          </cell>
        </row>
        <row r="8863">
          <cell r="AP8863">
            <v>417355</v>
          </cell>
          <cell r="AQ8863">
            <v>18002721</v>
          </cell>
          <cell r="AR8863">
            <v>18</v>
          </cell>
          <cell r="AS8863">
            <v>42768</v>
          </cell>
          <cell r="AT8863" t="str">
            <v>SD Reservado Acciones de Movilidad UAERMV Circuito Movilidad Salvando Vidas -</v>
          </cell>
          <cell r="AU8863">
            <v>0</v>
          </cell>
          <cell r="AV8863" t="str">
            <v>sc</v>
          </cell>
        </row>
        <row r="8864">
          <cell r="AP8864">
            <v>417370</v>
          </cell>
          <cell r="AQ8864">
            <v>18002726</v>
          </cell>
          <cell r="AR8864">
            <v>18</v>
          </cell>
          <cell r="AS8864">
            <v>42342</v>
          </cell>
          <cell r="AT8864" t="str">
            <v>IDU-134-2007 Terminado Construcción IDU Arterial  -</v>
          </cell>
          <cell r="AU8864">
            <v>0</v>
          </cell>
          <cell r="AV8864" t="str">
            <v>sc</v>
          </cell>
        </row>
        <row r="8865">
          <cell r="AP8865">
            <v>417387</v>
          </cell>
          <cell r="AQ8865">
            <v>18002733</v>
          </cell>
          <cell r="AR8865">
            <v>18</v>
          </cell>
          <cell r="AS8865">
            <v>42313</v>
          </cell>
          <cell r="AT8865" t="str">
            <v>IDU-64-2012 Terminado Reconstrucción IDU Circuito Movilidad  -Calzada2-POLIZA ESTABILIDAD ACTIVA</v>
          </cell>
          <cell r="AU8865">
            <v>43935</v>
          </cell>
          <cell r="AV8865" t="str">
            <v>sc</v>
          </cell>
        </row>
        <row r="8866">
          <cell r="AP8866">
            <v>417393</v>
          </cell>
          <cell r="AQ8866">
            <v>18002735</v>
          </cell>
          <cell r="AR8866">
            <v>18</v>
          </cell>
          <cell r="AS8866">
            <v>42768</v>
          </cell>
          <cell r="AT8866" t="str">
            <v>SD Reservado Acciones de Movilidad UAERMV Circuito Movilidad Salvando Vidas -</v>
          </cell>
          <cell r="AU8866">
            <v>0</v>
          </cell>
          <cell r="AV8866" t="str">
            <v>RESERVADO UMV</v>
          </cell>
        </row>
        <row r="8867">
          <cell r="AP8867">
            <v>417423</v>
          </cell>
          <cell r="AQ8867">
            <v>18002746</v>
          </cell>
          <cell r="AR8867">
            <v>18</v>
          </cell>
          <cell r="AS8867">
            <v>42768</v>
          </cell>
          <cell r="AT8867" t="str">
            <v>SD Reservado Acciones de Movilidad UAERMV Circuito Movilidad Salvando Vidas -</v>
          </cell>
          <cell r="AU8867">
            <v>0</v>
          </cell>
          <cell r="AV8867" t="str">
            <v>RESERVADO UMV</v>
          </cell>
        </row>
        <row r="8868">
          <cell r="AP8868">
            <v>417489</v>
          </cell>
          <cell r="AQ8868">
            <v>18002772</v>
          </cell>
          <cell r="AR8868">
            <v>18</v>
          </cell>
          <cell r="AS8868">
            <v>42768</v>
          </cell>
          <cell r="AT8868" t="str">
            <v>SD Reservado Acciones de Movilidad UAERMV Circuito Movilidad Salvando Vidas -</v>
          </cell>
          <cell r="AU8868">
            <v>0</v>
          </cell>
          <cell r="AV8868" t="str">
            <v>sc</v>
          </cell>
        </row>
        <row r="8869">
          <cell r="AP8869">
            <v>417509</v>
          </cell>
          <cell r="AQ8869">
            <v>50007944</v>
          </cell>
          <cell r="AR8869">
            <v>18</v>
          </cell>
          <cell r="AS8869">
            <v>41149</v>
          </cell>
          <cell r="AT8869" t="str">
            <v>SD Terminado Mantenimiento Periódico UAERMV Arterial  -</v>
          </cell>
          <cell r="AU8869">
            <v>0</v>
          </cell>
          <cell r="AV8869" t="str">
            <v>sc</v>
          </cell>
        </row>
        <row r="8870">
          <cell r="AP8870">
            <v>417521</v>
          </cell>
          <cell r="AQ8870">
            <v>18002784</v>
          </cell>
          <cell r="AR8870">
            <v>18</v>
          </cell>
          <cell r="AS8870">
            <v>42786</v>
          </cell>
          <cell r="AT8870" t="str">
            <v>COP-71-2016 Reservado Conservacion FDL RAFAEL URIBE URIBE Circuito Movilidad SD -</v>
          </cell>
          <cell r="AU8870">
            <v>0</v>
          </cell>
          <cell r="AV8870" t="str">
            <v>VIABLE</v>
          </cell>
        </row>
        <row r="8871">
          <cell r="AP8871">
            <v>417644</v>
          </cell>
          <cell r="AQ8871">
            <v>50007944</v>
          </cell>
          <cell r="AR8871">
            <v>18</v>
          </cell>
          <cell r="AS8871">
            <v>41149</v>
          </cell>
          <cell r="AT8871" t="str">
            <v>SD Terminado Mantenimiento Periódico UAERMV Arterial  -</v>
          </cell>
          <cell r="AU8871">
            <v>0</v>
          </cell>
          <cell r="AV8871" t="str">
            <v>sc</v>
          </cell>
        </row>
        <row r="8872">
          <cell r="AP8872">
            <v>417646</v>
          </cell>
          <cell r="AQ8872">
            <v>50007944</v>
          </cell>
          <cell r="AR8872">
            <v>18</v>
          </cell>
          <cell r="AS8872">
            <v>41149</v>
          </cell>
          <cell r="AT8872" t="str">
            <v>SD Terminado Mantenimiento Periódico UAERMV Arterial  -</v>
          </cell>
          <cell r="AU8872">
            <v>0</v>
          </cell>
          <cell r="AV8872" t="str">
            <v>sc</v>
          </cell>
        </row>
        <row r="8873">
          <cell r="AP8873">
            <v>417661</v>
          </cell>
          <cell r="AQ8873">
            <v>18002833</v>
          </cell>
          <cell r="AR8873">
            <v>18</v>
          </cell>
          <cell r="AS8873">
            <v>42313</v>
          </cell>
          <cell r="AT8873" t="str">
            <v>IDU-64-2012 Terminado Reconstrucción IDU Circuito Movilidad  -Calzada2-POLIZA ESTABILIDAD ACTIVA</v>
          </cell>
          <cell r="AU8873">
            <v>43935</v>
          </cell>
          <cell r="AV8873" t="str">
            <v>sc</v>
          </cell>
        </row>
        <row r="8874">
          <cell r="AP8874">
            <v>417714</v>
          </cell>
          <cell r="AQ8874">
            <v>18002853</v>
          </cell>
          <cell r="AR8874">
            <v>18</v>
          </cell>
          <cell r="AS8874">
            <v>42313</v>
          </cell>
          <cell r="AT8874" t="str">
            <v>IDU-64-2012 Terminado Reconstrucción IDU Circuito Movilidad  -Calzada2-POLIZA ESTABILIDAD ACTIVA</v>
          </cell>
          <cell r="AU8874">
            <v>43935</v>
          </cell>
          <cell r="AV8874" t="str">
            <v>sc</v>
          </cell>
        </row>
        <row r="8875">
          <cell r="AP8875">
            <v>417732</v>
          </cell>
          <cell r="AQ8875">
            <v>18002861</v>
          </cell>
          <cell r="AR8875">
            <v>18</v>
          </cell>
          <cell r="AS8875">
            <v>42313</v>
          </cell>
          <cell r="AT8875" t="str">
            <v>IDU-64-2012 Terminado Reconstrucción IDU Circuito Movilidad  -Calzada2-POLIZA ESTABILIDAD ACTIVA</v>
          </cell>
          <cell r="AU8875">
            <v>43935</v>
          </cell>
          <cell r="AV8875" t="str">
            <v>sc</v>
          </cell>
        </row>
        <row r="8876">
          <cell r="AP8876">
            <v>417762</v>
          </cell>
          <cell r="AQ8876">
            <v>18002878</v>
          </cell>
          <cell r="AR8876">
            <v>18</v>
          </cell>
          <cell r="AS8876">
            <v>42313</v>
          </cell>
          <cell r="AT8876" t="str">
            <v>IDU-64-2012 Terminado Reconstrucción IDU Circuito Movilidad  -Calzada2-POLIZA ESTABILIDAD ACTIVA</v>
          </cell>
          <cell r="AU8876">
            <v>43935</v>
          </cell>
          <cell r="AV8876" t="str">
            <v>sc</v>
          </cell>
        </row>
        <row r="8877">
          <cell r="AP8877">
            <v>417783</v>
          </cell>
          <cell r="AQ8877">
            <v>18002890</v>
          </cell>
          <cell r="AR8877">
            <v>18</v>
          </cell>
          <cell r="AS8877">
            <v>42313</v>
          </cell>
          <cell r="AT8877" t="str">
            <v>IDU-64-2012 Terminado Reconstrucción IDU Circuito Movilidad  -Calzada2-POLIZA ESTABILIDAD ACTIVA</v>
          </cell>
          <cell r="AU8877">
            <v>43935</v>
          </cell>
          <cell r="AV8877" t="str">
            <v>sc</v>
          </cell>
        </row>
        <row r="8878">
          <cell r="AP8878">
            <v>417792</v>
          </cell>
          <cell r="AQ8878">
            <v>18002894</v>
          </cell>
          <cell r="AR8878">
            <v>18</v>
          </cell>
          <cell r="AS8878">
            <v>42313</v>
          </cell>
          <cell r="AT8878" t="str">
            <v>IDU-64-2012 Terminado Reconstrucción IDU Circuito Movilidad  -Calzada2-POLIZA ESTABILIDAD ACTIVA</v>
          </cell>
          <cell r="AU8878">
            <v>43935</v>
          </cell>
          <cell r="AV8878" t="str">
            <v>sc</v>
          </cell>
        </row>
        <row r="8879">
          <cell r="AP8879">
            <v>417903</v>
          </cell>
          <cell r="AQ8879">
            <v>18002940</v>
          </cell>
          <cell r="AR8879">
            <v>18</v>
          </cell>
          <cell r="AS8879">
            <v>41149</v>
          </cell>
          <cell r="AT8879" t="str">
            <v>SD Terminado Mantenimiento Periódico UAERMV Arterial  -</v>
          </cell>
          <cell r="AU8879">
            <v>0</v>
          </cell>
          <cell r="AV8879" t="str">
            <v>sc</v>
          </cell>
        </row>
        <row r="8880">
          <cell r="AP8880">
            <v>417905</v>
          </cell>
          <cell r="AQ8880">
            <v>18002940</v>
          </cell>
          <cell r="AR8880">
            <v>18</v>
          </cell>
          <cell r="AS8880">
            <v>41149</v>
          </cell>
          <cell r="AT8880" t="str">
            <v>SD Terminado Mantenimiento Periódico UAERMV Arterial  -</v>
          </cell>
          <cell r="AU8880">
            <v>0</v>
          </cell>
          <cell r="AV8880" t="str">
            <v>sc</v>
          </cell>
        </row>
        <row r="8881">
          <cell r="AP8881">
            <v>417977</v>
          </cell>
          <cell r="AQ8881">
            <v>18002968</v>
          </cell>
          <cell r="AR8881">
            <v>18</v>
          </cell>
          <cell r="AS8881">
            <v>42313</v>
          </cell>
          <cell r="AT8881" t="str">
            <v>IDU-64-2012 Terminado Reconstrucción IDU Circuito Movilidad  -Calzada2-POLIZA ESTABILIDAD ACTIVA</v>
          </cell>
          <cell r="AU8881">
            <v>43935</v>
          </cell>
          <cell r="AV8881" t="str">
            <v>sc</v>
          </cell>
        </row>
        <row r="8882">
          <cell r="AP8882">
            <v>418001</v>
          </cell>
          <cell r="AQ8882">
            <v>18002979</v>
          </cell>
          <cell r="AR8882">
            <v>18</v>
          </cell>
          <cell r="AS8882">
            <v>41149</v>
          </cell>
          <cell r="AT8882" t="str">
            <v>SD Terminado Mantenimiento Periódico UAERMV Arterial  -</v>
          </cell>
          <cell r="AU8882">
            <v>0</v>
          </cell>
          <cell r="AV8882" t="str">
            <v>sc</v>
          </cell>
        </row>
        <row r="8883">
          <cell r="AP8883">
            <v>418003</v>
          </cell>
          <cell r="AQ8883">
            <v>18002979</v>
          </cell>
          <cell r="AR8883">
            <v>18</v>
          </cell>
          <cell r="AS8883">
            <v>41149</v>
          </cell>
          <cell r="AT8883" t="str">
            <v>SD Terminado Mantenimiento Periódico UAERMV Arterial  -</v>
          </cell>
          <cell r="AU8883">
            <v>0</v>
          </cell>
          <cell r="AV8883" t="str">
            <v>sc</v>
          </cell>
        </row>
        <row r="8884">
          <cell r="AP8884">
            <v>418012</v>
          </cell>
          <cell r="AQ8884">
            <v>18002983</v>
          </cell>
          <cell r="AR8884">
            <v>18</v>
          </cell>
          <cell r="AS8884">
            <v>42313</v>
          </cell>
          <cell r="AT8884" t="str">
            <v>IDU-64-2012 Terminado Reconstrucción IDU Circuito Movilidad  -Calzada2-POLIZA ESTABILIDAD ACTIVA</v>
          </cell>
          <cell r="AU8884">
            <v>43935</v>
          </cell>
          <cell r="AV8884" t="str">
            <v>sc</v>
          </cell>
        </row>
        <row r="8885">
          <cell r="AP8885">
            <v>418048</v>
          </cell>
          <cell r="AQ8885">
            <v>18002998</v>
          </cell>
          <cell r="AR8885">
            <v>18</v>
          </cell>
          <cell r="AS8885">
            <v>42313</v>
          </cell>
          <cell r="AT8885" t="str">
            <v>IDU-64-2012 Terminado Reconstrucción IDU Circuito Movilidad  -Calzada2-POLIZA ESTABILIDAD ACTIVA</v>
          </cell>
          <cell r="AU8885">
            <v>43935</v>
          </cell>
          <cell r="AV8885" t="str">
            <v>sc</v>
          </cell>
        </row>
        <row r="8886">
          <cell r="AP8886">
            <v>418123</v>
          </cell>
          <cell r="AQ8886">
            <v>18003029</v>
          </cell>
          <cell r="AR8886">
            <v>18</v>
          </cell>
          <cell r="AS8886">
            <v>42768</v>
          </cell>
          <cell r="AT8886" t="str">
            <v>SD Reservado Acciones de Movilidad UAERMV Circuito Movilidad Salvando Vidas -</v>
          </cell>
          <cell r="AU8886">
            <v>0</v>
          </cell>
          <cell r="AV8886" t="str">
            <v>sc</v>
          </cell>
        </row>
        <row r="8887">
          <cell r="AP8887">
            <v>418144</v>
          </cell>
          <cell r="AQ8887">
            <v>18003039</v>
          </cell>
          <cell r="AR8887">
            <v>18</v>
          </cell>
          <cell r="AS8887">
            <v>42768</v>
          </cell>
          <cell r="AT8887" t="str">
            <v>SD Reservado Acciones de Movilidad UAERMV Circuito Movilidad Salvando Vidas -</v>
          </cell>
          <cell r="AU8887">
            <v>0</v>
          </cell>
          <cell r="AV8887" t="str">
            <v>sc</v>
          </cell>
        </row>
        <row r="8888">
          <cell r="AP8888">
            <v>418353</v>
          </cell>
          <cell r="AQ8888">
            <v>18003150</v>
          </cell>
          <cell r="AR8888">
            <v>18</v>
          </cell>
          <cell r="AS8888">
            <v>42768</v>
          </cell>
          <cell r="AT8888" t="str">
            <v>SD Reservado Acciones de Movilidad UAERMV Circuito Movilidad Salvando Vidas -</v>
          </cell>
          <cell r="AU8888">
            <v>0</v>
          </cell>
          <cell r="AV8888" t="str">
            <v>sc</v>
          </cell>
        </row>
        <row r="8889">
          <cell r="AP8889">
            <v>418554</v>
          </cell>
          <cell r="AQ8889">
            <v>18003271</v>
          </cell>
          <cell r="AR8889">
            <v>18</v>
          </cell>
          <cell r="AS8889">
            <v>42786</v>
          </cell>
          <cell r="AT8889" t="str">
            <v>COP-71-2016 Reservado Conservacion FDL RAFAEL URIBE URIBE Circuito Movilidad SD -</v>
          </cell>
          <cell r="AU8889">
            <v>0</v>
          </cell>
          <cell r="AV8889" t="str">
            <v>VIABLE</v>
          </cell>
        </row>
        <row r="8890">
          <cell r="AP8890">
            <v>418662</v>
          </cell>
          <cell r="AQ8890">
            <v>18003347</v>
          </cell>
          <cell r="AR8890">
            <v>18</v>
          </cell>
          <cell r="AS8890">
            <v>42786</v>
          </cell>
          <cell r="AT8890" t="str">
            <v>COP-71-2016 Reservado Conservacion FDL RAFAEL URIBE URIBE Circuito Movilidad SD -</v>
          </cell>
          <cell r="AU8890">
            <v>0</v>
          </cell>
          <cell r="AV8890" t="str">
            <v>VIABLE</v>
          </cell>
        </row>
        <row r="8891">
          <cell r="AP8891">
            <v>418743</v>
          </cell>
          <cell r="AQ8891">
            <v>18003400</v>
          </cell>
          <cell r="AR8891">
            <v>18</v>
          </cell>
          <cell r="AS8891">
            <v>42667</v>
          </cell>
          <cell r="AT8891" t="str">
            <v>SD Terminado Mantenimiento Periódico UAERMV Arterial SD Intervenida 31/07/2012 Reporte depuración ejecución UMV-</v>
          </cell>
          <cell r="AU8891">
            <v>0</v>
          </cell>
          <cell r="AV8891" t="str">
            <v>CRA 10 ARTERIAL</v>
          </cell>
        </row>
        <row r="8892">
          <cell r="AP8892">
            <v>418782</v>
          </cell>
          <cell r="AQ8892">
            <v>18003427</v>
          </cell>
          <cell r="AR8892">
            <v>18</v>
          </cell>
          <cell r="AS8892">
            <v>42786</v>
          </cell>
          <cell r="AT8892" t="str">
            <v>COP-71-2016 Reservado Conservacion FDL RAFAEL URIBE URIBE Circuito Movilidad SD -</v>
          </cell>
          <cell r="AU8892">
            <v>0</v>
          </cell>
          <cell r="AV8892" t="str">
            <v>RESERVADA FDL</v>
          </cell>
        </row>
        <row r="8893">
          <cell r="AP8893">
            <v>418806</v>
          </cell>
          <cell r="AQ8893">
            <v>18003438</v>
          </cell>
          <cell r="AR8893">
            <v>18</v>
          </cell>
          <cell r="AS8893">
            <v>42786</v>
          </cell>
          <cell r="AT8893" t="str">
            <v>COP-71-2016 Reservado Conservacion FDL RAFAEL URIBE URIBE Circuito Movilidad SD -</v>
          </cell>
          <cell r="AU8893">
            <v>0</v>
          </cell>
          <cell r="AV8893" t="str">
            <v>RESERVADA FDL</v>
          </cell>
        </row>
        <row r="8894">
          <cell r="AP8894">
            <v>418818</v>
          </cell>
          <cell r="AQ8894">
            <v>18003445</v>
          </cell>
          <cell r="AR8894">
            <v>18</v>
          </cell>
          <cell r="AS8894">
            <v>42667</v>
          </cell>
          <cell r="AT8894" t="str">
            <v>SD Terminado Mantenimiento Periódico UAERMV Arterial SD Intervenida 21/12/2012 Reporte depuración ejecución UMV-</v>
          </cell>
          <cell r="AU8894">
            <v>0</v>
          </cell>
          <cell r="AV8894" t="str">
            <v>CRA 10 ARTERIAL</v>
          </cell>
        </row>
        <row r="8895">
          <cell r="AP8895">
            <v>418820</v>
          </cell>
          <cell r="AQ8895">
            <v>18003445</v>
          </cell>
          <cell r="AR8895">
            <v>18</v>
          </cell>
          <cell r="AS8895">
            <v>42667</v>
          </cell>
          <cell r="AT8895" t="str">
            <v>SD Terminado Mantenimiento Periódico UAERMV Arterial SD Intervenida 21/12/2012 Reporte depuración ejecución UMV-</v>
          </cell>
          <cell r="AU8895">
            <v>0</v>
          </cell>
          <cell r="AV8895" t="str">
            <v>CRA 10 ARTERIAL</v>
          </cell>
        </row>
        <row r="8896">
          <cell r="AP8896">
            <v>418823</v>
          </cell>
          <cell r="AQ8896">
            <v>18003446</v>
          </cell>
          <cell r="AR8896">
            <v>18</v>
          </cell>
          <cell r="AS8896">
            <v>42786</v>
          </cell>
          <cell r="AT8896" t="str">
            <v>COP-71-2016 Reservado Conservacion FDL RAFAEL URIBE URIBE Local SD -</v>
          </cell>
          <cell r="AU8896">
            <v>0</v>
          </cell>
          <cell r="AV8896" t="str">
            <v>RESERVADA FDL</v>
          </cell>
        </row>
        <row r="8897">
          <cell r="AP8897">
            <v>418955</v>
          </cell>
          <cell r="AQ8897">
            <v>18003564</v>
          </cell>
          <cell r="AR8897">
            <v>18</v>
          </cell>
          <cell r="AS8897">
            <v>42667</v>
          </cell>
          <cell r="AT8897" t="str">
            <v>SD Terminado Mantenimiento Periódico UAERMV Arterial SD Intervenida 20/12/2012 Reporte depuración ejecución UMV-</v>
          </cell>
          <cell r="AU8897">
            <v>0</v>
          </cell>
          <cell r="AV8897" t="str">
            <v>CRA 10 ARTERIAL</v>
          </cell>
        </row>
        <row r="8898">
          <cell r="AP8898">
            <v>418957</v>
          </cell>
          <cell r="AQ8898">
            <v>18003564</v>
          </cell>
          <cell r="AR8898">
            <v>18</v>
          </cell>
          <cell r="AS8898">
            <v>42667</v>
          </cell>
          <cell r="AT8898" t="str">
            <v>SD Terminado Mantenimiento Periódico UAERMV Arterial SD Intervenida 20/12/2012 Reporte depuración ejecución UMV-</v>
          </cell>
          <cell r="AU8898">
            <v>0</v>
          </cell>
          <cell r="AV8898" t="str">
            <v>CRA 10 ARTERIAL</v>
          </cell>
        </row>
        <row r="8899">
          <cell r="AP8899">
            <v>419749</v>
          </cell>
          <cell r="AQ8899">
            <v>18004010</v>
          </cell>
          <cell r="AR8899">
            <v>18</v>
          </cell>
          <cell r="AS8899">
            <v>42313</v>
          </cell>
          <cell r="AT8899" t="str">
            <v>CONV-011-2011 Terminado Acciones de Movilidad IDU Local  -</v>
          </cell>
          <cell r="AU8899">
            <v>0</v>
          </cell>
          <cell r="AV8899" t="str">
            <v>VIABLE</v>
          </cell>
        </row>
        <row r="8900">
          <cell r="AP8900">
            <v>419788</v>
          </cell>
          <cell r="AQ8900">
            <v>18004036</v>
          </cell>
          <cell r="AR8900">
            <v>18</v>
          </cell>
          <cell r="AS8900">
            <v>42313</v>
          </cell>
          <cell r="AT8900" t="str">
            <v>CONV-011-2011 Terminado Acciones de Movilidad IDU Local  -</v>
          </cell>
          <cell r="AU8900">
            <v>0</v>
          </cell>
          <cell r="AV8900" t="str">
            <v>RESERVADO FDL</v>
          </cell>
        </row>
        <row r="8901">
          <cell r="AP8901">
            <v>419815</v>
          </cell>
          <cell r="AQ8901">
            <v>18004061</v>
          </cell>
          <cell r="AR8901">
            <v>18</v>
          </cell>
          <cell r="AS8901">
            <v>42313</v>
          </cell>
          <cell r="AT8901" t="str">
            <v>CONV-011-2011 Terminado Acciones de Movilidad IDU Local  -</v>
          </cell>
          <cell r="AU8901">
            <v>0</v>
          </cell>
          <cell r="AV8901" t="str">
            <v>VIABLE</v>
          </cell>
        </row>
        <row r="8902">
          <cell r="AP8902">
            <v>419833</v>
          </cell>
          <cell r="AQ8902">
            <v>18004081</v>
          </cell>
          <cell r="AR8902">
            <v>18</v>
          </cell>
          <cell r="AS8902">
            <v>42313</v>
          </cell>
          <cell r="AT8902" t="str">
            <v>CONV-011-2011 Terminado Acciones de Movilidad IDU Local  -</v>
          </cell>
          <cell r="AU8902">
            <v>0</v>
          </cell>
          <cell r="AV8902" t="str">
            <v>VIABLE</v>
          </cell>
        </row>
        <row r="8903">
          <cell r="AP8903">
            <v>420163</v>
          </cell>
          <cell r="AQ8903">
            <v>50008005</v>
          </cell>
          <cell r="AR8903">
            <v>18</v>
          </cell>
          <cell r="AS8903">
            <v>42313</v>
          </cell>
          <cell r="AT8903" t="str">
            <v>CONV-011-2011 Terminado Estudios y diseños IDU Arterial  -</v>
          </cell>
          <cell r="AU8903">
            <v>0</v>
          </cell>
          <cell r="AV8903" t="str">
            <v>ARTERIAL Avenida Dario Echandia</v>
          </cell>
        </row>
        <row r="8904">
          <cell r="AP8904">
            <v>420715</v>
          </cell>
          <cell r="AQ8904">
            <v>18004702</v>
          </cell>
          <cell r="AR8904">
            <v>18</v>
          </cell>
          <cell r="AS8904">
            <v>42409</v>
          </cell>
          <cell r="AT8904" t="str">
            <v>IDU-1717-2014 Terminado Mantenimiento Periódico IDU Circuito Movilidad  -</v>
          </cell>
          <cell r="AU8904">
            <v>0</v>
          </cell>
          <cell r="AV8904" t="str">
            <v>sc</v>
          </cell>
        </row>
        <row r="8905">
          <cell r="AP8905">
            <v>420873</v>
          </cell>
          <cell r="AQ8905">
            <v>18004782</v>
          </cell>
          <cell r="AR8905">
            <v>18</v>
          </cell>
          <cell r="AS8905">
            <v>42768</v>
          </cell>
          <cell r="AT8905" t="str">
            <v>SD Reservado Acciones de Movilidad UAERMV Circuito Movilidad Salvando Vidas -</v>
          </cell>
          <cell r="AU8905">
            <v>0</v>
          </cell>
          <cell r="AV8905" t="str">
            <v>RESERVADO UMV</v>
          </cell>
        </row>
        <row r="8906">
          <cell r="AP8906">
            <v>420975</v>
          </cell>
          <cell r="AQ8906">
            <v>18004850</v>
          </cell>
          <cell r="AR8906">
            <v>18</v>
          </cell>
          <cell r="AS8906">
            <v>42768</v>
          </cell>
          <cell r="AT8906" t="str">
            <v>SD Reservado Acciones de Movilidad UAERMV Circuito Movilidad Salvando Vidas -</v>
          </cell>
          <cell r="AU8906">
            <v>0</v>
          </cell>
          <cell r="AV8906" t="str">
            <v>VIABLE</v>
          </cell>
        </row>
        <row r="8907">
          <cell r="AP8907">
            <v>421024</v>
          </cell>
          <cell r="AQ8907">
            <v>18004877</v>
          </cell>
          <cell r="AR8907">
            <v>18</v>
          </cell>
          <cell r="AS8907">
            <v>42768</v>
          </cell>
          <cell r="AT8907" t="str">
            <v>SD Reservado Acciones de Movilidad UAERMV Circuito Movilidad Salvando Vidas -</v>
          </cell>
          <cell r="AU8907">
            <v>0</v>
          </cell>
          <cell r="AV8907" t="str">
            <v>RESERVADO UMV</v>
          </cell>
        </row>
        <row r="8908">
          <cell r="AP8908">
            <v>421091</v>
          </cell>
          <cell r="AQ8908">
            <v>18004917</v>
          </cell>
          <cell r="AR8908">
            <v>18</v>
          </cell>
          <cell r="AS8908">
            <v>42313</v>
          </cell>
          <cell r="AT8908" t="str">
            <v>IDU-2053-2015 Terminado Mantenimiento Periódico IDU Circuito Movilidad  -</v>
          </cell>
          <cell r="AU8908">
            <v>0</v>
          </cell>
          <cell r="AV8908" t="str">
            <v>sc</v>
          </cell>
        </row>
        <row r="8909">
          <cell r="AP8909">
            <v>421103</v>
          </cell>
          <cell r="AQ8909">
            <v>18004921</v>
          </cell>
          <cell r="AR8909">
            <v>18</v>
          </cell>
          <cell r="AS8909">
            <v>42313</v>
          </cell>
          <cell r="AT8909" t="str">
            <v>IDU-2053-2015 Terminado Mantenimiento Periódico IDU Circuito Movilidad  -</v>
          </cell>
          <cell r="AU8909">
            <v>0</v>
          </cell>
          <cell r="AV8909" t="str">
            <v>sc</v>
          </cell>
        </row>
        <row r="8910">
          <cell r="AP8910">
            <v>421126</v>
          </cell>
          <cell r="AQ8910">
            <v>18004931</v>
          </cell>
          <cell r="AR8910">
            <v>18</v>
          </cell>
          <cell r="AS8910">
            <v>42313</v>
          </cell>
          <cell r="AT8910" t="str">
            <v>IDU-2053-2015 Terminado Mantenimiento Periódico IDU Circuito Movilidad  -</v>
          </cell>
          <cell r="AU8910">
            <v>0</v>
          </cell>
          <cell r="AV8910" t="str">
            <v>sc</v>
          </cell>
        </row>
        <row r="8911">
          <cell r="AP8911">
            <v>421135</v>
          </cell>
          <cell r="AQ8911">
            <v>18004935</v>
          </cell>
          <cell r="AR8911">
            <v>18</v>
          </cell>
          <cell r="AS8911">
            <v>42313</v>
          </cell>
          <cell r="AT8911" t="str">
            <v>IDU-2053-2015 Terminado Mantenimiento Periódico IDU Circuito Movilidad  -</v>
          </cell>
          <cell r="AU8911">
            <v>0</v>
          </cell>
          <cell r="AV8911" t="str">
            <v>sc</v>
          </cell>
        </row>
        <row r="8912">
          <cell r="AP8912">
            <v>421161</v>
          </cell>
          <cell r="AQ8912">
            <v>18004948</v>
          </cell>
          <cell r="AR8912">
            <v>18</v>
          </cell>
          <cell r="AS8912">
            <v>42313</v>
          </cell>
          <cell r="AT8912" t="str">
            <v>IDU-2053-2015 Terminado Mantenimiento Periódico IDU Circuito Movilidad  -</v>
          </cell>
          <cell r="AU8912">
            <v>0</v>
          </cell>
          <cell r="AV8912" t="str">
            <v>sc</v>
          </cell>
        </row>
        <row r="8913">
          <cell r="AP8913">
            <v>421173</v>
          </cell>
          <cell r="AQ8913">
            <v>18004953</v>
          </cell>
          <cell r="AR8913">
            <v>18</v>
          </cell>
          <cell r="AS8913">
            <v>42313</v>
          </cell>
          <cell r="AT8913" t="str">
            <v>IDU-2053-2015 Terminado Mantenimiento Periódico IDU Circuito Movilidad  -</v>
          </cell>
          <cell r="AU8913">
            <v>0</v>
          </cell>
          <cell r="AV8913" t="str">
            <v>sc</v>
          </cell>
        </row>
        <row r="8914">
          <cell r="AP8914">
            <v>421176</v>
          </cell>
          <cell r="AQ8914">
            <v>18004955</v>
          </cell>
          <cell r="AR8914">
            <v>18</v>
          </cell>
          <cell r="AS8914">
            <v>42313</v>
          </cell>
          <cell r="AT8914" t="str">
            <v>IDU-2053-2015 Terminado Mantenimiento Periódico IDU Circuito Movilidad  -</v>
          </cell>
          <cell r="AU8914">
            <v>0</v>
          </cell>
          <cell r="AV8914" t="str">
            <v>sc</v>
          </cell>
        </row>
        <row r="8915">
          <cell r="AP8915">
            <v>421179</v>
          </cell>
          <cell r="AQ8915">
            <v>18004956</v>
          </cell>
          <cell r="AR8915">
            <v>18</v>
          </cell>
          <cell r="AS8915">
            <v>42313</v>
          </cell>
          <cell r="AT8915" t="str">
            <v>IDU-2053-2015 Terminado Mantenimiento Periódico IDU Circuito Movilidad  -</v>
          </cell>
          <cell r="AU8915">
            <v>0</v>
          </cell>
          <cell r="AV8915" t="str">
            <v>sc</v>
          </cell>
        </row>
        <row r="8916">
          <cell r="AP8916">
            <v>421182</v>
          </cell>
          <cell r="AQ8916">
            <v>18004958</v>
          </cell>
          <cell r="AR8916">
            <v>18</v>
          </cell>
          <cell r="AS8916">
            <v>42313</v>
          </cell>
          <cell r="AT8916" t="str">
            <v>IDU-2053-2015 Terminado Mantenimiento Periódico IDU Circuito Movilidad  -</v>
          </cell>
          <cell r="AU8916">
            <v>0</v>
          </cell>
          <cell r="AV8916" t="str">
            <v>sc</v>
          </cell>
        </row>
        <row r="8917">
          <cell r="AP8917">
            <v>421185</v>
          </cell>
          <cell r="AQ8917">
            <v>18004960</v>
          </cell>
          <cell r="AR8917">
            <v>18</v>
          </cell>
          <cell r="AS8917">
            <v>42530</v>
          </cell>
          <cell r="AT8917" t="str">
            <v>COP-160-2015 Reservado Conservacion FDL RAFAEL URIBE URIBE Circuito Movilidad SD -</v>
          </cell>
          <cell r="AU8917">
            <v>0</v>
          </cell>
          <cell r="AV8917" t="str">
            <v>sc</v>
          </cell>
        </row>
        <row r="8918">
          <cell r="AP8918">
            <v>421217</v>
          </cell>
          <cell r="AQ8918">
            <v>18004972</v>
          </cell>
          <cell r="AR8918">
            <v>18</v>
          </cell>
          <cell r="AS8918">
            <v>42313</v>
          </cell>
          <cell r="AT8918" t="str">
            <v>IDU-2053-2015 Terminado Mantenimiento Periódico IDU Circuito Movilidad  -</v>
          </cell>
          <cell r="AU8918">
            <v>0</v>
          </cell>
          <cell r="AV8918" t="str">
            <v>INTERVENCION IDU IDU-2053-2015 Mantenimiento Periódico Fecha Reporte 4/11/2015</v>
          </cell>
        </row>
        <row r="8919">
          <cell r="AP8919">
            <v>421229</v>
          </cell>
          <cell r="AQ8919">
            <v>18004979</v>
          </cell>
          <cell r="AR8919">
            <v>18</v>
          </cell>
          <cell r="AS8919">
            <v>42786</v>
          </cell>
          <cell r="AT8919" t="str">
            <v>COP-71-2016 Reservado Conservacion FDL RAFAEL URIBE URIBE Circuito Movilidad SD -</v>
          </cell>
          <cell r="AU8919">
            <v>0</v>
          </cell>
          <cell r="AV8919" t="str">
            <v>VIABLE</v>
          </cell>
        </row>
        <row r="8920">
          <cell r="AP8920">
            <v>421238</v>
          </cell>
          <cell r="AQ8920">
            <v>18004987</v>
          </cell>
          <cell r="AR8920">
            <v>18</v>
          </cell>
          <cell r="AS8920">
            <v>42313</v>
          </cell>
          <cell r="AT8920" t="str">
            <v>IDU-2053-2015 Terminado Mantenimiento Periódico IDU Circuito Movilidad  -</v>
          </cell>
          <cell r="AU8920">
            <v>0</v>
          </cell>
          <cell r="AV8920" t="str">
            <v>INTERVENCION IDU IDU-2053-2015 Mantenimiento Periódico Fecha Reporte 4/11/2015</v>
          </cell>
        </row>
        <row r="8921">
          <cell r="AP8921">
            <v>421264</v>
          </cell>
          <cell r="AQ8921">
            <v>18004999</v>
          </cell>
          <cell r="AR8921">
            <v>18</v>
          </cell>
          <cell r="AS8921">
            <v>42313</v>
          </cell>
          <cell r="AT8921" t="str">
            <v>IDU-2053-2015 Terminado Mantenimiento Periódico IDU Circuito Movilidad  -</v>
          </cell>
          <cell r="AU8921">
            <v>0</v>
          </cell>
          <cell r="AV8921" t="str">
            <v>INTERVENCION IDU IDU-2053-2015 Mantenimiento Periódico Fecha Reporte 4/11/2015</v>
          </cell>
        </row>
        <row r="8922">
          <cell r="AP8922">
            <v>421270</v>
          </cell>
          <cell r="AQ8922">
            <v>18005001</v>
          </cell>
          <cell r="AR8922">
            <v>18</v>
          </cell>
          <cell r="AS8922">
            <v>42786</v>
          </cell>
          <cell r="AT8922" t="str">
            <v>COP-71-2016 Reservado Conservacion FDL RAFAEL URIBE URIBE Circuito Movilidad SD -</v>
          </cell>
          <cell r="AU8922">
            <v>0</v>
          </cell>
          <cell r="AV8922" t="str">
            <v>VIABLE</v>
          </cell>
        </row>
        <row r="8923">
          <cell r="AP8923">
            <v>421309</v>
          </cell>
          <cell r="AQ8923">
            <v>18005033</v>
          </cell>
          <cell r="AR8923">
            <v>18</v>
          </cell>
          <cell r="AS8923">
            <v>42768</v>
          </cell>
          <cell r="AT8923" t="str">
            <v>SD Reservado Acciones de Movilidad UAERMV Circuito Movilidad Salvando Vidas -</v>
          </cell>
          <cell r="AU8923">
            <v>0</v>
          </cell>
          <cell r="AV8923" t="str">
            <v>sc</v>
          </cell>
        </row>
        <row r="8924">
          <cell r="AP8924">
            <v>421330</v>
          </cell>
          <cell r="AQ8924">
            <v>18005044</v>
          </cell>
          <cell r="AR8924">
            <v>18</v>
          </cell>
          <cell r="AS8924">
            <v>42313</v>
          </cell>
          <cell r="AT8924" t="str">
            <v>IDU-2053-2015 Terminado Mantenimiento Periódico IDU Circuito Movilidad  -</v>
          </cell>
          <cell r="AU8924">
            <v>0</v>
          </cell>
          <cell r="AV8924" t="str">
            <v>INTERVENCION IDU IDU-2053-2015 Mantenimiento Periódico Fecha Reporte 4/11/2015</v>
          </cell>
        </row>
        <row r="8925">
          <cell r="AP8925">
            <v>421351</v>
          </cell>
          <cell r="AQ8925">
            <v>18005060</v>
          </cell>
          <cell r="AR8925">
            <v>18</v>
          </cell>
          <cell r="AS8925">
            <v>42768</v>
          </cell>
          <cell r="AT8925" t="str">
            <v>SD Reservado Acciones de Movilidad UAERMV Intermedia Salvando Vidas -</v>
          </cell>
          <cell r="AU8925">
            <v>0</v>
          </cell>
          <cell r="AV8925" t="str">
            <v>RESERVADO UMV</v>
          </cell>
        </row>
        <row r="8926">
          <cell r="AP8926">
            <v>421395</v>
          </cell>
          <cell r="AQ8926">
            <v>18005088</v>
          </cell>
          <cell r="AR8926">
            <v>18</v>
          </cell>
          <cell r="AS8926">
            <v>42768</v>
          </cell>
          <cell r="AT8926" t="str">
            <v>SD Reservado Acciones de Movilidad UAERMV Circuito Movilidad Salvando Vidas -</v>
          </cell>
          <cell r="AU8926">
            <v>0</v>
          </cell>
          <cell r="AV8926" t="str">
            <v>RESERVADO UMV</v>
          </cell>
        </row>
        <row r="8927">
          <cell r="AP8927">
            <v>421425</v>
          </cell>
          <cell r="AQ8927">
            <v>18005125</v>
          </cell>
          <cell r="AR8927">
            <v>18</v>
          </cell>
          <cell r="AS8927">
            <v>42768</v>
          </cell>
          <cell r="AT8927" t="str">
            <v>SD Reservado Acciones de Movilidad UAERMV Circuito Movilidad Salvando Vidas -</v>
          </cell>
          <cell r="AU8927">
            <v>0</v>
          </cell>
          <cell r="AV8927" t="str">
            <v>RESERVADO UMV</v>
          </cell>
        </row>
        <row r="8928">
          <cell r="AP8928">
            <v>421458</v>
          </cell>
          <cell r="AQ8928">
            <v>18005151</v>
          </cell>
          <cell r="AR8928">
            <v>18</v>
          </cell>
          <cell r="AS8928">
            <v>42768</v>
          </cell>
          <cell r="AT8928" t="str">
            <v>SD Reservado Acciones de Movilidad UAERMV Intermedia Salvando Vidas -</v>
          </cell>
          <cell r="AU8928">
            <v>0</v>
          </cell>
          <cell r="AV8928" t="str">
            <v>RESERVADO UMV</v>
          </cell>
        </row>
        <row r="8929">
          <cell r="AP8929">
            <v>421461</v>
          </cell>
          <cell r="AQ8929">
            <v>18005152</v>
          </cell>
          <cell r="AR8929">
            <v>18</v>
          </cell>
          <cell r="AS8929">
            <v>42768</v>
          </cell>
          <cell r="AT8929" t="str">
            <v>SD Reservado Acciones de Movilidad UAERMV Intermedia Salvando Vidas -</v>
          </cell>
          <cell r="AU8929">
            <v>0</v>
          </cell>
          <cell r="AV8929" t="str">
            <v>RESERVADO UMV</v>
          </cell>
        </row>
        <row r="8930">
          <cell r="AP8930">
            <v>421512</v>
          </cell>
          <cell r="AQ8930">
            <v>18005205</v>
          </cell>
          <cell r="AR8930">
            <v>18</v>
          </cell>
          <cell r="AS8930">
            <v>42731</v>
          </cell>
          <cell r="AT8930" t="str">
            <v>SD Reservado Mantenimiento Rutinario IDU Circuito Movilidad EJECUCION SITP 2016 -</v>
          </cell>
          <cell r="AU8930">
            <v>0</v>
          </cell>
          <cell r="AV8930" t="str">
            <v>RESERVADO IDU</v>
          </cell>
        </row>
        <row r="8931">
          <cell r="AP8931">
            <v>421521</v>
          </cell>
          <cell r="AQ8931">
            <v>18005214</v>
          </cell>
          <cell r="AR8931">
            <v>18</v>
          </cell>
          <cell r="AS8931">
            <v>42731</v>
          </cell>
          <cell r="AT8931" t="str">
            <v>SD Reservado Mantenimiento Rutinario IDU Circuito Movilidad EJECUCION SITP 2016 -</v>
          </cell>
          <cell r="AU8931">
            <v>0</v>
          </cell>
          <cell r="AV8931" t="str">
            <v>RESERVADO IDU</v>
          </cell>
        </row>
        <row r="8932">
          <cell r="AP8932">
            <v>421533</v>
          </cell>
          <cell r="AQ8932">
            <v>18005220</v>
          </cell>
          <cell r="AR8932">
            <v>18</v>
          </cell>
          <cell r="AS8932">
            <v>42731</v>
          </cell>
          <cell r="AT8932" t="str">
            <v>SD Reservado Mantenimiento Rutinario IDU Circuito Movilidad EJECUCION SITP 2016 -</v>
          </cell>
          <cell r="AU8932">
            <v>0</v>
          </cell>
          <cell r="AV8932" t="str">
            <v>RESERVADO IDU</v>
          </cell>
        </row>
        <row r="8933">
          <cell r="AP8933">
            <v>421588</v>
          </cell>
          <cell r="AQ8933">
            <v>18005246</v>
          </cell>
          <cell r="AR8933">
            <v>18</v>
          </cell>
          <cell r="AS8933">
            <v>42731</v>
          </cell>
          <cell r="AT8933" t="str">
            <v>SD Reservado Mantenimiento Rutinario IDU Circuito Movilidad EJECUCION SITP 2016 -</v>
          </cell>
          <cell r="AU8933">
            <v>0</v>
          </cell>
          <cell r="AV8933" t="str">
            <v>RESERVADO IDU</v>
          </cell>
        </row>
        <row r="8934">
          <cell r="AP8934">
            <v>421605</v>
          </cell>
          <cell r="AQ8934">
            <v>18005254</v>
          </cell>
          <cell r="AR8934">
            <v>18</v>
          </cell>
          <cell r="AS8934">
            <v>42731</v>
          </cell>
          <cell r="AT8934" t="str">
            <v>SD Reservado Rehabilitación IDU Circuito Movilidad EJECUCION SITP 2016 -</v>
          </cell>
          <cell r="AU8934">
            <v>0</v>
          </cell>
          <cell r="AV8934" t="str">
            <v>RESERVADO IDU</v>
          </cell>
        </row>
        <row r="8935">
          <cell r="AP8935">
            <v>421617</v>
          </cell>
          <cell r="AQ8935">
            <v>18005259</v>
          </cell>
          <cell r="AR8935">
            <v>18</v>
          </cell>
          <cell r="AS8935">
            <v>42731</v>
          </cell>
          <cell r="AT8935" t="str">
            <v>SD Reservado Mantenimiento Rutinario IDU Circuito Movilidad EJECUCION SITP 2016 -</v>
          </cell>
          <cell r="AU8935">
            <v>0</v>
          </cell>
          <cell r="AV8935" t="str">
            <v>RESERVADO IDU</v>
          </cell>
        </row>
        <row r="8936">
          <cell r="AP8936">
            <v>421644</v>
          </cell>
          <cell r="AQ8936">
            <v>18005269</v>
          </cell>
          <cell r="AR8936">
            <v>18</v>
          </cell>
          <cell r="AS8936">
            <v>42731</v>
          </cell>
          <cell r="AT8936" t="str">
            <v>SD Reservado Mantenimiento Rutinario IDU Circuito Movilidad EJECUCION SITP 2016 -</v>
          </cell>
          <cell r="AU8936">
            <v>0</v>
          </cell>
          <cell r="AV8936" t="str">
            <v>RESERVADO IDU</v>
          </cell>
        </row>
        <row r="8937">
          <cell r="AP8937">
            <v>421674</v>
          </cell>
          <cell r="AQ8937">
            <v>18005281</v>
          </cell>
          <cell r="AR8937">
            <v>18</v>
          </cell>
          <cell r="AS8937">
            <v>42731</v>
          </cell>
          <cell r="AT8937" t="str">
            <v>SD Reservado Mantenimiento Rutinario IDU Circuito Movilidad EJECUCION SITP 2016 -</v>
          </cell>
          <cell r="AU8937">
            <v>0</v>
          </cell>
          <cell r="AV8937" t="str">
            <v>RESERVADO IDU</v>
          </cell>
        </row>
        <row r="8938">
          <cell r="AP8938">
            <v>421707</v>
          </cell>
          <cell r="AQ8938">
            <v>18005297</v>
          </cell>
          <cell r="AR8938">
            <v>18</v>
          </cell>
          <cell r="AS8938">
            <v>42731</v>
          </cell>
          <cell r="AT8938" t="str">
            <v>SD Reservado Mantenimiento Rutinario IDU Local EJECUCION SITP 2016 -</v>
          </cell>
          <cell r="AU8938">
            <v>0</v>
          </cell>
          <cell r="AV8938" t="str">
            <v>RESERVADO IDU</v>
          </cell>
        </row>
        <row r="8939">
          <cell r="AP8939">
            <v>421719</v>
          </cell>
          <cell r="AQ8939">
            <v>18005304</v>
          </cell>
          <cell r="AR8939">
            <v>18</v>
          </cell>
          <cell r="AS8939">
            <v>42731</v>
          </cell>
          <cell r="AT8939" t="str">
            <v>SD Reservado Mantenimiento Rutinario IDU Local EJECUCION SITP 2016 -</v>
          </cell>
          <cell r="AU8939">
            <v>0</v>
          </cell>
          <cell r="AV8939" t="str">
            <v>RESERVADO IDU</v>
          </cell>
        </row>
        <row r="8940">
          <cell r="AP8940">
            <v>421728</v>
          </cell>
          <cell r="AQ8940">
            <v>18005307</v>
          </cell>
          <cell r="AR8940">
            <v>18</v>
          </cell>
          <cell r="AS8940">
            <v>42731</v>
          </cell>
          <cell r="AT8940" t="str">
            <v>SD Reservado Mantenimiento Rutinario IDU Circuito Movilidad EJECUCION SITP 2016 -</v>
          </cell>
          <cell r="AU8940">
            <v>0</v>
          </cell>
          <cell r="AV8940" t="str">
            <v>RESERVADO IDU</v>
          </cell>
        </row>
        <row r="8941">
          <cell r="AP8941">
            <v>421731</v>
          </cell>
          <cell r="AQ8941">
            <v>18005308</v>
          </cell>
          <cell r="AR8941">
            <v>18</v>
          </cell>
          <cell r="AS8941">
            <v>42731</v>
          </cell>
          <cell r="AT8941" t="str">
            <v>SD Reservado Mantenimiento Rutinario IDU Local EJECUCION SITP 2016 -</v>
          </cell>
          <cell r="AU8941">
            <v>0</v>
          </cell>
          <cell r="AV8941" t="str">
            <v>RESERVADO IDU</v>
          </cell>
        </row>
        <row r="8942">
          <cell r="AP8942">
            <v>421752</v>
          </cell>
          <cell r="AQ8942">
            <v>18005319</v>
          </cell>
          <cell r="AR8942">
            <v>18</v>
          </cell>
          <cell r="AS8942">
            <v>42731</v>
          </cell>
          <cell r="AT8942" t="str">
            <v>SD Reservado Mantenimiento Rutinario IDU Local EJECUCION SITP 2016 -</v>
          </cell>
          <cell r="AU8942">
            <v>0</v>
          </cell>
          <cell r="AV8942" t="str">
            <v>RESERVADO IDU</v>
          </cell>
        </row>
        <row r="8943">
          <cell r="AP8943">
            <v>421773</v>
          </cell>
          <cell r="AQ8943">
            <v>18005328</v>
          </cell>
          <cell r="AR8943">
            <v>18</v>
          </cell>
          <cell r="AS8943">
            <v>42731</v>
          </cell>
          <cell r="AT8943" t="str">
            <v>SD Reservado Mantenimiento Rutinario IDU Local EJECUCION SITP 2016 -</v>
          </cell>
          <cell r="AU8943">
            <v>0</v>
          </cell>
          <cell r="AV8943" t="str">
            <v>RESERVADO IDU</v>
          </cell>
        </row>
        <row r="8944">
          <cell r="AP8944">
            <v>421782</v>
          </cell>
          <cell r="AQ8944">
            <v>18005337</v>
          </cell>
          <cell r="AR8944">
            <v>18</v>
          </cell>
          <cell r="AS8944">
            <v>42731</v>
          </cell>
          <cell r="AT8944" t="str">
            <v>SD Reservado Mantenimiento Rutinario IDU Circuito Movilidad EJECUCION SITP 2016 -</v>
          </cell>
          <cell r="AU8944">
            <v>0</v>
          </cell>
          <cell r="AV8944" t="str">
            <v>RESERVADO IDU</v>
          </cell>
        </row>
        <row r="8945">
          <cell r="AP8945">
            <v>421788</v>
          </cell>
          <cell r="AQ8945">
            <v>18005339</v>
          </cell>
          <cell r="AR8945">
            <v>18</v>
          </cell>
          <cell r="AS8945">
            <v>42731</v>
          </cell>
          <cell r="AT8945" t="str">
            <v>SD Reservado Mantenimiento Rutinario IDU Circuito Movilidad EJECUCION SITP 2016 -</v>
          </cell>
          <cell r="AU8945">
            <v>0</v>
          </cell>
          <cell r="AV8945" t="str">
            <v>RESERVADO IDU</v>
          </cell>
        </row>
        <row r="8946">
          <cell r="AP8946">
            <v>421791</v>
          </cell>
          <cell r="AQ8946">
            <v>18005340</v>
          </cell>
          <cell r="AR8946">
            <v>18</v>
          </cell>
          <cell r="AS8946">
            <v>42731</v>
          </cell>
          <cell r="AT8946" t="str">
            <v>SD Reservado Mantenimiento Rutinario IDU Local EJECUCION SITP 2016 -</v>
          </cell>
          <cell r="AU8946">
            <v>0</v>
          </cell>
          <cell r="AV8946" t="str">
            <v>RESERVADO IDU</v>
          </cell>
        </row>
        <row r="8947">
          <cell r="AP8947">
            <v>421806</v>
          </cell>
          <cell r="AQ8947">
            <v>18005346</v>
          </cell>
          <cell r="AR8947">
            <v>18</v>
          </cell>
          <cell r="AS8947">
            <v>42731</v>
          </cell>
          <cell r="AT8947" t="str">
            <v>SD Reservado Mantenimiento Rutinario IDU Intermedia EJECUCION SITP 2016 -</v>
          </cell>
          <cell r="AU8947">
            <v>0</v>
          </cell>
          <cell r="AV8947" t="str">
            <v>RESERVADO IDU</v>
          </cell>
        </row>
        <row r="8948">
          <cell r="AP8948">
            <v>421815</v>
          </cell>
          <cell r="AQ8948">
            <v>18005352</v>
          </cell>
          <cell r="AR8948">
            <v>18</v>
          </cell>
          <cell r="AS8948">
            <v>42731</v>
          </cell>
          <cell r="AT8948" t="str">
            <v>SD Reservado Mantenimiento Rutinario IDU Circuito Movilidad EJECUCION SITP 2016 -</v>
          </cell>
          <cell r="AU8948">
            <v>0</v>
          </cell>
          <cell r="AV8948" t="str">
            <v>RESERVADO IDU</v>
          </cell>
        </row>
        <row r="8949">
          <cell r="AP8949">
            <v>421818</v>
          </cell>
          <cell r="AQ8949">
            <v>18005353</v>
          </cell>
          <cell r="AR8949">
            <v>18</v>
          </cell>
          <cell r="AS8949">
            <v>42731</v>
          </cell>
          <cell r="AT8949" t="str">
            <v>SD Reservado Mantenimiento Rutinario IDU Local EJECUCION SITP 2016 -</v>
          </cell>
          <cell r="AU8949">
            <v>0</v>
          </cell>
          <cell r="AV8949" t="str">
            <v>RESERVADO IDU</v>
          </cell>
        </row>
        <row r="8950">
          <cell r="AP8950">
            <v>421833</v>
          </cell>
          <cell r="AQ8950">
            <v>18005361</v>
          </cell>
          <cell r="AR8950">
            <v>18</v>
          </cell>
          <cell r="AS8950">
            <v>42731</v>
          </cell>
          <cell r="AT8950" t="str">
            <v>SD Reservado Mantenimiento Rutinario IDU Circuito Movilidad EJECUCION SITP 2016 -</v>
          </cell>
          <cell r="AU8950">
            <v>0</v>
          </cell>
          <cell r="AV8950" t="str">
            <v>RESERVADO IDU</v>
          </cell>
        </row>
        <row r="8951">
          <cell r="AP8951">
            <v>421842</v>
          </cell>
          <cell r="AQ8951">
            <v>18005368</v>
          </cell>
          <cell r="AR8951">
            <v>18</v>
          </cell>
          <cell r="AS8951">
            <v>42731</v>
          </cell>
          <cell r="AT8951" t="str">
            <v>SD Reservado Mantenimiento Rutinario IDU Local EJECUCION SITP 2016 -</v>
          </cell>
          <cell r="AU8951">
            <v>0</v>
          </cell>
          <cell r="AV8951" t="str">
            <v>RESERVADO IDU</v>
          </cell>
        </row>
        <row r="8952">
          <cell r="AP8952">
            <v>421854</v>
          </cell>
          <cell r="AQ8952">
            <v>18005374</v>
          </cell>
          <cell r="AR8952">
            <v>18</v>
          </cell>
          <cell r="AS8952">
            <v>42731</v>
          </cell>
          <cell r="AT8952" t="str">
            <v>SD Reservado Mantenimiento Rutinario IDU Circuito Movilidad EJECUCION SITP 2016 -</v>
          </cell>
          <cell r="AU8952">
            <v>0</v>
          </cell>
          <cell r="AV8952" t="str">
            <v>RESERVADO IDU</v>
          </cell>
        </row>
        <row r="8953">
          <cell r="AP8953">
            <v>421860</v>
          </cell>
          <cell r="AQ8953">
            <v>18005377</v>
          </cell>
          <cell r="AR8953">
            <v>18</v>
          </cell>
          <cell r="AS8953">
            <v>42731</v>
          </cell>
          <cell r="AT8953" t="str">
            <v>SD Reservado Mantenimiento Rutinario IDU Local EJECUCION SITP 2016 -</v>
          </cell>
          <cell r="AU8953">
            <v>0</v>
          </cell>
          <cell r="AV8953" t="str">
            <v>RESERVADO IDU</v>
          </cell>
        </row>
        <row r="8954">
          <cell r="AP8954">
            <v>421869</v>
          </cell>
          <cell r="AQ8954">
            <v>18005384</v>
          </cell>
          <cell r="AR8954">
            <v>18</v>
          </cell>
          <cell r="AS8954">
            <v>42731</v>
          </cell>
          <cell r="AT8954" t="str">
            <v>SD Reservado Mantenimiento Rutinario IDU Circuito Movilidad EJECUCION SITP 2016 -</v>
          </cell>
          <cell r="AU8954">
            <v>0</v>
          </cell>
          <cell r="AV8954" t="str">
            <v>RESERVADO IDU</v>
          </cell>
        </row>
        <row r="8955">
          <cell r="AP8955">
            <v>421881</v>
          </cell>
          <cell r="AQ8955">
            <v>18005388</v>
          </cell>
          <cell r="AR8955">
            <v>18</v>
          </cell>
          <cell r="AS8955">
            <v>42731</v>
          </cell>
          <cell r="AT8955" t="str">
            <v>SD Reservado Mantenimiento Rutinario IDU Local EJECUCION SITP 2016 -</v>
          </cell>
          <cell r="AU8955">
            <v>0</v>
          </cell>
          <cell r="AV8955" t="str">
            <v>RESERVADO IDU</v>
          </cell>
        </row>
        <row r="8956">
          <cell r="AP8956">
            <v>421898</v>
          </cell>
          <cell r="AQ8956">
            <v>18005396</v>
          </cell>
          <cell r="AR8956">
            <v>18</v>
          </cell>
          <cell r="AS8956">
            <v>42731</v>
          </cell>
          <cell r="AT8956" t="str">
            <v>SD Reservado Rehabilitación IDU Local EJECUCION SITP 2016 -</v>
          </cell>
          <cell r="AU8956">
            <v>0</v>
          </cell>
          <cell r="AV8956" t="str">
            <v>RESERVADO IDU</v>
          </cell>
        </row>
        <row r="8957">
          <cell r="AP8957">
            <v>421901</v>
          </cell>
          <cell r="AQ8957">
            <v>18005397</v>
          </cell>
          <cell r="AR8957">
            <v>18</v>
          </cell>
          <cell r="AS8957">
            <v>42731</v>
          </cell>
          <cell r="AT8957" t="str">
            <v>SD Reservado Mantenimiento Periódico IDU Intermedia EJECUCION SITP 2016 -</v>
          </cell>
          <cell r="AU8957">
            <v>0</v>
          </cell>
          <cell r="AV8957" t="str">
            <v>RESERVADO IDU</v>
          </cell>
        </row>
        <row r="8958">
          <cell r="AP8958">
            <v>421922</v>
          </cell>
          <cell r="AQ8958">
            <v>18005408</v>
          </cell>
          <cell r="AR8958">
            <v>18</v>
          </cell>
          <cell r="AS8958">
            <v>42731</v>
          </cell>
          <cell r="AT8958" t="str">
            <v>SD Reservado Mantenimiento Rutinario IDU Circuito Movilidad EJECUCION SITP 2016 -</v>
          </cell>
          <cell r="AU8958">
            <v>0</v>
          </cell>
          <cell r="AV8958" t="str">
            <v>RESERVADO IDU</v>
          </cell>
        </row>
        <row r="8959">
          <cell r="AP8959">
            <v>421925</v>
          </cell>
          <cell r="AQ8959">
            <v>18005409</v>
          </cell>
          <cell r="AR8959">
            <v>18</v>
          </cell>
          <cell r="AS8959">
            <v>42731</v>
          </cell>
          <cell r="AT8959" t="str">
            <v>SD Reservado Mantenimiento Rutinario IDU Circuito Movilidad EJECUCION SITP 2016 -</v>
          </cell>
          <cell r="AU8959">
            <v>0</v>
          </cell>
          <cell r="AV8959" t="str">
            <v>RESERVADO IDU</v>
          </cell>
        </row>
        <row r="8960">
          <cell r="AP8960">
            <v>421948</v>
          </cell>
          <cell r="AQ8960">
            <v>18005419</v>
          </cell>
          <cell r="AR8960">
            <v>18</v>
          </cell>
          <cell r="AS8960">
            <v>42313</v>
          </cell>
          <cell r="AT8960" t="str">
            <v>CONV-011-2011 Terminado Rehabilitación IDU Arterial  -</v>
          </cell>
          <cell r="AU8960">
            <v>0</v>
          </cell>
          <cell r="AV8960" t="str">
            <v>sc</v>
          </cell>
        </row>
        <row r="8961">
          <cell r="AP8961">
            <v>421951</v>
          </cell>
          <cell r="AQ8961">
            <v>18005422</v>
          </cell>
          <cell r="AR8961">
            <v>18</v>
          </cell>
          <cell r="AS8961">
            <v>42731</v>
          </cell>
          <cell r="AT8961" t="str">
            <v>SD Reservado Mantenimiento Rutinario IDU Circuito Movilidad EJECUCION SITP 2016 -</v>
          </cell>
          <cell r="AU8961">
            <v>0</v>
          </cell>
          <cell r="AV8961" t="str">
            <v>RESERVADO IDU</v>
          </cell>
        </row>
        <row r="8962">
          <cell r="AP8962">
            <v>421966</v>
          </cell>
          <cell r="AQ8962">
            <v>18005428</v>
          </cell>
          <cell r="AR8962">
            <v>18</v>
          </cell>
          <cell r="AS8962">
            <v>42731</v>
          </cell>
          <cell r="AT8962" t="str">
            <v>SD Reservado Mantenimiento Rutinario IDU Local EJECUCION SITP 2016 -</v>
          </cell>
          <cell r="AU8962">
            <v>0</v>
          </cell>
          <cell r="AV8962" t="str">
            <v>RESERVADO IDU</v>
          </cell>
        </row>
        <row r="8963">
          <cell r="AP8963">
            <v>421975</v>
          </cell>
          <cell r="AQ8963">
            <v>18005431</v>
          </cell>
          <cell r="AR8963">
            <v>18</v>
          </cell>
          <cell r="AS8963">
            <v>42731</v>
          </cell>
          <cell r="AT8963" t="str">
            <v>SD Reservado Mantenimiento Rutinario IDU Circuito Movilidad EJECUCION SITP 2016 -</v>
          </cell>
          <cell r="AU8963">
            <v>0</v>
          </cell>
          <cell r="AV8963" t="str">
            <v>RESERVADO IDU</v>
          </cell>
        </row>
        <row r="8964">
          <cell r="AP8964">
            <v>421984</v>
          </cell>
          <cell r="AQ8964">
            <v>18005434</v>
          </cell>
          <cell r="AR8964">
            <v>18</v>
          </cell>
          <cell r="AS8964">
            <v>42731</v>
          </cell>
          <cell r="AT8964" t="str">
            <v>SD Reservado Mantenimiento Rutinario IDU Intermedia EJECUCION SITP 2016 -</v>
          </cell>
          <cell r="AU8964">
            <v>0</v>
          </cell>
          <cell r="AV8964" t="str">
            <v>RESERVADO IDU</v>
          </cell>
        </row>
        <row r="8965">
          <cell r="AP8965">
            <v>421990</v>
          </cell>
          <cell r="AQ8965">
            <v>18005436</v>
          </cell>
          <cell r="AR8965">
            <v>18</v>
          </cell>
          <cell r="AS8965">
            <v>42731</v>
          </cell>
          <cell r="AT8965" t="str">
            <v>SD Reservado Mantenimiento Periódico IDU Circuito Movilidad EJECUCION SITP 2016 -</v>
          </cell>
          <cell r="AU8965">
            <v>0</v>
          </cell>
          <cell r="AV8965" t="str">
            <v>RESERVADO IDU</v>
          </cell>
        </row>
        <row r="8966">
          <cell r="AP8966">
            <v>422011</v>
          </cell>
          <cell r="AQ8966">
            <v>18005443</v>
          </cell>
          <cell r="AR8966">
            <v>18</v>
          </cell>
          <cell r="AS8966">
            <v>42731</v>
          </cell>
          <cell r="AT8966" t="str">
            <v>SD Reservado Mantenimiento Rutinario IDU Circuito Movilidad EJECUCION SITP 2016 -</v>
          </cell>
          <cell r="AU8966">
            <v>0</v>
          </cell>
          <cell r="AV8966" t="str">
            <v>RESERVADO IDU</v>
          </cell>
        </row>
        <row r="8967">
          <cell r="AP8967">
            <v>422017</v>
          </cell>
          <cell r="AQ8967">
            <v>18005445</v>
          </cell>
          <cell r="AR8967">
            <v>18</v>
          </cell>
          <cell r="AS8967">
            <v>42731</v>
          </cell>
          <cell r="AT8967" t="str">
            <v>SD Reservado Mantenimiento Rutinario IDU Circuito Movilidad EJECUCION SITP 2016 -</v>
          </cell>
          <cell r="AU8967">
            <v>0</v>
          </cell>
          <cell r="AV8967" t="str">
            <v>RESERVADO IDU</v>
          </cell>
        </row>
        <row r="8968">
          <cell r="AP8968">
            <v>422023</v>
          </cell>
          <cell r="AQ8968">
            <v>18005447</v>
          </cell>
          <cell r="AR8968">
            <v>18</v>
          </cell>
          <cell r="AS8968">
            <v>42731</v>
          </cell>
          <cell r="AT8968" t="str">
            <v>SD Reservado Mantenimiento Periódico IDU Local EJECUCION SITP 2016 -</v>
          </cell>
          <cell r="AU8968">
            <v>0</v>
          </cell>
          <cell r="AV8968" t="str">
            <v>RESERVADO IDU</v>
          </cell>
        </row>
        <row r="8969">
          <cell r="AP8969">
            <v>422035</v>
          </cell>
          <cell r="AQ8969">
            <v>18005451</v>
          </cell>
          <cell r="AR8969">
            <v>18</v>
          </cell>
          <cell r="AS8969">
            <v>42731</v>
          </cell>
          <cell r="AT8969" t="str">
            <v>SD Reservado Mantenimiento Periódico IDU Circuito Movilidad EJECUCION SITP 2016 -</v>
          </cell>
          <cell r="AU8969">
            <v>0</v>
          </cell>
          <cell r="AV8969" t="str">
            <v>RESERVADO IDU</v>
          </cell>
        </row>
        <row r="8970">
          <cell r="AP8970">
            <v>422050</v>
          </cell>
          <cell r="AQ8970">
            <v>18005456</v>
          </cell>
          <cell r="AR8970">
            <v>18</v>
          </cell>
          <cell r="AS8970">
            <v>42731</v>
          </cell>
          <cell r="AT8970" t="str">
            <v>SD Reservado Mantenimiento Periódico IDU Local EJECUCION SITP 2016 -</v>
          </cell>
          <cell r="AU8970">
            <v>0</v>
          </cell>
          <cell r="AV8970" t="str">
            <v>RESERVADO IDU</v>
          </cell>
        </row>
        <row r="8971">
          <cell r="AP8971">
            <v>422053</v>
          </cell>
          <cell r="AQ8971">
            <v>18005457</v>
          </cell>
          <cell r="AR8971">
            <v>18</v>
          </cell>
          <cell r="AS8971">
            <v>42731</v>
          </cell>
          <cell r="AT8971" t="str">
            <v>SD Reservado Mantenimiento Rutinario IDU Circuito Movilidad EJECUCION SITP 2016 -</v>
          </cell>
          <cell r="AU8971">
            <v>0</v>
          </cell>
          <cell r="AV8971" t="str">
            <v>RESERVADO IDU</v>
          </cell>
        </row>
        <row r="8972">
          <cell r="AP8972">
            <v>422056</v>
          </cell>
          <cell r="AQ8972">
            <v>18005458</v>
          </cell>
          <cell r="AR8972">
            <v>18</v>
          </cell>
          <cell r="AS8972">
            <v>42313</v>
          </cell>
          <cell r="AT8972" t="str">
            <v>CONV-011-2011 Terminado Acciones de Movilidad IDU Local  -</v>
          </cell>
          <cell r="AU8972">
            <v>0</v>
          </cell>
          <cell r="AV8972" t="str">
            <v>sc</v>
          </cell>
        </row>
        <row r="8973">
          <cell r="AP8973">
            <v>422074</v>
          </cell>
          <cell r="AQ8973">
            <v>18005464</v>
          </cell>
          <cell r="AR8973">
            <v>18</v>
          </cell>
          <cell r="AS8973">
            <v>42731</v>
          </cell>
          <cell r="AT8973" t="str">
            <v>SD Reservado Mantenimiento Periódico IDU Circuito Movilidad EJECUCION SITP 2016 -</v>
          </cell>
          <cell r="AU8973">
            <v>0</v>
          </cell>
          <cell r="AV8973" t="str">
            <v>RESERVADO IDU</v>
          </cell>
        </row>
        <row r="8974">
          <cell r="AP8974">
            <v>422080</v>
          </cell>
          <cell r="AQ8974">
            <v>18005466</v>
          </cell>
          <cell r="AR8974">
            <v>18</v>
          </cell>
          <cell r="AS8974">
            <v>42731</v>
          </cell>
          <cell r="AT8974" t="str">
            <v>SD Reservado Mantenimiento Rutinario IDU Local EJECUCION SITP 2016 -</v>
          </cell>
          <cell r="AU8974">
            <v>0</v>
          </cell>
          <cell r="AV8974" t="str">
            <v>RESERVADO IDU</v>
          </cell>
        </row>
        <row r="8975">
          <cell r="AP8975">
            <v>422098</v>
          </cell>
          <cell r="AQ8975">
            <v>18005473</v>
          </cell>
          <cell r="AR8975">
            <v>18</v>
          </cell>
          <cell r="AS8975">
            <v>42731</v>
          </cell>
          <cell r="AT8975" t="str">
            <v>SD Reservado Mantenimiento Rutinario IDU Circuito Movilidad EJECUCION SITP 2016 -</v>
          </cell>
          <cell r="AU8975">
            <v>0</v>
          </cell>
          <cell r="AV8975" t="str">
            <v>RESERVADO IDU</v>
          </cell>
        </row>
        <row r="8976">
          <cell r="AP8976">
            <v>422110</v>
          </cell>
          <cell r="AQ8976">
            <v>18005477</v>
          </cell>
          <cell r="AR8976">
            <v>18</v>
          </cell>
          <cell r="AS8976">
            <v>42731</v>
          </cell>
          <cell r="AT8976" t="str">
            <v>SD Reservado Rehabilitación IDU Circuito Movilidad EJECUCION SITP 2016 -</v>
          </cell>
          <cell r="AU8976">
            <v>0</v>
          </cell>
          <cell r="AV8976" t="str">
            <v>RESERVADO IDU</v>
          </cell>
        </row>
        <row r="8977">
          <cell r="AP8977">
            <v>422146</v>
          </cell>
          <cell r="AQ8977">
            <v>18005489</v>
          </cell>
          <cell r="AR8977">
            <v>18</v>
          </cell>
          <cell r="AS8977">
            <v>42731</v>
          </cell>
          <cell r="AT8977" t="str">
            <v>SD Reservado Mantenimiento Rutinario IDU Circuito Movilidad EJECUCION SITP 2016 -</v>
          </cell>
          <cell r="AU8977">
            <v>0</v>
          </cell>
          <cell r="AV8977" t="str">
            <v>RESERVADO IDU</v>
          </cell>
        </row>
        <row r="8978">
          <cell r="AP8978">
            <v>422167</v>
          </cell>
          <cell r="AQ8978">
            <v>18005496</v>
          </cell>
          <cell r="AR8978">
            <v>18</v>
          </cell>
          <cell r="AS8978">
            <v>42731</v>
          </cell>
          <cell r="AT8978" t="str">
            <v>SD Reservado Mantenimiento Rutinario IDU Circuito Movilidad EJECUCION SITP 2016 -</v>
          </cell>
          <cell r="AU8978">
            <v>0</v>
          </cell>
          <cell r="AV8978" t="str">
            <v>RESERVADO IDU</v>
          </cell>
        </row>
        <row r="8979">
          <cell r="AP8979">
            <v>422170</v>
          </cell>
          <cell r="AQ8979">
            <v>18005497</v>
          </cell>
          <cell r="AR8979">
            <v>18</v>
          </cell>
          <cell r="AS8979">
            <v>42731</v>
          </cell>
          <cell r="AT8979" t="str">
            <v>SD Reservado Mantenimiento Rutinario IDU Intermedia EJECUCION SITP 2016 -</v>
          </cell>
          <cell r="AU8979">
            <v>0</v>
          </cell>
          <cell r="AV8979" t="str">
            <v>RESERVADO IDU</v>
          </cell>
        </row>
        <row r="8980">
          <cell r="AP8980">
            <v>422194</v>
          </cell>
          <cell r="AQ8980">
            <v>18005505</v>
          </cell>
          <cell r="AR8980">
            <v>18</v>
          </cell>
          <cell r="AS8980">
            <v>42731</v>
          </cell>
          <cell r="AT8980" t="str">
            <v>SD Reservado Mantenimiento Rutinario IDU Circuito Movilidad EJECUCION SITP 2016 -</v>
          </cell>
          <cell r="AU8980">
            <v>0</v>
          </cell>
          <cell r="AV8980" t="str">
            <v>RESERVADO IDU</v>
          </cell>
        </row>
        <row r="8981">
          <cell r="AP8981">
            <v>422227</v>
          </cell>
          <cell r="AQ8981">
            <v>18005516</v>
          </cell>
          <cell r="AR8981">
            <v>18</v>
          </cell>
          <cell r="AS8981">
            <v>42731</v>
          </cell>
          <cell r="AT8981" t="str">
            <v>SD Reservado Mantenimiento Periódico IDU Circuito Movilidad EJECUCION SITP 2016 -</v>
          </cell>
          <cell r="AU8981">
            <v>0</v>
          </cell>
          <cell r="AV8981" t="str">
            <v>RESERVADO IDU</v>
          </cell>
        </row>
        <row r="8982">
          <cell r="AP8982">
            <v>422254</v>
          </cell>
          <cell r="AQ8982">
            <v>18005525</v>
          </cell>
          <cell r="AR8982">
            <v>18</v>
          </cell>
          <cell r="AS8982">
            <v>42313</v>
          </cell>
          <cell r="AT8982" t="str">
            <v>CONV-011-2011 Terminado Acciones de Movilidad IDU Arterial  -</v>
          </cell>
          <cell r="AU8982">
            <v>0</v>
          </cell>
          <cell r="AV8982" t="str">
            <v>sc</v>
          </cell>
        </row>
        <row r="8983">
          <cell r="AP8983">
            <v>422269</v>
          </cell>
          <cell r="AQ8983">
            <v>18005530</v>
          </cell>
          <cell r="AR8983">
            <v>18</v>
          </cell>
          <cell r="AS8983">
            <v>42731</v>
          </cell>
          <cell r="AT8983" t="str">
            <v>SD Reservado Mantenimiento Periódico IDU Circuito Movilidad EJECUCION SITP 2016 -</v>
          </cell>
          <cell r="AU8983">
            <v>0</v>
          </cell>
          <cell r="AV8983" t="str">
            <v>RESERVADO IDU</v>
          </cell>
        </row>
        <row r="8984">
          <cell r="AP8984">
            <v>422287</v>
          </cell>
          <cell r="AQ8984">
            <v>18005538</v>
          </cell>
          <cell r="AR8984">
            <v>18</v>
          </cell>
          <cell r="AS8984">
            <v>42731</v>
          </cell>
          <cell r="AT8984" t="str">
            <v>SD Reservado Mantenimiento Rutinario IDU Circuito Movilidad EJECUCION SITP 2016 -</v>
          </cell>
          <cell r="AU8984">
            <v>0</v>
          </cell>
          <cell r="AV8984" t="str">
            <v>RESERVADO IDU</v>
          </cell>
        </row>
        <row r="8985">
          <cell r="AP8985">
            <v>422338</v>
          </cell>
          <cell r="AQ8985">
            <v>18005560</v>
          </cell>
          <cell r="AR8985">
            <v>18</v>
          </cell>
          <cell r="AS8985">
            <v>42731</v>
          </cell>
          <cell r="AT8985" t="str">
            <v>SD Reservado Mantenimiento Rutinario IDU Local EJECUCION SITP 2016 -</v>
          </cell>
          <cell r="AU8985">
            <v>0</v>
          </cell>
          <cell r="AV8985" t="str">
            <v>RESERVADO IDU</v>
          </cell>
        </row>
        <row r="8986">
          <cell r="AP8986">
            <v>422347</v>
          </cell>
          <cell r="AQ8986">
            <v>18005563</v>
          </cell>
          <cell r="AR8986">
            <v>18</v>
          </cell>
          <cell r="AS8986">
            <v>42731</v>
          </cell>
          <cell r="AT8986" t="str">
            <v>SD Reservado Mantenimiento Periódico IDU Circuito Movilidad EJECUCION SITP 2016 -</v>
          </cell>
          <cell r="AU8986">
            <v>0</v>
          </cell>
          <cell r="AV8986" t="str">
            <v>RESERVADO IDU</v>
          </cell>
        </row>
        <row r="8987">
          <cell r="AP8987">
            <v>422362</v>
          </cell>
          <cell r="AQ8987">
            <v>18005570</v>
          </cell>
          <cell r="AR8987">
            <v>18</v>
          </cell>
          <cell r="AS8987">
            <v>42731</v>
          </cell>
          <cell r="AT8987" t="str">
            <v>SD Reservado Mantenimiento Periódico IDU Circuito Movilidad EJECUCION SITP 2016 -</v>
          </cell>
          <cell r="AU8987">
            <v>0</v>
          </cell>
          <cell r="AV8987" t="str">
            <v>RESERVADO IDU</v>
          </cell>
        </row>
        <row r="8988">
          <cell r="AP8988">
            <v>422380</v>
          </cell>
          <cell r="AQ8988">
            <v>18005578</v>
          </cell>
          <cell r="AR8988">
            <v>18</v>
          </cell>
          <cell r="AS8988">
            <v>42731</v>
          </cell>
          <cell r="AT8988" t="str">
            <v>SD Reservado Mantenimiento Periódico IDU Circuito Movilidad EJECUCION SITP 2016 -</v>
          </cell>
          <cell r="AU8988">
            <v>0</v>
          </cell>
          <cell r="AV8988" t="str">
            <v>RESERVADO IDU</v>
          </cell>
        </row>
        <row r="8989">
          <cell r="AP8989">
            <v>422383</v>
          </cell>
          <cell r="AQ8989">
            <v>18005579</v>
          </cell>
          <cell r="AR8989">
            <v>18</v>
          </cell>
          <cell r="AS8989">
            <v>42731</v>
          </cell>
          <cell r="AT8989" t="str">
            <v>SD Reservado Mantenimiento Rutinario IDU Circuito Movilidad EJECUCION SITP 2016 -</v>
          </cell>
          <cell r="AU8989">
            <v>0</v>
          </cell>
          <cell r="AV8989" t="str">
            <v>RESERVADO IDU</v>
          </cell>
        </row>
        <row r="8990">
          <cell r="AP8990">
            <v>422421</v>
          </cell>
          <cell r="AQ8990">
            <v>18005597</v>
          </cell>
          <cell r="AR8990">
            <v>18</v>
          </cell>
          <cell r="AS8990">
            <v>42313</v>
          </cell>
          <cell r="AT8990" t="str">
            <v>CONV-011-2011 Terminado Acciones de Movilidad IDU Arterial  -</v>
          </cell>
          <cell r="AU8990">
            <v>0</v>
          </cell>
          <cell r="AV8990" t="str">
            <v>sc</v>
          </cell>
        </row>
        <row r="8991">
          <cell r="AP8991">
            <v>422424</v>
          </cell>
          <cell r="AQ8991">
            <v>18005598</v>
          </cell>
          <cell r="AR8991">
            <v>18</v>
          </cell>
          <cell r="AS8991">
            <v>42731</v>
          </cell>
          <cell r="AT8991" t="str">
            <v>SD Reservado Mantenimiento Periódico IDU Circuito Movilidad EJECUCION SITP 2016 -</v>
          </cell>
          <cell r="AU8991">
            <v>0</v>
          </cell>
          <cell r="AV8991" t="str">
            <v>RESERVADO IDU</v>
          </cell>
        </row>
        <row r="8992">
          <cell r="AP8992">
            <v>422430</v>
          </cell>
          <cell r="AQ8992">
            <v>18005600</v>
          </cell>
          <cell r="AR8992">
            <v>18</v>
          </cell>
          <cell r="AS8992">
            <v>42731</v>
          </cell>
          <cell r="AT8992" t="str">
            <v>SD Reservado Mantenimiento Periódico IDU Circuito Movilidad EJECUCION SITP 2016 -</v>
          </cell>
          <cell r="AU8992">
            <v>0</v>
          </cell>
          <cell r="AV8992" t="str">
            <v>RESERVADO IDU</v>
          </cell>
        </row>
        <row r="8993">
          <cell r="AP8993">
            <v>422436</v>
          </cell>
          <cell r="AQ8993">
            <v>18005602</v>
          </cell>
          <cell r="AR8993">
            <v>18</v>
          </cell>
          <cell r="AS8993">
            <v>42731</v>
          </cell>
          <cell r="AT8993" t="str">
            <v>SD Reservado Mantenimiento Periódico IDU Circuito Movilidad EJECUCION SITP 2016 -</v>
          </cell>
          <cell r="AU8993">
            <v>0</v>
          </cell>
          <cell r="AV8993" t="str">
            <v>RESERVADO IDU</v>
          </cell>
        </row>
        <row r="8994">
          <cell r="AP8994">
            <v>422466</v>
          </cell>
          <cell r="AQ8994">
            <v>18005617</v>
          </cell>
          <cell r="AR8994">
            <v>18</v>
          </cell>
          <cell r="AS8994">
            <v>42731</v>
          </cell>
          <cell r="AT8994" t="str">
            <v>SD Reservado Mantenimiento Periódico IDU Circuito Movilidad EJECUCION SITP 2016 -</v>
          </cell>
          <cell r="AU8994">
            <v>0</v>
          </cell>
          <cell r="AV8994" t="str">
            <v>RESERVADO IDU</v>
          </cell>
        </row>
        <row r="8995">
          <cell r="AP8995">
            <v>422496</v>
          </cell>
          <cell r="AQ8995">
            <v>18005628</v>
          </cell>
          <cell r="AR8995">
            <v>18</v>
          </cell>
          <cell r="AS8995">
            <v>42731</v>
          </cell>
          <cell r="AT8995" t="str">
            <v>SD Reservado Mantenimiento Rutinario IDU Circuito Movilidad EJECUCION SITP 2016 -</v>
          </cell>
          <cell r="AU8995">
            <v>0</v>
          </cell>
          <cell r="AV8995" t="str">
            <v>RESERVADO IDU</v>
          </cell>
        </row>
        <row r="8996">
          <cell r="AP8996">
            <v>422544</v>
          </cell>
          <cell r="AQ8996">
            <v>18005645</v>
          </cell>
          <cell r="AR8996">
            <v>18</v>
          </cell>
          <cell r="AS8996">
            <v>42731</v>
          </cell>
          <cell r="AT8996" t="str">
            <v>SD Reservado Mantenimiento Periódico IDU Circuito Movilidad EJECUCION SITP 2016 -</v>
          </cell>
          <cell r="AU8996">
            <v>0</v>
          </cell>
          <cell r="AV8996" t="str">
            <v>RESERVADO IDU</v>
          </cell>
        </row>
        <row r="8997">
          <cell r="AP8997">
            <v>422580</v>
          </cell>
          <cell r="AQ8997">
            <v>18005658</v>
          </cell>
          <cell r="AR8997">
            <v>18</v>
          </cell>
          <cell r="AS8997">
            <v>42731</v>
          </cell>
          <cell r="AT8997" t="str">
            <v>SD Reservado Mantenimiento Periódico IDU Circuito Movilidad EJECUCION SITP 2016 -</v>
          </cell>
          <cell r="AU8997">
            <v>0</v>
          </cell>
          <cell r="AV8997" t="str">
            <v>RESERVADO IDU</v>
          </cell>
        </row>
        <row r="8998">
          <cell r="AP8998">
            <v>422634</v>
          </cell>
          <cell r="AQ8998">
            <v>18005681</v>
          </cell>
          <cell r="AR8998">
            <v>18</v>
          </cell>
          <cell r="AS8998">
            <v>42731</v>
          </cell>
          <cell r="AT8998" t="str">
            <v>SD Reservado Mantenimiento Periódico IDU Local EJECUCION SITP 2016 -</v>
          </cell>
          <cell r="AU8998">
            <v>0</v>
          </cell>
          <cell r="AV8998" t="str">
            <v>RESERVADO IDU</v>
          </cell>
        </row>
        <row r="8999">
          <cell r="AP8999">
            <v>422688</v>
          </cell>
          <cell r="AQ8999">
            <v>18005700</v>
          </cell>
          <cell r="AR8999">
            <v>18</v>
          </cell>
          <cell r="AS8999">
            <v>42731</v>
          </cell>
          <cell r="AT8999" t="str">
            <v>SD Reservado Mantenimiento Periódico IDU Circuito Movilidad EJECUCION SITP 2016 -</v>
          </cell>
          <cell r="AU8999">
            <v>0</v>
          </cell>
          <cell r="AV8999" t="str">
            <v>RESERVADO IDU</v>
          </cell>
        </row>
        <row r="9000">
          <cell r="AP9000">
            <v>422724</v>
          </cell>
          <cell r="AQ9000">
            <v>18005716</v>
          </cell>
          <cell r="AR9000">
            <v>18</v>
          </cell>
          <cell r="AS9000">
            <v>42731</v>
          </cell>
          <cell r="AT9000" t="str">
            <v>SD Reservado Mantenimiento Periódico IDU Circuito Movilidad EJECUCION SITP 2016 -</v>
          </cell>
          <cell r="AU9000">
            <v>0</v>
          </cell>
          <cell r="AV9000" t="str">
            <v>RESERVADO IDU</v>
          </cell>
        </row>
        <row r="9001">
          <cell r="AP9001">
            <v>422847</v>
          </cell>
          <cell r="AQ9001">
            <v>18005770</v>
          </cell>
          <cell r="AR9001">
            <v>18</v>
          </cell>
          <cell r="AS9001">
            <v>42731</v>
          </cell>
          <cell r="AT9001" t="str">
            <v>SD Reservado Mantenimiento Rutinario IDU Circuito Movilidad EJECUCION SITP 2016 -</v>
          </cell>
          <cell r="AU9001">
            <v>0</v>
          </cell>
          <cell r="AV9001" t="str">
            <v>RESERVADO IDU</v>
          </cell>
        </row>
        <row r="9002">
          <cell r="AP9002">
            <v>423234</v>
          </cell>
          <cell r="AQ9002">
            <v>18005940</v>
          </cell>
          <cell r="AR9002">
            <v>18</v>
          </cell>
          <cell r="AS9002">
            <v>42731</v>
          </cell>
          <cell r="AT9002" t="str">
            <v>SD Reservado Mantenimiento Rutinario IDU Circuito Movilidad EJECUCION SITP 2016 -</v>
          </cell>
          <cell r="AU9002">
            <v>0</v>
          </cell>
          <cell r="AV9002" t="str">
            <v>RESERVADO IDU</v>
          </cell>
        </row>
        <row r="9003">
          <cell r="AP9003">
            <v>423309</v>
          </cell>
          <cell r="AQ9003">
            <v>18005970</v>
          </cell>
          <cell r="AR9003">
            <v>18</v>
          </cell>
          <cell r="AS9003">
            <v>42731</v>
          </cell>
          <cell r="AT9003" t="str">
            <v>SD Reservado Mantenimiento Rutinario IDU Circuito Movilidad EJECUCION SITP 2016 -</v>
          </cell>
          <cell r="AU9003">
            <v>0</v>
          </cell>
          <cell r="AV9003" t="str">
            <v>RESERVADO IDU</v>
          </cell>
        </row>
        <row r="9004">
          <cell r="AP9004">
            <v>423405</v>
          </cell>
          <cell r="AQ9004">
            <v>18006014</v>
          </cell>
          <cell r="AR9004">
            <v>18</v>
          </cell>
          <cell r="AS9004">
            <v>42313</v>
          </cell>
          <cell r="AT9004" t="str">
            <v>CONV-011-2011 Terminado Mantenimiento Periódico IDU Local  -</v>
          </cell>
          <cell r="AU9004">
            <v>0</v>
          </cell>
          <cell r="AV9004" t="str">
            <v>sc</v>
          </cell>
        </row>
        <row r="9005">
          <cell r="AP9005">
            <v>423443</v>
          </cell>
          <cell r="AQ9005">
            <v>18006030</v>
          </cell>
          <cell r="AR9005">
            <v>18</v>
          </cell>
          <cell r="AS9005">
            <v>42313</v>
          </cell>
          <cell r="AT9005" t="str">
            <v>CONV-011-2011 Terminado Mantenimiento Periódico IDU Local  -</v>
          </cell>
          <cell r="AU9005">
            <v>0</v>
          </cell>
          <cell r="AV9005" t="str">
            <v>sc</v>
          </cell>
        </row>
        <row r="9006">
          <cell r="AP9006">
            <v>423458</v>
          </cell>
          <cell r="AQ9006">
            <v>18006038</v>
          </cell>
          <cell r="AR9006">
            <v>18</v>
          </cell>
          <cell r="AS9006">
            <v>42313</v>
          </cell>
          <cell r="AT9006" t="str">
            <v>CONV-011-2011 Terminado Acciones de Movilidad IDU Circuito Movilidad  -</v>
          </cell>
          <cell r="AU9006">
            <v>0</v>
          </cell>
          <cell r="AV9006" t="str">
            <v>sc</v>
          </cell>
        </row>
        <row r="9007">
          <cell r="AP9007">
            <v>423514</v>
          </cell>
          <cell r="AQ9007">
            <v>18006059</v>
          </cell>
          <cell r="AR9007">
            <v>18</v>
          </cell>
          <cell r="AS9007">
            <v>42313</v>
          </cell>
          <cell r="AT9007" t="str">
            <v>CONV-011-2011 Terminado Mantenimiento Periódico IDU Local  -</v>
          </cell>
          <cell r="AU9007">
            <v>0</v>
          </cell>
          <cell r="AV9007" t="str">
            <v>sc</v>
          </cell>
        </row>
        <row r="9008">
          <cell r="AP9008">
            <v>423562</v>
          </cell>
          <cell r="AQ9008">
            <v>18006081</v>
          </cell>
          <cell r="AR9008">
            <v>18</v>
          </cell>
          <cell r="AS9008">
            <v>42313</v>
          </cell>
          <cell r="AT9008" t="str">
            <v>CONV-011-2011 Terminado Acciones de Movilidad IDU Circuito Movilidad  -</v>
          </cell>
          <cell r="AU9008">
            <v>0</v>
          </cell>
          <cell r="AV9008" t="str">
            <v>sc</v>
          </cell>
        </row>
        <row r="9009">
          <cell r="AP9009">
            <v>423606</v>
          </cell>
          <cell r="AQ9009">
            <v>18006097</v>
          </cell>
          <cell r="AR9009">
            <v>18</v>
          </cell>
          <cell r="AS9009">
            <v>42313</v>
          </cell>
          <cell r="AT9009" t="str">
            <v>CONV-011-2011 Terminado Acciones de Movilidad IDU Circuito Movilidad  -</v>
          </cell>
          <cell r="AU9009">
            <v>0</v>
          </cell>
          <cell r="AV9009" t="str">
            <v>sc</v>
          </cell>
        </row>
        <row r="9010">
          <cell r="AP9010">
            <v>423804</v>
          </cell>
          <cell r="AQ9010">
            <v>18006173</v>
          </cell>
          <cell r="AR9010">
            <v>18</v>
          </cell>
          <cell r="AS9010">
            <v>42313</v>
          </cell>
          <cell r="AT9010" t="str">
            <v>CONV-011-2011 Terminado Mantenimiento Periódico IDU Local  -</v>
          </cell>
          <cell r="AU9010">
            <v>0</v>
          </cell>
          <cell r="AV9010" t="str">
            <v>sc</v>
          </cell>
        </row>
        <row r="9011">
          <cell r="AP9011">
            <v>424114</v>
          </cell>
          <cell r="AQ9011">
            <v>18006294</v>
          </cell>
          <cell r="AR9011">
            <v>18</v>
          </cell>
          <cell r="AS9011">
            <v>42313</v>
          </cell>
          <cell r="AT9011" t="str">
            <v>CONV-011-2011 Terminado Acciones de Movilidad IDU Circuito Movilidad  -</v>
          </cell>
          <cell r="AU9011">
            <v>0</v>
          </cell>
          <cell r="AV9011" t="str">
            <v>sc</v>
          </cell>
        </row>
        <row r="9012">
          <cell r="AP9012">
            <v>424651</v>
          </cell>
          <cell r="AQ9012">
            <v>18006837</v>
          </cell>
          <cell r="AR9012">
            <v>18</v>
          </cell>
          <cell r="AS9012">
            <v>42313</v>
          </cell>
          <cell r="AT9012" t="str">
            <v>CONV-011-2011 Terminado Acciones de Movilidad IDU Arterial  -</v>
          </cell>
          <cell r="AU9012">
            <v>0</v>
          </cell>
          <cell r="AV9012" t="str">
            <v>CRA 10 ARTERIAL</v>
          </cell>
        </row>
        <row r="9013">
          <cell r="AP9013">
            <v>424657</v>
          </cell>
          <cell r="AQ9013">
            <v>18006839</v>
          </cell>
          <cell r="AR9013">
            <v>18</v>
          </cell>
          <cell r="AS9013">
            <v>42313</v>
          </cell>
          <cell r="AT9013" t="str">
            <v>CONV-011-2011 Terminado Acciones de Movilidad IDU Arterial  -</v>
          </cell>
          <cell r="AU9013">
            <v>0</v>
          </cell>
          <cell r="AV9013" t="str">
            <v>CRA 10 ARTERIAL</v>
          </cell>
        </row>
        <row r="9014">
          <cell r="AP9014">
            <v>424660</v>
          </cell>
          <cell r="AQ9014">
            <v>18006840</v>
          </cell>
          <cell r="AR9014">
            <v>18</v>
          </cell>
          <cell r="AS9014">
            <v>42313</v>
          </cell>
          <cell r="AT9014" t="str">
            <v>CONV-011-2011 Terminado Acciones de Movilidad IDU Arterial  -</v>
          </cell>
          <cell r="AU9014">
            <v>0</v>
          </cell>
          <cell r="AV9014" t="str">
            <v>CRA 10 ARTERIAL</v>
          </cell>
        </row>
        <row r="9015">
          <cell r="AP9015">
            <v>424663</v>
          </cell>
          <cell r="AQ9015">
            <v>18006841</v>
          </cell>
          <cell r="AR9015">
            <v>18</v>
          </cell>
          <cell r="AS9015">
            <v>42313</v>
          </cell>
          <cell r="AT9015" t="str">
            <v>CONV-011-2011 Terminado Acciones de Movilidad IDU Arterial  -</v>
          </cell>
          <cell r="AU9015">
            <v>0</v>
          </cell>
          <cell r="AV9015" t="str">
            <v>CRA 10 ARTERIAL</v>
          </cell>
        </row>
        <row r="9016">
          <cell r="AP9016">
            <v>424681</v>
          </cell>
          <cell r="AQ9016">
            <v>18006847</v>
          </cell>
          <cell r="AR9016">
            <v>18</v>
          </cell>
          <cell r="AS9016">
            <v>42313</v>
          </cell>
          <cell r="AT9016" t="str">
            <v>CONV-011-2011 Terminado Rehabilitación IDU Arterial  -</v>
          </cell>
          <cell r="AU9016">
            <v>0</v>
          </cell>
          <cell r="AV9016" t="str">
            <v>sc</v>
          </cell>
        </row>
        <row r="9017">
          <cell r="AP9017">
            <v>424684</v>
          </cell>
          <cell r="AQ9017">
            <v>18006848</v>
          </cell>
          <cell r="AR9017">
            <v>18</v>
          </cell>
          <cell r="AS9017">
            <v>42313</v>
          </cell>
          <cell r="AT9017" t="str">
            <v>CONV-011-2011 Terminado Acciones de Movilidad IDU Arterial  -</v>
          </cell>
          <cell r="AU9017">
            <v>0</v>
          </cell>
          <cell r="AV9017" t="str">
            <v>sc</v>
          </cell>
        </row>
        <row r="9018">
          <cell r="AP9018">
            <v>472774</v>
          </cell>
          <cell r="AQ9018">
            <v>18006872</v>
          </cell>
          <cell r="AR9018">
            <v>18</v>
          </cell>
          <cell r="AS9018">
            <v>42786</v>
          </cell>
          <cell r="AT9018" t="str">
            <v>COP-71-2016 Reservado Conservacion FDL RAFAEL URIBE URIBE Circuito Movilidad SD -</v>
          </cell>
          <cell r="AU9018">
            <v>0</v>
          </cell>
          <cell r="AV9018" t="str">
            <v>VIABLE</v>
          </cell>
        </row>
        <row r="9019">
          <cell r="AP9019">
            <v>472787</v>
          </cell>
          <cell r="AQ9019">
            <v>18006890</v>
          </cell>
          <cell r="AR9019">
            <v>18</v>
          </cell>
          <cell r="AS9019">
            <v>42313</v>
          </cell>
          <cell r="AT9019" t="str">
            <v>CONV-011-2011 Terminado Acciones de Movilidad IDU Circuito Movilidad  -</v>
          </cell>
          <cell r="AU9019">
            <v>0</v>
          </cell>
          <cell r="AV9019" t="str">
            <v>sc</v>
          </cell>
        </row>
        <row r="9020">
          <cell r="AP9020">
            <v>472788</v>
          </cell>
          <cell r="AQ9020">
            <v>18006890</v>
          </cell>
          <cell r="AR9020">
            <v>18</v>
          </cell>
          <cell r="AS9020">
            <v>42667</v>
          </cell>
          <cell r="AT9020" t="str">
            <v>SD Terminado Mantenimiento Periódico UAERMV Circuito Movilidad SD Intervenida 05/03/2013 Reporte depuración ejecución UMV-</v>
          </cell>
          <cell r="AU9020">
            <v>0</v>
          </cell>
          <cell r="AV9020" t="str">
            <v>sc</v>
          </cell>
        </row>
        <row r="9021">
          <cell r="AP9021">
            <v>472789</v>
          </cell>
          <cell r="AQ9021">
            <v>18006891</v>
          </cell>
          <cell r="AR9021">
            <v>18</v>
          </cell>
          <cell r="AS9021">
            <v>42313</v>
          </cell>
          <cell r="AT9021" t="str">
            <v>CONV-011-2011 Terminado Acciones de Movilidad IDU Circuito Movilidad  -</v>
          </cell>
          <cell r="AU9021">
            <v>0</v>
          </cell>
          <cell r="AV9021" t="str">
            <v>sc</v>
          </cell>
        </row>
        <row r="9022">
          <cell r="AP9022">
            <v>472796</v>
          </cell>
          <cell r="AQ9022">
            <v>18006896</v>
          </cell>
          <cell r="AR9022">
            <v>18</v>
          </cell>
          <cell r="AS9022">
            <v>42313</v>
          </cell>
          <cell r="AT9022" t="str">
            <v>CONV-011-2011 Terminado Acciones de Movilidad IDU Circuito Movilidad  -</v>
          </cell>
          <cell r="AU9022">
            <v>0</v>
          </cell>
          <cell r="AV9022" t="str">
            <v>sc</v>
          </cell>
        </row>
        <row r="9023">
          <cell r="AP9023">
            <v>472797</v>
          </cell>
          <cell r="AQ9023">
            <v>18006898</v>
          </cell>
          <cell r="AR9023">
            <v>18</v>
          </cell>
          <cell r="AS9023">
            <v>42313</v>
          </cell>
          <cell r="AT9023" t="str">
            <v>CONV-011-2011 Terminado Acciones de Movilidad IDU Circuito Movilidad  -</v>
          </cell>
          <cell r="AU9023">
            <v>0</v>
          </cell>
          <cell r="AV9023" t="str">
            <v>sc</v>
          </cell>
        </row>
        <row r="9024">
          <cell r="AP9024">
            <v>472798</v>
          </cell>
          <cell r="AQ9024">
            <v>18006898</v>
          </cell>
          <cell r="AR9024">
            <v>18</v>
          </cell>
          <cell r="AS9024">
            <v>42667</v>
          </cell>
          <cell r="AT9024" t="str">
            <v>SD Terminado Mantenimiento Periódico UAERMV Circuito Movilidad SD Intervenida 22/02/2013 Reporte depuración ejecución UMV-</v>
          </cell>
          <cell r="AU9024">
            <v>0</v>
          </cell>
          <cell r="AV9024" t="str">
            <v>sc</v>
          </cell>
        </row>
        <row r="9025">
          <cell r="AP9025">
            <v>472799</v>
          </cell>
          <cell r="AQ9025">
            <v>18006899</v>
          </cell>
          <cell r="AR9025">
            <v>18</v>
          </cell>
          <cell r="AS9025">
            <v>42762</v>
          </cell>
          <cell r="AT9025" t="str">
            <v>SD Terminado Acciones de Movilidad UAERMV Circuito Movilidad Salvando Vidas -</v>
          </cell>
          <cell r="AU9025">
            <v>0</v>
          </cell>
          <cell r="AV9025" t="str">
            <v>sc</v>
          </cell>
        </row>
        <row r="9026">
          <cell r="AP9026">
            <v>472800</v>
          </cell>
          <cell r="AQ9026">
            <v>18006900</v>
          </cell>
          <cell r="AR9026">
            <v>18</v>
          </cell>
          <cell r="AS9026">
            <v>41579</v>
          </cell>
          <cell r="AT9026" t="str">
            <v>SD Terminado Mantenimiento Periódico UAERMV Circuito Movilidad  -</v>
          </cell>
          <cell r="AU9026">
            <v>0</v>
          </cell>
          <cell r="AV9026" t="str">
            <v>sc</v>
          </cell>
        </row>
        <row r="9027">
          <cell r="AP9027">
            <v>472805</v>
          </cell>
          <cell r="AQ9027">
            <v>18006905</v>
          </cell>
          <cell r="AR9027">
            <v>18</v>
          </cell>
          <cell r="AS9027">
            <v>42313</v>
          </cell>
          <cell r="AT9027" t="str">
            <v>CONV-011-2011 Terminado Mantenimiento Periódico IDU Circuito Movilidad  -</v>
          </cell>
          <cell r="AU9027">
            <v>0</v>
          </cell>
          <cell r="AV9027" t="str">
            <v>sc</v>
          </cell>
        </row>
        <row r="9028">
          <cell r="AP9028">
            <v>472818</v>
          </cell>
          <cell r="AQ9028">
            <v>18006918</v>
          </cell>
          <cell r="AR9028">
            <v>18</v>
          </cell>
          <cell r="AS9028">
            <v>42313</v>
          </cell>
          <cell r="AT9028" t="str">
            <v>IDU-1804-2013 Terminado Mantenimiento Periódico IDU Arterial  -</v>
          </cell>
          <cell r="AU9028">
            <v>0</v>
          </cell>
          <cell r="AV9028" t="str">
            <v>sc</v>
          </cell>
        </row>
        <row r="9029">
          <cell r="AP9029">
            <v>472819</v>
          </cell>
          <cell r="AQ9029">
            <v>18006918</v>
          </cell>
          <cell r="AR9029">
            <v>18</v>
          </cell>
          <cell r="AS9029">
            <v>42313</v>
          </cell>
          <cell r="AT9029" t="str">
            <v>IDU-1804-2013 Terminado Mantenimiento Periódico IDU Arterial  -</v>
          </cell>
          <cell r="AU9029">
            <v>0</v>
          </cell>
          <cell r="AV9029" t="str">
            <v>sc</v>
          </cell>
        </row>
        <row r="9030">
          <cell r="AP9030">
            <v>472820</v>
          </cell>
          <cell r="AQ9030">
            <v>18006919</v>
          </cell>
          <cell r="AR9030">
            <v>18</v>
          </cell>
          <cell r="AS9030">
            <v>42313</v>
          </cell>
          <cell r="AT9030" t="str">
            <v>IDU-1804-2013 Terminado Mantenimiento Periódico IDU Arterial  -</v>
          </cell>
          <cell r="AU9030">
            <v>0</v>
          </cell>
          <cell r="AV9030" t="str">
            <v>sc</v>
          </cell>
        </row>
        <row r="9031">
          <cell r="AP9031">
            <v>472821</v>
          </cell>
          <cell r="AQ9031">
            <v>18006919</v>
          </cell>
          <cell r="AR9031">
            <v>18</v>
          </cell>
          <cell r="AS9031">
            <v>42313</v>
          </cell>
          <cell r="AT9031" t="str">
            <v>IDU-1804-2013 Terminado Mantenimiento Periódico IDU Arterial  -</v>
          </cell>
          <cell r="AU9031">
            <v>0</v>
          </cell>
          <cell r="AV9031" t="str">
            <v>sc</v>
          </cell>
        </row>
        <row r="9032">
          <cell r="AP9032">
            <v>472828</v>
          </cell>
          <cell r="AQ9032">
            <v>18006923</v>
          </cell>
          <cell r="AR9032">
            <v>18</v>
          </cell>
          <cell r="AS9032">
            <v>42313</v>
          </cell>
          <cell r="AT9032" t="str">
            <v>IDU-1804-2013 Terminado Mantenimiento Periódico IDU Arterial  -</v>
          </cell>
          <cell r="AU9032">
            <v>0</v>
          </cell>
          <cell r="AV9032" t="str">
            <v>sc</v>
          </cell>
        </row>
        <row r="9033">
          <cell r="AP9033">
            <v>472862</v>
          </cell>
          <cell r="AQ9033">
            <v>18006955</v>
          </cell>
          <cell r="AR9033">
            <v>18</v>
          </cell>
          <cell r="AS9033">
            <v>42313</v>
          </cell>
          <cell r="AT9033" t="str">
            <v>IDU-70-2008 Terminado Acciones de Movilidad IDU Arterial  -</v>
          </cell>
          <cell r="AU9033">
            <v>0</v>
          </cell>
          <cell r="AV9033" t="str">
            <v>sc</v>
          </cell>
        </row>
        <row r="9034">
          <cell r="AP9034">
            <v>473658</v>
          </cell>
          <cell r="AQ9034">
            <v>18006897</v>
          </cell>
          <cell r="AR9034">
            <v>18</v>
          </cell>
          <cell r="AS9034">
            <v>42667</v>
          </cell>
          <cell r="AT9034" t="str">
            <v>SD Terminado Mantenimiento Periódico UAERMV Circuito Movilidad SD Intervenida 08/03/2013 Reporte depuración ejecución UMV-</v>
          </cell>
          <cell r="AU9034">
            <v>0</v>
          </cell>
          <cell r="AV9034" t="str">
            <v>sc</v>
          </cell>
        </row>
        <row r="9035">
          <cell r="AP9035">
            <v>473659</v>
          </cell>
          <cell r="AQ9035">
            <v>18006897</v>
          </cell>
          <cell r="AR9035">
            <v>18</v>
          </cell>
          <cell r="AS9035">
            <v>42313</v>
          </cell>
          <cell r="AT9035" t="str">
            <v>CONV-011-2011 Terminado Acciones de Movilidad IDU Circuito Movilidad  -</v>
          </cell>
          <cell r="AU9035">
            <v>0</v>
          </cell>
          <cell r="AV9035" t="str">
            <v>sc</v>
          </cell>
        </row>
        <row r="9036">
          <cell r="AP9036">
            <v>473662</v>
          </cell>
          <cell r="AQ9036">
            <v>18006881</v>
          </cell>
          <cell r="AR9036">
            <v>18</v>
          </cell>
          <cell r="AS9036">
            <v>42313</v>
          </cell>
          <cell r="AT9036" t="str">
            <v>IDU-64-2012 Terminado Reconstrucción IDU Circuito Movilidad  -Calzada2-POLIZA ESTABILIDAD ACTIVA</v>
          </cell>
          <cell r="AU9036">
            <v>43935</v>
          </cell>
          <cell r="AV9036" t="str">
            <v>sc</v>
          </cell>
        </row>
        <row r="9037">
          <cell r="AP9037">
            <v>473664</v>
          </cell>
          <cell r="AQ9037">
            <v>18006883</v>
          </cell>
          <cell r="AR9037">
            <v>18</v>
          </cell>
          <cell r="AS9037">
            <v>42313</v>
          </cell>
          <cell r="AT9037" t="str">
            <v>IDU-64-2012 Terminado Reconstrucción IDU Circuito Movilidad  -Calzada2-POLIZA ESTABILIDAD ACTIVA</v>
          </cell>
          <cell r="AU9037">
            <v>43935</v>
          </cell>
          <cell r="AV9037" t="str">
            <v>sc</v>
          </cell>
        </row>
        <row r="9038">
          <cell r="AP9038">
            <v>486339</v>
          </cell>
          <cell r="AQ9038">
            <v>18004981</v>
          </cell>
          <cell r="AR9038">
            <v>18</v>
          </cell>
          <cell r="AS9038">
            <v>42409</v>
          </cell>
          <cell r="AT9038" t="str">
            <v>IDU-1717-2014 Terminado Rehabilitación IDU Local  -</v>
          </cell>
          <cell r="AU9038">
            <v>0</v>
          </cell>
          <cell r="AV9038" t="str">
            <v>sc</v>
          </cell>
        </row>
        <row r="9039">
          <cell r="AP9039">
            <v>486554</v>
          </cell>
          <cell r="AQ9039">
            <v>18005564</v>
          </cell>
          <cell r="AR9039">
            <v>18</v>
          </cell>
          <cell r="AS9039">
            <v>42731</v>
          </cell>
          <cell r="AT9039" t="str">
            <v>SD Reservado Mantenimiento Rutinario IDU Circuito Movilidad EJECUCION SITP 2016 -</v>
          </cell>
          <cell r="AU9039">
            <v>0</v>
          </cell>
          <cell r="AV9039" t="str">
            <v>RESERVADO IDU</v>
          </cell>
        </row>
        <row r="9040">
          <cell r="AP9040">
            <v>506843</v>
          </cell>
          <cell r="AQ9040">
            <v>18002103</v>
          </cell>
          <cell r="AR9040">
            <v>18</v>
          </cell>
          <cell r="AS9040">
            <v>42313</v>
          </cell>
          <cell r="AT9040" t="str">
            <v>CONV-008-2011 Terminado Acciones de Movilidad IDU Arterial  -Calzada4-6-POLIZA ESTABILIDAD ACTIVA</v>
          </cell>
          <cell r="AU9040">
            <v>43065</v>
          </cell>
          <cell r="AV9040" t="str">
            <v>sc</v>
          </cell>
        </row>
        <row r="9041">
          <cell r="AP9041">
            <v>506845</v>
          </cell>
          <cell r="AQ9041">
            <v>18002103</v>
          </cell>
          <cell r="AR9041">
            <v>18</v>
          </cell>
          <cell r="AS9041">
            <v>41298</v>
          </cell>
          <cell r="AT9041" t="str">
            <v>CONV-008-2011 Terminado Mantenimiento Periódico UAERMV Arterial  -Calzada4-6-POLIZA ESTABILIDAD ACTIVA</v>
          </cell>
          <cell r="AU9041">
            <v>43065</v>
          </cell>
          <cell r="AV9041" t="str">
            <v>sc</v>
          </cell>
        </row>
        <row r="9042">
          <cell r="AP9042">
            <v>506847</v>
          </cell>
          <cell r="AQ9042">
            <v>18002103</v>
          </cell>
          <cell r="AR9042">
            <v>18</v>
          </cell>
          <cell r="AS9042">
            <v>41298</v>
          </cell>
          <cell r="AT9042" t="str">
            <v>CONV-008-2011 Terminado Mantenimiento Periódico UAERMV Arterial  -Calzada4-6-POLIZA ESTABILIDAD ACTIVA</v>
          </cell>
          <cell r="AU9042">
            <v>43065</v>
          </cell>
          <cell r="AV9042" t="str">
            <v>sc</v>
          </cell>
        </row>
        <row r="9043">
          <cell r="AP9043">
            <v>506849</v>
          </cell>
          <cell r="AQ9043">
            <v>18002103</v>
          </cell>
          <cell r="AR9043">
            <v>18</v>
          </cell>
          <cell r="AS9043">
            <v>41298</v>
          </cell>
          <cell r="AT9043" t="str">
            <v>CONV-008-2011 Terminado Mantenimiento Periódico UAERMV Arterial  -Calzada4-6-POLIZA ESTABILIDAD ACTIVA</v>
          </cell>
          <cell r="AU9043">
            <v>43065</v>
          </cell>
          <cell r="AV9043" t="str">
            <v>sc</v>
          </cell>
        </row>
        <row r="9044">
          <cell r="AP9044">
            <v>512198</v>
          </cell>
          <cell r="AQ9044">
            <v>4007434</v>
          </cell>
          <cell r="AR9044">
            <v>18</v>
          </cell>
          <cell r="AS9044">
            <v>42342</v>
          </cell>
          <cell r="AT9044" t="str">
            <v>IDU-135-2007 Terminado Construcción IDU Arterial  -Anden1-11-3 Calzada10-4-6-8 Ciclo2 Sep5-7-9-POLIZA ESTABILIDAD ACTIVA</v>
          </cell>
          <cell r="AV9044" t="str">
            <v>sc</v>
          </cell>
        </row>
        <row r="9045">
          <cell r="AP9045">
            <v>526509</v>
          </cell>
          <cell r="AQ9045">
            <v>18006990</v>
          </cell>
          <cell r="AR9045">
            <v>18</v>
          </cell>
          <cell r="AS9045">
            <v>42768</v>
          </cell>
          <cell r="AT9045" t="str">
            <v>SD Reservado Acciones de Movilidad UAERMV Circuito Movilidad Salvando Vidas -</v>
          </cell>
          <cell r="AV9045" t="str">
            <v>sc</v>
          </cell>
        </row>
        <row r="9046">
          <cell r="AP9046">
            <v>526616</v>
          </cell>
          <cell r="AQ9046">
            <v>18006994</v>
          </cell>
          <cell r="AR9046">
            <v>18</v>
          </cell>
          <cell r="AS9046">
            <v>42409</v>
          </cell>
          <cell r="AT9046" t="str">
            <v>IDU-1717-2014 Terminado Rehabilitación IDU Circuito Movilidad  -</v>
          </cell>
          <cell r="AV9046" t="str">
            <v>sc</v>
          </cell>
        </row>
        <row r="9047">
          <cell r="AP9047">
            <v>527505</v>
          </cell>
          <cell r="AQ9047">
            <v>18007067</v>
          </cell>
          <cell r="AR9047">
            <v>18</v>
          </cell>
          <cell r="AS9047">
            <v>42409</v>
          </cell>
          <cell r="AT9047" t="str">
            <v>IDU-1717-2014 Terminado Rehabilitación IDU Local  -</v>
          </cell>
          <cell r="AV9047" t="str">
            <v>sc</v>
          </cell>
        </row>
        <row r="9048">
          <cell r="AP9048">
            <v>527538</v>
          </cell>
          <cell r="AQ9048">
            <v>18007086</v>
          </cell>
          <cell r="AR9048">
            <v>18</v>
          </cell>
          <cell r="AS9048">
            <v>42313</v>
          </cell>
          <cell r="AT9048" t="str">
            <v>IDU-1804-2013 Terminado Mantenimiento Periódico IDU Arterial  -</v>
          </cell>
          <cell r="AV9048" t="str">
            <v>sc</v>
          </cell>
        </row>
        <row r="9049">
          <cell r="AP9049">
            <v>527565</v>
          </cell>
          <cell r="AQ9049">
            <v>18007069</v>
          </cell>
          <cell r="AR9049">
            <v>18</v>
          </cell>
          <cell r="AS9049">
            <v>42409</v>
          </cell>
          <cell r="AT9049" t="str">
            <v>IDU-1717-2014 Terminado Rehabilitación IDU Local  -</v>
          </cell>
          <cell r="AV9049" t="str">
            <v>sc</v>
          </cell>
        </row>
        <row r="9050">
          <cell r="AP9050">
            <v>529598</v>
          </cell>
          <cell r="AQ9050">
            <v>50005966</v>
          </cell>
          <cell r="AR9050">
            <v>18</v>
          </cell>
          <cell r="AS9050">
            <v>42313</v>
          </cell>
          <cell r="AT9050" t="str">
            <v>IDU-57-2012 Terminado Acciones de Movilidad IDU Arterial  -</v>
          </cell>
          <cell r="AV9050" t="str">
            <v>sc</v>
          </cell>
        </row>
        <row r="9051">
          <cell r="AP9051">
            <v>532130</v>
          </cell>
          <cell r="AQ9051">
            <v>18007164</v>
          </cell>
          <cell r="AR9051">
            <v>18</v>
          </cell>
          <cell r="AS9051">
            <v>42731</v>
          </cell>
          <cell r="AT9051" t="str">
            <v>SD Reservado Mantenimiento Rutinario IDU Circuito Movilidad EJECUCION SITP 2016 -</v>
          </cell>
          <cell r="AV9051" t="str">
            <v>RESERVADO IDU</v>
          </cell>
        </row>
        <row r="9052">
          <cell r="AP9052">
            <v>533794</v>
          </cell>
          <cell r="AQ9052">
            <v>18007108</v>
          </cell>
          <cell r="AR9052">
            <v>18</v>
          </cell>
          <cell r="AS9052">
            <v>42313</v>
          </cell>
          <cell r="AT9052" t="str">
            <v>IDU-1804-2013 Terminado Mantenimiento Periódico IDU Arterial  -</v>
          </cell>
          <cell r="AV9052" t="str">
            <v>sc</v>
          </cell>
        </row>
        <row r="9053">
          <cell r="AP9053">
            <v>533807</v>
          </cell>
          <cell r="AQ9053">
            <v>18007108</v>
          </cell>
          <cell r="AR9053">
            <v>18</v>
          </cell>
          <cell r="AS9053">
            <v>42313</v>
          </cell>
          <cell r="AT9053" t="str">
            <v>IDU-1804-2013 Terminado Mantenimiento Periódico IDU Arterial  -</v>
          </cell>
          <cell r="AV9053" t="str">
            <v>sc</v>
          </cell>
        </row>
        <row r="9054">
          <cell r="AP9054">
            <v>600172</v>
          </cell>
          <cell r="AQ9054">
            <v>50007997</v>
          </cell>
          <cell r="AR9054">
            <v>18</v>
          </cell>
          <cell r="AS9054">
            <v>42731</v>
          </cell>
          <cell r="AT9054" t="str">
            <v>SD Reservado Mantenimiento Rutinario IDU Circuito Movilidad EJECUCION SITP 2016 -</v>
          </cell>
          <cell r="AV9054" t="str">
            <v>RESERVADO IDU</v>
          </cell>
        </row>
        <row r="9055">
          <cell r="AP9055">
            <v>601060</v>
          </cell>
          <cell r="AQ9055">
            <v>18002471</v>
          </cell>
          <cell r="AR9055">
            <v>18</v>
          </cell>
          <cell r="AS9055">
            <v>42409</v>
          </cell>
          <cell r="AT9055" t="str">
            <v>IDU-1699-2014 Terminado Mantenimiento Periódico IDU Arterial  -</v>
          </cell>
          <cell r="AV9055" t="str">
            <v>sc</v>
          </cell>
        </row>
        <row r="9056">
          <cell r="AP9056">
            <v>602628</v>
          </cell>
          <cell r="AQ9056">
            <v>18002653</v>
          </cell>
          <cell r="AR9056">
            <v>18</v>
          </cell>
          <cell r="AS9056">
            <v>42313</v>
          </cell>
          <cell r="AT9056" t="str">
            <v>IDU-1804-2013 Terminado Mantenimiento Periódico IDU Arterial  -</v>
          </cell>
          <cell r="AV9056" t="str">
            <v>sc</v>
          </cell>
        </row>
        <row r="9057">
          <cell r="AP9057">
            <v>602634</v>
          </cell>
          <cell r="AQ9057">
            <v>18002653</v>
          </cell>
          <cell r="AR9057">
            <v>18</v>
          </cell>
          <cell r="AS9057">
            <v>42313</v>
          </cell>
          <cell r="AT9057" t="str">
            <v>IDU-1804-2013 Terminado Mantenimiento Periódico IDU Arterial  -</v>
          </cell>
          <cell r="AV9057" t="str">
            <v>sc</v>
          </cell>
        </row>
        <row r="9058">
          <cell r="AP9058">
            <v>603726</v>
          </cell>
          <cell r="AQ9058">
            <v>4001306</v>
          </cell>
          <cell r="AR9058">
            <v>18</v>
          </cell>
          <cell r="AS9058">
            <v>42313</v>
          </cell>
          <cell r="AT9058" t="str">
            <v>IDU-1804-2013 Terminado Mantenimiento Periódico IDU Arterial  -</v>
          </cell>
          <cell r="AV9058" t="str">
            <v>sc</v>
          </cell>
        </row>
        <row r="9059">
          <cell r="AP9059">
            <v>603728</v>
          </cell>
          <cell r="AQ9059">
            <v>4001306</v>
          </cell>
          <cell r="AR9059">
            <v>18</v>
          </cell>
          <cell r="AS9059">
            <v>42313</v>
          </cell>
          <cell r="AT9059" t="str">
            <v>IDU-1804-2013 Terminado Mantenimiento Periódico IDU Arterial  -</v>
          </cell>
          <cell r="AV9059" t="str">
            <v>sc</v>
          </cell>
        </row>
        <row r="9060">
          <cell r="AP9060">
            <v>605957</v>
          </cell>
          <cell r="AQ9060">
            <v>18002326</v>
          </cell>
          <cell r="AR9060">
            <v>18</v>
          </cell>
          <cell r="AS9060">
            <v>42313</v>
          </cell>
          <cell r="AT9060" t="str">
            <v>IDU-071-2012 Terminado Mantenimiento Periódico IDU Arterial  -Calzada6-POLIZA ESTABILIDAD ACTIVA</v>
          </cell>
          <cell r="AV9060" t="str">
            <v>sc</v>
          </cell>
        </row>
        <row r="9061">
          <cell r="AP9061">
            <v>605962</v>
          </cell>
          <cell r="AQ9061">
            <v>18002356</v>
          </cell>
          <cell r="AR9061">
            <v>18</v>
          </cell>
          <cell r="AS9061">
            <v>41298</v>
          </cell>
          <cell r="AT9061" t="str">
            <v>CONV-008-2011 Terminado Mantenimiento Periódico UAERMV Arterial  -</v>
          </cell>
          <cell r="AV9061" t="str">
            <v>sc</v>
          </cell>
        </row>
        <row r="9062">
          <cell r="AP9062">
            <v>605964</v>
          </cell>
          <cell r="AQ9062">
            <v>18002356</v>
          </cell>
          <cell r="AR9062">
            <v>18</v>
          </cell>
          <cell r="AS9062">
            <v>41298</v>
          </cell>
          <cell r="AT9062" t="str">
            <v>CONV-008-2011 Terminado Mantenimiento Periódico UAERMV Arterial  -</v>
          </cell>
          <cell r="AV9062" t="str">
            <v>sc</v>
          </cell>
        </row>
        <row r="9063">
          <cell r="AP9063">
            <v>605966</v>
          </cell>
          <cell r="AQ9063">
            <v>18002356</v>
          </cell>
          <cell r="AR9063">
            <v>18</v>
          </cell>
          <cell r="AS9063">
            <v>41298</v>
          </cell>
          <cell r="AT9063" t="str">
            <v>CONV-008-2011 Terminado Mantenimiento Periódico UAERMV Arterial  -</v>
          </cell>
          <cell r="AV9063" t="str">
            <v>sc</v>
          </cell>
        </row>
        <row r="9064">
          <cell r="AP9064">
            <v>605968</v>
          </cell>
          <cell r="AQ9064">
            <v>18002356</v>
          </cell>
          <cell r="AR9064">
            <v>18</v>
          </cell>
          <cell r="AS9064">
            <v>42313</v>
          </cell>
          <cell r="AT9064" t="str">
            <v>CONV-008-2011 Terminado Acciones de Movilidad IDU Arterial  -</v>
          </cell>
          <cell r="AV9064" t="str">
            <v>sc</v>
          </cell>
        </row>
        <row r="9065">
          <cell r="AP9065">
            <v>605971</v>
          </cell>
          <cell r="AQ9065">
            <v>18002413</v>
          </cell>
          <cell r="AR9065">
            <v>18</v>
          </cell>
          <cell r="AS9065">
            <v>41298</v>
          </cell>
          <cell r="AT9065" t="str">
            <v>CONV-008-2011 Terminado Mantenimiento Periódico UAERMV Arterial  -</v>
          </cell>
          <cell r="AV9065" t="str">
            <v>sc</v>
          </cell>
        </row>
        <row r="9066">
          <cell r="AP9066">
            <v>605973</v>
          </cell>
          <cell r="AQ9066">
            <v>18002413</v>
          </cell>
          <cell r="AR9066">
            <v>18</v>
          </cell>
          <cell r="AS9066">
            <v>41298</v>
          </cell>
          <cell r="AT9066" t="str">
            <v>CONV-008-2011 Terminado Mantenimiento Periódico UAERMV Arterial  -</v>
          </cell>
          <cell r="AV9066" t="str">
            <v>sc</v>
          </cell>
        </row>
        <row r="9067">
          <cell r="AP9067">
            <v>605975</v>
          </cell>
          <cell r="AQ9067">
            <v>18002413</v>
          </cell>
          <cell r="AR9067">
            <v>18</v>
          </cell>
          <cell r="AS9067">
            <v>41298</v>
          </cell>
          <cell r="AT9067" t="str">
            <v>CONV-008-2011 Terminado Mantenimiento Periódico UAERMV Arterial  -</v>
          </cell>
          <cell r="AV9067" t="str">
            <v>sc</v>
          </cell>
        </row>
        <row r="9068">
          <cell r="AP9068">
            <v>605977</v>
          </cell>
          <cell r="AQ9068">
            <v>18002413</v>
          </cell>
          <cell r="AR9068">
            <v>18</v>
          </cell>
          <cell r="AS9068">
            <v>42313</v>
          </cell>
          <cell r="AT9068" t="str">
            <v>CONV-008-2011 Terminado Acciones de Movilidad IDU Arterial  -</v>
          </cell>
          <cell r="AV9068" t="str">
            <v>sc</v>
          </cell>
        </row>
        <row r="9069">
          <cell r="AP9069">
            <v>605980</v>
          </cell>
          <cell r="AQ9069">
            <v>18002545</v>
          </cell>
          <cell r="AR9069">
            <v>18</v>
          </cell>
          <cell r="AS9069">
            <v>41298</v>
          </cell>
          <cell r="AT9069" t="str">
            <v>CONV-008-2011 Terminado Mantenimiento Periódico UAERMV Arterial  -</v>
          </cell>
          <cell r="AV9069" t="str">
            <v>sc</v>
          </cell>
        </row>
        <row r="9070">
          <cell r="AP9070">
            <v>605982</v>
          </cell>
          <cell r="AQ9070">
            <v>18002545</v>
          </cell>
          <cell r="AR9070">
            <v>18</v>
          </cell>
          <cell r="AS9070">
            <v>42313</v>
          </cell>
          <cell r="AT9070" t="str">
            <v>IDU-071-2012 Terminado Mantenimiento Periódico IDU Arterial  -</v>
          </cell>
          <cell r="AV9070" t="str">
            <v>sc</v>
          </cell>
        </row>
        <row r="9071">
          <cell r="AP9071">
            <v>605984</v>
          </cell>
          <cell r="AQ9071">
            <v>18002545</v>
          </cell>
          <cell r="AR9071">
            <v>18</v>
          </cell>
          <cell r="AS9071">
            <v>42313</v>
          </cell>
          <cell r="AT9071" t="str">
            <v>IDU-071-2012 Terminado Mantenimiento Periódico IDU Arterial  -</v>
          </cell>
          <cell r="AV9071" t="str">
            <v>sc</v>
          </cell>
        </row>
        <row r="9072">
          <cell r="AP9072">
            <v>605986</v>
          </cell>
          <cell r="AQ9072">
            <v>18002545</v>
          </cell>
          <cell r="AR9072">
            <v>18</v>
          </cell>
          <cell r="AS9072">
            <v>41298</v>
          </cell>
          <cell r="AT9072" t="str">
            <v>CONV-008-2011 Terminado Mantenimiento Periódico UAERMV Arterial  -</v>
          </cell>
          <cell r="AV9072" t="str">
            <v>sc</v>
          </cell>
        </row>
        <row r="9073">
          <cell r="AP9073">
            <v>606040</v>
          </cell>
          <cell r="AQ9073">
            <v>18002164</v>
          </cell>
          <cell r="AR9073">
            <v>18</v>
          </cell>
          <cell r="AS9073">
            <v>41298</v>
          </cell>
          <cell r="AT9073" t="str">
            <v>CONV-008-2011 Terminado Mantenimiento Periódico UAERMV Arterial  -Calzada6-POLIZA ESTABILIDAD ACTIVA</v>
          </cell>
          <cell r="AV9073" t="str">
            <v>sc</v>
          </cell>
        </row>
        <row r="9074">
          <cell r="AP9074">
            <v>606042</v>
          </cell>
          <cell r="AQ9074">
            <v>18002164</v>
          </cell>
          <cell r="AR9074">
            <v>18</v>
          </cell>
          <cell r="AS9074">
            <v>41298</v>
          </cell>
          <cell r="AT9074" t="str">
            <v>CONV-008-2011 Terminado Mantenimiento Periódico UAERMV Arterial  -Calzada6-POLIZA ESTABILIDAD ACTIVA</v>
          </cell>
          <cell r="AV9074" t="str">
            <v>sc</v>
          </cell>
        </row>
        <row r="9075">
          <cell r="AP9075">
            <v>606044</v>
          </cell>
          <cell r="AQ9075">
            <v>18002164</v>
          </cell>
          <cell r="AR9075">
            <v>18</v>
          </cell>
          <cell r="AS9075">
            <v>42313</v>
          </cell>
          <cell r="AT9075" t="str">
            <v>CONV-008-2011 Terminado Acciones de Movilidad IDU Arterial  -Calzada6-POLIZA ESTABILIDAD ACTIVA</v>
          </cell>
          <cell r="AV9075" t="str">
            <v>sc</v>
          </cell>
        </row>
        <row r="9076">
          <cell r="AP9076">
            <v>606046</v>
          </cell>
          <cell r="AQ9076">
            <v>18002164</v>
          </cell>
          <cell r="AR9076">
            <v>18</v>
          </cell>
          <cell r="AS9076">
            <v>41298</v>
          </cell>
          <cell r="AT9076" t="str">
            <v>CONV-008-2011 Terminado Mantenimiento Periódico UAERMV Arterial  -Calzada6-POLIZA ESTABILIDAD ACTIVA</v>
          </cell>
          <cell r="AV9076" t="str">
            <v>sc</v>
          </cell>
        </row>
        <row r="9077">
          <cell r="AP9077">
            <v>606049</v>
          </cell>
          <cell r="AQ9077">
            <v>18002214</v>
          </cell>
          <cell r="AR9077">
            <v>18</v>
          </cell>
          <cell r="AS9077">
            <v>41298</v>
          </cell>
          <cell r="AT9077" t="str">
            <v>CONV-008-2011 Terminado Mantenimiento Periódico UAERMV Arterial  -Calzada6-POLIZA ESTABILIDAD ACTIVA</v>
          </cell>
          <cell r="AV9077" t="str">
            <v>sc</v>
          </cell>
        </row>
        <row r="9078">
          <cell r="AP9078">
            <v>606051</v>
          </cell>
          <cell r="AQ9078">
            <v>18002214</v>
          </cell>
          <cell r="AR9078">
            <v>18</v>
          </cell>
          <cell r="AS9078">
            <v>42313</v>
          </cell>
          <cell r="AT9078" t="str">
            <v>CONV-008-2011 Terminado Acciones de Movilidad IDU Arterial  -Calzada6-POLIZA ESTABILIDAD ACTIVA</v>
          </cell>
          <cell r="AV9078" t="str">
            <v>sc</v>
          </cell>
        </row>
        <row r="9079">
          <cell r="AP9079">
            <v>606053</v>
          </cell>
          <cell r="AQ9079">
            <v>18002214</v>
          </cell>
          <cell r="AR9079">
            <v>18</v>
          </cell>
          <cell r="AS9079">
            <v>42313</v>
          </cell>
          <cell r="AT9079" t="str">
            <v>CONV-008-2011 Terminado Acciones de Movilidad IDU Arterial  -Calzada6-POLIZA ESTABILIDAD ACTIVA</v>
          </cell>
          <cell r="AV9079" t="str">
            <v>sc</v>
          </cell>
        </row>
        <row r="9080">
          <cell r="AP9080">
            <v>606055</v>
          </cell>
          <cell r="AQ9080">
            <v>18002214</v>
          </cell>
          <cell r="AR9080">
            <v>18</v>
          </cell>
          <cell r="AS9080">
            <v>41298</v>
          </cell>
          <cell r="AT9080" t="str">
            <v>CONV-008-2011 Terminado Mantenimiento Periódico UAERMV Arterial  -Calzada6-POLIZA ESTABILIDAD ACTIVA</v>
          </cell>
          <cell r="AV9080" t="str">
            <v>sc</v>
          </cell>
        </row>
        <row r="9081">
          <cell r="AP9081">
            <v>607420</v>
          </cell>
          <cell r="AQ9081">
            <v>18007378</v>
          </cell>
          <cell r="AR9081">
            <v>18</v>
          </cell>
          <cell r="AS9081">
            <v>42731</v>
          </cell>
          <cell r="AT9081" t="str">
            <v>SD Reservado Mantenimiento Rutinario IDU Local EJECUCION SITP 2016 -</v>
          </cell>
          <cell r="AV9081" t="str">
            <v>RESERVADO IDU</v>
          </cell>
        </row>
        <row r="9082">
          <cell r="AP9082">
            <v>607423</v>
          </cell>
          <cell r="AQ9082">
            <v>18007379</v>
          </cell>
          <cell r="AR9082">
            <v>18</v>
          </cell>
          <cell r="AS9082">
            <v>42731</v>
          </cell>
          <cell r="AT9082" t="str">
            <v>SD Reservado Mantenimiento Rutinario IDU Local EJECUCION SITP 2016 -</v>
          </cell>
          <cell r="AV9082" t="str">
            <v>RESERVADO IDU</v>
          </cell>
        </row>
        <row r="9083">
          <cell r="AP9083">
            <v>901039</v>
          </cell>
          <cell r="AQ9083">
            <v>30000035</v>
          </cell>
          <cell r="AR9083">
            <v>18</v>
          </cell>
          <cell r="AS9083">
            <v>42313</v>
          </cell>
          <cell r="AT9083" t="str">
            <v>IDU-2053-2015 Terminado Mantenimiento Periódico IDU Circuito Movilidad  -</v>
          </cell>
          <cell r="AV9083" t="str">
            <v>sc</v>
          </cell>
        </row>
        <row r="9084">
          <cell r="AP9084">
            <v>901042</v>
          </cell>
          <cell r="AQ9084">
            <v>30000204</v>
          </cell>
          <cell r="AR9084">
            <v>18</v>
          </cell>
          <cell r="AS9084">
            <v>42313</v>
          </cell>
          <cell r="AT9084" t="str">
            <v>CONV-011-2011 Terminado Rehabilitación IDU Intermedia  -</v>
          </cell>
          <cell r="AV9084" t="str">
            <v>sc</v>
          </cell>
        </row>
        <row r="9085">
          <cell r="AP9085">
            <v>901059</v>
          </cell>
          <cell r="AQ9085">
            <v>30000793</v>
          </cell>
          <cell r="AR9085">
            <v>18</v>
          </cell>
          <cell r="AS9085">
            <v>42731</v>
          </cell>
          <cell r="AT9085" t="str">
            <v>SD Reservado Mantenimiento Periódico IDU Circuito Movilidad EJECUCION SITP 2016 -</v>
          </cell>
          <cell r="AV9085" t="str">
            <v>RESERVADO IDU</v>
          </cell>
        </row>
        <row r="9086">
          <cell r="AP9086">
            <v>901763</v>
          </cell>
          <cell r="AQ9086">
            <v>30001249</v>
          </cell>
          <cell r="AR9086">
            <v>18</v>
          </cell>
          <cell r="AS9086">
            <v>42731</v>
          </cell>
          <cell r="AT9086" t="str">
            <v>SD Reservado Mantenimiento Rutinario IDU Circuito Movilidad EJECUCION SITP 2016 -</v>
          </cell>
          <cell r="AV9086" t="str">
            <v>RESERVADO IDU</v>
          </cell>
        </row>
        <row r="9087">
          <cell r="AP9087">
            <v>901780</v>
          </cell>
          <cell r="AQ9087">
            <v>30001246</v>
          </cell>
          <cell r="AR9087">
            <v>18</v>
          </cell>
          <cell r="AS9087">
            <v>41411</v>
          </cell>
          <cell r="AT9087" t="str">
            <v>CONV-IDU-008-2011 Terminado Mantenimiento Periódico UAERMV Arterial  -Calzada4-POLIZA ESTABILIDAD ACTIVA</v>
          </cell>
          <cell r="AV9087" t="str">
            <v>sc</v>
          </cell>
        </row>
        <row r="9088">
          <cell r="AP9088">
            <v>901782</v>
          </cell>
          <cell r="AQ9088">
            <v>30001246</v>
          </cell>
          <cell r="AR9088">
            <v>18</v>
          </cell>
          <cell r="AS9088">
            <v>42313</v>
          </cell>
          <cell r="AT9088" t="str">
            <v>IDU-1699-2014 Terminado Mantenimiento Periódico IDU Arterial  -Calzada4-POLIZA ESTABILIDAD ACTIVA</v>
          </cell>
          <cell r="AV9088" t="str">
            <v>sc</v>
          </cell>
        </row>
        <row r="9089">
          <cell r="AP9089">
            <v>901784</v>
          </cell>
          <cell r="AQ9089">
            <v>30001246</v>
          </cell>
          <cell r="AR9089">
            <v>18</v>
          </cell>
          <cell r="AS9089">
            <v>42313</v>
          </cell>
          <cell r="AT9089" t="str">
            <v>CONV-008-2011 Terminado Acciones de Movilidad IDU Arterial  -Calzada4-POLIZA ESTABILIDAD ACTIVA</v>
          </cell>
          <cell r="AV9089" t="str">
            <v>sc</v>
          </cell>
        </row>
        <row r="9090">
          <cell r="AP9090">
            <v>901786</v>
          </cell>
          <cell r="AQ9090">
            <v>30001246</v>
          </cell>
          <cell r="AR9090">
            <v>18</v>
          </cell>
          <cell r="AS9090">
            <v>41411</v>
          </cell>
          <cell r="AT9090" t="str">
            <v>CONV-IDU-008-2011 Terminado Mantenimiento Periódico UAERMV Arterial  -Calzada4-POLIZA ESTABILIDAD ACTIVA</v>
          </cell>
          <cell r="AV9090" t="str">
            <v>sc</v>
          </cell>
        </row>
        <row r="9091">
          <cell r="AP9091">
            <v>902455</v>
          </cell>
          <cell r="AQ9091">
            <v>18007231</v>
          </cell>
          <cell r="AR9091">
            <v>18</v>
          </cell>
          <cell r="AS9091">
            <v>42731</v>
          </cell>
          <cell r="AT9091" t="str">
            <v>SD Reservado Mantenimiento Rutinario IDU Circuito Movilidad EJECUCION SITP 2016 -</v>
          </cell>
          <cell r="AV9091" t="str">
            <v>RESERVADO IDU</v>
          </cell>
        </row>
        <row r="9092">
          <cell r="AP9092">
            <v>903995</v>
          </cell>
          <cell r="AQ9092">
            <v>30001797</v>
          </cell>
          <cell r="AR9092">
            <v>18</v>
          </cell>
          <cell r="AS9092">
            <v>42768</v>
          </cell>
          <cell r="AT9092" t="str">
            <v>SD Reservado Acciones de Movilidad UAERMV Local Salvando Vidas -</v>
          </cell>
          <cell r="AV9092" t="str">
            <v>RESERVADO UMV</v>
          </cell>
        </row>
        <row r="9093">
          <cell r="AP9093">
            <v>904484</v>
          </cell>
          <cell r="AQ9093">
            <v>18007138</v>
          </cell>
          <cell r="AR9093">
            <v>18</v>
          </cell>
          <cell r="AS9093">
            <v>42313</v>
          </cell>
          <cell r="AT9093" t="str">
            <v>CONV-011-2011 Terminado Mantenimiento Periódico IDU Local  -</v>
          </cell>
          <cell r="AV9093" t="str">
            <v>sc</v>
          </cell>
        </row>
        <row r="9094">
          <cell r="AP9094">
            <v>2518179</v>
          </cell>
          <cell r="AQ9094">
            <v>18001880</v>
          </cell>
          <cell r="AR9094">
            <v>18</v>
          </cell>
          <cell r="AS9094">
            <v>42786</v>
          </cell>
          <cell r="AT9094" t="str">
            <v>COP-71-2016 Reservado Conservacion FDL RAFAEL URIBE URIBE Circuito Movilidad SD -</v>
          </cell>
          <cell r="AV9094" t="str">
            <v>sc</v>
          </cell>
        </row>
        <row r="9095">
          <cell r="AP9095">
            <v>24121488</v>
          </cell>
          <cell r="AQ9095">
            <v>18000004</v>
          </cell>
          <cell r="AR9095">
            <v>18</v>
          </cell>
          <cell r="AS9095">
            <v>40864</v>
          </cell>
          <cell r="AT9095" t="str">
            <v>UMV-188-2009 Terminado Mantenimiento Periódico UAERMV Arterial  -</v>
          </cell>
          <cell r="AV9095" t="str">
            <v>sc</v>
          </cell>
        </row>
        <row r="9096">
          <cell r="AP9096">
            <v>24121489</v>
          </cell>
          <cell r="AQ9096">
            <v>18000004</v>
          </cell>
          <cell r="AR9096">
            <v>18</v>
          </cell>
          <cell r="AS9096">
            <v>40864</v>
          </cell>
          <cell r="AT9096" t="str">
            <v>UMV-188-2009 Terminado Mantenimiento Periódico UAERMV Arterial  -</v>
          </cell>
          <cell r="AV9096" t="str">
            <v>sc</v>
          </cell>
        </row>
        <row r="9097">
          <cell r="AP9097">
            <v>24121499</v>
          </cell>
          <cell r="AQ9097">
            <v>18007107</v>
          </cell>
          <cell r="AR9097">
            <v>18</v>
          </cell>
          <cell r="AS9097">
            <v>42313</v>
          </cell>
          <cell r="AT9097" t="str">
            <v>IDU-57-2012 Terminado Acciones de Movilidad IDU Arterial  -</v>
          </cell>
          <cell r="AV9097" t="str">
            <v>sc</v>
          </cell>
        </row>
        <row r="9098">
          <cell r="AP9098">
            <v>24121814</v>
          </cell>
          <cell r="AQ9098">
            <v>50005676</v>
          </cell>
          <cell r="AR9098">
            <v>18</v>
          </cell>
          <cell r="AS9098">
            <v>41029</v>
          </cell>
          <cell r="AT9098" t="str">
            <v>CONV-008-2011 Terminado Mantenimiento Periódico UAERMV Arterial  -</v>
          </cell>
          <cell r="AV9098" t="str">
            <v>sc</v>
          </cell>
        </row>
        <row r="9099">
          <cell r="AP9099">
            <v>24121815</v>
          </cell>
          <cell r="AQ9099">
            <v>50005676</v>
          </cell>
          <cell r="AR9099">
            <v>18</v>
          </cell>
          <cell r="AS9099">
            <v>41029</v>
          </cell>
          <cell r="AT9099" t="str">
            <v>CONV-008-2011 Terminado Mantenimiento Periódico UAERMV Arterial  -</v>
          </cell>
          <cell r="AV9099" t="str">
            <v>sc</v>
          </cell>
        </row>
        <row r="9100">
          <cell r="AP9100">
            <v>24121816</v>
          </cell>
          <cell r="AQ9100">
            <v>50005676</v>
          </cell>
          <cell r="AR9100">
            <v>18</v>
          </cell>
          <cell r="AS9100">
            <v>41029</v>
          </cell>
          <cell r="AT9100" t="str">
            <v>CONV-008-2011 Terminado Mantenimiento Periódico UAERMV Arterial  -</v>
          </cell>
          <cell r="AV9100" t="str">
            <v>sc</v>
          </cell>
        </row>
        <row r="9101">
          <cell r="AP9101">
            <v>24121817</v>
          </cell>
          <cell r="AQ9101">
            <v>50005676</v>
          </cell>
          <cell r="AR9101">
            <v>18</v>
          </cell>
          <cell r="AS9101">
            <v>42313</v>
          </cell>
          <cell r="AT9101" t="str">
            <v>CONV-008-2011 Terminado Acciones de Movilidad IDU Arterial  -</v>
          </cell>
          <cell r="AV9101" t="str">
            <v>sc</v>
          </cell>
        </row>
        <row r="9102">
          <cell r="AP9102">
            <v>24121818</v>
          </cell>
          <cell r="AQ9102">
            <v>50005677</v>
          </cell>
          <cell r="AR9102">
            <v>18</v>
          </cell>
          <cell r="AS9102">
            <v>41298</v>
          </cell>
          <cell r="AT9102" t="str">
            <v>CONV-008-2011 Terminado Mantenimiento Periódico UAERMV Arterial  -</v>
          </cell>
          <cell r="AV9102" t="str">
            <v>sc</v>
          </cell>
        </row>
        <row r="9103">
          <cell r="AP9103">
            <v>24121819</v>
          </cell>
          <cell r="AQ9103">
            <v>50005677</v>
          </cell>
          <cell r="AR9103">
            <v>18</v>
          </cell>
          <cell r="AS9103">
            <v>41298</v>
          </cell>
          <cell r="AT9103" t="str">
            <v>CONV-008-2011 Terminado Mantenimiento Periódico UAERMV Arterial  -</v>
          </cell>
          <cell r="AV9103" t="str">
            <v>sc</v>
          </cell>
        </row>
        <row r="9104">
          <cell r="AP9104">
            <v>24121820</v>
          </cell>
          <cell r="AQ9104">
            <v>50005677</v>
          </cell>
          <cell r="AR9104">
            <v>18</v>
          </cell>
          <cell r="AS9104">
            <v>42313</v>
          </cell>
          <cell r="AT9104" t="str">
            <v>CONV-008-2011 Terminado Acciones de Movilidad IDU Arterial  -</v>
          </cell>
          <cell r="AV9104" t="str">
            <v>sc</v>
          </cell>
        </row>
        <row r="9105">
          <cell r="AP9105">
            <v>24121821</v>
          </cell>
          <cell r="AQ9105">
            <v>50005677</v>
          </cell>
          <cell r="AR9105">
            <v>18</v>
          </cell>
          <cell r="AS9105">
            <v>41298</v>
          </cell>
          <cell r="AT9105" t="str">
            <v>CONV-008-2011 Terminado Mantenimiento Periódico UAERMV Arterial  -</v>
          </cell>
          <cell r="AV9105" t="str">
            <v>sc</v>
          </cell>
        </row>
        <row r="9106">
          <cell r="AP9106">
            <v>24121826</v>
          </cell>
          <cell r="AQ9106">
            <v>50005688</v>
          </cell>
          <cell r="AR9106">
            <v>18</v>
          </cell>
          <cell r="AS9106">
            <v>42313</v>
          </cell>
          <cell r="AT9106" t="str">
            <v>IDU-071-2012 Terminado Mantenimiento Periódico IDU Arterial  -</v>
          </cell>
          <cell r="AV9106" t="str">
            <v>sc</v>
          </cell>
        </row>
        <row r="9107">
          <cell r="AP9107">
            <v>91012122</v>
          </cell>
          <cell r="AQ9107">
            <v>18000447</v>
          </cell>
          <cell r="AR9107">
            <v>18</v>
          </cell>
          <cell r="AS9107">
            <v>42786</v>
          </cell>
          <cell r="AT9107" t="str">
            <v>COP-71-2016 Reservado Conservacion FDL RAFAEL URIBE URIBE Circuito Movilidad SD -</v>
          </cell>
          <cell r="AV9107" t="str">
            <v>sc</v>
          </cell>
        </row>
        <row r="9108">
          <cell r="AP9108">
            <v>91015457</v>
          </cell>
          <cell r="AQ9108">
            <v>50001405</v>
          </cell>
          <cell r="AR9108">
            <v>18</v>
          </cell>
          <cell r="AS9108">
            <v>42389</v>
          </cell>
          <cell r="AT9108" t="str">
            <v>SD Terminado Acciones de Movilidad UAERMV Circuito Movilidad Salvando Vidas -</v>
          </cell>
          <cell r="AV9108" t="str">
            <v>RESERVADO FDL</v>
          </cell>
        </row>
        <row r="9109">
          <cell r="AP9109">
            <v>91015477</v>
          </cell>
          <cell r="AQ9109">
            <v>18002356</v>
          </cell>
          <cell r="AR9109">
            <v>18</v>
          </cell>
          <cell r="AS9109">
            <v>41298</v>
          </cell>
          <cell r="AT9109" t="str">
            <v>CONV-008-2011 Terminado Mantenimiento Periódico UAERMV Arterial  -</v>
          </cell>
          <cell r="AV9109" t="str">
            <v>sc</v>
          </cell>
        </row>
        <row r="9110">
          <cell r="AP9110">
            <v>91015480</v>
          </cell>
          <cell r="AQ9110">
            <v>50009173</v>
          </cell>
          <cell r="AR9110">
            <v>18</v>
          </cell>
          <cell r="AS9110">
            <v>42762</v>
          </cell>
          <cell r="AT9110" t="str">
            <v>SD Terminado Acciones de Movilidad UAERMV Circuito Movilidad Salvando Vidas -</v>
          </cell>
          <cell r="AV9110" t="str">
            <v>sc</v>
          </cell>
        </row>
        <row r="9111">
          <cell r="AP9111">
            <v>91015496</v>
          </cell>
          <cell r="AQ9111">
            <v>18000004</v>
          </cell>
          <cell r="AR9111">
            <v>18</v>
          </cell>
          <cell r="AS9111">
            <v>40864</v>
          </cell>
          <cell r="AT9111" t="str">
            <v>UMV-188-2009 Terminado Mantenimiento Periódico UAERMV Arterial  -Anden1-5-7 Calzada 2-4 Cicloruta 6 Separador 3-POLIZA ESTABILIDAD ACTIVA</v>
          </cell>
          <cell r="AV9111" t="str">
            <v>sc</v>
          </cell>
        </row>
        <row r="9112">
          <cell r="AP9112">
            <v>91015498</v>
          </cell>
          <cell r="AQ9112">
            <v>18000067</v>
          </cell>
          <cell r="AR9112">
            <v>18</v>
          </cell>
          <cell r="AS9112">
            <v>40864</v>
          </cell>
          <cell r="AT9112" t="str">
            <v>UMV-188-2009 Terminado Mantenimiento Periódico UAERMV Arterial  -Anden1-5-7 Calzada 2-4 Cicloruta 6 Separador 3-POLIZA ESTABILIDAD ACTIVA</v>
          </cell>
          <cell r="AV9112" t="str">
            <v>sc</v>
          </cell>
        </row>
        <row r="9113">
          <cell r="AP9113">
            <v>91015499</v>
          </cell>
          <cell r="AQ9113">
            <v>18000015</v>
          </cell>
          <cell r="AR9113">
            <v>18</v>
          </cell>
          <cell r="AS9113">
            <v>40864</v>
          </cell>
          <cell r="AT9113" t="str">
            <v>UMV-188-2009 Terminado Mantenimiento Periódico UAERMV Arterial  -Anden1-5-7 Calzada 2-4 Cicloruta 6 Separador 3-POLIZA ESTABILIDAD ACTIVA</v>
          </cell>
          <cell r="AV9113" t="str">
            <v>sc</v>
          </cell>
        </row>
        <row r="9114">
          <cell r="AP9114">
            <v>91015504</v>
          </cell>
          <cell r="AQ9114">
            <v>18000447</v>
          </cell>
          <cell r="AR9114">
            <v>18</v>
          </cell>
          <cell r="AS9114">
            <v>42786</v>
          </cell>
          <cell r="AT9114" t="str">
            <v>COP-71-2016 Reservado Conservacion FDL RAFAEL URIBE URIBE Circuito Movilidad SD -</v>
          </cell>
          <cell r="AV9114" t="str">
            <v>sc</v>
          </cell>
        </row>
        <row r="9115">
          <cell r="AP9115">
            <v>91016416</v>
          </cell>
          <cell r="AQ9115">
            <v>4001333</v>
          </cell>
          <cell r="AR9115">
            <v>18</v>
          </cell>
          <cell r="AS9115">
            <v>41149</v>
          </cell>
          <cell r="AT9115" t="str">
            <v>SD Terminado Mantenimiento Periódico UAERMV Arterial  -</v>
          </cell>
          <cell r="AV9115" t="str">
            <v>sc</v>
          </cell>
        </row>
        <row r="9116">
          <cell r="AP9116">
            <v>91016534</v>
          </cell>
          <cell r="AQ9116">
            <v>18005540</v>
          </cell>
          <cell r="AR9116">
            <v>18</v>
          </cell>
          <cell r="AS9116">
            <v>42731</v>
          </cell>
          <cell r="AT9116" t="str">
            <v>SD Reservado Mantenimiento Rutinario IDU Circuito Movilidad EJECUCION SITP 2016 -</v>
          </cell>
          <cell r="AV9116" t="str">
            <v>RESERVADO IDU</v>
          </cell>
        </row>
        <row r="9117">
          <cell r="AP9117">
            <v>91016545</v>
          </cell>
          <cell r="AQ9117">
            <v>50005667</v>
          </cell>
          <cell r="AR9117">
            <v>18</v>
          </cell>
          <cell r="AS9117">
            <v>41519</v>
          </cell>
          <cell r="AT9117" t="str">
            <v>CONV-011-2011 Terminado Mantenimiento Periódico UAERMV Local  -</v>
          </cell>
          <cell r="AV9117" t="str">
            <v>sc</v>
          </cell>
        </row>
        <row r="9118">
          <cell r="AP9118">
            <v>91016559</v>
          </cell>
          <cell r="AQ9118">
            <v>18005653</v>
          </cell>
          <cell r="AR9118">
            <v>18</v>
          </cell>
          <cell r="AS9118">
            <v>42731</v>
          </cell>
          <cell r="AT9118" t="str">
            <v>SD Reservado Mantenimiento Rutinario IDU Circuito Movilidad EJECUCION SITP 2016 -</v>
          </cell>
          <cell r="AV9118" t="str">
            <v>RESERVADO IDU</v>
          </cell>
        </row>
        <row r="9119">
          <cell r="AP9119">
            <v>91016562</v>
          </cell>
          <cell r="AQ9119">
            <v>18005522</v>
          </cell>
          <cell r="AR9119">
            <v>18</v>
          </cell>
          <cell r="AS9119">
            <v>42731</v>
          </cell>
          <cell r="AT9119" t="str">
            <v>SD Reservado Mantenimiento Rutinario IDU Circuito Movilidad EJECUCION SITP 2016 -</v>
          </cell>
          <cell r="AV9119" t="str">
            <v>RESERVADO IDU</v>
          </cell>
        </row>
        <row r="9120">
          <cell r="AP9120">
            <v>91016736</v>
          </cell>
          <cell r="AQ9120">
            <v>50005666</v>
          </cell>
          <cell r="AR9120">
            <v>18</v>
          </cell>
          <cell r="AS9120">
            <v>41519</v>
          </cell>
          <cell r="AT9120" t="str">
            <v>CONV-011-2011 Terminado Mantenimiento Periódico UAERMV Local  -</v>
          </cell>
          <cell r="AV9120" t="str">
            <v>sc</v>
          </cell>
        </row>
        <row r="9121">
          <cell r="AP9121">
            <v>91022955</v>
          </cell>
          <cell r="AQ9121">
            <v>18001195</v>
          </cell>
          <cell r="AR9121">
            <v>18</v>
          </cell>
          <cell r="AS9121">
            <v>42667</v>
          </cell>
          <cell r="AT9121" t="str">
            <v>SD Terminado Mantenimiento Periódico UAERMV Circuito Movilidad SD Intervenida 15/03/2013 Reporte depuración ejecución UMV-</v>
          </cell>
          <cell r="AV9121" t="str">
            <v>sc</v>
          </cell>
        </row>
        <row r="9122">
          <cell r="AP9122">
            <v>91023339</v>
          </cell>
          <cell r="AQ9122">
            <v>18007659</v>
          </cell>
          <cell r="AR9122">
            <v>18</v>
          </cell>
          <cell r="AS9122">
            <v>42762</v>
          </cell>
          <cell r="AT9122" t="str">
            <v>SD Terminado Acciones de Movilidad UAERMV Circuito Movilidad Salvando Vidas -</v>
          </cell>
          <cell r="AV9122" t="str">
            <v>VIABLE</v>
          </cell>
        </row>
        <row r="9123">
          <cell r="AP9123">
            <v>91023407</v>
          </cell>
          <cell r="AQ9123">
            <v>18007652</v>
          </cell>
          <cell r="AR9123">
            <v>18</v>
          </cell>
          <cell r="AS9123">
            <v>42474</v>
          </cell>
          <cell r="AT9123" t="str">
            <v>IDU-1794-2015 Terminado Mantenimiento Periódico IDU Circuito Movilidad BRIGADA FASE II - SITP Y TRONCALES -</v>
          </cell>
          <cell r="AV9123" t="str">
            <v>sc</v>
          </cell>
        </row>
        <row r="9124">
          <cell r="AP9124">
            <v>91024080</v>
          </cell>
          <cell r="AQ9124">
            <v>18006253</v>
          </cell>
          <cell r="AR9124">
            <v>18</v>
          </cell>
          <cell r="AS9124">
            <v>42313</v>
          </cell>
          <cell r="AT9124" t="str">
            <v>CONV-011-2011 Terminado Mantenimiento Periódico IDU Local  -</v>
          </cell>
          <cell r="AV9124" t="str">
            <v>sc</v>
          </cell>
        </row>
        <row r="9125">
          <cell r="AP9125">
            <v>91024181</v>
          </cell>
          <cell r="AQ9125">
            <v>18007116</v>
          </cell>
          <cell r="AR9125">
            <v>18</v>
          </cell>
          <cell r="AS9125">
            <v>42313</v>
          </cell>
          <cell r="AT9125" t="str">
            <v>IDU-2053-2015 Terminado Mantenimiento Periódico IDU Arterial  -</v>
          </cell>
          <cell r="AV9125" t="str">
            <v>sc</v>
          </cell>
        </row>
        <row r="9126">
          <cell r="AP9126">
            <v>91024719</v>
          </cell>
          <cell r="AQ9126">
            <v>18001968</v>
          </cell>
          <cell r="AR9126">
            <v>18</v>
          </cell>
          <cell r="AS9126">
            <v>42786</v>
          </cell>
          <cell r="AT9126" t="str">
            <v>COP-71-2016 Reservado Conservacion FDL RAFAEL URIBE URIBE Circuito Movilidad SD -</v>
          </cell>
          <cell r="AV9126" t="str">
            <v>sc</v>
          </cell>
        </row>
        <row r="9127">
          <cell r="AP9127">
            <v>440037</v>
          </cell>
          <cell r="AQ9127">
            <v>19000008</v>
          </cell>
          <cell r="AR9127">
            <v>19</v>
          </cell>
          <cell r="AS9127">
            <v>42313</v>
          </cell>
          <cell r="AT9127" t="str">
            <v>IDU-1718-2014 Terminado Mantenimiento Rutinario IDU Arterial  -</v>
          </cell>
          <cell r="AU9127">
            <v>0</v>
          </cell>
          <cell r="AV9127" t="str">
            <v>sc</v>
          </cell>
        </row>
        <row r="9128">
          <cell r="AP9128">
            <v>440039</v>
          </cell>
          <cell r="AQ9128">
            <v>19000008</v>
          </cell>
          <cell r="AR9128">
            <v>19</v>
          </cell>
          <cell r="AS9128">
            <v>42313</v>
          </cell>
          <cell r="AT9128" t="str">
            <v>IDU-1718-2014 Terminado Mantenimiento Rutinario IDU Arterial  -</v>
          </cell>
          <cell r="AU9128">
            <v>0</v>
          </cell>
          <cell r="AV9128" t="str">
            <v>sc</v>
          </cell>
        </row>
        <row r="9129">
          <cell r="AP9129">
            <v>440047</v>
          </cell>
          <cell r="AQ9129">
            <v>19000010</v>
          </cell>
          <cell r="AR9129">
            <v>19</v>
          </cell>
          <cell r="AS9129">
            <v>42313</v>
          </cell>
          <cell r="AT9129" t="str">
            <v>IDU-1718-2014 Terminado Mantenimiento Rutinario IDU Arterial  --POLIZA ESTABILIDAD ACTIVA</v>
          </cell>
          <cell r="AU9129">
            <v>44466</v>
          </cell>
          <cell r="AV9129" t="str">
            <v>sc</v>
          </cell>
        </row>
        <row r="9130">
          <cell r="AP9130">
            <v>440049</v>
          </cell>
          <cell r="AQ9130">
            <v>19000010</v>
          </cell>
          <cell r="AR9130">
            <v>19</v>
          </cell>
          <cell r="AS9130">
            <v>42313</v>
          </cell>
          <cell r="AT9130" t="str">
            <v>IDU-1718-2014 Terminado Mantenimiento Rutinario IDU Arterial  --POLIZA ESTABILIDAD ACTIVA</v>
          </cell>
          <cell r="AU9130">
            <v>44466</v>
          </cell>
          <cell r="AV9130" t="str">
            <v>sc</v>
          </cell>
        </row>
        <row r="9131">
          <cell r="AP9131">
            <v>440373</v>
          </cell>
          <cell r="AQ9131">
            <v>19000133</v>
          </cell>
          <cell r="AR9131">
            <v>19</v>
          </cell>
          <cell r="AS9131">
            <v>41676</v>
          </cell>
          <cell r="AT9131" t="str">
            <v>SD Terminado Mantenimiento Periódico UAERMV Circuito Movilidad  -</v>
          </cell>
          <cell r="AU9131">
            <v>0</v>
          </cell>
          <cell r="AV9131" t="str">
            <v>INTERVENCION UAERMV Mantenimiento Periódico Fecha Reporte 5/2/2014</v>
          </cell>
        </row>
        <row r="9132">
          <cell r="AP9132">
            <v>440482</v>
          </cell>
          <cell r="AQ9132">
            <v>19000176</v>
          </cell>
          <cell r="AR9132">
            <v>19</v>
          </cell>
          <cell r="AS9132">
            <v>41676</v>
          </cell>
          <cell r="AT9132" t="str">
            <v>SD Terminado Mantenimiento Periódico UAERMV Circuito Movilidad  -</v>
          </cell>
          <cell r="AU9132">
            <v>0</v>
          </cell>
          <cell r="AV9132" t="str">
            <v>INTERVENCION UAERMV Mantenimiento Periódico Fecha Reporte 5/2/2014</v>
          </cell>
        </row>
        <row r="9133">
          <cell r="AP9133">
            <v>440562</v>
          </cell>
          <cell r="AQ9133">
            <v>19000207</v>
          </cell>
          <cell r="AR9133">
            <v>19</v>
          </cell>
          <cell r="AS9133">
            <v>41676</v>
          </cell>
          <cell r="AT9133" t="str">
            <v>SD Terminado Mantenimiento Periódico UAERMV Circuito Movilidad  -</v>
          </cell>
          <cell r="AU9133">
            <v>0</v>
          </cell>
          <cell r="AV9133" t="str">
            <v>INTERVENCION UAERMV Mantenimiento Periódico Fecha Reporte 5/2/2014</v>
          </cell>
        </row>
        <row r="9134">
          <cell r="AP9134">
            <v>440828</v>
          </cell>
          <cell r="AQ9134">
            <v>19000326</v>
          </cell>
          <cell r="AR9134">
            <v>19</v>
          </cell>
          <cell r="AS9134">
            <v>41676</v>
          </cell>
          <cell r="AT9134" t="str">
            <v>SD Terminado Mantenimiento Periódico UAERMV Circuito Movilidad  -</v>
          </cell>
          <cell r="AU9134">
            <v>0</v>
          </cell>
          <cell r="AV9134" t="str">
            <v>INTERVENCION UAERMV Mantenimiento Periódico Fecha Reporte 5/2/2014</v>
          </cell>
        </row>
        <row r="9135">
          <cell r="AP9135">
            <v>441110</v>
          </cell>
          <cell r="AQ9135">
            <v>19000446</v>
          </cell>
          <cell r="AR9135">
            <v>19</v>
          </cell>
          <cell r="AS9135">
            <v>41676</v>
          </cell>
          <cell r="AT9135" t="str">
            <v>SD Terminado Mantenimiento Periódico UAERMV Circuito Movilidad  -</v>
          </cell>
          <cell r="AU9135">
            <v>0</v>
          </cell>
          <cell r="AV9135" t="str">
            <v>INTERVENCION UAERMV Mantenimiento Periódico Fecha Reporte 5/2/2014</v>
          </cell>
        </row>
        <row r="9136">
          <cell r="AP9136">
            <v>441146</v>
          </cell>
          <cell r="AQ9136">
            <v>19000458</v>
          </cell>
          <cell r="AR9136">
            <v>19</v>
          </cell>
          <cell r="AS9136">
            <v>42277</v>
          </cell>
          <cell r="AT9136" t="str">
            <v>SD Terminado Mantenimiento Periódico UAERMV Circuito Movilidad  -Anden1-3 Calzada2-POLIZA ESTABILIDAD ACTIVA</v>
          </cell>
          <cell r="AU9136">
            <v>42912</v>
          </cell>
          <cell r="AV9136" t="str">
            <v>sc</v>
          </cell>
        </row>
        <row r="9137">
          <cell r="AP9137">
            <v>441152</v>
          </cell>
          <cell r="AQ9137">
            <v>19000460</v>
          </cell>
          <cell r="AR9137">
            <v>19</v>
          </cell>
          <cell r="AS9137">
            <v>42632</v>
          </cell>
          <cell r="AT9137" t="str">
            <v>SD Reservado Conservacion FDL CIUDAD BOLIVAR Arterial SD -</v>
          </cell>
          <cell r="AU9137">
            <v>0</v>
          </cell>
          <cell r="AV9137" t="str">
            <v>sc</v>
          </cell>
        </row>
        <row r="9138">
          <cell r="AP9138">
            <v>441347</v>
          </cell>
          <cell r="AQ9138">
            <v>19000544</v>
          </cell>
          <cell r="AR9138">
            <v>19</v>
          </cell>
          <cell r="AS9138">
            <v>40673</v>
          </cell>
          <cell r="AT9138" t="str">
            <v>SD Terminado Mantenimiento Periódico UAERMV Circuito Movilidad  -</v>
          </cell>
          <cell r="AU9138">
            <v>0</v>
          </cell>
          <cell r="AV9138" t="str">
            <v>sc</v>
          </cell>
        </row>
        <row r="9139">
          <cell r="AP9139">
            <v>441809</v>
          </cell>
          <cell r="AQ9139">
            <v>19000728</v>
          </cell>
          <cell r="AR9139">
            <v>19</v>
          </cell>
          <cell r="AS9139">
            <v>42313</v>
          </cell>
          <cell r="AT9139" t="str">
            <v>CONV-009-2011 Terminado Mantenimiento Periódico IDU Circuito Movilidad  -</v>
          </cell>
          <cell r="AU9139">
            <v>0</v>
          </cell>
          <cell r="AV9139" t="str">
            <v>sc</v>
          </cell>
        </row>
        <row r="9140">
          <cell r="AP9140">
            <v>442133</v>
          </cell>
          <cell r="AQ9140">
            <v>19000887</v>
          </cell>
          <cell r="AR9140">
            <v>19</v>
          </cell>
          <cell r="AS9140">
            <v>41563</v>
          </cell>
          <cell r="AT9140" t="str">
            <v>SD Terminado Mantenimiento Periódico UAERMV Circuito Movilidad  -</v>
          </cell>
          <cell r="AU9140">
            <v>0</v>
          </cell>
          <cell r="AV9140" t="str">
            <v>sc</v>
          </cell>
        </row>
        <row r="9141">
          <cell r="AP9141">
            <v>442135</v>
          </cell>
          <cell r="AQ9141">
            <v>19000887</v>
          </cell>
          <cell r="AR9141">
            <v>19</v>
          </cell>
          <cell r="AS9141">
            <v>41563</v>
          </cell>
          <cell r="AT9141" t="str">
            <v>SD Terminado Mantenimiento Periódico UAERMV Circuito Movilidad  -</v>
          </cell>
          <cell r="AU9141">
            <v>0</v>
          </cell>
          <cell r="AV9141" t="str">
            <v>sc</v>
          </cell>
        </row>
        <row r="9142">
          <cell r="AP9142">
            <v>442259</v>
          </cell>
          <cell r="AQ9142">
            <v>19000948</v>
          </cell>
          <cell r="AR9142">
            <v>19</v>
          </cell>
          <cell r="AS9142">
            <v>42313</v>
          </cell>
          <cell r="AT9142" t="str">
            <v>CONV-009-2011 Terminado Mantenimiento Periódico IDU Circuito Movilidad  -</v>
          </cell>
          <cell r="AU9142">
            <v>0</v>
          </cell>
          <cell r="AV9142" t="str">
            <v>sc</v>
          </cell>
        </row>
        <row r="9143">
          <cell r="AP9143">
            <v>442363</v>
          </cell>
          <cell r="AQ9143">
            <v>19001001</v>
          </cell>
          <cell r="AR9143">
            <v>19</v>
          </cell>
          <cell r="AS9143">
            <v>40707</v>
          </cell>
          <cell r="AT9143" t="str">
            <v>SD Terminado Mantenimiento Periódico UAERMV Circuito Movilidad  -</v>
          </cell>
          <cell r="AU9143">
            <v>0</v>
          </cell>
          <cell r="AV9143" t="str">
            <v>viable</v>
          </cell>
        </row>
        <row r="9144">
          <cell r="AP9144">
            <v>442525</v>
          </cell>
          <cell r="AQ9144">
            <v>19001065</v>
          </cell>
          <cell r="AR9144">
            <v>19</v>
          </cell>
          <cell r="AS9144">
            <v>42313</v>
          </cell>
          <cell r="AT9144" t="str">
            <v>CONV-009-2011 Terminado Mantenimiento Periódico IDU Circuito Movilidad  -</v>
          </cell>
          <cell r="AU9144">
            <v>0</v>
          </cell>
          <cell r="AV9144" t="str">
            <v>sc</v>
          </cell>
        </row>
        <row r="9145">
          <cell r="AP9145">
            <v>442540</v>
          </cell>
          <cell r="AQ9145">
            <v>19001074</v>
          </cell>
          <cell r="AR9145">
            <v>19</v>
          </cell>
          <cell r="AS9145">
            <v>42313</v>
          </cell>
          <cell r="AT9145" t="str">
            <v>IDU-57-2012 Terminado Acciones de Movilidad IDU Arterial  -Calzada2-4-POLIZA ESTABILIDAD ACTIVA</v>
          </cell>
          <cell r="AU9145">
            <v>43307</v>
          </cell>
          <cell r="AV9145" t="str">
            <v>sc</v>
          </cell>
        </row>
        <row r="9146">
          <cell r="AP9146">
            <v>442542</v>
          </cell>
          <cell r="AQ9146">
            <v>19001074</v>
          </cell>
          <cell r="AR9146">
            <v>19</v>
          </cell>
          <cell r="AS9146">
            <v>42313</v>
          </cell>
          <cell r="AT9146" t="str">
            <v>IDU-72-2008 Terminado Rehabilitación IDU Arterial  -Calzada2-4-POLIZA ESTABILIDAD ACTIVA</v>
          </cell>
          <cell r="AU9146">
            <v>43307</v>
          </cell>
          <cell r="AV9146" t="str">
            <v>sc</v>
          </cell>
        </row>
        <row r="9147">
          <cell r="AP9147">
            <v>442560</v>
          </cell>
          <cell r="AQ9147">
            <v>19001080</v>
          </cell>
          <cell r="AR9147">
            <v>19</v>
          </cell>
          <cell r="AS9147">
            <v>41563</v>
          </cell>
          <cell r="AT9147" t="str">
            <v>SD Terminado Mantenimiento Periódico UAERMV Circuito Movilidad  -</v>
          </cell>
          <cell r="AU9147">
            <v>0</v>
          </cell>
          <cell r="AV9147" t="str">
            <v>sc</v>
          </cell>
        </row>
        <row r="9148">
          <cell r="AP9148">
            <v>442562</v>
          </cell>
          <cell r="AQ9148">
            <v>19001080</v>
          </cell>
          <cell r="AR9148">
            <v>19</v>
          </cell>
          <cell r="AS9148">
            <v>41563</v>
          </cell>
          <cell r="AT9148" t="str">
            <v>SD Terminado Mantenimiento Periódico UAERMV Circuito Movilidad  -</v>
          </cell>
          <cell r="AU9148">
            <v>0</v>
          </cell>
          <cell r="AV9148" t="str">
            <v>sc</v>
          </cell>
        </row>
        <row r="9149">
          <cell r="AP9149">
            <v>442616</v>
          </cell>
          <cell r="AQ9149">
            <v>19001106</v>
          </cell>
          <cell r="AR9149">
            <v>19</v>
          </cell>
          <cell r="AS9149">
            <v>42313</v>
          </cell>
          <cell r="AT9149" t="str">
            <v>CONV-009-2011 Terminado Mantenimiento Periódico IDU Circuito Movilidad  -</v>
          </cell>
          <cell r="AU9149">
            <v>0</v>
          </cell>
          <cell r="AV9149" t="str">
            <v>sc</v>
          </cell>
        </row>
        <row r="9150">
          <cell r="AP9150">
            <v>442882</v>
          </cell>
          <cell r="AQ9150">
            <v>19001227</v>
          </cell>
          <cell r="AR9150">
            <v>19</v>
          </cell>
          <cell r="AS9150">
            <v>42313</v>
          </cell>
          <cell r="AT9150" t="str">
            <v>CONV-009-2011 Terminado Mantenimiento Periódico IDU Circuito Movilidad  -</v>
          </cell>
          <cell r="AU9150">
            <v>0</v>
          </cell>
          <cell r="AV9150" t="str">
            <v>sc</v>
          </cell>
        </row>
        <row r="9151">
          <cell r="AP9151">
            <v>443059</v>
          </cell>
          <cell r="AQ9151">
            <v>19001295</v>
          </cell>
          <cell r="AR9151">
            <v>19</v>
          </cell>
          <cell r="AS9151">
            <v>40613</v>
          </cell>
          <cell r="AT9151" t="str">
            <v>UMV-188-2009 Terminado Mantenimiento Periódico UAERMV Circuito Movilidad  --POLIZA ESTABILIDAD ACTIVA</v>
          </cell>
          <cell r="AU9151">
            <v>44565</v>
          </cell>
          <cell r="AV9151" t="str">
            <v>viable</v>
          </cell>
        </row>
        <row r="9152">
          <cell r="AP9152">
            <v>443062</v>
          </cell>
          <cell r="AQ9152">
            <v>19001296</v>
          </cell>
          <cell r="AR9152">
            <v>19</v>
          </cell>
          <cell r="AS9152">
            <v>42667</v>
          </cell>
          <cell r="AT9152" t="str">
            <v>SD Terminado Acciones de Movilidad UAERMV Circuito Movilidad SD Intervenida 05/05/2015 Reporte depuración ejecución UMV-</v>
          </cell>
          <cell r="AU9152">
            <v>0</v>
          </cell>
          <cell r="AV9152" t="str">
            <v>INTERVENCION UAERMV Acciones de Movilidad Comunicacion 20165260756102</v>
          </cell>
        </row>
        <row r="9153">
          <cell r="AP9153">
            <v>443086</v>
          </cell>
          <cell r="AQ9153">
            <v>19001308</v>
          </cell>
          <cell r="AR9153">
            <v>19</v>
          </cell>
          <cell r="AS9153">
            <v>42313</v>
          </cell>
          <cell r="AT9153" t="str">
            <v>CONV-009-2011 Terminado Mantenimiento Periódico IDU Circuito Movilidad  -</v>
          </cell>
          <cell r="AU9153">
            <v>0</v>
          </cell>
          <cell r="AV9153" t="str">
            <v>sc</v>
          </cell>
        </row>
        <row r="9154">
          <cell r="AP9154">
            <v>443104</v>
          </cell>
          <cell r="AQ9154">
            <v>19001316</v>
          </cell>
          <cell r="AR9154">
            <v>19</v>
          </cell>
          <cell r="AS9154">
            <v>42313</v>
          </cell>
          <cell r="AT9154" t="str">
            <v>CONV-009-2011 Terminado Mantenimiento Periódico IDU Circuito Movilidad  -</v>
          </cell>
          <cell r="AU9154">
            <v>0</v>
          </cell>
          <cell r="AV9154" t="str">
            <v>sc</v>
          </cell>
        </row>
        <row r="9155">
          <cell r="AP9155">
            <v>443161</v>
          </cell>
          <cell r="AQ9155">
            <v>19001336</v>
          </cell>
          <cell r="AR9155">
            <v>19</v>
          </cell>
          <cell r="AS9155">
            <v>42313</v>
          </cell>
          <cell r="AT9155" t="str">
            <v>CONV-009-2011 Terminado Mantenimiento Periódico IDU Circuito Movilidad  -</v>
          </cell>
          <cell r="AU9155">
            <v>0</v>
          </cell>
          <cell r="AV9155" t="str">
            <v>sc</v>
          </cell>
        </row>
        <row r="9156">
          <cell r="AP9156">
            <v>443436</v>
          </cell>
          <cell r="AQ9156">
            <v>19001439</v>
          </cell>
          <cell r="AR9156">
            <v>19</v>
          </cell>
          <cell r="AS9156">
            <v>40707</v>
          </cell>
          <cell r="AT9156" t="str">
            <v>SD Terminado Mantenimiento Periódico UAERMV Circuito Movilidad  -</v>
          </cell>
          <cell r="AU9156">
            <v>0</v>
          </cell>
          <cell r="AV9156" t="str">
            <v>sc</v>
          </cell>
        </row>
        <row r="9157">
          <cell r="AP9157">
            <v>443745</v>
          </cell>
          <cell r="AQ9157">
            <v>50008206</v>
          </cell>
          <cell r="AR9157">
            <v>19</v>
          </cell>
          <cell r="AS9157">
            <v>41676</v>
          </cell>
          <cell r="AT9157" t="str">
            <v>SD Terminado Mantenimiento Periódico UAERMV Circuito Movilidad  -</v>
          </cell>
          <cell r="AU9157">
            <v>0</v>
          </cell>
          <cell r="AV9157" t="str">
            <v>sc</v>
          </cell>
        </row>
        <row r="9158">
          <cell r="AP9158">
            <v>443933</v>
          </cell>
          <cell r="AQ9158">
            <v>50008205</v>
          </cell>
          <cell r="AR9158">
            <v>19</v>
          </cell>
          <cell r="AS9158">
            <v>40598</v>
          </cell>
          <cell r="AT9158" t="str">
            <v>UMV-188-2009 Terminado Mantenimiento Periódico UAERMV Circuito Movilidad  -</v>
          </cell>
          <cell r="AU9158">
            <v>0</v>
          </cell>
          <cell r="AV9158" t="str">
            <v>sc</v>
          </cell>
        </row>
        <row r="9159">
          <cell r="AP9159">
            <v>444073</v>
          </cell>
          <cell r="AQ9159">
            <v>19001710</v>
          </cell>
          <cell r="AR9159">
            <v>19</v>
          </cell>
          <cell r="AS9159">
            <v>40673</v>
          </cell>
          <cell r="AT9159" t="str">
            <v>SD Terminado Mantenimiento Periódico UAERMV Local  -</v>
          </cell>
          <cell r="AU9159">
            <v>0</v>
          </cell>
          <cell r="AV9159" t="str">
            <v>sc</v>
          </cell>
        </row>
        <row r="9160">
          <cell r="AP9160">
            <v>444734</v>
          </cell>
          <cell r="AQ9160">
            <v>19002092</v>
          </cell>
          <cell r="AR9160">
            <v>19</v>
          </cell>
          <cell r="AS9160">
            <v>42731</v>
          </cell>
          <cell r="AT9160" t="str">
            <v>IDU-983-2016 En Ejecución Construcción IDU Arterial CONVENIOS IDU Plan de Implantacion Centro comercial Gran Plaza El Ensueño-Anden 5-POLIZA ESTABILIDAD ACTIVA</v>
          </cell>
          <cell r="AU9160">
            <v>43748</v>
          </cell>
          <cell r="AV9160" t="str">
            <v>sc</v>
          </cell>
        </row>
        <row r="9161">
          <cell r="AP9161">
            <v>444736</v>
          </cell>
          <cell r="AQ9161">
            <v>19002092</v>
          </cell>
          <cell r="AR9161">
            <v>19</v>
          </cell>
          <cell r="AS9161">
            <v>42731</v>
          </cell>
          <cell r="AT9161" t="str">
            <v>IDU-983-2016 En Ejecución Construcción IDU Arterial CONVENIOS IDU Plan de Implantacion Centro comercial Gran Plaza El Ensueño-Anden 5-POLIZA ESTABILIDAD ACTIVA</v>
          </cell>
          <cell r="AU9161">
            <v>43748</v>
          </cell>
          <cell r="AV9161" t="str">
            <v>sc</v>
          </cell>
        </row>
        <row r="9162">
          <cell r="AP9162">
            <v>444829</v>
          </cell>
          <cell r="AQ9162">
            <v>19002148</v>
          </cell>
          <cell r="AR9162">
            <v>19</v>
          </cell>
          <cell r="AS9162">
            <v>42731</v>
          </cell>
          <cell r="AT9162" t="str">
            <v>IDU-983-2016 En Ejecución Construcción IDU Arterial CONVENIOS IDU Plan de Implantacion Centro comercial Gran Plaza El Ensueño-</v>
          </cell>
          <cell r="AU9162">
            <v>0</v>
          </cell>
          <cell r="AV9162" t="str">
            <v>sc</v>
          </cell>
        </row>
        <row r="9163">
          <cell r="AP9163">
            <v>444831</v>
          </cell>
          <cell r="AQ9163">
            <v>19002148</v>
          </cell>
          <cell r="AR9163">
            <v>19</v>
          </cell>
          <cell r="AS9163">
            <v>42731</v>
          </cell>
          <cell r="AT9163" t="str">
            <v>IDU-983-2016 En Ejecución Construcción IDU Arterial CONVENIOS IDU Plan de Implantacion Centro comercial Gran Plaza El Ensueño-</v>
          </cell>
          <cell r="AU9163">
            <v>0</v>
          </cell>
          <cell r="AV9163" t="str">
            <v>sc</v>
          </cell>
        </row>
        <row r="9164">
          <cell r="AP9164">
            <v>444895</v>
          </cell>
          <cell r="AQ9164">
            <v>19002192</v>
          </cell>
          <cell r="AR9164">
            <v>19</v>
          </cell>
          <cell r="AS9164">
            <v>42731</v>
          </cell>
          <cell r="AT9164" t="str">
            <v>IDU-983-2016 En Ejecución Construcción IDU Arterial CONVENIOS IDU Plan de Implantacion Centro comercial Gran Plaza El Ensueño-Calzada2-4-POLIZA ESTABILIDAD ACTIVA</v>
          </cell>
          <cell r="AU9164">
            <v>43307</v>
          </cell>
          <cell r="AV9164" t="str">
            <v>sc</v>
          </cell>
        </row>
        <row r="9165">
          <cell r="AP9165">
            <v>444897</v>
          </cell>
          <cell r="AQ9165">
            <v>19002192</v>
          </cell>
          <cell r="AR9165">
            <v>19</v>
          </cell>
          <cell r="AS9165">
            <v>42731</v>
          </cell>
          <cell r="AT9165" t="str">
            <v>IDU-983-2016 En Ejecución Construcción IDU Arterial CONVENIOS IDU Plan de Implantacion Centro comercial Gran Plaza El Ensueño-Calzada2-4-POLIZA ESTABILIDAD ACTIVA</v>
          </cell>
          <cell r="AU9165">
            <v>43307</v>
          </cell>
          <cell r="AV9165" t="str">
            <v>sc</v>
          </cell>
        </row>
        <row r="9166">
          <cell r="AP9166">
            <v>445521</v>
          </cell>
          <cell r="AQ9166">
            <v>50008190</v>
          </cell>
          <cell r="AR9166">
            <v>19</v>
          </cell>
          <cell r="AS9166">
            <v>42731</v>
          </cell>
          <cell r="AT9166" t="str">
            <v>SD Reservado Mantenimiento Rutinario IDU Circuito Movilidad EJECUCION SITP 2016 -</v>
          </cell>
          <cell r="AU9166">
            <v>0</v>
          </cell>
          <cell r="AV9166" t="str">
            <v>reservada por el IDU</v>
          </cell>
        </row>
        <row r="9167">
          <cell r="AP9167">
            <v>445833</v>
          </cell>
          <cell r="AQ9167">
            <v>50008066</v>
          </cell>
          <cell r="AR9167">
            <v>19</v>
          </cell>
          <cell r="AS9167">
            <v>42409</v>
          </cell>
          <cell r="AT9167" t="str">
            <v>IDU-2128-2013 Terminado Mantenimiento Rutinario IDU Circuito Movilidad  -</v>
          </cell>
          <cell r="AU9167">
            <v>0</v>
          </cell>
          <cell r="AV9167" t="str">
            <v>sc</v>
          </cell>
        </row>
        <row r="9168">
          <cell r="AP9168">
            <v>445857</v>
          </cell>
          <cell r="AQ9168">
            <v>19002697</v>
          </cell>
          <cell r="AR9168">
            <v>19</v>
          </cell>
          <cell r="AS9168">
            <v>42731</v>
          </cell>
          <cell r="AT9168" t="str">
            <v>SD Reservado Mantenimiento Rutinario IDU Circuito Movilidad EJECUCION SITP 2016 -</v>
          </cell>
          <cell r="AU9168">
            <v>0</v>
          </cell>
          <cell r="AV9168" t="str">
            <v>reservada por el IDU</v>
          </cell>
        </row>
        <row r="9169">
          <cell r="AP9169">
            <v>445920</v>
          </cell>
          <cell r="AQ9169">
            <v>19002730</v>
          </cell>
          <cell r="AR9169">
            <v>19</v>
          </cell>
          <cell r="AS9169">
            <v>42731</v>
          </cell>
          <cell r="AT9169" t="str">
            <v>SD Reservado Mantenimiento Rutinario IDU Circuito Movilidad EJECUCION SITP 2016 -</v>
          </cell>
          <cell r="AU9169">
            <v>0</v>
          </cell>
          <cell r="AV9169" t="str">
            <v>reservada por el IDU</v>
          </cell>
        </row>
        <row r="9170">
          <cell r="AP9170">
            <v>445995</v>
          </cell>
          <cell r="AQ9170">
            <v>19002770</v>
          </cell>
          <cell r="AR9170">
            <v>19</v>
          </cell>
          <cell r="AS9170">
            <v>40737</v>
          </cell>
          <cell r="AT9170" t="str">
            <v>SD Terminado Mantenimiento Periódico UAERMV Circuito Movilidad  -</v>
          </cell>
          <cell r="AU9170">
            <v>0</v>
          </cell>
          <cell r="AV9170" t="str">
            <v>sc</v>
          </cell>
        </row>
        <row r="9171">
          <cell r="AP9171">
            <v>445998</v>
          </cell>
          <cell r="AQ9171">
            <v>50007777</v>
          </cell>
          <cell r="AR9171">
            <v>19</v>
          </cell>
          <cell r="AS9171">
            <v>42731</v>
          </cell>
          <cell r="AT9171" t="str">
            <v>SD Reservado Mantenimiento Periódico IDU Circuito Movilidad EJECUCION SITP 2016 -</v>
          </cell>
          <cell r="AU9171">
            <v>0</v>
          </cell>
          <cell r="AV9171" t="str">
            <v>reservada por el IDU</v>
          </cell>
        </row>
        <row r="9172">
          <cell r="AP9172">
            <v>446001</v>
          </cell>
          <cell r="AQ9172">
            <v>19002773</v>
          </cell>
          <cell r="AR9172">
            <v>19</v>
          </cell>
          <cell r="AS9172">
            <v>42731</v>
          </cell>
          <cell r="AT9172" t="str">
            <v>SD Reservado Mantenimiento Rutinario IDU Circuito Movilidad EJECUCION SITP 2016 -</v>
          </cell>
          <cell r="AU9172">
            <v>0</v>
          </cell>
          <cell r="AV9172" t="str">
            <v>reservada por el IDU</v>
          </cell>
        </row>
        <row r="9173">
          <cell r="AP9173">
            <v>446043</v>
          </cell>
          <cell r="AQ9173">
            <v>19002793</v>
          </cell>
          <cell r="AR9173">
            <v>19</v>
          </cell>
          <cell r="AS9173">
            <v>42731</v>
          </cell>
          <cell r="AT9173" t="str">
            <v>SD Reservado Mantenimiento Rutinario IDU Circuito Movilidad EJECUCION SITP 2016 -</v>
          </cell>
          <cell r="AU9173">
            <v>0</v>
          </cell>
          <cell r="AV9173" t="str">
            <v>reservada por el IDU</v>
          </cell>
        </row>
        <row r="9174">
          <cell r="AP9174">
            <v>446049</v>
          </cell>
          <cell r="AQ9174">
            <v>19002796</v>
          </cell>
          <cell r="AR9174">
            <v>19</v>
          </cell>
          <cell r="AS9174">
            <v>42409</v>
          </cell>
          <cell r="AT9174" t="str">
            <v>IDU-2128-2013 Terminado Mantenimiento Rutinario IDU Circuito Movilidad  -</v>
          </cell>
          <cell r="AU9174">
            <v>0</v>
          </cell>
          <cell r="AV9174" t="str">
            <v>sc</v>
          </cell>
        </row>
        <row r="9175">
          <cell r="AP9175">
            <v>446064</v>
          </cell>
          <cell r="AQ9175">
            <v>19002803</v>
          </cell>
          <cell r="AR9175">
            <v>19</v>
          </cell>
          <cell r="AS9175">
            <v>40737</v>
          </cell>
          <cell r="AT9175" t="str">
            <v>SD Terminado Mantenimiento Periódico UAERMV Circuito Movilidad  -</v>
          </cell>
          <cell r="AU9175">
            <v>0</v>
          </cell>
          <cell r="AV9175" t="str">
            <v>sc</v>
          </cell>
        </row>
        <row r="9176">
          <cell r="AP9176">
            <v>446073</v>
          </cell>
          <cell r="AQ9176">
            <v>19002809</v>
          </cell>
          <cell r="AR9176">
            <v>19</v>
          </cell>
          <cell r="AS9176">
            <v>42731</v>
          </cell>
          <cell r="AT9176" t="str">
            <v>SD Reservado Mantenimiento Rutinario IDU Circuito Movilidad EJECUCION SITP 2016 -</v>
          </cell>
          <cell r="AU9176">
            <v>0</v>
          </cell>
          <cell r="AV9176" t="str">
            <v>reservada por el IDU</v>
          </cell>
        </row>
        <row r="9177">
          <cell r="AP9177">
            <v>446133</v>
          </cell>
          <cell r="AQ9177">
            <v>19002842</v>
          </cell>
          <cell r="AR9177">
            <v>19</v>
          </cell>
          <cell r="AS9177">
            <v>40799</v>
          </cell>
          <cell r="AT9177" t="str">
            <v>CONV-006-2009 Terminado Mantenimiento Periódico UAERMV Circuito Movilidad  -</v>
          </cell>
          <cell r="AU9177">
            <v>0</v>
          </cell>
          <cell r="AV9177" t="str">
            <v>sc</v>
          </cell>
        </row>
        <row r="9178">
          <cell r="AP9178">
            <v>446171</v>
          </cell>
          <cell r="AQ9178">
            <v>19002861</v>
          </cell>
          <cell r="AR9178">
            <v>19</v>
          </cell>
          <cell r="AS9178">
            <v>42409</v>
          </cell>
          <cell r="AT9178" t="str">
            <v>IDU-2128-2013 Terminado Mantenimiento Rutinario IDU Circuito Movilidad  -</v>
          </cell>
          <cell r="AU9178">
            <v>0</v>
          </cell>
          <cell r="AV9178" t="str">
            <v>sc</v>
          </cell>
        </row>
        <row r="9179">
          <cell r="AP9179">
            <v>446192</v>
          </cell>
          <cell r="AQ9179">
            <v>19002873</v>
          </cell>
          <cell r="AR9179">
            <v>19</v>
          </cell>
          <cell r="AS9179">
            <v>42731</v>
          </cell>
          <cell r="AT9179" t="str">
            <v>SD Reservado Mantenimiento Rutinario IDU Circuito Movilidad EJECUCION SITP 2016 -</v>
          </cell>
          <cell r="AU9179">
            <v>0</v>
          </cell>
          <cell r="AV9179" t="str">
            <v>reservada por el IDU</v>
          </cell>
        </row>
        <row r="9180">
          <cell r="AP9180">
            <v>446231</v>
          </cell>
          <cell r="AQ9180">
            <v>19002896</v>
          </cell>
          <cell r="AR9180">
            <v>19</v>
          </cell>
          <cell r="AS9180">
            <v>40737</v>
          </cell>
          <cell r="AT9180" t="str">
            <v>SD Terminado Mantenimiento Periódico UAERMV Circuito Movilidad  -</v>
          </cell>
          <cell r="AU9180">
            <v>0</v>
          </cell>
          <cell r="AV9180" t="str">
            <v>sc</v>
          </cell>
        </row>
        <row r="9181">
          <cell r="AP9181">
            <v>446261</v>
          </cell>
          <cell r="AQ9181">
            <v>19002911</v>
          </cell>
          <cell r="AR9181">
            <v>19</v>
          </cell>
          <cell r="AS9181">
            <v>42731</v>
          </cell>
          <cell r="AT9181" t="str">
            <v>SD Reservado Mantenimiento Periódico IDU Circuito Movilidad EJECUCION SITP 2016 -</v>
          </cell>
          <cell r="AU9181">
            <v>0</v>
          </cell>
          <cell r="AV9181" t="str">
            <v>reservada por el IDU</v>
          </cell>
        </row>
        <row r="9182">
          <cell r="AP9182">
            <v>446303</v>
          </cell>
          <cell r="AQ9182">
            <v>19002929</v>
          </cell>
          <cell r="AR9182">
            <v>19</v>
          </cell>
          <cell r="AS9182">
            <v>42409</v>
          </cell>
          <cell r="AT9182" t="str">
            <v>IDU-2128-2013 Terminado Mantenimiento Rutinario IDU Circuito Movilidad  -</v>
          </cell>
          <cell r="AU9182">
            <v>0</v>
          </cell>
          <cell r="AV9182" t="str">
            <v>sc</v>
          </cell>
        </row>
        <row r="9183">
          <cell r="AP9183">
            <v>446408</v>
          </cell>
          <cell r="AQ9183">
            <v>19002972</v>
          </cell>
          <cell r="AR9183">
            <v>19</v>
          </cell>
          <cell r="AS9183">
            <v>40737</v>
          </cell>
          <cell r="AT9183" t="str">
            <v>SD Terminado Mantenimiento Periódico UAERMV Circuito Movilidad  -</v>
          </cell>
          <cell r="AU9183">
            <v>0</v>
          </cell>
          <cell r="AV9183" t="str">
            <v>sc</v>
          </cell>
        </row>
        <row r="9184">
          <cell r="AP9184">
            <v>446435</v>
          </cell>
          <cell r="AQ9184">
            <v>19002982</v>
          </cell>
          <cell r="AR9184">
            <v>19</v>
          </cell>
          <cell r="AS9184">
            <v>42409</v>
          </cell>
          <cell r="AT9184" t="str">
            <v>IDU-2128-2013 Terminado Mantenimiento Rutinario IDU Circuito Movilidad  -</v>
          </cell>
          <cell r="AU9184">
            <v>0</v>
          </cell>
          <cell r="AV9184" t="str">
            <v>sc</v>
          </cell>
        </row>
        <row r="9185">
          <cell r="AP9185">
            <v>446506</v>
          </cell>
          <cell r="AQ9185">
            <v>19003007</v>
          </cell>
          <cell r="AR9185">
            <v>19</v>
          </cell>
          <cell r="AS9185">
            <v>40737</v>
          </cell>
          <cell r="AT9185" t="str">
            <v>SD Terminado Mantenimiento Periódico UAERMV Circuito Movilidad  -</v>
          </cell>
          <cell r="AU9185">
            <v>0</v>
          </cell>
          <cell r="AV9185" t="str">
            <v>viable</v>
          </cell>
        </row>
        <row r="9186">
          <cell r="AP9186">
            <v>446518</v>
          </cell>
          <cell r="AQ9186">
            <v>19003013</v>
          </cell>
          <cell r="AR9186">
            <v>19</v>
          </cell>
          <cell r="AS9186">
            <v>42409</v>
          </cell>
          <cell r="AT9186" t="str">
            <v>IDU-2128-2013 Terminado Mantenimiento Rutinario IDU Circuito Movilidad  -</v>
          </cell>
          <cell r="AU9186">
            <v>0</v>
          </cell>
          <cell r="AV9186" t="str">
            <v>sc</v>
          </cell>
        </row>
        <row r="9187">
          <cell r="AP9187">
            <v>446542</v>
          </cell>
          <cell r="AQ9187">
            <v>19003022</v>
          </cell>
          <cell r="AR9187">
            <v>19</v>
          </cell>
          <cell r="AS9187">
            <v>42731</v>
          </cell>
          <cell r="AT9187" t="str">
            <v>SD Reservado Mejoramiento con Material Fresado IDU Circuito Movilidad EJECUCION SITP 2016 -</v>
          </cell>
          <cell r="AU9187">
            <v>0</v>
          </cell>
          <cell r="AV9187" t="str">
            <v>reservada por el IDU</v>
          </cell>
        </row>
        <row r="9188">
          <cell r="AP9188">
            <v>446574</v>
          </cell>
          <cell r="AQ9188">
            <v>19003037</v>
          </cell>
          <cell r="AR9188">
            <v>19</v>
          </cell>
          <cell r="AS9188">
            <v>42731</v>
          </cell>
          <cell r="AT9188" t="str">
            <v>SD Reservado Mejoramiento con Material Fresado IDU Circuito Movilidad EJECUCION SITP 2016 -</v>
          </cell>
          <cell r="AU9188">
            <v>0</v>
          </cell>
          <cell r="AV9188" t="str">
            <v>reservada por el IDU</v>
          </cell>
        </row>
        <row r="9189">
          <cell r="AP9189">
            <v>446597</v>
          </cell>
          <cell r="AQ9189">
            <v>19003047</v>
          </cell>
          <cell r="AR9189">
            <v>19</v>
          </cell>
          <cell r="AS9189">
            <v>42409</v>
          </cell>
          <cell r="AT9189" t="str">
            <v>IDU-2128-2013 Terminado Mantenimiento Rutinario IDU Circuito Movilidad  -</v>
          </cell>
          <cell r="AU9189">
            <v>0</v>
          </cell>
          <cell r="AV9189" t="str">
            <v>sc</v>
          </cell>
        </row>
        <row r="9190">
          <cell r="AP9190">
            <v>446606</v>
          </cell>
          <cell r="AQ9190">
            <v>19003051</v>
          </cell>
          <cell r="AR9190">
            <v>19</v>
          </cell>
          <cell r="AS9190">
            <v>42731</v>
          </cell>
          <cell r="AT9190" t="str">
            <v>SD Reservado Mejoramiento con Material Fresado IDU Circuito Movilidad EJECUCION SITP 2016 -</v>
          </cell>
          <cell r="AU9190">
            <v>0</v>
          </cell>
          <cell r="AV9190" t="str">
            <v>reservada por el IDU</v>
          </cell>
        </row>
        <row r="9191">
          <cell r="AP9191">
            <v>446627</v>
          </cell>
          <cell r="AQ9191">
            <v>19003064</v>
          </cell>
          <cell r="AR9191">
            <v>19</v>
          </cell>
          <cell r="AS9191">
            <v>42731</v>
          </cell>
          <cell r="AT9191" t="str">
            <v>SD Reservado Mejoramiento con Material Fresado IDU Circuito Movilidad EJECUCION SITP 2016 -</v>
          </cell>
          <cell r="AU9191">
            <v>0</v>
          </cell>
          <cell r="AV9191" t="str">
            <v>reservada por el IDU</v>
          </cell>
        </row>
        <row r="9192">
          <cell r="AP9192">
            <v>446665</v>
          </cell>
          <cell r="AQ9192">
            <v>19003082</v>
          </cell>
          <cell r="AR9192">
            <v>19</v>
          </cell>
          <cell r="AS9192">
            <v>42731</v>
          </cell>
          <cell r="AT9192" t="str">
            <v>SD Reservado Mejoramiento con Material Fresado IDU Circuito Movilidad EJECUCION SITP 2016 -</v>
          </cell>
          <cell r="AU9192">
            <v>0</v>
          </cell>
          <cell r="AV9192" t="str">
            <v>reservada por el IDU</v>
          </cell>
        </row>
        <row r="9193">
          <cell r="AP9193">
            <v>446707</v>
          </cell>
          <cell r="AQ9193">
            <v>19003099</v>
          </cell>
          <cell r="AR9193">
            <v>19</v>
          </cell>
          <cell r="AS9193">
            <v>42731</v>
          </cell>
          <cell r="AT9193" t="str">
            <v>SD Reservado Mejoramiento con Material Fresado IDU Circuito Movilidad EJECUCION SITP 2016 -</v>
          </cell>
          <cell r="AU9193">
            <v>0</v>
          </cell>
          <cell r="AV9193" t="str">
            <v>reservada por el IDU</v>
          </cell>
        </row>
        <row r="9194">
          <cell r="AP9194">
            <v>446719</v>
          </cell>
          <cell r="AQ9194">
            <v>19003105</v>
          </cell>
          <cell r="AR9194">
            <v>19</v>
          </cell>
          <cell r="AS9194">
            <v>42409</v>
          </cell>
          <cell r="AT9194" t="str">
            <v>IDU-2128-2013 Terminado Mantenimiento Rutinario IDU Circuito Movilidad  -</v>
          </cell>
          <cell r="AU9194">
            <v>0</v>
          </cell>
          <cell r="AV9194" t="str">
            <v>sc</v>
          </cell>
        </row>
        <row r="9195">
          <cell r="AP9195">
            <v>446734</v>
          </cell>
          <cell r="AQ9195">
            <v>19003113</v>
          </cell>
          <cell r="AR9195">
            <v>19</v>
          </cell>
          <cell r="AS9195">
            <v>42731</v>
          </cell>
          <cell r="AT9195" t="str">
            <v>SD Reservado Mejoramiento con Material Fresado IDU Circuito Movilidad EJECUCION SITP 2016 -</v>
          </cell>
          <cell r="AU9195">
            <v>0</v>
          </cell>
          <cell r="AV9195" t="str">
            <v>reservada por el IDU</v>
          </cell>
        </row>
        <row r="9196">
          <cell r="AP9196">
            <v>446757</v>
          </cell>
          <cell r="AQ9196">
            <v>19003123</v>
          </cell>
          <cell r="AR9196">
            <v>19</v>
          </cell>
          <cell r="AS9196">
            <v>42731</v>
          </cell>
          <cell r="AT9196" t="str">
            <v>SD Reservado Mejoramiento con Material Fresado IDU Circuito Movilidad EJECUCION SITP 2016 -</v>
          </cell>
          <cell r="AU9196">
            <v>0</v>
          </cell>
          <cell r="AV9196" t="str">
            <v>reservada por el IDU</v>
          </cell>
        </row>
        <row r="9197">
          <cell r="AP9197">
            <v>446775</v>
          </cell>
          <cell r="AQ9197">
            <v>19003133</v>
          </cell>
          <cell r="AR9197">
            <v>19</v>
          </cell>
          <cell r="AS9197">
            <v>42731</v>
          </cell>
          <cell r="AT9197" t="str">
            <v>SD Reservado Mejoramiento con Material Fresado IDU Circuito Movilidad EJECUCION SITP 2016 -</v>
          </cell>
          <cell r="AU9197">
            <v>0</v>
          </cell>
          <cell r="AV9197" t="str">
            <v>reservada por el IDU</v>
          </cell>
        </row>
        <row r="9198">
          <cell r="AP9198">
            <v>446789</v>
          </cell>
          <cell r="AQ9198">
            <v>19003142</v>
          </cell>
          <cell r="AR9198">
            <v>19</v>
          </cell>
          <cell r="AS9198">
            <v>42409</v>
          </cell>
          <cell r="AT9198" t="str">
            <v>IDU-2128-2013 Terminado Mantenimiento Rutinario IDU Circuito Movilidad  -</v>
          </cell>
          <cell r="AU9198">
            <v>0</v>
          </cell>
          <cell r="AV9198" t="str">
            <v>sc</v>
          </cell>
        </row>
        <row r="9199">
          <cell r="AP9199">
            <v>446795</v>
          </cell>
          <cell r="AQ9199">
            <v>19003150</v>
          </cell>
          <cell r="AR9199">
            <v>19</v>
          </cell>
          <cell r="AS9199">
            <v>42731</v>
          </cell>
          <cell r="AT9199" t="str">
            <v>SD Reservado Mejoramiento con Material Fresado IDU Circuito Movilidad EJECUCION SITP 2016 -</v>
          </cell>
          <cell r="AU9199">
            <v>0</v>
          </cell>
          <cell r="AV9199" t="str">
            <v>reservada por el IDU</v>
          </cell>
        </row>
        <row r="9200">
          <cell r="AP9200">
            <v>446831</v>
          </cell>
          <cell r="AQ9200">
            <v>19003166</v>
          </cell>
          <cell r="AR9200">
            <v>19</v>
          </cell>
          <cell r="AS9200">
            <v>42731</v>
          </cell>
          <cell r="AT9200" t="str">
            <v>SD Reservado Mejoramiento con Material Fresado IDU Circuito Movilidad EJECUCION SITP 2016 -</v>
          </cell>
          <cell r="AU9200">
            <v>0</v>
          </cell>
          <cell r="AV9200" t="str">
            <v>reservada por el IDU</v>
          </cell>
        </row>
        <row r="9201">
          <cell r="AP9201">
            <v>446852</v>
          </cell>
          <cell r="AQ9201">
            <v>19003180</v>
          </cell>
          <cell r="AR9201">
            <v>19</v>
          </cell>
          <cell r="AS9201">
            <v>42409</v>
          </cell>
          <cell r="AT9201" t="str">
            <v>IDU-2128-2013 Terminado Mantenimiento Rutinario IDU Circuito Movilidad  -</v>
          </cell>
          <cell r="AU9201">
            <v>0</v>
          </cell>
          <cell r="AV9201" t="str">
            <v>sc</v>
          </cell>
        </row>
        <row r="9202">
          <cell r="AP9202">
            <v>446858</v>
          </cell>
          <cell r="AQ9202">
            <v>19003182</v>
          </cell>
          <cell r="AR9202">
            <v>19</v>
          </cell>
          <cell r="AS9202">
            <v>40897</v>
          </cell>
          <cell r="AT9202" t="str">
            <v>SD Terminado Mantenimiento Periódico UAERMV Circuito Movilidad  -</v>
          </cell>
          <cell r="AU9202">
            <v>0</v>
          </cell>
          <cell r="AV9202" t="str">
            <v>viable</v>
          </cell>
        </row>
        <row r="9203">
          <cell r="AP9203">
            <v>446934</v>
          </cell>
          <cell r="AQ9203">
            <v>19003218</v>
          </cell>
          <cell r="AR9203">
            <v>19</v>
          </cell>
          <cell r="AS9203">
            <v>42731</v>
          </cell>
          <cell r="AT9203" t="str">
            <v>SD Reservado Mantenimiento Rutinario IDU Circuito Movilidad EJECUCION SITP 2016 -</v>
          </cell>
          <cell r="AU9203">
            <v>0</v>
          </cell>
          <cell r="AV9203" t="str">
            <v>reservada por el IDU</v>
          </cell>
        </row>
        <row r="9204">
          <cell r="AP9204">
            <v>446940</v>
          </cell>
          <cell r="AQ9204">
            <v>19003221</v>
          </cell>
          <cell r="AR9204">
            <v>19</v>
          </cell>
          <cell r="AS9204">
            <v>42409</v>
          </cell>
          <cell r="AT9204" t="str">
            <v>IDU-2128-2013 Terminado Mantenimiento Rutinario IDU Circuito Movilidad  -</v>
          </cell>
          <cell r="AU9204">
            <v>0</v>
          </cell>
          <cell r="AV9204" t="str">
            <v>sc</v>
          </cell>
        </row>
        <row r="9205">
          <cell r="AP9205">
            <v>447014</v>
          </cell>
          <cell r="AQ9205">
            <v>19003255</v>
          </cell>
          <cell r="AR9205">
            <v>19</v>
          </cell>
          <cell r="AS9205">
            <v>42731</v>
          </cell>
          <cell r="AT9205" t="str">
            <v>SD Reservado Mantenimiento Rutinario IDU Circuito Movilidad EJECUCION SITP 2016 -</v>
          </cell>
          <cell r="AU9205">
            <v>0</v>
          </cell>
          <cell r="AV9205" t="str">
            <v>reservada por el IDU</v>
          </cell>
        </row>
        <row r="9206">
          <cell r="AP9206">
            <v>447102</v>
          </cell>
          <cell r="AQ9206">
            <v>19003293</v>
          </cell>
          <cell r="AR9206">
            <v>19</v>
          </cell>
          <cell r="AS9206">
            <v>42731</v>
          </cell>
          <cell r="AT9206" t="str">
            <v>SD Reservado Mantenimiento Rutinario IDU Circuito Movilidad EJECUCION SITP 2016 -</v>
          </cell>
          <cell r="AU9206">
            <v>0</v>
          </cell>
          <cell r="AV9206" t="str">
            <v>reservada por el IDU</v>
          </cell>
        </row>
        <row r="9207">
          <cell r="AP9207">
            <v>447117</v>
          </cell>
          <cell r="AQ9207">
            <v>19003304</v>
          </cell>
          <cell r="AR9207">
            <v>19</v>
          </cell>
          <cell r="AS9207">
            <v>42409</v>
          </cell>
          <cell r="AT9207" t="str">
            <v>IDU-2128-2013 Terminado Mantenimiento Rutinario IDU Circuito Movilidad  -</v>
          </cell>
          <cell r="AU9207">
            <v>0</v>
          </cell>
          <cell r="AV9207" t="str">
            <v>sc</v>
          </cell>
        </row>
        <row r="9208">
          <cell r="AP9208">
            <v>447150</v>
          </cell>
          <cell r="AQ9208">
            <v>19003322</v>
          </cell>
          <cell r="AR9208">
            <v>19</v>
          </cell>
          <cell r="AS9208">
            <v>42731</v>
          </cell>
          <cell r="AT9208" t="str">
            <v>SD Reservado Mantenimiento Rutinario IDU Circuito Movilidad EJECUCION SITP 2016 -</v>
          </cell>
          <cell r="AU9208">
            <v>0</v>
          </cell>
          <cell r="AV9208" t="str">
            <v>reservada por el IDU</v>
          </cell>
        </row>
        <row r="9209">
          <cell r="AP9209">
            <v>447171</v>
          </cell>
          <cell r="AQ9209">
            <v>19003332</v>
          </cell>
          <cell r="AR9209">
            <v>19</v>
          </cell>
          <cell r="AS9209">
            <v>42409</v>
          </cell>
          <cell r="AT9209" t="str">
            <v>IDU-2128-2013 Terminado Mantenimiento Rutinario IDU Circuito Movilidad  -</v>
          </cell>
          <cell r="AU9209">
            <v>0</v>
          </cell>
          <cell r="AV9209" t="str">
            <v>sc</v>
          </cell>
        </row>
        <row r="9210">
          <cell r="AP9210">
            <v>447189</v>
          </cell>
          <cell r="AQ9210">
            <v>19003344</v>
          </cell>
          <cell r="AR9210">
            <v>19</v>
          </cell>
          <cell r="AS9210">
            <v>42731</v>
          </cell>
          <cell r="AT9210" t="str">
            <v>SD Reservado Mantenimiento Rutinario IDU Circuito Movilidad EJECUCION SITP 2016 -</v>
          </cell>
          <cell r="AU9210">
            <v>0</v>
          </cell>
          <cell r="AV9210" t="str">
            <v>reservada por el IDU</v>
          </cell>
        </row>
        <row r="9211">
          <cell r="AP9211">
            <v>447242</v>
          </cell>
          <cell r="AQ9211">
            <v>19003368</v>
          </cell>
          <cell r="AR9211">
            <v>19</v>
          </cell>
          <cell r="AS9211">
            <v>42731</v>
          </cell>
          <cell r="AT9211" t="str">
            <v>SD Reservado Mantenimiento Rutinario IDU Circuito Movilidad EJECUCION SITP 2016 -</v>
          </cell>
          <cell r="AU9211">
            <v>0</v>
          </cell>
          <cell r="AV9211" t="str">
            <v>reservada por el IDU</v>
          </cell>
        </row>
        <row r="9212">
          <cell r="AP9212">
            <v>447310</v>
          </cell>
          <cell r="AQ9212">
            <v>19003405</v>
          </cell>
          <cell r="AR9212">
            <v>19</v>
          </cell>
          <cell r="AS9212">
            <v>42409</v>
          </cell>
          <cell r="AT9212" t="str">
            <v>IDU-2128-2013 Terminado Mantenimiento Rutinario IDU Circuito Movilidad  -</v>
          </cell>
          <cell r="AU9212">
            <v>0</v>
          </cell>
          <cell r="AV9212" t="str">
            <v>sc</v>
          </cell>
        </row>
        <row r="9213">
          <cell r="AP9213">
            <v>447343</v>
          </cell>
          <cell r="AQ9213">
            <v>19003433</v>
          </cell>
          <cell r="AR9213">
            <v>19</v>
          </cell>
          <cell r="AS9213">
            <v>42731</v>
          </cell>
          <cell r="AT9213" t="str">
            <v>SD Reservado Mantenimiento Rutinario IDU Circuito Movilidad EJECUCION SITP 2016 -</v>
          </cell>
          <cell r="AU9213">
            <v>0</v>
          </cell>
          <cell r="AV9213" t="str">
            <v>reservada por el IDU</v>
          </cell>
        </row>
        <row r="9214">
          <cell r="AP9214">
            <v>447413</v>
          </cell>
          <cell r="AQ9214">
            <v>19003466</v>
          </cell>
          <cell r="AR9214">
            <v>19</v>
          </cell>
          <cell r="AS9214">
            <v>42409</v>
          </cell>
          <cell r="AT9214" t="str">
            <v>IDU-2128-2013 Terminado Mantenimiento Rutinario IDU Circuito Movilidad  -</v>
          </cell>
          <cell r="AU9214">
            <v>0</v>
          </cell>
          <cell r="AV9214" t="str">
            <v>sc</v>
          </cell>
        </row>
        <row r="9215">
          <cell r="AP9215">
            <v>447448</v>
          </cell>
          <cell r="AQ9215">
            <v>19003483</v>
          </cell>
          <cell r="AR9215">
            <v>19</v>
          </cell>
          <cell r="AS9215">
            <v>42731</v>
          </cell>
          <cell r="AT9215" t="str">
            <v>SD Reservado Mantenimiento Periódico IDU Circuito Movilidad EJECUCION SITP 2016 -</v>
          </cell>
          <cell r="AU9215">
            <v>0</v>
          </cell>
          <cell r="AV9215" t="str">
            <v>reservada por el IDU</v>
          </cell>
        </row>
        <row r="9216">
          <cell r="AP9216">
            <v>447525</v>
          </cell>
          <cell r="AQ9216">
            <v>19003527</v>
          </cell>
          <cell r="AR9216">
            <v>19</v>
          </cell>
          <cell r="AS9216">
            <v>42731</v>
          </cell>
          <cell r="AT9216" t="str">
            <v>SD Reservado Mantenimiento Rutinario IDU Circuito Movilidad EJECUCION SITP 2016 -</v>
          </cell>
          <cell r="AU9216">
            <v>0</v>
          </cell>
          <cell r="AV9216" t="str">
            <v>reservada por el IDU</v>
          </cell>
        </row>
        <row r="9217">
          <cell r="AP9217">
            <v>447542</v>
          </cell>
          <cell r="AQ9217">
            <v>19003533</v>
          </cell>
          <cell r="AR9217">
            <v>19</v>
          </cell>
          <cell r="AS9217">
            <v>42313</v>
          </cell>
          <cell r="AT9217" t="str">
            <v>IDU-72-2008 Terminado Mantenimiento Periódico IDU Arterial  -</v>
          </cell>
          <cell r="AU9217">
            <v>0</v>
          </cell>
          <cell r="AV9217" t="str">
            <v>sc</v>
          </cell>
        </row>
        <row r="9218">
          <cell r="AP9218">
            <v>447544</v>
          </cell>
          <cell r="AQ9218">
            <v>19003533</v>
          </cell>
          <cell r="AR9218">
            <v>19</v>
          </cell>
          <cell r="AS9218">
            <v>42313</v>
          </cell>
          <cell r="AT9218" t="str">
            <v>IDU-72-2008 Terminado Mantenimiento Periódico IDU Arterial  -</v>
          </cell>
          <cell r="AU9218">
            <v>0</v>
          </cell>
          <cell r="AV9218" t="str">
            <v>sc</v>
          </cell>
        </row>
        <row r="9219">
          <cell r="AP9219">
            <v>447592</v>
          </cell>
          <cell r="AQ9219">
            <v>19003560</v>
          </cell>
          <cell r="AR9219">
            <v>19</v>
          </cell>
          <cell r="AS9219">
            <v>42409</v>
          </cell>
          <cell r="AT9219" t="str">
            <v>IDU-2128-2013 Terminado Mantenimiento Rutinario IDU Circuito Movilidad  -</v>
          </cell>
          <cell r="AU9219">
            <v>0</v>
          </cell>
          <cell r="AV9219" t="str">
            <v>sc</v>
          </cell>
        </row>
        <row r="9220">
          <cell r="AP9220">
            <v>447595</v>
          </cell>
          <cell r="AQ9220">
            <v>19003562</v>
          </cell>
          <cell r="AR9220">
            <v>19</v>
          </cell>
          <cell r="AS9220">
            <v>42731</v>
          </cell>
          <cell r="AT9220" t="str">
            <v>SD Reservado Mantenimiento Rutinario IDU Circuito Movilidad EJECUCION SITP 2016 -</v>
          </cell>
          <cell r="AU9220">
            <v>0</v>
          </cell>
          <cell r="AV9220" t="str">
            <v>reservada por el IDU</v>
          </cell>
        </row>
        <row r="9221">
          <cell r="AP9221">
            <v>447682</v>
          </cell>
          <cell r="AQ9221">
            <v>19003613</v>
          </cell>
          <cell r="AR9221">
            <v>19</v>
          </cell>
          <cell r="AS9221">
            <v>42409</v>
          </cell>
          <cell r="AT9221" t="str">
            <v>IDU-2128-2013 Terminado Mantenimiento Rutinario IDU Circuito Movilidad  -</v>
          </cell>
          <cell r="AU9221">
            <v>0</v>
          </cell>
          <cell r="AV9221" t="str">
            <v>sc</v>
          </cell>
        </row>
        <row r="9222">
          <cell r="AP9222">
            <v>447706</v>
          </cell>
          <cell r="AQ9222">
            <v>19003630</v>
          </cell>
          <cell r="AR9222">
            <v>19</v>
          </cell>
          <cell r="AS9222">
            <v>42731</v>
          </cell>
          <cell r="AT9222" t="str">
            <v>SD Reservado Mantenimiento Rutinario IDU Circuito Movilidad EJECUCION SITP 2016 -</v>
          </cell>
          <cell r="AU9222">
            <v>0</v>
          </cell>
          <cell r="AV9222" t="str">
            <v>reservada por el IDU</v>
          </cell>
        </row>
        <row r="9223">
          <cell r="AP9223">
            <v>447730</v>
          </cell>
          <cell r="AQ9223">
            <v>19003642</v>
          </cell>
          <cell r="AR9223">
            <v>19</v>
          </cell>
          <cell r="AS9223">
            <v>42731</v>
          </cell>
          <cell r="AT9223" t="str">
            <v>SD Reservado Mantenimiento Rutinario IDU Circuito Movilidad EJECUCION SITP 2016 -</v>
          </cell>
          <cell r="AU9223">
            <v>0</v>
          </cell>
          <cell r="AV9223" t="str">
            <v>reservada por el IDU</v>
          </cell>
        </row>
        <row r="9224">
          <cell r="AP9224">
            <v>447837</v>
          </cell>
          <cell r="AQ9224">
            <v>19003688</v>
          </cell>
          <cell r="AR9224">
            <v>19</v>
          </cell>
          <cell r="AS9224">
            <v>42409</v>
          </cell>
          <cell r="AT9224" t="str">
            <v>IDU-2128-2013 Terminado Mantenimiento Rutinario IDU Circuito Movilidad  -</v>
          </cell>
          <cell r="AU9224">
            <v>0</v>
          </cell>
          <cell r="AV9224" t="str">
            <v>sc</v>
          </cell>
        </row>
        <row r="9225">
          <cell r="AP9225">
            <v>447860</v>
          </cell>
          <cell r="AQ9225">
            <v>19003698</v>
          </cell>
          <cell r="AR9225">
            <v>19</v>
          </cell>
          <cell r="AS9225">
            <v>42731</v>
          </cell>
          <cell r="AT9225" t="str">
            <v>SD Reservado Mantenimiento Rutinario IDU Circuito Movilidad EJECUCION SITP 2016 -</v>
          </cell>
          <cell r="AU9225">
            <v>0</v>
          </cell>
          <cell r="AV9225" t="str">
            <v>reservada por el IDU</v>
          </cell>
        </row>
        <row r="9226">
          <cell r="AP9226">
            <v>447896</v>
          </cell>
          <cell r="AQ9226">
            <v>19003717</v>
          </cell>
          <cell r="AR9226">
            <v>19</v>
          </cell>
          <cell r="AS9226">
            <v>42278</v>
          </cell>
          <cell r="AT9226" t="str">
            <v>SD Terminado Rehabilitación UAERMV Circuito Movilidad  -</v>
          </cell>
          <cell r="AU9226">
            <v>0</v>
          </cell>
          <cell r="AV9226" t="str">
            <v>sc</v>
          </cell>
        </row>
        <row r="9227">
          <cell r="AP9227">
            <v>447914</v>
          </cell>
          <cell r="AQ9227">
            <v>19003728</v>
          </cell>
          <cell r="AR9227">
            <v>19</v>
          </cell>
          <cell r="AS9227">
            <v>42278</v>
          </cell>
          <cell r="AT9227" t="str">
            <v>SD Terminado Rehabilitación UAERMV Circuito Movilidad  -</v>
          </cell>
          <cell r="AU9227">
            <v>0</v>
          </cell>
          <cell r="AV9227" t="str">
            <v>sc</v>
          </cell>
        </row>
        <row r="9228">
          <cell r="AP9228">
            <v>447932</v>
          </cell>
          <cell r="AQ9228">
            <v>19003736</v>
          </cell>
          <cell r="AR9228">
            <v>19</v>
          </cell>
          <cell r="AS9228">
            <v>42278</v>
          </cell>
          <cell r="AT9228" t="str">
            <v>SD Terminado Rehabilitación UAERMV Circuito Movilidad  -</v>
          </cell>
          <cell r="AU9228">
            <v>0</v>
          </cell>
          <cell r="AV9228" t="str">
            <v>sc</v>
          </cell>
        </row>
        <row r="9229">
          <cell r="AP9229">
            <v>447935</v>
          </cell>
          <cell r="AQ9229">
            <v>19003739</v>
          </cell>
          <cell r="AR9229">
            <v>19</v>
          </cell>
          <cell r="AS9229">
            <v>42278</v>
          </cell>
          <cell r="AT9229" t="str">
            <v>SD Terminado Rehabilitación UAERMV Circuito Movilidad  -</v>
          </cell>
          <cell r="AU9229">
            <v>0</v>
          </cell>
          <cell r="AV9229" t="str">
            <v>sc</v>
          </cell>
        </row>
        <row r="9230">
          <cell r="AP9230">
            <v>447938</v>
          </cell>
          <cell r="AQ9230">
            <v>19003740</v>
          </cell>
          <cell r="AR9230">
            <v>19</v>
          </cell>
          <cell r="AS9230">
            <v>42409</v>
          </cell>
          <cell r="AT9230" t="str">
            <v>IDU-2128-2013 Terminado Mantenimiento Rutinario IDU Circuito Movilidad  -</v>
          </cell>
          <cell r="AU9230">
            <v>0</v>
          </cell>
          <cell r="AV9230" t="str">
            <v>INTERVENCION IDU Mantenimiento Rutinario Comunicacion 20163560025133</v>
          </cell>
        </row>
        <row r="9231">
          <cell r="AP9231">
            <v>447941</v>
          </cell>
          <cell r="AQ9231">
            <v>19003741</v>
          </cell>
          <cell r="AR9231">
            <v>19</v>
          </cell>
          <cell r="AS9231">
            <v>42731</v>
          </cell>
          <cell r="AT9231" t="str">
            <v>SD Reservado Mantenimiento Rutinario IDU Circuito Movilidad EJECUCION SITP 2016 -</v>
          </cell>
          <cell r="AU9231">
            <v>0</v>
          </cell>
          <cell r="AV9231" t="str">
            <v>reservada por el IDU</v>
          </cell>
        </row>
        <row r="9232">
          <cell r="AP9232">
            <v>447967</v>
          </cell>
          <cell r="AQ9232">
            <v>19003751</v>
          </cell>
          <cell r="AR9232">
            <v>19</v>
          </cell>
          <cell r="AS9232">
            <v>42278</v>
          </cell>
          <cell r="AT9232" t="str">
            <v>SD Terminado Rehabilitación UAERMV Circuito Movilidad  -</v>
          </cell>
          <cell r="AU9232">
            <v>0</v>
          </cell>
          <cell r="AV9232" t="str">
            <v>sc</v>
          </cell>
        </row>
        <row r="9233">
          <cell r="AP9233">
            <v>447991</v>
          </cell>
          <cell r="AQ9233">
            <v>19003764</v>
          </cell>
          <cell r="AR9233">
            <v>19</v>
          </cell>
          <cell r="AS9233">
            <v>42278</v>
          </cell>
          <cell r="AT9233" t="str">
            <v>SD Terminado Rehabilitación UAERMV Circuito Movilidad  -</v>
          </cell>
          <cell r="AU9233">
            <v>0</v>
          </cell>
          <cell r="AV9233" t="str">
            <v>sc</v>
          </cell>
        </row>
        <row r="9234">
          <cell r="AP9234">
            <v>448033</v>
          </cell>
          <cell r="AQ9234">
            <v>19003782</v>
          </cell>
          <cell r="AR9234">
            <v>19</v>
          </cell>
          <cell r="AS9234">
            <v>42277</v>
          </cell>
          <cell r="AT9234" t="str">
            <v>SD Terminado Rehabilitación UAERMV Circuito Movilidad  -</v>
          </cell>
          <cell r="AU9234">
            <v>0</v>
          </cell>
          <cell r="AV9234" t="str">
            <v>sc</v>
          </cell>
        </row>
        <row r="9235">
          <cell r="AP9235">
            <v>448042</v>
          </cell>
          <cell r="AQ9235">
            <v>19003788</v>
          </cell>
          <cell r="AR9235">
            <v>19</v>
          </cell>
          <cell r="AS9235">
            <v>42277</v>
          </cell>
          <cell r="AT9235" t="str">
            <v>SD Terminado Rehabilitación UAERMV Circuito Movilidad  -</v>
          </cell>
          <cell r="AU9235">
            <v>0</v>
          </cell>
          <cell r="AV9235" t="str">
            <v>sc</v>
          </cell>
        </row>
        <row r="9236">
          <cell r="AP9236">
            <v>448059</v>
          </cell>
          <cell r="AQ9236">
            <v>19003794</v>
          </cell>
          <cell r="AR9236">
            <v>19</v>
          </cell>
          <cell r="AS9236">
            <v>42278</v>
          </cell>
          <cell r="AT9236" t="str">
            <v>SD Terminado Rehabilitación UAERMV Circuito Movilidad  -</v>
          </cell>
          <cell r="AU9236">
            <v>0</v>
          </cell>
          <cell r="AV9236" t="str">
            <v>sc</v>
          </cell>
        </row>
        <row r="9237">
          <cell r="AP9237">
            <v>448094</v>
          </cell>
          <cell r="AQ9237">
            <v>19003806</v>
          </cell>
          <cell r="AR9237">
            <v>19</v>
          </cell>
          <cell r="AS9237">
            <v>42278</v>
          </cell>
          <cell r="AT9237" t="str">
            <v>SD Terminado Rehabilitación UAERMV Circuito Movilidad  -</v>
          </cell>
          <cell r="AU9237">
            <v>0</v>
          </cell>
          <cell r="AV9237" t="str">
            <v>sc</v>
          </cell>
        </row>
        <row r="9238">
          <cell r="AP9238">
            <v>448103</v>
          </cell>
          <cell r="AQ9238">
            <v>19003810</v>
          </cell>
          <cell r="AR9238">
            <v>19</v>
          </cell>
          <cell r="AS9238">
            <v>42278</v>
          </cell>
          <cell r="AT9238" t="str">
            <v>SD Terminado Rehabilitación UAERMV Circuito Movilidad  -</v>
          </cell>
          <cell r="AU9238">
            <v>0</v>
          </cell>
          <cell r="AV9238" t="str">
            <v>sc</v>
          </cell>
        </row>
        <row r="9239">
          <cell r="AP9239">
            <v>448153</v>
          </cell>
          <cell r="AQ9239">
            <v>19003828</v>
          </cell>
          <cell r="AR9239">
            <v>19</v>
          </cell>
          <cell r="AS9239">
            <v>42278</v>
          </cell>
          <cell r="AT9239" t="str">
            <v>SD Terminado Rehabilitación UAERMV Circuito Movilidad  -</v>
          </cell>
          <cell r="AU9239">
            <v>0</v>
          </cell>
          <cell r="AV9239" t="str">
            <v>sc</v>
          </cell>
        </row>
        <row r="9240">
          <cell r="AP9240">
            <v>448207</v>
          </cell>
          <cell r="AQ9240">
            <v>19003849</v>
          </cell>
          <cell r="AR9240">
            <v>19</v>
          </cell>
          <cell r="AS9240">
            <v>42278</v>
          </cell>
          <cell r="AT9240" t="str">
            <v>SD Terminado Rehabilitación UAERMV Circuito Movilidad  -</v>
          </cell>
          <cell r="AU9240">
            <v>0</v>
          </cell>
          <cell r="AV9240" t="str">
            <v>sc</v>
          </cell>
        </row>
        <row r="9241">
          <cell r="AP9241">
            <v>448256</v>
          </cell>
          <cell r="AQ9241">
            <v>19003867</v>
          </cell>
          <cell r="AR9241">
            <v>19</v>
          </cell>
          <cell r="AS9241">
            <v>42278</v>
          </cell>
          <cell r="AT9241" t="str">
            <v>SD Terminado Rehabilitación UAERMV Circuito Movilidad  -</v>
          </cell>
          <cell r="AU9241">
            <v>0</v>
          </cell>
          <cell r="AV9241" t="str">
            <v>sc</v>
          </cell>
        </row>
        <row r="9242">
          <cell r="AP9242">
            <v>448259</v>
          </cell>
          <cell r="AQ9242">
            <v>19003868</v>
          </cell>
          <cell r="AR9242">
            <v>19</v>
          </cell>
          <cell r="AS9242">
            <v>42278</v>
          </cell>
          <cell r="AT9242" t="str">
            <v>SD Terminado Rehabilitación UAERMV Circuito Movilidad  -</v>
          </cell>
          <cell r="AU9242">
            <v>0</v>
          </cell>
          <cell r="AV9242" t="str">
            <v>sc</v>
          </cell>
        </row>
        <row r="9243">
          <cell r="AP9243">
            <v>448283</v>
          </cell>
          <cell r="AQ9243">
            <v>19003877</v>
          </cell>
          <cell r="AR9243">
            <v>19</v>
          </cell>
          <cell r="AS9243">
            <v>42278</v>
          </cell>
          <cell r="AT9243" t="str">
            <v>SD Terminado Rehabilitación UAERMV Circuito Movilidad  -</v>
          </cell>
          <cell r="AU9243">
            <v>0</v>
          </cell>
          <cell r="AV9243" t="str">
            <v>sc</v>
          </cell>
        </row>
        <row r="9244">
          <cell r="AP9244">
            <v>448301</v>
          </cell>
          <cell r="AQ9244">
            <v>19003886</v>
          </cell>
          <cell r="AR9244">
            <v>19</v>
          </cell>
          <cell r="AS9244">
            <v>42278</v>
          </cell>
          <cell r="AT9244" t="str">
            <v>SD Terminado Rehabilitación UAERMV Circuito Movilidad  -</v>
          </cell>
          <cell r="AU9244">
            <v>0</v>
          </cell>
          <cell r="AV9244" t="str">
            <v>sc</v>
          </cell>
        </row>
        <row r="9245">
          <cell r="AP9245">
            <v>448304</v>
          </cell>
          <cell r="AQ9245">
            <v>19003889</v>
          </cell>
          <cell r="AR9245">
            <v>19</v>
          </cell>
          <cell r="AS9245">
            <v>42277</v>
          </cell>
          <cell r="AT9245" t="str">
            <v>SD Terminado Rehabilitación UAERMV Circuito Movilidad  -</v>
          </cell>
          <cell r="AU9245">
            <v>0</v>
          </cell>
          <cell r="AV9245" t="str">
            <v>sc</v>
          </cell>
        </row>
        <row r="9246">
          <cell r="AP9246">
            <v>448307</v>
          </cell>
          <cell r="AQ9246">
            <v>19003891</v>
          </cell>
          <cell r="AR9246">
            <v>19</v>
          </cell>
          <cell r="AS9246">
            <v>42277</v>
          </cell>
          <cell r="AT9246" t="str">
            <v>SD Terminado Rehabilitación UAERMV Circuito Movilidad  -</v>
          </cell>
          <cell r="AU9246">
            <v>0</v>
          </cell>
          <cell r="AV9246" t="str">
            <v>sc</v>
          </cell>
        </row>
        <row r="9247">
          <cell r="AP9247">
            <v>448316</v>
          </cell>
          <cell r="AQ9247">
            <v>19003895</v>
          </cell>
          <cell r="AR9247">
            <v>19</v>
          </cell>
          <cell r="AS9247">
            <v>42361</v>
          </cell>
          <cell r="AT9247" t="str">
            <v>SD Terminado Rehabilitación UAERMV Circuito Movilidad  -</v>
          </cell>
          <cell r="AU9247">
            <v>0</v>
          </cell>
          <cell r="AV9247" t="str">
            <v>sc</v>
          </cell>
        </row>
        <row r="9248">
          <cell r="AP9248">
            <v>448352</v>
          </cell>
          <cell r="AQ9248">
            <v>19003910</v>
          </cell>
          <cell r="AR9248">
            <v>19</v>
          </cell>
          <cell r="AS9248">
            <v>42277</v>
          </cell>
          <cell r="AT9248" t="str">
            <v>SD Terminado Rehabilitación UAERMV Circuito Movilidad  -</v>
          </cell>
          <cell r="AU9248">
            <v>0</v>
          </cell>
          <cell r="AV9248" t="str">
            <v>sc</v>
          </cell>
        </row>
        <row r="9249">
          <cell r="AP9249">
            <v>448363</v>
          </cell>
          <cell r="AQ9249">
            <v>19003914</v>
          </cell>
          <cell r="AR9249">
            <v>19</v>
          </cell>
          <cell r="AS9249">
            <v>42338</v>
          </cell>
          <cell r="AT9249" t="str">
            <v>SD Terminado Rehabilitación UAERMV Circuito Movilidad  -</v>
          </cell>
          <cell r="AU9249">
            <v>0</v>
          </cell>
          <cell r="AV9249" t="str">
            <v>sc</v>
          </cell>
        </row>
        <row r="9250">
          <cell r="AP9250">
            <v>448399</v>
          </cell>
          <cell r="AQ9250">
            <v>19003928</v>
          </cell>
          <cell r="AR9250">
            <v>19</v>
          </cell>
          <cell r="AS9250">
            <v>42338</v>
          </cell>
          <cell r="AT9250" t="str">
            <v>SD Terminado Rehabilitación UAERMV Circuito Movilidad  -</v>
          </cell>
          <cell r="AU9250">
            <v>0</v>
          </cell>
          <cell r="AV9250" t="str">
            <v>sc</v>
          </cell>
        </row>
        <row r="9251">
          <cell r="AP9251">
            <v>448443</v>
          </cell>
          <cell r="AQ9251">
            <v>19003946</v>
          </cell>
          <cell r="AR9251">
            <v>19</v>
          </cell>
          <cell r="AS9251">
            <v>42277</v>
          </cell>
          <cell r="AT9251" t="str">
            <v>SD Terminado Rehabilitación UAERMV Circuito Movilidad  -</v>
          </cell>
          <cell r="AU9251">
            <v>0</v>
          </cell>
          <cell r="AV9251" t="str">
            <v>sc</v>
          </cell>
        </row>
        <row r="9252">
          <cell r="AP9252">
            <v>448479</v>
          </cell>
          <cell r="AQ9252">
            <v>19003961</v>
          </cell>
          <cell r="AR9252">
            <v>19</v>
          </cell>
          <cell r="AS9252">
            <v>42338</v>
          </cell>
          <cell r="AT9252" t="str">
            <v>SD Terminado Mantenimiento Periódico UAERMV Circuito Movilidad  -</v>
          </cell>
          <cell r="AU9252">
            <v>0</v>
          </cell>
          <cell r="AV9252" t="str">
            <v>sc</v>
          </cell>
        </row>
        <row r="9253">
          <cell r="AP9253">
            <v>448536</v>
          </cell>
          <cell r="AQ9253">
            <v>19003985</v>
          </cell>
          <cell r="AR9253">
            <v>19</v>
          </cell>
          <cell r="AS9253">
            <v>42277</v>
          </cell>
          <cell r="AT9253" t="str">
            <v>SD Terminado Rehabilitación UAERMV Circuito Movilidad  -</v>
          </cell>
          <cell r="AU9253">
            <v>0</v>
          </cell>
          <cell r="AV9253" t="str">
            <v>sc</v>
          </cell>
        </row>
        <row r="9254">
          <cell r="AP9254">
            <v>448616</v>
          </cell>
          <cell r="AQ9254">
            <v>19004015</v>
          </cell>
          <cell r="AR9254">
            <v>19</v>
          </cell>
          <cell r="AS9254">
            <v>42277</v>
          </cell>
          <cell r="AT9254" t="str">
            <v>SD Terminado Rehabilitación UAERMV Circuito Movilidad  -</v>
          </cell>
          <cell r="AU9254">
            <v>0</v>
          </cell>
          <cell r="AV9254" t="str">
            <v>sc</v>
          </cell>
        </row>
        <row r="9255">
          <cell r="AP9255">
            <v>448682</v>
          </cell>
          <cell r="AQ9255">
            <v>19004047</v>
          </cell>
          <cell r="AR9255">
            <v>19</v>
          </cell>
          <cell r="AS9255">
            <v>42277</v>
          </cell>
          <cell r="AT9255" t="str">
            <v>SD Terminado Rehabilitación UAERMV Circuito Movilidad  -</v>
          </cell>
          <cell r="AU9255">
            <v>0</v>
          </cell>
          <cell r="AV9255" t="str">
            <v>sc</v>
          </cell>
        </row>
        <row r="9256">
          <cell r="AP9256">
            <v>448896</v>
          </cell>
          <cell r="AQ9256">
            <v>19004163</v>
          </cell>
          <cell r="AR9256">
            <v>19</v>
          </cell>
          <cell r="AS9256">
            <v>42731</v>
          </cell>
          <cell r="AT9256" t="str">
            <v>SD Reservado Mantenimiento Rutinario IDU Local EJECUCION SITP 2016 -</v>
          </cell>
          <cell r="AU9256">
            <v>0</v>
          </cell>
          <cell r="AV9256" t="str">
            <v>reservada por el IDU</v>
          </cell>
        </row>
        <row r="9257">
          <cell r="AP9257">
            <v>449022</v>
          </cell>
          <cell r="AQ9257">
            <v>19004235</v>
          </cell>
          <cell r="AR9257">
            <v>19</v>
          </cell>
          <cell r="AS9257">
            <v>42731</v>
          </cell>
          <cell r="AT9257" t="str">
            <v>SD Reservado Mantenimiento Periódico IDU Circuito Movilidad EJECUCION SITP 2016 -</v>
          </cell>
          <cell r="AU9257">
            <v>0</v>
          </cell>
          <cell r="AV9257" t="str">
            <v>reservada por el IDU</v>
          </cell>
        </row>
        <row r="9258">
          <cell r="AP9258">
            <v>449052</v>
          </cell>
          <cell r="AQ9258">
            <v>19004247</v>
          </cell>
          <cell r="AR9258">
            <v>19</v>
          </cell>
          <cell r="AS9258">
            <v>42731</v>
          </cell>
          <cell r="AT9258" t="str">
            <v>SD Reservado Mantenimiento Periódico IDU Circuito Movilidad EJECUCION SITP 2016 -</v>
          </cell>
          <cell r="AU9258">
            <v>0</v>
          </cell>
          <cell r="AV9258" t="str">
            <v>reservada por el IDU</v>
          </cell>
        </row>
        <row r="9259">
          <cell r="AP9259">
            <v>449115</v>
          </cell>
          <cell r="AQ9259">
            <v>19004282</v>
          </cell>
          <cell r="AR9259">
            <v>19</v>
          </cell>
          <cell r="AS9259">
            <v>42731</v>
          </cell>
          <cell r="AT9259" t="str">
            <v>SD Reservado Mantenimiento Periódico IDU Arterial EJECUCION SITP 2016 -</v>
          </cell>
          <cell r="AU9259">
            <v>0</v>
          </cell>
          <cell r="AV9259" t="str">
            <v>reservada por el IDU</v>
          </cell>
        </row>
        <row r="9260">
          <cell r="AP9260">
            <v>449223</v>
          </cell>
          <cell r="AQ9260">
            <v>19004342</v>
          </cell>
          <cell r="AR9260">
            <v>19</v>
          </cell>
          <cell r="AS9260">
            <v>42474</v>
          </cell>
          <cell r="AT9260" t="str">
            <v>IDU-1806-2015 Terminado Mantenimiento Periódico IDU Circuito Movilidad BRIGADA FASE I - MVA NO TRONCAL Y SITP -</v>
          </cell>
          <cell r="AU9260">
            <v>0</v>
          </cell>
          <cell r="AV9260" t="str">
            <v>sc</v>
          </cell>
        </row>
        <row r="9261">
          <cell r="AP9261">
            <v>449384</v>
          </cell>
          <cell r="AQ9261">
            <v>19004425</v>
          </cell>
          <cell r="AR9261">
            <v>19</v>
          </cell>
          <cell r="AS9261">
            <v>42731</v>
          </cell>
          <cell r="AT9261" t="str">
            <v>SD Reservado Mantenimiento Periódico IDU Circuito Movilidad EJECUCION SITP 2016 -</v>
          </cell>
          <cell r="AU9261">
            <v>0</v>
          </cell>
          <cell r="AV9261" t="str">
            <v>reservada por el IDU</v>
          </cell>
        </row>
        <row r="9262">
          <cell r="AP9262">
            <v>449564</v>
          </cell>
          <cell r="AQ9262">
            <v>19014350</v>
          </cell>
          <cell r="AR9262">
            <v>19</v>
          </cell>
          <cell r="AS9262">
            <v>42731</v>
          </cell>
          <cell r="AT9262" t="str">
            <v>SD Reservado Mantenimiento Rutinario IDU Circuito Movilidad EJECUCION SITP 2016 -</v>
          </cell>
          <cell r="AU9262">
            <v>0</v>
          </cell>
          <cell r="AV9262" t="str">
            <v>sc</v>
          </cell>
        </row>
        <row r="9263">
          <cell r="AP9263">
            <v>449972</v>
          </cell>
          <cell r="AQ9263">
            <v>19004784</v>
          </cell>
          <cell r="AR9263">
            <v>19</v>
          </cell>
          <cell r="AS9263">
            <v>42731</v>
          </cell>
          <cell r="AT9263" t="str">
            <v>SD Reservado Rehabilitación IDU Local EJECUCION SITP 2016 -</v>
          </cell>
          <cell r="AU9263">
            <v>0</v>
          </cell>
          <cell r="AV9263" t="str">
            <v>reservada por el IDU</v>
          </cell>
        </row>
        <row r="9264">
          <cell r="AP9264">
            <v>450150</v>
          </cell>
          <cell r="AQ9264">
            <v>19004879</v>
          </cell>
          <cell r="AR9264">
            <v>19</v>
          </cell>
          <cell r="AS9264">
            <v>42731</v>
          </cell>
          <cell r="AT9264" t="str">
            <v>SD Reservado Mantenimiento Periódico IDU Local EJECUCION SITP 2016 -</v>
          </cell>
          <cell r="AU9264">
            <v>0</v>
          </cell>
          <cell r="AV9264" t="str">
            <v>reservada por el IDU</v>
          </cell>
        </row>
        <row r="9265">
          <cell r="AP9265">
            <v>451390</v>
          </cell>
          <cell r="AQ9265">
            <v>19005621</v>
          </cell>
          <cell r="AR9265">
            <v>19</v>
          </cell>
          <cell r="AS9265">
            <v>42313</v>
          </cell>
          <cell r="AT9265" t="str">
            <v>IDU-72-2008 Terminado Rehabilitación IDU Arterial  -Calzada2-POLIZA ESTABILIDAD ACTIVA</v>
          </cell>
          <cell r="AU9265">
            <v>43307</v>
          </cell>
          <cell r="AV9265" t="str">
            <v>sc</v>
          </cell>
        </row>
        <row r="9266">
          <cell r="AP9266">
            <v>451505</v>
          </cell>
          <cell r="AQ9266">
            <v>19005710</v>
          </cell>
          <cell r="AR9266">
            <v>19</v>
          </cell>
          <cell r="AS9266">
            <v>42313</v>
          </cell>
          <cell r="AT9266" t="str">
            <v>IDU-72-2008 Terminado Rehabilitación IDU Arterial  -Calzada2-POLIZA ESTABILIDAD ACTIVA</v>
          </cell>
          <cell r="AU9266">
            <v>43307</v>
          </cell>
          <cell r="AV9266" t="str">
            <v>sc</v>
          </cell>
        </row>
        <row r="9267">
          <cell r="AP9267">
            <v>451697</v>
          </cell>
          <cell r="AQ9267">
            <v>19005848</v>
          </cell>
          <cell r="AR9267">
            <v>19</v>
          </cell>
          <cell r="AS9267">
            <v>42313</v>
          </cell>
          <cell r="AT9267" t="str">
            <v>IDU-72-2008 Terminado Rehabilitación IDU Arterial  -Calzada2-POLIZA ESTABILIDAD ACTIVA</v>
          </cell>
          <cell r="AU9267">
            <v>43307</v>
          </cell>
          <cell r="AV9267" t="str">
            <v>sc</v>
          </cell>
        </row>
        <row r="9268">
          <cell r="AP9268">
            <v>451819</v>
          </cell>
          <cell r="AQ9268">
            <v>19005910</v>
          </cell>
          <cell r="AR9268">
            <v>19</v>
          </cell>
          <cell r="AS9268">
            <v>42313</v>
          </cell>
          <cell r="AT9268" t="str">
            <v>IDU-72-2008 Terminado Rehabilitación IDU Arterial  -Calzada2-POLIZA ESTABILIDAD ACTIVA</v>
          </cell>
          <cell r="AU9268">
            <v>43307</v>
          </cell>
          <cell r="AV9268" t="str">
            <v>sc</v>
          </cell>
        </row>
        <row r="9269">
          <cell r="AP9269">
            <v>451928</v>
          </cell>
          <cell r="AQ9269">
            <v>19005969</v>
          </cell>
          <cell r="AR9269">
            <v>19</v>
          </cell>
          <cell r="AS9269">
            <v>42313</v>
          </cell>
          <cell r="AT9269" t="str">
            <v>IDU-72-2008 Terminado Rehabilitación IDU Arterial  -Calzada2-POLIZA ESTABILIDAD ACTIVA</v>
          </cell>
          <cell r="AU9269">
            <v>43307</v>
          </cell>
          <cell r="AV9269" t="str">
            <v>sc</v>
          </cell>
        </row>
        <row r="9270">
          <cell r="AP9270">
            <v>452084</v>
          </cell>
          <cell r="AQ9270">
            <v>19006054</v>
          </cell>
          <cell r="AR9270">
            <v>19</v>
          </cell>
          <cell r="AS9270">
            <v>42313</v>
          </cell>
          <cell r="AT9270" t="str">
            <v>IDU-72-2008 Terminado Rehabilitación IDU Arterial  -Calzada2-POLIZA ESTABILIDAD ACTIVA</v>
          </cell>
          <cell r="AU9270">
            <v>43307</v>
          </cell>
          <cell r="AV9270" t="str">
            <v>sc</v>
          </cell>
        </row>
        <row r="9271">
          <cell r="AP9271">
            <v>452229</v>
          </cell>
          <cell r="AQ9271">
            <v>19006141</v>
          </cell>
          <cell r="AR9271">
            <v>19</v>
          </cell>
          <cell r="AS9271">
            <v>42313</v>
          </cell>
          <cell r="AT9271" t="str">
            <v>IDU-72-2008 Terminado Rehabilitación IDU Arterial  -Calzada2-POLIZA ESTABILIDAD ACTIVA</v>
          </cell>
          <cell r="AU9271">
            <v>43307</v>
          </cell>
          <cell r="AV9271" t="str">
            <v>sc</v>
          </cell>
        </row>
        <row r="9272">
          <cell r="AP9272">
            <v>452383</v>
          </cell>
          <cell r="AQ9272">
            <v>19006231</v>
          </cell>
          <cell r="AR9272">
            <v>19</v>
          </cell>
          <cell r="AS9272">
            <v>42313</v>
          </cell>
          <cell r="AT9272" t="str">
            <v>IDU-72-2008 Terminado Rehabilitación IDU Arterial  -Calzada2-POLIZA ESTABILIDAD ACTIVA</v>
          </cell>
          <cell r="AU9272">
            <v>43307</v>
          </cell>
          <cell r="AV9272" t="str">
            <v>sc</v>
          </cell>
        </row>
        <row r="9273">
          <cell r="AP9273">
            <v>452506</v>
          </cell>
          <cell r="AQ9273">
            <v>19006305</v>
          </cell>
          <cell r="AR9273">
            <v>19</v>
          </cell>
          <cell r="AS9273">
            <v>42313</v>
          </cell>
          <cell r="AT9273" t="str">
            <v>IDU-72-2008 Terminado Rehabilitación IDU Arterial  -Calzada2-POLIZA ESTABILIDAD ACTIVA</v>
          </cell>
          <cell r="AU9273">
            <v>43307</v>
          </cell>
          <cell r="AV9273" t="str">
            <v>sc</v>
          </cell>
        </row>
        <row r="9274">
          <cell r="AP9274">
            <v>452605</v>
          </cell>
          <cell r="AQ9274">
            <v>19006355</v>
          </cell>
          <cell r="AR9274">
            <v>19</v>
          </cell>
          <cell r="AS9274">
            <v>42313</v>
          </cell>
          <cell r="AT9274" t="str">
            <v>IDU-72-2008 Terminado Rehabilitación IDU Arterial  -Calzada2-POLIZA ESTABILIDAD ACTIVA</v>
          </cell>
          <cell r="AU9274">
            <v>43307</v>
          </cell>
          <cell r="AV9274" t="str">
            <v>sc</v>
          </cell>
        </row>
        <row r="9275">
          <cell r="AP9275">
            <v>452677</v>
          </cell>
          <cell r="AQ9275">
            <v>19006394</v>
          </cell>
          <cell r="AR9275">
            <v>19</v>
          </cell>
          <cell r="AS9275">
            <v>42313</v>
          </cell>
          <cell r="AT9275" t="str">
            <v>IDU-72-2008 Terminado Rehabilitación IDU Arterial  -Calzada2-POLIZA ESTABILIDAD ACTIVA</v>
          </cell>
          <cell r="AU9275">
            <v>43307</v>
          </cell>
          <cell r="AV9275" t="str">
            <v>sc</v>
          </cell>
        </row>
        <row r="9276">
          <cell r="AP9276">
            <v>452763</v>
          </cell>
          <cell r="AQ9276">
            <v>19006433</v>
          </cell>
          <cell r="AR9276">
            <v>19</v>
          </cell>
          <cell r="AS9276">
            <v>42313</v>
          </cell>
          <cell r="AT9276" t="str">
            <v>IDU-72-2008 Terminado Rehabilitación IDU Arterial  -Calzada2-POLIZA ESTABILIDAD ACTIVA</v>
          </cell>
          <cell r="AU9276">
            <v>43307</v>
          </cell>
          <cell r="AV9276" t="str">
            <v>sc</v>
          </cell>
        </row>
        <row r="9277">
          <cell r="AP9277">
            <v>452888</v>
          </cell>
          <cell r="AQ9277">
            <v>19006499</v>
          </cell>
          <cell r="AR9277">
            <v>19</v>
          </cell>
          <cell r="AS9277">
            <v>42313</v>
          </cell>
          <cell r="AT9277" t="str">
            <v>IDU-72-2008 Terminado Rehabilitación IDU Arterial  -Calzada2-POLIZA ESTABILIDAD ACTIVA</v>
          </cell>
          <cell r="AU9277">
            <v>43307</v>
          </cell>
          <cell r="AV9277" t="str">
            <v>sc</v>
          </cell>
        </row>
        <row r="9278">
          <cell r="AP9278">
            <v>452921</v>
          </cell>
          <cell r="AQ9278">
            <v>19006513</v>
          </cell>
          <cell r="AR9278">
            <v>19</v>
          </cell>
          <cell r="AS9278">
            <v>42474</v>
          </cell>
          <cell r="AT9278" t="str">
            <v>IDU-1806-2015 Terminado Acciones de Movilidad IDU Arterial BRIGADA FASE I - MVA NO TRONCAL Y SITP -</v>
          </cell>
          <cell r="AU9278">
            <v>0</v>
          </cell>
          <cell r="AV9278" t="str">
            <v>sc</v>
          </cell>
        </row>
        <row r="9279">
          <cell r="AP9279">
            <v>452953</v>
          </cell>
          <cell r="AQ9279">
            <v>19006531</v>
          </cell>
          <cell r="AR9279">
            <v>19</v>
          </cell>
          <cell r="AS9279">
            <v>42474</v>
          </cell>
          <cell r="AT9279" t="str">
            <v>IDU-1806-2015 Terminado Acciones de Movilidad IDU Arterial BRIGADA FASE I - MVA NO TRONCAL Y SITP -</v>
          </cell>
          <cell r="AU9279">
            <v>0</v>
          </cell>
          <cell r="AV9279" t="str">
            <v>sc</v>
          </cell>
        </row>
        <row r="9280">
          <cell r="AP9280">
            <v>452998</v>
          </cell>
          <cell r="AQ9280">
            <v>19006551</v>
          </cell>
          <cell r="AR9280">
            <v>19</v>
          </cell>
          <cell r="AS9280">
            <v>42474</v>
          </cell>
          <cell r="AT9280" t="str">
            <v>IDU-1806-2015 Terminado Acciones de Movilidad IDU Arterial BRIGADA FASE I - MVA NO TRONCAL Y SITP -</v>
          </cell>
          <cell r="AU9280">
            <v>0</v>
          </cell>
          <cell r="AV9280" t="str">
            <v>sc</v>
          </cell>
        </row>
        <row r="9281">
          <cell r="AP9281">
            <v>453087</v>
          </cell>
          <cell r="AQ9281">
            <v>19006596</v>
          </cell>
          <cell r="AR9281">
            <v>19</v>
          </cell>
          <cell r="AS9281">
            <v>42474</v>
          </cell>
          <cell r="AT9281" t="str">
            <v>IDU-1806-2015 Terminado Acciones de Movilidad IDU Arterial BRIGADA FASE I - MVA NO TRONCAL Y SITP -</v>
          </cell>
          <cell r="AU9281">
            <v>0</v>
          </cell>
          <cell r="AV9281" t="str">
            <v>sc</v>
          </cell>
        </row>
        <row r="9282">
          <cell r="AP9282">
            <v>453093</v>
          </cell>
          <cell r="AQ9282">
            <v>19006600</v>
          </cell>
          <cell r="AR9282">
            <v>19</v>
          </cell>
          <cell r="AS9282">
            <v>42313</v>
          </cell>
          <cell r="AT9282" t="str">
            <v>IDU-72-2008 Terminado Mantenimiento Periódico IDU Arterial  -</v>
          </cell>
          <cell r="AU9282">
            <v>0</v>
          </cell>
          <cell r="AV9282" t="str">
            <v>sc</v>
          </cell>
        </row>
        <row r="9283">
          <cell r="AP9283">
            <v>453141</v>
          </cell>
          <cell r="AQ9283">
            <v>19006617</v>
          </cell>
          <cell r="AR9283">
            <v>19</v>
          </cell>
          <cell r="AS9283">
            <v>42313</v>
          </cell>
          <cell r="AT9283" t="str">
            <v>IDU-72-2008 Terminado Mantenimiento Periódico IDU Arterial  -</v>
          </cell>
          <cell r="AU9283">
            <v>0</v>
          </cell>
          <cell r="AV9283" t="str">
            <v>sc</v>
          </cell>
        </row>
        <row r="9284">
          <cell r="AP9284">
            <v>453201</v>
          </cell>
          <cell r="AQ9284">
            <v>19006640</v>
          </cell>
          <cell r="AR9284">
            <v>19</v>
          </cell>
          <cell r="AS9284">
            <v>42667</v>
          </cell>
          <cell r="AT9284" t="str">
            <v>SD Terminado Rehabilitación UAERMV Local SD Intervenida 26/11/2015 Reporte depuración ejecución UMV-</v>
          </cell>
          <cell r="AU9284">
            <v>0</v>
          </cell>
          <cell r="AV9284" t="str">
            <v>sc</v>
          </cell>
        </row>
        <row r="9285">
          <cell r="AP9285">
            <v>453318</v>
          </cell>
          <cell r="AQ9285">
            <v>19006681</v>
          </cell>
          <cell r="AR9285">
            <v>19</v>
          </cell>
          <cell r="AS9285">
            <v>42313</v>
          </cell>
          <cell r="AT9285" t="str">
            <v>IDU-72-2008 Terminado Rehabilitación IDU Circuito Movilidad  -Calzada2-POLIZA ESTABILIDAD ACTIVA</v>
          </cell>
          <cell r="AU9285">
            <v>43307</v>
          </cell>
          <cell r="AV9285" t="str">
            <v>sc</v>
          </cell>
        </row>
        <row r="9286">
          <cell r="AP9286">
            <v>453471</v>
          </cell>
          <cell r="AQ9286">
            <v>19006738</v>
          </cell>
          <cell r="AR9286">
            <v>19</v>
          </cell>
          <cell r="AS9286">
            <v>42313</v>
          </cell>
          <cell r="AT9286" t="str">
            <v>IDU-72-2008 Terminado Rehabilitación IDU Circuito Movilidad  -Calzada2-POLIZA ESTABILIDAD ACTIVA</v>
          </cell>
          <cell r="AU9286">
            <v>43307</v>
          </cell>
          <cell r="AV9286" t="str">
            <v>sc</v>
          </cell>
        </row>
        <row r="9287">
          <cell r="AP9287">
            <v>453615</v>
          </cell>
          <cell r="AQ9287">
            <v>19006802</v>
          </cell>
          <cell r="AR9287">
            <v>19</v>
          </cell>
          <cell r="AS9287">
            <v>42412</v>
          </cell>
          <cell r="AT9287" t="str">
            <v>IDU-1806-2015 Contratado Mantenimiento Periódico IDU Arterial BRIGADA DE REACCIÓN VIAL -Calzada4-POLIZA ESTABILIDAD ACTIVA</v>
          </cell>
          <cell r="AU9287">
            <v>43307</v>
          </cell>
          <cell r="AV9287" t="str">
            <v>sc</v>
          </cell>
        </row>
        <row r="9288">
          <cell r="AP9288">
            <v>453617</v>
          </cell>
          <cell r="AQ9288">
            <v>19006802</v>
          </cell>
          <cell r="AR9288">
            <v>19</v>
          </cell>
          <cell r="AS9288">
            <v>42412</v>
          </cell>
          <cell r="AT9288" t="str">
            <v>IDU-1806-2015 Contratado Mantenimiento Periódico IDU Arterial BRIGADA DE REACCIÓN VIAL -Calzada4-POLIZA ESTABILIDAD ACTIVA</v>
          </cell>
          <cell r="AU9288">
            <v>43307</v>
          </cell>
          <cell r="AV9288" t="str">
            <v>sc</v>
          </cell>
        </row>
        <row r="9289">
          <cell r="AP9289">
            <v>453821</v>
          </cell>
          <cell r="AQ9289">
            <v>19006879</v>
          </cell>
          <cell r="AR9289">
            <v>19</v>
          </cell>
          <cell r="AS9289">
            <v>42313</v>
          </cell>
          <cell r="AT9289" t="str">
            <v>IDU-72-2008 Terminado Mantenimiento Periódico IDU Arterial  -</v>
          </cell>
          <cell r="AU9289">
            <v>0</v>
          </cell>
          <cell r="AV9289" t="str">
            <v>sc</v>
          </cell>
        </row>
        <row r="9290">
          <cell r="AP9290">
            <v>453947</v>
          </cell>
          <cell r="AQ9290">
            <v>19006939</v>
          </cell>
          <cell r="AR9290">
            <v>19</v>
          </cell>
          <cell r="AS9290">
            <v>42313</v>
          </cell>
          <cell r="AT9290" t="str">
            <v>IDU-72-2008 Terminado Mantenimiento Periódico IDU Arterial  -</v>
          </cell>
          <cell r="AU9290">
            <v>0</v>
          </cell>
          <cell r="AV9290" t="str">
            <v>sc</v>
          </cell>
        </row>
        <row r="9291">
          <cell r="AP9291">
            <v>454256</v>
          </cell>
          <cell r="AQ9291">
            <v>19007132</v>
          </cell>
          <cell r="AR9291">
            <v>19</v>
          </cell>
          <cell r="AS9291">
            <v>42313</v>
          </cell>
          <cell r="AT9291" t="str">
            <v>IDU-72-2008 Terminado Mantenimiento Periódico IDU Circuito Movilidad  -</v>
          </cell>
          <cell r="AU9291">
            <v>0</v>
          </cell>
          <cell r="AV9291" t="str">
            <v>INTERVENCION IDU Mantenimiento Periódico IDU-72-2008</v>
          </cell>
        </row>
        <row r="9292">
          <cell r="AP9292">
            <v>454358</v>
          </cell>
          <cell r="AQ9292">
            <v>19007202</v>
          </cell>
          <cell r="AR9292">
            <v>19</v>
          </cell>
          <cell r="AS9292">
            <v>42313</v>
          </cell>
          <cell r="AT9292" t="str">
            <v>IDU-72-2008 Terminado Mantenimiento Periódico IDU Circuito Movilidad  -</v>
          </cell>
          <cell r="AU9292">
            <v>0</v>
          </cell>
          <cell r="AV9292" t="str">
            <v>INTERVENCION IDU Mantenimiento Periódico IDU-72-2008</v>
          </cell>
        </row>
        <row r="9293">
          <cell r="AP9293">
            <v>454685</v>
          </cell>
          <cell r="AQ9293">
            <v>19007384</v>
          </cell>
          <cell r="AR9293">
            <v>19</v>
          </cell>
          <cell r="AS9293">
            <v>42573</v>
          </cell>
          <cell r="AT9293" t="str">
            <v>SD Terminado Mantenimiento Periódico UAERMV Circuito Movilidad  Reporte Ejecución Junio 2016-</v>
          </cell>
          <cell r="AU9293">
            <v>0</v>
          </cell>
          <cell r="AV9293" t="str">
            <v>sc</v>
          </cell>
        </row>
        <row r="9294">
          <cell r="AP9294">
            <v>454811</v>
          </cell>
          <cell r="AQ9294">
            <v>19007460</v>
          </cell>
          <cell r="AR9294">
            <v>19</v>
          </cell>
          <cell r="AS9294">
            <v>42573</v>
          </cell>
          <cell r="AT9294" t="str">
            <v>SD Terminado Rehabilitación UAERMV Circuito Movilidad  Reporte Ejecución Junio 2016-</v>
          </cell>
          <cell r="AU9294">
            <v>0</v>
          </cell>
          <cell r="AV9294" t="str">
            <v>sc</v>
          </cell>
        </row>
        <row r="9295">
          <cell r="AP9295">
            <v>455441</v>
          </cell>
          <cell r="AQ9295">
            <v>19007788</v>
          </cell>
          <cell r="AR9295">
            <v>19</v>
          </cell>
          <cell r="AS9295">
            <v>42516</v>
          </cell>
          <cell r="AT9295" t="str">
            <v>SD Reservado Diagnostico IDU Circuito Movilidad SITP 2016 --POLIZA ESTABILIDAD ACTIVA</v>
          </cell>
          <cell r="AU9295">
            <v>44466</v>
          </cell>
          <cell r="AV9295" t="str">
            <v>POLIZA ESTABILIDAD activa IDU 1718/17</v>
          </cell>
        </row>
        <row r="9296">
          <cell r="AP9296">
            <v>455492</v>
          </cell>
          <cell r="AQ9296">
            <v>19007811</v>
          </cell>
          <cell r="AR9296">
            <v>19</v>
          </cell>
          <cell r="AS9296">
            <v>42409</v>
          </cell>
          <cell r="AT9296" t="str">
            <v>IDU-2128-2013 Terminado Mantenimiento Rutinario IDU Local  --POLIZA ESTABILIDAD ACTIVA</v>
          </cell>
          <cell r="AU9296">
            <v>44466</v>
          </cell>
          <cell r="AV9296" t="str">
            <v>POLIZA ESTABILIDAD activa IDU 1718/16</v>
          </cell>
        </row>
        <row r="9297">
          <cell r="AP9297">
            <v>455510</v>
          </cell>
          <cell r="AQ9297">
            <v>19007821</v>
          </cell>
          <cell r="AR9297">
            <v>19</v>
          </cell>
          <cell r="AS9297">
            <v>42412</v>
          </cell>
          <cell r="AT9297" t="str">
            <v>IDU-1806-2015 Contratado Mantenimiento Periódico IDU Arterial BRIGADA DE REACCIÓN VIAL -Calzada4-POLIZA ESTABILIDAD ACTIVA</v>
          </cell>
          <cell r="AU9297">
            <v>42957</v>
          </cell>
          <cell r="AV9297" t="str">
            <v>sc</v>
          </cell>
        </row>
        <row r="9298">
          <cell r="AP9298">
            <v>455512</v>
          </cell>
          <cell r="AQ9298">
            <v>19007821</v>
          </cell>
          <cell r="AR9298">
            <v>19</v>
          </cell>
          <cell r="AS9298">
            <v>42412</v>
          </cell>
          <cell r="AT9298" t="str">
            <v>IDU-1806-2015 Contratado Mantenimiento Periódico IDU Arterial BRIGADA DE REACCIÓN VIAL -Calzada4-POLIZA ESTABILIDAD ACTIVA</v>
          </cell>
          <cell r="AU9298">
            <v>42957</v>
          </cell>
          <cell r="AV9298" t="str">
            <v>sc</v>
          </cell>
        </row>
        <row r="9299">
          <cell r="AP9299">
            <v>455593</v>
          </cell>
          <cell r="AQ9299">
            <v>19007854</v>
          </cell>
          <cell r="AR9299">
            <v>19</v>
          </cell>
          <cell r="AS9299">
            <v>42409</v>
          </cell>
          <cell r="AT9299" t="str">
            <v>IDU-2128-2013 Terminado Mantenimiento Rutinario IDU Circuito Movilidad  --POLIZA ESTABILIDAD ACTIVA</v>
          </cell>
          <cell r="AU9299">
            <v>44466</v>
          </cell>
          <cell r="AV9299" t="str">
            <v>POLIZA ESTABILIDAD activa IDU 1718/16</v>
          </cell>
        </row>
        <row r="9300">
          <cell r="AP9300">
            <v>455662</v>
          </cell>
          <cell r="AQ9300">
            <v>19007884</v>
          </cell>
          <cell r="AR9300">
            <v>19</v>
          </cell>
          <cell r="AS9300">
            <v>42409</v>
          </cell>
          <cell r="AT9300" t="str">
            <v>IDU-2128-2013 Terminado Mantenimiento Rutinario IDU Circuito Movilidad  --POLIZA ESTABILIDAD ACTIVA</v>
          </cell>
          <cell r="AU9300">
            <v>44466</v>
          </cell>
          <cell r="AV9300" t="str">
            <v>POLIZA ESTABILIDAD activa IDU 1718/16</v>
          </cell>
        </row>
        <row r="9301">
          <cell r="AP9301">
            <v>455668</v>
          </cell>
          <cell r="AQ9301">
            <v>19007886</v>
          </cell>
          <cell r="AR9301">
            <v>19</v>
          </cell>
          <cell r="AS9301">
            <v>42409</v>
          </cell>
          <cell r="AT9301" t="str">
            <v>IDU-2128-2013 Terminado Mantenimiento Rutinario IDU Circuito Movilidad  --POLIZA ESTABILIDAD ACTIVA</v>
          </cell>
          <cell r="AU9301">
            <v>44466</v>
          </cell>
          <cell r="AV9301" t="str">
            <v>POLIZA ESTABILIDAD activa IDU 1718/16</v>
          </cell>
        </row>
        <row r="9302">
          <cell r="AP9302">
            <v>455734</v>
          </cell>
          <cell r="AQ9302">
            <v>19007909</v>
          </cell>
          <cell r="AR9302">
            <v>19</v>
          </cell>
          <cell r="AS9302">
            <v>42409</v>
          </cell>
          <cell r="AT9302" t="str">
            <v>IDU-2128-2013 Terminado Mantenimiento Rutinario IDU Circuito Movilidad  --POLIZA ESTABILIDAD ACTIVA</v>
          </cell>
          <cell r="AU9302">
            <v>44466</v>
          </cell>
          <cell r="AV9302" t="str">
            <v>POLIZA ESTABILIDAD activa IDU 1718/16</v>
          </cell>
        </row>
        <row r="9303">
          <cell r="AP9303">
            <v>455761</v>
          </cell>
          <cell r="AQ9303">
            <v>19007918</v>
          </cell>
          <cell r="AR9303">
            <v>19</v>
          </cell>
          <cell r="AS9303">
            <v>42409</v>
          </cell>
          <cell r="AT9303" t="str">
            <v>IDU-2128-2013 Terminado Mantenimiento Rutinario IDU Circuito Movilidad  --POLIZA ESTABILIDAD ACTIVA</v>
          </cell>
          <cell r="AU9303">
            <v>44466</v>
          </cell>
          <cell r="AV9303" t="str">
            <v>POLIZA ESTABILIDAD activa IDU 1718/16</v>
          </cell>
        </row>
        <row r="9304">
          <cell r="AP9304">
            <v>455779</v>
          </cell>
          <cell r="AQ9304">
            <v>19007925</v>
          </cell>
          <cell r="AR9304">
            <v>19</v>
          </cell>
          <cell r="AS9304">
            <v>42313</v>
          </cell>
          <cell r="AT9304" t="str">
            <v>IDU-72-2008 Terminado Mantenimiento Periódico IDU Circuito Movilidad  -</v>
          </cell>
          <cell r="AU9304">
            <v>0</v>
          </cell>
          <cell r="AV9304" t="str">
            <v>sc</v>
          </cell>
        </row>
        <row r="9305">
          <cell r="AP9305">
            <v>455806</v>
          </cell>
          <cell r="AQ9305">
            <v>19007938</v>
          </cell>
          <cell r="AR9305">
            <v>19</v>
          </cell>
          <cell r="AS9305">
            <v>42409</v>
          </cell>
          <cell r="AT9305" t="str">
            <v>IDU-2128-2013 Terminado Mantenimiento Rutinario IDU Circuito Movilidad  --POLIZA ESTABILIDAD ACTIVA</v>
          </cell>
          <cell r="AU9305">
            <v>44466</v>
          </cell>
          <cell r="AV9305" t="str">
            <v>POLIZA ESTABILIDAD activa IDU 1718/16</v>
          </cell>
        </row>
        <row r="9306">
          <cell r="AP9306">
            <v>455812</v>
          </cell>
          <cell r="AQ9306">
            <v>19007940</v>
          </cell>
          <cell r="AR9306">
            <v>19</v>
          </cell>
          <cell r="AS9306">
            <v>42412</v>
          </cell>
          <cell r="AT9306" t="str">
            <v>IDU-1806-2015 Contratado Mantenimiento Periódico IDU Arterial BRIGADA DE REACCIÓN VIAL -Calzada4-POLIZA ESTABILIDAD ACTIVA</v>
          </cell>
          <cell r="AU9306">
            <v>42957</v>
          </cell>
          <cell r="AV9306" t="str">
            <v>sc</v>
          </cell>
        </row>
        <row r="9307">
          <cell r="AP9307">
            <v>455814</v>
          </cell>
          <cell r="AQ9307">
            <v>19007940</v>
          </cell>
          <cell r="AR9307">
            <v>19</v>
          </cell>
          <cell r="AS9307">
            <v>42412</v>
          </cell>
          <cell r="AT9307" t="str">
            <v>IDU-1806-2015 Contratado Mantenimiento Periódico IDU Arterial BRIGADA DE REACCIÓN VIAL -Calzada4-POLIZA ESTABILIDAD ACTIVA</v>
          </cell>
          <cell r="AU9307">
            <v>42957</v>
          </cell>
          <cell r="AV9307" t="str">
            <v>sc</v>
          </cell>
        </row>
        <row r="9308">
          <cell r="AP9308">
            <v>455883</v>
          </cell>
          <cell r="AQ9308">
            <v>19007966</v>
          </cell>
          <cell r="AR9308">
            <v>19</v>
          </cell>
          <cell r="AS9308">
            <v>42409</v>
          </cell>
          <cell r="AT9308" t="str">
            <v>IDU-2128-2013 Terminado Mantenimiento Rutinario IDU Circuito Movilidad  --POLIZA ESTABILIDAD ACTIVA</v>
          </cell>
          <cell r="AU9308">
            <v>44466</v>
          </cell>
          <cell r="AV9308" t="str">
            <v>POLIZA ESTABILIDAD activa IDU 1718/16</v>
          </cell>
        </row>
        <row r="9309">
          <cell r="AP9309">
            <v>455901</v>
          </cell>
          <cell r="AQ9309">
            <v>19007973</v>
          </cell>
          <cell r="AR9309">
            <v>19</v>
          </cell>
          <cell r="AS9309">
            <v>42313</v>
          </cell>
          <cell r="AT9309" t="str">
            <v>IDU-72-2008 Terminado Mantenimiento Periódico IDU Circuito Movilidad  --POLIZA ESTABILIDAD ACTIVA</v>
          </cell>
          <cell r="AU9309">
            <v>44466</v>
          </cell>
          <cell r="AV9309" t="str">
            <v>POLIZA ESTABILIDAD activa IDU 1718/14</v>
          </cell>
        </row>
        <row r="9310">
          <cell r="AP9310">
            <v>455934</v>
          </cell>
          <cell r="AQ9310">
            <v>19007986</v>
          </cell>
          <cell r="AR9310">
            <v>19</v>
          </cell>
          <cell r="AS9310">
            <v>42412</v>
          </cell>
          <cell r="AT9310" t="str">
            <v>IDU-1806-2015 Contratado Mantenimiento Periódico IDU Arterial BRIGADA DE REACCIÓN VIAL -Calzada4-POLIZA ESTABILIDAD ACTIVA</v>
          </cell>
          <cell r="AU9310">
            <v>42957</v>
          </cell>
          <cell r="AV9310" t="str">
            <v>sc</v>
          </cell>
        </row>
        <row r="9311">
          <cell r="AP9311">
            <v>455936</v>
          </cell>
          <cell r="AQ9311">
            <v>19007986</v>
          </cell>
          <cell r="AR9311">
            <v>19</v>
          </cell>
          <cell r="AS9311">
            <v>42412</v>
          </cell>
          <cell r="AT9311" t="str">
            <v>IDU-1806-2015 Contratado Mantenimiento Periódico IDU Arterial BRIGADA DE REACCIÓN VIAL -Calzada4-POLIZA ESTABILIDAD ACTIVA</v>
          </cell>
          <cell r="AU9311">
            <v>42957</v>
          </cell>
          <cell r="AV9311" t="str">
            <v>sc</v>
          </cell>
        </row>
        <row r="9312">
          <cell r="AP9312">
            <v>456065</v>
          </cell>
          <cell r="AQ9312">
            <v>19008039</v>
          </cell>
          <cell r="AR9312">
            <v>19</v>
          </cell>
          <cell r="AS9312">
            <v>42731</v>
          </cell>
          <cell r="AT9312" t="str">
            <v>SD Reservado Mantenimiento Rutinario IDU Circuito Movilidad EJECUCION SITP 2016 -</v>
          </cell>
          <cell r="AU9312">
            <v>0</v>
          </cell>
          <cell r="AV9312" t="str">
            <v>reservada por el IDU</v>
          </cell>
        </row>
        <row r="9313">
          <cell r="AP9313">
            <v>456116</v>
          </cell>
          <cell r="AQ9313">
            <v>19008059</v>
          </cell>
          <cell r="AR9313">
            <v>19</v>
          </cell>
          <cell r="AS9313">
            <v>42313</v>
          </cell>
          <cell r="AT9313" t="str">
            <v>IDU-72-2008 Terminado Mantenimiento Periódico IDU Circuito Movilidad  --POLIZA ESTABILIDAD ACTIVA</v>
          </cell>
          <cell r="AU9313">
            <v>44466</v>
          </cell>
          <cell r="AV9313" t="str">
            <v>POLIZA ESTABILIDAD activa IDU 1718/14</v>
          </cell>
        </row>
        <row r="9314">
          <cell r="AP9314">
            <v>456155</v>
          </cell>
          <cell r="AQ9314">
            <v>19008076</v>
          </cell>
          <cell r="AR9314">
            <v>19</v>
          </cell>
          <cell r="AS9314">
            <v>42412</v>
          </cell>
          <cell r="AT9314" t="str">
            <v>IDU-1806-2015 Contratado Mantenimiento Periódico IDU Arterial BRIGADA DE REACCIÓN VIAL -Calzada2-4-POLIZA ESTABILIDAD ACTIVA</v>
          </cell>
          <cell r="AU9314">
            <v>42957</v>
          </cell>
          <cell r="AV9314" t="str">
            <v>sc</v>
          </cell>
        </row>
        <row r="9315">
          <cell r="AP9315">
            <v>456157</v>
          </cell>
          <cell r="AQ9315">
            <v>19008076</v>
          </cell>
          <cell r="AR9315">
            <v>19</v>
          </cell>
          <cell r="AS9315">
            <v>42412</v>
          </cell>
          <cell r="AT9315" t="str">
            <v>IDU-1806-2015 Contratado Mantenimiento Periódico IDU Arterial BRIGADA DE REACCIÓN VIAL -Calzada2-4-POLIZA ESTABILIDAD ACTIVA</v>
          </cell>
          <cell r="AU9315">
            <v>42957</v>
          </cell>
          <cell r="AV9315" t="str">
            <v>sc</v>
          </cell>
        </row>
        <row r="9316">
          <cell r="AP9316">
            <v>456307</v>
          </cell>
          <cell r="AQ9316">
            <v>19008136</v>
          </cell>
          <cell r="AR9316">
            <v>19</v>
          </cell>
          <cell r="AS9316">
            <v>42731</v>
          </cell>
          <cell r="AT9316" t="str">
            <v>SD Reservado Mantenimiento Rutinario IDU Circuito Movilidad EJECUCION SITP 2016 -</v>
          </cell>
          <cell r="AU9316">
            <v>0</v>
          </cell>
          <cell r="AV9316" t="str">
            <v>reservada por el IDU</v>
          </cell>
        </row>
        <row r="9317">
          <cell r="AP9317">
            <v>456337</v>
          </cell>
          <cell r="AQ9317">
            <v>19008147</v>
          </cell>
          <cell r="AR9317">
            <v>19</v>
          </cell>
          <cell r="AS9317">
            <v>42313</v>
          </cell>
          <cell r="AT9317" t="str">
            <v>IDU-72-2008 Terminado Rehabilitación IDU Circuito Movilidad  -Calzada2-POLIZA ESTABILIDAD ACTIVA</v>
          </cell>
          <cell r="AU9317">
            <v>43307</v>
          </cell>
          <cell r="AV9317" t="str">
            <v>sc</v>
          </cell>
        </row>
        <row r="9318">
          <cell r="AP9318">
            <v>456451</v>
          </cell>
          <cell r="AQ9318">
            <v>19008202</v>
          </cell>
          <cell r="AR9318">
            <v>19</v>
          </cell>
          <cell r="AS9318">
            <v>42412</v>
          </cell>
          <cell r="AT9318" t="str">
            <v>IDU-1806-2015 Contratado Mantenimiento Periódico IDU Arterial BRIGADA DE REACCIÓN VIAL -</v>
          </cell>
          <cell r="AU9318">
            <v>0</v>
          </cell>
          <cell r="AV9318" t="str">
            <v>sc</v>
          </cell>
        </row>
        <row r="9319">
          <cell r="AP9319">
            <v>456453</v>
          </cell>
          <cell r="AQ9319">
            <v>19008202</v>
          </cell>
          <cell r="AR9319">
            <v>19</v>
          </cell>
          <cell r="AS9319">
            <v>42412</v>
          </cell>
          <cell r="AT9319" t="str">
            <v>IDU-1806-2015 Contratado Mantenimiento Periódico IDU Arterial BRIGADA DE REACCIÓN VIAL -</v>
          </cell>
          <cell r="AU9319">
            <v>0</v>
          </cell>
          <cell r="AV9319" t="str">
            <v>sc</v>
          </cell>
        </row>
        <row r="9320">
          <cell r="AP9320">
            <v>456477</v>
          </cell>
          <cell r="AQ9320">
            <v>19008212</v>
          </cell>
          <cell r="AR9320">
            <v>19</v>
          </cell>
          <cell r="AS9320">
            <v>42313</v>
          </cell>
          <cell r="AT9320" t="str">
            <v>IDU-72-2008 Terminado Rehabilitación IDU Circuito Movilidad  -Calzada2-POLIZA ESTABILIDAD ACTIVA</v>
          </cell>
          <cell r="AU9320">
            <v>43307</v>
          </cell>
          <cell r="AV9320" t="str">
            <v>sc</v>
          </cell>
        </row>
        <row r="9321">
          <cell r="AP9321">
            <v>456624</v>
          </cell>
          <cell r="AQ9321">
            <v>19008270</v>
          </cell>
          <cell r="AR9321">
            <v>19</v>
          </cell>
          <cell r="AS9321">
            <v>42731</v>
          </cell>
          <cell r="AT9321" t="str">
            <v>SD Reservado Mantenimiento Rutinario IDU Circuito Movilidad EJECUCION SITP 2016 -</v>
          </cell>
          <cell r="AU9321">
            <v>0</v>
          </cell>
          <cell r="AV9321" t="str">
            <v>reservada por el IDU</v>
          </cell>
        </row>
        <row r="9322">
          <cell r="AP9322">
            <v>456750</v>
          </cell>
          <cell r="AQ9322">
            <v>19008320</v>
          </cell>
          <cell r="AR9322">
            <v>19</v>
          </cell>
          <cell r="AS9322">
            <v>42313</v>
          </cell>
          <cell r="AT9322" t="str">
            <v>IDU-72-2008 Terminado Mantenimiento Periódico IDU Circuito Movilidad  -</v>
          </cell>
          <cell r="AU9322">
            <v>0</v>
          </cell>
          <cell r="AV9322" t="str">
            <v>sc</v>
          </cell>
        </row>
        <row r="9323">
          <cell r="AP9323">
            <v>456759</v>
          </cell>
          <cell r="AQ9323">
            <v>19008324</v>
          </cell>
          <cell r="AR9323">
            <v>19</v>
          </cell>
          <cell r="AS9323">
            <v>42313</v>
          </cell>
          <cell r="AT9323" t="str">
            <v>IDU-72-2008 Terminado Rehabilitación IDU Circuito Movilidad  -Calzada2-POLIZA ESTABILIDAD ACTIVA</v>
          </cell>
          <cell r="AU9323">
            <v>43307</v>
          </cell>
          <cell r="AV9323" t="str">
            <v>sc</v>
          </cell>
        </row>
        <row r="9324">
          <cell r="AP9324">
            <v>456813</v>
          </cell>
          <cell r="AQ9324">
            <v>19008348</v>
          </cell>
          <cell r="AR9324">
            <v>19</v>
          </cell>
          <cell r="AS9324">
            <v>42412</v>
          </cell>
          <cell r="AT9324" t="str">
            <v>IDU-1806-2015 Contratado Mantenimiento Periódico IDU Arterial BRIGADA DE REACCIÓN VIAL -Sep3-POLIZA ESTABILIDAD ACTIVA</v>
          </cell>
          <cell r="AU9324">
            <v>43307</v>
          </cell>
          <cell r="AV9324" t="str">
            <v>sc</v>
          </cell>
        </row>
        <row r="9325">
          <cell r="AP9325">
            <v>456815</v>
          </cell>
          <cell r="AQ9325">
            <v>19008348</v>
          </cell>
          <cell r="AR9325">
            <v>19</v>
          </cell>
          <cell r="AS9325">
            <v>42412</v>
          </cell>
          <cell r="AT9325" t="str">
            <v>IDU-1806-2015 Contratado Mantenimiento Periódico IDU Arterial BRIGADA DE REACCIÓN VIAL -Sep3-POLIZA ESTABILIDAD ACTIVA</v>
          </cell>
          <cell r="AU9325">
            <v>43307</v>
          </cell>
          <cell r="AV9325" t="str">
            <v>sc</v>
          </cell>
        </row>
        <row r="9326">
          <cell r="AP9326">
            <v>456887</v>
          </cell>
          <cell r="AQ9326">
            <v>19008378</v>
          </cell>
          <cell r="AR9326">
            <v>19</v>
          </cell>
          <cell r="AS9326">
            <v>42731</v>
          </cell>
          <cell r="AT9326" t="str">
            <v>SD Reservado Mantenimiento Rutinario IDU Circuito Movilidad EJECUCION SITP 2016 -</v>
          </cell>
          <cell r="AU9326">
            <v>0</v>
          </cell>
          <cell r="AV9326" t="str">
            <v>reservada por el IDU</v>
          </cell>
        </row>
        <row r="9327">
          <cell r="AP9327">
            <v>456935</v>
          </cell>
          <cell r="AQ9327">
            <v>19008397</v>
          </cell>
          <cell r="AR9327">
            <v>19</v>
          </cell>
          <cell r="AS9327">
            <v>42313</v>
          </cell>
          <cell r="AT9327" t="str">
            <v>IDU-72-2008 Terminado Mantenimiento Periódico IDU Circuito Movilidad  -</v>
          </cell>
          <cell r="AU9327">
            <v>0</v>
          </cell>
          <cell r="AV9327" t="str">
            <v>sc</v>
          </cell>
        </row>
        <row r="9328">
          <cell r="AP9328">
            <v>456977</v>
          </cell>
          <cell r="AQ9328">
            <v>19008420</v>
          </cell>
          <cell r="AR9328">
            <v>19</v>
          </cell>
          <cell r="AS9328">
            <v>42412</v>
          </cell>
          <cell r="AT9328" t="str">
            <v>IDU-1806-2015 Contratado Mantenimiento Periódico IDU Arterial BRIGADA DE REACCIÓN VIAL -Calzada2-4-POLIZA ESTABILIDAD ACTIVA</v>
          </cell>
          <cell r="AU9328">
            <v>42957</v>
          </cell>
          <cell r="AV9328" t="str">
            <v>sc</v>
          </cell>
        </row>
        <row r="9329">
          <cell r="AP9329">
            <v>456979</v>
          </cell>
          <cell r="AQ9329">
            <v>19008420</v>
          </cell>
          <cell r="AR9329">
            <v>19</v>
          </cell>
          <cell r="AS9329">
            <v>42412</v>
          </cell>
          <cell r="AT9329" t="str">
            <v>IDU-1806-2015 Contratado Mantenimiento Periódico IDU Arterial BRIGADA DE REACCIÓN VIAL -Calzada2-4-POLIZA ESTABILIDAD ACTIVA</v>
          </cell>
          <cell r="AU9329">
            <v>42957</v>
          </cell>
          <cell r="AV9329" t="str">
            <v>sc</v>
          </cell>
        </row>
        <row r="9330">
          <cell r="AP9330">
            <v>457015</v>
          </cell>
          <cell r="AQ9330">
            <v>19008440</v>
          </cell>
          <cell r="AR9330">
            <v>19</v>
          </cell>
          <cell r="AS9330">
            <v>42313</v>
          </cell>
          <cell r="AT9330" t="str">
            <v>IDU-72-2008 Terminado Rehabilitación IDU Circuito Movilidad  -Calzada2-POLIZA ESTABILIDAD ACTIVA</v>
          </cell>
          <cell r="AU9330">
            <v>43307</v>
          </cell>
          <cell r="AV9330" t="str">
            <v>sc</v>
          </cell>
        </row>
        <row r="9331">
          <cell r="AP9331">
            <v>457120</v>
          </cell>
          <cell r="AQ9331">
            <v>19008491</v>
          </cell>
          <cell r="AR9331">
            <v>19</v>
          </cell>
          <cell r="AS9331">
            <v>42731</v>
          </cell>
          <cell r="AT9331" t="str">
            <v>SD Reservado Mantenimiento Rutinario IDU Circuito Movilidad EJECUCION SITP 2016 -</v>
          </cell>
          <cell r="AU9331">
            <v>0</v>
          </cell>
          <cell r="AV9331" t="str">
            <v>reservada por el IDU</v>
          </cell>
        </row>
        <row r="9332">
          <cell r="AP9332">
            <v>457159</v>
          </cell>
          <cell r="AQ9332">
            <v>19008508</v>
          </cell>
          <cell r="AR9332">
            <v>19</v>
          </cell>
          <cell r="AS9332">
            <v>42412</v>
          </cell>
          <cell r="AT9332" t="str">
            <v>IDU-1806-2015 Contratado Mantenimiento Periódico IDU Arterial BRIGADA DE REACCIÓN VIAL -Calzada2-4-POLIZA ESTABILIDAD ACTIVA</v>
          </cell>
          <cell r="AU9332">
            <v>42957</v>
          </cell>
          <cell r="AV9332" t="str">
            <v>sc</v>
          </cell>
        </row>
        <row r="9333">
          <cell r="AP9333">
            <v>457161</v>
          </cell>
          <cell r="AQ9333">
            <v>19008508</v>
          </cell>
          <cell r="AR9333">
            <v>19</v>
          </cell>
          <cell r="AS9333">
            <v>42412</v>
          </cell>
          <cell r="AT9333" t="str">
            <v>IDU-1806-2015 Contratado Mantenimiento Periódico IDU Arterial BRIGADA DE REACCIÓN VIAL -Calzada2-4-POLIZA ESTABILIDAD ACTIVA</v>
          </cell>
          <cell r="AU9333">
            <v>42957</v>
          </cell>
          <cell r="AV9333" t="str">
            <v>sc</v>
          </cell>
        </row>
        <row r="9334">
          <cell r="AP9334">
            <v>457230</v>
          </cell>
          <cell r="AQ9334">
            <v>19008535</v>
          </cell>
          <cell r="AR9334">
            <v>19</v>
          </cell>
          <cell r="AS9334">
            <v>42313</v>
          </cell>
          <cell r="AT9334" t="str">
            <v>IDU-72-2008 Terminado Mantenimiento Periódico IDU Circuito Movilidad  -</v>
          </cell>
          <cell r="AU9334">
            <v>0</v>
          </cell>
          <cell r="AV9334" t="str">
            <v>sc</v>
          </cell>
        </row>
        <row r="9335">
          <cell r="AP9335">
            <v>457266</v>
          </cell>
          <cell r="AQ9335">
            <v>19008554</v>
          </cell>
          <cell r="AR9335">
            <v>19</v>
          </cell>
          <cell r="AS9335">
            <v>42313</v>
          </cell>
          <cell r="AT9335" t="str">
            <v>IDU-72-2008 Terminado Rehabilitación IDU Circuito Movilidad  -Calzada2-POLIZA ESTABILIDAD ACTIVA</v>
          </cell>
          <cell r="AU9335">
            <v>43307</v>
          </cell>
          <cell r="AV9335" t="str">
            <v>sc</v>
          </cell>
        </row>
        <row r="9336">
          <cell r="AP9336">
            <v>457365</v>
          </cell>
          <cell r="AQ9336">
            <v>19008604</v>
          </cell>
          <cell r="AR9336">
            <v>19</v>
          </cell>
          <cell r="AS9336">
            <v>42412</v>
          </cell>
          <cell r="AT9336" t="str">
            <v>IDU-1806-2015 Contratado Mantenimiento Periódico IDU Arterial BRIGADA DE REACCIÓN VIAL -Calzada2-4-POLIZA ESTABILIDAD ACTIVA</v>
          </cell>
          <cell r="AU9336">
            <v>42957</v>
          </cell>
          <cell r="AV9336" t="str">
            <v>sc</v>
          </cell>
        </row>
        <row r="9337">
          <cell r="AP9337">
            <v>457367</v>
          </cell>
          <cell r="AQ9337">
            <v>19008604</v>
          </cell>
          <cell r="AR9337">
            <v>19</v>
          </cell>
          <cell r="AS9337">
            <v>42412</v>
          </cell>
          <cell r="AT9337" t="str">
            <v>IDU-1806-2015 Contratado Mantenimiento Periódico IDU Arterial BRIGADA DE REACCIÓN VIAL -Calzada2-4-POLIZA ESTABILIDAD ACTIVA</v>
          </cell>
          <cell r="AU9337">
            <v>42957</v>
          </cell>
          <cell r="AV9337" t="str">
            <v>sc</v>
          </cell>
        </row>
        <row r="9338">
          <cell r="AP9338">
            <v>457379</v>
          </cell>
          <cell r="AQ9338">
            <v>19008608</v>
          </cell>
          <cell r="AR9338">
            <v>19</v>
          </cell>
          <cell r="AS9338">
            <v>42731</v>
          </cell>
          <cell r="AT9338" t="str">
            <v>SD Reservado Mantenimiento Rutinario IDU Circuito Movilidad EJECUCION SITP 2016 -</v>
          </cell>
          <cell r="AU9338">
            <v>0</v>
          </cell>
          <cell r="AV9338" t="str">
            <v>reservada por el IDU</v>
          </cell>
        </row>
        <row r="9339">
          <cell r="AP9339">
            <v>457499</v>
          </cell>
          <cell r="AQ9339">
            <v>19008675</v>
          </cell>
          <cell r="AR9339">
            <v>19</v>
          </cell>
          <cell r="AS9339">
            <v>42313</v>
          </cell>
          <cell r="AT9339" t="str">
            <v>IDU-72-2008 Terminado Rehabilitación IDU Circuito Movilidad  -Calzada2-POLIZA ESTABILIDAD ACTIVA</v>
          </cell>
          <cell r="AU9339">
            <v>43307</v>
          </cell>
          <cell r="AV9339" t="str">
            <v>sc</v>
          </cell>
        </row>
        <row r="9340">
          <cell r="AP9340">
            <v>457625</v>
          </cell>
          <cell r="AQ9340">
            <v>19008732</v>
          </cell>
          <cell r="AR9340">
            <v>19</v>
          </cell>
          <cell r="AS9340">
            <v>42731</v>
          </cell>
          <cell r="AT9340" t="str">
            <v>SD Reservado Mantenimiento Rutinario IDU Circuito Movilidad EJECUCION SITP 2016 -</v>
          </cell>
          <cell r="AU9340">
            <v>0</v>
          </cell>
          <cell r="AV9340" t="str">
            <v>reservada por el IDU</v>
          </cell>
        </row>
        <row r="9341">
          <cell r="AP9341">
            <v>457724</v>
          </cell>
          <cell r="AQ9341">
            <v>19008770</v>
          </cell>
          <cell r="AR9341">
            <v>19</v>
          </cell>
          <cell r="AS9341">
            <v>42313</v>
          </cell>
          <cell r="AT9341" t="str">
            <v>IDU-72-2008 Terminado Rehabilitación IDU Circuito Movilidad  -Calzada2-POLIZA ESTABILIDAD ACTIVA</v>
          </cell>
          <cell r="AU9341">
            <v>43307</v>
          </cell>
          <cell r="AV9341" t="str">
            <v>sc</v>
          </cell>
        </row>
        <row r="9342">
          <cell r="AP9342">
            <v>457931</v>
          </cell>
          <cell r="AQ9342">
            <v>19008861</v>
          </cell>
          <cell r="AR9342">
            <v>19</v>
          </cell>
          <cell r="AS9342">
            <v>42731</v>
          </cell>
          <cell r="AT9342" t="str">
            <v>SD Reservado Mantenimiento Rutinario IDU Circuito Movilidad EJECUCION SITP 2016 -</v>
          </cell>
          <cell r="AU9342">
            <v>0</v>
          </cell>
          <cell r="AV9342" t="str">
            <v>reservada por el IDU</v>
          </cell>
        </row>
        <row r="9343">
          <cell r="AP9343">
            <v>457958</v>
          </cell>
          <cell r="AQ9343">
            <v>19008874</v>
          </cell>
          <cell r="AR9343">
            <v>19</v>
          </cell>
          <cell r="AS9343">
            <v>42412</v>
          </cell>
          <cell r="AT9343" t="str">
            <v>IDU-1806-2015 Contratado Mantenimiento Periódico IDU Arterial BRIGADA DE REACCIÓN VIAL -</v>
          </cell>
          <cell r="AU9343">
            <v>0</v>
          </cell>
          <cell r="AV9343" t="str">
            <v>sc</v>
          </cell>
        </row>
        <row r="9344">
          <cell r="AP9344">
            <v>457960</v>
          </cell>
          <cell r="AQ9344">
            <v>19008874</v>
          </cell>
          <cell r="AR9344">
            <v>19</v>
          </cell>
          <cell r="AS9344">
            <v>42412</v>
          </cell>
          <cell r="AT9344" t="str">
            <v>IDU-1806-2015 Contratado Mantenimiento Periódico IDU Arterial BRIGADA DE REACCIÓN VIAL -</v>
          </cell>
          <cell r="AU9344">
            <v>0</v>
          </cell>
          <cell r="AV9344" t="str">
            <v>sc</v>
          </cell>
        </row>
        <row r="9345">
          <cell r="AP9345">
            <v>458035</v>
          </cell>
          <cell r="AQ9345">
            <v>19008911</v>
          </cell>
          <cell r="AR9345">
            <v>19</v>
          </cell>
          <cell r="AS9345">
            <v>42313</v>
          </cell>
          <cell r="AT9345" t="str">
            <v>IDU-72-2008 Terminado Rehabilitación IDU Circuito Movilidad  -Calzada2-POLIZA ESTABILIDAD ACTIVA</v>
          </cell>
          <cell r="AU9345">
            <v>43307</v>
          </cell>
          <cell r="AV9345" t="str">
            <v>sc</v>
          </cell>
        </row>
        <row r="9346">
          <cell r="AP9346">
            <v>458122</v>
          </cell>
          <cell r="AQ9346">
            <v>19008951</v>
          </cell>
          <cell r="AR9346">
            <v>19</v>
          </cell>
          <cell r="AS9346">
            <v>42515</v>
          </cell>
          <cell r="AT9346" t="str">
            <v>IDU-2128-2013 Excluido Conservacion IDU Circuito Movilidad SD Excluido con diagnostico--POLIZA ESTABILIDAD ACTIVA</v>
          </cell>
          <cell r="AU9346">
            <v>44466</v>
          </cell>
          <cell r="AV9346" t="str">
            <v>viable</v>
          </cell>
        </row>
        <row r="9347">
          <cell r="AP9347">
            <v>458248</v>
          </cell>
          <cell r="AQ9347">
            <v>19009007</v>
          </cell>
          <cell r="AR9347">
            <v>19</v>
          </cell>
          <cell r="AS9347">
            <v>42515</v>
          </cell>
          <cell r="AT9347" t="str">
            <v>IDU-2128-2013 Excluido Conservacion IDU Circuito Movilidad SD Excluido con diagnostico--POLIZA ESTABILIDAD ACTIVA</v>
          </cell>
          <cell r="AU9347">
            <v>44466</v>
          </cell>
          <cell r="AV9347" t="str">
            <v>viable</v>
          </cell>
        </row>
        <row r="9348">
          <cell r="AP9348">
            <v>458572</v>
          </cell>
          <cell r="AQ9348">
            <v>19009159</v>
          </cell>
          <cell r="AR9348">
            <v>19</v>
          </cell>
          <cell r="AS9348">
            <v>41912</v>
          </cell>
          <cell r="AT9348" t="str">
            <v>CONV-IDU-1323-2013 Terminado Mantenimiento Periódico UAERMV Local  -</v>
          </cell>
          <cell r="AU9348">
            <v>0</v>
          </cell>
          <cell r="AV9348" t="str">
            <v>sc</v>
          </cell>
        </row>
        <row r="9349">
          <cell r="AP9349">
            <v>458629</v>
          </cell>
          <cell r="AQ9349">
            <v>19009190</v>
          </cell>
          <cell r="AR9349">
            <v>19</v>
          </cell>
          <cell r="AS9349">
            <v>42412</v>
          </cell>
          <cell r="AT9349" t="str">
            <v>IDU-1806-2015 Contratado Mantenimiento Periódico IDU Arterial BRIGADA DE REACCIÓN VIAL -Calzada2-4-POLIZA ESTABILIDAD ACTIVA</v>
          </cell>
          <cell r="AU9349">
            <v>43307</v>
          </cell>
          <cell r="AV9349" t="str">
            <v>sc</v>
          </cell>
        </row>
        <row r="9350">
          <cell r="AP9350">
            <v>458631</v>
          </cell>
          <cell r="AQ9350">
            <v>19009190</v>
          </cell>
          <cell r="AR9350">
            <v>19</v>
          </cell>
          <cell r="AS9350">
            <v>42412</v>
          </cell>
          <cell r="AT9350" t="str">
            <v>IDU-1806-2015 Contratado Mantenimiento Periódico IDU Arterial BRIGADA DE REACCIÓN VIAL -Calzada2-4-POLIZA ESTABILIDAD ACTIVA</v>
          </cell>
          <cell r="AU9350">
            <v>43307</v>
          </cell>
          <cell r="AV9350" t="str">
            <v>sc</v>
          </cell>
        </row>
        <row r="9351">
          <cell r="AP9351">
            <v>459642</v>
          </cell>
          <cell r="AQ9351">
            <v>19009768</v>
          </cell>
          <cell r="AR9351">
            <v>19</v>
          </cell>
          <cell r="AS9351">
            <v>42313</v>
          </cell>
          <cell r="AT9351" t="str">
            <v>IDU-1718-2014 En Ejecución Acciones de Movilidad IDU Circuito Movilidad  --POLIZA ESTABILIDAD ACTIVA</v>
          </cell>
          <cell r="AU9351">
            <v>44466</v>
          </cell>
          <cell r="AV9351" t="str">
            <v>POLIZA ESTABILIDAD activa IDU 1718/14</v>
          </cell>
        </row>
        <row r="9352">
          <cell r="AP9352">
            <v>459678</v>
          </cell>
          <cell r="AQ9352">
            <v>50007741</v>
          </cell>
          <cell r="AR9352">
            <v>19</v>
          </cell>
          <cell r="AS9352">
            <v>42409</v>
          </cell>
          <cell r="AT9352" t="str">
            <v>IDU-1718-2014 Terminado Mantenimiento Rutinario IDU Circuito Movilidad  --POLIZA ESTABILIDAD ACTIVA</v>
          </cell>
          <cell r="AU9352">
            <v>44466</v>
          </cell>
          <cell r="AV9352" t="str">
            <v>POLIZA ESTABILIDAD activa IDU 1718/14</v>
          </cell>
        </row>
        <row r="9353">
          <cell r="AP9353">
            <v>459768</v>
          </cell>
          <cell r="AQ9353">
            <v>19009831</v>
          </cell>
          <cell r="AR9353">
            <v>19</v>
          </cell>
          <cell r="AS9353">
            <v>42731</v>
          </cell>
          <cell r="AT9353" t="str">
            <v>SD Reservado Mejoramiento con Material Fresado IDU Circuito Movilidad EJECUCION SITP 2016 -</v>
          </cell>
          <cell r="AU9353">
            <v>0</v>
          </cell>
          <cell r="AV9353" t="str">
            <v>reservada por el IDU</v>
          </cell>
        </row>
        <row r="9354">
          <cell r="AP9354">
            <v>459825</v>
          </cell>
          <cell r="AQ9354">
            <v>19009872</v>
          </cell>
          <cell r="AR9354">
            <v>19</v>
          </cell>
          <cell r="AS9354">
            <v>42313</v>
          </cell>
          <cell r="AT9354" t="str">
            <v>IDU-1718-2014 En Ejecución Acciones de Movilidad IDU Circuito Movilidad  --POLIZA ESTABILIDAD ACTIVA</v>
          </cell>
          <cell r="AU9354">
            <v>44466</v>
          </cell>
          <cell r="AV9354" t="str">
            <v>POLIZA ESTABILIDAD activa IDU 1718/14</v>
          </cell>
        </row>
        <row r="9355">
          <cell r="AP9355">
            <v>459846</v>
          </cell>
          <cell r="AQ9355">
            <v>19009884</v>
          </cell>
          <cell r="AR9355">
            <v>19</v>
          </cell>
          <cell r="AS9355">
            <v>42731</v>
          </cell>
          <cell r="AT9355" t="str">
            <v>SD Reservado Mejoramiento con Material Fresado IDU Circuito Movilidad EJECUCION SITP 2016 -</v>
          </cell>
          <cell r="AU9355">
            <v>0</v>
          </cell>
          <cell r="AV9355" t="str">
            <v>reservada por el IDU</v>
          </cell>
        </row>
        <row r="9356">
          <cell r="AP9356">
            <v>459918</v>
          </cell>
          <cell r="AQ9356">
            <v>19009932</v>
          </cell>
          <cell r="AR9356">
            <v>19</v>
          </cell>
          <cell r="AS9356">
            <v>42313</v>
          </cell>
          <cell r="AT9356" t="str">
            <v>IDU-1718-2014 En Ejecución Acciones de Movilidad IDU Circuito Movilidad  --POLIZA ESTABILIDAD ACTIVA</v>
          </cell>
          <cell r="AU9356">
            <v>44466</v>
          </cell>
          <cell r="AV9356" t="str">
            <v>POLIZA ESTABILIDAD activa IDU 1718/14</v>
          </cell>
        </row>
        <row r="9357">
          <cell r="AP9357">
            <v>460005</v>
          </cell>
          <cell r="AQ9357">
            <v>19009995</v>
          </cell>
          <cell r="AR9357">
            <v>19</v>
          </cell>
          <cell r="AS9357">
            <v>42409</v>
          </cell>
          <cell r="AT9357" t="str">
            <v>IDU-1718-2014 Terminado Mantenimiento Rutinario IDU Circuito Movilidad  --POLIZA ESTABILIDAD ACTIVA</v>
          </cell>
          <cell r="AU9357">
            <v>44466</v>
          </cell>
          <cell r="AV9357" t="str">
            <v>POLIZA ESTABILIDAD activa IDU 1718/16</v>
          </cell>
        </row>
        <row r="9358">
          <cell r="AP9358">
            <v>460008</v>
          </cell>
          <cell r="AQ9358">
            <v>19009996</v>
          </cell>
          <cell r="AR9358">
            <v>19</v>
          </cell>
          <cell r="AS9358">
            <v>42731</v>
          </cell>
          <cell r="AT9358" t="str">
            <v>SD Reservado Mejoramiento con Material Fresado IDU Circuito Movilidad EJECUCION SITP 2016 -</v>
          </cell>
          <cell r="AU9358">
            <v>0</v>
          </cell>
          <cell r="AV9358" t="str">
            <v>reservada por el IDU</v>
          </cell>
        </row>
        <row r="9359">
          <cell r="AP9359">
            <v>460032</v>
          </cell>
          <cell r="AQ9359">
            <v>50008042</v>
          </cell>
          <cell r="AR9359">
            <v>19</v>
          </cell>
          <cell r="AS9359">
            <v>42409</v>
          </cell>
          <cell r="AT9359" t="str">
            <v>IDU-1718-2014 Terminado Mantenimiento Rutinario IDU Circuito Movilidad  --POLIZA ESTABILIDAD ACTIVA</v>
          </cell>
          <cell r="AU9359">
            <v>44466</v>
          </cell>
          <cell r="AV9359" t="str">
            <v>POLIZA ESTABILIDAD activa IDU 1718/16</v>
          </cell>
        </row>
        <row r="9360">
          <cell r="AP9360">
            <v>460062</v>
          </cell>
          <cell r="AQ9360">
            <v>19010043</v>
          </cell>
          <cell r="AR9360">
            <v>19</v>
          </cell>
          <cell r="AS9360">
            <v>42731</v>
          </cell>
          <cell r="AT9360" t="str">
            <v>SD Reservado Mejoramiento con Material Fresado IDU Circuito Movilidad EJECUCION SITP 2016 -</v>
          </cell>
          <cell r="AU9360">
            <v>0</v>
          </cell>
          <cell r="AV9360" t="str">
            <v>reservada por el IDU</v>
          </cell>
        </row>
        <row r="9361">
          <cell r="AP9361">
            <v>460224</v>
          </cell>
          <cell r="AQ9361">
            <v>19010134</v>
          </cell>
          <cell r="AR9361">
            <v>19</v>
          </cell>
          <cell r="AS9361">
            <v>42313</v>
          </cell>
          <cell r="AT9361" t="str">
            <v>CONV-1323-2013 Terminado Acciones de Movilidad IDU Circuito Movilidad  -Calzada 2-POLIZA ESTABILIDAD ACTIVA</v>
          </cell>
          <cell r="AU9361">
            <v>43816</v>
          </cell>
          <cell r="AV9361" t="str">
            <v>POLIZA ESTABILIDAD activa IDU 1718/16</v>
          </cell>
        </row>
        <row r="9362">
          <cell r="AP9362">
            <v>460296</v>
          </cell>
          <cell r="AQ9362">
            <v>19010172</v>
          </cell>
          <cell r="AR9362">
            <v>19</v>
          </cell>
          <cell r="AS9362">
            <v>42313</v>
          </cell>
          <cell r="AT9362" t="str">
            <v>CONV-1323-2013 Terminado Acciones de Movilidad IDU Circuito Movilidad  -Calzada 2-POLIZA ESTABILIDAD ACTIVA</v>
          </cell>
          <cell r="AU9362">
            <v>43816</v>
          </cell>
          <cell r="AV9362" t="str">
            <v>POLIZA ESTABILIDAD activa IDU 1718/16</v>
          </cell>
        </row>
        <row r="9363">
          <cell r="AP9363">
            <v>460377</v>
          </cell>
          <cell r="AQ9363">
            <v>19010146</v>
          </cell>
          <cell r="AR9363">
            <v>19</v>
          </cell>
          <cell r="AS9363">
            <v>42731</v>
          </cell>
          <cell r="AT9363" t="str">
            <v>SD Reservado Mejoramiento con Material Fresado IDU Circuito Movilidad EJECUCION SITP 2016 -</v>
          </cell>
          <cell r="AU9363">
            <v>0</v>
          </cell>
          <cell r="AV9363" t="str">
            <v>sc</v>
          </cell>
        </row>
        <row r="9364">
          <cell r="AP9364">
            <v>461223</v>
          </cell>
          <cell r="AQ9364">
            <v>19010611</v>
          </cell>
          <cell r="AR9364">
            <v>19</v>
          </cell>
          <cell r="AS9364">
            <v>42632</v>
          </cell>
          <cell r="AT9364" t="str">
            <v>SD Reservado Conservacion FDL CIUDAD BOLIVAR Circuito Movilidad SD -</v>
          </cell>
          <cell r="AU9364">
            <v>0</v>
          </cell>
          <cell r="AV9364" t="str">
            <v>reservada por el FDL</v>
          </cell>
        </row>
        <row r="9365">
          <cell r="AP9365">
            <v>461310</v>
          </cell>
          <cell r="AQ9365">
            <v>19010663</v>
          </cell>
          <cell r="AR9365">
            <v>19</v>
          </cell>
          <cell r="AS9365">
            <v>40575</v>
          </cell>
          <cell r="AT9365" t="str">
            <v>UMV-78-2010 Terminado Mantenimiento Periódico UAERMV Local  -</v>
          </cell>
          <cell r="AU9365">
            <v>0</v>
          </cell>
          <cell r="AV9365" t="str">
            <v>sc</v>
          </cell>
        </row>
        <row r="9366">
          <cell r="AP9366">
            <v>462252</v>
          </cell>
          <cell r="AQ9366">
            <v>19011210</v>
          </cell>
          <cell r="AR9366">
            <v>19</v>
          </cell>
          <cell r="AS9366">
            <v>42731</v>
          </cell>
          <cell r="AT9366" t="str">
            <v>SD Reservado Mantenimiento Periódico IDU Circuito Movilidad EJECUCION SITP 2016 -</v>
          </cell>
          <cell r="AU9366">
            <v>0</v>
          </cell>
          <cell r="AV9366" t="str">
            <v>reservada por el IDU</v>
          </cell>
        </row>
        <row r="9367">
          <cell r="AP9367">
            <v>462662</v>
          </cell>
          <cell r="AQ9367">
            <v>19011427</v>
          </cell>
          <cell r="AR9367">
            <v>19</v>
          </cell>
          <cell r="AS9367">
            <v>42412</v>
          </cell>
          <cell r="AT9367" t="str">
            <v>IDU-1806-2015 Contratado Mantenimiento Periódico IDU Arterial BRIGADA DE REACCIÓN VIAL -</v>
          </cell>
          <cell r="AU9367">
            <v>0</v>
          </cell>
          <cell r="AV9367" t="str">
            <v>sc</v>
          </cell>
        </row>
        <row r="9368">
          <cell r="AP9368">
            <v>462664</v>
          </cell>
          <cell r="AQ9368">
            <v>19011427</v>
          </cell>
          <cell r="AR9368">
            <v>19</v>
          </cell>
          <cell r="AS9368">
            <v>42412</v>
          </cell>
          <cell r="AT9368" t="str">
            <v>IDU-1806-2015 Contratado Mantenimiento Periódico IDU Arterial BRIGADA DE REACCIÓN VIAL -</v>
          </cell>
          <cell r="AU9368">
            <v>0</v>
          </cell>
          <cell r="AV9368" t="str">
            <v>sc</v>
          </cell>
        </row>
        <row r="9369">
          <cell r="AP9369">
            <v>463429</v>
          </cell>
          <cell r="AQ9369">
            <v>19011813</v>
          </cell>
          <cell r="AR9369">
            <v>19</v>
          </cell>
          <cell r="AS9369">
            <v>42313</v>
          </cell>
          <cell r="AT9369" t="str">
            <v>IDU-57-2012 Terminado Acciones de Movilidad IDU Arterial  -</v>
          </cell>
          <cell r="AU9369">
            <v>0</v>
          </cell>
          <cell r="AV9369" t="str">
            <v>Av camino a pasquilla ARTERIAL</v>
          </cell>
        </row>
        <row r="9370">
          <cell r="AP9370">
            <v>463489</v>
          </cell>
          <cell r="AQ9370">
            <v>19011848</v>
          </cell>
          <cell r="AR9370">
            <v>19</v>
          </cell>
          <cell r="AS9370">
            <v>42313</v>
          </cell>
          <cell r="AT9370" t="str">
            <v>IDU-57-2012 Terminado Acciones de Movilidad IDU Arterial  -</v>
          </cell>
          <cell r="AU9370">
            <v>0</v>
          </cell>
          <cell r="AV9370" t="str">
            <v>Av camino a pasquilla ARTERIAL</v>
          </cell>
        </row>
        <row r="9371">
          <cell r="AP9371">
            <v>463996</v>
          </cell>
          <cell r="AQ9371">
            <v>19012113</v>
          </cell>
          <cell r="AR9371">
            <v>19</v>
          </cell>
          <cell r="AS9371">
            <v>42731</v>
          </cell>
          <cell r="AT9371" t="str">
            <v>SD Reservado Mejoramiento con Material Fresado IDU Circuito Movilidad EJECUCION SITP 2016 -</v>
          </cell>
          <cell r="AU9371">
            <v>0</v>
          </cell>
          <cell r="AV9371" t="str">
            <v>reservada por el IDU</v>
          </cell>
        </row>
        <row r="9372">
          <cell r="AP9372">
            <v>464233</v>
          </cell>
          <cell r="AQ9372">
            <v>19012223</v>
          </cell>
          <cell r="AR9372">
            <v>19</v>
          </cell>
          <cell r="AS9372">
            <v>42731</v>
          </cell>
          <cell r="AT9372" t="str">
            <v>SD Reservado Mejoramiento con Material Fresado IDU Circuito Movilidad EJECUCION SITP 2016 -</v>
          </cell>
          <cell r="AU9372">
            <v>0</v>
          </cell>
          <cell r="AV9372" t="str">
            <v>reservada por el IDU</v>
          </cell>
        </row>
        <row r="9373">
          <cell r="AP9373">
            <v>464395</v>
          </cell>
          <cell r="AQ9373">
            <v>19012294</v>
          </cell>
          <cell r="AR9373">
            <v>19</v>
          </cell>
          <cell r="AS9373">
            <v>42731</v>
          </cell>
          <cell r="AT9373" t="str">
            <v>SD Reservado Mejoramiento con Material Fresado IDU Circuito Movilidad EJECUCION SITP 2016 -</v>
          </cell>
          <cell r="AU9373">
            <v>0</v>
          </cell>
          <cell r="AV9373" t="str">
            <v>reservada por el IDU</v>
          </cell>
        </row>
        <row r="9374">
          <cell r="AP9374">
            <v>465118</v>
          </cell>
          <cell r="AQ9374">
            <v>19012660</v>
          </cell>
          <cell r="AR9374">
            <v>19</v>
          </cell>
          <cell r="AS9374">
            <v>42573</v>
          </cell>
          <cell r="AT9374" t="str">
            <v>SD Terminado Rehabilitación UAERMV Circuito Movilidad  Reporte Ejecución Junio 2016-</v>
          </cell>
          <cell r="AU9374">
            <v>0</v>
          </cell>
          <cell r="AV9374" t="str">
            <v>sc</v>
          </cell>
        </row>
        <row r="9375">
          <cell r="AP9375">
            <v>465579</v>
          </cell>
          <cell r="AQ9375">
            <v>19012826</v>
          </cell>
          <cell r="AR9375">
            <v>19</v>
          </cell>
          <cell r="AS9375">
            <v>42412</v>
          </cell>
          <cell r="AT9375" t="str">
            <v>IDU-1806-2015 Contratado Mantenimiento Periódico IDU Arterial BRIGADA DE REACCIÓN VIAL -</v>
          </cell>
          <cell r="AU9375">
            <v>0</v>
          </cell>
          <cell r="AV9375" t="str">
            <v>sc</v>
          </cell>
        </row>
        <row r="9376">
          <cell r="AP9376">
            <v>465581</v>
          </cell>
          <cell r="AQ9376">
            <v>19012826</v>
          </cell>
          <cell r="AR9376">
            <v>19</v>
          </cell>
          <cell r="AS9376">
            <v>42412</v>
          </cell>
          <cell r="AT9376" t="str">
            <v>IDU-1806-2015 Contratado Mantenimiento Periódico IDU Arterial BRIGADA DE REACCIÓN VIAL -</v>
          </cell>
          <cell r="AU9376">
            <v>0</v>
          </cell>
          <cell r="AV9376" t="str">
            <v>sc</v>
          </cell>
        </row>
        <row r="9377">
          <cell r="AP9377">
            <v>465584</v>
          </cell>
          <cell r="AQ9377">
            <v>50007796</v>
          </cell>
          <cell r="AR9377">
            <v>19</v>
          </cell>
          <cell r="AS9377">
            <v>42412</v>
          </cell>
          <cell r="AT9377" t="str">
            <v>IDU-1806-2015 Contratado Mantenimiento Periódico IDU Arterial BRIGADA DE REACCIÓN VIAL -Calzada4-POLIZA ESTABILIDAD ACTIVA</v>
          </cell>
          <cell r="AU9377">
            <v>42957</v>
          </cell>
          <cell r="AV9377" t="str">
            <v>sc</v>
          </cell>
        </row>
        <row r="9378">
          <cell r="AP9378">
            <v>465586</v>
          </cell>
          <cell r="AQ9378">
            <v>50007796</v>
          </cell>
          <cell r="AR9378">
            <v>19</v>
          </cell>
          <cell r="AS9378">
            <v>42412</v>
          </cell>
          <cell r="AT9378" t="str">
            <v>IDU-1806-2015 Contratado Mantenimiento Periódico IDU Arterial BRIGADA DE REACCIÓN VIAL -Calzada4-POLIZA ESTABILIDAD ACTIVA</v>
          </cell>
          <cell r="AU9378">
            <v>42957</v>
          </cell>
          <cell r="AV9378" t="str">
            <v>sc</v>
          </cell>
        </row>
        <row r="9379">
          <cell r="AP9379">
            <v>465594</v>
          </cell>
          <cell r="AQ9379">
            <v>19012831</v>
          </cell>
          <cell r="AR9379">
            <v>19</v>
          </cell>
          <cell r="AS9379">
            <v>42412</v>
          </cell>
          <cell r="AT9379" t="str">
            <v>IDU-1806-2015 Contratado Mantenimiento Periódico IDU Arterial BRIGADA DE REACCIÓN VIAL -</v>
          </cell>
          <cell r="AU9379">
            <v>0</v>
          </cell>
          <cell r="AV9379" t="str">
            <v>sc</v>
          </cell>
        </row>
        <row r="9380">
          <cell r="AP9380">
            <v>465596</v>
          </cell>
          <cell r="AQ9380">
            <v>19012831</v>
          </cell>
          <cell r="AR9380">
            <v>19</v>
          </cell>
          <cell r="AS9380">
            <v>42412</v>
          </cell>
          <cell r="AT9380" t="str">
            <v>IDU-1806-2015 Contratado Mantenimiento Periódico IDU Arterial BRIGADA DE REACCIÓN VIAL -</v>
          </cell>
          <cell r="AU9380">
            <v>0</v>
          </cell>
          <cell r="AV9380" t="str">
            <v>sc</v>
          </cell>
        </row>
        <row r="9381">
          <cell r="AP9381">
            <v>465609</v>
          </cell>
          <cell r="AQ9381">
            <v>19012832</v>
          </cell>
          <cell r="AR9381">
            <v>19</v>
          </cell>
          <cell r="AS9381">
            <v>42313</v>
          </cell>
          <cell r="AT9381" t="str">
            <v>IDU-72-2008 Terminado Construcción IDU Arterial  -Calzada2-4-POLIZA ESTABILIDAD ACTIVA</v>
          </cell>
          <cell r="AU9381">
            <v>42957</v>
          </cell>
          <cell r="AV9381" t="str">
            <v>sc</v>
          </cell>
        </row>
        <row r="9382">
          <cell r="AP9382">
            <v>465619</v>
          </cell>
          <cell r="AQ9382">
            <v>19012834</v>
          </cell>
          <cell r="AR9382">
            <v>19</v>
          </cell>
          <cell r="AS9382">
            <v>42313</v>
          </cell>
          <cell r="AT9382" t="str">
            <v>IDU-72-2008 Terminado Construcción IDU Arterial  -Sep3-POLIZA ESTABILIDAD ACTIVA</v>
          </cell>
          <cell r="AU9382">
            <v>43307</v>
          </cell>
          <cell r="AV9382" t="str">
            <v>sc</v>
          </cell>
        </row>
        <row r="9383">
          <cell r="AP9383">
            <v>465629</v>
          </cell>
          <cell r="AQ9383">
            <v>19012836</v>
          </cell>
          <cell r="AR9383">
            <v>19</v>
          </cell>
          <cell r="AS9383">
            <v>42313</v>
          </cell>
          <cell r="AT9383" t="str">
            <v>IDU-72-2008 Terminado Construcción IDU Arterial  -Calzada2-4-POLIZA ESTABILIDAD ACTIVA</v>
          </cell>
          <cell r="AU9383">
            <v>42957</v>
          </cell>
          <cell r="AV9383" t="str">
            <v>sc</v>
          </cell>
        </row>
        <row r="9384">
          <cell r="AP9384">
            <v>465739</v>
          </cell>
          <cell r="AQ9384">
            <v>19012866</v>
          </cell>
          <cell r="AR9384">
            <v>19</v>
          </cell>
          <cell r="AS9384">
            <v>42731</v>
          </cell>
          <cell r="AT9384" t="str">
            <v>SD Reservado Mantenimiento Rutinario IDU Circuito Movilidad EJECUCION SITP 2016 -</v>
          </cell>
          <cell r="AU9384">
            <v>0</v>
          </cell>
          <cell r="AV9384" t="str">
            <v>reservada por el IDU</v>
          </cell>
        </row>
        <row r="9385">
          <cell r="AP9385">
            <v>465745</v>
          </cell>
          <cell r="AQ9385">
            <v>19012868</v>
          </cell>
          <cell r="AR9385">
            <v>19</v>
          </cell>
          <cell r="AS9385">
            <v>42313</v>
          </cell>
          <cell r="AT9385" t="str">
            <v>IDU-2128-2013 Terminado Mantenimiento Rutinario IDU Local  --POLIZA ESTABILIDAD ACTIVA</v>
          </cell>
          <cell r="AU9385">
            <v>44466</v>
          </cell>
          <cell r="AV9385" t="str">
            <v>POLIZA ESTABILIDAD activa IDU 1718/16</v>
          </cell>
        </row>
        <row r="9386">
          <cell r="AP9386">
            <v>472900</v>
          </cell>
          <cell r="AQ9386">
            <v>19012911</v>
          </cell>
          <cell r="AR9386">
            <v>19</v>
          </cell>
          <cell r="AS9386">
            <v>42313</v>
          </cell>
          <cell r="AT9386" t="str">
            <v>IDU-1718-2014 En Ejecución Acciones de Movilidad IDU Circuito Movilidad  --POLIZA ESTABILIDAD ACTIVA</v>
          </cell>
          <cell r="AU9386">
            <v>44466</v>
          </cell>
          <cell r="AV9386" t="str">
            <v>POLIZA ESTABILIDAD activa IDU 1718/14</v>
          </cell>
        </row>
        <row r="9387">
          <cell r="AP9387">
            <v>472967</v>
          </cell>
          <cell r="AQ9387">
            <v>19012985</v>
          </cell>
          <cell r="AR9387">
            <v>19</v>
          </cell>
          <cell r="AS9387">
            <v>42731</v>
          </cell>
          <cell r="AT9387" t="str">
            <v>SD Reservado Rehabilitación IDU Circuito Movilidad EJECUCION SITP 2016 -</v>
          </cell>
          <cell r="AU9387">
            <v>0</v>
          </cell>
          <cell r="AV9387" t="str">
            <v>reservada por el IDU</v>
          </cell>
        </row>
        <row r="9388">
          <cell r="AP9388">
            <v>472968</v>
          </cell>
          <cell r="AQ9388">
            <v>19012986</v>
          </cell>
          <cell r="AR9388">
            <v>19</v>
          </cell>
          <cell r="AS9388">
            <v>42731</v>
          </cell>
          <cell r="AT9388" t="str">
            <v>SD Reservado Mejoramiento con Material Fresado IDU Circuito Movilidad EJECUCION SITP 2016 -</v>
          </cell>
          <cell r="AU9388">
            <v>0</v>
          </cell>
          <cell r="AV9388" t="str">
            <v>reservada por el IDU</v>
          </cell>
        </row>
        <row r="9389">
          <cell r="AP9389">
            <v>472983</v>
          </cell>
          <cell r="AQ9389">
            <v>19013012</v>
          </cell>
          <cell r="AR9389">
            <v>19</v>
          </cell>
          <cell r="AS9389">
            <v>42313</v>
          </cell>
          <cell r="AT9389" t="str">
            <v>IDU-72-2008 Terminado Mantenimiento Periódico IDU Circuito Movilidad  --POLIZA ESTABILIDAD ACTIVA</v>
          </cell>
          <cell r="AU9389">
            <v>44466</v>
          </cell>
          <cell r="AV9389" t="str">
            <v>POLIZA ESTABILIDAD activa IDU 1718/14</v>
          </cell>
        </row>
        <row r="9390">
          <cell r="AP9390">
            <v>490118</v>
          </cell>
          <cell r="AQ9390">
            <v>19009147</v>
          </cell>
          <cell r="AR9390">
            <v>19</v>
          </cell>
          <cell r="AS9390">
            <v>42667</v>
          </cell>
          <cell r="AT9390" t="str">
            <v>SD Terminado Mantenimiento Periódico UAERMV Rural SD Intervenida 02/07/2014 Reporte depuración ejecución UMV-</v>
          </cell>
          <cell r="AU9390">
            <v>0</v>
          </cell>
          <cell r="AV9390" t="str">
            <v>sc</v>
          </cell>
        </row>
        <row r="9391">
          <cell r="AP9391">
            <v>490119</v>
          </cell>
          <cell r="AQ9391">
            <v>19009148</v>
          </cell>
          <cell r="AR9391">
            <v>19</v>
          </cell>
          <cell r="AS9391">
            <v>42667</v>
          </cell>
          <cell r="AT9391" t="str">
            <v>SD Terminado Mantenimiento Periódico UAERMV Rural SD Intervenida 05/07/2014 Reporte depuración ejecución UMV-</v>
          </cell>
          <cell r="AU9391">
            <v>0</v>
          </cell>
          <cell r="AV9391" t="str">
            <v>sc</v>
          </cell>
        </row>
        <row r="9392">
          <cell r="AP9392">
            <v>490120</v>
          </cell>
          <cell r="AQ9392">
            <v>19009150</v>
          </cell>
          <cell r="AR9392">
            <v>19</v>
          </cell>
          <cell r="AS9392">
            <v>42667</v>
          </cell>
          <cell r="AT9392" t="str">
            <v>SD Terminado Mantenimiento Periódico UAERMV Rural SD Intervenida 04/07/2014 Reporte depuración ejecución UMV-</v>
          </cell>
          <cell r="AU9392">
            <v>0</v>
          </cell>
          <cell r="AV9392" t="str">
            <v>sc</v>
          </cell>
        </row>
        <row r="9393">
          <cell r="AP9393">
            <v>508650</v>
          </cell>
          <cell r="AQ9393">
            <v>50007749</v>
          </cell>
          <cell r="AR9393">
            <v>19</v>
          </cell>
          <cell r="AS9393">
            <v>42412</v>
          </cell>
          <cell r="AT9393" t="str">
            <v>IDU-1806-2015 Contratado Mantenimiento Periódico IDU Arterial BRIGADA DE REACCIÓN VIAL -</v>
          </cell>
          <cell r="AU9393">
            <v>0</v>
          </cell>
          <cell r="AV9393" t="str">
            <v>sc</v>
          </cell>
        </row>
        <row r="9394">
          <cell r="AP9394">
            <v>508652</v>
          </cell>
          <cell r="AQ9394">
            <v>50007749</v>
          </cell>
          <cell r="AR9394">
            <v>19</v>
          </cell>
          <cell r="AS9394">
            <v>42412</v>
          </cell>
          <cell r="AT9394" t="str">
            <v>IDU-1806-2015 Contratado Mantenimiento Periódico IDU Arterial BRIGADA DE REACCIÓN VIAL -</v>
          </cell>
          <cell r="AU9394">
            <v>0</v>
          </cell>
          <cell r="AV9394" t="str">
            <v>sc</v>
          </cell>
        </row>
        <row r="9395">
          <cell r="AP9395">
            <v>529838</v>
          </cell>
          <cell r="AQ9395">
            <v>19012910</v>
          </cell>
          <cell r="AR9395">
            <v>19</v>
          </cell>
          <cell r="AS9395">
            <v>42409</v>
          </cell>
          <cell r="AT9395" t="str">
            <v>IDU-1718-2014 Terminado Mantenimiento Rutinario IDU Circuito Movilidad  --POLIZA ESTABILIDAD ACTIVA</v>
          </cell>
          <cell r="AV9395" t="str">
            <v>POLIZA ESTABILIDAD activa IDU 1718/16</v>
          </cell>
        </row>
        <row r="9396">
          <cell r="AP9396">
            <v>530012</v>
          </cell>
          <cell r="AQ9396">
            <v>19008879</v>
          </cell>
          <cell r="AR9396">
            <v>19</v>
          </cell>
          <cell r="AS9396">
            <v>42515</v>
          </cell>
          <cell r="AT9396" t="str">
            <v>IDU-2128-2013 Excluido Conservacion IDU Circuito Movilidad SD Excluido con diagnostico--POLIZA ESTABILIDAD ACTIVA</v>
          </cell>
          <cell r="AV9396" t="str">
            <v>viable</v>
          </cell>
        </row>
        <row r="9397">
          <cell r="AP9397">
            <v>532188</v>
          </cell>
          <cell r="AQ9397">
            <v>19013214</v>
          </cell>
          <cell r="AR9397">
            <v>19</v>
          </cell>
          <cell r="AS9397">
            <v>40645</v>
          </cell>
          <cell r="AT9397" t="str">
            <v>SD Terminado Mantenimiento Periódico UAERMV Local  -</v>
          </cell>
          <cell r="AV9397" t="str">
            <v>sc</v>
          </cell>
        </row>
        <row r="9398">
          <cell r="AP9398">
            <v>533694</v>
          </cell>
          <cell r="AQ9398">
            <v>19013382</v>
          </cell>
          <cell r="AR9398">
            <v>19</v>
          </cell>
          <cell r="AS9398">
            <v>42667</v>
          </cell>
          <cell r="AT9398" t="str">
            <v>SD Terminado Rehabilitación UAERMV Circuito Movilidad SD Intervenida 26/11/2015 Reporte depuración ejecución UMV-</v>
          </cell>
          <cell r="AV9398" t="str">
            <v>sc</v>
          </cell>
        </row>
        <row r="9399">
          <cell r="AP9399">
            <v>533696</v>
          </cell>
          <cell r="AQ9399">
            <v>19013381</v>
          </cell>
          <cell r="AR9399">
            <v>19</v>
          </cell>
          <cell r="AS9399">
            <v>42338</v>
          </cell>
          <cell r="AT9399" t="str">
            <v>SD Terminado Rehabilitación UAERMV Circuito Movilidad  -</v>
          </cell>
          <cell r="AV9399" t="str">
            <v>sc</v>
          </cell>
        </row>
        <row r="9400">
          <cell r="AP9400">
            <v>534039</v>
          </cell>
          <cell r="AQ9400">
            <v>19013376</v>
          </cell>
          <cell r="AR9400">
            <v>19</v>
          </cell>
          <cell r="AS9400">
            <v>42277</v>
          </cell>
          <cell r="AT9400" t="str">
            <v>SD Terminado Rehabilitación UAERMV Circuito Movilidad  -</v>
          </cell>
          <cell r="AV9400" t="str">
            <v>sc</v>
          </cell>
        </row>
        <row r="9401">
          <cell r="AP9401">
            <v>534041</v>
          </cell>
          <cell r="AQ9401">
            <v>19013375</v>
          </cell>
          <cell r="AR9401">
            <v>19</v>
          </cell>
          <cell r="AS9401">
            <v>42277</v>
          </cell>
          <cell r="AT9401" t="str">
            <v>SD Terminado Rehabilitación UAERMV Circuito Movilidad  -</v>
          </cell>
          <cell r="AV9401" t="str">
            <v>sc</v>
          </cell>
        </row>
        <row r="9402">
          <cell r="AP9402">
            <v>534042</v>
          </cell>
          <cell r="AQ9402">
            <v>19013374</v>
          </cell>
          <cell r="AR9402">
            <v>19</v>
          </cell>
          <cell r="AS9402">
            <v>42277</v>
          </cell>
          <cell r="AT9402" t="str">
            <v>SD Terminado Rehabilitación UAERMV Circuito Movilidad  -</v>
          </cell>
          <cell r="AV9402" t="str">
            <v>sc</v>
          </cell>
        </row>
        <row r="9403">
          <cell r="AP9403">
            <v>534047</v>
          </cell>
          <cell r="AQ9403">
            <v>19013379</v>
          </cell>
          <cell r="AR9403">
            <v>19</v>
          </cell>
          <cell r="AS9403">
            <v>42277</v>
          </cell>
          <cell r="AT9403" t="str">
            <v>SD Terminado Rehabilitación UAERMV Circuito Movilidad  -</v>
          </cell>
          <cell r="AV9403" t="str">
            <v>sc</v>
          </cell>
        </row>
        <row r="9404">
          <cell r="AP9404">
            <v>534049</v>
          </cell>
          <cell r="AQ9404">
            <v>19013378</v>
          </cell>
          <cell r="AR9404">
            <v>19</v>
          </cell>
          <cell r="AS9404">
            <v>42277</v>
          </cell>
          <cell r="AT9404" t="str">
            <v>SD Terminado Rehabilitación UAERMV Circuito Movilidad  -</v>
          </cell>
          <cell r="AV9404" t="str">
            <v>sc</v>
          </cell>
        </row>
        <row r="9405">
          <cell r="AP9405">
            <v>534051</v>
          </cell>
          <cell r="AQ9405">
            <v>19013377</v>
          </cell>
          <cell r="AR9405">
            <v>19</v>
          </cell>
          <cell r="AS9405">
            <v>42277</v>
          </cell>
          <cell r="AT9405" t="str">
            <v>SD Terminado Rehabilitación UAERMV Circuito Movilidad  -</v>
          </cell>
          <cell r="AV9405" t="str">
            <v>sc</v>
          </cell>
        </row>
        <row r="9406">
          <cell r="AP9406">
            <v>534118</v>
          </cell>
          <cell r="AQ9406">
            <v>50008055</v>
          </cell>
          <cell r="AR9406">
            <v>19</v>
          </cell>
          <cell r="AS9406">
            <v>41676</v>
          </cell>
          <cell r="AT9406" t="str">
            <v>SD Terminado Mantenimiento Periódico UAERMV Circuito Movilidad  -</v>
          </cell>
          <cell r="AV9406" t="str">
            <v>sc</v>
          </cell>
        </row>
        <row r="9407">
          <cell r="AP9407">
            <v>534134</v>
          </cell>
          <cell r="AQ9407">
            <v>19013422</v>
          </cell>
          <cell r="AR9407">
            <v>19</v>
          </cell>
          <cell r="AS9407">
            <v>42731</v>
          </cell>
          <cell r="AT9407" t="str">
            <v>SD Reservado Mantenimiento Periódico IDU Circuito Movilidad EJECUCION SITP 2016 -</v>
          </cell>
          <cell r="AV9407" t="str">
            <v>reservada por el IDU</v>
          </cell>
        </row>
        <row r="9408">
          <cell r="AP9408">
            <v>534281</v>
          </cell>
          <cell r="AQ9408">
            <v>19013380</v>
          </cell>
          <cell r="AR9408">
            <v>19</v>
          </cell>
          <cell r="AS9408">
            <v>42277</v>
          </cell>
          <cell r="AT9408" t="str">
            <v>SD Terminado Rehabilitación UAERMV Circuito Movilidad  -</v>
          </cell>
          <cell r="AV9408" t="str">
            <v>sc</v>
          </cell>
        </row>
        <row r="9409">
          <cell r="AP9409">
            <v>601885</v>
          </cell>
          <cell r="AQ9409">
            <v>19010144</v>
          </cell>
          <cell r="AR9409">
            <v>19</v>
          </cell>
          <cell r="AS9409">
            <v>42412</v>
          </cell>
          <cell r="AT9409" t="str">
            <v>IDU-1806-2015 Contratado Mantenimiento Periódico IDU Arterial BRIGADA DE REACCIÓN VIAL -</v>
          </cell>
          <cell r="AV9409" t="str">
            <v>sc</v>
          </cell>
        </row>
        <row r="9410">
          <cell r="AP9410">
            <v>601887</v>
          </cell>
          <cell r="AQ9410">
            <v>19010144</v>
          </cell>
          <cell r="AR9410">
            <v>19</v>
          </cell>
          <cell r="AS9410">
            <v>42412</v>
          </cell>
          <cell r="AT9410" t="str">
            <v>IDU-1806-2015 Contratado Mantenimiento Periódico IDU Arterial BRIGADA DE REACCIÓN VIAL -</v>
          </cell>
          <cell r="AV9410" t="str">
            <v>sc</v>
          </cell>
        </row>
        <row r="9411">
          <cell r="AP9411">
            <v>601890</v>
          </cell>
          <cell r="AQ9411">
            <v>19010168</v>
          </cell>
          <cell r="AR9411">
            <v>19</v>
          </cell>
          <cell r="AS9411">
            <v>42412</v>
          </cell>
          <cell r="AT9411" t="str">
            <v>IDU-1806-2015 Contratado Mantenimiento Periódico IDU Arterial BRIGADA DE REACCIÓN VIAL -</v>
          </cell>
          <cell r="AV9411" t="str">
            <v>sc</v>
          </cell>
        </row>
        <row r="9412">
          <cell r="AP9412">
            <v>601892</v>
          </cell>
          <cell r="AQ9412">
            <v>19010168</v>
          </cell>
          <cell r="AR9412">
            <v>19</v>
          </cell>
          <cell r="AS9412">
            <v>42412</v>
          </cell>
          <cell r="AT9412" t="str">
            <v>IDU-1806-2015 Contratado Mantenimiento Periódico IDU Arterial BRIGADA DE REACCIÓN VIAL -</v>
          </cell>
          <cell r="AV9412" t="str">
            <v>sc</v>
          </cell>
        </row>
        <row r="9413">
          <cell r="AP9413">
            <v>601915</v>
          </cell>
          <cell r="AQ9413">
            <v>19010903</v>
          </cell>
          <cell r="AR9413">
            <v>19</v>
          </cell>
          <cell r="AS9413">
            <v>42412</v>
          </cell>
          <cell r="AT9413" t="str">
            <v>IDU-1806-2015 Contratado Mantenimiento Periódico IDU Arterial BRIGADA DE REACCIÓN VIAL -Calzada2-4 Sep3-POLIZA ESTABILIDAD ACTIVA</v>
          </cell>
          <cell r="AV9413" t="str">
            <v>sc</v>
          </cell>
        </row>
        <row r="9414">
          <cell r="AP9414">
            <v>601917</v>
          </cell>
          <cell r="AQ9414">
            <v>19010903</v>
          </cell>
          <cell r="AR9414">
            <v>19</v>
          </cell>
          <cell r="AS9414">
            <v>42412</v>
          </cell>
          <cell r="AT9414" t="str">
            <v>IDU-1806-2015 Contratado Mantenimiento Periódico IDU Arterial BRIGADA DE REACCIÓN VIAL -Calzada2-4 Sep3-POLIZA ESTABILIDAD ACTIVA</v>
          </cell>
          <cell r="AV9414" t="str">
            <v>sc</v>
          </cell>
        </row>
        <row r="9415">
          <cell r="AP9415">
            <v>601992</v>
          </cell>
          <cell r="AQ9415">
            <v>19006464</v>
          </cell>
          <cell r="AR9415">
            <v>19</v>
          </cell>
          <cell r="AS9415">
            <v>42412</v>
          </cell>
          <cell r="AT9415" t="str">
            <v>IDU-1806-2015 Contratado Mantenimiento Periódico IDU Arterial BRIGADA DE REACCIÓN VIAL -Calzada4-POLIZA ESTABILIDAD ACTIVA</v>
          </cell>
          <cell r="AV9415" t="str">
            <v>sc</v>
          </cell>
        </row>
        <row r="9416">
          <cell r="AP9416">
            <v>601994</v>
          </cell>
          <cell r="AQ9416">
            <v>19006464</v>
          </cell>
          <cell r="AR9416">
            <v>19</v>
          </cell>
          <cell r="AS9416">
            <v>42412</v>
          </cell>
          <cell r="AT9416" t="str">
            <v>IDU-1806-2015 Contratado Mantenimiento Periódico IDU Arterial BRIGADA DE REACCIÓN VIAL -Calzada4-POLIZA ESTABILIDAD ACTIVA</v>
          </cell>
          <cell r="AV9416" t="str">
            <v>sc</v>
          </cell>
        </row>
        <row r="9417">
          <cell r="AP9417">
            <v>601997</v>
          </cell>
          <cell r="AQ9417">
            <v>19006507</v>
          </cell>
          <cell r="AR9417">
            <v>19</v>
          </cell>
          <cell r="AS9417">
            <v>42412</v>
          </cell>
          <cell r="AT9417" t="str">
            <v>IDU-1806-2015 Contratado Mantenimiento Periódico IDU Arterial BRIGADA DE REACCIÓN VIAL -Calzada4-POLIZA ESTABILIDAD ACTIVA</v>
          </cell>
          <cell r="AV9417" t="str">
            <v>sc</v>
          </cell>
        </row>
        <row r="9418">
          <cell r="AP9418">
            <v>601999</v>
          </cell>
          <cell r="AQ9418">
            <v>19006507</v>
          </cell>
          <cell r="AR9418">
            <v>19</v>
          </cell>
          <cell r="AS9418">
            <v>42412</v>
          </cell>
          <cell r="AT9418" t="str">
            <v>IDU-1806-2015 Contratado Mantenimiento Periódico IDU Arterial BRIGADA DE REACCIÓN VIAL -Calzada4-POLIZA ESTABILIDAD ACTIVA</v>
          </cell>
          <cell r="AV9418" t="str">
            <v>sc</v>
          </cell>
        </row>
        <row r="9419">
          <cell r="AP9419">
            <v>602002</v>
          </cell>
          <cell r="AQ9419">
            <v>19006546</v>
          </cell>
          <cell r="AR9419">
            <v>19</v>
          </cell>
          <cell r="AS9419">
            <v>42412</v>
          </cell>
          <cell r="AT9419" t="str">
            <v>IDU-1806-2015 Contratado Mantenimiento Periódico IDU Arterial BRIGADA DE REACCIÓN VIAL -Calzada4-POLIZA ESTABILIDAD ACTIVA</v>
          </cell>
          <cell r="AV9419" t="str">
            <v>sc</v>
          </cell>
        </row>
        <row r="9420">
          <cell r="AP9420">
            <v>602004</v>
          </cell>
          <cell r="AQ9420">
            <v>19006546</v>
          </cell>
          <cell r="AR9420">
            <v>19</v>
          </cell>
          <cell r="AS9420">
            <v>42412</v>
          </cell>
          <cell r="AT9420" t="str">
            <v>IDU-1806-2015 Contratado Mantenimiento Periódico IDU Arterial BRIGADA DE REACCIÓN VIAL -Calzada4-POLIZA ESTABILIDAD ACTIVA</v>
          </cell>
          <cell r="AV9420" t="str">
            <v>sc</v>
          </cell>
        </row>
        <row r="9421">
          <cell r="AP9421">
            <v>602007</v>
          </cell>
          <cell r="AQ9421">
            <v>19006589</v>
          </cell>
          <cell r="AR9421">
            <v>19</v>
          </cell>
          <cell r="AS9421">
            <v>42412</v>
          </cell>
          <cell r="AT9421" t="str">
            <v>IDU-1806-2015 Contratado Mantenimiento Periódico IDU Arterial BRIGADA DE REACCIÓN VIAL -Calzada4-POLIZA ESTABILIDAD ACTIVA</v>
          </cell>
          <cell r="AV9421" t="str">
            <v>sc</v>
          </cell>
        </row>
        <row r="9422">
          <cell r="AP9422">
            <v>602009</v>
          </cell>
          <cell r="AQ9422">
            <v>19006589</v>
          </cell>
          <cell r="AR9422">
            <v>19</v>
          </cell>
          <cell r="AS9422">
            <v>42412</v>
          </cell>
          <cell r="AT9422" t="str">
            <v>IDU-1806-2015 Contratado Mantenimiento Periódico IDU Arterial BRIGADA DE REACCIÓN VIAL -Calzada4-POLIZA ESTABILIDAD ACTIVA</v>
          </cell>
          <cell r="AV9422" t="str">
            <v>sc</v>
          </cell>
        </row>
        <row r="9423">
          <cell r="AP9423">
            <v>602012</v>
          </cell>
          <cell r="AQ9423">
            <v>19006618</v>
          </cell>
          <cell r="AR9423">
            <v>19</v>
          </cell>
          <cell r="AS9423">
            <v>42412</v>
          </cell>
          <cell r="AT9423" t="str">
            <v>IDU-1806-2015 Contratado Mantenimiento Periódico IDU Arterial BRIGADA DE REACCIÓN VIAL -Calzada4-POLIZA ESTABILIDAD ACTIVA</v>
          </cell>
          <cell r="AV9423" t="str">
            <v>sc</v>
          </cell>
        </row>
        <row r="9424">
          <cell r="AP9424">
            <v>602014</v>
          </cell>
          <cell r="AQ9424">
            <v>19006618</v>
          </cell>
          <cell r="AR9424">
            <v>19</v>
          </cell>
          <cell r="AS9424">
            <v>42412</v>
          </cell>
          <cell r="AT9424" t="str">
            <v>IDU-1806-2015 Contratado Mantenimiento Periódico IDU Arterial BRIGADA DE REACCIÓN VIAL -Calzada4-POLIZA ESTABILIDAD ACTIVA</v>
          </cell>
          <cell r="AV9424" t="str">
            <v>sc</v>
          </cell>
        </row>
        <row r="9425">
          <cell r="AP9425">
            <v>602017</v>
          </cell>
          <cell r="AQ9425">
            <v>19007302</v>
          </cell>
          <cell r="AR9425">
            <v>19</v>
          </cell>
          <cell r="AS9425">
            <v>42412</v>
          </cell>
          <cell r="AT9425" t="str">
            <v>IDU-1806-2015 Contratado Mantenimiento Periódico IDU Arterial BRIGADA DE REACCIÓN VIAL -Calzada4-POLIZA ESTABILIDAD ACTIVA</v>
          </cell>
          <cell r="AV9425" t="str">
            <v>sc</v>
          </cell>
        </row>
        <row r="9426">
          <cell r="AP9426">
            <v>602019</v>
          </cell>
          <cell r="AQ9426">
            <v>19007302</v>
          </cell>
          <cell r="AR9426">
            <v>19</v>
          </cell>
          <cell r="AS9426">
            <v>42412</v>
          </cell>
          <cell r="AT9426" t="str">
            <v>IDU-1806-2015 Contratado Mantenimiento Periódico IDU Arterial BRIGADA DE REACCIÓN VIAL -Calzada4-POLIZA ESTABILIDAD ACTIVA</v>
          </cell>
          <cell r="AV9426" t="str">
            <v>sc</v>
          </cell>
        </row>
        <row r="9427">
          <cell r="AP9427">
            <v>602022</v>
          </cell>
          <cell r="AQ9427">
            <v>19007343</v>
          </cell>
          <cell r="AR9427">
            <v>19</v>
          </cell>
          <cell r="AS9427">
            <v>42412</v>
          </cell>
          <cell r="AT9427" t="str">
            <v>IDU-1806-2015 Contratado Mantenimiento Periódico IDU Arterial BRIGADA DE REACCIÓN VIAL -Calzada4-POLIZA ESTABILIDAD ACTIVA</v>
          </cell>
          <cell r="AV9427" t="str">
            <v>sc</v>
          </cell>
        </row>
        <row r="9428">
          <cell r="AP9428">
            <v>602024</v>
          </cell>
          <cell r="AQ9428">
            <v>19007343</v>
          </cell>
          <cell r="AR9428">
            <v>19</v>
          </cell>
          <cell r="AS9428">
            <v>42412</v>
          </cell>
          <cell r="AT9428" t="str">
            <v>IDU-1806-2015 Contratado Mantenimiento Periódico IDU Arterial BRIGADA DE REACCIÓN VIAL -Calzada4-POLIZA ESTABILIDAD ACTIVA</v>
          </cell>
          <cell r="AV9428" t="str">
            <v>sc</v>
          </cell>
        </row>
        <row r="9429">
          <cell r="AP9429">
            <v>602027</v>
          </cell>
          <cell r="AQ9429">
            <v>19007381</v>
          </cell>
          <cell r="AR9429">
            <v>19</v>
          </cell>
          <cell r="AS9429">
            <v>42412</v>
          </cell>
          <cell r="AT9429" t="str">
            <v>IDU-1806-2015 Contratado Mantenimiento Periódico IDU Arterial BRIGADA DE REACCIÓN VIAL -Calzada4-POLIZA ESTABILIDAD ACTIVA</v>
          </cell>
          <cell r="AV9429" t="str">
            <v>sc</v>
          </cell>
        </row>
        <row r="9430">
          <cell r="AP9430">
            <v>602029</v>
          </cell>
          <cell r="AQ9430">
            <v>19007381</v>
          </cell>
          <cell r="AR9430">
            <v>19</v>
          </cell>
          <cell r="AS9430">
            <v>42412</v>
          </cell>
          <cell r="AT9430" t="str">
            <v>IDU-1806-2015 Contratado Mantenimiento Periódico IDU Arterial BRIGADA DE REACCIÓN VIAL -Calzada4-POLIZA ESTABILIDAD ACTIVA</v>
          </cell>
          <cell r="AV9430" t="str">
            <v>sc</v>
          </cell>
        </row>
        <row r="9431">
          <cell r="AP9431">
            <v>602037</v>
          </cell>
          <cell r="AQ9431">
            <v>19007511</v>
          </cell>
          <cell r="AR9431">
            <v>19</v>
          </cell>
          <cell r="AS9431">
            <v>42412</v>
          </cell>
          <cell r="AT9431" t="str">
            <v>IDU-1806-2015 Contratado Mantenimiento Periódico IDU Arterial BRIGADA DE REACCIÓN VIAL -Calzada4-POLIZA ESTABILIDAD ACTIVA</v>
          </cell>
          <cell r="AV9431" t="str">
            <v>sc</v>
          </cell>
        </row>
        <row r="9432">
          <cell r="AP9432">
            <v>602039</v>
          </cell>
          <cell r="AQ9432">
            <v>19007511</v>
          </cell>
          <cell r="AR9432">
            <v>19</v>
          </cell>
          <cell r="AS9432">
            <v>42412</v>
          </cell>
          <cell r="AT9432" t="str">
            <v>IDU-1806-2015 Contratado Mantenimiento Periódico IDU Arterial BRIGADA DE REACCIÓN VIAL -Calzada4-POLIZA ESTABILIDAD ACTIVA</v>
          </cell>
          <cell r="AV9432" t="str">
            <v>sc</v>
          </cell>
        </row>
        <row r="9433">
          <cell r="AP9433">
            <v>602042</v>
          </cell>
          <cell r="AQ9433">
            <v>19007653</v>
          </cell>
          <cell r="AR9433">
            <v>19</v>
          </cell>
          <cell r="AS9433">
            <v>42412</v>
          </cell>
          <cell r="AT9433" t="str">
            <v>IDU-1806-2015 Contratado Mantenimiento Periódico IDU Arterial BRIGADA DE REACCIÓN VIAL -Calzada4-POLIZA ESTABILIDAD ACTIVA</v>
          </cell>
          <cell r="AV9433" t="str">
            <v>sc</v>
          </cell>
        </row>
        <row r="9434">
          <cell r="AP9434">
            <v>602044</v>
          </cell>
          <cell r="AQ9434">
            <v>19007653</v>
          </cell>
          <cell r="AR9434">
            <v>19</v>
          </cell>
          <cell r="AS9434">
            <v>42412</v>
          </cell>
          <cell r="AT9434" t="str">
            <v>IDU-1806-2015 Contratado Mantenimiento Periódico IDU Arterial BRIGADA DE REACCIÓN VIAL -Calzada4-POLIZA ESTABILIDAD ACTIVA</v>
          </cell>
          <cell r="AV9434" t="str">
            <v>sc</v>
          </cell>
        </row>
        <row r="9435">
          <cell r="AP9435">
            <v>602047</v>
          </cell>
          <cell r="AQ9435">
            <v>19012689</v>
          </cell>
          <cell r="AR9435">
            <v>19</v>
          </cell>
          <cell r="AS9435">
            <v>42412</v>
          </cell>
          <cell r="AT9435" t="str">
            <v>IDU-1806-2015 Contratado Mantenimiento Periódico IDU Arterial BRIGADA DE REACCIÓN VIAL -Calzada4-POLIZA ESTABILIDAD ACTIVA</v>
          </cell>
          <cell r="AV9435" t="str">
            <v>sc</v>
          </cell>
        </row>
        <row r="9436">
          <cell r="AP9436">
            <v>602049</v>
          </cell>
          <cell r="AQ9436">
            <v>19012689</v>
          </cell>
          <cell r="AR9436">
            <v>19</v>
          </cell>
          <cell r="AS9436">
            <v>42412</v>
          </cell>
          <cell r="AT9436" t="str">
            <v>IDU-1806-2015 Contratado Mantenimiento Periódico IDU Arterial BRIGADA DE REACCIÓN VIAL -Calzada4-POLIZA ESTABILIDAD ACTIVA</v>
          </cell>
          <cell r="AV9436" t="str">
            <v>sc</v>
          </cell>
        </row>
        <row r="9437">
          <cell r="AP9437">
            <v>602642</v>
          </cell>
          <cell r="AQ9437">
            <v>19005447</v>
          </cell>
          <cell r="AR9437">
            <v>19</v>
          </cell>
          <cell r="AS9437">
            <v>42313</v>
          </cell>
          <cell r="AT9437" t="str">
            <v>IDU-57-2012 Terminado Acciones de Movilidad IDU Arterial  -</v>
          </cell>
          <cell r="AV9437" t="str">
            <v>sc</v>
          </cell>
        </row>
        <row r="9438">
          <cell r="AP9438">
            <v>602644</v>
          </cell>
          <cell r="AQ9438">
            <v>19005447</v>
          </cell>
          <cell r="AR9438">
            <v>19</v>
          </cell>
          <cell r="AS9438">
            <v>42313</v>
          </cell>
          <cell r="AT9438" t="str">
            <v>IDU-72-2008 Terminado Mantenimiento Periódico IDU Arterial  -</v>
          </cell>
          <cell r="AV9438" t="str">
            <v>sc</v>
          </cell>
        </row>
        <row r="9439">
          <cell r="AP9439">
            <v>602656</v>
          </cell>
          <cell r="AQ9439">
            <v>19005725</v>
          </cell>
          <cell r="AR9439">
            <v>19</v>
          </cell>
          <cell r="AS9439">
            <v>42313</v>
          </cell>
          <cell r="AT9439" t="str">
            <v>IDU-1792-2013 Terminado Acciones de Movilidad IDU Arterial  -Calzada4-POLIZA ESTABILIDAD ACTIVA</v>
          </cell>
          <cell r="AV9439" t="str">
            <v>sc</v>
          </cell>
        </row>
        <row r="9440">
          <cell r="AP9440">
            <v>602658</v>
          </cell>
          <cell r="AQ9440">
            <v>19005725</v>
          </cell>
          <cell r="AR9440">
            <v>19</v>
          </cell>
          <cell r="AS9440">
            <v>42313</v>
          </cell>
          <cell r="AT9440" t="str">
            <v>IDU-72-2008 Terminado Mantenimiento Periódico IDU Arterial  -Calzada4-POLIZA ESTABILIDAD ACTIVA</v>
          </cell>
          <cell r="AV9440" t="str">
            <v>sc</v>
          </cell>
        </row>
        <row r="9441">
          <cell r="AP9441">
            <v>602803</v>
          </cell>
          <cell r="AQ9441">
            <v>19006688</v>
          </cell>
          <cell r="AR9441">
            <v>19</v>
          </cell>
          <cell r="AS9441">
            <v>42412</v>
          </cell>
          <cell r="AT9441" t="str">
            <v>IDU-1806-2015 Contratado Mantenimiento Periódico IDU Arterial BRIGADA DE REACCIÓN VIAL -Calzada4-POLIZA ESTABILIDAD ACTIVA</v>
          </cell>
          <cell r="AV9441" t="str">
            <v>sc</v>
          </cell>
        </row>
        <row r="9442">
          <cell r="AP9442">
            <v>602805</v>
          </cell>
          <cell r="AQ9442">
            <v>19006688</v>
          </cell>
          <cell r="AR9442">
            <v>19</v>
          </cell>
          <cell r="AS9442">
            <v>42412</v>
          </cell>
          <cell r="AT9442" t="str">
            <v>IDU-1806-2015 Contratado Mantenimiento Periódico IDU Arterial BRIGADA DE REACCIÓN VIAL -Calzada4-POLIZA ESTABILIDAD ACTIVA</v>
          </cell>
          <cell r="AV9442" t="str">
            <v>sc</v>
          </cell>
        </row>
        <row r="9443">
          <cell r="AP9443">
            <v>602813</v>
          </cell>
          <cell r="AQ9443">
            <v>19006837</v>
          </cell>
          <cell r="AR9443">
            <v>19</v>
          </cell>
          <cell r="AS9443">
            <v>42412</v>
          </cell>
          <cell r="AT9443" t="str">
            <v>IDU-1806-2015 Contratado Mantenimiento Periódico IDU Arterial BRIGADA DE REACCIÓN VIAL -Calzada4-POLIZA ESTABILIDAD ACTIVA</v>
          </cell>
          <cell r="AV9443" t="str">
            <v>sc</v>
          </cell>
        </row>
        <row r="9444">
          <cell r="AP9444">
            <v>602815</v>
          </cell>
          <cell r="AQ9444">
            <v>19006837</v>
          </cell>
          <cell r="AR9444">
            <v>19</v>
          </cell>
          <cell r="AS9444">
            <v>42412</v>
          </cell>
          <cell r="AT9444" t="str">
            <v>IDU-1806-2015 Contratado Mantenimiento Periódico IDU Arterial BRIGADA DE REACCIÓN VIAL -Calzada4-POLIZA ESTABILIDAD ACTIVA</v>
          </cell>
          <cell r="AV9444" t="str">
            <v>sc</v>
          </cell>
        </row>
        <row r="9445">
          <cell r="AP9445">
            <v>602818</v>
          </cell>
          <cell r="AQ9445">
            <v>19006866</v>
          </cell>
          <cell r="AR9445">
            <v>19</v>
          </cell>
          <cell r="AS9445">
            <v>42412</v>
          </cell>
          <cell r="AT9445" t="str">
            <v>IDU-1806-2015 Contratado Mantenimiento Periódico IDU Arterial BRIGADA DE REACCIÓN VIAL -Calzada4-POLIZA ESTABILIDAD ACTIVA</v>
          </cell>
          <cell r="AV9445" t="str">
            <v>sc</v>
          </cell>
        </row>
        <row r="9446">
          <cell r="AP9446">
            <v>602820</v>
          </cell>
          <cell r="AQ9446">
            <v>19006866</v>
          </cell>
          <cell r="AR9446">
            <v>19</v>
          </cell>
          <cell r="AS9446">
            <v>42412</v>
          </cell>
          <cell r="AT9446" t="str">
            <v>IDU-1806-2015 Contratado Mantenimiento Periódico IDU Arterial BRIGADA DE REACCIÓN VIAL -Calzada4-POLIZA ESTABILIDAD ACTIVA</v>
          </cell>
          <cell r="AV9446" t="str">
            <v>sc</v>
          </cell>
        </row>
        <row r="9447">
          <cell r="AP9447">
            <v>602828</v>
          </cell>
          <cell r="AQ9447">
            <v>19006927</v>
          </cell>
          <cell r="AR9447">
            <v>19</v>
          </cell>
          <cell r="AS9447">
            <v>42412</v>
          </cell>
          <cell r="AT9447" t="str">
            <v>IDU-1806-2015 Contratado Mantenimiento Periódico IDU Arterial BRIGADA DE REACCIÓN VIAL -Calzada4-POLIZA ESTABILIDAD ACTIVA</v>
          </cell>
          <cell r="AV9447" t="str">
            <v>sc</v>
          </cell>
        </row>
        <row r="9448">
          <cell r="AP9448">
            <v>602830</v>
          </cell>
          <cell r="AQ9448">
            <v>19006927</v>
          </cell>
          <cell r="AR9448">
            <v>19</v>
          </cell>
          <cell r="AS9448">
            <v>42412</v>
          </cell>
          <cell r="AT9448" t="str">
            <v>IDU-1806-2015 Contratado Mantenimiento Periódico IDU Arterial BRIGADA DE REACCIÓN VIAL -Calzada4-POLIZA ESTABILIDAD ACTIVA</v>
          </cell>
          <cell r="AV9448" t="str">
            <v>sc</v>
          </cell>
        </row>
        <row r="9449">
          <cell r="AP9449">
            <v>602833</v>
          </cell>
          <cell r="AQ9449">
            <v>50008033</v>
          </cell>
          <cell r="AR9449">
            <v>19</v>
          </cell>
          <cell r="AS9449">
            <v>42412</v>
          </cell>
          <cell r="AT9449" t="str">
            <v>IDU-1806-2015 Contratado Mantenimiento Periódico IDU Arterial BRIGADA DE REACCIÓN VIAL -Calzada2-4-POLIZA ESTABILIDAD ACTIVA</v>
          </cell>
          <cell r="AV9449" t="str">
            <v>sc</v>
          </cell>
        </row>
        <row r="9450">
          <cell r="AP9450">
            <v>602835</v>
          </cell>
          <cell r="AQ9450">
            <v>50008033</v>
          </cell>
          <cell r="AR9450">
            <v>19</v>
          </cell>
          <cell r="AS9450">
            <v>42412</v>
          </cell>
          <cell r="AT9450" t="str">
            <v>IDU-1806-2015 Contratado Mantenimiento Periódico IDU Arterial BRIGADA DE REACCIÓN VIAL -Calzada2-4-POLIZA ESTABILIDAD ACTIVA</v>
          </cell>
          <cell r="AV9450" t="str">
            <v>sc</v>
          </cell>
        </row>
        <row r="9451">
          <cell r="AP9451">
            <v>602838</v>
          </cell>
          <cell r="AQ9451">
            <v>19007170</v>
          </cell>
          <cell r="AR9451">
            <v>19</v>
          </cell>
          <cell r="AS9451">
            <v>42412</v>
          </cell>
          <cell r="AT9451" t="str">
            <v>IDU-1806-2015 Contratado Mantenimiento Periódico IDU Arterial BRIGADA DE REACCIÓN VIAL -</v>
          </cell>
          <cell r="AV9451" t="str">
            <v>sc</v>
          </cell>
        </row>
        <row r="9452">
          <cell r="AP9452">
            <v>602840</v>
          </cell>
          <cell r="AQ9452">
            <v>19007170</v>
          </cell>
          <cell r="AR9452">
            <v>19</v>
          </cell>
          <cell r="AS9452">
            <v>42412</v>
          </cell>
          <cell r="AT9452" t="str">
            <v>IDU-1806-2015 Contratado Mantenimiento Periódico IDU Arterial BRIGADA DE REACCIÓN VIAL -</v>
          </cell>
          <cell r="AV9452" t="str">
            <v>sc</v>
          </cell>
        </row>
        <row r="9453">
          <cell r="AP9453">
            <v>602857</v>
          </cell>
          <cell r="AQ9453">
            <v>19004392</v>
          </cell>
          <cell r="AR9453">
            <v>19</v>
          </cell>
          <cell r="AS9453">
            <v>42313</v>
          </cell>
          <cell r="AT9453" t="str">
            <v>IDU-72-2008 Terminado Rehabilitación IDU Arterial  -Calzada4-6-POLIZA ESTABILIDAD ACTIVA</v>
          </cell>
          <cell r="AV9453" t="str">
            <v>sc</v>
          </cell>
        </row>
        <row r="9454">
          <cell r="AP9454">
            <v>602859</v>
          </cell>
          <cell r="AQ9454">
            <v>19004392</v>
          </cell>
          <cell r="AR9454">
            <v>19</v>
          </cell>
          <cell r="AS9454">
            <v>42313</v>
          </cell>
          <cell r="AT9454" t="str">
            <v>IDU-57-2012 Terminado Acciones de Movilidad IDU Arterial  -Calzada4-6-POLIZA ESTABILIDAD ACTIVA</v>
          </cell>
          <cell r="AV9454" t="str">
            <v>sc</v>
          </cell>
        </row>
        <row r="9455">
          <cell r="AP9455">
            <v>602864</v>
          </cell>
          <cell r="AQ9455">
            <v>19004646</v>
          </cell>
          <cell r="AR9455">
            <v>19</v>
          </cell>
          <cell r="AS9455">
            <v>42313</v>
          </cell>
          <cell r="AT9455" t="str">
            <v>IDU-72-2008 Terminado Mantenimiento Periódico IDU Arterial  -</v>
          </cell>
          <cell r="AV9455" t="str">
            <v>sc</v>
          </cell>
        </row>
        <row r="9456">
          <cell r="AP9456">
            <v>602866</v>
          </cell>
          <cell r="AQ9456">
            <v>19004646</v>
          </cell>
          <cell r="AR9456">
            <v>19</v>
          </cell>
          <cell r="AS9456">
            <v>42313</v>
          </cell>
          <cell r="AT9456" t="str">
            <v>IDU-72-2008 Terminado Mantenimiento Periódico IDU Arterial  -</v>
          </cell>
          <cell r="AV9456" t="str">
            <v>sc</v>
          </cell>
        </row>
        <row r="9457">
          <cell r="AP9457">
            <v>602871</v>
          </cell>
          <cell r="AQ9457">
            <v>19004987</v>
          </cell>
          <cell r="AR9457">
            <v>19</v>
          </cell>
          <cell r="AS9457">
            <v>42313</v>
          </cell>
          <cell r="AT9457" t="str">
            <v>IDU-72-2008 Terminado Rehabilitación IDU Arterial  -Calzada4-POLIZA ESTABILIDAD ACTIVA</v>
          </cell>
          <cell r="AV9457" t="str">
            <v>sc</v>
          </cell>
        </row>
        <row r="9458">
          <cell r="AP9458">
            <v>602873</v>
          </cell>
          <cell r="AQ9458">
            <v>19004987</v>
          </cell>
          <cell r="AR9458">
            <v>19</v>
          </cell>
          <cell r="AS9458">
            <v>42313</v>
          </cell>
          <cell r="AT9458" t="str">
            <v>IDU-72-2008 Terminado Mantenimiento Periódico IDU Arterial  -Calzada4-POLIZA ESTABILIDAD ACTIVA</v>
          </cell>
          <cell r="AV9458" t="str">
            <v>sc</v>
          </cell>
        </row>
        <row r="9459">
          <cell r="AP9459">
            <v>602878</v>
          </cell>
          <cell r="AQ9459">
            <v>19005081</v>
          </cell>
          <cell r="AR9459">
            <v>19</v>
          </cell>
          <cell r="AS9459">
            <v>42313</v>
          </cell>
          <cell r="AT9459" t="str">
            <v>IDU-57-2012 Terminado Acciones de Movilidad IDU Arterial  -</v>
          </cell>
          <cell r="AV9459" t="str">
            <v>sc</v>
          </cell>
        </row>
        <row r="9460">
          <cell r="AP9460">
            <v>602880</v>
          </cell>
          <cell r="AQ9460">
            <v>19005081</v>
          </cell>
          <cell r="AR9460">
            <v>19</v>
          </cell>
          <cell r="AS9460">
            <v>42313</v>
          </cell>
          <cell r="AT9460" t="str">
            <v>IDU-72-2008 Terminado Mantenimiento Periódico IDU Arterial  -</v>
          </cell>
          <cell r="AV9460" t="str">
            <v>sc</v>
          </cell>
        </row>
        <row r="9461">
          <cell r="AP9461">
            <v>602885</v>
          </cell>
          <cell r="AQ9461">
            <v>19005130</v>
          </cell>
          <cell r="AR9461">
            <v>19</v>
          </cell>
          <cell r="AS9461">
            <v>42313</v>
          </cell>
          <cell r="AT9461" t="str">
            <v>IDU-57-2012 Terminado Acciones de Movilidad IDU Arterial  -Calzada4-POLIZA ESTABILIDAD ACTIVA</v>
          </cell>
          <cell r="AV9461" t="str">
            <v>sc</v>
          </cell>
        </row>
        <row r="9462">
          <cell r="AP9462">
            <v>602887</v>
          </cell>
          <cell r="AQ9462">
            <v>19005130</v>
          </cell>
          <cell r="AR9462">
            <v>19</v>
          </cell>
          <cell r="AS9462">
            <v>42313</v>
          </cell>
          <cell r="AT9462" t="str">
            <v>IDU-72-2008 Terminado Mantenimiento Rutinario IDU Arterial  -Calzada4-POLIZA ESTABILIDAD ACTIVA</v>
          </cell>
          <cell r="AV9462" t="str">
            <v>sc</v>
          </cell>
        </row>
        <row r="9463">
          <cell r="AP9463">
            <v>602892</v>
          </cell>
          <cell r="AQ9463">
            <v>19005174</v>
          </cell>
          <cell r="AR9463">
            <v>19</v>
          </cell>
          <cell r="AS9463">
            <v>42313</v>
          </cell>
          <cell r="AT9463" t="str">
            <v>IDU-57-2012 Terminado Acciones de Movilidad IDU Arterial  -Calzada4-6-POLIZA ESTABILIDAD ACTIVA</v>
          </cell>
          <cell r="AV9463" t="str">
            <v>sc</v>
          </cell>
        </row>
        <row r="9464">
          <cell r="AP9464">
            <v>602894</v>
          </cell>
          <cell r="AQ9464">
            <v>19005174</v>
          </cell>
          <cell r="AR9464">
            <v>19</v>
          </cell>
          <cell r="AS9464">
            <v>42313</v>
          </cell>
          <cell r="AT9464" t="str">
            <v>IDU-72-2008 Terminado Rehabilitación IDU Arterial  -Calzada4-6-POLIZA ESTABILIDAD ACTIVA</v>
          </cell>
          <cell r="AV9464" t="str">
            <v>sc</v>
          </cell>
        </row>
        <row r="9465">
          <cell r="AP9465">
            <v>602899</v>
          </cell>
          <cell r="AQ9465">
            <v>19005222</v>
          </cell>
          <cell r="AR9465">
            <v>19</v>
          </cell>
          <cell r="AS9465">
            <v>42313</v>
          </cell>
          <cell r="AT9465" t="str">
            <v>IDU-72-2008 Terminado Mantenimiento Periódico IDU Arterial  -</v>
          </cell>
          <cell r="AV9465" t="str">
            <v>sc</v>
          </cell>
        </row>
        <row r="9466">
          <cell r="AP9466">
            <v>602901</v>
          </cell>
          <cell r="AQ9466">
            <v>19005222</v>
          </cell>
          <cell r="AR9466">
            <v>19</v>
          </cell>
          <cell r="AS9466">
            <v>42313</v>
          </cell>
          <cell r="AT9466" t="str">
            <v>IDU-72-2008 Terminado Mantenimiento Periódico IDU Arterial  -</v>
          </cell>
          <cell r="AV9466" t="str">
            <v>sc</v>
          </cell>
        </row>
        <row r="9467">
          <cell r="AP9467">
            <v>602906</v>
          </cell>
          <cell r="AQ9467">
            <v>19005256</v>
          </cell>
          <cell r="AR9467">
            <v>19</v>
          </cell>
          <cell r="AS9467">
            <v>42313</v>
          </cell>
          <cell r="AT9467" t="str">
            <v>IDU-72-2008 Terminado Rehabilitación IDU Arterial  -Calzada4-POLIZA ESTABILIDAD ACTIVA</v>
          </cell>
          <cell r="AV9467" t="str">
            <v>sc</v>
          </cell>
        </row>
        <row r="9468">
          <cell r="AP9468">
            <v>602908</v>
          </cell>
          <cell r="AQ9468">
            <v>19005256</v>
          </cell>
          <cell r="AR9468">
            <v>19</v>
          </cell>
          <cell r="AS9468">
            <v>42313</v>
          </cell>
          <cell r="AT9468" t="str">
            <v>IDU-72-2008 Terminado Mantenimiento Periódico IDU Arterial  -Calzada4-POLIZA ESTABILIDAD ACTIVA</v>
          </cell>
          <cell r="AV9468" t="str">
            <v>sc</v>
          </cell>
        </row>
        <row r="9469">
          <cell r="AP9469">
            <v>602913</v>
          </cell>
          <cell r="AQ9469">
            <v>19005283</v>
          </cell>
          <cell r="AR9469">
            <v>19</v>
          </cell>
          <cell r="AS9469">
            <v>42313</v>
          </cell>
          <cell r="AT9469" t="str">
            <v>IDU-72-2008 Terminado Mantenimiento Periódico IDU Arterial  -Anden 7-POLIZA ESTABILIDAD ACTIVA</v>
          </cell>
          <cell r="AV9469" t="str">
            <v>sc</v>
          </cell>
        </row>
        <row r="9470">
          <cell r="AP9470">
            <v>602915</v>
          </cell>
          <cell r="AQ9470">
            <v>19005283</v>
          </cell>
          <cell r="AR9470">
            <v>19</v>
          </cell>
          <cell r="AS9470">
            <v>42313</v>
          </cell>
          <cell r="AT9470" t="str">
            <v>IDU-72-2008 Terminado Mantenimiento Periódico IDU Arterial  -Anden 7-POLIZA ESTABILIDAD ACTIVA</v>
          </cell>
          <cell r="AV9470" t="str">
            <v>sc</v>
          </cell>
        </row>
        <row r="9471">
          <cell r="AP9471">
            <v>602966</v>
          </cell>
          <cell r="AQ9471">
            <v>19001884</v>
          </cell>
          <cell r="AR9471">
            <v>19</v>
          </cell>
          <cell r="AS9471">
            <v>42313</v>
          </cell>
          <cell r="AT9471" t="str">
            <v>IDU-72-2008 Terminado Mantenimiento Periódico IDU Arterial  -Calzada4-POLIZA ESTABILIDAD ACTIVA</v>
          </cell>
          <cell r="AV9471" t="str">
            <v>sc</v>
          </cell>
        </row>
        <row r="9472">
          <cell r="AP9472">
            <v>602968</v>
          </cell>
          <cell r="AQ9472">
            <v>19001884</v>
          </cell>
          <cell r="AR9472">
            <v>19</v>
          </cell>
          <cell r="AS9472">
            <v>42313</v>
          </cell>
          <cell r="AT9472" t="str">
            <v>IDU-72-2008 Terminado Rehabilitación IDU Arterial  -Calzada4-POLIZA ESTABILIDAD ACTIVA</v>
          </cell>
          <cell r="AV9472" t="str">
            <v>sc</v>
          </cell>
        </row>
        <row r="9473">
          <cell r="AP9473">
            <v>602973</v>
          </cell>
          <cell r="AQ9473">
            <v>19002093</v>
          </cell>
          <cell r="AR9473">
            <v>19</v>
          </cell>
          <cell r="AS9473">
            <v>42731</v>
          </cell>
          <cell r="AT9473" t="str">
            <v>IDU-983-2016 En Ejecución Construcción IDU Arterial CONVENIOS IDU Plan de Implantacion Centro comercial Gran Plaza El Ensueño-Calzada4-POLIZA ESTABILIDAD ACTIVA</v>
          </cell>
          <cell r="AV9473" t="str">
            <v>sc</v>
          </cell>
        </row>
        <row r="9474">
          <cell r="AP9474">
            <v>602975</v>
          </cell>
          <cell r="AQ9474">
            <v>19002093</v>
          </cell>
          <cell r="AR9474">
            <v>19</v>
          </cell>
          <cell r="AS9474">
            <v>42731</v>
          </cell>
          <cell r="AT9474" t="str">
            <v>IDU-983-2016 En Ejecución Construcción IDU Arterial CONVENIOS IDU Plan de Implantacion Centro comercial Gran Plaza El Ensueño-Calzada4-POLIZA ESTABILIDAD ACTIVA</v>
          </cell>
          <cell r="AV9474" t="str">
            <v>sc</v>
          </cell>
        </row>
        <row r="9475">
          <cell r="AP9475">
            <v>602980</v>
          </cell>
          <cell r="AQ9475">
            <v>19002280</v>
          </cell>
          <cell r="AR9475">
            <v>19</v>
          </cell>
          <cell r="AS9475">
            <v>42313</v>
          </cell>
          <cell r="AT9475" t="str">
            <v>IDU-72-2008 Terminado Rehabilitación IDU Arterial  -Calzada2-POLIZA ESTABILIDAD ACTIVA</v>
          </cell>
          <cell r="AV9475" t="str">
            <v>sc</v>
          </cell>
        </row>
        <row r="9476">
          <cell r="AP9476">
            <v>602982</v>
          </cell>
          <cell r="AQ9476">
            <v>19002280</v>
          </cell>
          <cell r="AR9476">
            <v>19</v>
          </cell>
          <cell r="AS9476">
            <v>42313</v>
          </cell>
          <cell r="AT9476" t="str">
            <v>IDU-57-2012 Terminado Acciones de Movilidad IDU Arterial  -Calzada2-POLIZA ESTABILIDAD ACTIVA</v>
          </cell>
          <cell r="AV9476" t="str">
            <v>sc</v>
          </cell>
        </row>
        <row r="9477">
          <cell r="AP9477">
            <v>602989</v>
          </cell>
          <cell r="AQ9477">
            <v>50008165</v>
          </cell>
          <cell r="AR9477">
            <v>19</v>
          </cell>
          <cell r="AS9477">
            <v>42313</v>
          </cell>
          <cell r="AT9477" t="str">
            <v>IDU-57-2012 Terminado Acciones de Movilidad IDU Arterial  -Calzada2-4-POLIZA ESTABILIDAD ACTIVA</v>
          </cell>
          <cell r="AV9477" t="str">
            <v>sc</v>
          </cell>
        </row>
        <row r="9478">
          <cell r="AP9478">
            <v>603008</v>
          </cell>
          <cell r="AQ9478">
            <v>19003041</v>
          </cell>
          <cell r="AR9478">
            <v>19</v>
          </cell>
          <cell r="AS9478">
            <v>42313</v>
          </cell>
          <cell r="AT9478" t="str">
            <v>IDU-72-2008 Terminado Mantenimiento Periódico IDU Arterial  -Calzada2-4-POLIZA ESTABILIDAD ACTIVA</v>
          </cell>
          <cell r="AV9478" t="str">
            <v>sc</v>
          </cell>
        </row>
        <row r="9479">
          <cell r="AP9479">
            <v>603010</v>
          </cell>
          <cell r="AQ9479">
            <v>19003041</v>
          </cell>
          <cell r="AR9479">
            <v>19</v>
          </cell>
          <cell r="AS9479">
            <v>42313</v>
          </cell>
          <cell r="AT9479" t="str">
            <v>IDU-57-2012 Terminado Acciones de Movilidad IDU Arterial  -Calzada2-4-POLIZA ESTABILIDAD ACTIVA</v>
          </cell>
          <cell r="AV9479" t="str">
            <v>sc</v>
          </cell>
        </row>
        <row r="9480">
          <cell r="AP9480">
            <v>603015</v>
          </cell>
          <cell r="AQ9480">
            <v>19003140</v>
          </cell>
          <cell r="AR9480">
            <v>19</v>
          </cell>
          <cell r="AS9480">
            <v>42313</v>
          </cell>
          <cell r="AT9480" t="str">
            <v>IDU-72-2008 Terminado Mantenimiento Periódico IDU Arterial  -</v>
          </cell>
          <cell r="AV9480" t="str">
            <v>sc</v>
          </cell>
        </row>
        <row r="9481">
          <cell r="AP9481">
            <v>603017</v>
          </cell>
          <cell r="AQ9481">
            <v>19003140</v>
          </cell>
          <cell r="AR9481">
            <v>19</v>
          </cell>
          <cell r="AS9481">
            <v>42313</v>
          </cell>
          <cell r="AT9481" t="str">
            <v>IDU-72-2008 Terminado Mantenimiento Periódico IDU Arterial  -</v>
          </cell>
          <cell r="AV9481" t="str">
            <v>sc</v>
          </cell>
        </row>
        <row r="9482">
          <cell r="AP9482">
            <v>603022</v>
          </cell>
          <cell r="AQ9482">
            <v>19003211</v>
          </cell>
          <cell r="AR9482">
            <v>19</v>
          </cell>
          <cell r="AS9482">
            <v>42313</v>
          </cell>
          <cell r="AT9482" t="str">
            <v>IDU-72-2008 Terminado Mantenimiento Periódico IDU Arterial  -</v>
          </cell>
          <cell r="AV9482" t="str">
            <v>sc</v>
          </cell>
        </row>
        <row r="9483">
          <cell r="AP9483">
            <v>603024</v>
          </cell>
          <cell r="AQ9483">
            <v>19003211</v>
          </cell>
          <cell r="AR9483">
            <v>19</v>
          </cell>
          <cell r="AS9483">
            <v>42313</v>
          </cell>
          <cell r="AT9483" t="str">
            <v>IDU-72-2008 Terminado Mantenimiento Periódico IDU Arterial  -</v>
          </cell>
          <cell r="AV9483" t="str">
            <v>sc</v>
          </cell>
        </row>
        <row r="9484">
          <cell r="AP9484">
            <v>603029</v>
          </cell>
          <cell r="AQ9484">
            <v>19003286</v>
          </cell>
          <cell r="AR9484">
            <v>19</v>
          </cell>
          <cell r="AS9484">
            <v>42313</v>
          </cell>
          <cell r="AT9484" t="str">
            <v>IDU-72-2008 Terminado Rehabilitación IDU Arterial  -Calzada2-4-POLIZA ESTABILIDAD ACTIVA</v>
          </cell>
          <cell r="AV9484" t="str">
            <v>sc</v>
          </cell>
        </row>
        <row r="9485">
          <cell r="AP9485">
            <v>603031</v>
          </cell>
          <cell r="AQ9485">
            <v>19003286</v>
          </cell>
          <cell r="AR9485">
            <v>19</v>
          </cell>
          <cell r="AS9485">
            <v>42313</v>
          </cell>
          <cell r="AT9485" t="str">
            <v>IDU-72-2008 Terminado Mantenimiento Periódico IDU Arterial  -Calzada2-4-POLIZA ESTABILIDAD ACTIVA</v>
          </cell>
          <cell r="AV9485" t="str">
            <v>sc</v>
          </cell>
        </row>
        <row r="9486">
          <cell r="AP9486">
            <v>603036</v>
          </cell>
          <cell r="AQ9486">
            <v>19003370</v>
          </cell>
          <cell r="AR9486">
            <v>19</v>
          </cell>
          <cell r="AS9486">
            <v>42313</v>
          </cell>
          <cell r="AT9486" t="str">
            <v>IDU-72-2008 Terminado Mantenimiento Periódico IDU Arterial  -</v>
          </cell>
          <cell r="AV9486" t="str">
            <v>sc</v>
          </cell>
        </row>
        <row r="9487">
          <cell r="AP9487">
            <v>603038</v>
          </cell>
          <cell r="AQ9487">
            <v>19003370</v>
          </cell>
          <cell r="AR9487">
            <v>19</v>
          </cell>
          <cell r="AS9487">
            <v>42313</v>
          </cell>
          <cell r="AT9487" t="str">
            <v>IDU-72-2008 Terminado Mantenimiento Periódico IDU Arterial  -</v>
          </cell>
          <cell r="AV9487" t="str">
            <v>sc</v>
          </cell>
        </row>
        <row r="9488">
          <cell r="AP9488">
            <v>603043</v>
          </cell>
          <cell r="AQ9488">
            <v>19003468</v>
          </cell>
          <cell r="AR9488">
            <v>19</v>
          </cell>
          <cell r="AS9488">
            <v>42313</v>
          </cell>
          <cell r="AT9488" t="str">
            <v>IDU-72-2008 Terminado Mantenimiento Periódico IDU Arterial  -</v>
          </cell>
          <cell r="AV9488" t="str">
            <v>sc</v>
          </cell>
        </row>
        <row r="9489">
          <cell r="AP9489">
            <v>603045</v>
          </cell>
          <cell r="AQ9489">
            <v>19003468</v>
          </cell>
          <cell r="AR9489">
            <v>19</v>
          </cell>
          <cell r="AS9489">
            <v>42313</v>
          </cell>
          <cell r="AT9489" t="str">
            <v>IDU-72-2008 Terminado Mantenimiento Rutinario IDU Arterial  -</v>
          </cell>
          <cell r="AV9489" t="str">
            <v>sc</v>
          </cell>
        </row>
        <row r="9490">
          <cell r="AP9490">
            <v>603052</v>
          </cell>
          <cell r="AQ9490">
            <v>19003811</v>
          </cell>
          <cell r="AR9490">
            <v>19</v>
          </cell>
          <cell r="AS9490">
            <v>42313</v>
          </cell>
          <cell r="AT9490" t="str">
            <v>IDU-72-2008 Terminado Mantenimiento Periódico IDU Arterial  -Calzada4-POLIZA ESTABILIDAD ACTIVA</v>
          </cell>
          <cell r="AV9490" t="str">
            <v>sc</v>
          </cell>
        </row>
        <row r="9491">
          <cell r="AP9491">
            <v>603054</v>
          </cell>
          <cell r="AQ9491">
            <v>19003811</v>
          </cell>
          <cell r="AR9491">
            <v>19</v>
          </cell>
          <cell r="AS9491">
            <v>42313</v>
          </cell>
          <cell r="AT9491" t="str">
            <v>IDU-72-2008 Terminado Rehabilitación IDU Arterial  -Calzada4-POLIZA ESTABILIDAD ACTIVA</v>
          </cell>
          <cell r="AV9491" t="str">
            <v>sc</v>
          </cell>
        </row>
        <row r="9492">
          <cell r="AP9492">
            <v>603080</v>
          </cell>
          <cell r="AQ9492">
            <v>19000406</v>
          </cell>
          <cell r="AR9492">
            <v>19</v>
          </cell>
          <cell r="AS9492">
            <v>42313</v>
          </cell>
          <cell r="AT9492" t="str">
            <v>IDU-57-2012 Terminado Acciones de Movilidad IDU Arterial  -</v>
          </cell>
          <cell r="AV9492" t="str">
            <v>sc</v>
          </cell>
        </row>
        <row r="9493">
          <cell r="AP9493">
            <v>603085</v>
          </cell>
          <cell r="AQ9493">
            <v>19000499</v>
          </cell>
          <cell r="AR9493">
            <v>19</v>
          </cell>
          <cell r="AS9493">
            <v>42313</v>
          </cell>
          <cell r="AT9493" t="str">
            <v>IDU-57-2012 Terminado Acciones de Movilidad IDU Arterial  -</v>
          </cell>
          <cell r="AV9493" t="str">
            <v>sc</v>
          </cell>
        </row>
        <row r="9494">
          <cell r="AP9494">
            <v>603087</v>
          </cell>
          <cell r="AQ9494">
            <v>19000499</v>
          </cell>
          <cell r="AR9494">
            <v>19</v>
          </cell>
          <cell r="AS9494">
            <v>42313</v>
          </cell>
          <cell r="AT9494" t="str">
            <v>IDU-72-2008 Terminado Mantenimiento Periódico IDU Arterial  -</v>
          </cell>
          <cell r="AV9494" t="str">
            <v>sc</v>
          </cell>
        </row>
        <row r="9495">
          <cell r="AP9495">
            <v>603092</v>
          </cell>
          <cell r="AQ9495">
            <v>19000596</v>
          </cell>
          <cell r="AR9495">
            <v>19</v>
          </cell>
          <cell r="AS9495">
            <v>42313</v>
          </cell>
          <cell r="AT9495" t="str">
            <v>IDU-72-2008 Terminado Mantenimiento Periódico IDU Arterial  -</v>
          </cell>
          <cell r="AV9495" t="str">
            <v>sc</v>
          </cell>
        </row>
        <row r="9496">
          <cell r="AP9496">
            <v>603094</v>
          </cell>
          <cell r="AQ9496">
            <v>19000596</v>
          </cell>
          <cell r="AR9496">
            <v>19</v>
          </cell>
          <cell r="AS9496">
            <v>42313</v>
          </cell>
          <cell r="AT9496" t="str">
            <v>IDU-57-2012 Terminado Acciones de Movilidad IDU Arterial  -</v>
          </cell>
          <cell r="AV9496" t="str">
            <v>sc</v>
          </cell>
        </row>
        <row r="9497">
          <cell r="AP9497">
            <v>603099</v>
          </cell>
          <cell r="AQ9497">
            <v>19000707</v>
          </cell>
          <cell r="AR9497">
            <v>19</v>
          </cell>
          <cell r="AS9497">
            <v>42313</v>
          </cell>
          <cell r="AT9497" t="str">
            <v>IDU-57-2012 Terminado Acciones de Movilidad IDU Arterial  -</v>
          </cell>
          <cell r="AV9497" t="str">
            <v>sc</v>
          </cell>
        </row>
        <row r="9498">
          <cell r="AP9498">
            <v>603106</v>
          </cell>
          <cell r="AQ9498">
            <v>19000823</v>
          </cell>
          <cell r="AR9498">
            <v>19</v>
          </cell>
          <cell r="AS9498">
            <v>42313</v>
          </cell>
          <cell r="AT9498" t="str">
            <v>IDU-72-2008 Terminado Mantenimiento Periódico IDU Arterial  -</v>
          </cell>
          <cell r="AV9498" t="str">
            <v>sc</v>
          </cell>
        </row>
        <row r="9499">
          <cell r="AP9499">
            <v>603108</v>
          </cell>
          <cell r="AQ9499">
            <v>19000823</v>
          </cell>
          <cell r="AR9499">
            <v>19</v>
          </cell>
          <cell r="AS9499">
            <v>42313</v>
          </cell>
          <cell r="AT9499" t="str">
            <v>IDU-57-2012 Terminado Acciones de Movilidad IDU Arterial  -</v>
          </cell>
          <cell r="AV9499" t="str">
            <v>sc</v>
          </cell>
        </row>
        <row r="9500">
          <cell r="AP9500">
            <v>603113</v>
          </cell>
          <cell r="AQ9500">
            <v>19000943</v>
          </cell>
          <cell r="AR9500">
            <v>19</v>
          </cell>
          <cell r="AS9500">
            <v>42313</v>
          </cell>
          <cell r="AT9500" t="str">
            <v>IDU-57-2012 Terminado Acciones de Movilidad IDU Arterial  -</v>
          </cell>
          <cell r="AV9500" t="str">
            <v>sc</v>
          </cell>
        </row>
        <row r="9501">
          <cell r="AP9501">
            <v>603128</v>
          </cell>
          <cell r="AQ9501">
            <v>19001590</v>
          </cell>
          <cell r="AR9501">
            <v>19</v>
          </cell>
          <cell r="AS9501">
            <v>42313</v>
          </cell>
          <cell r="AT9501" t="str">
            <v>IDU-57-2012 Terminado Acciones de Movilidad IDU Arterial  -Calzada2-4-POLIZA ESTABILIDAD ACTIVA</v>
          </cell>
          <cell r="AV9501" t="str">
            <v>sc</v>
          </cell>
        </row>
        <row r="9502">
          <cell r="AP9502">
            <v>603130</v>
          </cell>
          <cell r="AQ9502">
            <v>19001590</v>
          </cell>
          <cell r="AR9502">
            <v>19</v>
          </cell>
          <cell r="AS9502">
            <v>42313</v>
          </cell>
          <cell r="AT9502" t="str">
            <v>IDU-72-2008 Terminado Rehabilitación IDU Arterial  -Calzada2-4-POLIZA ESTABILIDAD ACTIVA</v>
          </cell>
          <cell r="AV9502" t="str">
            <v>sc</v>
          </cell>
        </row>
        <row r="9503">
          <cell r="AP9503">
            <v>604775</v>
          </cell>
          <cell r="AQ9503">
            <v>19001164</v>
          </cell>
          <cell r="AR9503">
            <v>19</v>
          </cell>
          <cell r="AS9503">
            <v>42313</v>
          </cell>
          <cell r="AT9503" t="str">
            <v>IDU-57-2012 Terminado Acciones de Movilidad IDU Arterial  -Calzada2-4-POLIZA ESTABILIDAD ACTIVA</v>
          </cell>
          <cell r="AV9503" t="str">
            <v>sc</v>
          </cell>
        </row>
        <row r="9504">
          <cell r="AP9504">
            <v>604777</v>
          </cell>
          <cell r="AQ9504">
            <v>19001164</v>
          </cell>
          <cell r="AR9504">
            <v>19</v>
          </cell>
          <cell r="AS9504">
            <v>42313</v>
          </cell>
          <cell r="AT9504" t="str">
            <v>IDU-72-2008 Terminado Rehabilitación IDU Arterial  -Calzada2-4-POLIZA ESTABILIDAD ACTIVA</v>
          </cell>
          <cell r="AV9504" t="str">
            <v>sc</v>
          </cell>
        </row>
        <row r="9505">
          <cell r="AP9505">
            <v>604782</v>
          </cell>
          <cell r="AQ9505">
            <v>19003073</v>
          </cell>
          <cell r="AR9505">
            <v>19</v>
          </cell>
          <cell r="AS9505">
            <v>42313</v>
          </cell>
          <cell r="AT9505" t="str">
            <v>IDU-72-2008 Terminado Mantenimiento Periódico IDU Arterial  -Calzada4-POLIZA ESTABILIDAD ACTIVA</v>
          </cell>
          <cell r="AV9505" t="str">
            <v>sc</v>
          </cell>
        </row>
        <row r="9506">
          <cell r="AP9506">
            <v>604784</v>
          </cell>
          <cell r="AQ9506">
            <v>19003073</v>
          </cell>
          <cell r="AR9506">
            <v>19</v>
          </cell>
          <cell r="AS9506">
            <v>42313</v>
          </cell>
          <cell r="AT9506" t="str">
            <v>IDU-72-2008 Terminado Rehabilitación IDU Arterial  -Calzada4-POLIZA ESTABILIDAD ACTIVA</v>
          </cell>
          <cell r="AV9506" t="str">
            <v>sc</v>
          </cell>
        </row>
        <row r="9507">
          <cell r="AP9507">
            <v>604801</v>
          </cell>
          <cell r="AQ9507">
            <v>50008043</v>
          </cell>
          <cell r="AR9507">
            <v>19</v>
          </cell>
          <cell r="AS9507">
            <v>42412</v>
          </cell>
          <cell r="AT9507" t="str">
            <v>IDU-1806-2015 Contratado Mantenimiento Periódico IDU Arterial BRIGADA DE REACCIÓN VIAL -</v>
          </cell>
          <cell r="AV9507" t="str">
            <v>sc</v>
          </cell>
        </row>
        <row r="9508">
          <cell r="AP9508">
            <v>604803</v>
          </cell>
          <cell r="AQ9508">
            <v>50008043</v>
          </cell>
          <cell r="AR9508">
            <v>19</v>
          </cell>
          <cell r="AS9508">
            <v>42412</v>
          </cell>
          <cell r="AT9508" t="str">
            <v>IDU-1806-2015 Contratado Mantenimiento Periódico IDU Arterial BRIGADA DE REACCIÓN VIAL -</v>
          </cell>
          <cell r="AV9508" t="str">
            <v>sc</v>
          </cell>
        </row>
        <row r="9509">
          <cell r="AP9509">
            <v>604806</v>
          </cell>
          <cell r="AQ9509">
            <v>8011587</v>
          </cell>
          <cell r="AR9509">
            <v>19</v>
          </cell>
          <cell r="AS9509">
            <v>42313</v>
          </cell>
          <cell r="AT9509" t="str">
            <v>IDU-1718-2014 Terminado Mantenimiento Rutinario IDU Arterial  -Anden11 Calzada10-POLIZA ESTABILIDAD ACTIVA</v>
          </cell>
          <cell r="AV9509" t="str">
            <v>sc</v>
          </cell>
        </row>
        <row r="9510">
          <cell r="AP9510">
            <v>604808</v>
          </cell>
          <cell r="AQ9510">
            <v>8011587</v>
          </cell>
          <cell r="AR9510">
            <v>19</v>
          </cell>
          <cell r="AS9510">
            <v>42313</v>
          </cell>
          <cell r="AT9510" t="str">
            <v>IDU-1718-2014 Terminado Mantenimiento Rutinario IDU Arterial  -Anden11 Calzada10-POLIZA ESTABILIDAD ACTIVA</v>
          </cell>
          <cell r="AV9510" t="str">
            <v>sc</v>
          </cell>
        </row>
        <row r="9511">
          <cell r="AP9511">
            <v>605180</v>
          </cell>
          <cell r="AQ9511">
            <v>19003986</v>
          </cell>
          <cell r="AR9511">
            <v>19</v>
          </cell>
          <cell r="AS9511">
            <v>42313</v>
          </cell>
          <cell r="AT9511" t="str">
            <v>IDU-72-2008 Terminado Mantenimiento Periódico IDU Arterial  -</v>
          </cell>
          <cell r="AV9511" t="str">
            <v>sc</v>
          </cell>
        </row>
        <row r="9512">
          <cell r="AP9512">
            <v>605182</v>
          </cell>
          <cell r="AQ9512">
            <v>19003986</v>
          </cell>
          <cell r="AR9512">
            <v>19</v>
          </cell>
          <cell r="AS9512">
            <v>42313</v>
          </cell>
          <cell r="AT9512" t="str">
            <v>IDU-72-2008 Terminado Mantenimiento Periódico IDU Arterial  -</v>
          </cell>
          <cell r="AV9512" t="str">
            <v>sc</v>
          </cell>
        </row>
        <row r="9513">
          <cell r="AP9513">
            <v>605190</v>
          </cell>
          <cell r="AQ9513">
            <v>19004964</v>
          </cell>
          <cell r="AR9513">
            <v>19</v>
          </cell>
          <cell r="AS9513">
            <v>42313</v>
          </cell>
          <cell r="AT9513" t="str">
            <v>IDU-57-2012 Terminado Acciones de Movilidad IDU Arterial  -</v>
          </cell>
          <cell r="AV9513" t="str">
            <v>sc</v>
          </cell>
        </row>
        <row r="9514">
          <cell r="AP9514">
            <v>605192</v>
          </cell>
          <cell r="AQ9514">
            <v>19004964</v>
          </cell>
          <cell r="AR9514">
            <v>19</v>
          </cell>
          <cell r="AS9514">
            <v>42313</v>
          </cell>
          <cell r="AT9514" t="str">
            <v>IDU-72-2008 Terminado Mantenimiento Periódico IDU Arterial  -</v>
          </cell>
          <cell r="AV9514" t="str">
            <v>sc</v>
          </cell>
        </row>
        <row r="9515">
          <cell r="AP9515">
            <v>605197</v>
          </cell>
          <cell r="AQ9515">
            <v>19005053</v>
          </cell>
          <cell r="AR9515">
            <v>19</v>
          </cell>
          <cell r="AS9515">
            <v>42313</v>
          </cell>
          <cell r="AT9515" t="str">
            <v>IDU-72-2008 Terminado Rehabilitación IDU Arterial  -Calzada4-POLIZA ESTABILIDAD ACTIVA</v>
          </cell>
          <cell r="AV9515" t="str">
            <v>sc</v>
          </cell>
        </row>
        <row r="9516">
          <cell r="AP9516">
            <v>605199</v>
          </cell>
          <cell r="AQ9516">
            <v>19005053</v>
          </cell>
          <cell r="AR9516">
            <v>19</v>
          </cell>
          <cell r="AS9516">
            <v>42313</v>
          </cell>
          <cell r="AT9516" t="str">
            <v>IDU-72-2008 Terminado Mantenimiento Periódico IDU Arterial  -Calzada4-POLIZA ESTABILIDAD ACTIVA</v>
          </cell>
          <cell r="AV9516" t="str">
            <v>sc</v>
          </cell>
        </row>
        <row r="9517">
          <cell r="AP9517">
            <v>605455</v>
          </cell>
          <cell r="AQ9517">
            <v>19006638</v>
          </cell>
          <cell r="AR9517">
            <v>19</v>
          </cell>
          <cell r="AS9517">
            <v>42412</v>
          </cell>
          <cell r="AT9517" t="str">
            <v>IDU-1806-2015 Contratado Mantenimiento Periódico IDU Arterial BRIGADA DE REACCIÓN VIAL -Calzada4-POLIZA ESTABILIDAD ACTIVA</v>
          </cell>
          <cell r="AV9517" t="str">
            <v>sc</v>
          </cell>
        </row>
        <row r="9518">
          <cell r="AP9518">
            <v>605457</v>
          </cell>
          <cell r="AQ9518">
            <v>19006638</v>
          </cell>
          <cell r="AR9518">
            <v>19</v>
          </cell>
          <cell r="AS9518">
            <v>42412</v>
          </cell>
          <cell r="AT9518" t="str">
            <v>IDU-1806-2015 Contratado Mantenimiento Periódico IDU Arterial BRIGADA DE REACCIÓN VIAL -Calzada4-POLIZA ESTABILIDAD ACTIVA</v>
          </cell>
          <cell r="AV9518" t="str">
            <v>sc</v>
          </cell>
        </row>
        <row r="9519">
          <cell r="AP9519">
            <v>605460</v>
          </cell>
          <cell r="AQ9519">
            <v>19006669</v>
          </cell>
          <cell r="AR9519">
            <v>19</v>
          </cell>
          <cell r="AS9519">
            <v>42412</v>
          </cell>
          <cell r="AT9519" t="str">
            <v>IDU-1806-2015 Contratado Mantenimiento Periódico IDU Arterial BRIGADA DE REACCIÓN VIAL -Calzada4-POLIZA ESTABILIDAD ACTIVA</v>
          </cell>
          <cell r="AV9519" t="str">
            <v>sc</v>
          </cell>
        </row>
        <row r="9520">
          <cell r="AP9520">
            <v>605462</v>
          </cell>
          <cell r="AQ9520">
            <v>19006669</v>
          </cell>
          <cell r="AR9520">
            <v>19</v>
          </cell>
          <cell r="AS9520">
            <v>42412</v>
          </cell>
          <cell r="AT9520" t="str">
            <v>IDU-1806-2015 Contratado Mantenimiento Periódico IDU Arterial BRIGADA DE REACCIÓN VIAL -Calzada4-POLIZA ESTABILIDAD ACTIVA</v>
          </cell>
          <cell r="AV9520" t="str">
            <v>sc</v>
          </cell>
        </row>
        <row r="9521">
          <cell r="AP9521">
            <v>606316</v>
          </cell>
          <cell r="AQ9521">
            <v>19013103</v>
          </cell>
          <cell r="AR9521">
            <v>19</v>
          </cell>
          <cell r="AS9521">
            <v>42412</v>
          </cell>
          <cell r="AT9521" t="str">
            <v>IDU-1806-2015 Contratado Mantenimiento Periódico IDU Arterial BRIGADA DE REACCIÓN VIAL -Calzada4-POLIZA ESTABILIDAD ACTIVA</v>
          </cell>
          <cell r="AV9521" t="str">
            <v>sc</v>
          </cell>
        </row>
        <row r="9522">
          <cell r="AP9522">
            <v>606318</v>
          </cell>
          <cell r="AQ9522">
            <v>19013103</v>
          </cell>
          <cell r="AR9522">
            <v>19</v>
          </cell>
          <cell r="AS9522">
            <v>42412</v>
          </cell>
          <cell r="AT9522" t="str">
            <v>IDU-1806-2015 Contratado Mantenimiento Periódico IDU Arterial BRIGADA DE REACCIÓN VIAL -Calzada4-POLIZA ESTABILIDAD ACTIVA</v>
          </cell>
          <cell r="AV9522" t="str">
            <v>sc</v>
          </cell>
        </row>
        <row r="9523">
          <cell r="AP9523">
            <v>900866</v>
          </cell>
          <cell r="AQ9523">
            <v>50008033</v>
          </cell>
          <cell r="AR9523">
            <v>19</v>
          </cell>
          <cell r="AS9523">
            <v>42412</v>
          </cell>
          <cell r="AT9523" t="str">
            <v>IDU-1806-2015 Contratado Mantenimiento Periódico IDU Arterial BRIGADA DE REACCIÓN VIAL -Calzada2-4-POLIZA ESTABILIDAD ACTIVA</v>
          </cell>
          <cell r="AV9523" t="str">
            <v>sc</v>
          </cell>
        </row>
        <row r="9524">
          <cell r="AP9524">
            <v>901883</v>
          </cell>
          <cell r="AQ9524">
            <v>30001271</v>
          </cell>
          <cell r="AR9524">
            <v>19</v>
          </cell>
          <cell r="AS9524">
            <v>42034</v>
          </cell>
          <cell r="AT9524" t="str">
            <v>SD Reservado Mantenimiento Periódico UAERMV Circuito Movilidad  -</v>
          </cell>
          <cell r="AV9524" t="str">
            <v>sc</v>
          </cell>
        </row>
        <row r="9525">
          <cell r="AP9525">
            <v>901884</v>
          </cell>
          <cell r="AQ9525">
            <v>30001272</v>
          </cell>
          <cell r="AR9525">
            <v>19</v>
          </cell>
          <cell r="AS9525">
            <v>42034</v>
          </cell>
          <cell r="AT9525" t="str">
            <v>SD Reservado Mantenimiento Periódico UAERMV Circuito Movilidad  -</v>
          </cell>
          <cell r="AV9525" t="str">
            <v>reservada por la UAERMV</v>
          </cell>
        </row>
        <row r="9526">
          <cell r="AP9526">
            <v>902003</v>
          </cell>
          <cell r="AQ9526">
            <v>19010903</v>
          </cell>
          <cell r="AR9526">
            <v>19</v>
          </cell>
          <cell r="AS9526">
            <v>42412</v>
          </cell>
          <cell r="AT9526" t="str">
            <v>IDU-1806-2015 Contratado Mantenimiento Periódico IDU Arterial BRIGADA DE REACCIÓN VIAL -Calzada2-4 Sep3-POLIZA ESTABILIDAD ACTIVA</v>
          </cell>
          <cell r="AV9526" t="str">
            <v>sc</v>
          </cell>
        </row>
        <row r="9527">
          <cell r="AP9527">
            <v>904324</v>
          </cell>
          <cell r="AQ9527">
            <v>30001838</v>
          </cell>
          <cell r="AR9527">
            <v>19</v>
          </cell>
          <cell r="AS9527">
            <v>42277</v>
          </cell>
          <cell r="AT9527" t="str">
            <v>SD Terminado Rehabilitación UAERMV Circuito Movilidad  -</v>
          </cell>
          <cell r="AV9527" t="str">
            <v>sc</v>
          </cell>
        </row>
        <row r="9528">
          <cell r="AP9528">
            <v>24120025</v>
          </cell>
          <cell r="AQ9528">
            <v>8011587</v>
          </cell>
          <cell r="AR9528">
            <v>19</v>
          </cell>
          <cell r="AS9528">
            <v>42313</v>
          </cell>
          <cell r="AT9528" t="str">
            <v>IDU-1718-2014 Terminado Mantenimiento Rutinario IDU Arterial  -Anden11 Calzada10-POLIZA ESTABILIDAD ACTIVA</v>
          </cell>
          <cell r="AV9528" t="str">
            <v>sc</v>
          </cell>
        </row>
        <row r="9529">
          <cell r="AP9529">
            <v>24120026</v>
          </cell>
          <cell r="AQ9529">
            <v>8011587</v>
          </cell>
          <cell r="AR9529">
            <v>19</v>
          </cell>
          <cell r="AS9529">
            <v>42313</v>
          </cell>
          <cell r="AT9529" t="str">
            <v>IDU-1718-2014 Terminado Mantenimiento Rutinario IDU Arterial  -Anden11 Calzada10-POLIZA ESTABILIDAD ACTIVA</v>
          </cell>
          <cell r="AV9529" t="str">
            <v>sc</v>
          </cell>
        </row>
        <row r="9530">
          <cell r="AP9530">
            <v>24121511</v>
          </cell>
          <cell r="AQ9530">
            <v>19000008</v>
          </cell>
          <cell r="AR9530">
            <v>19</v>
          </cell>
          <cell r="AS9530">
            <v>42313</v>
          </cell>
          <cell r="AT9530" t="str">
            <v>IDU-1718-2014 Terminado Mantenimiento Rutinario IDU Arterial  -</v>
          </cell>
          <cell r="AV9530" t="str">
            <v>sc</v>
          </cell>
        </row>
        <row r="9531">
          <cell r="AP9531">
            <v>24121512</v>
          </cell>
          <cell r="AQ9531">
            <v>19000008</v>
          </cell>
          <cell r="AR9531">
            <v>19</v>
          </cell>
          <cell r="AS9531">
            <v>42313</v>
          </cell>
          <cell r="AT9531" t="str">
            <v>IDU-1718-2014 Terminado Mantenimiento Rutinario IDU Arterial  -</v>
          </cell>
          <cell r="AV9531" t="str">
            <v>sc</v>
          </cell>
        </row>
        <row r="9532">
          <cell r="AP9532">
            <v>24121514</v>
          </cell>
          <cell r="AQ9532">
            <v>19000010</v>
          </cell>
          <cell r="AR9532">
            <v>19</v>
          </cell>
          <cell r="AS9532">
            <v>42313</v>
          </cell>
          <cell r="AT9532" t="str">
            <v>IDU-1718-2014 Terminado Mantenimiento Rutinario IDU Arterial  --POLIZA ESTABILIDAD ACTIVA</v>
          </cell>
          <cell r="AV9532" t="str">
            <v>sc</v>
          </cell>
        </row>
        <row r="9533">
          <cell r="AP9533">
            <v>24121515</v>
          </cell>
          <cell r="AQ9533">
            <v>19000010</v>
          </cell>
          <cell r="AR9533">
            <v>19</v>
          </cell>
          <cell r="AS9533">
            <v>42313</v>
          </cell>
          <cell r="AT9533" t="str">
            <v>IDU-1718-2014 Terminado Mantenimiento Rutinario IDU Arterial  --POLIZA ESTABILIDAD ACTIVA</v>
          </cell>
          <cell r="AV9533" t="str">
            <v>sc</v>
          </cell>
        </row>
        <row r="9534">
          <cell r="AP9534">
            <v>24121534</v>
          </cell>
          <cell r="AQ9534">
            <v>19014337</v>
          </cell>
          <cell r="AR9534">
            <v>19</v>
          </cell>
          <cell r="AS9534">
            <v>42731</v>
          </cell>
          <cell r="AT9534" t="str">
            <v>IDU-983-2016 En Ejecución Construcción IDU Arterial CONVENIOS IDU Plan de Implantacion Centro comercial Gran Plaza El Ensueño-Anden 5-POLIZA ESTABILIDAD ACTIVA</v>
          </cell>
          <cell r="AV9534" t="str">
            <v>sc</v>
          </cell>
        </row>
        <row r="9535">
          <cell r="AP9535">
            <v>24121535</v>
          </cell>
          <cell r="AQ9535">
            <v>19014338</v>
          </cell>
          <cell r="AR9535">
            <v>19</v>
          </cell>
          <cell r="AS9535">
            <v>42731</v>
          </cell>
          <cell r="AT9535" t="str">
            <v>IDU-983-2016 En Ejecución Construcción IDU Arterial CONVENIOS IDU Plan de Implantacion Centro comercial Gran Plaza El Ensueño-Anden 5-POLIZA ESTABILIDAD ACTIVA</v>
          </cell>
          <cell r="AV9535" t="str">
            <v>sc</v>
          </cell>
        </row>
        <row r="9536">
          <cell r="AP9536">
            <v>24121536</v>
          </cell>
          <cell r="AQ9536">
            <v>19014339</v>
          </cell>
          <cell r="AR9536">
            <v>19</v>
          </cell>
          <cell r="AS9536">
            <v>42731</v>
          </cell>
          <cell r="AT9536" t="str">
            <v>IDU-983-2016 En Ejecución Construcción IDU Arterial CONVENIOS IDU Plan de Implantacion Centro comercial Gran Plaza El Ensueño-</v>
          </cell>
          <cell r="AV9536" t="str">
            <v>sc</v>
          </cell>
        </row>
        <row r="9537">
          <cell r="AP9537">
            <v>24121537</v>
          </cell>
          <cell r="AQ9537">
            <v>19014336</v>
          </cell>
          <cell r="AR9537">
            <v>19</v>
          </cell>
          <cell r="AS9537">
            <v>42731</v>
          </cell>
          <cell r="AT9537" t="str">
            <v>IDU-983-2016 En Ejecución Construcción IDU Arterial CONVENIOS IDU Plan de Implantacion Centro comercial Gran Plaza El Ensueño-</v>
          </cell>
          <cell r="AV9537" t="str">
            <v>sc</v>
          </cell>
        </row>
        <row r="9538">
          <cell r="AP9538">
            <v>24121545</v>
          </cell>
          <cell r="AQ9538">
            <v>19005053</v>
          </cell>
          <cell r="AR9538">
            <v>19</v>
          </cell>
          <cell r="AS9538">
            <v>42313</v>
          </cell>
          <cell r="AT9538" t="str">
            <v>IDU-57-2012 Terminado Acciones de Movilidad IDU Arterial  -Calzada4-POLIZA ESTABILIDAD ACTIVA</v>
          </cell>
          <cell r="AV9538" t="str">
            <v>sc</v>
          </cell>
        </row>
        <row r="9539">
          <cell r="AP9539">
            <v>24121548</v>
          </cell>
          <cell r="AQ9539">
            <v>19010903</v>
          </cell>
          <cell r="AR9539">
            <v>19</v>
          </cell>
          <cell r="AS9539">
            <v>42412</v>
          </cell>
          <cell r="AT9539" t="str">
            <v>IDU-1806-2015 Contratado Mantenimiento Periódico IDU Arterial BRIGADA DE REACCIÓN VIAL -Calzada2-4 Sep3-POLIZA ESTABILIDAD ACTIVA</v>
          </cell>
          <cell r="AV9539" t="str">
            <v>sc</v>
          </cell>
        </row>
        <row r="9540">
          <cell r="AP9540">
            <v>24121549</v>
          </cell>
          <cell r="AQ9540">
            <v>19011427</v>
          </cell>
          <cell r="AR9540">
            <v>19</v>
          </cell>
          <cell r="AS9540">
            <v>42412</v>
          </cell>
          <cell r="AT9540" t="str">
            <v>IDU-1806-2015 Contratado Mantenimiento Periódico IDU Arterial BRIGADA DE REACCIÓN VIAL -</v>
          </cell>
          <cell r="AV9540" t="str">
            <v>sc</v>
          </cell>
        </row>
        <row r="9541">
          <cell r="AP9541">
            <v>24121561</v>
          </cell>
          <cell r="AQ9541">
            <v>19013103</v>
          </cell>
          <cell r="AR9541">
            <v>19</v>
          </cell>
          <cell r="AS9541">
            <v>42412</v>
          </cell>
          <cell r="AT9541" t="str">
            <v>IDU-1806-2015 Contratado Mantenimiento Periódico IDU Arterial BRIGADA DE REACCIÓN VIAL -Calzada4-POLIZA ESTABILIDAD ACTIVA</v>
          </cell>
          <cell r="AV9541" t="str">
            <v>sc</v>
          </cell>
        </row>
        <row r="9542">
          <cell r="AP9542">
            <v>24121846</v>
          </cell>
          <cell r="AQ9542">
            <v>50005800</v>
          </cell>
          <cell r="AR9542">
            <v>19</v>
          </cell>
          <cell r="AS9542">
            <v>42313</v>
          </cell>
          <cell r="AT9542" t="str">
            <v>IDU-57-2012 Terminado Acciones de Movilidad IDU Arterial  -Calzada4-POLIZA ESTABILIDAD ACTIVA</v>
          </cell>
          <cell r="AV9542" t="str">
            <v>sc</v>
          </cell>
        </row>
        <row r="9543">
          <cell r="AP9543">
            <v>24122032</v>
          </cell>
          <cell r="AQ9543">
            <v>50006068</v>
          </cell>
          <cell r="AR9543">
            <v>19</v>
          </cell>
          <cell r="AS9543">
            <v>42313</v>
          </cell>
          <cell r="AT9543" t="str">
            <v>IDU-1718-2014 Terminado Mantenimiento Rutinario IDU Arterial  -</v>
          </cell>
          <cell r="AV9543" t="str">
            <v>sc</v>
          </cell>
        </row>
        <row r="9544">
          <cell r="AP9544">
            <v>24122033</v>
          </cell>
          <cell r="AQ9544">
            <v>50006068</v>
          </cell>
          <cell r="AR9544">
            <v>19</v>
          </cell>
          <cell r="AS9544">
            <v>42313</v>
          </cell>
          <cell r="AT9544" t="str">
            <v>IDU-1718-2014 Terminado Mantenimiento Rutinario IDU Arterial  -</v>
          </cell>
          <cell r="AV9544" t="str">
            <v>sc</v>
          </cell>
        </row>
        <row r="9545">
          <cell r="AP9545">
            <v>24122034</v>
          </cell>
          <cell r="AQ9545">
            <v>50006068</v>
          </cell>
          <cell r="AR9545">
            <v>19</v>
          </cell>
          <cell r="AS9545">
            <v>42313</v>
          </cell>
          <cell r="AT9545" t="str">
            <v>IDU-1718-2014 Terminado Mantenimiento Rutinario IDU Arterial  -</v>
          </cell>
          <cell r="AV9545" t="str">
            <v>sc</v>
          </cell>
        </row>
        <row r="9546">
          <cell r="AP9546">
            <v>24122037</v>
          </cell>
          <cell r="AQ9546">
            <v>50006069</v>
          </cell>
          <cell r="AR9546">
            <v>19</v>
          </cell>
          <cell r="AS9546">
            <v>42313</v>
          </cell>
          <cell r="AT9546" t="str">
            <v>IDU-1718-2014 Terminado Mantenimiento Rutinario IDU Arterial  -</v>
          </cell>
          <cell r="AV9546" t="str">
            <v>sc</v>
          </cell>
        </row>
        <row r="9547">
          <cell r="AP9547">
            <v>24122038</v>
          </cell>
          <cell r="AQ9547">
            <v>50006069</v>
          </cell>
          <cell r="AR9547">
            <v>19</v>
          </cell>
          <cell r="AS9547">
            <v>42313</v>
          </cell>
          <cell r="AT9547" t="str">
            <v>IDU-1718-2014 Terminado Mantenimiento Rutinario IDU Arterial  -</v>
          </cell>
          <cell r="AV9547" t="str">
            <v>sc</v>
          </cell>
        </row>
        <row r="9548">
          <cell r="AP9548">
            <v>24122039</v>
          </cell>
          <cell r="AQ9548">
            <v>50006069</v>
          </cell>
          <cell r="AR9548">
            <v>19</v>
          </cell>
          <cell r="AS9548">
            <v>42313</v>
          </cell>
          <cell r="AT9548" t="str">
            <v>IDU-1718-2014 Terminado Mantenimiento Rutinario IDU Arterial  -</v>
          </cell>
          <cell r="AV9548" t="str">
            <v>sc</v>
          </cell>
        </row>
        <row r="9549">
          <cell r="AP9549">
            <v>91014279</v>
          </cell>
          <cell r="AQ9549">
            <v>19008348</v>
          </cell>
          <cell r="AR9549">
            <v>19</v>
          </cell>
          <cell r="AS9549">
            <v>42412</v>
          </cell>
          <cell r="AT9549" t="str">
            <v>IDU-1806-2015 Contratado Mantenimiento Periódico IDU Arterial BRIGADA DE REACCIÓN VIAL -Sep3-POLIZA ESTABILIDAD ACTIVA</v>
          </cell>
          <cell r="AV9549" t="str">
            <v>sc</v>
          </cell>
        </row>
        <row r="9550">
          <cell r="AP9550">
            <v>91014850</v>
          </cell>
          <cell r="AQ9550">
            <v>19012660</v>
          </cell>
          <cell r="AR9550">
            <v>19</v>
          </cell>
          <cell r="AS9550">
            <v>42573</v>
          </cell>
          <cell r="AT9550" t="str">
            <v>SD Terminado Mantenimiento Periódico UAERMV Circuito Movilidad  Reporte Ejecución Junio 2016-</v>
          </cell>
          <cell r="AV9550" t="str">
            <v>sc</v>
          </cell>
        </row>
        <row r="9551">
          <cell r="AP9551">
            <v>91014943</v>
          </cell>
          <cell r="AQ9551">
            <v>19007384</v>
          </cell>
          <cell r="AR9551">
            <v>19</v>
          </cell>
          <cell r="AS9551">
            <v>42573</v>
          </cell>
          <cell r="AT9551" t="str">
            <v>SD Terminado Rehabilitación UAERMV Circuito Movilidad  Reporte Ejecución Junio 2016-</v>
          </cell>
          <cell r="AV9551" t="str">
            <v>sc</v>
          </cell>
        </row>
        <row r="9552">
          <cell r="AP9552">
            <v>91015756</v>
          </cell>
          <cell r="AQ9552">
            <v>50005191</v>
          </cell>
          <cell r="AR9552">
            <v>19</v>
          </cell>
          <cell r="AS9552">
            <v>42667</v>
          </cell>
          <cell r="AT9552" t="str">
            <v>SD Terminado Mantenimiento Periódico UAERMV Arterial SD Intervenida 19/04/2011 Reporte depuración ejecución UMV-</v>
          </cell>
          <cell r="AV9552" t="str">
            <v>sc</v>
          </cell>
        </row>
        <row r="9553">
          <cell r="AP9553">
            <v>91016068</v>
          </cell>
          <cell r="AQ9553">
            <v>50005768</v>
          </cell>
          <cell r="AR9553">
            <v>19</v>
          </cell>
          <cell r="AS9553">
            <v>42409</v>
          </cell>
          <cell r="AT9553" t="str">
            <v>IDU-1718-2014 Terminado Mantenimiento Rutinario IDU Circuito Movilidad  --POLIZA ESTABILIDAD ACTIVA</v>
          </cell>
          <cell r="AV9553" t="str">
            <v>POLIZA ESTABILIDAD activa IDU 1718/16</v>
          </cell>
        </row>
        <row r="9554">
          <cell r="AP9554">
            <v>91016075</v>
          </cell>
          <cell r="AQ9554">
            <v>50008027</v>
          </cell>
          <cell r="AR9554">
            <v>19</v>
          </cell>
          <cell r="AS9554">
            <v>42667</v>
          </cell>
          <cell r="AT9554" t="str">
            <v>SD Terminado Mantenimiento Periódico UAERMV Circuito Movilidad SD Intervenida 25/08/2014 Reporte depuración ejecución UMV-Calzada 2-POLIZA ESTABILIDAD ACTIVA</v>
          </cell>
          <cell r="AV9554" t="str">
            <v>viable</v>
          </cell>
        </row>
        <row r="9555">
          <cell r="AP9555">
            <v>91016188</v>
          </cell>
          <cell r="AQ9555">
            <v>19013301</v>
          </cell>
          <cell r="AR9555">
            <v>19</v>
          </cell>
          <cell r="AS9555">
            <v>42412</v>
          </cell>
          <cell r="AT9555" t="str">
            <v>IDU-1806-2015 Contratado Mantenimiento Periódico IDU Arterial BRIGADA DE REACCIÓN VIAL -</v>
          </cell>
          <cell r="AV9555" t="str">
            <v>sc</v>
          </cell>
        </row>
        <row r="9556">
          <cell r="AP9556">
            <v>91016189</v>
          </cell>
          <cell r="AQ9556">
            <v>19013301</v>
          </cell>
          <cell r="AR9556">
            <v>19</v>
          </cell>
          <cell r="AS9556">
            <v>42412</v>
          </cell>
          <cell r="AT9556" t="str">
            <v>IDU-1806-2015 Contratado Mantenimiento Periódico IDU Arterial BRIGADA DE REACCIÓN VIAL -</v>
          </cell>
          <cell r="AV9556" t="str">
            <v>sc</v>
          </cell>
        </row>
        <row r="9557">
          <cell r="AP9557">
            <v>91016854</v>
          </cell>
          <cell r="AQ9557">
            <v>19000460</v>
          </cell>
          <cell r="AR9557">
            <v>19</v>
          </cell>
          <cell r="AS9557">
            <v>42632</v>
          </cell>
          <cell r="AT9557" t="str">
            <v>SD Reservado Conservacion FDL CIUDAD BOLIVAR Arterial SD -</v>
          </cell>
          <cell r="AV9557" t="str">
            <v>sc</v>
          </cell>
        </row>
        <row r="9558">
          <cell r="AP9558">
            <v>91016876</v>
          </cell>
          <cell r="AQ9558">
            <v>19001065</v>
          </cell>
          <cell r="AR9558">
            <v>19</v>
          </cell>
          <cell r="AS9558">
            <v>41676</v>
          </cell>
          <cell r="AT9558" t="str">
            <v>CONV-009-2011 Terminado Rehabilitación UAERMV Circuito Movilidad  -</v>
          </cell>
          <cell r="AV9558" t="str">
            <v>sc</v>
          </cell>
        </row>
        <row r="9559">
          <cell r="AP9559">
            <v>91016890</v>
          </cell>
          <cell r="AQ9559">
            <v>19001336</v>
          </cell>
          <cell r="AR9559">
            <v>19</v>
          </cell>
          <cell r="AS9559">
            <v>41676</v>
          </cell>
          <cell r="AT9559" t="str">
            <v>CONV-009-2011 Terminado Rehabilitación UAERMV Circuito Movilidad  -</v>
          </cell>
          <cell r="AV9559" t="str">
            <v>sc</v>
          </cell>
        </row>
        <row r="9560">
          <cell r="AP9560">
            <v>91016891</v>
          </cell>
          <cell r="AQ9560">
            <v>50006158</v>
          </cell>
          <cell r="AR9560">
            <v>19</v>
          </cell>
          <cell r="AS9560">
            <v>41676</v>
          </cell>
          <cell r="AT9560" t="str">
            <v>CONV-009-2011 Terminado Rehabilitación UAERMV Circuito Movilidad  -</v>
          </cell>
          <cell r="AV9560" t="str">
            <v>sc</v>
          </cell>
        </row>
        <row r="9561">
          <cell r="AP9561">
            <v>91016902</v>
          </cell>
          <cell r="AQ9561">
            <v>50006154</v>
          </cell>
          <cell r="AR9561">
            <v>19</v>
          </cell>
          <cell r="AS9561">
            <v>42667</v>
          </cell>
          <cell r="AT9561" t="str">
            <v>SD Terminado Mantenimiento Periódico UAERMV Circuito Movilidad SD Intervenida 05/08/2013 Reporte depuración ejecución UMV-</v>
          </cell>
          <cell r="AV9561" t="str">
            <v>sc</v>
          </cell>
        </row>
        <row r="9562">
          <cell r="AP9562">
            <v>91016980</v>
          </cell>
          <cell r="AQ9562">
            <v>50009179</v>
          </cell>
          <cell r="AR9562">
            <v>19</v>
          </cell>
          <cell r="AS9562">
            <v>41563</v>
          </cell>
          <cell r="AT9562" t="str">
            <v>SD Terminado Mantenimiento Periódico UAERMV Circuito Movilidad  -Anden1-5 Calzada2-4 Sep3-POLIZA ESTABILIDAD ACTIVA</v>
          </cell>
          <cell r="AV9562" t="str">
            <v>sc</v>
          </cell>
        </row>
        <row r="9563">
          <cell r="AP9563">
            <v>91016981</v>
          </cell>
          <cell r="AQ9563">
            <v>50009179</v>
          </cell>
          <cell r="AR9563">
            <v>19</v>
          </cell>
          <cell r="AS9563">
            <v>41563</v>
          </cell>
          <cell r="AT9563" t="str">
            <v>SD Terminado Mantenimiento Periódico UAERMV Circuito Movilidad  -Anden1-5 Calzada2-4 Sep3-POLIZA ESTABILIDAD ACTIVA</v>
          </cell>
          <cell r="AV9563" t="str">
            <v>sc</v>
          </cell>
        </row>
        <row r="9564">
          <cell r="AP9564">
            <v>91017150</v>
          </cell>
          <cell r="AQ9564">
            <v>19001660</v>
          </cell>
          <cell r="AR9564">
            <v>19</v>
          </cell>
          <cell r="AS9564">
            <v>42313</v>
          </cell>
          <cell r="AT9564" t="str">
            <v>IDU-72-2008 Terminado Rehabilitación IDU Arterial  -Calzada2-4-POLIZA ESTABILIDAD ACTIVA</v>
          </cell>
          <cell r="AV9564" t="str">
            <v>sc</v>
          </cell>
        </row>
        <row r="9565">
          <cell r="AP9565">
            <v>91017151</v>
          </cell>
          <cell r="AQ9565">
            <v>19001660</v>
          </cell>
          <cell r="AR9565">
            <v>19</v>
          </cell>
          <cell r="AS9565">
            <v>42313</v>
          </cell>
          <cell r="AT9565" t="str">
            <v>IDU-72-2008 Terminado Rehabilitación IDU Arterial  -Calzada2-4-POLIZA ESTABILIDAD ACTIVA</v>
          </cell>
          <cell r="AV9565" t="str">
            <v>sc</v>
          </cell>
        </row>
        <row r="9566">
          <cell r="AP9566">
            <v>91023039</v>
          </cell>
          <cell r="AQ9566">
            <v>19014003</v>
          </cell>
          <cell r="AR9566">
            <v>19</v>
          </cell>
          <cell r="AS9566">
            <v>42412</v>
          </cell>
          <cell r="AT9566" t="str">
            <v>IDU-1806-2015 Contratado Mantenimiento Periódico IDU Arterial BRIGADA DE REACCIÓN VIAL -</v>
          </cell>
          <cell r="AV9566" t="str">
            <v>sc</v>
          </cell>
        </row>
        <row r="9567">
          <cell r="AP9567">
            <v>91023040</v>
          </cell>
          <cell r="AQ9567">
            <v>19014003</v>
          </cell>
          <cell r="AR9567">
            <v>19</v>
          </cell>
          <cell r="AS9567">
            <v>42412</v>
          </cell>
          <cell r="AT9567" t="str">
            <v>IDU-1806-2015 Contratado Mantenimiento Periódico IDU Arterial BRIGADA DE REACCIÓN VIAL -</v>
          </cell>
          <cell r="AV9567" t="str">
            <v>sc</v>
          </cell>
        </row>
        <row r="9568">
          <cell r="AP9568">
            <v>91023052</v>
          </cell>
          <cell r="AQ9568">
            <v>19014009</v>
          </cell>
          <cell r="AR9568">
            <v>19</v>
          </cell>
          <cell r="AS9568">
            <v>42412</v>
          </cell>
          <cell r="AT9568" t="str">
            <v>IDU-1806-2015 Contratado Mantenimiento Periódico IDU Arterial BRIGADA DE REACCIÓN VIAL -</v>
          </cell>
          <cell r="AV9568" t="str">
            <v>sc</v>
          </cell>
        </row>
        <row r="9569">
          <cell r="AP9569">
            <v>91023053</v>
          </cell>
          <cell r="AQ9569">
            <v>19014009</v>
          </cell>
          <cell r="AR9569">
            <v>19</v>
          </cell>
          <cell r="AS9569">
            <v>42412</v>
          </cell>
          <cell r="AT9569" t="str">
            <v>IDU-1806-2015 Contratado Mantenimiento Periódico IDU Arterial BRIGADA DE REACCIÓN VIAL -</v>
          </cell>
          <cell r="AV9569" t="str">
            <v>sc</v>
          </cell>
        </row>
        <row r="9570">
          <cell r="AP9570">
            <v>91023475</v>
          </cell>
          <cell r="AQ9570">
            <v>19014220</v>
          </cell>
          <cell r="AR9570">
            <v>19</v>
          </cell>
          <cell r="AS9570">
            <v>42412</v>
          </cell>
          <cell r="AT9570" t="str">
            <v>IDU-1806-2015 Contratado Mantenimiento Periódico IDU Arterial BRIGADA DE REACCIÓN VIAL -</v>
          </cell>
          <cell r="AV9570" t="str">
            <v>sc</v>
          </cell>
        </row>
        <row r="9571">
          <cell r="AP9571">
            <v>91023727</v>
          </cell>
          <cell r="AQ9571">
            <v>19014220</v>
          </cell>
          <cell r="AR9571">
            <v>19</v>
          </cell>
          <cell r="AS9571">
            <v>42412</v>
          </cell>
          <cell r="AT9571" t="str">
            <v>IDU-1806-2015 Contratado Mantenimiento Periódico IDU Arterial BRIGADA DE REACCIÓN VIAL -</v>
          </cell>
          <cell r="AV9571" t="str">
            <v>sc</v>
          </cell>
        </row>
        <row r="9572">
          <cell r="AP9572">
            <v>902695</v>
          </cell>
          <cell r="AQ9572">
            <v>13000709</v>
          </cell>
          <cell r="AR9572" t="str">
            <v>sd</v>
          </cell>
          <cell r="AS9572">
            <v>42949</v>
          </cell>
          <cell r="AT9572" t="str">
            <v>Anden13 Ciclo14-POLIZA ESTABILIDAD ACTIVA</v>
          </cell>
          <cell r="AV9572" t="str">
            <v>sc</v>
          </cell>
        </row>
        <row r="9573">
          <cell r="AP9573">
            <v>902695</v>
          </cell>
          <cell r="AQ9573">
            <v>13000709</v>
          </cell>
          <cell r="AR9573" t="str">
            <v>sd</v>
          </cell>
          <cell r="AS9573">
            <v>44250</v>
          </cell>
          <cell r="AT9573" t="str">
            <v>-POLIZA ESTABILIDAD ACTIVA</v>
          </cell>
          <cell r="AV9573" t="str">
            <v>sc</v>
          </cell>
        </row>
        <row r="9574">
          <cell r="AP9574">
            <v>511130</v>
          </cell>
          <cell r="AQ9574">
            <v>14001038</v>
          </cell>
          <cell r="AR9574" t="str">
            <v>sd</v>
          </cell>
          <cell r="AS9574">
            <v>44172</v>
          </cell>
          <cell r="AT9574" t="str">
            <v>Calzada 4-6 Separador 5-POLIZA ESTABILIDAD ACTIVA</v>
          </cell>
          <cell r="AV9574" t="str">
            <v>sc</v>
          </cell>
        </row>
        <row r="9575">
          <cell r="AP9575">
            <v>24119597</v>
          </cell>
          <cell r="AQ9575">
            <v>6001212</v>
          </cell>
          <cell r="AR9575" t="str">
            <v>sd</v>
          </cell>
          <cell r="AS9575">
            <v>43307</v>
          </cell>
          <cell r="AT9575" t="str">
            <v>Calzada2-4-POLIZA ESTABILIDAD ACTIVA</v>
          </cell>
          <cell r="AV9575" t="str">
            <v>sc</v>
          </cell>
        </row>
        <row r="9576">
          <cell r="AP9576">
            <v>513327</v>
          </cell>
          <cell r="AQ9576">
            <v>13000013</v>
          </cell>
          <cell r="AR9576" t="str">
            <v>sd</v>
          </cell>
          <cell r="AS9576">
            <v>43845</v>
          </cell>
          <cell r="AT9576" t="str">
            <v>Anden 7-POLIZA ESTABILIDAD ACTIVA</v>
          </cell>
          <cell r="AV9576" t="str">
            <v>sc</v>
          </cell>
        </row>
        <row r="9577">
          <cell r="AP9577">
            <v>91011361</v>
          </cell>
          <cell r="AQ9577">
            <v>3002337</v>
          </cell>
          <cell r="AR9577" t="str">
            <v>sd</v>
          </cell>
          <cell r="AS9577">
            <v>43499</v>
          </cell>
          <cell r="AT9577" t="str">
            <v>-POLIZA ESTABILIDAD ACTIVA</v>
          </cell>
          <cell r="AV9577" t="str">
            <v>sc</v>
          </cell>
        </row>
        <row r="9578">
          <cell r="AP9578">
            <v>91024972</v>
          </cell>
          <cell r="AQ9578">
            <v>30001810</v>
          </cell>
          <cell r="AR9578" t="str">
            <v>sd</v>
          </cell>
          <cell r="AS9578">
            <v>44018</v>
          </cell>
          <cell r="AT9578" t="str">
            <v>Separador 4-POLIZA ESTABILIDAD ACTIVA</v>
          </cell>
          <cell r="AV9578" t="str">
            <v>sc</v>
          </cell>
        </row>
        <row r="9579">
          <cell r="AP9579">
            <v>144546</v>
          </cell>
          <cell r="AQ9579">
            <v>3001954</v>
          </cell>
          <cell r="AR9579" t="str">
            <v>sd</v>
          </cell>
          <cell r="AS9579">
            <v>42962</v>
          </cell>
          <cell r="AT9579" t="str">
            <v>Anden1-3 Calzada2-POLIZA ESTABILIDAD ACTIVA</v>
          </cell>
          <cell r="AV9579" t="str">
            <v>sc</v>
          </cell>
        </row>
        <row r="9580">
          <cell r="AP9580">
            <v>505721</v>
          </cell>
          <cell r="AQ9580">
            <v>1004205</v>
          </cell>
          <cell r="AR9580" t="str">
            <v>sd</v>
          </cell>
          <cell r="AS9580">
            <v>42946</v>
          </cell>
          <cell r="AT9580" t="str">
            <v>Calzada12-POLIZA ESTABILIDAD ACTIVA</v>
          </cell>
          <cell r="AV9580" t="str">
            <v>sc</v>
          </cell>
        </row>
        <row r="9581">
          <cell r="AP9581">
            <v>24122276</v>
          </cell>
          <cell r="AQ9581">
            <v>50006480</v>
          </cell>
          <cell r="AR9581" t="str">
            <v>sd</v>
          </cell>
          <cell r="AS9581">
            <v>44099</v>
          </cell>
          <cell r="AT9581" t="str">
            <v>Calzada 2-4-6-POLIZA ESTABILIDAD Y CALIDAD ACTIVA</v>
          </cell>
          <cell r="AV9581" t="str">
            <v>sc</v>
          </cell>
        </row>
        <row r="9582">
          <cell r="AP9582">
            <v>525542</v>
          </cell>
          <cell r="AQ9582">
            <v>1004208</v>
          </cell>
          <cell r="AR9582" t="str">
            <v>sd</v>
          </cell>
          <cell r="AS9582">
            <v>42946</v>
          </cell>
          <cell r="AT9582" t="str">
            <v>Calzada12-POLIZA ESTABILIDAD ACTIVA</v>
          </cell>
          <cell r="AV9582" t="str">
            <v>sc</v>
          </cell>
        </row>
        <row r="9583">
          <cell r="AP9583">
            <v>359472</v>
          </cell>
          <cell r="AQ9583">
            <v>7003645</v>
          </cell>
          <cell r="AR9583" t="str">
            <v>sd</v>
          </cell>
          <cell r="AS9583">
            <v>44096</v>
          </cell>
          <cell r="AT9583" t="str">
            <v>Anden 3-POLIZA ESTABILIDAD ACTIVA</v>
          </cell>
          <cell r="AV9583" t="str">
            <v>sc</v>
          </cell>
        </row>
        <row r="9584">
          <cell r="AP9584">
            <v>91013351</v>
          </cell>
          <cell r="AQ9584">
            <v>14000783</v>
          </cell>
          <cell r="AR9584" t="str">
            <v>sd</v>
          </cell>
          <cell r="AS9584">
            <v>44172</v>
          </cell>
          <cell r="AT9584" t="str">
            <v>Calzada 2-4-6-8 Separador 5-POLIZA ESTABILIDAD ACTIVA</v>
          </cell>
          <cell r="AV9584" t="str">
            <v>sc</v>
          </cell>
        </row>
        <row r="9585">
          <cell r="AP9585">
            <v>456340</v>
          </cell>
          <cell r="AQ9585">
            <v>19008149</v>
          </cell>
          <cell r="AR9585" t="str">
            <v>sd</v>
          </cell>
          <cell r="AS9585">
            <v>44466</v>
          </cell>
          <cell r="AT9585" t="str">
            <v>-POLIZA ESTABILIDAD ACTIVA</v>
          </cell>
          <cell r="AV9585" t="str">
            <v>POLIZA ESTABILIDAD activa IDU 1718/14</v>
          </cell>
        </row>
        <row r="9586">
          <cell r="AP9586">
            <v>903806</v>
          </cell>
          <cell r="AQ9586">
            <v>12002223</v>
          </cell>
          <cell r="AR9586" t="str">
            <v>sd</v>
          </cell>
          <cell r="AS9586">
            <v>44250</v>
          </cell>
          <cell r="AT9586" t="str">
            <v>-POLIZA ESTABILIDAD ACTIVA</v>
          </cell>
          <cell r="AV9586" t="str">
            <v>sc</v>
          </cell>
        </row>
        <row r="9587">
          <cell r="AP9587">
            <v>91010625</v>
          </cell>
          <cell r="AQ9587">
            <v>1001273</v>
          </cell>
          <cell r="AR9587" t="str">
            <v>sd</v>
          </cell>
          <cell r="AS9587">
            <v>44250</v>
          </cell>
          <cell r="AT9587" t="str">
            <v>-POLIZA ESTABILIDAD ACTIVA</v>
          </cell>
          <cell r="AV9587" t="str">
            <v>sc</v>
          </cell>
        </row>
        <row r="9588">
          <cell r="AP9588">
            <v>24119673</v>
          </cell>
          <cell r="AQ9588">
            <v>1003366</v>
          </cell>
          <cell r="AR9588" t="str">
            <v>sd</v>
          </cell>
          <cell r="AS9588">
            <v>42946</v>
          </cell>
          <cell r="AT9588" t="str">
            <v>Calzada12-POLIZA ESTABILIDAD ACTIVA</v>
          </cell>
          <cell r="AV9588" t="str">
            <v>sc</v>
          </cell>
        </row>
        <row r="9589">
          <cell r="AP9589">
            <v>24119673</v>
          </cell>
          <cell r="AQ9589">
            <v>1003366</v>
          </cell>
          <cell r="AR9589" t="str">
            <v>sd</v>
          </cell>
          <cell r="AS9589">
            <v>44250</v>
          </cell>
          <cell r="AT9589" t="str">
            <v>-POLIZA ESTABILIDAD ACTIVA</v>
          </cell>
          <cell r="AV9589" t="str">
            <v>sc</v>
          </cell>
        </row>
        <row r="9590">
          <cell r="AP9590">
            <v>519752</v>
          </cell>
          <cell r="AQ9590">
            <v>8002345</v>
          </cell>
          <cell r="AR9590" t="str">
            <v>sd</v>
          </cell>
          <cell r="AS9590">
            <v>44099</v>
          </cell>
          <cell r="AT9590" t="str">
            <v>Calzada 4-6-POLIZA ESTABILIDAD Y CALIDAD ACTIVA</v>
          </cell>
          <cell r="AV9590" t="str">
            <v>sc</v>
          </cell>
        </row>
        <row r="9591">
          <cell r="AP9591">
            <v>903562</v>
          </cell>
          <cell r="AQ9591">
            <v>12000626</v>
          </cell>
          <cell r="AR9591" t="str">
            <v>sd</v>
          </cell>
          <cell r="AS9591">
            <v>44250</v>
          </cell>
          <cell r="AT9591" t="str">
            <v>-POLIZA ESTABILIDAD ACTIVA</v>
          </cell>
          <cell r="AV9591" t="str">
            <v>sc</v>
          </cell>
        </row>
        <row r="9592">
          <cell r="AP9592">
            <v>445800</v>
          </cell>
          <cell r="AQ9592">
            <v>19002658</v>
          </cell>
          <cell r="AR9592" t="str">
            <v>sd</v>
          </cell>
          <cell r="AS9592">
            <v>42912</v>
          </cell>
          <cell r="AT9592" t="str">
            <v>Anden1-3 Calzada2-POLIZA ESTABILIDAD ACTIVA</v>
          </cell>
          <cell r="AV9592" t="str">
            <v>sc</v>
          </cell>
        </row>
        <row r="9593">
          <cell r="AP9593">
            <v>91013608</v>
          </cell>
          <cell r="AQ9593">
            <v>50001355</v>
          </cell>
          <cell r="AR9593" t="str">
            <v>sd</v>
          </cell>
          <cell r="AS9593">
            <v>44053</v>
          </cell>
          <cell r="AT9593" t="str">
            <v>Puente 1-POLIZA ESTABILIDAD ACTIVA</v>
          </cell>
          <cell r="AV9593" t="str">
            <v>sc</v>
          </cell>
        </row>
        <row r="9594">
          <cell r="AP9594">
            <v>512275</v>
          </cell>
          <cell r="AQ9594">
            <v>3000728</v>
          </cell>
          <cell r="AR9594" t="str">
            <v>sd</v>
          </cell>
          <cell r="AS9594">
            <v>43499</v>
          </cell>
          <cell r="AT9594" t="str">
            <v>-POLIZA ESTABILIDAD ACTIVA</v>
          </cell>
          <cell r="AV9594" t="str">
            <v>sc</v>
          </cell>
        </row>
        <row r="9595">
          <cell r="AP9595">
            <v>902968</v>
          </cell>
          <cell r="AQ9595">
            <v>13000367</v>
          </cell>
          <cell r="AR9595" t="str">
            <v>sd</v>
          </cell>
          <cell r="AS9595">
            <v>44250</v>
          </cell>
          <cell r="AT9595" t="str">
            <v>-POLIZA ESTABILIDAD ACTIVA</v>
          </cell>
          <cell r="AV9595" t="str">
            <v>sc</v>
          </cell>
        </row>
        <row r="9596">
          <cell r="AP9596">
            <v>24121094</v>
          </cell>
          <cell r="AQ9596">
            <v>14000588</v>
          </cell>
          <cell r="AR9596" t="str">
            <v>sd</v>
          </cell>
          <cell r="AS9596">
            <v>44250</v>
          </cell>
          <cell r="AT9596" t="str">
            <v>-POLIZA ESTABILIDAD ACTIVA</v>
          </cell>
          <cell r="AV9596" t="str">
            <v>sc</v>
          </cell>
        </row>
        <row r="9597">
          <cell r="AP9597">
            <v>91012320</v>
          </cell>
          <cell r="AQ9597">
            <v>50006412</v>
          </cell>
          <cell r="AR9597" t="str">
            <v>sd</v>
          </cell>
          <cell r="AS9597">
            <v>43745</v>
          </cell>
          <cell r="AT9597" t="str">
            <v>Calzada 2, Calzada 4, Calzada 6, Calzada 8-POLIZA ESTABILIDAD ACTIVA</v>
          </cell>
          <cell r="AV9597" t="str">
            <v>sc</v>
          </cell>
        </row>
        <row r="9598">
          <cell r="AP9598">
            <v>503342</v>
          </cell>
          <cell r="AQ9598">
            <v>1001874</v>
          </cell>
          <cell r="AR9598" t="str">
            <v>sd</v>
          </cell>
          <cell r="AS9598">
            <v>43412</v>
          </cell>
          <cell r="AT9598" t="str">
            <v>Anden 1-7 Calzada 2-4 Separador 3-5 Cicloruta 6-POLIZA ESTABILIDAD ACTIVA</v>
          </cell>
          <cell r="AV9598" t="str">
            <v>sc</v>
          </cell>
        </row>
        <row r="9599">
          <cell r="AP9599">
            <v>24122475</v>
          </cell>
          <cell r="AQ9599">
            <v>50006729</v>
          </cell>
          <cell r="AR9599" t="str">
            <v>sd</v>
          </cell>
          <cell r="AS9599">
            <v>44099</v>
          </cell>
          <cell r="AT9599" t="str">
            <v>Calzada 2-6-POLIZA ESTABILIDAD Y CALIDAD ACTIVA</v>
          </cell>
          <cell r="AV9599" t="str">
            <v>sc</v>
          </cell>
        </row>
        <row r="9600">
          <cell r="AP9600">
            <v>24123634</v>
          </cell>
          <cell r="AQ9600">
            <v>8012518</v>
          </cell>
          <cell r="AR9600" t="str">
            <v>sd</v>
          </cell>
          <cell r="AS9600">
            <v>44099</v>
          </cell>
          <cell r="AT9600" t="str">
            <v>Calzada 2-8-POLIZA ESTABILIDAD Y CALIDAD ACTIVA</v>
          </cell>
          <cell r="AV9600" t="str">
            <v>sc</v>
          </cell>
        </row>
        <row r="9601">
          <cell r="AP9601">
            <v>143816</v>
          </cell>
          <cell r="AQ9601">
            <v>3000618</v>
          </cell>
          <cell r="AR9601" t="str">
            <v>sd</v>
          </cell>
          <cell r="AS9601">
            <v>44462</v>
          </cell>
          <cell r="AT9601" t="str">
            <v>-POLIZA ESTABILIDAD ACTIVA</v>
          </cell>
          <cell r="AV9601" t="str">
            <v>POLIZA ESTABILIDAD ACTIVA Vencimiento 22/9/2021 Contrato IDU 1206/14</v>
          </cell>
        </row>
        <row r="9602">
          <cell r="AP9602">
            <v>903600</v>
          </cell>
          <cell r="AQ9602">
            <v>12000739</v>
          </cell>
          <cell r="AR9602" t="str">
            <v>sd</v>
          </cell>
          <cell r="AS9602">
            <v>44250</v>
          </cell>
          <cell r="AT9602" t="str">
            <v>-POLIZA ESTABILIDAD ACTIVA</v>
          </cell>
          <cell r="AV9602" t="str">
            <v>sc</v>
          </cell>
        </row>
        <row r="9603">
          <cell r="AP9603">
            <v>2510530</v>
          </cell>
          <cell r="AQ9603">
            <v>3000616</v>
          </cell>
          <cell r="AR9603" t="str">
            <v>sd</v>
          </cell>
          <cell r="AS9603">
            <v>43499</v>
          </cell>
          <cell r="AT9603" t="str">
            <v>-POLIZA ESTABILIDAD ACTIVA</v>
          </cell>
          <cell r="AV9603" t="str">
            <v>sc</v>
          </cell>
        </row>
        <row r="9604">
          <cell r="AP9604">
            <v>2501861</v>
          </cell>
          <cell r="AQ9604">
            <v>7005001</v>
          </cell>
          <cell r="AR9604" t="str">
            <v>sd</v>
          </cell>
          <cell r="AS9604">
            <v>44048</v>
          </cell>
          <cell r="AT9604" t="str">
            <v>Calzada 4-6-POLIZA ESTABILIDAD ACTIVA</v>
          </cell>
          <cell r="AV9604" t="str">
            <v>sc</v>
          </cell>
        </row>
        <row r="9605">
          <cell r="AP9605">
            <v>183151</v>
          </cell>
          <cell r="AQ9605">
            <v>14000838</v>
          </cell>
          <cell r="AR9605" t="str">
            <v>sd</v>
          </cell>
          <cell r="AS9605">
            <v>42999</v>
          </cell>
          <cell r="AT9605" t="str">
            <v>Anden1-3-POLIZA ESTABILIDAD ACTIVA</v>
          </cell>
          <cell r="AV9605" t="str">
            <v>sc</v>
          </cell>
        </row>
        <row r="9606">
          <cell r="AP9606">
            <v>162977</v>
          </cell>
          <cell r="AQ9606">
            <v>10001689</v>
          </cell>
          <cell r="AR9606" t="str">
            <v>sd</v>
          </cell>
          <cell r="AS9606">
            <v>43439</v>
          </cell>
          <cell r="AT9606" t="str">
            <v>Calzada4-POLIZA ESTABILIDAD ACTIVA</v>
          </cell>
          <cell r="AV9606" t="str">
            <v>sc</v>
          </cell>
        </row>
        <row r="9607">
          <cell r="AP9607">
            <v>162977</v>
          </cell>
          <cell r="AQ9607">
            <v>10001689</v>
          </cell>
          <cell r="AR9607" t="str">
            <v>sd</v>
          </cell>
          <cell r="AS9607">
            <v>43142</v>
          </cell>
          <cell r="AT9607" t="str">
            <v>Calzada2-POLIZA ESTABILIDAD ACTIVA</v>
          </cell>
          <cell r="AV9607" t="str">
            <v>sc</v>
          </cell>
        </row>
        <row r="9608">
          <cell r="AP9608">
            <v>24122385</v>
          </cell>
          <cell r="AQ9608">
            <v>50006579</v>
          </cell>
          <cell r="AR9608" t="str">
            <v>sd</v>
          </cell>
          <cell r="AS9608">
            <v>44099</v>
          </cell>
          <cell r="AT9608" t="str">
            <v>Calzada 2-POLIZA ESTABILIDAD Y CALIDAD ACTIVA</v>
          </cell>
          <cell r="AV9608" t="str">
            <v>sc</v>
          </cell>
        </row>
        <row r="9609">
          <cell r="AP9609">
            <v>24120007</v>
          </cell>
          <cell r="AQ9609">
            <v>8005072</v>
          </cell>
          <cell r="AR9609" t="str">
            <v>sd</v>
          </cell>
          <cell r="AS9609">
            <v>44099</v>
          </cell>
          <cell r="AT9609" t="str">
            <v>Calzada 2-POLIZA ESTABILIDAD Y CALIDAD ACTIVA</v>
          </cell>
          <cell r="AV9609" t="str">
            <v>sc</v>
          </cell>
        </row>
        <row r="9610">
          <cell r="AP9610">
            <v>903749</v>
          </cell>
          <cell r="AQ9610">
            <v>12001736</v>
          </cell>
          <cell r="AR9610" t="str">
            <v>sd</v>
          </cell>
          <cell r="AS9610">
            <v>44250</v>
          </cell>
          <cell r="AT9610" t="str">
            <v>-POLIZA ESTABILIDAD ACTIVA</v>
          </cell>
          <cell r="AV9610" t="str">
            <v>sc</v>
          </cell>
        </row>
        <row r="9611">
          <cell r="AP9611">
            <v>503411</v>
          </cell>
          <cell r="AQ9611">
            <v>1001914</v>
          </cell>
          <cell r="AR9611" t="str">
            <v>sd</v>
          </cell>
          <cell r="AS9611">
            <v>43412</v>
          </cell>
          <cell r="AT9611" t="str">
            <v>Anden 1-7 Calzada 2-4 Separador 3-5 Cicloruta 6-POLIZA ESTABILIDAD ACTIVA</v>
          </cell>
          <cell r="AV9611" t="str">
            <v>sc</v>
          </cell>
        </row>
        <row r="9612">
          <cell r="AP9612">
            <v>24122328</v>
          </cell>
          <cell r="AQ9612">
            <v>50006513</v>
          </cell>
          <cell r="AR9612" t="str">
            <v>sd</v>
          </cell>
          <cell r="AS9612">
            <v>44099</v>
          </cell>
          <cell r="AT9612" t="str">
            <v>Calzada 2-4-6-POLIZA ESTABILIDAD Y CALIDAD ACTIVA</v>
          </cell>
          <cell r="AV9612" t="str">
            <v>sc</v>
          </cell>
        </row>
        <row r="9613">
          <cell r="AP9613">
            <v>24180783</v>
          </cell>
          <cell r="AQ9613">
            <v>8004666</v>
          </cell>
          <cell r="AR9613" t="str">
            <v>sd</v>
          </cell>
          <cell r="AS9613">
            <v>44099</v>
          </cell>
          <cell r="AT9613" t="str">
            <v>Anden 1-POLIZA ESTABILIDAD Y CALIDAD ACTIVA</v>
          </cell>
          <cell r="AV9613" t="str">
            <v>sc</v>
          </cell>
        </row>
        <row r="9614">
          <cell r="AP9614">
            <v>24121903</v>
          </cell>
          <cell r="AQ9614">
            <v>50005954</v>
          </cell>
          <cell r="AR9614" t="str">
            <v>sd</v>
          </cell>
          <cell r="AS9614">
            <v>44250</v>
          </cell>
          <cell r="AT9614" t="str">
            <v>-POLIZA ESTABILIDAD ACTIVA</v>
          </cell>
          <cell r="AV9614" t="str">
            <v>sc</v>
          </cell>
        </row>
        <row r="9615">
          <cell r="AP9615">
            <v>24120972</v>
          </cell>
          <cell r="AQ9615">
            <v>14000082</v>
          </cell>
          <cell r="AR9615" t="str">
            <v>sd</v>
          </cell>
          <cell r="AS9615">
            <v>44250</v>
          </cell>
          <cell r="AT9615" t="str">
            <v>-POLIZA ESTABILIDAD ACTIVA</v>
          </cell>
          <cell r="AV9615" t="str">
            <v>sc</v>
          </cell>
        </row>
        <row r="9616">
          <cell r="AP9616">
            <v>506889</v>
          </cell>
          <cell r="AQ9616">
            <v>16001032</v>
          </cell>
          <cell r="AR9616" t="str">
            <v>sd</v>
          </cell>
          <cell r="AS9616">
            <v>44096</v>
          </cell>
          <cell r="AT9616" t="str">
            <v>Anden 1-POLIZA ESTABILIDAD ACTIVA</v>
          </cell>
          <cell r="AV9616" t="str">
            <v>sc</v>
          </cell>
        </row>
        <row r="9617">
          <cell r="AP9617">
            <v>24119801</v>
          </cell>
          <cell r="AQ9617">
            <v>2001132</v>
          </cell>
          <cell r="AR9617" t="str">
            <v>sd</v>
          </cell>
          <cell r="AS9617">
            <v>44096</v>
          </cell>
          <cell r="AT9617" t="str">
            <v>Anden 1-POLIZA ESTABILIDAD ACTIVA</v>
          </cell>
          <cell r="AV9617" t="str">
            <v>sc</v>
          </cell>
        </row>
        <row r="9618">
          <cell r="AP9618">
            <v>507825</v>
          </cell>
          <cell r="AQ9618">
            <v>1001369</v>
          </cell>
          <cell r="AR9618" t="str">
            <v>sd</v>
          </cell>
          <cell r="AS9618">
            <v>44250</v>
          </cell>
          <cell r="AT9618" t="str">
            <v>-POLIZA ESTABILIDAD ACTIVA</v>
          </cell>
          <cell r="AV9618" t="str">
            <v>sc</v>
          </cell>
        </row>
        <row r="9619">
          <cell r="AP9619">
            <v>902048</v>
          </cell>
          <cell r="AQ9619">
            <v>7008528</v>
          </cell>
          <cell r="AR9619" t="str">
            <v>sd</v>
          </cell>
          <cell r="AS9619">
            <v>44096</v>
          </cell>
          <cell r="AT9619" t="str">
            <v>Anden 7-POLIZA ESTABILIDAD ACTIVA</v>
          </cell>
          <cell r="AV9619" t="str">
            <v>sc</v>
          </cell>
        </row>
        <row r="9620">
          <cell r="AP9620">
            <v>91016070</v>
          </cell>
          <cell r="AQ9620">
            <v>50005770</v>
          </cell>
          <cell r="AR9620" t="str">
            <v>sd</v>
          </cell>
          <cell r="AS9620">
            <v>44466</v>
          </cell>
          <cell r="AT9620" t="str">
            <v>-POLIZA ESTABILIDAD ACTIVA</v>
          </cell>
          <cell r="AV9620" t="str">
            <v>POLIZA ESTABILIDAD activa IDU 1718/14</v>
          </cell>
        </row>
        <row r="9621">
          <cell r="AP9621">
            <v>512220</v>
          </cell>
          <cell r="AQ9621">
            <v>3000938</v>
          </cell>
          <cell r="AR9621" t="str">
            <v>sd</v>
          </cell>
          <cell r="AS9621">
            <v>42999</v>
          </cell>
          <cell r="AT9621" t="str">
            <v>Anden1-11-9 Calzada2-4-6-8 Ciclo10 Sep3-5-7-POLIZA ESTABILIDAD ACTIVA</v>
          </cell>
          <cell r="AV9621" t="str">
            <v>sc</v>
          </cell>
        </row>
        <row r="9622">
          <cell r="AP9622">
            <v>300790</v>
          </cell>
          <cell r="AQ9622">
            <v>5004902</v>
          </cell>
          <cell r="AR9622" t="str">
            <v>sd</v>
          </cell>
          <cell r="AS9622">
            <v>42733</v>
          </cell>
          <cell r="AT9622" t="str">
            <v>Anden1-5 Calzada2-4 Sep3-POLIZA ESTABILIDAD ACTIVA</v>
          </cell>
          <cell r="AV9622" t="str">
            <v>sc</v>
          </cell>
        </row>
        <row r="9623">
          <cell r="AP9623">
            <v>532312</v>
          </cell>
          <cell r="AQ9623">
            <v>19013258</v>
          </cell>
          <cell r="AR9623" t="str">
            <v>sd</v>
          </cell>
          <cell r="AS9623">
            <v>44466</v>
          </cell>
          <cell r="AT9623" t="str">
            <v>-POLIZA ESTABILIDAD ACTIVA</v>
          </cell>
          <cell r="AV9623" t="str">
            <v>POLIZA ESTABILIDAD activa IDU 1718/14</v>
          </cell>
        </row>
        <row r="9624">
          <cell r="AP9624">
            <v>301472</v>
          </cell>
          <cell r="AQ9624">
            <v>5005232</v>
          </cell>
          <cell r="AR9624" t="str">
            <v>sd</v>
          </cell>
          <cell r="AS9624">
            <v>42733</v>
          </cell>
          <cell r="AT9624" t="str">
            <v>Anden1-5 Calzada2-4 Sep3-POLIZA ESTABILIDAD ACTIVA</v>
          </cell>
          <cell r="AV9624" t="str">
            <v>sc</v>
          </cell>
        </row>
        <row r="9625">
          <cell r="AP9625">
            <v>91010477</v>
          </cell>
          <cell r="AQ9625">
            <v>50006216</v>
          </cell>
          <cell r="AR9625" t="str">
            <v>sd</v>
          </cell>
          <cell r="AS9625">
            <v>44466</v>
          </cell>
          <cell r="AT9625" t="str">
            <v>-POLIZA ESTABILIDAD ACTIVA</v>
          </cell>
          <cell r="AV9625" t="str">
            <v>POLIZA ACTIVA</v>
          </cell>
        </row>
        <row r="9626">
          <cell r="AP9626">
            <v>91010716</v>
          </cell>
          <cell r="AQ9626">
            <v>1006240</v>
          </cell>
          <cell r="AR9626" t="str">
            <v>sd</v>
          </cell>
          <cell r="AS9626">
            <v>43412</v>
          </cell>
          <cell r="AT9626" t="str">
            <v>Anden 1-7 Calzada 2-4 Separador 3-5 Cicloruta 6-POLIZA ESTABILIDAD ACTIVA</v>
          </cell>
          <cell r="AV9626" t="str">
            <v>sc</v>
          </cell>
        </row>
        <row r="9627">
          <cell r="AP9627">
            <v>525752</v>
          </cell>
          <cell r="AQ9627">
            <v>1004946</v>
          </cell>
          <cell r="AR9627" t="str">
            <v>sd</v>
          </cell>
          <cell r="AS9627">
            <v>44250</v>
          </cell>
          <cell r="AT9627" t="str">
            <v>-POLIZA ESTABILIDAD ACTIVA</v>
          </cell>
          <cell r="AV9627" t="str">
            <v>sc</v>
          </cell>
        </row>
        <row r="9628">
          <cell r="AP9628">
            <v>24120189</v>
          </cell>
          <cell r="AQ9628">
            <v>3000637</v>
          </cell>
          <cell r="AR9628" t="str">
            <v>sd</v>
          </cell>
          <cell r="AS9628">
            <v>43499</v>
          </cell>
          <cell r="AT9628" t="str">
            <v>-POLIZA ESTABILIDAD ACTIVA</v>
          </cell>
          <cell r="AV9628" t="str">
            <v>sc</v>
          </cell>
        </row>
        <row r="9629">
          <cell r="AP9629">
            <v>24121400</v>
          </cell>
          <cell r="AQ9629">
            <v>16003879</v>
          </cell>
          <cell r="AR9629" t="str">
            <v>sd</v>
          </cell>
          <cell r="AS9629">
            <v>44466</v>
          </cell>
          <cell r="AT9629" t="str">
            <v>-POLIZA ESTABILIDAD ACTIVA</v>
          </cell>
          <cell r="AV9629" t="str">
            <v>sc</v>
          </cell>
        </row>
        <row r="9630">
          <cell r="AP9630">
            <v>24121400</v>
          </cell>
          <cell r="AQ9630">
            <v>16003879</v>
          </cell>
          <cell r="AR9630" t="str">
            <v>sd</v>
          </cell>
          <cell r="AS9630">
            <v>44018</v>
          </cell>
          <cell r="AT9630" t="str">
            <v>Puente 12-POLIZA ESTABILIDAD ACTIVA</v>
          </cell>
          <cell r="AV9630" t="str">
            <v>sc</v>
          </cell>
        </row>
        <row r="9631">
          <cell r="AP9631">
            <v>24121112</v>
          </cell>
          <cell r="AQ9631">
            <v>14000681</v>
          </cell>
          <cell r="AR9631" t="str">
            <v>sd</v>
          </cell>
          <cell r="AS9631">
            <v>44053</v>
          </cell>
          <cell r="AT9631" t="str">
            <v>Anden 1-POLIZA ESTABILIDAD ACTIVA</v>
          </cell>
          <cell r="AV9631" t="str">
            <v>sc</v>
          </cell>
        </row>
        <row r="9632">
          <cell r="AP9632">
            <v>24121112</v>
          </cell>
          <cell r="AQ9632">
            <v>14000681</v>
          </cell>
          <cell r="AR9632" t="str">
            <v>sd</v>
          </cell>
          <cell r="AS9632">
            <v>44250</v>
          </cell>
          <cell r="AT9632" t="str">
            <v>-POLIZA ESTABILIDAD ACTIVA</v>
          </cell>
          <cell r="AV9632" t="str">
            <v>sc</v>
          </cell>
        </row>
        <row r="9633">
          <cell r="AP9633">
            <v>24120349</v>
          </cell>
          <cell r="AQ9633">
            <v>11004769</v>
          </cell>
          <cell r="AR9633" t="str">
            <v>sd</v>
          </cell>
          <cell r="AS9633">
            <v>44096</v>
          </cell>
          <cell r="AT9633" t="str">
            <v>Anden 1-9-POLIZA ESTABILIDAD ACTIVA</v>
          </cell>
          <cell r="AV9633" t="str">
            <v>sc</v>
          </cell>
        </row>
        <row r="9634">
          <cell r="AP9634">
            <v>24123882</v>
          </cell>
          <cell r="AQ9634">
            <v>50006321</v>
          </cell>
          <cell r="AR9634" t="str">
            <v>sd</v>
          </cell>
          <cell r="AS9634">
            <v>43499</v>
          </cell>
          <cell r="AT9634" t="str">
            <v>-POLIZA ESTABILIDAD ACTIVA</v>
          </cell>
          <cell r="AV9634" t="str">
            <v>sc</v>
          </cell>
        </row>
        <row r="9635">
          <cell r="AP9635">
            <v>506013</v>
          </cell>
          <cell r="AQ9635">
            <v>1006255</v>
          </cell>
          <cell r="AR9635" t="str">
            <v>sd</v>
          </cell>
          <cell r="AS9635">
            <v>44250</v>
          </cell>
          <cell r="AT9635" t="str">
            <v>-POLIZA ESTABILIDAD ACTIVA</v>
          </cell>
          <cell r="AV9635" t="str">
            <v>sc</v>
          </cell>
        </row>
        <row r="9636">
          <cell r="AP9636">
            <v>902718</v>
          </cell>
          <cell r="AQ9636">
            <v>13000823</v>
          </cell>
          <cell r="AR9636" t="str">
            <v>sd</v>
          </cell>
          <cell r="AS9636">
            <v>44250</v>
          </cell>
          <cell r="AT9636" t="str">
            <v>-POLIZA ESTABILIDAD ACTIVA</v>
          </cell>
          <cell r="AV9636" t="str">
            <v>sc</v>
          </cell>
        </row>
        <row r="9637">
          <cell r="AP9637">
            <v>902718</v>
          </cell>
          <cell r="AQ9637">
            <v>13000823</v>
          </cell>
          <cell r="AR9637" t="str">
            <v>sd</v>
          </cell>
          <cell r="AS9637">
            <v>44018</v>
          </cell>
          <cell r="AT9637" t="str">
            <v>Puente 14-POLIZA ESTABILIDAD ACTIVA</v>
          </cell>
          <cell r="AV9637" t="str">
            <v>sc</v>
          </cell>
        </row>
        <row r="9638">
          <cell r="AP9638">
            <v>902791</v>
          </cell>
          <cell r="AQ9638">
            <v>13001510</v>
          </cell>
          <cell r="AR9638" t="str">
            <v>sd</v>
          </cell>
          <cell r="AS9638">
            <v>44250</v>
          </cell>
          <cell r="AT9638" t="str">
            <v>-POLIZA ESTABILIDAD ACTIVA</v>
          </cell>
          <cell r="AV9638" t="str">
            <v>sc</v>
          </cell>
        </row>
        <row r="9639">
          <cell r="AP9639">
            <v>91024571</v>
          </cell>
          <cell r="AQ9639">
            <v>9004089</v>
          </cell>
          <cell r="AR9639" t="str">
            <v>sd</v>
          </cell>
          <cell r="AS9639">
            <v>44053</v>
          </cell>
          <cell r="AT9639" t="str">
            <v>Puente 10-POLIZA ESTABILIDAD ACTIVA</v>
          </cell>
          <cell r="AV9639" t="str">
            <v>sc</v>
          </cell>
        </row>
        <row r="9640">
          <cell r="AP9640">
            <v>24122493</v>
          </cell>
          <cell r="AQ9640">
            <v>50006734</v>
          </cell>
          <cell r="AR9640" t="str">
            <v>sd</v>
          </cell>
          <cell r="AS9640">
            <v>44099</v>
          </cell>
          <cell r="AT9640" t="str">
            <v>Calzada 2-4-6-POLIZA ESTABILIDAD Y CALIDAD ACTIVA</v>
          </cell>
          <cell r="AV9640" t="str">
            <v>sc</v>
          </cell>
        </row>
        <row r="9641">
          <cell r="AP9641">
            <v>24120376</v>
          </cell>
          <cell r="AQ9641">
            <v>11005964</v>
          </cell>
          <cell r="AR9641" t="str">
            <v>sd</v>
          </cell>
          <cell r="AS9641">
            <v>44096</v>
          </cell>
          <cell r="AT9641" t="str">
            <v>Anden 1-9-POLIZA ESTABILIDAD ACTIVA</v>
          </cell>
          <cell r="AV9641" t="str">
            <v>sc</v>
          </cell>
        </row>
        <row r="9642">
          <cell r="AP9642">
            <v>24123743</v>
          </cell>
          <cell r="AQ9642">
            <v>3000820</v>
          </cell>
          <cell r="AR9642" t="str">
            <v>sd</v>
          </cell>
          <cell r="AS9642">
            <v>43499</v>
          </cell>
          <cell r="AT9642" t="str">
            <v>-POLIZA ESTABILIDAD ACTIVA</v>
          </cell>
          <cell r="AV9642" t="str">
            <v>sc</v>
          </cell>
        </row>
        <row r="9643">
          <cell r="AP9643">
            <v>519325</v>
          </cell>
          <cell r="AQ9643">
            <v>12000516</v>
          </cell>
          <cell r="AR9643" t="str">
            <v>sd</v>
          </cell>
          <cell r="AS9643">
            <v>44250</v>
          </cell>
          <cell r="AT9643" t="str">
            <v>-POLIZA ESTABILIDAD ACTIVA</v>
          </cell>
          <cell r="AV9643" t="str">
            <v>sc</v>
          </cell>
        </row>
        <row r="9644">
          <cell r="AP9644">
            <v>903817</v>
          </cell>
          <cell r="AQ9644">
            <v>12002271</v>
          </cell>
          <cell r="AR9644" t="str">
            <v>sd</v>
          </cell>
          <cell r="AS9644">
            <v>44250</v>
          </cell>
          <cell r="AT9644" t="str">
            <v>-POLIZA ESTABILIDAD ACTIVA</v>
          </cell>
          <cell r="AV9644" t="str">
            <v>sc</v>
          </cell>
        </row>
        <row r="9645">
          <cell r="AP9645">
            <v>91018866</v>
          </cell>
          <cell r="AQ9645">
            <v>50006983</v>
          </cell>
          <cell r="AR9645" t="str">
            <v>sd</v>
          </cell>
          <cell r="AS9645">
            <v>42978</v>
          </cell>
          <cell r="AT9645" t="str">
            <v>Anden1 Calzada10-2-4-6 Ciclo8 Sep3-5-7-9-POLIZA ESTABILIDAD ACTIVA</v>
          </cell>
          <cell r="AV9645" t="str">
            <v>sc</v>
          </cell>
        </row>
        <row r="9646">
          <cell r="AP9646">
            <v>531266</v>
          </cell>
          <cell r="AQ9646">
            <v>1001776</v>
          </cell>
          <cell r="AR9646" t="str">
            <v>sd</v>
          </cell>
          <cell r="AS9646">
            <v>43412</v>
          </cell>
          <cell r="AT9646" t="str">
            <v>Anden 1-7 Calzada 2-4 Separador 3-5 Cicloruta 6-POLIZA ESTABILIDAD ACTIVA</v>
          </cell>
          <cell r="AV9646" t="str">
            <v>sc</v>
          </cell>
        </row>
        <row r="9647">
          <cell r="AP9647">
            <v>505682</v>
          </cell>
          <cell r="AQ9647">
            <v>1003366</v>
          </cell>
          <cell r="AR9647" t="str">
            <v>sd</v>
          </cell>
          <cell r="AS9647">
            <v>42946</v>
          </cell>
          <cell r="AT9647" t="str">
            <v>Calzada12-POLIZA ESTABILIDAD ACTIVA</v>
          </cell>
          <cell r="AV9647" t="str">
            <v>sc</v>
          </cell>
        </row>
        <row r="9648">
          <cell r="AP9648">
            <v>505682</v>
          </cell>
          <cell r="AQ9648">
            <v>1003366</v>
          </cell>
          <cell r="AR9648" t="str">
            <v>sd</v>
          </cell>
          <cell r="AS9648">
            <v>44250</v>
          </cell>
          <cell r="AT9648" t="str">
            <v>-POLIZA ESTABILIDAD ACTIVA</v>
          </cell>
          <cell r="AV9648" t="str">
            <v>sc</v>
          </cell>
        </row>
        <row r="9649">
          <cell r="AP9649">
            <v>902697</v>
          </cell>
          <cell r="AQ9649">
            <v>13000709</v>
          </cell>
          <cell r="AR9649" t="str">
            <v>sd</v>
          </cell>
          <cell r="AS9649">
            <v>42949</v>
          </cell>
          <cell r="AT9649" t="str">
            <v>Anden13 Ciclo14-POLIZA ESTABILIDAD ACTIVA</v>
          </cell>
          <cell r="AV9649" t="str">
            <v>sc</v>
          </cell>
        </row>
        <row r="9650">
          <cell r="AP9650">
            <v>902697</v>
          </cell>
          <cell r="AQ9650">
            <v>13000709</v>
          </cell>
          <cell r="AR9650" t="str">
            <v>sd</v>
          </cell>
          <cell r="AS9650">
            <v>44250</v>
          </cell>
          <cell r="AT9650" t="str">
            <v>-POLIZA ESTABILIDAD ACTIVA</v>
          </cell>
          <cell r="AV9650" t="str">
            <v>sc</v>
          </cell>
        </row>
        <row r="9651">
          <cell r="AP9651">
            <v>601813</v>
          </cell>
          <cell r="AQ9651">
            <v>7005429</v>
          </cell>
          <cell r="AR9651" t="str">
            <v>sd</v>
          </cell>
          <cell r="AS9651">
            <v>44048</v>
          </cell>
          <cell r="AT9651" t="str">
            <v>Calzada 2-4-6-POLIZA ESTABILIDAD ACTIVA</v>
          </cell>
          <cell r="AV9651" t="str">
            <v>sc</v>
          </cell>
        </row>
        <row r="9652">
          <cell r="AP9652">
            <v>91015544</v>
          </cell>
          <cell r="AQ9652">
            <v>5007177</v>
          </cell>
          <cell r="AR9652" t="str">
            <v>sd</v>
          </cell>
          <cell r="AS9652">
            <v>42733</v>
          </cell>
          <cell r="AT9652" t="str">
            <v>Anden1-5 Calzada2-4 Sep3-POLIZA ESTABILIDAD ACTIVA</v>
          </cell>
          <cell r="AV9652" t="str">
            <v>sc</v>
          </cell>
        </row>
        <row r="9653">
          <cell r="AP9653">
            <v>603437</v>
          </cell>
          <cell r="AQ9653">
            <v>9002894</v>
          </cell>
          <cell r="AR9653" t="str">
            <v>sd</v>
          </cell>
          <cell r="AS9653">
            <v>43748</v>
          </cell>
          <cell r="AT9653" t="str">
            <v>Anden 5-POLIZA ESTABILIDAD ACTIVA</v>
          </cell>
          <cell r="AV9653" t="str">
            <v>sc</v>
          </cell>
        </row>
        <row r="9654">
          <cell r="AP9654">
            <v>24120182</v>
          </cell>
          <cell r="AQ9654">
            <v>3000569</v>
          </cell>
          <cell r="AR9654" t="str">
            <v>sd</v>
          </cell>
          <cell r="AS9654">
            <v>43499</v>
          </cell>
          <cell r="AT9654" t="str">
            <v>-POLIZA ESTABILIDAD ACTIVA</v>
          </cell>
          <cell r="AV9654" t="str">
            <v>sc</v>
          </cell>
        </row>
        <row r="9655">
          <cell r="AP9655">
            <v>902710</v>
          </cell>
          <cell r="AQ9655">
            <v>13000761</v>
          </cell>
          <cell r="AR9655" t="str">
            <v>sd</v>
          </cell>
          <cell r="AS9655">
            <v>44250</v>
          </cell>
          <cell r="AT9655" t="str">
            <v>-POLIZA ESTABILIDAD ACTIVA</v>
          </cell>
          <cell r="AV9655" t="str">
            <v>sc</v>
          </cell>
        </row>
        <row r="9656">
          <cell r="AP9656">
            <v>902710</v>
          </cell>
          <cell r="AQ9656">
            <v>13000761</v>
          </cell>
          <cell r="AR9656" t="str">
            <v>sd</v>
          </cell>
          <cell r="AS9656">
            <v>42949</v>
          </cell>
          <cell r="AT9656" t="str">
            <v>Anden13 Ciclo14-POLIZA ESTABILIDAD ACTIVA</v>
          </cell>
          <cell r="AV9656" t="str">
            <v>sc</v>
          </cell>
        </row>
        <row r="9657">
          <cell r="AP9657">
            <v>24122934</v>
          </cell>
          <cell r="AQ9657">
            <v>50007096</v>
          </cell>
          <cell r="AR9657" t="str">
            <v>sd</v>
          </cell>
          <cell r="AS9657">
            <v>43797</v>
          </cell>
          <cell r="AT9657" t="str">
            <v>Calzada 6-8-POLIZA ESTABILIDAD ACTIVA</v>
          </cell>
          <cell r="AV9657" t="str">
            <v>sc</v>
          </cell>
        </row>
        <row r="9658">
          <cell r="AP9658">
            <v>529200</v>
          </cell>
          <cell r="AQ9658">
            <v>8002993</v>
          </cell>
          <cell r="AR9658" t="str">
            <v>sd</v>
          </cell>
          <cell r="AS9658">
            <v>44099</v>
          </cell>
          <cell r="AT9658" t="str">
            <v>Calzada 2-4-6-POLIZA ESTABILIDAD Y CALIDAD ACTIVA</v>
          </cell>
          <cell r="AV9658" t="str">
            <v>sc</v>
          </cell>
        </row>
        <row r="9659">
          <cell r="AP9659">
            <v>91016420</v>
          </cell>
          <cell r="AQ9659">
            <v>18002178</v>
          </cell>
          <cell r="AR9659" t="str">
            <v>sd</v>
          </cell>
          <cell r="AS9659">
            <v>42999</v>
          </cell>
          <cell r="AT9659" t="str">
            <v>Anden1-11-3 Calzada10-4-6-8 Ciclo2 Sep5-7-9-POLIZA ESTABILIDAD ACTIVA</v>
          </cell>
          <cell r="AV9659" t="str">
            <v>sc</v>
          </cell>
        </row>
        <row r="9660">
          <cell r="AP9660">
            <v>903122</v>
          </cell>
          <cell r="AQ9660">
            <v>50008284</v>
          </cell>
          <cell r="AR9660" t="str">
            <v>sd</v>
          </cell>
          <cell r="AS9660">
            <v>44250</v>
          </cell>
          <cell r="AT9660" t="str">
            <v>-POLIZA ESTABILIDAD ACTIVA</v>
          </cell>
          <cell r="AV9660" t="str">
            <v>sc</v>
          </cell>
        </row>
        <row r="9661">
          <cell r="AP9661">
            <v>506424</v>
          </cell>
          <cell r="AQ9661">
            <v>1003895</v>
          </cell>
          <cell r="AR9661" t="str">
            <v>sd</v>
          </cell>
          <cell r="AS9661">
            <v>43577</v>
          </cell>
          <cell r="AT9661" t="str">
            <v>Calzad a16-POLIZA ESTABILIDAD ACTIVA</v>
          </cell>
          <cell r="AV9661" t="str">
            <v>sc</v>
          </cell>
        </row>
        <row r="9662">
          <cell r="AP9662">
            <v>506424</v>
          </cell>
          <cell r="AQ9662">
            <v>1003895</v>
          </cell>
          <cell r="AR9662" t="str">
            <v>sd</v>
          </cell>
          <cell r="AS9662">
            <v>44250</v>
          </cell>
          <cell r="AT9662" t="str">
            <v>-POLIZA ESTABILIDAD ACTIVA</v>
          </cell>
          <cell r="AV9662" t="str">
            <v>sc</v>
          </cell>
        </row>
        <row r="9663">
          <cell r="AP9663">
            <v>506424</v>
          </cell>
          <cell r="AQ9663">
            <v>1003895</v>
          </cell>
          <cell r="AR9663" t="str">
            <v>sd</v>
          </cell>
          <cell r="AS9663">
            <v>42946</v>
          </cell>
          <cell r="AT9663" t="str">
            <v>Calzada10-POLIZA ESTABILIDAD ACTIVA</v>
          </cell>
          <cell r="AV9663" t="str">
            <v>sc</v>
          </cell>
        </row>
        <row r="9664">
          <cell r="AP9664">
            <v>506424</v>
          </cell>
          <cell r="AQ9664">
            <v>1003895</v>
          </cell>
          <cell r="AR9664" t="str">
            <v>sd</v>
          </cell>
          <cell r="AS9664">
            <v>43577</v>
          </cell>
          <cell r="AT9664" t="str">
            <v>Calzad a16-POLIZA ESTABILIDAD ACTIVA</v>
          </cell>
          <cell r="AV9664" t="str">
            <v>sc</v>
          </cell>
        </row>
        <row r="9665">
          <cell r="AP9665">
            <v>506424</v>
          </cell>
          <cell r="AQ9665">
            <v>1003895</v>
          </cell>
          <cell r="AR9665" t="str">
            <v>sd</v>
          </cell>
          <cell r="AS9665">
            <v>43797</v>
          </cell>
          <cell r="AT9665" t="str">
            <v>Calzada 2-4-POLIZA ESTABILIDAD ACTIVA</v>
          </cell>
          <cell r="AV9665" t="str">
            <v>sc</v>
          </cell>
        </row>
        <row r="9666">
          <cell r="AP9666">
            <v>24123588</v>
          </cell>
          <cell r="AQ9666">
            <v>14001794</v>
          </cell>
          <cell r="AR9666" t="str">
            <v>sd</v>
          </cell>
          <cell r="AS9666">
            <v>44053</v>
          </cell>
          <cell r="AT9666" t="str">
            <v>Puente 1-POLIZA ESTABILIDAD ACTIVA</v>
          </cell>
          <cell r="AV9666" t="str">
            <v>sc</v>
          </cell>
        </row>
        <row r="9667">
          <cell r="AP9667">
            <v>24122483</v>
          </cell>
          <cell r="AQ9667">
            <v>50006731</v>
          </cell>
          <cell r="AR9667" t="str">
            <v>sd</v>
          </cell>
          <cell r="AS9667">
            <v>44099</v>
          </cell>
          <cell r="AT9667" t="str">
            <v>Calzada 2-6-POLIZA ESTABILIDAD Y CALIDAD ACTIVA</v>
          </cell>
          <cell r="AV9667" t="str">
            <v>sc</v>
          </cell>
        </row>
        <row r="9668">
          <cell r="AP9668">
            <v>902931</v>
          </cell>
          <cell r="AQ9668">
            <v>50008507</v>
          </cell>
          <cell r="AR9668" t="str">
            <v>sd</v>
          </cell>
          <cell r="AS9668">
            <v>44018</v>
          </cell>
          <cell r="AT9668" t="str">
            <v>Calzada 8-POLIZA ESTABILIDAD ACTIVA</v>
          </cell>
          <cell r="AV9668" t="str">
            <v>sc</v>
          </cell>
        </row>
        <row r="9669">
          <cell r="AP9669">
            <v>902931</v>
          </cell>
          <cell r="AQ9669">
            <v>50008507</v>
          </cell>
          <cell r="AR9669" t="str">
            <v>sd</v>
          </cell>
          <cell r="AS9669">
            <v>44250</v>
          </cell>
          <cell r="AT9669" t="str">
            <v>-POLIZA ESTABILIDAD ACTIVA</v>
          </cell>
          <cell r="AV9669" t="str">
            <v>sc</v>
          </cell>
        </row>
        <row r="9670">
          <cell r="AP9670">
            <v>505944</v>
          </cell>
          <cell r="AQ9670">
            <v>1002070</v>
          </cell>
          <cell r="AR9670" t="str">
            <v>sd</v>
          </cell>
          <cell r="AS9670">
            <v>44250</v>
          </cell>
          <cell r="AT9670" t="str">
            <v>-POLIZA ESTABILIDAD ACTIVA</v>
          </cell>
          <cell r="AV9670" t="str">
            <v>sc</v>
          </cell>
        </row>
        <row r="9671">
          <cell r="AP9671">
            <v>24121697</v>
          </cell>
          <cell r="AQ9671">
            <v>50002316</v>
          </cell>
          <cell r="AR9671" t="str">
            <v>sd</v>
          </cell>
          <cell r="AS9671">
            <v>44250</v>
          </cell>
          <cell r="AT9671" t="str">
            <v>-POLIZA ESTABILIDAD ACTIVA</v>
          </cell>
          <cell r="AV9671" t="str">
            <v>sc</v>
          </cell>
        </row>
        <row r="9672">
          <cell r="AP9672">
            <v>24121697</v>
          </cell>
          <cell r="AQ9672">
            <v>50002316</v>
          </cell>
          <cell r="AR9672" t="str">
            <v>sd</v>
          </cell>
          <cell r="AS9672">
            <v>44250</v>
          </cell>
          <cell r="AT9672" t="str">
            <v>-POLIZA ESTABILIDAD ACTIVA</v>
          </cell>
          <cell r="AV9672" t="str">
            <v>sc</v>
          </cell>
        </row>
        <row r="9673">
          <cell r="AP9673">
            <v>91025185</v>
          </cell>
          <cell r="AQ9673">
            <v>7001488</v>
          </cell>
          <cell r="AR9673" t="str">
            <v>sd</v>
          </cell>
          <cell r="AS9673">
            <v>44466</v>
          </cell>
          <cell r="AT9673" t="str">
            <v>-POLIZA ESTABILIDAD ACTIVA</v>
          </cell>
          <cell r="AV9673" t="str">
            <v>VIABLE</v>
          </cell>
        </row>
        <row r="9674">
          <cell r="AP9674">
            <v>164436</v>
          </cell>
          <cell r="AQ9674">
            <v>10003584</v>
          </cell>
          <cell r="AR9674" t="str">
            <v>sd</v>
          </cell>
          <cell r="AS9674">
            <v>44119</v>
          </cell>
          <cell r="AT9674" t="str">
            <v>Calzada 2-4-POLIZA ESTABILIDAD ACTIVA</v>
          </cell>
          <cell r="AV9674" t="str">
            <v>sc</v>
          </cell>
        </row>
        <row r="9675">
          <cell r="AP9675">
            <v>507832</v>
          </cell>
          <cell r="AQ9675">
            <v>1001377</v>
          </cell>
          <cell r="AR9675" t="str">
            <v>sd</v>
          </cell>
          <cell r="AS9675">
            <v>44250</v>
          </cell>
          <cell r="AT9675" t="str">
            <v>-POLIZA ESTABILIDAD ACTIVA</v>
          </cell>
          <cell r="AV9675" t="str">
            <v>sc</v>
          </cell>
        </row>
        <row r="9676">
          <cell r="AP9676">
            <v>506428</v>
          </cell>
          <cell r="AQ9676">
            <v>1003895</v>
          </cell>
          <cell r="AR9676" t="str">
            <v>sd</v>
          </cell>
          <cell r="AS9676">
            <v>43577</v>
          </cell>
          <cell r="AT9676" t="str">
            <v>Calzad a16-POLIZA ESTABILIDAD ACTIVA</v>
          </cell>
          <cell r="AV9676" t="str">
            <v>sc</v>
          </cell>
        </row>
        <row r="9677">
          <cell r="AP9677">
            <v>506428</v>
          </cell>
          <cell r="AQ9677">
            <v>1003895</v>
          </cell>
          <cell r="AR9677" t="str">
            <v>sd</v>
          </cell>
          <cell r="AS9677">
            <v>44250</v>
          </cell>
          <cell r="AT9677" t="str">
            <v>-POLIZA ESTABILIDAD ACTIVA</v>
          </cell>
          <cell r="AV9677" t="str">
            <v>sc</v>
          </cell>
        </row>
        <row r="9678">
          <cell r="AP9678">
            <v>506428</v>
          </cell>
          <cell r="AQ9678">
            <v>1003895</v>
          </cell>
          <cell r="AR9678" t="str">
            <v>sd</v>
          </cell>
          <cell r="AS9678">
            <v>42946</v>
          </cell>
          <cell r="AT9678" t="str">
            <v>Calzada10-POLIZA ESTABILIDAD ACTIVA</v>
          </cell>
          <cell r="AV9678" t="str">
            <v>sc</v>
          </cell>
        </row>
        <row r="9679">
          <cell r="AP9679">
            <v>506428</v>
          </cell>
          <cell r="AQ9679">
            <v>1003895</v>
          </cell>
          <cell r="AR9679" t="str">
            <v>sd</v>
          </cell>
          <cell r="AS9679">
            <v>43577</v>
          </cell>
          <cell r="AT9679" t="str">
            <v>Calzad a16-POLIZA ESTABILIDAD ACTIVA</v>
          </cell>
          <cell r="AV9679" t="str">
            <v>sc</v>
          </cell>
        </row>
        <row r="9680">
          <cell r="AP9680">
            <v>506428</v>
          </cell>
          <cell r="AQ9680">
            <v>1003895</v>
          </cell>
          <cell r="AR9680" t="str">
            <v>sd</v>
          </cell>
          <cell r="AS9680">
            <v>43797</v>
          </cell>
          <cell r="AT9680" t="str">
            <v>Calzada 2-4-POLIZA ESTABILIDAD ACTIVA</v>
          </cell>
          <cell r="AV9680" t="str">
            <v>sc</v>
          </cell>
        </row>
        <row r="9681">
          <cell r="AP9681">
            <v>24122327</v>
          </cell>
          <cell r="AQ9681">
            <v>50006513</v>
          </cell>
          <cell r="AR9681" t="str">
            <v>sd</v>
          </cell>
          <cell r="AS9681">
            <v>44099</v>
          </cell>
          <cell r="AT9681" t="str">
            <v>Calzada 2-4-6-POLIZA ESTABILIDAD Y CALIDAD ACTIVA</v>
          </cell>
          <cell r="AV9681" t="str">
            <v>sc</v>
          </cell>
        </row>
        <row r="9682">
          <cell r="AP9682">
            <v>903882</v>
          </cell>
          <cell r="AQ9682">
            <v>12002613</v>
          </cell>
          <cell r="AR9682" t="str">
            <v>sd</v>
          </cell>
          <cell r="AS9682">
            <v>44250</v>
          </cell>
          <cell r="AT9682" t="str">
            <v>-POLIZA ESTABILIDAD ACTIVA</v>
          </cell>
          <cell r="AV9682" t="str">
            <v>sc</v>
          </cell>
        </row>
        <row r="9683">
          <cell r="AP9683">
            <v>903882</v>
          </cell>
          <cell r="AQ9683">
            <v>12002613</v>
          </cell>
          <cell r="AR9683" t="str">
            <v>sd</v>
          </cell>
          <cell r="AS9683">
            <v>44250</v>
          </cell>
          <cell r="AT9683" t="str">
            <v>-POLIZA ESTABILIDAD ACTIVA</v>
          </cell>
          <cell r="AV9683" t="str">
            <v>sc</v>
          </cell>
        </row>
        <row r="9684">
          <cell r="AP9684">
            <v>24122694</v>
          </cell>
          <cell r="AQ9684">
            <v>50006938</v>
          </cell>
          <cell r="AR9684" t="str">
            <v>sd</v>
          </cell>
          <cell r="AS9684">
            <v>44250</v>
          </cell>
          <cell r="AT9684" t="str">
            <v>-POLIZA ESTABILIDAD ACTIVA</v>
          </cell>
          <cell r="AV9684" t="str">
            <v>sc</v>
          </cell>
        </row>
        <row r="9685">
          <cell r="AP9685">
            <v>181508</v>
          </cell>
          <cell r="AQ9685">
            <v>13001804</v>
          </cell>
          <cell r="AR9685" t="str">
            <v>sd</v>
          </cell>
          <cell r="AS9685">
            <v>43745</v>
          </cell>
          <cell r="AT9685" t="str">
            <v>Calzada 2, Calzada 4, Calzada 6-POLIZA ESTABILIDAD ACTIVA</v>
          </cell>
          <cell r="AV9685" t="str">
            <v>sc</v>
          </cell>
        </row>
        <row r="9686">
          <cell r="AP9686">
            <v>297531</v>
          </cell>
          <cell r="AQ9686">
            <v>5003457</v>
          </cell>
          <cell r="AR9686" t="str">
            <v>sd</v>
          </cell>
          <cell r="AS9686">
            <v>42912</v>
          </cell>
          <cell r="AT9686" t="str">
            <v>Calzada2-POLIZA ESTABILIDAD ACTIVA</v>
          </cell>
          <cell r="AV9686" t="str">
            <v>sc</v>
          </cell>
        </row>
        <row r="9687">
          <cell r="AP9687">
            <v>472639</v>
          </cell>
          <cell r="AQ9687">
            <v>14001677</v>
          </cell>
          <cell r="AR9687" t="str">
            <v>sd</v>
          </cell>
          <cell r="AS9687">
            <v>42999</v>
          </cell>
          <cell r="AT9687" t="str">
            <v>Anden1-3-POLIZA ESTABILIDAD ACTIVA</v>
          </cell>
          <cell r="AV9687" t="str">
            <v>sc</v>
          </cell>
        </row>
        <row r="9688">
          <cell r="AP9688">
            <v>506435</v>
          </cell>
          <cell r="AQ9688">
            <v>1003859</v>
          </cell>
          <cell r="AR9688" t="str">
            <v>sd</v>
          </cell>
          <cell r="AS9688">
            <v>43797</v>
          </cell>
          <cell r="AT9688" t="str">
            <v>Calzada 4, Puente 19-POLIZA ESTABILIDAD ACTIVA</v>
          </cell>
          <cell r="AV9688" t="str">
            <v>sc</v>
          </cell>
        </row>
        <row r="9689">
          <cell r="AP9689">
            <v>506435</v>
          </cell>
          <cell r="AQ9689">
            <v>1003859</v>
          </cell>
          <cell r="AR9689" t="str">
            <v>sd</v>
          </cell>
          <cell r="AS9689">
            <v>42946</v>
          </cell>
          <cell r="AT9689" t="str">
            <v>Calzada10-8-POLIZA ESTABILIDAD ACTIVA</v>
          </cell>
          <cell r="AV9689" t="str">
            <v>sc</v>
          </cell>
        </row>
        <row r="9690">
          <cell r="AP9690">
            <v>506435</v>
          </cell>
          <cell r="AQ9690">
            <v>1003859</v>
          </cell>
          <cell r="AR9690" t="str">
            <v>sd</v>
          </cell>
          <cell r="AS9690">
            <v>44250</v>
          </cell>
          <cell r="AT9690" t="str">
            <v>-POLIZA ESTABILIDAD ACTIVA</v>
          </cell>
          <cell r="AV9690" t="str">
            <v>sc</v>
          </cell>
        </row>
        <row r="9691">
          <cell r="AP9691">
            <v>24123159</v>
          </cell>
          <cell r="AQ9691">
            <v>50007305</v>
          </cell>
          <cell r="AR9691" t="str">
            <v>sd</v>
          </cell>
          <cell r="AS9691">
            <v>44250</v>
          </cell>
          <cell r="AT9691" t="str">
            <v>-POLIZA ESTABILIDAD ACTIVA</v>
          </cell>
          <cell r="AV9691" t="str">
            <v>sc</v>
          </cell>
        </row>
        <row r="9692">
          <cell r="AP9692">
            <v>511384</v>
          </cell>
          <cell r="AQ9692">
            <v>8008308</v>
          </cell>
          <cell r="AR9692" t="str">
            <v>sd</v>
          </cell>
          <cell r="AS9692">
            <v>44048</v>
          </cell>
          <cell r="AT9692" t="str">
            <v>Calzada 2-4-POLIZA ESTABILIDAD ACTIVA</v>
          </cell>
          <cell r="AV9692" t="str">
            <v>sc</v>
          </cell>
        </row>
        <row r="9693">
          <cell r="AP9693">
            <v>903617</v>
          </cell>
          <cell r="AQ9693">
            <v>12000761</v>
          </cell>
          <cell r="AR9693" t="str">
            <v>sd</v>
          </cell>
          <cell r="AS9693">
            <v>44250</v>
          </cell>
          <cell r="AT9693" t="str">
            <v>-POLIZA ESTABILIDAD ACTIVA</v>
          </cell>
          <cell r="AV9693" t="str">
            <v>sc</v>
          </cell>
        </row>
        <row r="9694">
          <cell r="AP9694">
            <v>24123483</v>
          </cell>
          <cell r="AQ9694">
            <v>50008281</v>
          </cell>
          <cell r="AR9694" t="str">
            <v>sd</v>
          </cell>
          <cell r="AS9694">
            <v>43555</v>
          </cell>
          <cell r="AT9694" t="str">
            <v>Ponton1-POLIZA ESTABILIDAD ACTIVA</v>
          </cell>
          <cell r="AV9694" t="str">
            <v>sc</v>
          </cell>
        </row>
        <row r="9695">
          <cell r="AP9695">
            <v>91012368</v>
          </cell>
          <cell r="AQ9695">
            <v>13002374</v>
          </cell>
          <cell r="AR9695" t="str">
            <v>sd</v>
          </cell>
          <cell r="AS9695">
            <v>43499</v>
          </cell>
          <cell r="AT9695" t="str">
            <v>-POLIZA ESTABILIDAD ACTIVA</v>
          </cell>
          <cell r="AV9695" t="str">
            <v>sc</v>
          </cell>
        </row>
        <row r="9696">
          <cell r="AP9696">
            <v>91010492</v>
          </cell>
          <cell r="AQ9696">
            <v>7005632</v>
          </cell>
          <cell r="AR9696" t="str">
            <v>sd</v>
          </cell>
          <cell r="AS9696">
            <v>42962</v>
          </cell>
          <cell r="AT9696" t="str">
            <v>Calzada2-POLIZA ESTABILIDAD ACTIVA</v>
          </cell>
          <cell r="AV9696" t="str">
            <v>sc</v>
          </cell>
        </row>
        <row r="9697">
          <cell r="AP9697">
            <v>516119</v>
          </cell>
          <cell r="AQ9697">
            <v>2002254</v>
          </cell>
          <cell r="AR9697" t="str">
            <v>sd</v>
          </cell>
          <cell r="AS9697">
            <v>43566</v>
          </cell>
          <cell r="AT9697" t="str">
            <v>Anden 1 Calzada 2 Puente 12-POLIZA ESTABILIDAD ACTIVA</v>
          </cell>
          <cell r="AV9697" t="str">
            <v>sc</v>
          </cell>
        </row>
        <row r="9698">
          <cell r="AP9698">
            <v>91011270</v>
          </cell>
          <cell r="AQ9698">
            <v>3000817</v>
          </cell>
          <cell r="AR9698" t="str">
            <v>sd</v>
          </cell>
          <cell r="AS9698">
            <v>42999</v>
          </cell>
          <cell r="AT9698" t="str">
            <v>Anden1-9 Calzada2-4-6-8 Sep3-5-7-POLIZA ESTABILIDAD ACTIVA</v>
          </cell>
          <cell r="AV9698" t="str">
            <v>sc</v>
          </cell>
        </row>
        <row r="9699">
          <cell r="AP9699">
            <v>91011983</v>
          </cell>
          <cell r="AQ9699">
            <v>50009136</v>
          </cell>
          <cell r="AR9699" t="str">
            <v>sd</v>
          </cell>
          <cell r="AS9699">
            <v>44377</v>
          </cell>
          <cell r="AT9699" t="str">
            <v>Anden 5 Calzada 2-4 Separador 3-POLIZA ESTABILIDAD ACTIVA</v>
          </cell>
          <cell r="AV9699" t="str">
            <v>sc</v>
          </cell>
        </row>
        <row r="9700">
          <cell r="AP9700">
            <v>509446</v>
          </cell>
          <cell r="AQ9700">
            <v>3002250</v>
          </cell>
          <cell r="AR9700" t="str">
            <v>sd</v>
          </cell>
          <cell r="AS9700">
            <v>43499</v>
          </cell>
          <cell r="AT9700" t="str">
            <v>-POLIZA ESTABILIDAD ACTIVA</v>
          </cell>
          <cell r="AV9700" t="str">
            <v>sc</v>
          </cell>
        </row>
        <row r="9701">
          <cell r="AP9701">
            <v>212065</v>
          </cell>
          <cell r="AQ9701">
            <v>4005649</v>
          </cell>
          <cell r="AR9701" t="str">
            <v>sd</v>
          </cell>
          <cell r="AS9701">
            <v>43523</v>
          </cell>
          <cell r="AT9701" t="str">
            <v>Calzada2-POLIZA ESTABILIDAD ACTIVA</v>
          </cell>
          <cell r="AV9701" t="str">
            <v>sc</v>
          </cell>
        </row>
        <row r="9702">
          <cell r="AP9702">
            <v>24123746</v>
          </cell>
          <cell r="AQ9702">
            <v>3000826</v>
          </cell>
          <cell r="AR9702" t="str">
            <v>sd</v>
          </cell>
          <cell r="AS9702">
            <v>42999</v>
          </cell>
          <cell r="AT9702" t="str">
            <v>Anden1-9 Calzada2-4-6-8 Sep3-5-7-POLIZA ESTABILIDAD ACTIVA</v>
          </cell>
          <cell r="AV9702" t="str">
            <v>sc</v>
          </cell>
        </row>
        <row r="9703">
          <cell r="AP9703">
            <v>24119960</v>
          </cell>
          <cell r="AQ9703">
            <v>8003671</v>
          </cell>
          <cell r="AR9703" t="str">
            <v>sd</v>
          </cell>
          <cell r="AS9703">
            <v>44099</v>
          </cell>
          <cell r="AT9703" t="str">
            <v>Calzada 2-8-POLIZA ESTABILIDAD Y CALIDAD ACTIVA</v>
          </cell>
          <cell r="AV9703" t="str">
            <v>sc</v>
          </cell>
        </row>
        <row r="9704">
          <cell r="AP9704">
            <v>24120759</v>
          </cell>
          <cell r="AQ9704">
            <v>12000516</v>
          </cell>
          <cell r="AR9704" t="str">
            <v>sd</v>
          </cell>
          <cell r="AS9704">
            <v>44250</v>
          </cell>
          <cell r="AT9704" t="str">
            <v>-POLIZA ESTABILIDAD ACTIVA</v>
          </cell>
          <cell r="AV9704" t="str">
            <v>sc</v>
          </cell>
        </row>
        <row r="9705">
          <cell r="AP9705">
            <v>24121042</v>
          </cell>
          <cell r="AQ9705">
            <v>14000398</v>
          </cell>
          <cell r="AR9705" t="str">
            <v>sd</v>
          </cell>
          <cell r="AS9705">
            <v>44018</v>
          </cell>
          <cell r="AT9705" t="str">
            <v>Puente 12-POLIZA ESTABILIDAD ACTIVA</v>
          </cell>
          <cell r="AV9705" t="str">
            <v>sc</v>
          </cell>
        </row>
        <row r="9706">
          <cell r="AP9706">
            <v>24121042</v>
          </cell>
          <cell r="AQ9706">
            <v>14000398</v>
          </cell>
          <cell r="AR9706" t="str">
            <v>sd</v>
          </cell>
          <cell r="AS9706">
            <v>44250</v>
          </cell>
          <cell r="AT9706" t="str">
            <v>-POLIZA ESTABILIDAD ACTIVA</v>
          </cell>
          <cell r="AV9706" t="str">
            <v>sc</v>
          </cell>
        </row>
        <row r="9707">
          <cell r="AP9707">
            <v>91011857</v>
          </cell>
          <cell r="AQ9707">
            <v>11005096</v>
          </cell>
          <cell r="AR9707" t="str">
            <v>sd</v>
          </cell>
          <cell r="AS9707">
            <v>43808</v>
          </cell>
          <cell r="AT9707" t="str">
            <v>Anden 1-3 Cicloruta 2 Calzada 4-POLIZA ESTABILIDAD ACTIVA</v>
          </cell>
          <cell r="AV9707" t="str">
            <v>sc</v>
          </cell>
        </row>
        <row r="9708">
          <cell r="AP9708">
            <v>24120670</v>
          </cell>
          <cell r="AQ9708">
            <v>11012440</v>
          </cell>
          <cell r="AR9708" t="str">
            <v>sd</v>
          </cell>
          <cell r="AS9708">
            <v>44096</v>
          </cell>
          <cell r="AT9708" t="str">
            <v>Anden 1-9-POLIZA ESTABILIDAD ACTIVA</v>
          </cell>
          <cell r="AV9708" t="str">
            <v>sc</v>
          </cell>
        </row>
        <row r="9709">
          <cell r="AP9709">
            <v>24121510</v>
          </cell>
          <cell r="AQ9709">
            <v>19000004</v>
          </cell>
          <cell r="AR9709" t="str">
            <v>sd</v>
          </cell>
          <cell r="AS9709">
            <v>44187</v>
          </cell>
          <cell r="AT9709" t="str">
            <v>Separador 3 Anden 9-POLIZA ESTABILIDAD ACTIVA</v>
          </cell>
          <cell r="AV9709" t="str">
            <v>sc</v>
          </cell>
        </row>
        <row r="9710">
          <cell r="AP9710">
            <v>91010475</v>
          </cell>
          <cell r="AQ9710">
            <v>19000003</v>
          </cell>
          <cell r="AR9710" t="str">
            <v>sd</v>
          </cell>
          <cell r="AS9710">
            <v>44187</v>
          </cell>
          <cell r="AT9710" t="str">
            <v>Puente 12-POLIZA ESTABILIDAD ACTIVA</v>
          </cell>
          <cell r="AV9710" t="str">
            <v>sc</v>
          </cell>
        </row>
        <row r="9711">
          <cell r="AP9711">
            <v>91010475</v>
          </cell>
          <cell r="AQ9711">
            <v>19000003</v>
          </cell>
          <cell r="AR9711" t="str">
            <v>sd</v>
          </cell>
          <cell r="AS9711">
            <v>44018</v>
          </cell>
          <cell r="AT9711" t="str">
            <v>Puente 12-POLIZA ESTABILIDAD ACTIVA</v>
          </cell>
          <cell r="AV9711" t="str">
            <v>sc</v>
          </cell>
        </row>
        <row r="9712">
          <cell r="AP9712">
            <v>24123766</v>
          </cell>
          <cell r="AQ9712">
            <v>3001099</v>
          </cell>
          <cell r="AR9712" t="str">
            <v>sd</v>
          </cell>
          <cell r="AS9712">
            <v>42999</v>
          </cell>
          <cell r="AT9712" t="str">
            <v>Anden1-11-9 Calzada2-4-6-8 Ciclo10 Sep3-5-7-POLIZA ESTABILIDAD ACTIVA</v>
          </cell>
          <cell r="AV9712" t="str">
            <v>sc</v>
          </cell>
        </row>
        <row r="9713">
          <cell r="AP9713">
            <v>24120851</v>
          </cell>
          <cell r="AQ9713">
            <v>13000519</v>
          </cell>
          <cell r="AR9713" t="str">
            <v>sd</v>
          </cell>
          <cell r="AS9713">
            <v>44250</v>
          </cell>
          <cell r="AT9713" t="str">
            <v>-POLIZA ESTABILIDAD ACTIVA</v>
          </cell>
          <cell r="AV9713" t="str">
            <v>sc</v>
          </cell>
        </row>
        <row r="9714">
          <cell r="AP9714">
            <v>91018890</v>
          </cell>
          <cell r="AQ9714">
            <v>9001036</v>
          </cell>
          <cell r="AR9714" t="str">
            <v>sd</v>
          </cell>
          <cell r="AS9714">
            <v>42978</v>
          </cell>
          <cell r="AT9714" t="str">
            <v>Anden1-11 Calzada10-2-4-8 Ciclo6 Sep3-5-7-9-POLIZA ESTABILIDAD ACTIVA</v>
          </cell>
          <cell r="AV9714" t="str">
            <v>sc</v>
          </cell>
        </row>
        <row r="9715">
          <cell r="AP9715">
            <v>902704</v>
          </cell>
          <cell r="AQ9715">
            <v>13000761</v>
          </cell>
          <cell r="AR9715" t="str">
            <v>sd</v>
          </cell>
          <cell r="AS9715">
            <v>44250</v>
          </cell>
          <cell r="AT9715" t="str">
            <v>-POLIZA ESTABILIDAD ACTIVA</v>
          </cell>
          <cell r="AV9715" t="str">
            <v>sc</v>
          </cell>
        </row>
        <row r="9716">
          <cell r="AP9716">
            <v>902704</v>
          </cell>
          <cell r="AQ9716">
            <v>13000761</v>
          </cell>
          <cell r="AR9716" t="str">
            <v>sd</v>
          </cell>
          <cell r="AS9716">
            <v>42949</v>
          </cell>
          <cell r="AT9716" t="str">
            <v>Anden13 Ciclo14-POLIZA ESTABILIDAD ACTIVA</v>
          </cell>
          <cell r="AV9716" t="str">
            <v>sc</v>
          </cell>
        </row>
        <row r="9717">
          <cell r="AP9717">
            <v>183148</v>
          </cell>
          <cell r="AQ9717">
            <v>14000963</v>
          </cell>
          <cell r="AR9717" t="str">
            <v>sd</v>
          </cell>
          <cell r="AS9717">
            <v>42999</v>
          </cell>
          <cell r="AT9717" t="str">
            <v>Anden1-3-POLIZA ESTABILIDAD ACTIVA</v>
          </cell>
          <cell r="AV9717" t="str">
            <v>sc</v>
          </cell>
        </row>
        <row r="9718">
          <cell r="AP9718">
            <v>91020680</v>
          </cell>
          <cell r="AQ9718">
            <v>11006322</v>
          </cell>
          <cell r="AR9718" t="str">
            <v>sd</v>
          </cell>
          <cell r="AS9718">
            <v>44096</v>
          </cell>
          <cell r="AT9718" t="str">
            <v>Anden 1-9-POLIZA ESTABILIDAD ACTIVA</v>
          </cell>
          <cell r="AV9718" t="str">
            <v>sc</v>
          </cell>
        </row>
        <row r="9719">
          <cell r="AP9719">
            <v>24119667</v>
          </cell>
          <cell r="AQ9719">
            <v>1003192</v>
          </cell>
          <cell r="AR9719" t="str">
            <v>sd</v>
          </cell>
          <cell r="AS9719">
            <v>44250</v>
          </cell>
          <cell r="AT9719" t="str">
            <v>-POLIZA ESTABILIDAD ACTIVA</v>
          </cell>
          <cell r="AV9719" t="str">
            <v>sc</v>
          </cell>
        </row>
        <row r="9720">
          <cell r="AP9720">
            <v>24119667</v>
          </cell>
          <cell r="AQ9720">
            <v>1003192</v>
          </cell>
          <cell r="AR9720" t="str">
            <v>sd</v>
          </cell>
          <cell r="AS9720">
            <v>42946</v>
          </cell>
          <cell r="AT9720" t="str">
            <v>Calzada12-POLIZA ESTABILIDAD ACTIVA</v>
          </cell>
          <cell r="AV9720" t="str">
            <v>sc</v>
          </cell>
        </row>
        <row r="9721">
          <cell r="AP9721">
            <v>24123178</v>
          </cell>
          <cell r="AQ9721">
            <v>50007321</v>
          </cell>
          <cell r="AR9721" t="str">
            <v>sd</v>
          </cell>
          <cell r="AS9721">
            <v>42946</v>
          </cell>
          <cell r="AT9721" t="str">
            <v>Calzada12-POLIZA ESTABILIDAD ACTIVA</v>
          </cell>
          <cell r="AV9721" t="str">
            <v>sc</v>
          </cell>
        </row>
        <row r="9722">
          <cell r="AP9722">
            <v>24123178</v>
          </cell>
          <cell r="AQ9722">
            <v>50007321</v>
          </cell>
          <cell r="AR9722" t="str">
            <v>sd</v>
          </cell>
          <cell r="AS9722">
            <v>44250</v>
          </cell>
          <cell r="AT9722" t="str">
            <v>-POLIZA ESTABILIDAD ACTIVA</v>
          </cell>
          <cell r="AV9722" t="str">
            <v>sc</v>
          </cell>
        </row>
        <row r="9723">
          <cell r="AP9723">
            <v>902802</v>
          </cell>
          <cell r="AQ9723">
            <v>50008270</v>
          </cell>
          <cell r="AR9723" t="str">
            <v>sd</v>
          </cell>
          <cell r="AS9723">
            <v>44250</v>
          </cell>
          <cell r="AT9723" t="str">
            <v>-POLIZA ESTABILIDAD ACTIVA</v>
          </cell>
          <cell r="AV9723" t="str">
            <v>sc</v>
          </cell>
        </row>
        <row r="9724">
          <cell r="AP9724">
            <v>902774</v>
          </cell>
          <cell r="AQ9724">
            <v>13001452</v>
          </cell>
          <cell r="AR9724" t="str">
            <v>sd</v>
          </cell>
          <cell r="AS9724">
            <v>44250</v>
          </cell>
          <cell r="AT9724" t="str">
            <v>-POLIZA ESTABILIDAD ACTIVA</v>
          </cell>
          <cell r="AV9724" t="str">
            <v>sc</v>
          </cell>
        </row>
        <row r="9725">
          <cell r="AP9725">
            <v>24119890</v>
          </cell>
          <cell r="AQ9725">
            <v>6001949</v>
          </cell>
          <cell r="AR9725" t="str">
            <v>sd</v>
          </cell>
          <cell r="AS9725">
            <v>44466</v>
          </cell>
          <cell r="AT9725" t="str">
            <v>-POLIZA ESTABILIDAD ACTIVA</v>
          </cell>
          <cell r="AV9725" t="str">
            <v>sc</v>
          </cell>
        </row>
        <row r="9726">
          <cell r="AP9726">
            <v>24119890</v>
          </cell>
          <cell r="AQ9726">
            <v>6001949</v>
          </cell>
          <cell r="AR9726" t="str">
            <v>sd</v>
          </cell>
          <cell r="AS9726">
            <v>44018</v>
          </cell>
          <cell r="AT9726" t="str">
            <v>Puente 8-POLIZA ESTABILIDAD ACTIVA</v>
          </cell>
          <cell r="AV9726" t="str">
            <v>sc</v>
          </cell>
        </row>
        <row r="9727">
          <cell r="AP9727">
            <v>512511</v>
          </cell>
          <cell r="AQ9727">
            <v>15000466</v>
          </cell>
          <cell r="AR9727" t="str">
            <v>sd</v>
          </cell>
          <cell r="AS9727">
            <v>44181</v>
          </cell>
          <cell r="AT9727" t="str">
            <v>-POLIZA ESTABILIDAD ACTIVA</v>
          </cell>
          <cell r="AV9727" t="str">
            <v>sc</v>
          </cell>
        </row>
        <row r="9728">
          <cell r="AP9728">
            <v>601298</v>
          </cell>
          <cell r="AQ9728">
            <v>2000420</v>
          </cell>
          <cell r="AR9728" t="str">
            <v>sd</v>
          </cell>
          <cell r="AS9728">
            <v>44096</v>
          </cell>
          <cell r="AT9728" t="str">
            <v>Anden 1-5-POLIZA ESTABILIDAD ACTIVA</v>
          </cell>
          <cell r="AV9728" t="str">
            <v>sc</v>
          </cell>
        </row>
        <row r="9729">
          <cell r="AP9729">
            <v>91024969</v>
          </cell>
          <cell r="AQ9729">
            <v>19000036</v>
          </cell>
          <cell r="AR9729" t="str">
            <v>sd</v>
          </cell>
          <cell r="AS9729">
            <v>44018</v>
          </cell>
          <cell r="AT9729" t="str">
            <v>Puente 9-POLIZA ESTABILIDAD ACTIVA</v>
          </cell>
          <cell r="AV9729" t="str">
            <v>sc</v>
          </cell>
        </row>
        <row r="9730">
          <cell r="AP9730">
            <v>91024969</v>
          </cell>
          <cell r="AQ9730">
            <v>19000036</v>
          </cell>
          <cell r="AR9730" t="str">
            <v>sd</v>
          </cell>
          <cell r="AS9730">
            <v>44053</v>
          </cell>
          <cell r="AT9730" t="str">
            <v>Puente 9-POLIZA ESTABILIDAD ACTIVA</v>
          </cell>
          <cell r="AV9730" t="str">
            <v>sc</v>
          </cell>
        </row>
        <row r="9731">
          <cell r="AP9731">
            <v>91024969</v>
          </cell>
          <cell r="AQ9731">
            <v>19000036</v>
          </cell>
          <cell r="AR9731" t="str">
            <v>sd</v>
          </cell>
          <cell r="AS9731">
            <v>44466</v>
          </cell>
          <cell r="AT9731" t="str">
            <v>-POLIZA ESTABILIDAD ACTIVA</v>
          </cell>
          <cell r="AV9731" t="str">
            <v>sc</v>
          </cell>
        </row>
        <row r="9732">
          <cell r="AP9732">
            <v>507996</v>
          </cell>
          <cell r="AQ9732">
            <v>1006380</v>
          </cell>
          <cell r="AR9732" t="str">
            <v>sd</v>
          </cell>
          <cell r="AS9732">
            <v>42946</v>
          </cell>
          <cell r="AT9732" t="str">
            <v>Calzada12-POLIZA ESTABILIDAD ACTIVA</v>
          </cell>
          <cell r="AV9732" t="str">
            <v>sc</v>
          </cell>
        </row>
        <row r="9733">
          <cell r="AP9733">
            <v>91015297</v>
          </cell>
          <cell r="AQ9733">
            <v>50007251</v>
          </cell>
          <cell r="AR9733" t="str">
            <v>sd</v>
          </cell>
          <cell r="AS9733">
            <v>44119</v>
          </cell>
          <cell r="AT9733" t="str">
            <v>Calzada 4-6-POLIZA ESTABILIDAD ACTIVA</v>
          </cell>
          <cell r="AV9733" t="str">
            <v>sc</v>
          </cell>
        </row>
        <row r="9734">
          <cell r="AP9734">
            <v>91016201</v>
          </cell>
          <cell r="AQ9734">
            <v>18002516</v>
          </cell>
          <cell r="AR9734" t="str">
            <v>sd</v>
          </cell>
          <cell r="AS9734">
            <v>42999</v>
          </cell>
          <cell r="AT9734" t="str">
            <v>Anden1-11-3 Calzada10-4-6-8 Ciclo2 Sep5-7-9-POLIZA ESTABILIDAD ACTIVA</v>
          </cell>
          <cell r="AV9734" t="str">
            <v>sc</v>
          </cell>
        </row>
        <row r="9735">
          <cell r="AP9735">
            <v>91016074</v>
          </cell>
          <cell r="AQ9735">
            <v>50004860</v>
          </cell>
          <cell r="AR9735" t="str">
            <v>sd</v>
          </cell>
          <cell r="AS9735">
            <v>44466</v>
          </cell>
          <cell r="AT9735" t="str">
            <v>-POLIZA ESTABILIDAD ACTIVA</v>
          </cell>
          <cell r="AV9735" t="str">
            <v>POLIZA ESTABILIDAD activa IDU 1718/16</v>
          </cell>
        </row>
        <row r="9736">
          <cell r="AP9736">
            <v>91018889</v>
          </cell>
          <cell r="AQ9736">
            <v>9001379</v>
          </cell>
          <cell r="AR9736" t="str">
            <v>sd</v>
          </cell>
          <cell r="AS9736">
            <v>42978</v>
          </cell>
          <cell r="AT9736" t="str">
            <v>Anden1-11 Calzada10-2-4-8 Ciclo6 Sep3-5-7-9-POLIZA ESTABILIDAD ACTIVA</v>
          </cell>
          <cell r="AV9736" t="str">
            <v>sc</v>
          </cell>
        </row>
        <row r="9737">
          <cell r="AP9737">
            <v>24122415</v>
          </cell>
          <cell r="AQ9737">
            <v>50006643</v>
          </cell>
          <cell r="AR9737" t="str">
            <v>sd</v>
          </cell>
          <cell r="AS9737">
            <v>44099</v>
          </cell>
          <cell r="AT9737" t="str">
            <v>Calzada 2-4-6-POLIZA ESTABILIDAD Y CALIDAD ACTIVA</v>
          </cell>
          <cell r="AV9737" t="str">
            <v>sc</v>
          </cell>
        </row>
        <row r="9738">
          <cell r="AP9738">
            <v>91011352</v>
          </cell>
          <cell r="AQ9738">
            <v>50006320</v>
          </cell>
          <cell r="AR9738" t="str">
            <v>sd</v>
          </cell>
          <cell r="AS9738">
            <v>43499</v>
          </cell>
          <cell r="AT9738" t="str">
            <v>-POLIZA ESTABILIDAD ACTIVA</v>
          </cell>
          <cell r="AV9738" t="str">
            <v>sc</v>
          </cell>
        </row>
        <row r="9739">
          <cell r="AP9739">
            <v>91024968</v>
          </cell>
          <cell r="AQ9739">
            <v>19000036</v>
          </cell>
          <cell r="AR9739" t="str">
            <v>sd</v>
          </cell>
          <cell r="AS9739">
            <v>44018</v>
          </cell>
          <cell r="AT9739" t="str">
            <v>Puente 9-POLIZA ESTABILIDAD ACTIVA</v>
          </cell>
          <cell r="AV9739" t="str">
            <v>sc</v>
          </cell>
        </row>
        <row r="9740">
          <cell r="AP9740">
            <v>91024968</v>
          </cell>
          <cell r="AQ9740">
            <v>19000036</v>
          </cell>
          <cell r="AR9740" t="str">
            <v>sd</v>
          </cell>
          <cell r="AS9740">
            <v>44053</v>
          </cell>
          <cell r="AT9740" t="str">
            <v>Puente 9-POLIZA ESTABILIDAD ACTIVA</v>
          </cell>
          <cell r="AV9740" t="str">
            <v>sc</v>
          </cell>
        </row>
        <row r="9741">
          <cell r="AP9741">
            <v>91024968</v>
          </cell>
          <cell r="AQ9741">
            <v>19000036</v>
          </cell>
          <cell r="AR9741" t="str">
            <v>sd</v>
          </cell>
          <cell r="AS9741">
            <v>44466</v>
          </cell>
          <cell r="AT9741" t="str">
            <v>-POLIZA ESTABILIDAD ACTIVA</v>
          </cell>
          <cell r="AV9741" t="str">
            <v>sc</v>
          </cell>
        </row>
        <row r="9742">
          <cell r="AP9742">
            <v>91016464</v>
          </cell>
          <cell r="AQ9742">
            <v>30001427</v>
          </cell>
          <cell r="AR9742" t="str">
            <v>sd</v>
          </cell>
          <cell r="AS9742">
            <v>42999</v>
          </cell>
          <cell r="AT9742" t="str">
            <v>Anden1-11-3 Calzada10-4-6-8 Ciclo2 Sep5-7-9-POLIZA ESTABILIDAD ACTIVA</v>
          </cell>
          <cell r="AV9742" t="str">
            <v>sc</v>
          </cell>
        </row>
        <row r="9743">
          <cell r="AP9743">
            <v>24122511</v>
          </cell>
          <cell r="AQ9743">
            <v>50006738</v>
          </cell>
          <cell r="AR9743" t="str">
            <v>sd</v>
          </cell>
          <cell r="AS9743">
            <v>44099</v>
          </cell>
          <cell r="AT9743" t="str">
            <v>Calzada 2-4-6-POLIZA ESTABILIDAD Y CALIDAD ACTIVA</v>
          </cell>
          <cell r="AV9743" t="str">
            <v>sc</v>
          </cell>
        </row>
        <row r="9744">
          <cell r="AP9744">
            <v>24122515</v>
          </cell>
          <cell r="AQ9744">
            <v>50006739</v>
          </cell>
          <cell r="AR9744" t="str">
            <v>sd</v>
          </cell>
          <cell r="AS9744">
            <v>44099</v>
          </cell>
          <cell r="AT9744" t="str">
            <v>Calzada 2-4-6-POLIZA ESTABILIDAD Y CALIDAD ACTIVA</v>
          </cell>
          <cell r="AV9744" t="str">
            <v>sc</v>
          </cell>
        </row>
        <row r="9745">
          <cell r="AP9745">
            <v>903128</v>
          </cell>
          <cell r="AQ9745">
            <v>50008284</v>
          </cell>
          <cell r="AR9745" t="str">
            <v>sd</v>
          </cell>
          <cell r="AS9745">
            <v>44250</v>
          </cell>
          <cell r="AT9745" t="str">
            <v>-POLIZA ESTABILIDAD ACTIVA</v>
          </cell>
          <cell r="AV9745" t="str">
            <v>sc</v>
          </cell>
        </row>
        <row r="9746">
          <cell r="AP9746">
            <v>509444</v>
          </cell>
          <cell r="AQ9746">
            <v>3002250</v>
          </cell>
          <cell r="AR9746" t="str">
            <v>sd</v>
          </cell>
          <cell r="AS9746">
            <v>43499</v>
          </cell>
          <cell r="AT9746" t="str">
            <v>-POLIZA ESTABILIDAD ACTIVA</v>
          </cell>
          <cell r="AV9746" t="str">
            <v>sc</v>
          </cell>
        </row>
        <row r="9747">
          <cell r="AP9747">
            <v>606018</v>
          </cell>
          <cell r="AQ9747">
            <v>18001625</v>
          </cell>
          <cell r="AR9747" t="str">
            <v>sd</v>
          </cell>
          <cell r="AS9747">
            <v>43065</v>
          </cell>
          <cell r="AT9747" t="str">
            <v>Calzada6-POLIZA ESTABILIDAD ACTIVA</v>
          </cell>
          <cell r="AV9747" t="str">
            <v>sc</v>
          </cell>
        </row>
        <row r="9748">
          <cell r="AP9748">
            <v>91015828</v>
          </cell>
          <cell r="AQ9748">
            <v>5007181</v>
          </cell>
          <cell r="AR9748" t="str">
            <v>sd</v>
          </cell>
          <cell r="AS9748">
            <v>42733</v>
          </cell>
          <cell r="AT9748" t="str">
            <v>Anden1-5 Calzada2-4 Sep3-POLIZA ESTABILIDAD ACTIVA</v>
          </cell>
          <cell r="AV9748" t="str">
            <v>sc</v>
          </cell>
        </row>
        <row r="9749">
          <cell r="AP9749">
            <v>24122931</v>
          </cell>
          <cell r="AQ9749">
            <v>50007096</v>
          </cell>
          <cell r="AR9749" t="str">
            <v>sd</v>
          </cell>
          <cell r="AS9749">
            <v>43797</v>
          </cell>
          <cell r="AT9749" t="str">
            <v>Calzada 6-8-POLIZA ESTABILIDAD ACTIVA</v>
          </cell>
          <cell r="AV9749" t="str">
            <v>sc</v>
          </cell>
        </row>
        <row r="9750">
          <cell r="AP9750">
            <v>515454</v>
          </cell>
          <cell r="AQ9750">
            <v>8002084</v>
          </cell>
          <cell r="AR9750" t="str">
            <v>sd</v>
          </cell>
          <cell r="AS9750">
            <v>44096</v>
          </cell>
          <cell r="AT9750" t="str">
            <v>Anden 1-POLIZA ESTABILIDAD ACTIVA</v>
          </cell>
          <cell r="AV9750" t="str">
            <v>sc</v>
          </cell>
        </row>
        <row r="9751">
          <cell r="AP9751">
            <v>91016473</v>
          </cell>
          <cell r="AQ9751">
            <v>18001797</v>
          </cell>
          <cell r="AR9751" t="str">
            <v>sd</v>
          </cell>
          <cell r="AS9751">
            <v>42999</v>
          </cell>
          <cell r="AT9751" t="str">
            <v>Anden1-11-3 Calzada10-4-6-8 Ciclo2 Sep5-7-9-POLIZA ESTABILIDAD ACTIVA</v>
          </cell>
          <cell r="AV9751" t="str">
            <v>sc</v>
          </cell>
        </row>
        <row r="9752">
          <cell r="AP9752">
            <v>91016477</v>
          </cell>
          <cell r="AQ9752">
            <v>18002008</v>
          </cell>
          <cell r="AR9752" t="str">
            <v>sd</v>
          </cell>
          <cell r="AS9752">
            <v>42999</v>
          </cell>
          <cell r="AT9752" t="str">
            <v>Anden1-11-3 Calzada10-4-6-8 Ciclo2 Sep5-7-9-POLIZA ESTABILIDAD ACTIVA</v>
          </cell>
          <cell r="AV9752" t="str">
            <v>sc</v>
          </cell>
        </row>
        <row r="9753">
          <cell r="AP9753">
            <v>24121509</v>
          </cell>
          <cell r="AQ9753">
            <v>19000004</v>
          </cell>
          <cell r="AR9753" t="str">
            <v>sd</v>
          </cell>
          <cell r="AS9753">
            <v>44187</v>
          </cell>
          <cell r="AT9753" t="str">
            <v>Separador 3 Anden 9-POLIZA ESTABILIDAD ACTIVA</v>
          </cell>
          <cell r="AV9753" t="str">
            <v>sc</v>
          </cell>
        </row>
        <row r="9754">
          <cell r="AP9754">
            <v>900068</v>
          </cell>
          <cell r="AQ9754">
            <v>8004584</v>
          </cell>
          <cell r="AR9754" t="str">
            <v>sd</v>
          </cell>
          <cell r="AS9754">
            <v>43748</v>
          </cell>
          <cell r="AT9754" t="str">
            <v>Plazoleta 13-POLIZA ESTABILIDAD ACTIVA</v>
          </cell>
          <cell r="AV9754" t="str">
            <v>sc</v>
          </cell>
        </row>
        <row r="9755">
          <cell r="AP9755">
            <v>903604</v>
          </cell>
          <cell r="AQ9755">
            <v>12000739</v>
          </cell>
          <cell r="AR9755" t="str">
            <v>sd</v>
          </cell>
          <cell r="AS9755">
            <v>44250</v>
          </cell>
          <cell r="AT9755" t="str">
            <v>-POLIZA ESTABILIDAD ACTIVA</v>
          </cell>
          <cell r="AV9755" t="str">
            <v>sc</v>
          </cell>
        </row>
        <row r="9756">
          <cell r="AP9756">
            <v>91011338</v>
          </cell>
          <cell r="AQ9756">
            <v>3000643</v>
          </cell>
          <cell r="AR9756" t="str">
            <v>sd</v>
          </cell>
          <cell r="AS9756">
            <v>43499</v>
          </cell>
          <cell r="AT9756" t="str">
            <v>-POLIZA ESTABILIDAD ACTIVA</v>
          </cell>
          <cell r="AV9756" t="str">
            <v>sc</v>
          </cell>
        </row>
        <row r="9757">
          <cell r="AP9757">
            <v>24123472</v>
          </cell>
          <cell r="AQ9757">
            <v>50008259</v>
          </cell>
          <cell r="AR9757" t="str">
            <v>sd</v>
          </cell>
          <cell r="AS9757">
            <v>44250</v>
          </cell>
          <cell r="AT9757" t="str">
            <v>-POLIZA ESTABILIDAD ACTIVA</v>
          </cell>
          <cell r="AV9757" t="str">
            <v>sc</v>
          </cell>
        </row>
        <row r="9758">
          <cell r="AP9758">
            <v>164432</v>
          </cell>
          <cell r="AQ9758">
            <v>10003857</v>
          </cell>
          <cell r="AR9758" t="str">
            <v>sd</v>
          </cell>
          <cell r="AS9758">
            <v>44119</v>
          </cell>
          <cell r="AT9758" t="str">
            <v>Calzada 2-4-POLIZA ESTABILIDAD ACTIVA</v>
          </cell>
          <cell r="AV9758" t="str">
            <v>sc</v>
          </cell>
        </row>
        <row r="9759">
          <cell r="AP9759">
            <v>91010489</v>
          </cell>
          <cell r="AQ9759">
            <v>7006597</v>
          </cell>
          <cell r="AR9759" t="str">
            <v>sd</v>
          </cell>
          <cell r="AS9759">
            <v>42962</v>
          </cell>
          <cell r="AT9759" t="str">
            <v>Calzada2-4-POLIZA ESTABILIDAD ACTIVA</v>
          </cell>
          <cell r="AV9759" t="str">
            <v>sc</v>
          </cell>
        </row>
        <row r="9760">
          <cell r="AP9760">
            <v>24123781</v>
          </cell>
          <cell r="AQ9760">
            <v>4000019</v>
          </cell>
          <cell r="AR9760" t="str">
            <v>sd</v>
          </cell>
          <cell r="AS9760">
            <v>42999</v>
          </cell>
          <cell r="AT9760" t="str">
            <v>Anden1-11-3 Calzada10-4-6-8 Ciclo2 Sep5-7-9-POLIZA ESTABILIDAD ACTIVA</v>
          </cell>
          <cell r="AV9760" t="str">
            <v>sc</v>
          </cell>
        </row>
        <row r="9761">
          <cell r="AP9761">
            <v>91024346</v>
          </cell>
          <cell r="AQ9761">
            <v>3000161</v>
          </cell>
          <cell r="AR9761" t="str">
            <v>sd</v>
          </cell>
          <cell r="AS9761">
            <v>43499</v>
          </cell>
          <cell r="AT9761" t="str">
            <v>-POLIZA ESTABILIDAD ACTIVA</v>
          </cell>
          <cell r="AV9761" t="str">
            <v>sc</v>
          </cell>
        </row>
        <row r="9762">
          <cell r="AP9762">
            <v>902781</v>
          </cell>
          <cell r="AQ9762">
            <v>50008270</v>
          </cell>
          <cell r="AR9762" t="str">
            <v>sd</v>
          </cell>
          <cell r="AS9762">
            <v>44250</v>
          </cell>
          <cell r="AT9762" t="str">
            <v>-POLIZA ESTABILIDAD ACTIVA</v>
          </cell>
          <cell r="AV9762" t="str">
            <v>sc</v>
          </cell>
        </row>
        <row r="9763">
          <cell r="AP9763">
            <v>91015357</v>
          </cell>
          <cell r="AQ9763">
            <v>50007251</v>
          </cell>
          <cell r="AR9763" t="str">
            <v>sd</v>
          </cell>
          <cell r="AS9763">
            <v>44119</v>
          </cell>
          <cell r="AT9763" t="str">
            <v>Calzada 4-6-POLIZA ESTABILIDAD ACTIVA</v>
          </cell>
          <cell r="AV9763" t="str">
            <v>sc</v>
          </cell>
        </row>
        <row r="9764">
          <cell r="AP9764">
            <v>601776</v>
          </cell>
          <cell r="AQ9764">
            <v>7005001</v>
          </cell>
          <cell r="AR9764" t="str">
            <v>sd</v>
          </cell>
          <cell r="AS9764">
            <v>44048</v>
          </cell>
          <cell r="AT9764" t="str">
            <v>Calzada 4-6-POLIZA ESTABILIDAD ACTIVA</v>
          </cell>
          <cell r="AV9764" t="str">
            <v>sc</v>
          </cell>
        </row>
        <row r="9765">
          <cell r="AP9765">
            <v>24120766</v>
          </cell>
          <cell r="AQ9765">
            <v>12000604</v>
          </cell>
          <cell r="AR9765" t="str">
            <v>sd</v>
          </cell>
          <cell r="AS9765">
            <v>44250</v>
          </cell>
          <cell r="AT9765" t="str">
            <v>-POLIZA ESTABILIDAD ACTIVA</v>
          </cell>
          <cell r="AV9765" t="str">
            <v>sc</v>
          </cell>
        </row>
        <row r="9766">
          <cell r="AP9766">
            <v>24120766</v>
          </cell>
          <cell r="AQ9766">
            <v>12000604</v>
          </cell>
          <cell r="AR9766" t="str">
            <v>sd</v>
          </cell>
          <cell r="AS9766">
            <v>44018</v>
          </cell>
          <cell r="AT9766" t="str">
            <v>Puente 12-POLIZA ESTABILIDAD ACTIVA</v>
          </cell>
          <cell r="AV9766" t="str">
            <v>sc</v>
          </cell>
        </row>
        <row r="9767">
          <cell r="AP9767">
            <v>24122597</v>
          </cell>
          <cell r="AQ9767">
            <v>50006891</v>
          </cell>
          <cell r="AR9767" t="str">
            <v>sd</v>
          </cell>
          <cell r="AS9767">
            <v>44250</v>
          </cell>
          <cell r="AT9767" t="str">
            <v>-POLIZA ESTABILIDAD ACTIVA</v>
          </cell>
          <cell r="AV9767" t="str">
            <v>sc</v>
          </cell>
        </row>
        <row r="9768">
          <cell r="AP9768">
            <v>518336</v>
          </cell>
          <cell r="AQ9768">
            <v>50008281</v>
          </cell>
          <cell r="AR9768" t="str">
            <v>sd</v>
          </cell>
          <cell r="AS9768">
            <v>43555</v>
          </cell>
          <cell r="AT9768" t="str">
            <v>Ponton1-POLIZA ESTABILIDAD ACTIVA</v>
          </cell>
          <cell r="AV9768" t="str">
            <v>sc</v>
          </cell>
        </row>
        <row r="9769">
          <cell r="AP9769">
            <v>143898</v>
          </cell>
          <cell r="AQ9769">
            <v>3000470</v>
          </cell>
          <cell r="AR9769" t="str">
            <v>sd</v>
          </cell>
          <cell r="AS9769">
            <v>43499</v>
          </cell>
          <cell r="AT9769" t="str">
            <v>-POLIZA ESTABILIDAD ACTIVA</v>
          </cell>
          <cell r="AV9769" t="str">
            <v>sc</v>
          </cell>
        </row>
        <row r="9770">
          <cell r="AP9770">
            <v>143882</v>
          </cell>
          <cell r="AQ9770">
            <v>3000666</v>
          </cell>
          <cell r="AR9770" t="str">
            <v>sd</v>
          </cell>
          <cell r="AS9770">
            <v>43499</v>
          </cell>
          <cell r="AT9770" t="str">
            <v>-POLIZA ESTABILIDAD ACTIVA</v>
          </cell>
          <cell r="AV9770" t="str">
            <v>sc</v>
          </cell>
        </row>
        <row r="9771">
          <cell r="AP9771">
            <v>183154</v>
          </cell>
          <cell r="AQ9771">
            <v>14000676</v>
          </cell>
          <cell r="AR9771" t="str">
            <v>sd</v>
          </cell>
          <cell r="AS9771">
            <v>42999</v>
          </cell>
          <cell r="AT9771" t="str">
            <v>Anden1-3-POLIZA ESTABILIDAD ACTIVA</v>
          </cell>
          <cell r="AV9771" t="str">
            <v>sc</v>
          </cell>
        </row>
        <row r="9772">
          <cell r="AP9772">
            <v>320221</v>
          </cell>
          <cell r="AQ9772">
            <v>6000053</v>
          </cell>
          <cell r="AR9772" t="str">
            <v>sd</v>
          </cell>
          <cell r="AS9772">
            <v>42912</v>
          </cell>
          <cell r="AT9772" t="str">
            <v>Calzada2-POLIZA ESTABILIDAD ACTIVA</v>
          </cell>
          <cell r="AV9772" t="str">
            <v>sc</v>
          </cell>
        </row>
        <row r="9773">
          <cell r="AP9773">
            <v>515207</v>
          </cell>
          <cell r="AQ9773">
            <v>8012263</v>
          </cell>
          <cell r="AR9773" t="str">
            <v>sd</v>
          </cell>
          <cell r="AS9773">
            <v>44099</v>
          </cell>
          <cell r="AT9773" t="str">
            <v>Calzada 2-4-6-POLIZA ESTABILIDAD Y CALIDAD ACTIVA</v>
          </cell>
          <cell r="AV9773" t="str">
            <v>sc</v>
          </cell>
        </row>
        <row r="9774">
          <cell r="AP9774">
            <v>505163</v>
          </cell>
          <cell r="AQ9774">
            <v>1003525</v>
          </cell>
          <cell r="AR9774" t="str">
            <v>sd</v>
          </cell>
          <cell r="AS9774">
            <v>44250</v>
          </cell>
          <cell r="AT9774" t="str">
            <v>-POLIZA ESTABILIDAD ACTIVA</v>
          </cell>
          <cell r="AV9774" t="str">
            <v>sc</v>
          </cell>
        </row>
        <row r="9775">
          <cell r="AP9775">
            <v>505163</v>
          </cell>
          <cell r="AQ9775">
            <v>1003525</v>
          </cell>
          <cell r="AR9775" t="str">
            <v>sd</v>
          </cell>
          <cell r="AS9775">
            <v>42946</v>
          </cell>
          <cell r="AT9775" t="str">
            <v>Calzada12-POLIZA ESTABILIDAD ACTIVA</v>
          </cell>
          <cell r="AV9775" t="str">
            <v>sc</v>
          </cell>
        </row>
        <row r="9776">
          <cell r="AP9776">
            <v>506405</v>
          </cell>
          <cell r="AQ9776">
            <v>1003760</v>
          </cell>
          <cell r="AR9776" t="str">
            <v>sd</v>
          </cell>
          <cell r="AS9776">
            <v>43821</v>
          </cell>
          <cell r="AT9776" t="str">
            <v>Puente16-POLIZA ESTABILIDAD ACTIVA</v>
          </cell>
          <cell r="AV9776" t="str">
            <v>sc</v>
          </cell>
        </row>
        <row r="9777">
          <cell r="AP9777">
            <v>506405</v>
          </cell>
          <cell r="AQ9777">
            <v>1003760</v>
          </cell>
          <cell r="AR9777" t="str">
            <v>sd</v>
          </cell>
          <cell r="AS9777">
            <v>43797</v>
          </cell>
          <cell r="AT9777" t="str">
            <v>Calzada 2- 6, Puente 16-POLIZA ESTABILIDAD ACTIVA</v>
          </cell>
          <cell r="AV9777" t="str">
            <v>sc</v>
          </cell>
        </row>
        <row r="9778">
          <cell r="AP9778">
            <v>24123764</v>
          </cell>
          <cell r="AQ9778">
            <v>3000938</v>
          </cell>
          <cell r="AR9778" t="str">
            <v>sd</v>
          </cell>
          <cell r="AS9778">
            <v>42999</v>
          </cell>
          <cell r="AT9778" t="str">
            <v>Anden1-11-9 Calzada2-4-6-8 Ciclo10 Sep3-5-7-POLIZA ESTABILIDAD ACTIVA</v>
          </cell>
          <cell r="AV9778" t="str">
            <v>sc</v>
          </cell>
        </row>
        <row r="9779">
          <cell r="AP9779">
            <v>900145</v>
          </cell>
          <cell r="AQ9779">
            <v>8012518</v>
          </cell>
          <cell r="AR9779" t="str">
            <v>sd</v>
          </cell>
          <cell r="AS9779">
            <v>44099</v>
          </cell>
          <cell r="AT9779" t="str">
            <v>Calzada 2-8-POLIZA ESTABILIDAD Y CALIDAD ACTIVA</v>
          </cell>
          <cell r="AV9779" t="str">
            <v>sc</v>
          </cell>
        </row>
        <row r="9780">
          <cell r="AP9780">
            <v>24120295</v>
          </cell>
          <cell r="AQ9780">
            <v>3000666</v>
          </cell>
          <cell r="AR9780" t="str">
            <v>sd</v>
          </cell>
          <cell r="AS9780">
            <v>43499</v>
          </cell>
          <cell r="AT9780" t="str">
            <v>-POLIZA ESTABILIDAD ACTIVA</v>
          </cell>
          <cell r="AV9780" t="str">
            <v>sc</v>
          </cell>
        </row>
        <row r="9781">
          <cell r="AP9781">
            <v>91011259</v>
          </cell>
          <cell r="AQ9781">
            <v>3002416</v>
          </cell>
          <cell r="AR9781" t="str">
            <v>sd</v>
          </cell>
          <cell r="AS9781">
            <v>42765</v>
          </cell>
          <cell r="AT9781" t="str">
            <v>Anden 1, Calzada2, Separador3, Calzada4, Anden5 -POLIZA ESTABILIDAD ACTIVA</v>
          </cell>
          <cell r="AV9781" t="str">
            <v>sc</v>
          </cell>
        </row>
        <row r="9782">
          <cell r="AP9782">
            <v>505678</v>
          </cell>
          <cell r="AQ9782">
            <v>1003366</v>
          </cell>
          <cell r="AR9782" t="str">
            <v>sd</v>
          </cell>
          <cell r="AS9782">
            <v>42946</v>
          </cell>
          <cell r="AT9782" t="str">
            <v>Calzada12-POLIZA ESTABILIDAD ACTIVA</v>
          </cell>
          <cell r="AV9782" t="str">
            <v>sc</v>
          </cell>
        </row>
        <row r="9783">
          <cell r="AP9783">
            <v>505678</v>
          </cell>
          <cell r="AQ9783">
            <v>1003366</v>
          </cell>
          <cell r="AR9783" t="str">
            <v>sd</v>
          </cell>
          <cell r="AS9783">
            <v>44250</v>
          </cell>
          <cell r="AT9783" t="str">
            <v>-POLIZA ESTABILIDAD ACTIVA</v>
          </cell>
          <cell r="AV9783" t="str">
            <v>sc</v>
          </cell>
        </row>
        <row r="9784">
          <cell r="AP9784">
            <v>506022</v>
          </cell>
          <cell r="AQ9784">
            <v>1001558</v>
          </cell>
          <cell r="AR9784" t="str">
            <v>sd</v>
          </cell>
          <cell r="AS9784">
            <v>44250</v>
          </cell>
          <cell r="AT9784" t="str">
            <v>-POLIZA ESTABILIDAD ACTIVA</v>
          </cell>
          <cell r="AV9784" t="str">
            <v>sc</v>
          </cell>
        </row>
        <row r="9785">
          <cell r="AP9785">
            <v>91011761</v>
          </cell>
          <cell r="AQ9785">
            <v>4000019</v>
          </cell>
          <cell r="AR9785" t="str">
            <v>sd</v>
          </cell>
          <cell r="AS9785">
            <v>42999</v>
          </cell>
          <cell r="AT9785" t="str">
            <v>Anden1-11-3 Calzada10-4-6-8 Ciclo2 Sep5-7-9-POLIZA ESTABILIDAD ACTIVA</v>
          </cell>
          <cell r="AV9785" t="str">
            <v>sc</v>
          </cell>
        </row>
        <row r="9786">
          <cell r="AP9786">
            <v>511127</v>
          </cell>
          <cell r="AQ9786">
            <v>14001134</v>
          </cell>
          <cell r="AR9786" t="str">
            <v>sd</v>
          </cell>
          <cell r="AS9786">
            <v>44172</v>
          </cell>
          <cell r="AT9786" t="str">
            <v>Calzada 4-6 Separador 5-POLIZA ESTABILIDAD ACTIVA</v>
          </cell>
          <cell r="AV9786" t="str">
            <v>sc</v>
          </cell>
        </row>
        <row r="9787">
          <cell r="AP9787">
            <v>24121908</v>
          </cell>
          <cell r="AQ9787">
            <v>50005955</v>
          </cell>
          <cell r="AR9787" t="str">
            <v>sd</v>
          </cell>
          <cell r="AS9787">
            <v>44250</v>
          </cell>
          <cell r="AT9787" t="str">
            <v>-POLIZA ESTABILIDAD ACTIVA</v>
          </cell>
          <cell r="AV9787" t="str">
            <v>sc</v>
          </cell>
        </row>
        <row r="9788">
          <cell r="AP9788">
            <v>456462</v>
          </cell>
          <cell r="AQ9788">
            <v>19008206</v>
          </cell>
          <cell r="AR9788" t="str">
            <v>sd</v>
          </cell>
          <cell r="AS9788">
            <v>44466</v>
          </cell>
          <cell r="AT9788" t="str">
            <v>-POLIZA ESTABILIDAD ACTIVA</v>
          </cell>
          <cell r="AV9788" t="str">
            <v>POLIZA ESTABILIDAD activa IDU 1718/14</v>
          </cell>
        </row>
        <row r="9789">
          <cell r="AP9789">
            <v>416776</v>
          </cell>
          <cell r="AQ9789">
            <v>18002516</v>
          </cell>
          <cell r="AR9789" t="str">
            <v>sd</v>
          </cell>
          <cell r="AS9789">
            <v>42999</v>
          </cell>
          <cell r="AT9789" t="str">
            <v>Anden1-11-3 Calzada10-4-6-8 Ciclo2 Sep5-7-9-POLIZA ESTABILIDAD ACTIVA</v>
          </cell>
          <cell r="AV9789" t="str">
            <v>sc</v>
          </cell>
        </row>
        <row r="9790">
          <cell r="AP9790">
            <v>91018917</v>
          </cell>
          <cell r="AQ9790">
            <v>9001379</v>
          </cell>
          <cell r="AR9790" t="str">
            <v>sd</v>
          </cell>
          <cell r="AS9790">
            <v>42978</v>
          </cell>
          <cell r="AT9790" t="str">
            <v>Anden1-11 Calzada10-2-4-8 Ciclo6 Sep3-5-7-9-POLIZA ESTABILIDAD ACTIVA</v>
          </cell>
          <cell r="AV9790" t="str">
            <v>sc</v>
          </cell>
        </row>
        <row r="9791">
          <cell r="AP9791">
            <v>91010753</v>
          </cell>
          <cell r="AQ9791">
            <v>1005612</v>
          </cell>
          <cell r="AR9791" t="str">
            <v>sd</v>
          </cell>
          <cell r="AS9791">
            <v>43566</v>
          </cell>
          <cell r="AT9791" t="str">
            <v>Anden 1-3 Calzada 2-POLIZA ESTABILIDAD ACTIVA</v>
          </cell>
          <cell r="AV9791" t="str">
            <v>sc</v>
          </cell>
        </row>
        <row r="9792">
          <cell r="AP9792">
            <v>91011341</v>
          </cell>
          <cell r="AQ9792">
            <v>3000698</v>
          </cell>
          <cell r="AR9792" t="str">
            <v>sd</v>
          </cell>
          <cell r="AS9792">
            <v>43499</v>
          </cell>
          <cell r="AT9792" t="str">
            <v>-POLIZA ESTABILIDAD ACTIVA</v>
          </cell>
          <cell r="AV9792" t="str">
            <v>sc</v>
          </cell>
        </row>
        <row r="9793">
          <cell r="AP9793">
            <v>902927</v>
          </cell>
          <cell r="AQ9793">
            <v>50008507</v>
          </cell>
          <cell r="AR9793" t="str">
            <v>sd</v>
          </cell>
          <cell r="AS9793">
            <v>44018</v>
          </cell>
          <cell r="AT9793" t="str">
            <v>Calzada 8-POLIZA ESTABILIDAD ACTIVA</v>
          </cell>
          <cell r="AV9793" t="str">
            <v>sc</v>
          </cell>
        </row>
        <row r="9794">
          <cell r="AP9794">
            <v>902927</v>
          </cell>
          <cell r="AQ9794">
            <v>50008507</v>
          </cell>
          <cell r="AR9794" t="str">
            <v>sd</v>
          </cell>
          <cell r="AS9794">
            <v>44250</v>
          </cell>
          <cell r="AT9794" t="str">
            <v>-POLIZA ESTABILIDAD ACTIVA</v>
          </cell>
          <cell r="AV9794" t="str">
            <v>sc</v>
          </cell>
        </row>
        <row r="9795">
          <cell r="AP9795">
            <v>24119696</v>
          </cell>
          <cell r="AQ9795">
            <v>1003760</v>
          </cell>
          <cell r="AR9795" t="str">
            <v>sd</v>
          </cell>
          <cell r="AS9795">
            <v>43821</v>
          </cell>
          <cell r="AT9795" t="str">
            <v>Puente16-POLIZA ESTABILIDAD ACTIVA</v>
          </cell>
          <cell r="AV9795" t="str">
            <v>sc</v>
          </cell>
        </row>
        <row r="9796">
          <cell r="AP9796">
            <v>24119696</v>
          </cell>
          <cell r="AQ9796">
            <v>1003760</v>
          </cell>
          <cell r="AR9796" t="str">
            <v>sd</v>
          </cell>
          <cell r="AS9796">
            <v>43797</v>
          </cell>
          <cell r="AT9796" t="str">
            <v>Calzada 2- 6, Puente 16-POLIZA ESTABILIDAD ACTIVA</v>
          </cell>
          <cell r="AV9796" t="str">
            <v>sc</v>
          </cell>
        </row>
        <row r="9797">
          <cell r="AP9797">
            <v>604687</v>
          </cell>
          <cell r="AQ9797">
            <v>2002184</v>
          </cell>
          <cell r="AR9797" t="str">
            <v>sd</v>
          </cell>
          <cell r="AS9797">
            <v>44096</v>
          </cell>
          <cell r="AT9797" t="str">
            <v>Anden 1-5-POLIZA ESTABILIDAD ACTIVA</v>
          </cell>
          <cell r="AV9797" t="str">
            <v>sc</v>
          </cell>
        </row>
        <row r="9798">
          <cell r="AP9798">
            <v>24121166</v>
          </cell>
          <cell r="AQ9798">
            <v>14001364</v>
          </cell>
          <cell r="AR9798" t="str">
            <v>sd</v>
          </cell>
          <cell r="AS9798">
            <v>44172</v>
          </cell>
          <cell r="AT9798" t="str">
            <v>Calzada 4-6-POLIZA ESTABILIDAD ACTIVA</v>
          </cell>
          <cell r="AV9798" t="str">
            <v>sc</v>
          </cell>
        </row>
        <row r="9799">
          <cell r="AP9799">
            <v>24123534</v>
          </cell>
          <cell r="AQ9799">
            <v>50008526</v>
          </cell>
          <cell r="AR9799" t="str">
            <v>sd</v>
          </cell>
          <cell r="AS9799">
            <v>43555</v>
          </cell>
          <cell r="AT9799" t="str">
            <v>Puente1-POLIZA ESTABILIDAD ACTIVA</v>
          </cell>
          <cell r="AV9799" t="str">
            <v>sc</v>
          </cell>
        </row>
        <row r="9800">
          <cell r="AP9800">
            <v>91018898</v>
          </cell>
          <cell r="AQ9800">
            <v>9001036</v>
          </cell>
          <cell r="AR9800" t="str">
            <v>sd</v>
          </cell>
          <cell r="AS9800">
            <v>42978</v>
          </cell>
          <cell r="AT9800" t="str">
            <v>Anden1-11 Calzada10-2-4-8 Ciclo6 Sep3-5-7-9-POLIZA ESTABILIDAD ACTIVA</v>
          </cell>
          <cell r="AV9800" t="str">
            <v>sc</v>
          </cell>
        </row>
        <row r="9801">
          <cell r="AP9801">
            <v>465707</v>
          </cell>
          <cell r="AQ9801">
            <v>19012856</v>
          </cell>
          <cell r="AR9801" t="str">
            <v>sd</v>
          </cell>
          <cell r="AS9801">
            <v>44466</v>
          </cell>
          <cell r="AT9801" t="str">
            <v>-POLIZA ESTABILIDAD ACTIVA</v>
          </cell>
          <cell r="AV9801" t="str">
            <v>sc</v>
          </cell>
        </row>
        <row r="9802">
          <cell r="AP9802">
            <v>472041</v>
          </cell>
          <cell r="AQ9802">
            <v>9004227</v>
          </cell>
          <cell r="AR9802" t="str">
            <v>sd</v>
          </cell>
          <cell r="AS9802">
            <v>44181</v>
          </cell>
          <cell r="AT9802" t="str">
            <v>-POLIZA ESTABILIDAD ACTIVA</v>
          </cell>
          <cell r="AV9802" t="str">
            <v>sc</v>
          </cell>
        </row>
        <row r="9803">
          <cell r="AP9803">
            <v>91015580</v>
          </cell>
          <cell r="AQ9803">
            <v>5007270</v>
          </cell>
          <cell r="AR9803" t="str">
            <v>sd</v>
          </cell>
          <cell r="AS9803">
            <v>42733</v>
          </cell>
          <cell r="AT9803" t="str">
            <v>Anden1-5 Calzada2-4 Sep3-POLIZA ESTABILIDAD ACTIVA</v>
          </cell>
          <cell r="AV9803" t="str">
            <v>sc</v>
          </cell>
        </row>
        <row r="9804">
          <cell r="AP9804">
            <v>91024199</v>
          </cell>
          <cell r="AQ9804">
            <v>9000833</v>
          </cell>
          <cell r="AR9804" t="str">
            <v>sd</v>
          </cell>
          <cell r="AS9804">
            <v>42978</v>
          </cell>
          <cell r="AT9804" t="str">
            <v>A1-18Cal11-13-15-16-2-4-6-8Ci10Sep12-14-16-3-5-7-9-POLIZA ESTABILIDAD ACTIVA</v>
          </cell>
          <cell r="AV9804" t="str">
            <v>sc</v>
          </cell>
        </row>
        <row r="9805">
          <cell r="AP9805">
            <v>506387</v>
          </cell>
          <cell r="AQ9805">
            <v>11008819</v>
          </cell>
          <cell r="AR9805" t="str">
            <v>sd</v>
          </cell>
          <cell r="AS9805">
            <v>43797</v>
          </cell>
          <cell r="AT9805" t="str">
            <v>Calzada 2-6-POLIZA ESTABILIDAD ACTIVA</v>
          </cell>
          <cell r="AV9805" t="str">
            <v>sc</v>
          </cell>
        </row>
        <row r="9806">
          <cell r="AP9806">
            <v>506387</v>
          </cell>
          <cell r="AQ9806">
            <v>11008819</v>
          </cell>
          <cell r="AR9806" t="str">
            <v>sd</v>
          </cell>
          <cell r="AS9806">
            <v>42946</v>
          </cell>
          <cell r="AT9806" t="str">
            <v>Calzada12-POLIZA ESTABILIDAD ACTIVA</v>
          </cell>
          <cell r="AV9806" t="str">
            <v>sc</v>
          </cell>
        </row>
        <row r="9807">
          <cell r="AP9807">
            <v>506387</v>
          </cell>
          <cell r="AQ9807">
            <v>11008819</v>
          </cell>
          <cell r="AR9807" t="str">
            <v>sd</v>
          </cell>
          <cell r="AS9807">
            <v>44250</v>
          </cell>
          <cell r="AT9807" t="str">
            <v>-POLIZA ESTABILIDAD ACTIVA</v>
          </cell>
          <cell r="AV9807" t="str">
            <v>sc</v>
          </cell>
        </row>
        <row r="9808">
          <cell r="AP9808">
            <v>24122506</v>
          </cell>
          <cell r="AQ9808">
            <v>8002993</v>
          </cell>
          <cell r="AR9808" t="str">
            <v>sd</v>
          </cell>
          <cell r="AS9808">
            <v>44099</v>
          </cell>
          <cell r="AT9808" t="str">
            <v>Calzada 2-4-6-POLIZA ESTABILIDAD Y CALIDAD ACTIVA</v>
          </cell>
          <cell r="AV9808" t="str">
            <v>sc</v>
          </cell>
        </row>
        <row r="9809">
          <cell r="AP9809">
            <v>24122595</v>
          </cell>
          <cell r="AQ9809">
            <v>50006890</v>
          </cell>
          <cell r="AR9809" t="str">
            <v>sd</v>
          </cell>
          <cell r="AS9809">
            <v>44250</v>
          </cell>
          <cell r="AT9809" t="str">
            <v>-POLIZA ESTABILIDAD ACTIVA</v>
          </cell>
          <cell r="AV9809" t="str">
            <v>sc</v>
          </cell>
        </row>
        <row r="9810">
          <cell r="AP9810">
            <v>24122187</v>
          </cell>
          <cell r="AQ9810">
            <v>50006407</v>
          </cell>
          <cell r="AR9810" t="str">
            <v>sd</v>
          </cell>
          <cell r="AS9810">
            <v>44250</v>
          </cell>
          <cell r="AT9810" t="str">
            <v>-POLIZA ESTABILIDAD ACTIVA</v>
          </cell>
          <cell r="AV9810" t="str">
            <v>sc</v>
          </cell>
        </row>
        <row r="9811">
          <cell r="AP9811">
            <v>158694</v>
          </cell>
          <cell r="AQ9811">
            <v>10008072</v>
          </cell>
          <cell r="AR9811" t="str">
            <v>sd</v>
          </cell>
          <cell r="AS9811">
            <v>43142</v>
          </cell>
          <cell r="AT9811" t="str">
            <v>Calzada2-POLIZA ESTABILIDAD ACTIVA</v>
          </cell>
          <cell r="AV9811" t="str">
            <v>sc</v>
          </cell>
        </row>
        <row r="9812">
          <cell r="AP9812">
            <v>307007</v>
          </cell>
          <cell r="AQ9812">
            <v>5007708</v>
          </cell>
          <cell r="AR9812" t="str">
            <v>sd</v>
          </cell>
          <cell r="AS9812">
            <v>42733</v>
          </cell>
          <cell r="AT9812" t="str">
            <v>Anden1-5 Calzada2-4 Sep3-POLIZA ESTABILIDAD ACTIVA</v>
          </cell>
          <cell r="AV9812" t="str">
            <v>sc</v>
          </cell>
        </row>
        <row r="9813">
          <cell r="AP9813">
            <v>91013257</v>
          </cell>
          <cell r="AQ9813">
            <v>50004773</v>
          </cell>
          <cell r="AR9813" t="str">
            <v>sd</v>
          </cell>
          <cell r="AS9813">
            <v>44096</v>
          </cell>
          <cell r="AT9813" t="str">
            <v>Anden 1-POLIZA ESTABILIDAD ACTIVA</v>
          </cell>
          <cell r="AV9813" t="str">
            <v>sc</v>
          </cell>
        </row>
        <row r="9814">
          <cell r="AP9814">
            <v>91013257</v>
          </cell>
          <cell r="AQ9814">
            <v>50004773</v>
          </cell>
          <cell r="AR9814" t="str">
            <v>sd</v>
          </cell>
          <cell r="AS9814">
            <v>42962</v>
          </cell>
          <cell r="AT9814" t="str">
            <v>Calzada4-6-POLIZA ESTABILIDAD ACTIVA</v>
          </cell>
          <cell r="AV9814" t="str">
            <v>sc</v>
          </cell>
        </row>
        <row r="9815">
          <cell r="AP9815">
            <v>91020709</v>
          </cell>
          <cell r="AQ9815">
            <v>11011790</v>
          </cell>
          <cell r="AR9815" t="str">
            <v>sd</v>
          </cell>
          <cell r="AS9815">
            <v>44096</v>
          </cell>
          <cell r="AT9815" t="str">
            <v>Anden 1-9-POLIZA ESTABILIDAD ACTIVA</v>
          </cell>
          <cell r="AV9815" t="str">
            <v>sc</v>
          </cell>
        </row>
        <row r="9816">
          <cell r="AP9816">
            <v>24121542</v>
          </cell>
          <cell r="AQ9816">
            <v>19003811</v>
          </cell>
          <cell r="AR9816" t="str">
            <v>sd</v>
          </cell>
          <cell r="AS9816">
            <v>43307</v>
          </cell>
          <cell r="AT9816" t="str">
            <v>Calzada4-POLIZA ESTABILIDAD ACTIVA</v>
          </cell>
          <cell r="AV9816" t="str">
            <v>sc</v>
          </cell>
        </row>
        <row r="9817">
          <cell r="AP9817">
            <v>24123174</v>
          </cell>
          <cell r="AQ9817">
            <v>50007319</v>
          </cell>
          <cell r="AR9817" t="str">
            <v>sd</v>
          </cell>
          <cell r="AS9817">
            <v>44250</v>
          </cell>
          <cell r="AT9817" t="str">
            <v>-POLIZA ESTABILIDAD ACTIVA</v>
          </cell>
          <cell r="AV9817" t="str">
            <v>sc</v>
          </cell>
        </row>
        <row r="9818">
          <cell r="AP9818">
            <v>24123184</v>
          </cell>
          <cell r="AQ9818">
            <v>50007322</v>
          </cell>
          <cell r="AR9818" t="str">
            <v>sd</v>
          </cell>
          <cell r="AS9818">
            <v>42946</v>
          </cell>
          <cell r="AT9818" t="str">
            <v>Calzada12-4 Puente20-POLIZA ESTABILIDAD ACTIVA</v>
          </cell>
          <cell r="AV9818" t="str">
            <v>sc</v>
          </cell>
        </row>
        <row r="9819">
          <cell r="AP9819">
            <v>24123184</v>
          </cell>
          <cell r="AQ9819">
            <v>50007322</v>
          </cell>
          <cell r="AR9819" t="str">
            <v>sd</v>
          </cell>
          <cell r="AS9819">
            <v>44250</v>
          </cell>
          <cell r="AT9819" t="str">
            <v>-POLIZA ESTABILIDAD ACTIVA</v>
          </cell>
          <cell r="AV9819" t="str">
            <v>sc</v>
          </cell>
        </row>
        <row r="9820">
          <cell r="AP9820">
            <v>902067</v>
          </cell>
          <cell r="AQ9820">
            <v>9001064</v>
          </cell>
          <cell r="AR9820" t="str">
            <v>sd</v>
          </cell>
          <cell r="AS9820">
            <v>44480</v>
          </cell>
          <cell r="AT9820" t="str">
            <v>-POLIZA ESTABILIDAD ACTIVA</v>
          </cell>
          <cell r="AV9820" t="str">
            <v>VIABLE</v>
          </cell>
        </row>
        <row r="9821">
          <cell r="AP9821">
            <v>506006</v>
          </cell>
          <cell r="AQ9821">
            <v>1001682</v>
          </cell>
          <cell r="AR9821" t="str">
            <v>sd</v>
          </cell>
          <cell r="AS9821">
            <v>44250</v>
          </cell>
          <cell r="AT9821" t="str">
            <v>-POLIZA ESTABILIDAD ACTIVA</v>
          </cell>
          <cell r="AV9821" t="str">
            <v>sc</v>
          </cell>
        </row>
        <row r="9822">
          <cell r="AP9822">
            <v>91018899</v>
          </cell>
          <cell r="AQ9822">
            <v>9001036</v>
          </cell>
          <cell r="AR9822" t="str">
            <v>sd</v>
          </cell>
          <cell r="AS9822">
            <v>42978</v>
          </cell>
          <cell r="AT9822" t="str">
            <v>Anden1-11 Calzada10-2-4-8 Ciclo6 Sep3-5-7-9-POLIZA ESTABILIDAD ACTIVA</v>
          </cell>
          <cell r="AV9822" t="str">
            <v>sc</v>
          </cell>
        </row>
        <row r="9823">
          <cell r="AP9823">
            <v>91018904</v>
          </cell>
          <cell r="AQ9823">
            <v>9000931</v>
          </cell>
          <cell r="AR9823" t="str">
            <v>sd</v>
          </cell>
          <cell r="AS9823">
            <v>42978</v>
          </cell>
          <cell r="AT9823" t="str">
            <v>Anden1-11 Calzada10-2-4-8 Ciclo6 Sep3-5-7-9-POLIZA ESTABILIDAD ACTIVA</v>
          </cell>
          <cell r="AV9823" t="str">
            <v>sc</v>
          </cell>
        </row>
        <row r="9824">
          <cell r="AP9824">
            <v>24121666</v>
          </cell>
          <cell r="AQ9824">
            <v>50001543</v>
          </cell>
          <cell r="AR9824" t="str">
            <v>sd</v>
          </cell>
          <cell r="AS9824">
            <v>44187</v>
          </cell>
          <cell r="AT9824" t="str">
            <v>Puente 12-POLIZA ESTABILIDAD ACTIVA</v>
          </cell>
          <cell r="AV9824" t="str">
            <v>sc</v>
          </cell>
        </row>
        <row r="9825">
          <cell r="AP9825">
            <v>24121666</v>
          </cell>
          <cell r="AQ9825">
            <v>50001543</v>
          </cell>
          <cell r="AR9825" t="str">
            <v>sd</v>
          </cell>
          <cell r="AS9825">
            <v>44018</v>
          </cell>
          <cell r="AT9825" t="str">
            <v>Puente 12-POLIZA ESTABILIDAD ACTIVA</v>
          </cell>
          <cell r="AV9825" t="str">
            <v>sc</v>
          </cell>
        </row>
        <row r="9826">
          <cell r="AP9826">
            <v>24122414</v>
          </cell>
          <cell r="AQ9826">
            <v>50006643</v>
          </cell>
          <cell r="AR9826" t="str">
            <v>sd</v>
          </cell>
          <cell r="AS9826">
            <v>44099</v>
          </cell>
          <cell r="AT9826" t="str">
            <v>Calzada 2-4-6-POLIZA ESTABILIDAD Y CALIDAD ACTIVA</v>
          </cell>
          <cell r="AV9826" t="str">
            <v>sc</v>
          </cell>
        </row>
        <row r="9827">
          <cell r="AP9827">
            <v>24121025</v>
          </cell>
          <cell r="AQ9827">
            <v>14000352</v>
          </cell>
          <cell r="AR9827" t="str">
            <v>sd</v>
          </cell>
          <cell r="AS9827">
            <v>44250</v>
          </cell>
          <cell r="AT9827" t="str">
            <v>-POLIZA ESTABILIDAD ACTIVA</v>
          </cell>
          <cell r="AV9827" t="str">
            <v>sc</v>
          </cell>
        </row>
        <row r="9828">
          <cell r="AP9828">
            <v>24120957</v>
          </cell>
          <cell r="AQ9828">
            <v>14000029</v>
          </cell>
          <cell r="AR9828" t="str">
            <v>sd</v>
          </cell>
          <cell r="AS9828">
            <v>44250</v>
          </cell>
          <cell r="AT9828" t="str">
            <v>-POLIZA ESTABILIDAD ACTIVA</v>
          </cell>
          <cell r="AV9828" t="str">
            <v>sc</v>
          </cell>
        </row>
        <row r="9829">
          <cell r="AP9829">
            <v>24120957</v>
          </cell>
          <cell r="AQ9829">
            <v>14000029</v>
          </cell>
          <cell r="AR9829" t="str">
            <v>sd</v>
          </cell>
          <cell r="AS9829">
            <v>44053</v>
          </cell>
          <cell r="AT9829" t="str">
            <v>Puente 12-POLIZA ESTABILIDAD ACTIVA</v>
          </cell>
          <cell r="AV9829" t="str">
            <v>sc</v>
          </cell>
        </row>
        <row r="9830">
          <cell r="AP9830">
            <v>460182</v>
          </cell>
          <cell r="AQ9830">
            <v>19010114</v>
          </cell>
          <cell r="AR9830" t="str">
            <v>sd</v>
          </cell>
          <cell r="AS9830">
            <v>44466</v>
          </cell>
          <cell r="AT9830" t="str">
            <v>-POLIZA ESTABILIDAD ACTIVA</v>
          </cell>
          <cell r="AV9830" t="str">
            <v>POLIZA ESTABILIDAD activa IDU 1718/16</v>
          </cell>
        </row>
        <row r="9831">
          <cell r="AP9831">
            <v>24121156</v>
          </cell>
          <cell r="AQ9831">
            <v>14001146</v>
          </cell>
          <cell r="AR9831" t="str">
            <v>sd</v>
          </cell>
          <cell r="AS9831">
            <v>44250</v>
          </cell>
          <cell r="AT9831" t="str">
            <v>-POLIZA ESTABILIDAD ACTIVA</v>
          </cell>
          <cell r="AV9831" t="str">
            <v>sc</v>
          </cell>
        </row>
        <row r="9832">
          <cell r="AP9832">
            <v>387609</v>
          </cell>
          <cell r="AQ9832">
            <v>9003020</v>
          </cell>
          <cell r="AR9832" t="str">
            <v>sd</v>
          </cell>
          <cell r="AS9832">
            <v>43006</v>
          </cell>
          <cell r="AT9832" t="str">
            <v>Anden1 Calzada2-POLIZA ESTABILIDAD ACTIVA</v>
          </cell>
          <cell r="AV9832" t="str">
            <v>VIABLE</v>
          </cell>
        </row>
        <row r="9833">
          <cell r="AP9833">
            <v>606062</v>
          </cell>
          <cell r="AQ9833">
            <v>18002281</v>
          </cell>
          <cell r="AR9833" t="str">
            <v>sd</v>
          </cell>
          <cell r="AS9833">
            <v>43065</v>
          </cell>
          <cell r="AT9833" t="str">
            <v>Calzada6-POLIZA ESTABILIDAD ACTIVA</v>
          </cell>
          <cell r="AV9833" t="str">
            <v>sc</v>
          </cell>
        </row>
        <row r="9834">
          <cell r="AP9834">
            <v>91024568</v>
          </cell>
          <cell r="AQ9834">
            <v>9004089</v>
          </cell>
          <cell r="AR9834" t="str">
            <v>sd</v>
          </cell>
          <cell r="AS9834">
            <v>44053</v>
          </cell>
          <cell r="AT9834" t="str">
            <v>Puente 10-POLIZA ESTABILIDAD ACTIVA</v>
          </cell>
          <cell r="AV9834" t="str">
            <v>sc</v>
          </cell>
        </row>
        <row r="9835">
          <cell r="AP9835">
            <v>525540</v>
          </cell>
          <cell r="AQ9835">
            <v>1004208</v>
          </cell>
          <cell r="AR9835" t="str">
            <v>sd</v>
          </cell>
          <cell r="AS9835">
            <v>42946</v>
          </cell>
          <cell r="AT9835" t="str">
            <v>Calzada12-POLIZA ESTABILIDAD ACTIVA</v>
          </cell>
          <cell r="AV9835" t="str">
            <v>sc</v>
          </cell>
        </row>
        <row r="9836">
          <cell r="AP9836">
            <v>306995</v>
          </cell>
          <cell r="AQ9836">
            <v>5007704</v>
          </cell>
          <cell r="AR9836" t="str">
            <v>sd</v>
          </cell>
          <cell r="AS9836">
            <v>42733</v>
          </cell>
          <cell r="AT9836" t="str">
            <v>Anden1-5 Calzada2-POLIZA ESTABILIDAD ACTIVA</v>
          </cell>
          <cell r="AV9836" t="str">
            <v>sc</v>
          </cell>
        </row>
        <row r="9837">
          <cell r="AP9837">
            <v>506298</v>
          </cell>
          <cell r="AQ9837">
            <v>1001147</v>
          </cell>
          <cell r="AR9837" t="str">
            <v>sd</v>
          </cell>
          <cell r="AS9837">
            <v>44250</v>
          </cell>
          <cell r="AT9837" t="str">
            <v>-POLIZA ESTABILIDAD ACTIVA</v>
          </cell>
          <cell r="AV9837" t="str">
            <v>sc</v>
          </cell>
        </row>
        <row r="9838">
          <cell r="AP9838">
            <v>506132</v>
          </cell>
          <cell r="AQ9838">
            <v>1001499</v>
          </cell>
          <cell r="AR9838" t="str">
            <v>sd</v>
          </cell>
          <cell r="AS9838">
            <v>44250</v>
          </cell>
          <cell r="AT9838" t="str">
            <v>-POLIZA ESTABILIDAD ACTIVA</v>
          </cell>
          <cell r="AV9838" t="str">
            <v>sc</v>
          </cell>
        </row>
        <row r="9839">
          <cell r="AP9839">
            <v>506132</v>
          </cell>
          <cell r="AQ9839">
            <v>1001499</v>
          </cell>
          <cell r="AR9839" t="str">
            <v>sd</v>
          </cell>
          <cell r="AS9839">
            <v>42946</v>
          </cell>
          <cell r="AT9839" t="str">
            <v>Calzada10-POLIZA ESTABILIDAD ACTIVA</v>
          </cell>
          <cell r="AV9839" t="str">
            <v>sc</v>
          </cell>
        </row>
        <row r="9840">
          <cell r="AP9840">
            <v>91011284</v>
          </cell>
          <cell r="AQ9840">
            <v>3002417</v>
          </cell>
          <cell r="AR9840" t="str">
            <v>sd</v>
          </cell>
          <cell r="AS9840">
            <v>42765</v>
          </cell>
          <cell r="AT9840" t="str">
            <v>Anden1-5-7, Calzada2-4-6, Separador3-POLIZA ESTABILIDAD ACTIVA</v>
          </cell>
          <cell r="AV9840" t="str">
            <v>sc</v>
          </cell>
        </row>
        <row r="9841">
          <cell r="AP9841">
            <v>24122594</v>
          </cell>
          <cell r="AQ9841">
            <v>50006890</v>
          </cell>
          <cell r="AR9841" t="str">
            <v>sd</v>
          </cell>
          <cell r="AS9841">
            <v>44250</v>
          </cell>
          <cell r="AT9841" t="str">
            <v>-POLIZA ESTABILIDAD ACTIVA</v>
          </cell>
          <cell r="AV9841" t="str">
            <v>sc</v>
          </cell>
        </row>
        <row r="9842">
          <cell r="AP9842">
            <v>903901</v>
          </cell>
          <cell r="AQ9842">
            <v>12002669</v>
          </cell>
          <cell r="AR9842" t="str">
            <v>sd</v>
          </cell>
          <cell r="AS9842">
            <v>44250</v>
          </cell>
          <cell r="AT9842" t="str">
            <v>-POLIZA ESTABILIDAD ACTIVA</v>
          </cell>
          <cell r="AV9842" t="str">
            <v>sc</v>
          </cell>
        </row>
        <row r="9843">
          <cell r="AP9843">
            <v>903901</v>
          </cell>
          <cell r="AQ9843">
            <v>12002669</v>
          </cell>
          <cell r="AR9843" t="str">
            <v>sd</v>
          </cell>
          <cell r="AS9843">
            <v>44250</v>
          </cell>
          <cell r="AT9843" t="str">
            <v>-POLIZA ESTABILIDAD ACTIVA</v>
          </cell>
          <cell r="AV9843" t="str">
            <v>sc</v>
          </cell>
        </row>
        <row r="9844">
          <cell r="AP9844">
            <v>24122933</v>
          </cell>
          <cell r="AQ9844">
            <v>50007096</v>
          </cell>
          <cell r="AR9844" t="str">
            <v>sd</v>
          </cell>
          <cell r="AS9844">
            <v>43797</v>
          </cell>
          <cell r="AT9844" t="str">
            <v>Calzada 6-8-POLIZA ESTABILIDAD ACTIVA</v>
          </cell>
          <cell r="AV9844" t="str">
            <v>sc</v>
          </cell>
        </row>
        <row r="9845">
          <cell r="AP9845">
            <v>91012398</v>
          </cell>
          <cell r="AQ9845">
            <v>50006921</v>
          </cell>
          <cell r="AR9845" t="str">
            <v>sd</v>
          </cell>
          <cell r="AS9845">
            <v>44250</v>
          </cell>
          <cell r="AT9845" t="str">
            <v>-POLIZA ESTABILIDAD ACTIVA</v>
          </cell>
          <cell r="AV9845" t="str">
            <v>sc</v>
          </cell>
        </row>
        <row r="9846">
          <cell r="AP9846">
            <v>297529</v>
          </cell>
          <cell r="AQ9846">
            <v>5003457</v>
          </cell>
          <cell r="AR9846" t="str">
            <v>sd</v>
          </cell>
          <cell r="AS9846">
            <v>42912</v>
          </cell>
          <cell r="AT9846" t="str">
            <v>Calzada2-POLIZA ESTABILIDAD ACTIVA</v>
          </cell>
          <cell r="AV9846" t="str">
            <v>sc</v>
          </cell>
        </row>
        <row r="9847">
          <cell r="AP9847">
            <v>91018857</v>
          </cell>
          <cell r="AQ9847">
            <v>9004289</v>
          </cell>
          <cell r="AR9847" t="str">
            <v>sd</v>
          </cell>
          <cell r="AS9847">
            <v>42978</v>
          </cell>
          <cell r="AT9847" t="str">
            <v>Anden1-11 Calzada10-2-4-8 Ciclo6 Sep3-5-7-9-POLIZA ESTABILIDAD ACTIVA</v>
          </cell>
          <cell r="AV9847" t="str">
            <v>sc</v>
          </cell>
        </row>
        <row r="9848">
          <cell r="AP9848">
            <v>91010595</v>
          </cell>
          <cell r="AQ9848">
            <v>3002463</v>
          </cell>
          <cell r="AR9848" t="str">
            <v>sd</v>
          </cell>
          <cell r="AS9848">
            <v>42765</v>
          </cell>
          <cell r="AT9848" t="str">
            <v>Anden 1, Calzada2, Separador3, Calzada4, Anden5 -POLIZA ESTABILIDAD ACTIVA</v>
          </cell>
          <cell r="AV9848" t="str">
            <v>sc</v>
          </cell>
        </row>
        <row r="9849">
          <cell r="AP9849">
            <v>91013609</v>
          </cell>
          <cell r="AQ9849">
            <v>50001355</v>
          </cell>
          <cell r="AR9849" t="str">
            <v>sd</v>
          </cell>
          <cell r="AS9849">
            <v>44053</v>
          </cell>
          <cell r="AT9849" t="str">
            <v>Puente 1-POLIZA ESTABILIDAD ACTIVA</v>
          </cell>
          <cell r="AV9849" t="str">
            <v>sc</v>
          </cell>
        </row>
        <row r="9850">
          <cell r="AP9850">
            <v>24122325</v>
          </cell>
          <cell r="AQ9850">
            <v>50006512</v>
          </cell>
          <cell r="AR9850" t="str">
            <v>sd</v>
          </cell>
          <cell r="AS9850">
            <v>44099</v>
          </cell>
          <cell r="AT9850" t="str">
            <v>Calzada 2-4-6-POLIZA ESTABILIDAD Y CALIDAD ACTIVA</v>
          </cell>
          <cell r="AV9850" t="str">
            <v>sc</v>
          </cell>
        </row>
        <row r="9851">
          <cell r="AP9851">
            <v>24121167</v>
          </cell>
          <cell r="AQ9851">
            <v>14001364</v>
          </cell>
          <cell r="AR9851" t="str">
            <v>sd</v>
          </cell>
          <cell r="AS9851">
            <v>44172</v>
          </cell>
          <cell r="AT9851" t="str">
            <v>Calzada 4-6-POLIZA ESTABILIDAD ACTIVA</v>
          </cell>
          <cell r="AV9851" t="str">
            <v>sc</v>
          </cell>
        </row>
        <row r="9852">
          <cell r="AP9852">
            <v>531278</v>
          </cell>
          <cell r="AQ9852">
            <v>18001940</v>
          </cell>
          <cell r="AR9852" t="str">
            <v>sd</v>
          </cell>
          <cell r="AS9852">
            <v>43065</v>
          </cell>
          <cell r="AT9852" t="str">
            <v>Calzada6-POLIZA ESTABILIDAD ACTIVA</v>
          </cell>
          <cell r="AV9852" t="str">
            <v>sc</v>
          </cell>
        </row>
        <row r="9853">
          <cell r="AP9853">
            <v>306248</v>
          </cell>
          <cell r="AQ9853">
            <v>5007258</v>
          </cell>
          <cell r="AR9853" t="str">
            <v>sd</v>
          </cell>
          <cell r="AS9853">
            <v>42733</v>
          </cell>
          <cell r="AT9853" t="str">
            <v>Anden1-5 Calzada2-4 Sep3-POLIZA ESTABILIDAD ACTIVA</v>
          </cell>
          <cell r="AV9853" t="str">
            <v>sc</v>
          </cell>
        </row>
        <row r="9854">
          <cell r="AP9854">
            <v>24123241</v>
          </cell>
          <cell r="AQ9854">
            <v>50007401</v>
          </cell>
          <cell r="AR9854" t="str">
            <v>sd</v>
          </cell>
          <cell r="AS9854">
            <v>43566</v>
          </cell>
          <cell r="AT9854" t="str">
            <v>Puente 4-POLIZA ESTABILIDAD ACTIVA</v>
          </cell>
          <cell r="AV9854" t="str">
            <v>sc</v>
          </cell>
        </row>
        <row r="9855">
          <cell r="AP9855">
            <v>24123880</v>
          </cell>
          <cell r="AQ9855">
            <v>50006321</v>
          </cell>
          <cell r="AR9855" t="str">
            <v>sd</v>
          </cell>
          <cell r="AS9855">
            <v>43499</v>
          </cell>
          <cell r="AT9855" t="str">
            <v>-POLIZA ESTABILIDAD ACTIVA</v>
          </cell>
          <cell r="AV9855" t="str">
            <v>sc</v>
          </cell>
        </row>
        <row r="9856">
          <cell r="AP9856">
            <v>91013360</v>
          </cell>
          <cell r="AQ9856">
            <v>14000872</v>
          </cell>
          <cell r="AR9856" t="str">
            <v>sd</v>
          </cell>
          <cell r="AS9856">
            <v>44172</v>
          </cell>
          <cell r="AT9856" t="str">
            <v>Calzada 4-6 Separador 5-POLIZA ESTABILIDAD ACTIVA</v>
          </cell>
          <cell r="AV9856" t="str">
            <v>sc</v>
          </cell>
        </row>
        <row r="9857">
          <cell r="AP9857">
            <v>91015826</v>
          </cell>
          <cell r="AQ9857">
            <v>5007258</v>
          </cell>
          <cell r="AR9857" t="str">
            <v>sd</v>
          </cell>
          <cell r="AS9857">
            <v>42733</v>
          </cell>
          <cell r="AT9857" t="str">
            <v>Anden1-5 Calzada2-4 Sep3-POLIZA ESTABILIDAD ACTIVA</v>
          </cell>
          <cell r="AV9857" t="str">
            <v>sc</v>
          </cell>
        </row>
        <row r="9858">
          <cell r="AP9858">
            <v>509094</v>
          </cell>
          <cell r="AQ9858">
            <v>12000004</v>
          </cell>
          <cell r="AR9858" t="str">
            <v>sd</v>
          </cell>
          <cell r="AS9858">
            <v>42735</v>
          </cell>
          <cell r="AT9858" t="str">
            <v>Calzada2-POLIZA ESTABILIDAD ACTIVA</v>
          </cell>
          <cell r="AV9858" t="str">
            <v>sc</v>
          </cell>
        </row>
        <row r="9859">
          <cell r="AP9859">
            <v>200296</v>
          </cell>
          <cell r="AQ9859">
            <v>4000107</v>
          </cell>
          <cell r="AR9859" t="str">
            <v>sd</v>
          </cell>
          <cell r="AS9859">
            <v>42999</v>
          </cell>
          <cell r="AT9859" t="str">
            <v>Anden1-11-3 Calzada10-4-6-8 Ciclo2 Sep5-7-9-POLIZA ESTABILIDAD ACTIVA</v>
          </cell>
          <cell r="AV9859" t="str">
            <v>sc</v>
          </cell>
        </row>
        <row r="9860">
          <cell r="AP9860">
            <v>513324</v>
          </cell>
          <cell r="AQ9860">
            <v>13000009</v>
          </cell>
          <cell r="AR9860" t="str">
            <v>sd</v>
          </cell>
          <cell r="AS9860">
            <v>43845</v>
          </cell>
          <cell r="AT9860" t="str">
            <v>Anden 5-POLIZA ESTABILIDAD ACTIVA</v>
          </cell>
          <cell r="AV9860" t="str">
            <v>sc</v>
          </cell>
        </row>
        <row r="9861">
          <cell r="AP9861">
            <v>24121917</v>
          </cell>
          <cell r="AQ9861">
            <v>50005957</v>
          </cell>
          <cell r="AR9861" t="str">
            <v>sd</v>
          </cell>
          <cell r="AS9861">
            <v>44250</v>
          </cell>
          <cell r="AT9861" t="str">
            <v>-POLIZA ESTABILIDAD ACTIVA</v>
          </cell>
          <cell r="AV9861" t="str">
            <v>sc</v>
          </cell>
        </row>
        <row r="9862">
          <cell r="AP9862">
            <v>472985</v>
          </cell>
          <cell r="AQ9862">
            <v>19013013</v>
          </cell>
          <cell r="AR9862" t="str">
            <v>sd</v>
          </cell>
          <cell r="AS9862">
            <v>44187</v>
          </cell>
          <cell r="AT9862" t="str">
            <v>Separador 3 Estación Transmilenio 12-POLIZA ESTABILIDAD ACTIVA</v>
          </cell>
          <cell r="AV9862" t="str">
            <v>sc</v>
          </cell>
        </row>
        <row r="9863">
          <cell r="AP9863">
            <v>91011350</v>
          </cell>
          <cell r="AQ9863">
            <v>3002356</v>
          </cell>
          <cell r="AR9863" t="str">
            <v>sd</v>
          </cell>
          <cell r="AS9863">
            <v>43499</v>
          </cell>
          <cell r="AT9863" t="str">
            <v>-POLIZA ESTABILIDAD ACTIVA</v>
          </cell>
          <cell r="AV9863" t="str">
            <v>sc</v>
          </cell>
        </row>
        <row r="9864">
          <cell r="AP9864">
            <v>505980</v>
          </cell>
          <cell r="AQ9864">
            <v>1001935</v>
          </cell>
          <cell r="AR9864" t="str">
            <v>sd</v>
          </cell>
          <cell r="AS9864">
            <v>44250</v>
          </cell>
          <cell r="AT9864" t="str">
            <v>-POLIZA ESTABILIDAD ACTIVA</v>
          </cell>
          <cell r="AV9864" t="str">
            <v>sc</v>
          </cell>
        </row>
        <row r="9865">
          <cell r="AP9865">
            <v>24123784</v>
          </cell>
          <cell r="AQ9865">
            <v>4007627</v>
          </cell>
          <cell r="AR9865" t="str">
            <v>sd</v>
          </cell>
          <cell r="AS9865">
            <v>42999</v>
          </cell>
          <cell r="AT9865" t="str">
            <v>Anden1-11-3 Calzada10-4-6-8 Ciclo2 Sep5-7-9-POLIZA ESTABILIDAD ACTIVA</v>
          </cell>
          <cell r="AV9865" t="str">
            <v>sc</v>
          </cell>
        </row>
        <row r="9866">
          <cell r="AP9866">
            <v>301020</v>
          </cell>
          <cell r="AQ9866">
            <v>5005017</v>
          </cell>
          <cell r="AR9866" t="str">
            <v>sd</v>
          </cell>
          <cell r="AS9866">
            <v>42733</v>
          </cell>
          <cell r="AT9866" t="str">
            <v>Anden1-5 Calzada2-4 Sep3-POLIZA ESTABILIDAD ACTIVA</v>
          </cell>
          <cell r="AV9866" t="str">
            <v>sc</v>
          </cell>
        </row>
        <row r="9867">
          <cell r="AP9867">
            <v>91018887</v>
          </cell>
          <cell r="AQ9867">
            <v>9001379</v>
          </cell>
          <cell r="AR9867" t="str">
            <v>sd</v>
          </cell>
          <cell r="AS9867">
            <v>42978</v>
          </cell>
          <cell r="AT9867" t="str">
            <v>Anden1-11 Calzada10-2-4-8 Ciclo6 Sep3-5-7-9-POLIZA ESTABILIDAD ACTIVA</v>
          </cell>
          <cell r="AV9867" t="str">
            <v>sc</v>
          </cell>
        </row>
        <row r="9868">
          <cell r="AP9868">
            <v>529195</v>
          </cell>
          <cell r="AQ9868">
            <v>8002874</v>
          </cell>
          <cell r="AR9868" t="str">
            <v>sd</v>
          </cell>
          <cell r="AS9868">
            <v>44099</v>
          </cell>
          <cell r="AT9868" t="str">
            <v>Calzada 2-4-6-POLIZA ESTABILIDAD Y CALIDAD ACTIVA</v>
          </cell>
          <cell r="AV9868" t="str">
            <v>sc</v>
          </cell>
        </row>
        <row r="9869">
          <cell r="AP9869">
            <v>24122386</v>
          </cell>
          <cell r="AQ9869">
            <v>50006579</v>
          </cell>
          <cell r="AR9869" t="str">
            <v>sd</v>
          </cell>
          <cell r="AS9869">
            <v>44099</v>
          </cell>
          <cell r="AT9869" t="str">
            <v>Calzada 2-POLIZA ESTABILIDAD Y CALIDAD ACTIVA</v>
          </cell>
          <cell r="AV9869" t="str">
            <v>sc</v>
          </cell>
        </row>
        <row r="9870">
          <cell r="AP9870">
            <v>24120294</v>
          </cell>
          <cell r="AQ9870">
            <v>3000666</v>
          </cell>
          <cell r="AR9870" t="str">
            <v>sd</v>
          </cell>
          <cell r="AS9870">
            <v>43499</v>
          </cell>
          <cell r="AT9870" t="str">
            <v>-POLIZA ESTABILIDAD ACTIVA</v>
          </cell>
          <cell r="AV9870" t="str">
            <v>sc</v>
          </cell>
        </row>
        <row r="9871">
          <cell r="AP9871">
            <v>24123180</v>
          </cell>
          <cell r="AQ9871">
            <v>50007321</v>
          </cell>
          <cell r="AR9871" t="str">
            <v>sd</v>
          </cell>
          <cell r="AS9871">
            <v>42946</v>
          </cell>
          <cell r="AT9871" t="str">
            <v>Calzada12-POLIZA ESTABILIDAD ACTIVA</v>
          </cell>
          <cell r="AV9871" t="str">
            <v>sc</v>
          </cell>
        </row>
        <row r="9872">
          <cell r="AP9872">
            <v>24123180</v>
          </cell>
          <cell r="AQ9872">
            <v>50007321</v>
          </cell>
          <cell r="AR9872" t="str">
            <v>sd</v>
          </cell>
          <cell r="AS9872">
            <v>44250</v>
          </cell>
          <cell r="AT9872" t="str">
            <v>-POLIZA ESTABILIDAD ACTIVA</v>
          </cell>
          <cell r="AV9872" t="str">
            <v>sc</v>
          </cell>
        </row>
        <row r="9873">
          <cell r="AP9873">
            <v>902770</v>
          </cell>
          <cell r="AQ9873">
            <v>13001452</v>
          </cell>
          <cell r="AR9873" t="str">
            <v>sd</v>
          </cell>
          <cell r="AS9873">
            <v>44250</v>
          </cell>
          <cell r="AT9873" t="str">
            <v>-POLIZA ESTABILIDAD ACTIVA</v>
          </cell>
          <cell r="AV9873" t="str">
            <v>sc</v>
          </cell>
        </row>
        <row r="9874">
          <cell r="AP9874">
            <v>601252</v>
          </cell>
          <cell r="AQ9874">
            <v>2000161</v>
          </cell>
          <cell r="AR9874" t="str">
            <v>sd</v>
          </cell>
          <cell r="AS9874">
            <v>44096</v>
          </cell>
          <cell r="AT9874" t="str">
            <v>Anden 1-5-POLIZA ESTABILIDAD ACTIVA</v>
          </cell>
          <cell r="AV9874" t="str">
            <v>sc</v>
          </cell>
        </row>
        <row r="9875">
          <cell r="AP9875">
            <v>181515</v>
          </cell>
          <cell r="AQ9875">
            <v>13001746</v>
          </cell>
          <cell r="AR9875" t="str">
            <v>sd</v>
          </cell>
          <cell r="AS9875">
            <v>43745</v>
          </cell>
          <cell r="AT9875" t="str">
            <v>Calzada 2, Calzada 4, Calzada 6-POLIZA ESTABILIDAD ACTIVA</v>
          </cell>
          <cell r="AV9875" t="str">
            <v>sc</v>
          </cell>
        </row>
        <row r="9876">
          <cell r="AP9876">
            <v>528130</v>
          </cell>
          <cell r="AQ9876">
            <v>9004410</v>
          </cell>
          <cell r="AR9876" t="str">
            <v>sd</v>
          </cell>
          <cell r="AS9876">
            <v>43142</v>
          </cell>
          <cell r="AT9876" t="str">
            <v>Calzada2-4-POLIZA ESTABILIDAD ACTIVA</v>
          </cell>
          <cell r="AV9876" t="str">
            <v>sc</v>
          </cell>
        </row>
        <row r="9877">
          <cell r="AP9877">
            <v>91015856</v>
          </cell>
          <cell r="AQ9877">
            <v>5005668</v>
          </cell>
          <cell r="AR9877" t="str">
            <v>sd</v>
          </cell>
          <cell r="AS9877">
            <v>42733</v>
          </cell>
          <cell r="AT9877" t="str">
            <v>Anden1-5 Calzada2-4 Sep3-POLIZA ESTABILIDAD ACTIVA</v>
          </cell>
          <cell r="AV9877" t="str">
            <v>sc</v>
          </cell>
        </row>
        <row r="9878">
          <cell r="AP9878">
            <v>415592</v>
          </cell>
          <cell r="AQ9878">
            <v>18002008</v>
          </cell>
          <cell r="AR9878" t="str">
            <v>sd</v>
          </cell>
          <cell r="AS9878">
            <v>42999</v>
          </cell>
          <cell r="AT9878" t="str">
            <v>Anden1-11-3 Calzada10-4-6-8 Ciclo2 Sep5-7-9-POLIZA ESTABILIDAD ACTIVA</v>
          </cell>
          <cell r="AV9878" t="str">
            <v>sc</v>
          </cell>
        </row>
        <row r="9879">
          <cell r="AP9879">
            <v>903595</v>
          </cell>
          <cell r="AQ9879">
            <v>12000712</v>
          </cell>
          <cell r="AR9879" t="str">
            <v>sd</v>
          </cell>
          <cell r="AS9879">
            <v>44250</v>
          </cell>
          <cell r="AT9879" t="str">
            <v>-POLIZA ESTABILIDAD ACTIVA</v>
          </cell>
          <cell r="AV9879" t="str">
            <v>sc</v>
          </cell>
        </row>
        <row r="9880">
          <cell r="AP9880">
            <v>91011336</v>
          </cell>
          <cell r="AQ9880">
            <v>3000533</v>
          </cell>
          <cell r="AR9880" t="str">
            <v>sd</v>
          </cell>
          <cell r="AS9880">
            <v>43499</v>
          </cell>
          <cell r="AT9880" t="str">
            <v>-POLIZA ESTABILIDAD ACTIVA</v>
          </cell>
          <cell r="AV9880" t="str">
            <v>ARTERIAL INTERVENCION IDU Construcción Fecha Reporte 3/12/2015</v>
          </cell>
        </row>
        <row r="9881">
          <cell r="AP9881">
            <v>24121113</v>
          </cell>
          <cell r="AQ9881">
            <v>14000681</v>
          </cell>
          <cell r="AR9881" t="str">
            <v>sd</v>
          </cell>
          <cell r="AS9881">
            <v>44053</v>
          </cell>
          <cell r="AT9881" t="str">
            <v>Anden 1-POLIZA ESTABILIDAD ACTIVA</v>
          </cell>
          <cell r="AV9881" t="str">
            <v>sc</v>
          </cell>
        </row>
        <row r="9882">
          <cell r="AP9882">
            <v>24121113</v>
          </cell>
          <cell r="AQ9882">
            <v>14000681</v>
          </cell>
          <cell r="AR9882" t="str">
            <v>sd</v>
          </cell>
          <cell r="AS9882">
            <v>44250</v>
          </cell>
          <cell r="AT9882" t="str">
            <v>-POLIZA ESTABILIDAD ACTIVA</v>
          </cell>
          <cell r="AV9882" t="str">
            <v>sc</v>
          </cell>
        </row>
        <row r="9883">
          <cell r="AP9883">
            <v>902856</v>
          </cell>
          <cell r="AQ9883">
            <v>13002027</v>
          </cell>
          <cell r="AR9883" t="str">
            <v>sd</v>
          </cell>
          <cell r="AS9883">
            <v>44250</v>
          </cell>
          <cell r="AT9883" t="str">
            <v>-POLIZA ESTABILIDAD ACTIVA</v>
          </cell>
          <cell r="AV9883" t="str">
            <v>sc</v>
          </cell>
        </row>
        <row r="9884">
          <cell r="AP9884">
            <v>902856</v>
          </cell>
          <cell r="AQ9884">
            <v>13002027</v>
          </cell>
          <cell r="AR9884" t="str">
            <v>sd</v>
          </cell>
          <cell r="AS9884">
            <v>44018</v>
          </cell>
          <cell r="AT9884" t="str">
            <v>Calzada 8-POLIZA ESTABILIDAD ACTIVA</v>
          </cell>
          <cell r="AV9884" t="str">
            <v>sc</v>
          </cell>
        </row>
        <row r="9885">
          <cell r="AP9885">
            <v>91012406</v>
          </cell>
          <cell r="AQ9885">
            <v>7003645</v>
          </cell>
          <cell r="AR9885" t="str">
            <v>sd</v>
          </cell>
          <cell r="AS9885">
            <v>44096</v>
          </cell>
          <cell r="AT9885" t="str">
            <v>Anden 3-POLIZA ESTABILIDAD ACTIVA</v>
          </cell>
          <cell r="AV9885" t="str">
            <v>sc</v>
          </cell>
        </row>
        <row r="9886">
          <cell r="AP9886">
            <v>24120414</v>
          </cell>
          <cell r="AQ9886">
            <v>11007678</v>
          </cell>
          <cell r="AR9886" t="str">
            <v>sd</v>
          </cell>
          <cell r="AS9886">
            <v>44096</v>
          </cell>
          <cell r="AT9886" t="str">
            <v>Anden 1-9-POLIZA ESTABILIDAD ACTIVA</v>
          </cell>
          <cell r="AV9886" t="str">
            <v>sc</v>
          </cell>
        </row>
        <row r="9887">
          <cell r="AP9887">
            <v>903760</v>
          </cell>
          <cell r="AQ9887">
            <v>12001800</v>
          </cell>
          <cell r="AR9887" t="str">
            <v>sd</v>
          </cell>
          <cell r="AS9887">
            <v>44250</v>
          </cell>
          <cell r="AT9887" t="str">
            <v>-POLIZA ESTABILIDAD ACTIVA</v>
          </cell>
          <cell r="AV9887" t="str">
            <v>sc</v>
          </cell>
        </row>
        <row r="9888">
          <cell r="AP9888">
            <v>24120976</v>
          </cell>
          <cell r="AQ9888">
            <v>14000142</v>
          </cell>
          <cell r="AR9888" t="str">
            <v>sd</v>
          </cell>
          <cell r="AS9888">
            <v>44250</v>
          </cell>
          <cell r="AT9888" t="str">
            <v>-POLIZA ESTABILIDAD ACTIVA</v>
          </cell>
          <cell r="AV9888" t="str">
            <v>sc</v>
          </cell>
        </row>
        <row r="9889">
          <cell r="AP9889">
            <v>366563</v>
          </cell>
          <cell r="AQ9889">
            <v>7006553</v>
          </cell>
          <cell r="AR9889" t="str">
            <v>sd</v>
          </cell>
          <cell r="AS9889">
            <v>44466</v>
          </cell>
          <cell r="AT9889" t="str">
            <v>-POLIZA ESTABILIDAD ACTIVA</v>
          </cell>
          <cell r="AV9889" t="str">
            <v>POLIZA ACTIVA</v>
          </cell>
        </row>
        <row r="9890">
          <cell r="AP9890">
            <v>515193</v>
          </cell>
          <cell r="AQ9890">
            <v>8004561</v>
          </cell>
          <cell r="AR9890" t="str">
            <v>sd</v>
          </cell>
          <cell r="AS9890">
            <v>44099</v>
          </cell>
          <cell r="AT9890" t="str">
            <v>Calzada 2-POLIZA ESTABILIDAD Y CALIDAD ACTIVA</v>
          </cell>
          <cell r="AV9890" t="str">
            <v>sc</v>
          </cell>
        </row>
        <row r="9891">
          <cell r="AP9891">
            <v>457664</v>
          </cell>
          <cell r="AQ9891">
            <v>19008750</v>
          </cell>
          <cell r="AR9891" t="str">
            <v>sd</v>
          </cell>
          <cell r="AS9891">
            <v>44466</v>
          </cell>
          <cell r="AT9891" t="str">
            <v>-POLIZA ESTABILIDAD ACTIVA</v>
          </cell>
          <cell r="AV9891" t="str">
            <v>POLIZA ESTABILIDAD activa IDU 1718/17</v>
          </cell>
        </row>
        <row r="9892">
          <cell r="AP9892">
            <v>505933</v>
          </cell>
          <cell r="AQ9892">
            <v>1002163</v>
          </cell>
          <cell r="AR9892" t="str">
            <v>sd</v>
          </cell>
          <cell r="AS9892">
            <v>44250</v>
          </cell>
          <cell r="AT9892" t="str">
            <v>-POLIZA ESTABILIDAD ACTIVA</v>
          </cell>
          <cell r="AV9892" t="str">
            <v>sc</v>
          </cell>
        </row>
        <row r="9893">
          <cell r="AP9893">
            <v>511165</v>
          </cell>
          <cell r="AQ9893">
            <v>14000858</v>
          </cell>
          <cell r="AR9893" t="str">
            <v>sd</v>
          </cell>
          <cell r="AS9893">
            <v>44172</v>
          </cell>
          <cell r="AT9893" t="str">
            <v>Calzada 4-6 Separador 5-POLIZA ESTABILIDAD ACTIVA</v>
          </cell>
          <cell r="AV9893" t="str">
            <v>sc</v>
          </cell>
        </row>
        <row r="9894">
          <cell r="AP9894">
            <v>900164</v>
          </cell>
          <cell r="AQ9894">
            <v>16000293</v>
          </cell>
          <cell r="AR9894" t="str">
            <v>sd</v>
          </cell>
          <cell r="AS9894">
            <v>42949</v>
          </cell>
          <cell r="AT9894" t="str">
            <v>Calzada2 Sep3-POLIZA ESTABILIDAD ACTIVA</v>
          </cell>
          <cell r="AV9894" t="str">
            <v>sc</v>
          </cell>
        </row>
        <row r="9895">
          <cell r="AP9895">
            <v>188703</v>
          </cell>
          <cell r="AQ9895">
            <v>16000325</v>
          </cell>
          <cell r="AR9895" t="str">
            <v>sd</v>
          </cell>
          <cell r="AS9895">
            <v>44099</v>
          </cell>
          <cell r="AT9895" t="str">
            <v>Anden 13-POLIZA ESTABILIDAD Y CALIDAD ACTIVA</v>
          </cell>
          <cell r="AV9895" t="str">
            <v>sc</v>
          </cell>
        </row>
        <row r="9896">
          <cell r="AP9896">
            <v>903573</v>
          </cell>
          <cell r="AQ9896">
            <v>12000662</v>
          </cell>
          <cell r="AR9896" t="str">
            <v>sd</v>
          </cell>
          <cell r="AS9896">
            <v>44250</v>
          </cell>
          <cell r="AT9896" t="str">
            <v>-POLIZA ESTABILIDAD ACTIVA</v>
          </cell>
          <cell r="AV9896" t="str">
            <v>sc</v>
          </cell>
        </row>
        <row r="9897">
          <cell r="AP9897">
            <v>903573</v>
          </cell>
          <cell r="AQ9897">
            <v>12000662</v>
          </cell>
          <cell r="AR9897" t="str">
            <v>sd</v>
          </cell>
          <cell r="AS9897">
            <v>44250</v>
          </cell>
          <cell r="AT9897" t="str">
            <v>-POLIZA ESTABILIDAD ACTIVA</v>
          </cell>
          <cell r="AV9897" t="str">
            <v>sc</v>
          </cell>
        </row>
        <row r="9898">
          <cell r="AP9898">
            <v>903661</v>
          </cell>
          <cell r="AQ9898">
            <v>12000920</v>
          </cell>
          <cell r="AR9898" t="str">
            <v>sd</v>
          </cell>
          <cell r="AS9898">
            <v>44250</v>
          </cell>
          <cell r="AT9898" t="str">
            <v>-POLIZA ESTABILIDAD ACTIVA</v>
          </cell>
          <cell r="AV9898" t="str">
            <v>sc</v>
          </cell>
        </row>
        <row r="9899">
          <cell r="AP9899">
            <v>186589</v>
          </cell>
          <cell r="AQ9899">
            <v>16003551</v>
          </cell>
          <cell r="AR9899" t="str">
            <v>sd</v>
          </cell>
          <cell r="AS9899">
            <v>44480</v>
          </cell>
          <cell r="AT9899" t="str">
            <v>-POLIZA ESTABILIDAD ACTIVA</v>
          </cell>
          <cell r="AV9899" t="str">
            <v>sc</v>
          </cell>
        </row>
        <row r="9900">
          <cell r="AP9900">
            <v>143673</v>
          </cell>
          <cell r="AQ9900">
            <v>3000576</v>
          </cell>
          <cell r="AR9900" t="str">
            <v>sd</v>
          </cell>
          <cell r="AS9900">
            <v>43499</v>
          </cell>
          <cell r="AT9900" t="str">
            <v>-POLIZA ESTABILIDAD ACTIVA</v>
          </cell>
          <cell r="AV9900" t="str">
            <v>sc</v>
          </cell>
        </row>
        <row r="9901">
          <cell r="AP9901">
            <v>91011322</v>
          </cell>
          <cell r="AQ9901">
            <v>3000360</v>
          </cell>
          <cell r="AR9901" t="str">
            <v>sd</v>
          </cell>
          <cell r="AS9901">
            <v>43499</v>
          </cell>
          <cell r="AT9901" t="str">
            <v>-POLIZA ESTABILIDAD ACTIVA</v>
          </cell>
          <cell r="AV9901" t="str">
            <v>sc</v>
          </cell>
        </row>
        <row r="9902">
          <cell r="AP9902">
            <v>903602</v>
          </cell>
          <cell r="AQ9902">
            <v>12000739</v>
          </cell>
          <cell r="AR9902" t="str">
            <v>sd</v>
          </cell>
          <cell r="AS9902">
            <v>44250</v>
          </cell>
          <cell r="AT9902" t="str">
            <v>-POLIZA ESTABILIDAD ACTIVA</v>
          </cell>
          <cell r="AV9902" t="str">
            <v>sc</v>
          </cell>
        </row>
        <row r="9903">
          <cell r="AP9903">
            <v>91010968</v>
          </cell>
          <cell r="AQ9903">
            <v>1001564</v>
          </cell>
          <cell r="AR9903" t="str">
            <v>sd</v>
          </cell>
          <cell r="AS9903">
            <v>43412</v>
          </cell>
          <cell r="AT9903" t="str">
            <v>Anden 1-7 Calzada 2-4 Separador 3-5 Cicloruta 6-POLIZA ESTABILIDAD ACTIVA</v>
          </cell>
          <cell r="AV9903" t="str">
            <v>sc</v>
          </cell>
        </row>
        <row r="9904">
          <cell r="AP9904">
            <v>24119971</v>
          </cell>
          <cell r="AQ9904">
            <v>8003972</v>
          </cell>
          <cell r="AR9904" t="str">
            <v>sd</v>
          </cell>
          <cell r="AS9904">
            <v>44099</v>
          </cell>
          <cell r="AT9904" t="str">
            <v>Calzada 2-6-POLIZA ESTABILIDAD Y CALIDAD ACTIVA</v>
          </cell>
          <cell r="AV9904" t="str">
            <v>sc</v>
          </cell>
        </row>
        <row r="9905">
          <cell r="AP9905">
            <v>24122544</v>
          </cell>
          <cell r="AQ9905">
            <v>50006843</v>
          </cell>
          <cell r="AR9905" t="str">
            <v>sd</v>
          </cell>
          <cell r="AS9905">
            <v>44466</v>
          </cell>
          <cell r="AT9905" t="str">
            <v>-POLIZA ESTABILIDAD ACTIVA</v>
          </cell>
          <cell r="AV9905" t="str">
            <v>sc</v>
          </cell>
        </row>
        <row r="9906">
          <cell r="AP9906">
            <v>383427</v>
          </cell>
          <cell r="AQ9906">
            <v>9001327</v>
          </cell>
          <cell r="AR9906" t="str">
            <v>sd</v>
          </cell>
          <cell r="AS9906">
            <v>43745</v>
          </cell>
          <cell r="AT9906" t="str">
            <v>Calzada 4-POLIZA ESTABILIDAD ACTIVA</v>
          </cell>
          <cell r="AV9906" t="str">
            <v>VIABLE</v>
          </cell>
        </row>
        <row r="9907">
          <cell r="AP9907">
            <v>24123757</v>
          </cell>
          <cell r="AQ9907">
            <v>3000873</v>
          </cell>
          <cell r="AR9907" t="str">
            <v>sd</v>
          </cell>
          <cell r="AS9907">
            <v>42999</v>
          </cell>
          <cell r="AT9907" t="str">
            <v>Anden1-11-9 Calzada2-4-6-8 Ciclo10 Sep3-5-7-POLIZA ESTABILIDAD ACTIVA</v>
          </cell>
          <cell r="AV9907" t="str">
            <v>sc</v>
          </cell>
        </row>
        <row r="9908">
          <cell r="AP9908">
            <v>143820</v>
          </cell>
          <cell r="AQ9908">
            <v>3002245</v>
          </cell>
          <cell r="AR9908" t="str">
            <v>sd</v>
          </cell>
          <cell r="AS9908">
            <v>44462</v>
          </cell>
          <cell r="AT9908" t="str">
            <v>-POLIZA ESTABILIDAD ACTIVA</v>
          </cell>
          <cell r="AV9908" t="str">
            <v>POLIZA ESTABILIDAD ACTIVA Vencimiento 22/9/2021 Contrato IDU 1206/14</v>
          </cell>
        </row>
        <row r="9909">
          <cell r="AP9909">
            <v>601864</v>
          </cell>
          <cell r="AQ9909">
            <v>2001015</v>
          </cell>
          <cell r="AR9909" t="str">
            <v>sd</v>
          </cell>
          <cell r="AS9909">
            <v>44096</v>
          </cell>
          <cell r="AT9909" t="str">
            <v>Anden 1-POLIZA ESTABILIDAD ACTIVA</v>
          </cell>
          <cell r="AV9909" t="str">
            <v>sc</v>
          </cell>
        </row>
        <row r="9910">
          <cell r="AP9910">
            <v>24121900</v>
          </cell>
          <cell r="AQ9910">
            <v>50005953</v>
          </cell>
          <cell r="AR9910" t="str">
            <v>sd</v>
          </cell>
          <cell r="AS9910">
            <v>43163</v>
          </cell>
          <cell r="AT9910" t="str">
            <v>Calzada2-POLIZA ESTABILIDAD ACTIVA</v>
          </cell>
          <cell r="AV9910" t="str">
            <v>sc</v>
          </cell>
        </row>
        <row r="9911">
          <cell r="AP9911">
            <v>505941</v>
          </cell>
          <cell r="AQ9911">
            <v>1002163</v>
          </cell>
          <cell r="AR9911" t="str">
            <v>sd</v>
          </cell>
          <cell r="AS9911">
            <v>44250</v>
          </cell>
          <cell r="AT9911" t="str">
            <v>-POLIZA ESTABILIDAD ACTIVA</v>
          </cell>
          <cell r="AV9911" t="str">
            <v>sc</v>
          </cell>
        </row>
        <row r="9912">
          <cell r="AP9912">
            <v>91011320</v>
          </cell>
          <cell r="AQ9912">
            <v>13002377</v>
          </cell>
          <cell r="AR9912" t="str">
            <v>sd</v>
          </cell>
          <cell r="AS9912">
            <v>43499</v>
          </cell>
          <cell r="AT9912" t="str">
            <v>-POLIZA ESTABILIDAD ACTIVA</v>
          </cell>
          <cell r="AV9912" t="str">
            <v>sc</v>
          </cell>
        </row>
        <row r="9913">
          <cell r="AP9913">
            <v>91011759</v>
          </cell>
          <cell r="AQ9913">
            <v>4000107</v>
          </cell>
          <cell r="AR9913" t="str">
            <v>sd</v>
          </cell>
          <cell r="AS9913">
            <v>42999</v>
          </cell>
          <cell r="AT9913" t="str">
            <v>Anden1-11-3 Calzada10-4-6-8 Ciclo2 Sep5-7-9-POLIZA ESTABILIDAD ACTIVA</v>
          </cell>
          <cell r="AV9913" t="str">
            <v>sc</v>
          </cell>
        </row>
        <row r="9914">
          <cell r="AP9914">
            <v>504971</v>
          </cell>
          <cell r="AQ9914">
            <v>2000503</v>
          </cell>
          <cell r="AR9914" t="str">
            <v>sd</v>
          </cell>
          <cell r="AS9914">
            <v>42946</v>
          </cell>
          <cell r="AT9914" t="str">
            <v>Calzada8-POLIZA ESTABILIDAD ACTIVA</v>
          </cell>
          <cell r="AV9914" t="str">
            <v>sc</v>
          </cell>
        </row>
        <row r="9915">
          <cell r="AP9915">
            <v>505719</v>
          </cell>
          <cell r="AQ9915">
            <v>1004205</v>
          </cell>
          <cell r="AR9915" t="str">
            <v>sd</v>
          </cell>
          <cell r="AS9915">
            <v>42946</v>
          </cell>
          <cell r="AT9915" t="str">
            <v>Calzada12-POLIZA ESTABILIDAD ACTIVA</v>
          </cell>
          <cell r="AV9915" t="str">
            <v>sc</v>
          </cell>
        </row>
        <row r="9916">
          <cell r="AP9916">
            <v>24122546</v>
          </cell>
          <cell r="AQ9916">
            <v>50006879</v>
          </cell>
          <cell r="AR9916" t="str">
            <v>sd</v>
          </cell>
          <cell r="AS9916">
            <v>44250</v>
          </cell>
          <cell r="AT9916" t="str">
            <v>-POLIZA ESTABILIDAD ACTIVA</v>
          </cell>
          <cell r="AV9916" t="str">
            <v>sc</v>
          </cell>
        </row>
        <row r="9917">
          <cell r="AP9917">
            <v>505146</v>
          </cell>
          <cell r="AQ9917">
            <v>1003432</v>
          </cell>
          <cell r="AR9917" t="str">
            <v>sd</v>
          </cell>
          <cell r="AS9917">
            <v>44250</v>
          </cell>
          <cell r="AT9917" t="str">
            <v>-POLIZA ESTABILIDAD ACTIVA</v>
          </cell>
          <cell r="AV9917" t="str">
            <v>sc</v>
          </cell>
        </row>
        <row r="9918">
          <cell r="AP9918">
            <v>505810</v>
          </cell>
          <cell r="AQ9918">
            <v>2000018</v>
          </cell>
          <cell r="AR9918" t="str">
            <v>sd</v>
          </cell>
          <cell r="AS9918">
            <v>44053</v>
          </cell>
          <cell r="AT9918" t="str">
            <v>Puente 18-POLIZA ESTABILIDAD ACTIVA</v>
          </cell>
          <cell r="AV9918" t="str">
            <v>sc</v>
          </cell>
        </row>
        <row r="9919">
          <cell r="AP9919">
            <v>24122191</v>
          </cell>
          <cell r="AQ9919">
            <v>50006407</v>
          </cell>
          <cell r="AR9919" t="str">
            <v>sd</v>
          </cell>
          <cell r="AS9919">
            <v>44250</v>
          </cell>
          <cell r="AT9919" t="str">
            <v>-POLIZA ESTABILIDAD ACTIVA</v>
          </cell>
          <cell r="AV9919" t="str">
            <v>sc</v>
          </cell>
        </row>
        <row r="9920">
          <cell r="AP9920">
            <v>388797</v>
          </cell>
          <cell r="AQ9920">
            <v>9003493</v>
          </cell>
          <cell r="AR9920" t="str">
            <v>sd</v>
          </cell>
          <cell r="AS9920">
            <v>44480</v>
          </cell>
          <cell r="AT9920" t="str">
            <v>-POLIZA ESTABILIDAD ACTIVA</v>
          </cell>
          <cell r="AV9920" t="str">
            <v>VIABLE</v>
          </cell>
        </row>
        <row r="9921">
          <cell r="AP9921">
            <v>91018902</v>
          </cell>
          <cell r="AQ9921">
            <v>9000931</v>
          </cell>
          <cell r="AR9921" t="str">
            <v>sd</v>
          </cell>
          <cell r="AS9921">
            <v>42978</v>
          </cell>
          <cell r="AT9921" t="str">
            <v>Anden1-11 Calzada10-2-4-8 Ciclo6 Sep3-5-7-9-POLIZA ESTABILIDAD ACTIVA</v>
          </cell>
          <cell r="AV9921" t="str">
            <v>sc</v>
          </cell>
        </row>
        <row r="9922">
          <cell r="AP9922">
            <v>91024569</v>
          </cell>
          <cell r="AQ9922">
            <v>9004089</v>
          </cell>
          <cell r="AR9922" t="str">
            <v>sd</v>
          </cell>
          <cell r="AS9922">
            <v>44053</v>
          </cell>
          <cell r="AT9922" t="str">
            <v>Puente 10-POLIZA ESTABILIDAD ACTIVA</v>
          </cell>
          <cell r="AV9922" t="str">
            <v>sc</v>
          </cell>
        </row>
        <row r="9923">
          <cell r="AP9923">
            <v>24180464</v>
          </cell>
          <cell r="AQ9923">
            <v>3000672</v>
          </cell>
          <cell r="AR9923" t="str">
            <v>sd</v>
          </cell>
          <cell r="AS9923">
            <v>44053</v>
          </cell>
          <cell r="AT9923" t="str">
            <v>Calzada 2-POLIZA ESTABILIDAD ACTIVA</v>
          </cell>
          <cell r="AV9923" t="str">
            <v>VIABLE</v>
          </cell>
        </row>
        <row r="9924">
          <cell r="AP9924">
            <v>509839</v>
          </cell>
          <cell r="AQ9924">
            <v>1001345</v>
          </cell>
          <cell r="AR9924" t="str">
            <v>sd</v>
          </cell>
          <cell r="AS9924">
            <v>44250</v>
          </cell>
          <cell r="AT9924" t="str">
            <v>-POLIZA ESTABILIDAD ACTIVA</v>
          </cell>
          <cell r="AV9924" t="str">
            <v>sc</v>
          </cell>
        </row>
        <row r="9925">
          <cell r="AP9925">
            <v>509839</v>
          </cell>
          <cell r="AQ9925">
            <v>1001345</v>
          </cell>
          <cell r="AR9925" t="str">
            <v>sd</v>
          </cell>
          <cell r="AS9925">
            <v>43748</v>
          </cell>
          <cell r="AT9925" t="str">
            <v>Anden 1-POLIZA ESTABILIDAD ACTIVA</v>
          </cell>
          <cell r="AV9925" t="str">
            <v>sc</v>
          </cell>
        </row>
        <row r="9926">
          <cell r="AP9926">
            <v>385210</v>
          </cell>
          <cell r="AQ9926">
            <v>9001983</v>
          </cell>
          <cell r="AR9926" t="str">
            <v>sd</v>
          </cell>
          <cell r="AS9926">
            <v>44480</v>
          </cell>
          <cell r="AT9926" t="str">
            <v>-POLIZA ESTABILIDAD ACTIVA</v>
          </cell>
          <cell r="AV9926" t="str">
            <v>VIABLE</v>
          </cell>
        </row>
        <row r="9927">
          <cell r="AP9927">
            <v>601331</v>
          </cell>
          <cell r="AQ9927">
            <v>2000563</v>
          </cell>
          <cell r="AR9927" t="str">
            <v>sd</v>
          </cell>
          <cell r="AS9927">
            <v>44096</v>
          </cell>
          <cell r="AT9927" t="str">
            <v>Anden 1-POLIZA ESTABILIDAD ACTIVA</v>
          </cell>
          <cell r="AV9927" t="str">
            <v>sc</v>
          </cell>
        </row>
        <row r="9928">
          <cell r="AP9928">
            <v>183146</v>
          </cell>
          <cell r="AQ9928">
            <v>14001031</v>
          </cell>
          <cell r="AR9928" t="str">
            <v>sd</v>
          </cell>
          <cell r="AS9928">
            <v>42999</v>
          </cell>
          <cell r="AT9928" t="str">
            <v>Anden1-3-POLIZA ESTABILIDAD ACTIVA</v>
          </cell>
          <cell r="AV9928" t="str">
            <v>sc</v>
          </cell>
        </row>
        <row r="9929">
          <cell r="AP9929">
            <v>384789</v>
          </cell>
          <cell r="AQ9929">
            <v>9001823</v>
          </cell>
          <cell r="AR9929" t="str">
            <v>sd</v>
          </cell>
          <cell r="AS9929">
            <v>44480</v>
          </cell>
          <cell r="AT9929" t="str">
            <v>-POLIZA ESTABILIDAD ACTIVA</v>
          </cell>
          <cell r="AV9929" t="str">
            <v>VIABLE</v>
          </cell>
        </row>
        <row r="9930">
          <cell r="AP9930">
            <v>91010571</v>
          </cell>
          <cell r="AQ9930">
            <v>3002459</v>
          </cell>
          <cell r="AR9930" t="str">
            <v>sd</v>
          </cell>
          <cell r="AS9930">
            <v>42765</v>
          </cell>
          <cell r="AT9930" t="str">
            <v>Anden 1, Calzada2, Separador3, Calzada4, Anden5 -POLIZA ESTABILIDAD ACTIVA</v>
          </cell>
          <cell r="AV9930" t="str">
            <v>sc</v>
          </cell>
        </row>
        <row r="9931">
          <cell r="AP9931">
            <v>509103</v>
          </cell>
          <cell r="AQ9931">
            <v>12000007</v>
          </cell>
          <cell r="AR9931" t="str">
            <v>sd</v>
          </cell>
          <cell r="AS9931">
            <v>42735</v>
          </cell>
          <cell r="AT9931" t="str">
            <v>Calzada2-POLIZA ESTABILIDAD ACTIVA</v>
          </cell>
          <cell r="AV9931" t="str">
            <v>sc</v>
          </cell>
        </row>
        <row r="9932">
          <cell r="AP9932">
            <v>91011818</v>
          </cell>
          <cell r="AQ9932">
            <v>11001368</v>
          </cell>
          <cell r="AR9932" t="str">
            <v>sd</v>
          </cell>
          <cell r="AS9932">
            <v>44377</v>
          </cell>
          <cell r="AT9932" t="str">
            <v>Anden 5 Calzada 2-4 Separador 3-POLIZA ESTABILIDAD ACTIVA</v>
          </cell>
          <cell r="AV9932" t="str">
            <v>sc</v>
          </cell>
        </row>
        <row r="9933">
          <cell r="AP9933">
            <v>603712</v>
          </cell>
          <cell r="AQ9933">
            <v>11010440</v>
          </cell>
          <cell r="AR9933" t="str">
            <v>sd</v>
          </cell>
          <cell r="AS9933">
            <v>42735</v>
          </cell>
          <cell r="AT9933" t="str">
            <v>Calzada2-POLIZA ESTABILIDAD ACTIVA</v>
          </cell>
          <cell r="AV9933" t="str">
            <v>sc</v>
          </cell>
        </row>
        <row r="9934">
          <cell r="AP9934">
            <v>384299</v>
          </cell>
          <cell r="AQ9934">
            <v>9001654</v>
          </cell>
          <cell r="AR9934" t="str">
            <v>sd</v>
          </cell>
          <cell r="AS9934">
            <v>44480</v>
          </cell>
          <cell r="AT9934" t="str">
            <v>-POLIZA ESTABILIDAD ACTIVA</v>
          </cell>
          <cell r="AV9934" t="str">
            <v>VIABLE</v>
          </cell>
        </row>
        <row r="9935">
          <cell r="AP9935">
            <v>24120958</v>
          </cell>
          <cell r="AQ9935">
            <v>14000029</v>
          </cell>
          <cell r="AR9935" t="str">
            <v>sd</v>
          </cell>
          <cell r="AS9935">
            <v>44250</v>
          </cell>
          <cell r="AT9935" t="str">
            <v>-POLIZA ESTABILIDAD ACTIVA</v>
          </cell>
          <cell r="AV9935" t="str">
            <v>sc</v>
          </cell>
        </row>
        <row r="9936">
          <cell r="AP9936">
            <v>24120958</v>
          </cell>
          <cell r="AQ9936">
            <v>14000029</v>
          </cell>
          <cell r="AR9936" t="str">
            <v>sd</v>
          </cell>
          <cell r="AS9936">
            <v>44053</v>
          </cell>
          <cell r="AT9936" t="str">
            <v>Puente 12-POLIZA ESTABILIDAD ACTIVA</v>
          </cell>
          <cell r="AV9936" t="str">
            <v>sc</v>
          </cell>
        </row>
        <row r="9937">
          <cell r="AP9937">
            <v>91013377</v>
          </cell>
          <cell r="AQ9937">
            <v>14000840</v>
          </cell>
          <cell r="AR9937" t="str">
            <v>sd</v>
          </cell>
          <cell r="AS9937">
            <v>44172</v>
          </cell>
          <cell r="AT9937" t="str">
            <v>Calzada 4-6 Separador 5-POLIZA ESTABILIDAD ACTIVA</v>
          </cell>
          <cell r="AV9937" t="str">
            <v>sc</v>
          </cell>
        </row>
        <row r="9938">
          <cell r="AP9938">
            <v>24121672</v>
          </cell>
          <cell r="AQ9938">
            <v>50001544</v>
          </cell>
          <cell r="AR9938" t="str">
            <v>sd</v>
          </cell>
          <cell r="AS9938">
            <v>44187</v>
          </cell>
          <cell r="AT9938" t="str">
            <v>Calzada 2-POLIZA ESTABILIDAD ACTIVA</v>
          </cell>
          <cell r="AV9938" t="str">
            <v>sc</v>
          </cell>
        </row>
        <row r="9939">
          <cell r="AP9939">
            <v>445755</v>
          </cell>
          <cell r="AQ9939">
            <v>19002629</v>
          </cell>
          <cell r="AR9939" t="str">
            <v>sd</v>
          </cell>
          <cell r="AS9939">
            <v>42912</v>
          </cell>
          <cell r="AT9939" t="str">
            <v>Anden1-3 Calzada2-POLIZA ESTABILIDAD ACTIVA</v>
          </cell>
          <cell r="AV9939" t="str">
            <v>sc</v>
          </cell>
        </row>
        <row r="9940">
          <cell r="AP9940">
            <v>24121087</v>
          </cell>
          <cell r="AQ9940">
            <v>14000577</v>
          </cell>
          <cell r="AR9940" t="str">
            <v>sd</v>
          </cell>
          <cell r="AS9940">
            <v>44099</v>
          </cell>
          <cell r="AT9940" t="str">
            <v>Calzada 4-6-8-10-POLIZA ESTABILIDAD Y CALIDAD ACTIVA</v>
          </cell>
          <cell r="AV9940" t="str">
            <v>sc</v>
          </cell>
        </row>
        <row r="9941">
          <cell r="AP9941">
            <v>24121090</v>
          </cell>
          <cell r="AQ9941">
            <v>14000577</v>
          </cell>
          <cell r="AR9941" t="str">
            <v>sd</v>
          </cell>
          <cell r="AS9941">
            <v>44099</v>
          </cell>
          <cell r="AT9941" t="str">
            <v>Calzada 4-6-8-10-POLIZA ESTABILIDAD Y CALIDAD ACTIVA</v>
          </cell>
          <cell r="AV9941" t="str">
            <v>sc</v>
          </cell>
        </row>
        <row r="9942">
          <cell r="AP9942">
            <v>505700</v>
          </cell>
          <cell r="AQ9942">
            <v>1002607</v>
          </cell>
          <cell r="AR9942" t="str">
            <v>sd</v>
          </cell>
          <cell r="AS9942">
            <v>44250</v>
          </cell>
          <cell r="AT9942" t="str">
            <v>-POLIZA ESTABILIDAD ACTIVA</v>
          </cell>
          <cell r="AV9942" t="str">
            <v>sc</v>
          </cell>
        </row>
        <row r="9943">
          <cell r="AP9943">
            <v>91015862</v>
          </cell>
          <cell r="AQ9943">
            <v>5005098</v>
          </cell>
          <cell r="AR9943" t="str">
            <v>sd</v>
          </cell>
          <cell r="AS9943">
            <v>42733</v>
          </cell>
          <cell r="AT9943" t="str">
            <v>Anden1-5 Calzada2-4 Sep3-POLIZA ESTABILIDAD ACTIVA</v>
          </cell>
          <cell r="AV9943" t="str">
            <v>sc</v>
          </cell>
        </row>
        <row r="9944">
          <cell r="AP9944">
            <v>506130</v>
          </cell>
          <cell r="AQ9944">
            <v>1001499</v>
          </cell>
          <cell r="AR9944" t="str">
            <v>sd</v>
          </cell>
          <cell r="AS9944">
            <v>44250</v>
          </cell>
          <cell r="AT9944" t="str">
            <v>-POLIZA ESTABILIDAD ACTIVA</v>
          </cell>
          <cell r="AV9944" t="str">
            <v>sc</v>
          </cell>
        </row>
        <row r="9945">
          <cell r="AP9945">
            <v>506130</v>
          </cell>
          <cell r="AQ9945">
            <v>1001499</v>
          </cell>
          <cell r="AR9945" t="str">
            <v>sd</v>
          </cell>
          <cell r="AS9945">
            <v>42946</v>
          </cell>
          <cell r="AT9945" t="str">
            <v>Calzada10-POLIZA ESTABILIDAD ACTIVA</v>
          </cell>
          <cell r="AV9945" t="str">
            <v>sc</v>
          </cell>
        </row>
        <row r="9946">
          <cell r="AP9946">
            <v>24119998</v>
          </cell>
          <cell r="AQ9946">
            <v>8004561</v>
          </cell>
          <cell r="AR9946" t="str">
            <v>sd</v>
          </cell>
          <cell r="AS9946">
            <v>44099</v>
          </cell>
          <cell r="AT9946" t="str">
            <v>Calzada 2-POLIZA ESTABILIDAD Y CALIDAD ACTIVA</v>
          </cell>
          <cell r="AV9946" t="str">
            <v>sc</v>
          </cell>
        </row>
        <row r="9947">
          <cell r="AP9947">
            <v>902742</v>
          </cell>
          <cell r="AQ9947">
            <v>13001251</v>
          </cell>
          <cell r="AR9947" t="str">
            <v>sd</v>
          </cell>
          <cell r="AS9947">
            <v>44018</v>
          </cell>
          <cell r="AT9947" t="str">
            <v>Puente 14-POLIZA ESTABILIDAD ACTIVA</v>
          </cell>
          <cell r="AV9947" t="str">
            <v>sc</v>
          </cell>
        </row>
        <row r="9948">
          <cell r="AP9948">
            <v>902742</v>
          </cell>
          <cell r="AQ9948">
            <v>13001251</v>
          </cell>
          <cell r="AR9948" t="str">
            <v>sd</v>
          </cell>
          <cell r="AS9948">
            <v>44250</v>
          </cell>
          <cell r="AT9948" t="str">
            <v>-POLIZA ESTABILIDAD ACTIVA</v>
          </cell>
          <cell r="AV9948" t="str">
            <v>sc</v>
          </cell>
        </row>
        <row r="9949">
          <cell r="AP9949">
            <v>24121026</v>
          </cell>
          <cell r="AQ9949">
            <v>14000352</v>
          </cell>
          <cell r="AR9949" t="str">
            <v>sd</v>
          </cell>
          <cell r="AS9949">
            <v>44250</v>
          </cell>
          <cell r="AT9949" t="str">
            <v>-POLIZA ESTABILIDAD ACTIVA</v>
          </cell>
          <cell r="AV9949" t="str">
            <v>sc</v>
          </cell>
        </row>
        <row r="9950">
          <cell r="AP9950">
            <v>527724</v>
          </cell>
          <cell r="AQ9950">
            <v>2002327</v>
          </cell>
          <cell r="AR9950" t="str">
            <v>sd</v>
          </cell>
          <cell r="AS9950">
            <v>43964</v>
          </cell>
          <cell r="AT9950" t="str">
            <v>Calzada 2-POLIZA ESTABILIDAD ACTIVA</v>
          </cell>
          <cell r="AV9950" t="str">
            <v>sc</v>
          </cell>
        </row>
        <row r="9951">
          <cell r="AP9951">
            <v>24119655</v>
          </cell>
          <cell r="AQ9951">
            <v>1002607</v>
          </cell>
          <cell r="AR9951" t="str">
            <v>sd</v>
          </cell>
          <cell r="AS9951">
            <v>44250</v>
          </cell>
          <cell r="AT9951" t="str">
            <v>-POLIZA ESTABILIDAD ACTIVA</v>
          </cell>
          <cell r="AV9951" t="str">
            <v>sc</v>
          </cell>
        </row>
        <row r="9952">
          <cell r="AP9952">
            <v>462907</v>
          </cell>
          <cell r="AQ9952">
            <v>19011556</v>
          </cell>
          <cell r="AR9952" t="str">
            <v>sd</v>
          </cell>
          <cell r="AS9952">
            <v>42912</v>
          </cell>
          <cell r="AT9952" t="str">
            <v>Anden1-3 Calzada2-POLIZA ESTABILIDAD ACTIVA</v>
          </cell>
          <cell r="AV9952" t="str">
            <v>sc</v>
          </cell>
        </row>
        <row r="9953">
          <cell r="AP9953">
            <v>91020704</v>
          </cell>
          <cell r="AQ9953">
            <v>11007736</v>
          </cell>
          <cell r="AR9953" t="str">
            <v>sd</v>
          </cell>
          <cell r="AS9953">
            <v>44096</v>
          </cell>
          <cell r="AT9953" t="str">
            <v>Anden 1-9-POLIZA ESTABILIDAD ACTIVA</v>
          </cell>
          <cell r="AV9953" t="str">
            <v>sc</v>
          </cell>
        </row>
        <row r="9954">
          <cell r="AP9954">
            <v>91024194</v>
          </cell>
          <cell r="AQ9954">
            <v>9000833</v>
          </cell>
          <cell r="AR9954" t="str">
            <v>sd</v>
          </cell>
          <cell r="AS9954">
            <v>42978</v>
          </cell>
          <cell r="AT9954" t="str">
            <v>A1-18Cal11-13-15-16-2-4-6-8Ci10Sep12-14-16-3-5-7-9-POLIZA ESTABILIDAD ACTIVA</v>
          </cell>
          <cell r="AV9954" t="str">
            <v>sc</v>
          </cell>
        </row>
        <row r="9955">
          <cell r="AP9955">
            <v>505926</v>
          </cell>
          <cell r="AQ9955">
            <v>1001607</v>
          </cell>
          <cell r="AR9955" t="str">
            <v>sd</v>
          </cell>
          <cell r="AS9955">
            <v>44250</v>
          </cell>
          <cell r="AT9955" t="str">
            <v>-POLIZA ESTABILIDAD ACTIVA</v>
          </cell>
          <cell r="AV9955" t="str">
            <v>sc</v>
          </cell>
        </row>
        <row r="9956">
          <cell r="AP9956">
            <v>24119654</v>
          </cell>
          <cell r="AQ9956">
            <v>1002607</v>
          </cell>
          <cell r="AR9956" t="str">
            <v>sd</v>
          </cell>
          <cell r="AS9956">
            <v>44250</v>
          </cell>
          <cell r="AT9956" t="str">
            <v>-POLIZA ESTABILIDAD ACTIVA</v>
          </cell>
          <cell r="AV9956" t="str">
            <v>sc</v>
          </cell>
        </row>
        <row r="9957">
          <cell r="AP9957">
            <v>91018940</v>
          </cell>
          <cell r="AQ9957">
            <v>50006321</v>
          </cell>
          <cell r="AR9957" t="str">
            <v>sd</v>
          </cell>
          <cell r="AS9957">
            <v>43499</v>
          </cell>
          <cell r="AT9957" t="str">
            <v>-POLIZA ESTABILIDAD ACTIVA</v>
          </cell>
          <cell r="AV9957" t="str">
            <v>sc</v>
          </cell>
        </row>
        <row r="9958">
          <cell r="AP9958">
            <v>91018900</v>
          </cell>
          <cell r="AQ9958">
            <v>9000931</v>
          </cell>
          <cell r="AR9958" t="str">
            <v>sd</v>
          </cell>
          <cell r="AS9958">
            <v>42978</v>
          </cell>
          <cell r="AT9958" t="str">
            <v>Anden1-11 Calzada10-2-4-8 Ciclo6 Sep3-5-7-9-POLIZA ESTABILIDAD ACTIVA</v>
          </cell>
          <cell r="AV9958" t="str">
            <v>sc</v>
          </cell>
        </row>
        <row r="9959">
          <cell r="AP9959">
            <v>507656</v>
          </cell>
          <cell r="AQ9959">
            <v>1001347</v>
          </cell>
          <cell r="AR9959" t="str">
            <v>sd</v>
          </cell>
          <cell r="AS9959">
            <v>44250</v>
          </cell>
          <cell r="AT9959" t="str">
            <v>-POLIZA ESTABILIDAD ACTIVA</v>
          </cell>
          <cell r="AV9959" t="str">
            <v>sc</v>
          </cell>
        </row>
        <row r="9960">
          <cell r="AP9960">
            <v>144160</v>
          </cell>
          <cell r="AQ9960">
            <v>3001037</v>
          </cell>
          <cell r="AR9960" t="str">
            <v>sd</v>
          </cell>
          <cell r="AS9960">
            <v>42765</v>
          </cell>
          <cell r="AT9960" t="str">
            <v>Anden 1, Calzada2, Separador3, Calzada4, Anden5 -POLIZA ESTABILIDAD ACTIVA</v>
          </cell>
          <cell r="AV9960" t="str">
            <v>sc</v>
          </cell>
        </row>
        <row r="9961">
          <cell r="AP9961">
            <v>24122485</v>
          </cell>
          <cell r="AQ9961">
            <v>50006732</v>
          </cell>
          <cell r="AR9961" t="str">
            <v>sd</v>
          </cell>
          <cell r="AS9961">
            <v>44099</v>
          </cell>
          <cell r="AT9961" t="str">
            <v>Calzada 4-6-POLIZA ESTABILIDAD Y CALIDAD ACTIVA</v>
          </cell>
          <cell r="AV9961" t="str">
            <v>sc</v>
          </cell>
        </row>
        <row r="9962">
          <cell r="AP9962">
            <v>24122508</v>
          </cell>
          <cell r="AQ9962">
            <v>50006738</v>
          </cell>
          <cell r="AR9962" t="str">
            <v>sd</v>
          </cell>
          <cell r="AS9962">
            <v>44099</v>
          </cell>
          <cell r="AT9962" t="str">
            <v>Calzada 2-4-6-POLIZA ESTABILIDAD Y CALIDAD ACTIVA</v>
          </cell>
          <cell r="AV9962" t="str">
            <v>sc</v>
          </cell>
        </row>
        <row r="9963">
          <cell r="AP9963">
            <v>24122413</v>
          </cell>
          <cell r="AQ9963">
            <v>50006643</v>
          </cell>
          <cell r="AR9963" t="str">
            <v>sd</v>
          </cell>
          <cell r="AS9963">
            <v>44099</v>
          </cell>
          <cell r="AT9963" t="str">
            <v>Calzada 2-4-6-POLIZA ESTABILIDAD Y CALIDAD ACTIVA</v>
          </cell>
          <cell r="AV9963" t="str">
            <v>sc</v>
          </cell>
        </row>
        <row r="9964">
          <cell r="AP9964">
            <v>504956</v>
          </cell>
          <cell r="AQ9964">
            <v>2000409</v>
          </cell>
          <cell r="AR9964" t="str">
            <v>sd</v>
          </cell>
          <cell r="AS9964">
            <v>42946</v>
          </cell>
          <cell r="AT9964" t="str">
            <v>Calzada6-8-POLIZA ESTABILIDAD ACTIVA</v>
          </cell>
          <cell r="AV9964" t="str">
            <v>sc</v>
          </cell>
        </row>
        <row r="9965">
          <cell r="AP9965">
            <v>183149</v>
          </cell>
          <cell r="AQ9965">
            <v>14000917</v>
          </cell>
          <cell r="AR9965" t="str">
            <v>sd</v>
          </cell>
          <cell r="AS9965">
            <v>42999</v>
          </cell>
          <cell r="AT9965" t="str">
            <v>Anden1-3-POLIZA ESTABILIDAD ACTIVA</v>
          </cell>
          <cell r="AV9965" t="str">
            <v>sc</v>
          </cell>
        </row>
        <row r="9966">
          <cell r="AP9966">
            <v>91015536</v>
          </cell>
          <cell r="AQ9966">
            <v>5006441</v>
          </cell>
          <cell r="AR9966" t="str">
            <v>sd</v>
          </cell>
          <cell r="AS9966">
            <v>42733</v>
          </cell>
          <cell r="AT9966" t="str">
            <v>Anden1-5 Calzada2-4 Sep3-POLIZA ESTABILIDAD ACTIVA</v>
          </cell>
          <cell r="AV9966" t="str">
            <v>sc</v>
          </cell>
        </row>
        <row r="9967">
          <cell r="AP9967">
            <v>507660</v>
          </cell>
          <cell r="AQ9967">
            <v>1001347</v>
          </cell>
          <cell r="AR9967" t="str">
            <v>sd</v>
          </cell>
          <cell r="AS9967">
            <v>44250</v>
          </cell>
          <cell r="AT9967" t="str">
            <v>-POLIZA ESTABILIDAD ACTIVA</v>
          </cell>
          <cell r="AV9967" t="str">
            <v>sc</v>
          </cell>
        </row>
        <row r="9968">
          <cell r="AP9968">
            <v>503386</v>
          </cell>
          <cell r="AQ9968">
            <v>1006240</v>
          </cell>
          <cell r="AR9968" t="str">
            <v>sd</v>
          </cell>
          <cell r="AS9968">
            <v>43412</v>
          </cell>
          <cell r="AT9968" t="str">
            <v>Anden 1-7 Calzada 2-4 Separador 3-5 Cicloruta 6-POLIZA ESTABILIDAD ACTIVA</v>
          </cell>
          <cell r="AV9968" t="str">
            <v>sc</v>
          </cell>
        </row>
        <row r="9969">
          <cell r="AP9969">
            <v>506260</v>
          </cell>
          <cell r="AQ9969">
            <v>1005256</v>
          </cell>
          <cell r="AR9969" t="str">
            <v>sd</v>
          </cell>
          <cell r="AS9969">
            <v>42946</v>
          </cell>
          <cell r="AT9969" t="str">
            <v>Puente16-POLIZA ESTABILIDAD ACTIVA</v>
          </cell>
          <cell r="AV9969" t="str">
            <v>sc</v>
          </cell>
        </row>
        <row r="9970">
          <cell r="AP9970">
            <v>91011327</v>
          </cell>
          <cell r="AQ9970">
            <v>3000465</v>
          </cell>
          <cell r="AR9970" t="str">
            <v>sd</v>
          </cell>
          <cell r="AS9970">
            <v>43499</v>
          </cell>
          <cell r="AT9970" t="str">
            <v>-POLIZA ESTABILIDAD ACTIVA</v>
          </cell>
          <cell r="AV9970" t="str">
            <v>sc</v>
          </cell>
        </row>
        <row r="9971">
          <cell r="AP9971">
            <v>24120954</v>
          </cell>
          <cell r="AQ9971">
            <v>14000023</v>
          </cell>
          <cell r="AR9971" t="str">
            <v>sd</v>
          </cell>
          <cell r="AS9971">
            <v>44018</v>
          </cell>
          <cell r="AT9971" t="str">
            <v>Puente 12-POLIZA ESTABILIDAD ACTIVA</v>
          </cell>
          <cell r="AV9971" t="str">
            <v>sc</v>
          </cell>
        </row>
        <row r="9972">
          <cell r="AP9972">
            <v>24120954</v>
          </cell>
          <cell r="AQ9972">
            <v>14000023</v>
          </cell>
          <cell r="AR9972" t="str">
            <v>sd</v>
          </cell>
          <cell r="AS9972">
            <v>44250</v>
          </cell>
          <cell r="AT9972" t="str">
            <v>-POLIZA ESTABILIDAD ACTIVA</v>
          </cell>
          <cell r="AV9972" t="str">
            <v>sc</v>
          </cell>
        </row>
        <row r="9973">
          <cell r="AP9973">
            <v>24120792</v>
          </cell>
          <cell r="AQ9973">
            <v>12001241</v>
          </cell>
          <cell r="AR9973" t="str">
            <v>sd</v>
          </cell>
          <cell r="AS9973">
            <v>44250</v>
          </cell>
          <cell r="AT9973" t="str">
            <v>-POLIZA ESTABILIDAD ACTIVA</v>
          </cell>
          <cell r="AV9973" t="str">
            <v>sc</v>
          </cell>
        </row>
        <row r="9974">
          <cell r="AP9974">
            <v>24120836</v>
          </cell>
          <cell r="AQ9974">
            <v>13000255</v>
          </cell>
          <cell r="AR9974" t="str">
            <v>sd</v>
          </cell>
          <cell r="AS9974">
            <v>44250</v>
          </cell>
          <cell r="AT9974" t="str">
            <v>-POLIZA ESTABILIDAD ACTIVA</v>
          </cell>
          <cell r="AV9974" t="str">
            <v>sc</v>
          </cell>
        </row>
        <row r="9975">
          <cell r="AP9975">
            <v>91012390</v>
          </cell>
          <cell r="AQ9975">
            <v>13001452</v>
          </cell>
          <cell r="AR9975" t="str">
            <v>sd</v>
          </cell>
          <cell r="AS9975">
            <v>44250</v>
          </cell>
          <cell r="AT9975" t="str">
            <v>-POLIZA ESTABILIDAD ACTIVA</v>
          </cell>
          <cell r="AV9975" t="str">
            <v>sc</v>
          </cell>
        </row>
        <row r="9976">
          <cell r="AP9976">
            <v>515812</v>
          </cell>
          <cell r="AQ9976">
            <v>50008972</v>
          </cell>
          <cell r="AR9976" t="str">
            <v>sd</v>
          </cell>
          <cell r="AS9976">
            <v>44096</v>
          </cell>
          <cell r="AT9976" t="str">
            <v>Anden 1-POLIZA ESTABILIDAD ACTIVA</v>
          </cell>
          <cell r="AV9976" t="str">
            <v>sc</v>
          </cell>
        </row>
        <row r="9977">
          <cell r="AP9977">
            <v>515812</v>
          </cell>
          <cell r="AQ9977">
            <v>50008972</v>
          </cell>
          <cell r="AR9977" t="str">
            <v>sd</v>
          </cell>
          <cell r="AS9977">
            <v>42962</v>
          </cell>
          <cell r="AT9977" t="str">
            <v>Calzada4-POLIZA ESTABILIDAD ACTIVA</v>
          </cell>
          <cell r="AV9977" t="str">
            <v>sc</v>
          </cell>
        </row>
        <row r="9978">
          <cell r="AP9978">
            <v>320218</v>
          </cell>
          <cell r="AQ9978">
            <v>6000052</v>
          </cell>
          <cell r="AR9978" t="str">
            <v>sd</v>
          </cell>
          <cell r="AS9978">
            <v>42912</v>
          </cell>
          <cell r="AT9978" t="str">
            <v>Calzada2-POLIZA ESTABILIDAD ACTIVA</v>
          </cell>
          <cell r="AV9978" t="str">
            <v>sc</v>
          </cell>
        </row>
        <row r="9979">
          <cell r="AP9979">
            <v>24121768</v>
          </cell>
          <cell r="AQ9979">
            <v>50004992</v>
          </cell>
          <cell r="AR9979" t="str">
            <v>sd</v>
          </cell>
          <cell r="AS9979">
            <v>43866</v>
          </cell>
          <cell r="AT9979" t="str">
            <v>Cuneta1, Calzada2, Cuneta3-POLIZA ESTABILIDAD ACTIVA</v>
          </cell>
          <cell r="AV9979" t="str">
            <v>sc</v>
          </cell>
        </row>
        <row r="9980">
          <cell r="AP9980">
            <v>471248</v>
          </cell>
          <cell r="AQ9980">
            <v>4007416</v>
          </cell>
          <cell r="AR9980" t="str">
            <v>sd</v>
          </cell>
          <cell r="AS9980">
            <v>42999</v>
          </cell>
          <cell r="AT9980" t="str">
            <v>Anden1-11-3 Calzada10-4-6-8 Ciclo2 Sep5-7-9-POLIZA ESTABILIDAD ACTIVA</v>
          </cell>
          <cell r="AV9980" t="str">
            <v>sc</v>
          </cell>
        </row>
        <row r="9981">
          <cell r="AP9981">
            <v>361746</v>
          </cell>
          <cell r="AQ9981">
            <v>7004609</v>
          </cell>
          <cell r="AR9981" t="str">
            <v>sd</v>
          </cell>
          <cell r="AS9981">
            <v>43748</v>
          </cell>
          <cell r="AT9981" t="str">
            <v>Anden 1-POLIZA ESTABILIDAD ACTIVA</v>
          </cell>
          <cell r="AV9981" t="str">
            <v>VIABLE</v>
          </cell>
        </row>
        <row r="9982">
          <cell r="AP9982">
            <v>91024592</v>
          </cell>
          <cell r="AQ9982">
            <v>11003285</v>
          </cell>
          <cell r="AR9982" t="str">
            <v>sd</v>
          </cell>
          <cell r="AS9982">
            <v>44096</v>
          </cell>
          <cell r="AT9982" t="str">
            <v>Anden 1-9-POLIZA ESTABILIDAD ACTIVA</v>
          </cell>
          <cell r="AV9982" t="str">
            <v>sc</v>
          </cell>
        </row>
        <row r="9983">
          <cell r="AP9983">
            <v>2502929</v>
          </cell>
          <cell r="AQ9983">
            <v>7005187</v>
          </cell>
          <cell r="AR9983" t="str">
            <v>sd</v>
          </cell>
          <cell r="AS9983">
            <v>44048</v>
          </cell>
          <cell r="AT9983" t="str">
            <v>Calzada 4-6-POLIZA ESTABILIDAD ACTIVA</v>
          </cell>
          <cell r="AV9983" t="str">
            <v>sc</v>
          </cell>
        </row>
        <row r="9984">
          <cell r="AP9984">
            <v>24121271</v>
          </cell>
          <cell r="AQ9984">
            <v>16000325</v>
          </cell>
          <cell r="AR9984" t="str">
            <v>sd</v>
          </cell>
          <cell r="AS9984">
            <v>44099</v>
          </cell>
          <cell r="AT9984" t="str">
            <v>Anden 13-POLIZA ESTABILIDAD Y CALIDAD ACTIVA</v>
          </cell>
          <cell r="AV9984" t="str">
            <v>sc</v>
          </cell>
        </row>
        <row r="9985">
          <cell r="AP9985">
            <v>514386</v>
          </cell>
          <cell r="AQ9985">
            <v>12001369</v>
          </cell>
          <cell r="AR9985" t="str">
            <v>sd</v>
          </cell>
          <cell r="AS9985">
            <v>44250</v>
          </cell>
          <cell r="AT9985" t="str">
            <v>-POLIZA ESTABILIDAD ACTIVA</v>
          </cell>
          <cell r="AV9985" t="str">
            <v>sc</v>
          </cell>
        </row>
        <row r="9986">
          <cell r="AP9986">
            <v>514386</v>
          </cell>
          <cell r="AQ9986">
            <v>12001369</v>
          </cell>
          <cell r="AR9986" t="str">
            <v>sd</v>
          </cell>
          <cell r="AS9986">
            <v>44119</v>
          </cell>
          <cell r="AT9986" t="str">
            <v>Calzada 6-POLIZA ESTABILIDAD ACTIVA</v>
          </cell>
          <cell r="AV9986" t="str">
            <v>sc</v>
          </cell>
        </row>
        <row r="9987">
          <cell r="AP9987">
            <v>387600</v>
          </cell>
          <cell r="AQ9987">
            <v>9003017</v>
          </cell>
          <cell r="AR9987" t="str">
            <v>sd</v>
          </cell>
          <cell r="AS9987">
            <v>43439</v>
          </cell>
          <cell r="AT9987" t="str">
            <v>Calzada2-POLIZA ESTABILIDAD ACTIVA</v>
          </cell>
          <cell r="AV9987" t="str">
            <v>VIABLE</v>
          </cell>
        </row>
        <row r="9988">
          <cell r="AP9988">
            <v>383519</v>
          </cell>
          <cell r="AQ9988">
            <v>9001360</v>
          </cell>
          <cell r="AR9988" t="str">
            <v>sd</v>
          </cell>
          <cell r="AS9988">
            <v>43142</v>
          </cell>
          <cell r="AT9988" t="str">
            <v>Calzada2-POLIZA ESTABILIDAD ACTIVA</v>
          </cell>
          <cell r="AV9988" t="str">
            <v>VIABLE</v>
          </cell>
        </row>
        <row r="9989">
          <cell r="AP9989">
            <v>24120845</v>
          </cell>
          <cell r="AQ9989">
            <v>3000711</v>
          </cell>
          <cell r="AR9989" t="str">
            <v>sd</v>
          </cell>
          <cell r="AS9989">
            <v>43499</v>
          </cell>
          <cell r="AT9989" t="str">
            <v>-POLIZA ESTABILIDAD ACTIVA</v>
          </cell>
          <cell r="AV9989" t="str">
            <v>sc</v>
          </cell>
        </row>
        <row r="9990">
          <cell r="AP9990">
            <v>24123783</v>
          </cell>
          <cell r="AQ9990">
            <v>4007627</v>
          </cell>
          <cell r="AR9990" t="str">
            <v>sd</v>
          </cell>
          <cell r="AS9990">
            <v>42999</v>
          </cell>
          <cell r="AT9990" t="str">
            <v>Anden1-11-3 Calzada10-4-6-8 Ciclo2 Sep5-7-9-POLIZA ESTABILIDAD ACTIVA</v>
          </cell>
          <cell r="AV9990" t="str">
            <v>sc</v>
          </cell>
        </row>
        <row r="9991">
          <cell r="AP9991">
            <v>605955</v>
          </cell>
          <cell r="AQ9991">
            <v>18002326</v>
          </cell>
          <cell r="AR9991" t="str">
            <v>sd</v>
          </cell>
          <cell r="AS9991">
            <v>43065</v>
          </cell>
          <cell r="AT9991" t="str">
            <v>Calzada6-POLIZA ESTABILIDAD ACTIVA</v>
          </cell>
          <cell r="AV9991" t="str">
            <v>sc</v>
          </cell>
        </row>
        <row r="9992">
          <cell r="AP9992">
            <v>902785</v>
          </cell>
          <cell r="AQ9992">
            <v>13001510</v>
          </cell>
          <cell r="AR9992" t="str">
            <v>sd</v>
          </cell>
          <cell r="AS9992">
            <v>44250</v>
          </cell>
          <cell r="AT9992" t="str">
            <v>-POLIZA ESTABILIDAD ACTIVA</v>
          </cell>
          <cell r="AV9992" t="str">
            <v>sc</v>
          </cell>
        </row>
        <row r="9993">
          <cell r="AP9993">
            <v>307010</v>
          </cell>
          <cell r="AQ9993">
            <v>5007709</v>
          </cell>
          <cell r="AR9993" t="str">
            <v>sd</v>
          </cell>
          <cell r="AS9993">
            <v>42733</v>
          </cell>
          <cell r="AT9993" t="str">
            <v>Anden1-5 Calzada2-4 Sep3-POLIZA ESTABILIDAD ACTIVA</v>
          </cell>
          <cell r="AV9993" t="str">
            <v>sc</v>
          </cell>
        </row>
        <row r="9994">
          <cell r="AP9994">
            <v>91018908</v>
          </cell>
          <cell r="AQ9994">
            <v>9000894</v>
          </cell>
          <cell r="AR9994" t="str">
            <v>sd</v>
          </cell>
          <cell r="AS9994">
            <v>42978</v>
          </cell>
          <cell r="AT9994" t="str">
            <v>Anden1-11 Calzada10-2-4-8 Ciclo6 Sep3-5-7-9-POLIZA ESTABILIDAD ACTIVA</v>
          </cell>
          <cell r="AV9994" t="str">
            <v>sc</v>
          </cell>
        </row>
        <row r="9995">
          <cell r="AP9995">
            <v>91018968</v>
          </cell>
          <cell r="AQ9995">
            <v>50008648</v>
          </cell>
          <cell r="AR9995" t="str">
            <v>sd</v>
          </cell>
          <cell r="AS9995">
            <v>43499</v>
          </cell>
          <cell r="AT9995" t="str">
            <v>-POLIZA ESTABILIDAD ACTIVA</v>
          </cell>
          <cell r="AV9995" t="str">
            <v>sc</v>
          </cell>
        </row>
        <row r="9996">
          <cell r="AP9996">
            <v>91010572</v>
          </cell>
          <cell r="AQ9996">
            <v>3002459</v>
          </cell>
          <cell r="AR9996" t="str">
            <v>sd</v>
          </cell>
          <cell r="AS9996">
            <v>42765</v>
          </cell>
          <cell r="AT9996" t="str">
            <v>Anden 1, Calzada2, Separador3, Calzada4, Anden5 -POLIZA ESTABILIDAD ACTIVA</v>
          </cell>
          <cell r="AV9996" t="str">
            <v>sc</v>
          </cell>
        </row>
        <row r="9997">
          <cell r="AP9997">
            <v>506273</v>
          </cell>
          <cell r="AQ9997">
            <v>1001242</v>
          </cell>
          <cell r="AR9997" t="str">
            <v>sd</v>
          </cell>
          <cell r="AS9997">
            <v>44250</v>
          </cell>
          <cell r="AT9997" t="str">
            <v>-POLIZA ESTABILIDAD ACTIVA</v>
          </cell>
          <cell r="AV9997" t="str">
            <v>sc</v>
          </cell>
        </row>
        <row r="9998">
          <cell r="AP9998">
            <v>91011469</v>
          </cell>
          <cell r="AQ9998">
            <v>16004637</v>
          </cell>
          <cell r="AR9998" t="str">
            <v>sd</v>
          </cell>
          <cell r="AS9998">
            <v>43555</v>
          </cell>
          <cell r="AT9998" t="str">
            <v>Puente6-POLIZA ESTABILIDAD ACTIVA</v>
          </cell>
          <cell r="AV9998" t="str">
            <v>sc</v>
          </cell>
        </row>
        <row r="9999">
          <cell r="AP9999">
            <v>510513</v>
          </cell>
          <cell r="AQ9999">
            <v>11000327</v>
          </cell>
          <cell r="AR9999" t="str">
            <v>sd</v>
          </cell>
          <cell r="AS9999">
            <v>43412</v>
          </cell>
          <cell r="AT9999" t="str">
            <v>Anden 1 Cicloruta 2 Separador 3-5 Calzada 4-POLIZA ESTABILIDAD ACTIVA</v>
          </cell>
          <cell r="AV9999" t="str">
            <v>sc</v>
          </cell>
        </row>
        <row r="10000">
          <cell r="AP10000">
            <v>902759</v>
          </cell>
          <cell r="AQ10000">
            <v>13001393</v>
          </cell>
          <cell r="AR10000" t="str">
            <v>sd</v>
          </cell>
          <cell r="AS10000">
            <v>44250</v>
          </cell>
          <cell r="AT10000" t="str">
            <v>-POLIZA ESTABILIDAD ACTIVA</v>
          </cell>
          <cell r="AV10000" t="str">
            <v>sc</v>
          </cell>
        </row>
        <row r="10001">
          <cell r="AP10001">
            <v>530461</v>
          </cell>
          <cell r="AQ10001">
            <v>8004759</v>
          </cell>
          <cell r="AR10001" t="str">
            <v>sd</v>
          </cell>
          <cell r="AS10001">
            <v>44096</v>
          </cell>
          <cell r="AT10001" t="str">
            <v>Separador 3-POLIZA ESTABILIDAD ACTIVA</v>
          </cell>
          <cell r="AV10001" t="str">
            <v>sc</v>
          </cell>
        </row>
        <row r="10002">
          <cell r="AP10002">
            <v>91014295</v>
          </cell>
          <cell r="AQ10002">
            <v>9004405</v>
          </cell>
          <cell r="AR10002" t="str">
            <v>sd</v>
          </cell>
          <cell r="AS10002">
            <v>42911</v>
          </cell>
          <cell r="AT10002" t="str">
            <v>Anden 1-5 Calzada 2-4 Sep3-CERTIFICADO MODIFICACION ESTA* ACTIVA</v>
          </cell>
          <cell r="AV10002" t="str">
            <v>sc</v>
          </cell>
        </row>
        <row r="10003">
          <cell r="AP10003">
            <v>158696</v>
          </cell>
          <cell r="AQ10003">
            <v>10007918</v>
          </cell>
          <cell r="AR10003" t="str">
            <v>sd</v>
          </cell>
          <cell r="AS10003">
            <v>43142</v>
          </cell>
          <cell r="AT10003" t="str">
            <v>Calzada2-POLIZA ESTABILIDAD ACTIVA</v>
          </cell>
          <cell r="AV10003" t="str">
            <v>sc</v>
          </cell>
        </row>
        <row r="10004">
          <cell r="AP10004">
            <v>91015866</v>
          </cell>
          <cell r="AQ10004">
            <v>5005251</v>
          </cell>
          <cell r="AR10004" t="str">
            <v>sd</v>
          </cell>
          <cell r="AS10004">
            <v>42733</v>
          </cell>
          <cell r="AT10004" t="str">
            <v>Anden1-5 Calzada2-4 Sep3-POLIZA ESTABILIDAD ACTIVA</v>
          </cell>
          <cell r="AV10004" t="str">
            <v>sc</v>
          </cell>
        </row>
        <row r="10005">
          <cell r="AP10005">
            <v>525553</v>
          </cell>
          <cell r="AQ10005">
            <v>1004194</v>
          </cell>
          <cell r="AR10005" t="str">
            <v>sd</v>
          </cell>
          <cell r="AS10005">
            <v>42946</v>
          </cell>
          <cell r="AT10005" t="str">
            <v>Calzada12-POLIZA ESTABILIDAD ACTIVA</v>
          </cell>
          <cell r="AV10005" t="str">
            <v>sc</v>
          </cell>
        </row>
        <row r="10006">
          <cell r="AP10006">
            <v>91024399</v>
          </cell>
          <cell r="AQ10006">
            <v>3002328</v>
          </cell>
          <cell r="AR10006" t="str">
            <v>sd</v>
          </cell>
          <cell r="AS10006">
            <v>43499</v>
          </cell>
          <cell r="AT10006" t="str">
            <v>-POLIZA ESTABILIDAD ACTIVA</v>
          </cell>
          <cell r="AV10006" t="str">
            <v>sc</v>
          </cell>
        </row>
        <row r="10007">
          <cell r="AP10007">
            <v>527700</v>
          </cell>
          <cell r="AQ10007">
            <v>2002348</v>
          </cell>
          <cell r="AR10007" t="str">
            <v>sd</v>
          </cell>
          <cell r="AS10007">
            <v>43964</v>
          </cell>
          <cell r="AT10007" t="str">
            <v>Calzada 2-POLIZA ESTABILIDAD ACTIVA</v>
          </cell>
          <cell r="AV10007" t="str">
            <v>sc</v>
          </cell>
        </row>
        <row r="10008">
          <cell r="AP10008">
            <v>24121740</v>
          </cell>
          <cell r="AQ10008">
            <v>50003462</v>
          </cell>
          <cell r="AR10008" t="str">
            <v>sd</v>
          </cell>
          <cell r="AS10008">
            <v>42946</v>
          </cell>
          <cell r="AT10008" t="str">
            <v>Calzada12-POLIZA ESTABILIDAD ACTIVA</v>
          </cell>
          <cell r="AV10008" t="str">
            <v>sc</v>
          </cell>
        </row>
        <row r="10009">
          <cell r="AP10009">
            <v>24121740</v>
          </cell>
          <cell r="AQ10009">
            <v>50003462</v>
          </cell>
          <cell r="AR10009" t="str">
            <v>sd</v>
          </cell>
          <cell r="AS10009">
            <v>44250</v>
          </cell>
          <cell r="AT10009" t="str">
            <v>-POLIZA ESTABILIDAD ACTIVA</v>
          </cell>
          <cell r="AV10009" t="str">
            <v>sc</v>
          </cell>
        </row>
        <row r="10010">
          <cell r="AP10010">
            <v>24120298</v>
          </cell>
          <cell r="AQ10010">
            <v>3000698</v>
          </cell>
          <cell r="AR10010" t="str">
            <v>sd</v>
          </cell>
          <cell r="AS10010">
            <v>43499</v>
          </cell>
          <cell r="AT10010" t="str">
            <v>-POLIZA ESTABILIDAD ACTIVA</v>
          </cell>
          <cell r="AV10010" t="str">
            <v>sc</v>
          </cell>
        </row>
        <row r="10011">
          <cell r="AP10011">
            <v>506271</v>
          </cell>
          <cell r="AQ10011">
            <v>1001242</v>
          </cell>
          <cell r="AR10011" t="str">
            <v>sd</v>
          </cell>
          <cell r="AS10011">
            <v>44250</v>
          </cell>
          <cell r="AT10011" t="str">
            <v>-POLIZA ESTABILIDAD ACTIVA</v>
          </cell>
          <cell r="AV10011" t="str">
            <v>sc</v>
          </cell>
        </row>
        <row r="10012">
          <cell r="AP10012">
            <v>2501961</v>
          </cell>
          <cell r="AQ10012">
            <v>13000088</v>
          </cell>
          <cell r="AR10012" t="str">
            <v>sd</v>
          </cell>
          <cell r="AS10012">
            <v>43336</v>
          </cell>
          <cell r="AT10012" t="str">
            <v>Anden2 Puente7-POLIZA ESTABILIDAD ACTIVA</v>
          </cell>
          <cell r="AV10012" t="str">
            <v>sc</v>
          </cell>
        </row>
        <row r="10013">
          <cell r="AP10013">
            <v>2501961</v>
          </cell>
          <cell r="AQ10013">
            <v>13000088</v>
          </cell>
          <cell r="AR10013" t="str">
            <v>sd</v>
          </cell>
          <cell r="AS10013">
            <v>43845</v>
          </cell>
          <cell r="AT10013" t="str">
            <v>Anden 6-POLIZA ESTABILIDAD ACTIVA</v>
          </cell>
          <cell r="AV10013" t="str">
            <v>sc</v>
          </cell>
        </row>
        <row r="10014">
          <cell r="AP10014">
            <v>902708</v>
          </cell>
          <cell r="AQ10014">
            <v>13000761</v>
          </cell>
          <cell r="AR10014" t="str">
            <v>sd</v>
          </cell>
          <cell r="AS10014">
            <v>44250</v>
          </cell>
          <cell r="AT10014" t="str">
            <v>-POLIZA ESTABILIDAD ACTIVA</v>
          </cell>
          <cell r="AV10014" t="str">
            <v>sc</v>
          </cell>
        </row>
        <row r="10015">
          <cell r="AP10015">
            <v>902708</v>
          </cell>
          <cell r="AQ10015">
            <v>13000761</v>
          </cell>
          <cell r="AR10015" t="str">
            <v>sd</v>
          </cell>
          <cell r="AS10015">
            <v>42949</v>
          </cell>
          <cell r="AT10015" t="str">
            <v>Anden13 Ciclo14-POLIZA ESTABILIDAD ACTIVA</v>
          </cell>
          <cell r="AV10015" t="str">
            <v>sc</v>
          </cell>
        </row>
        <row r="10016">
          <cell r="AP10016">
            <v>154197</v>
          </cell>
          <cell r="AQ10016">
            <v>8001035</v>
          </cell>
          <cell r="AR10016" t="str">
            <v>sd</v>
          </cell>
          <cell r="AS10016">
            <v>44424</v>
          </cell>
          <cell r="AT10016" t="str">
            <v xml:space="preserve">Anden 1-3-POLIZA ESTABILIDAD </v>
          </cell>
          <cell r="AV10016" t="str">
            <v>sc</v>
          </cell>
        </row>
        <row r="10017">
          <cell r="AP10017">
            <v>24121083</v>
          </cell>
          <cell r="AQ10017">
            <v>14000541</v>
          </cell>
          <cell r="AR10017" t="str">
            <v>sd</v>
          </cell>
          <cell r="AS10017">
            <v>44099</v>
          </cell>
          <cell r="AT10017" t="str">
            <v>Calzada 4-6-8-10-POLIZA ESTABILIDAD Y CALIDAD ACTIVA</v>
          </cell>
          <cell r="AV10017" t="str">
            <v>sc</v>
          </cell>
        </row>
        <row r="10018">
          <cell r="AP10018">
            <v>24119918</v>
          </cell>
          <cell r="AQ10018">
            <v>8002479</v>
          </cell>
          <cell r="AR10018" t="str">
            <v>sd</v>
          </cell>
          <cell r="AS10018">
            <v>44099</v>
          </cell>
          <cell r="AT10018" t="str">
            <v>Calzada 2-4-6-POLIZA ESTABILIDAD Y CALIDAD ACTIVA</v>
          </cell>
          <cell r="AV10018" t="str">
            <v>sc</v>
          </cell>
        </row>
        <row r="10019">
          <cell r="AP10019">
            <v>383347</v>
          </cell>
          <cell r="AQ10019">
            <v>9001300</v>
          </cell>
          <cell r="AR10019" t="str">
            <v>sd</v>
          </cell>
          <cell r="AS10019">
            <v>43745</v>
          </cell>
          <cell r="AT10019" t="str">
            <v>Calzada 4-POLIZA ESTABILIDAD ACTIVA</v>
          </cell>
          <cell r="AV10019" t="str">
            <v>VIABLE</v>
          </cell>
        </row>
        <row r="10020">
          <cell r="AP10020">
            <v>91015891</v>
          </cell>
          <cell r="AQ10020">
            <v>5004928</v>
          </cell>
          <cell r="AR10020" t="str">
            <v>sd</v>
          </cell>
          <cell r="AS10020">
            <v>42733</v>
          </cell>
          <cell r="AT10020" t="str">
            <v>Anden1-5 Calzada2-4 Sep3-POLIZA ESTABILIDAD ACTIVA</v>
          </cell>
          <cell r="AV10020" t="str">
            <v>sc</v>
          </cell>
        </row>
        <row r="10021">
          <cell r="AP10021">
            <v>415245</v>
          </cell>
          <cell r="AQ10021">
            <v>18001869</v>
          </cell>
          <cell r="AR10021" t="str">
            <v>sd</v>
          </cell>
          <cell r="AS10021">
            <v>43065</v>
          </cell>
          <cell r="AT10021" t="str">
            <v>Calzada4-POLIZA ESTABILIDAD ACTIVA</v>
          </cell>
          <cell r="AV10021" t="str">
            <v>sc</v>
          </cell>
        </row>
        <row r="10022">
          <cell r="AP10022">
            <v>91020708</v>
          </cell>
          <cell r="AQ10022">
            <v>11011791</v>
          </cell>
          <cell r="AR10022" t="str">
            <v>sd</v>
          </cell>
          <cell r="AS10022">
            <v>44096</v>
          </cell>
          <cell r="AT10022" t="str">
            <v>Anden 1-9-POLIZA ESTABILIDAD ACTIVA</v>
          </cell>
          <cell r="AV10022" t="str">
            <v>sc</v>
          </cell>
        </row>
        <row r="10023">
          <cell r="AP10023">
            <v>91024198</v>
          </cell>
          <cell r="AQ10023">
            <v>9004089</v>
          </cell>
          <cell r="AR10023" t="str">
            <v>sd</v>
          </cell>
          <cell r="AS10023">
            <v>44053</v>
          </cell>
          <cell r="AT10023" t="str">
            <v>Puente 10-POLIZA ESTABILIDAD ACTIVA</v>
          </cell>
          <cell r="AV10023" t="str">
            <v>sc</v>
          </cell>
        </row>
        <row r="10024">
          <cell r="AP10024">
            <v>91024301</v>
          </cell>
          <cell r="AQ10024">
            <v>10004329</v>
          </cell>
          <cell r="AR10024" t="str">
            <v>sd</v>
          </cell>
          <cell r="AS10024">
            <v>44119</v>
          </cell>
          <cell r="AT10024" t="str">
            <v>Calzada 2-4-POLIZA ESTABILIDAD ACTIVA</v>
          </cell>
          <cell r="AV10024" t="str">
            <v>sc</v>
          </cell>
        </row>
        <row r="10025">
          <cell r="AP10025">
            <v>91024300</v>
          </cell>
          <cell r="AQ10025">
            <v>10004329</v>
          </cell>
          <cell r="AR10025" t="str">
            <v>sd</v>
          </cell>
          <cell r="AS10025">
            <v>44119</v>
          </cell>
          <cell r="AT10025" t="str">
            <v>Calzada 2-4-POLIZA ESTABILIDAD ACTIVA</v>
          </cell>
          <cell r="AV10025" t="str">
            <v>sc</v>
          </cell>
        </row>
        <row r="10026">
          <cell r="AP10026">
            <v>24121089</v>
          </cell>
          <cell r="AQ10026">
            <v>14000577</v>
          </cell>
          <cell r="AR10026" t="str">
            <v>sd</v>
          </cell>
          <cell r="AS10026">
            <v>44099</v>
          </cell>
          <cell r="AT10026" t="str">
            <v>Calzada 4-6-8-10-POLIZA ESTABILIDAD Y CALIDAD ACTIVA</v>
          </cell>
          <cell r="AV10026" t="str">
            <v>sc</v>
          </cell>
        </row>
        <row r="10027">
          <cell r="AP10027">
            <v>24121446</v>
          </cell>
          <cell r="AQ10027">
            <v>16004526</v>
          </cell>
          <cell r="AR10027" t="str">
            <v>sd</v>
          </cell>
          <cell r="AS10027">
            <v>44466</v>
          </cell>
          <cell r="AT10027" t="str">
            <v>-POLIZA ESTABILIDAD ACTIVA</v>
          </cell>
          <cell r="AV10027" t="str">
            <v>sc</v>
          </cell>
        </row>
        <row r="10028">
          <cell r="AP10028">
            <v>24121446</v>
          </cell>
          <cell r="AQ10028">
            <v>16004526</v>
          </cell>
          <cell r="AR10028" t="str">
            <v>sd</v>
          </cell>
          <cell r="AS10028">
            <v>44018</v>
          </cell>
          <cell r="AT10028" t="str">
            <v>Puente 12-POLIZA ESTABILIDAD ACTIVA</v>
          </cell>
          <cell r="AV10028" t="str">
            <v>sc</v>
          </cell>
        </row>
        <row r="10029">
          <cell r="AP10029">
            <v>515223</v>
          </cell>
          <cell r="AQ10029">
            <v>8004536</v>
          </cell>
          <cell r="AR10029" t="str">
            <v>sd</v>
          </cell>
          <cell r="AS10029">
            <v>44099</v>
          </cell>
          <cell r="AT10029" t="str">
            <v>Calzada 2-4-POLIZA ESTABILIDAD Y CALIDAD ACTIVA</v>
          </cell>
          <cell r="AV10029" t="str">
            <v>sc</v>
          </cell>
        </row>
        <row r="10030">
          <cell r="AP10030">
            <v>24123526</v>
          </cell>
          <cell r="AQ10030">
            <v>50008504</v>
          </cell>
          <cell r="AR10030" t="str">
            <v>sd</v>
          </cell>
          <cell r="AS10030">
            <v>44018</v>
          </cell>
          <cell r="AT10030" t="str">
            <v>Puente 12-POLIZA ESTABILIDAD ACTIVA</v>
          </cell>
          <cell r="AV10030" t="str">
            <v>sc</v>
          </cell>
        </row>
        <row r="10031">
          <cell r="AP10031">
            <v>24123526</v>
          </cell>
          <cell r="AQ10031">
            <v>50008504</v>
          </cell>
          <cell r="AR10031" t="str">
            <v>sd</v>
          </cell>
          <cell r="AS10031">
            <v>44250</v>
          </cell>
          <cell r="AT10031" t="str">
            <v>-POLIZA ESTABILIDAD ACTIVA</v>
          </cell>
          <cell r="AV10031" t="str">
            <v>sc</v>
          </cell>
        </row>
        <row r="10032">
          <cell r="AP10032">
            <v>504948</v>
          </cell>
          <cell r="AQ10032">
            <v>2000409</v>
          </cell>
          <cell r="AR10032" t="str">
            <v>sd</v>
          </cell>
          <cell r="AS10032">
            <v>42946</v>
          </cell>
          <cell r="AT10032" t="str">
            <v>Calzada6-8-POLIZA ESTABILIDAD ACTIVA</v>
          </cell>
          <cell r="AV10032" t="str">
            <v>sc</v>
          </cell>
        </row>
        <row r="10033">
          <cell r="AP10033">
            <v>24121904</v>
          </cell>
          <cell r="AQ10033">
            <v>50005954</v>
          </cell>
          <cell r="AR10033" t="str">
            <v>sd</v>
          </cell>
          <cell r="AS10033">
            <v>44250</v>
          </cell>
          <cell r="AT10033" t="str">
            <v>-POLIZA ESTABILIDAD ACTIVA</v>
          </cell>
          <cell r="AV10033" t="str">
            <v>sc</v>
          </cell>
        </row>
        <row r="10034">
          <cell r="AP10034">
            <v>24121698</v>
          </cell>
          <cell r="AQ10034">
            <v>50002316</v>
          </cell>
          <cell r="AR10034" t="str">
            <v>sd</v>
          </cell>
          <cell r="AS10034">
            <v>44250</v>
          </cell>
          <cell r="AT10034" t="str">
            <v>-POLIZA ESTABILIDAD ACTIVA</v>
          </cell>
          <cell r="AV10034" t="str">
            <v>sc</v>
          </cell>
        </row>
        <row r="10035">
          <cell r="AP10035">
            <v>24121698</v>
          </cell>
          <cell r="AQ10035">
            <v>50002316</v>
          </cell>
          <cell r="AR10035" t="str">
            <v>sd</v>
          </cell>
          <cell r="AS10035">
            <v>44250</v>
          </cell>
          <cell r="AT10035" t="str">
            <v>-POLIZA ESTABILIDAD ACTIVA</v>
          </cell>
          <cell r="AV10035" t="str">
            <v>sc</v>
          </cell>
        </row>
        <row r="10036">
          <cell r="AP10036">
            <v>505413</v>
          </cell>
          <cell r="AQ10036">
            <v>2000306</v>
          </cell>
          <cell r="AR10036" t="str">
            <v>sd</v>
          </cell>
          <cell r="AS10036">
            <v>42946</v>
          </cell>
          <cell r="AT10036" t="str">
            <v>Calzada4-6-POLIZA ESTABILIDAD ACTIVA</v>
          </cell>
          <cell r="AV10036" t="str">
            <v>sc</v>
          </cell>
        </row>
        <row r="10037">
          <cell r="AP10037">
            <v>24120987</v>
          </cell>
          <cell r="AQ10037">
            <v>14000195</v>
          </cell>
          <cell r="AR10037" t="str">
            <v>sd</v>
          </cell>
          <cell r="AS10037">
            <v>44250</v>
          </cell>
          <cell r="AT10037" t="str">
            <v>-POLIZA ESTABILIDAD ACTIVA</v>
          </cell>
          <cell r="AV10037" t="str">
            <v>sc</v>
          </cell>
        </row>
        <row r="10038">
          <cell r="AP10038">
            <v>457227</v>
          </cell>
          <cell r="AQ10038">
            <v>19008534</v>
          </cell>
          <cell r="AR10038" t="str">
            <v>sd</v>
          </cell>
          <cell r="AS10038">
            <v>44466</v>
          </cell>
          <cell r="AT10038" t="str">
            <v>-POLIZA ESTABILIDAD ACTIVA</v>
          </cell>
          <cell r="AV10038" t="str">
            <v>POLIZA ESTABILIDAD activa IDU 1718/14</v>
          </cell>
        </row>
        <row r="10039">
          <cell r="AP10039">
            <v>606305</v>
          </cell>
          <cell r="AQ10039">
            <v>5007936</v>
          </cell>
          <cell r="AR10039" t="str">
            <v>sd</v>
          </cell>
          <cell r="AS10039">
            <v>42733</v>
          </cell>
          <cell r="AT10039" t="str">
            <v>Anden1-5 Calzada2-4 Sep3-POLIZA ESTABILIDAD ACTIVA</v>
          </cell>
          <cell r="AV10039" t="str">
            <v>sc</v>
          </cell>
        </row>
        <row r="10040">
          <cell r="AP10040">
            <v>91018858</v>
          </cell>
          <cell r="AQ10040">
            <v>9004289</v>
          </cell>
          <cell r="AR10040" t="str">
            <v>sd</v>
          </cell>
          <cell r="AS10040">
            <v>42978</v>
          </cell>
          <cell r="AT10040" t="str">
            <v>Anden1-11 Calzada10-2-4-8 Ciclo6 Sep3-5-7-9-POLIZA ESTABILIDAD ACTIVA</v>
          </cell>
          <cell r="AV10040" t="str">
            <v>sc</v>
          </cell>
        </row>
        <row r="10041">
          <cell r="AP10041">
            <v>515221</v>
          </cell>
          <cell r="AQ10041">
            <v>8004536</v>
          </cell>
          <cell r="AR10041" t="str">
            <v>sd</v>
          </cell>
          <cell r="AS10041">
            <v>44099</v>
          </cell>
          <cell r="AT10041" t="str">
            <v>Calzada 2-4-POLIZA ESTABILIDAD Y CALIDAD ACTIVA</v>
          </cell>
          <cell r="AV10041" t="str">
            <v>sc</v>
          </cell>
        </row>
        <row r="10042">
          <cell r="AP10042">
            <v>24123636</v>
          </cell>
          <cell r="AQ10042">
            <v>8012518</v>
          </cell>
          <cell r="AR10042" t="str">
            <v>sd</v>
          </cell>
          <cell r="AS10042">
            <v>44099</v>
          </cell>
          <cell r="AT10042" t="str">
            <v>Calzada 2-8-POLIZA ESTABILIDAD Y CALIDAD ACTIVA</v>
          </cell>
          <cell r="AV10042" t="str">
            <v>sc</v>
          </cell>
        </row>
        <row r="10043">
          <cell r="AP10043">
            <v>91011745</v>
          </cell>
          <cell r="AQ10043">
            <v>4007416</v>
          </cell>
          <cell r="AR10043" t="str">
            <v>sd</v>
          </cell>
          <cell r="AS10043">
            <v>42999</v>
          </cell>
          <cell r="AT10043" t="str">
            <v>Anden1-11-3 Calzada10-4-6-8 Ciclo2 Sep5-7-9-POLIZA ESTABILIDAD ACTIVA</v>
          </cell>
          <cell r="AV10043" t="str">
            <v>sc</v>
          </cell>
        </row>
        <row r="10044">
          <cell r="AP10044">
            <v>164439</v>
          </cell>
          <cell r="AQ10044">
            <v>10003375</v>
          </cell>
          <cell r="AR10044" t="str">
            <v>sd</v>
          </cell>
          <cell r="AS10044">
            <v>44119</v>
          </cell>
          <cell r="AT10044" t="str">
            <v>Calzada 2-4-POLIZA ESTABILIDAD ACTIVA</v>
          </cell>
          <cell r="AV10044" t="str">
            <v>sc</v>
          </cell>
        </row>
        <row r="10045">
          <cell r="AP10045">
            <v>600110</v>
          </cell>
          <cell r="AQ10045">
            <v>19012875</v>
          </cell>
          <cell r="AR10045" t="str">
            <v>sd</v>
          </cell>
          <cell r="AS10045">
            <v>44466</v>
          </cell>
          <cell r="AT10045" t="str">
            <v>-POLIZA ESTABILIDAD ACTIVA</v>
          </cell>
          <cell r="AV10045" t="str">
            <v>POLIZA ESTABILIDAD activa IDU 1718/14</v>
          </cell>
        </row>
        <row r="10046">
          <cell r="AP10046">
            <v>390569</v>
          </cell>
          <cell r="AQ10046">
            <v>9004063</v>
          </cell>
          <cell r="AR10046" t="str">
            <v>sd</v>
          </cell>
          <cell r="AS10046">
            <v>43142</v>
          </cell>
          <cell r="AT10046" t="str">
            <v>Calzada2-POLIZA ESTABILIDAD ACTIVA</v>
          </cell>
          <cell r="AV10046" t="str">
            <v>sc</v>
          </cell>
        </row>
        <row r="10047">
          <cell r="AP10047">
            <v>458970</v>
          </cell>
          <cell r="AQ10047">
            <v>19009358</v>
          </cell>
          <cell r="AR10047" t="str">
            <v>sd</v>
          </cell>
          <cell r="AS10047">
            <v>44466</v>
          </cell>
          <cell r="AT10047" t="str">
            <v>-POLIZA ESTABILIDAD ACTIVA</v>
          </cell>
          <cell r="AV10047" t="str">
            <v>POLIZA ESTABILIDAD activa IDU 1718/14</v>
          </cell>
        </row>
        <row r="10048">
          <cell r="AP10048">
            <v>145457</v>
          </cell>
          <cell r="AQ10048">
            <v>8004666</v>
          </cell>
          <cell r="AR10048" t="str">
            <v>sd</v>
          </cell>
          <cell r="AS10048">
            <v>44099</v>
          </cell>
          <cell r="AT10048" t="str">
            <v>Anden 1-POLIZA ESTABILIDAD Y CALIDAD ACTIVA</v>
          </cell>
          <cell r="AV10048" t="str">
            <v>sc</v>
          </cell>
        </row>
        <row r="10049">
          <cell r="AP10049">
            <v>154190</v>
          </cell>
          <cell r="AQ10049">
            <v>8001362</v>
          </cell>
          <cell r="AR10049" t="str">
            <v>sd</v>
          </cell>
          <cell r="AS10049">
            <v>44424</v>
          </cell>
          <cell r="AT10049" t="str">
            <v xml:space="preserve">Anden 1-3-POLIZA ESTABILIDAD </v>
          </cell>
          <cell r="AV10049" t="str">
            <v>sc</v>
          </cell>
        </row>
        <row r="10050">
          <cell r="AP10050">
            <v>325488</v>
          </cell>
          <cell r="AQ10050">
            <v>6001853</v>
          </cell>
          <cell r="AR10050" t="str">
            <v>sd</v>
          </cell>
          <cell r="AS10050">
            <v>42912</v>
          </cell>
          <cell r="AT10050" t="str">
            <v>Calzada2-POLIZA ESTABILIDAD ACTIVA</v>
          </cell>
          <cell r="AV10050" t="str">
            <v>sc</v>
          </cell>
        </row>
        <row r="10051">
          <cell r="AP10051">
            <v>91016206</v>
          </cell>
          <cell r="AQ10051">
            <v>18002549</v>
          </cell>
          <cell r="AR10051" t="str">
            <v>sd</v>
          </cell>
          <cell r="AS10051">
            <v>42999</v>
          </cell>
          <cell r="AT10051" t="str">
            <v>Anden1-11-3 Calzada10-4-6-8 Ciclo2 Sep5-7-9-POLIZA ESTABILIDAD ACTIVA</v>
          </cell>
          <cell r="AV10051" t="str">
            <v>sc</v>
          </cell>
        </row>
        <row r="10052">
          <cell r="AP10052">
            <v>91016467</v>
          </cell>
          <cell r="AQ10052">
            <v>4007434</v>
          </cell>
          <cell r="AR10052" t="str">
            <v>sd</v>
          </cell>
          <cell r="AS10052">
            <v>42999</v>
          </cell>
          <cell r="AT10052" t="str">
            <v>Anden1-11-3 Calzada10-4-6-8 Ciclo2 Sep5-7-9-POLIZA ESTABILIDAD ACTIVA</v>
          </cell>
          <cell r="AV10052" t="str">
            <v>sc</v>
          </cell>
        </row>
        <row r="10053">
          <cell r="AP10053">
            <v>189282</v>
          </cell>
          <cell r="AQ10053">
            <v>16001780</v>
          </cell>
          <cell r="AR10053" t="str">
            <v>sd</v>
          </cell>
          <cell r="AS10053">
            <v>42949</v>
          </cell>
          <cell r="AT10053" t="str">
            <v>Calzada2-POLIZA ESTABILIDAD ACTIVA</v>
          </cell>
          <cell r="AV10053" t="str">
            <v>sc</v>
          </cell>
        </row>
        <row r="10054">
          <cell r="AP10054">
            <v>189281</v>
          </cell>
          <cell r="AQ10054">
            <v>16001816</v>
          </cell>
          <cell r="AR10054" t="str">
            <v>sd</v>
          </cell>
          <cell r="AS10054">
            <v>42949</v>
          </cell>
          <cell r="AT10054" t="str">
            <v>Calzada2-POLIZA ESTABILIDAD ACTIVA</v>
          </cell>
          <cell r="AV10054" t="str">
            <v>sc</v>
          </cell>
        </row>
        <row r="10055">
          <cell r="AP10055">
            <v>91019734</v>
          </cell>
          <cell r="AQ10055">
            <v>3002568</v>
          </cell>
          <cell r="AR10055" t="str">
            <v>sd</v>
          </cell>
          <cell r="AS10055">
            <v>43499</v>
          </cell>
          <cell r="AT10055" t="str">
            <v>-POLIZA ESTABILIDAD ACTIVA</v>
          </cell>
          <cell r="AV10055" t="str">
            <v>ARTERIAL INTERVENCION IDU Construcción Fecha Reporte 3/12/2015</v>
          </cell>
        </row>
        <row r="10056">
          <cell r="AP10056">
            <v>91020863</v>
          </cell>
          <cell r="AQ10056">
            <v>50007700</v>
          </cell>
          <cell r="AR10056" t="str">
            <v>sd</v>
          </cell>
          <cell r="AS10056">
            <v>44096</v>
          </cell>
          <cell r="AT10056" t="str">
            <v>Anden 1-9-POLIZA ESTABILIDAD ACTIVA</v>
          </cell>
          <cell r="AV10056" t="str">
            <v>sc</v>
          </cell>
        </row>
        <row r="10057">
          <cell r="AP10057">
            <v>91018894</v>
          </cell>
          <cell r="AQ10057">
            <v>9001036</v>
          </cell>
          <cell r="AR10057" t="str">
            <v>sd</v>
          </cell>
          <cell r="AS10057">
            <v>42978</v>
          </cell>
          <cell r="AT10057" t="str">
            <v>Anden1-11 Calzada10-2-4-8 Ciclo6 Sep3-5-7-9-POLIZA ESTABILIDAD ACTIVA</v>
          </cell>
          <cell r="AV10057" t="str">
            <v>sc</v>
          </cell>
        </row>
        <row r="10058">
          <cell r="AP10058">
            <v>902961</v>
          </cell>
          <cell r="AQ10058">
            <v>13000310</v>
          </cell>
          <cell r="AR10058" t="str">
            <v>sd</v>
          </cell>
          <cell r="AS10058">
            <v>44250</v>
          </cell>
          <cell r="AT10058" t="str">
            <v>-POLIZA ESTABILIDAD ACTIVA</v>
          </cell>
          <cell r="AV10058" t="str">
            <v>sc</v>
          </cell>
        </row>
        <row r="10059">
          <cell r="AP10059">
            <v>456603</v>
          </cell>
          <cell r="AQ10059">
            <v>19008261</v>
          </cell>
          <cell r="AR10059" t="str">
            <v>sd</v>
          </cell>
          <cell r="AS10059">
            <v>44466</v>
          </cell>
          <cell r="AT10059" t="str">
            <v>-POLIZA ESTABILIDAD ACTIVA</v>
          </cell>
          <cell r="AV10059" t="str">
            <v>POLIZA ESTABILIDAD activa IDU 1718/14</v>
          </cell>
        </row>
        <row r="10060">
          <cell r="AP10060">
            <v>145458</v>
          </cell>
          <cell r="AQ10060">
            <v>8004666</v>
          </cell>
          <cell r="AR10060" t="str">
            <v>sd</v>
          </cell>
          <cell r="AS10060">
            <v>44099</v>
          </cell>
          <cell r="AT10060" t="str">
            <v>Anden 1-POLIZA ESTABILIDAD Y CALIDAD ACTIVA</v>
          </cell>
          <cell r="AV10060" t="str">
            <v>sc</v>
          </cell>
        </row>
        <row r="10061">
          <cell r="AP10061">
            <v>520325</v>
          </cell>
          <cell r="AQ10061">
            <v>17000444</v>
          </cell>
          <cell r="AR10061" t="str">
            <v>sd</v>
          </cell>
          <cell r="AS10061">
            <v>43871</v>
          </cell>
          <cell r="AT10061" t="str">
            <v>Calzada2 y 4-POLIZA ESTABILIDAD ACTIVA</v>
          </cell>
          <cell r="AV10061" t="str">
            <v>sc</v>
          </cell>
        </row>
        <row r="10062">
          <cell r="AP10062">
            <v>91011752</v>
          </cell>
          <cell r="AQ10062">
            <v>4000058</v>
          </cell>
          <cell r="AR10062" t="str">
            <v>sd</v>
          </cell>
          <cell r="AS10062">
            <v>42999</v>
          </cell>
          <cell r="AT10062" t="str">
            <v>Anden1-11-3 Calzada10-4-6-8 Ciclo2 Sep5-7-9-POLIZA ESTABILIDAD ACTIVA</v>
          </cell>
          <cell r="AV10062" t="str">
            <v>sc</v>
          </cell>
        </row>
        <row r="10063">
          <cell r="AP10063">
            <v>91011767</v>
          </cell>
          <cell r="AQ10063">
            <v>4000120</v>
          </cell>
          <cell r="AR10063" t="str">
            <v>sd</v>
          </cell>
          <cell r="AS10063">
            <v>42999</v>
          </cell>
          <cell r="AT10063" t="str">
            <v>Anden1-11-3 Calzada10-4-6-8 Ciclo2 Sep5-7-9-POLIZA ESTABILIDAD ACTIVA</v>
          </cell>
          <cell r="AV10063" t="str">
            <v>sc</v>
          </cell>
        </row>
        <row r="10064">
          <cell r="AP10064">
            <v>24123532</v>
          </cell>
          <cell r="AQ10064">
            <v>50008526</v>
          </cell>
          <cell r="AR10064" t="str">
            <v>sd</v>
          </cell>
          <cell r="AS10064">
            <v>43555</v>
          </cell>
          <cell r="AT10064" t="str">
            <v>Puente1-POLIZA ESTABILIDAD ACTIVA</v>
          </cell>
          <cell r="AV10064" t="str">
            <v>sc</v>
          </cell>
        </row>
        <row r="10065">
          <cell r="AP10065">
            <v>505883</v>
          </cell>
          <cell r="AQ10065">
            <v>1004056</v>
          </cell>
          <cell r="AR10065" t="str">
            <v>sd</v>
          </cell>
          <cell r="AS10065">
            <v>42946</v>
          </cell>
          <cell r="AT10065" t="str">
            <v>Calzada14-POLIZA ESTABILIDAD ACTIVA</v>
          </cell>
          <cell r="AV10065" t="str">
            <v>sc</v>
          </cell>
        </row>
        <row r="10066">
          <cell r="AP10066">
            <v>24123189</v>
          </cell>
          <cell r="AQ10066">
            <v>50007322</v>
          </cell>
          <cell r="AR10066" t="str">
            <v>sd</v>
          </cell>
          <cell r="AS10066">
            <v>42946</v>
          </cell>
          <cell r="AT10066" t="str">
            <v>Calzada12-4 Puente20-POLIZA ESTABILIDAD ACTIVA</v>
          </cell>
          <cell r="AV10066" t="str">
            <v>sc</v>
          </cell>
        </row>
        <row r="10067">
          <cell r="AP10067">
            <v>24123189</v>
          </cell>
          <cell r="AQ10067">
            <v>50007322</v>
          </cell>
          <cell r="AR10067" t="str">
            <v>sd</v>
          </cell>
          <cell r="AS10067">
            <v>44250</v>
          </cell>
          <cell r="AT10067" t="str">
            <v>-POLIZA ESTABILIDAD ACTIVA</v>
          </cell>
          <cell r="AV10067" t="str">
            <v>sc</v>
          </cell>
        </row>
        <row r="10068">
          <cell r="AP10068">
            <v>24120161</v>
          </cell>
          <cell r="AQ10068">
            <v>3000443</v>
          </cell>
          <cell r="AR10068" t="str">
            <v>sd</v>
          </cell>
          <cell r="AS10068">
            <v>43499</v>
          </cell>
          <cell r="AT10068" t="str">
            <v>-POLIZA ESTABILIDAD ACTIVA</v>
          </cell>
          <cell r="AV10068" t="str">
            <v>sc</v>
          </cell>
        </row>
        <row r="10069">
          <cell r="AP10069">
            <v>903639</v>
          </cell>
          <cell r="AQ10069">
            <v>12000817</v>
          </cell>
          <cell r="AR10069" t="str">
            <v>sd</v>
          </cell>
          <cell r="AS10069">
            <v>44250</v>
          </cell>
          <cell r="AT10069" t="str">
            <v>-POLIZA ESTABILIDAD ACTIVA</v>
          </cell>
          <cell r="AV10069" t="str">
            <v>sc</v>
          </cell>
        </row>
        <row r="10070">
          <cell r="AP10070">
            <v>903639</v>
          </cell>
          <cell r="AQ10070">
            <v>12000817</v>
          </cell>
          <cell r="AR10070" t="str">
            <v>sd</v>
          </cell>
          <cell r="AS10070">
            <v>44018</v>
          </cell>
          <cell r="AT10070" t="str">
            <v>Puente 12-POLIZA ESTABILIDAD ACTIVA</v>
          </cell>
          <cell r="AV10070" t="str">
            <v>sc</v>
          </cell>
        </row>
        <row r="10071">
          <cell r="AP10071">
            <v>24121847</v>
          </cell>
          <cell r="AQ10071">
            <v>50005800</v>
          </cell>
          <cell r="AR10071" t="str">
            <v>sd</v>
          </cell>
          <cell r="AS10071">
            <v>43307</v>
          </cell>
          <cell r="AT10071" t="str">
            <v>Calzada4-POLIZA ESTABILIDAD ACTIVA</v>
          </cell>
          <cell r="AV10071" t="str">
            <v>sc</v>
          </cell>
        </row>
        <row r="10072">
          <cell r="AP10072">
            <v>503421</v>
          </cell>
          <cell r="AQ10072">
            <v>1001955</v>
          </cell>
          <cell r="AR10072" t="str">
            <v>sd</v>
          </cell>
          <cell r="AS10072">
            <v>43412</v>
          </cell>
          <cell r="AT10072" t="str">
            <v>Anden 1-7 Calzada 2-4 Separador 3-5 Cicloruta 6-POLIZA ESTABILIDAD ACTIVA</v>
          </cell>
          <cell r="AV10072" t="str">
            <v>sc</v>
          </cell>
        </row>
        <row r="10073">
          <cell r="AP10073">
            <v>24119750</v>
          </cell>
          <cell r="AQ10073">
            <v>1006376</v>
          </cell>
          <cell r="AR10073" t="str">
            <v>sd</v>
          </cell>
          <cell r="AS10073">
            <v>44250</v>
          </cell>
          <cell r="AT10073" t="str">
            <v>-POLIZA ESTABILIDAD ACTIVA</v>
          </cell>
          <cell r="AV10073" t="str">
            <v>sc</v>
          </cell>
        </row>
        <row r="10074">
          <cell r="AP10074">
            <v>24120040</v>
          </cell>
          <cell r="AQ10074">
            <v>8012185</v>
          </cell>
          <cell r="AR10074" t="str">
            <v>sd</v>
          </cell>
          <cell r="AS10074">
            <v>44099</v>
          </cell>
          <cell r="AT10074" t="str">
            <v>Calzada 4-6-POLIZA ESTABILIDAD Y CALIDAD ACTIVA</v>
          </cell>
          <cell r="AV10074" t="str">
            <v>sc</v>
          </cell>
        </row>
        <row r="10075">
          <cell r="AP10075">
            <v>24123782</v>
          </cell>
          <cell r="AQ10075">
            <v>4000029</v>
          </cell>
          <cell r="AR10075" t="str">
            <v>sd</v>
          </cell>
          <cell r="AS10075">
            <v>42999</v>
          </cell>
          <cell r="AT10075" t="str">
            <v>Anden1-11-3 Calzada10-4-6-8 Ciclo2 Sep5-7-9-POLIZA ESTABILIDAD ACTIVA</v>
          </cell>
          <cell r="AV10075" t="str">
            <v>sc</v>
          </cell>
        </row>
        <row r="10076">
          <cell r="AP10076">
            <v>603057</v>
          </cell>
          <cell r="AQ10076">
            <v>11010467</v>
          </cell>
          <cell r="AR10076" t="str">
            <v>sd</v>
          </cell>
          <cell r="AS10076">
            <v>42735</v>
          </cell>
          <cell r="AT10076" t="str">
            <v>Calzada2-POLIZA ESTABILIDAD ACTIVA</v>
          </cell>
          <cell r="AV10076" t="str">
            <v>sc</v>
          </cell>
        </row>
        <row r="10077">
          <cell r="AP10077">
            <v>154342</v>
          </cell>
          <cell r="AQ10077">
            <v>8001905</v>
          </cell>
          <cell r="AR10077" t="str">
            <v>sd</v>
          </cell>
          <cell r="AS10077">
            <v>44096</v>
          </cell>
          <cell r="AT10077" t="str">
            <v>Anden 1-POLIZA ESTABILIDAD ACTIVA</v>
          </cell>
          <cell r="AV10077" t="str">
            <v>sc</v>
          </cell>
        </row>
        <row r="10078">
          <cell r="AP10078">
            <v>24122492</v>
          </cell>
          <cell r="AQ10078">
            <v>50006734</v>
          </cell>
          <cell r="AR10078" t="str">
            <v>sd</v>
          </cell>
          <cell r="AS10078">
            <v>44099</v>
          </cell>
          <cell r="AT10078" t="str">
            <v>Calzada 2-4-6-POLIZA ESTABILIDAD Y CALIDAD ACTIVA</v>
          </cell>
          <cell r="AV10078" t="str">
            <v>sc</v>
          </cell>
        </row>
        <row r="10079">
          <cell r="AP10079">
            <v>900072</v>
          </cell>
          <cell r="AQ10079">
            <v>8004584</v>
          </cell>
          <cell r="AR10079" t="str">
            <v>sd</v>
          </cell>
          <cell r="AS10079">
            <v>43748</v>
          </cell>
          <cell r="AT10079" t="str">
            <v>Plazoleta 13-POLIZA ESTABILIDAD ACTIVA</v>
          </cell>
          <cell r="AV10079" t="str">
            <v>sc</v>
          </cell>
        </row>
        <row r="10080">
          <cell r="AP10080">
            <v>903694</v>
          </cell>
          <cell r="AQ10080">
            <v>12001155</v>
          </cell>
          <cell r="AR10080" t="str">
            <v>sd</v>
          </cell>
          <cell r="AS10080">
            <v>44250</v>
          </cell>
          <cell r="AT10080" t="str">
            <v>-POLIZA ESTABILIDAD ACTIVA</v>
          </cell>
          <cell r="AV10080" t="str">
            <v>sc</v>
          </cell>
        </row>
        <row r="10081">
          <cell r="AP10081">
            <v>24122592</v>
          </cell>
          <cell r="AQ10081">
            <v>50006889</v>
          </cell>
          <cell r="AR10081" t="str">
            <v>sd</v>
          </cell>
          <cell r="AS10081">
            <v>44250</v>
          </cell>
          <cell r="AT10081" t="str">
            <v>-POLIZA ESTABILIDAD ACTIVA</v>
          </cell>
          <cell r="AV10081" t="str">
            <v>sc</v>
          </cell>
        </row>
        <row r="10082">
          <cell r="AP10082">
            <v>902828</v>
          </cell>
          <cell r="AQ10082">
            <v>13001778</v>
          </cell>
          <cell r="AR10082" t="str">
            <v>sd</v>
          </cell>
          <cell r="AS10082">
            <v>44250</v>
          </cell>
          <cell r="AT10082" t="str">
            <v>-POLIZA ESTABILIDAD ACTIVA</v>
          </cell>
          <cell r="AV10082" t="str">
            <v>sc</v>
          </cell>
        </row>
        <row r="10083">
          <cell r="AP10083">
            <v>902828</v>
          </cell>
          <cell r="AQ10083">
            <v>13001778</v>
          </cell>
          <cell r="AR10083" t="str">
            <v>sd</v>
          </cell>
          <cell r="AS10083">
            <v>44250</v>
          </cell>
          <cell r="AT10083" t="str">
            <v>-POLIZA ESTABILIDAD ACTIVA</v>
          </cell>
          <cell r="AV10083" t="str">
            <v>sc</v>
          </cell>
        </row>
        <row r="10084">
          <cell r="AP10084">
            <v>509686</v>
          </cell>
          <cell r="AQ10084">
            <v>50006921</v>
          </cell>
          <cell r="AR10084" t="str">
            <v>sd</v>
          </cell>
          <cell r="AS10084">
            <v>44250</v>
          </cell>
          <cell r="AT10084" t="str">
            <v>-POLIZA ESTABILIDAD ACTIVA</v>
          </cell>
          <cell r="AV10084" t="str">
            <v>sc</v>
          </cell>
        </row>
        <row r="10085">
          <cell r="AP10085">
            <v>24123586</v>
          </cell>
          <cell r="AQ10085">
            <v>50001355</v>
          </cell>
          <cell r="AR10085" t="str">
            <v>sd</v>
          </cell>
          <cell r="AS10085">
            <v>44053</v>
          </cell>
          <cell r="AT10085" t="str">
            <v>Puente 1-POLIZA ESTABILIDAD ACTIVA</v>
          </cell>
          <cell r="AV10085" t="str">
            <v>sc</v>
          </cell>
        </row>
        <row r="10086">
          <cell r="AP10086">
            <v>292906</v>
          </cell>
          <cell r="AQ10086">
            <v>5001416</v>
          </cell>
          <cell r="AR10086" t="str">
            <v>sd</v>
          </cell>
          <cell r="AS10086">
            <v>42957</v>
          </cell>
          <cell r="AT10086" t="str">
            <v>Calzada2-4-POLIZA ESTABILIDAD ACTIVA</v>
          </cell>
          <cell r="AV10086" t="str">
            <v>sc</v>
          </cell>
        </row>
        <row r="10087">
          <cell r="AP10087">
            <v>91020182</v>
          </cell>
          <cell r="AQ10087">
            <v>50008284</v>
          </cell>
          <cell r="AR10087" t="str">
            <v>sd</v>
          </cell>
          <cell r="AS10087">
            <v>44250</v>
          </cell>
          <cell r="AT10087" t="str">
            <v>-POLIZA ESTABILIDAD ACTIVA</v>
          </cell>
          <cell r="AV10087" t="str">
            <v>sc</v>
          </cell>
        </row>
        <row r="10088">
          <cell r="AP10088">
            <v>517964</v>
          </cell>
          <cell r="AQ10088">
            <v>10005914</v>
          </cell>
          <cell r="AR10088" t="str">
            <v>sd</v>
          </cell>
          <cell r="AS10088">
            <v>43142</v>
          </cell>
          <cell r="AT10088" t="str">
            <v>Calzada2-POLIZA ESTABILIDAD ACTIVA</v>
          </cell>
          <cell r="AV10088" t="str">
            <v>sc</v>
          </cell>
        </row>
        <row r="10089">
          <cell r="AP10089">
            <v>91016016</v>
          </cell>
          <cell r="AQ10089">
            <v>5002995</v>
          </cell>
          <cell r="AR10089" t="str">
            <v>sd</v>
          </cell>
          <cell r="AS10089">
            <v>43307</v>
          </cell>
          <cell r="AT10089" t="str">
            <v>Calzada2-4 Sep3-POLIZA ESTABILIDAD ACTIVA</v>
          </cell>
          <cell r="AV10089" t="str">
            <v>sc</v>
          </cell>
        </row>
        <row r="10090">
          <cell r="AP10090">
            <v>605803</v>
          </cell>
          <cell r="AQ10090">
            <v>3000823</v>
          </cell>
          <cell r="AR10090" t="str">
            <v>sd</v>
          </cell>
          <cell r="AS10090">
            <v>42999</v>
          </cell>
          <cell r="AT10090" t="str">
            <v>Anden1-9 Calzada2-4-6-8 Sep3-5-7-POLIZA ESTABILIDAD ACTIVA</v>
          </cell>
          <cell r="AV10090" t="str">
            <v>sc</v>
          </cell>
        </row>
        <row r="10091">
          <cell r="AP10091">
            <v>24121447</v>
          </cell>
          <cell r="AQ10091">
            <v>16004526</v>
          </cell>
          <cell r="AR10091" t="str">
            <v>sd</v>
          </cell>
          <cell r="AS10091">
            <v>44466</v>
          </cell>
          <cell r="AT10091" t="str">
            <v>-POLIZA ESTABILIDAD ACTIVA</v>
          </cell>
          <cell r="AV10091" t="str">
            <v>sc</v>
          </cell>
        </row>
        <row r="10092">
          <cell r="AP10092">
            <v>24121447</v>
          </cell>
          <cell r="AQ10092">
            <v>16004526</v>
          </cell>
          <cell r="AR10092" t="str">
            <v>sd</v>
          </cell>
          <cell r="AS10092">
            <v>44018</v>
          </cell>
          <cell r="AT10092" t="str">
            <v>Puente 12-POLIZA ESTABILIDAD ACTIVA</v>
          </cell>
          <cell r="AV10092" t="str">
            <v>sc</v>
          </cell>
        </row>
        <row r="10093">
          <cell r="AP10093">
            <v>903782</v>
          </cell>
          <cell r="AQ10093">
            <v>12002045</v>
          </cell>
          <cell r="AR10093" t="str">
            <v>sd</v>
          </cell>
          <cell r="AS10093">
            <v>44250</v>
          </cell>
          <cell r="AT10093" t="str">
            <v>-POLIZA ESTABILIDAD ACTIVA</v>
          </cell>
          <cell r="AV10093" t="str">
            <v>sc</v>
          </cell>
        </row>
        <row r="10094">
          <cell r="AP10094">
            <v>903782</v>
          </cell>
          <cell r="AQ10094">
            <v>12002045</v>
          </cell>
          <cell r="AR10094" t="str">
            <v>sd</v>
          </cell>
          <cell r="AS10094">
            <v>44250</v>
          </cell>
          <cell r="AT10094" t="str">
            <v>-POLIZA ESTABILIDAD ACTIVA</v>
          </cell>
          <cell r="AV10094" t="str">
            <v>sc</v>
          </cell>
        </row>
        <row r="10095">
          <cell r="AP10095">
            <v>91019484</v>
          </cell>
          <cell r="AQ10095">
            <v>50007417</v>
          </cell>
          <cell r="AR10095" t="str">
            <v>sd</v>
          </cell>
          <cell r="AS10095">
            <v>42878</v>
          </cell>
          <cell r="AT10095" t="str">
            <v>Anden5-POLIZA ESTABILIDAD ACTIVA</v>
          </cell>
          <cell r="AV10095" t="str">
            <v>sc</v>
          </cell>
        </row>
        <row r="10096">
          <cell r="AP10096">
            <v>24120988</v>
          </cell>
          <cell r="AQ10096">
            <v>14000195</v>
          </cell>
          <cell r="AR10096" t="str">
            <v>sd</v>
          </cell>
          <cell r="AS10096">
            <v>44250</v>
          </cell>
          <cell r="AT10096" t="str">
            <v>-POLIZA ESTABILIDAD ACTIVA</v>
          </cell>
          <cell r="AV10096" t="str">
            <v>sc</v>
          </cell>
        </row>
        <row r="10097">
          <cell r="AP10097">
            <v>902684</v>
          </cell>
          <cell r="AQ10097">
            <v>13000651</v>
          </cell>
          <cell r="AR10097" t="str">
            <v>sd</v>
          </cell>
          <cell r="AS10097">
            <v>42949</v>
          </cell>
          <cell r="AT10097" t="str">
            <v>Anden13 Ciclo14-POLIZA ESTABILIDAD ACTIVA</v>
          </cell>
          <cell r="AV10097" t="str">
            <v>sc</v>
          </cell>
        </row>
        <row r="10098">
          <cell r="AP10098">
            <v>902684</v>
          </cell>
          <cell r="AQ10098">
            <v>13000651</v>
          </cell>
          <cell r="AR10098" t="str">
            <v>sd</v>
          </cell>
          <cell r="AS10098">
            <v>44250</v>
          </cell>
          <cell r="AT10098" t="str">
            <v>-POLIZA ESTABILIDAD ACTIVA</v>
          </cell>
          <cell r="AV10098" t="str">
            <v>sc</v>
          </cell>
        </row>
        <row r="10099">
          <cell r="AP10099">
            <v>24119697</v>
          </cell>
          <cell r="AQ10099">
            <v>1003895</v>
          </cell>
          <cell r="AR10099" t="str">
            <v>sd</v>
          </cell>
          <cell r="AS10099">
            <v>43577</v>
          </cell>
          <cell r="AT10099" t="str">
            <v>Calzad a16-POLIZA ESTABILIDAD ACTIVA</v>
          </cell>
          <cell r="AV10099" t="str">
            <v>sc</v>
          </cell>
        </row>
        <row r="10100">
          <cell r="AP10100">
            <v>24119697</v>
          </cell>
          <cell r="AQ10100">
            <v>1003895</v>
          </cell>
          <cell r="AR10100" t="str">
            <v>sd</v>
          </cell>
          <cell r="AS10100">
            <v>44250</v>
          </cell>
          <cell r="AT10100" t="str">
            <v>-POLIZA ESTABILIDAD ACTIVA</v>
          </cell>
          <cell r="AV10100" t="str">
            <v>sc</v>
          </cell>
        </row>
        <row r="10101">
          <cell r="AP10101">
            <v>24119697</v>
          </cell>
          <cell r="AQ10101">
            <v>1003895</v>
          </cell>
          <cell r="AR10101" t="str">
            <v>sd</v>
          </cell>
          <cell r="AS10101">
            <v>42946</v>
          </cell>
          <cell r="AT10101" t="str">
            <v>Calzada10-POLIZA ESTABILIDAD ACTIVA</v>
          </cell>
          <cell r="AV10101" t="str">
            <v>sc</v>
          </cell>
        </row>
        <row r="10102">
          <cell r="AP10102">
            <v>24119697</v>
          </cell>
          <cell r="AQ10102">
            <v>1003895</v>
          </cell>
          <cell r="AR10102" t="str">
            <v>sd</v>
          </cell>
          <cell r="AS10102">
            <v>43577</v>
          </cell>
          <cell r="AT10102" t="str">
            <v>Calzad a16-POLIZA ESTABILIDAD ACTIVA</v>
          </cell>
          <cell r="AV10102" t="str">
            <v>sc</v>
          </cell>
        </row>
        <row r="10103">
          <cell r="AP10103">
            <v>24119697</v>
          </cell>
          <cell r="AQ10103">
            <v>1003895</v>
          </cell>
          <cell r="AR10103" t="str">
            <v>sd</v>
          </cell>
          <cell r="AS10103">
            <v>43797</v>
          </cell>
          <cell r="AT10103" t="str">
            <v>Calzada 2-4-POLIZA ESTABILIDAD ACTIVA</v>
          </cell>
          <cell r="AV10103" t="str">
            <v>sc</v>
          </cell>
        </row>
        <row r="10104">
          <cell r="AP10104">
            <v>525560</v>
          </cell>
          <cell r="AQ10104">
            <v>1004178</v>
          </cell>
          <cell r="AR10104" t="str">
            <v>sd</v>
          </cell>
          <cell r="AS10104">
            <v>42946</v>
          </cell>
          <cell r="AT10104" t="str">
            <v>Calzada12-POLIZA ESTABILIDAD ACTIVA</v>
          </cell>
          <cell r="AV10104" t="str">
            <v>sc</v>
          </cell>
        </row>
        <row r="10105">
          <cell r="AP10105">
            <v>505182</v>
          </cell>
          <cell r="AQ10105">
            <v>1003479</v>
          </cell>
          <cell r="AR10105" t="str">
            <v>sd</v>
          </cell>
          <cell r="AS10105">
            <v>44250</v>
          </cell>
          <cell r="AT10105" t="str">
            <v>-POLIZA ESTABILIDAD ACTIVA</v>
          </cell>
          <cell r="AV10105" t="str">
            <v>sc</v>
          </cell>
        </row>
        <row r="10106">
          <cell r="AP10106">
            <v>505182</v>
          </cell>
          <cell r="AQ10106">
            <v>1003479</v>
          </cell>
          <cell r="AR10106" t="str">
            <v>sd</v>
          </cell>
          <cell r="AS10106">
            <v>42946</v>
          </cell>
          <cell r="AT10106" t="str">
            <v>Calzada12-POLIZA ESTABILIDAD ACTIVA</v>
          </cell>
          <cell r="AV10106" t="str">
            <v>sc</v>
          </cell>
        </row>
        <row r="10107">
          <cell r="AP10107">
            <v>91011376</v>
          </cell>
          <cell r="AQ10107">
            <v>50006961</v>
          </cell>
          <cell r="AR10107" t="str">
            <v>sd</v>
          </cell>
          <cell r="AS10107">
            <v>44250</v>
          </cell>
          <cell r="AT10107" t="str">
            <v>-POLIZA ESTABILIDAD ACTIVA</v>
          </cell>
          <cell r="AV10107" t="str">
            <v>sc</v>
          </cell>
        </row>
        <row r="10108">
          <cell r="AP10108">
            <v>903580</v>
          </cell>
          <cell r="AQ10108">
            <v>12000690</v>
          </cell>
          <cell r="AR10108" t="str">
            <v>sd</v>
          </cell>
          <cell r="AS10108">
            <v>44250</v>
          </cell>
          <cell r="AT10108" t="str">
            <v>-POLIZA ESTABILIDAD ACTIVA</v>
          </cell>
          <cell r="AV10108" t="str">
            <v>sc</v>
          </cell>
        </row>
        <row r="10109">
          <cell r="AP10109">
            <v>529193</v>
          </cell>
          <cell r="AQ10109">
            <v>8002874</v>
          </cell>
          <cell r="AR10109" t="str">
            <v>sd</v>
          </cell>
          <cell r="AS10109">
            <v>44099</v>
          </cell>
          <cell r="AT10109" t="str">
            <v>Calzada 2-4-6-POLIZA ESTABILIDAD Y CALIDAD ACTIVA</v>
          </cell>
          <cell r="AV10109" t="str">
            <v>sc</v>
          </cell>
        </row>
        <row r="10110">
          <cell r="AP10110">
            <v>506115</v>
          </cell>
          <cell r="AQ10110">
            <v>1001529</v>
          </cell>
          <cell r="AR10110" t="str">
            <v>sd</v>
          </cell>
          <cell r="AS10110">
            <v>42946</v>
          </cell>
          <cell r="AT10110" t="str">
            <v>Calzada10-POLIZA ESTABILIDAD ACTIVA</v>
          </cell>
          <cell r="AV10110" t="str">
            <v>sc</v>
          </cell>
        </row>
        <row r="10111">
          <cell r="AP10111">
            <v>506115</v>
          </cell>
          <cell r="AQ10111">
            <v>1001529</v>
          </cell>
          <cell r="AR10111" t="str">
            <v>sd</v>
          </cell>
          <cell r="AS10111">
            <v>44250</v>
          </cell>
          <cell r="AT10111" t="str">
            <v>-POLIZA ESTABILIDAD ACTIVA</v>
          </cell>
          <cell r="AV10111" t="str">
            <v>sc</v>
          </cell>
        </row>
        <row r="10112">
          <cell r="AP10112">
            <v>24122169</v>
          </cell>
          <cell r="AQ10112">
            <v>50006393</v>
          </cell>
          <cell r="AR10112" t="str">
            <v>sd</v>
          </cell>
          <cell r="AS10112">
            <v>44096</v>
          </cell>
          <cell r="AT10112" t="str">
            <v>Anden 7-POLIZA ESTABILIDAD ACTIVA</v>
          </cell>
          <cell r="AV10112" t="str">
            <v>sc</v>
          </cell>
        </row>
        <row r="10113">
          <cell r="AP10113">
            <v>531154</v>
          </cell>
          <cell r="AQ10113">
            <v>6001977</v>
          </cell>
          <cell r="AR10113" t="str">
            <v>sd</v>
          </cell>
          <cell r="AS10113">
            <v>43748</v>
          </cell>
          <cell r="AT10113" t="str">
            <v>Anden 1-POLIZA ESTABILIDAD ACTIVA</v>
          </cell>
          <cell r="AV10113" t="str">
            <v>sc</v>
          </cell>
        </row>
        <row r="10114">
          <cell r="AP10114">
            <v>91024593</v>
          </cell>
          <cell r="AQ10114">
            <v>11003285</v>
          </cell>
          <cell r="AR10114" t="str">
            <v>sd</v>
          </cell>
          <cell r="AS10114">
            <v>44096</v>
          </cell>
          <cell r="AT10114" t="str">
            <v>Anden 1-9-POLIZA ESTABILIDAD ACTIVA</v>
          </cell>
          <cell r="AV10114" t="str">
            <v>sc</v>
          </cell>
        </row>
        <row r="10115">
          <cell r="AP10115">
            <v>24122509</v>
          </cell>
          <cell r="AQ10115">
            <v>50006738</v>
          </cell>
          <cell r="AR10115" t="str">
            <v>sd</v>
          </cell>
          <cell r="AS10115">
            <v>44099</v>
          </cell>
          <cell r="AT10115" t="str">
            <v>Calzada 2-4-6-POLIZA ESTABILIDAD Y CALIDAD ACTIVA</v>
          </cell>
          <cell r="AV10115" t="str">
            <v>sc</v>
          </cell>
        </row>
        <row r="10116">
          <cell r="AP10116">
            <v>515265</v>
          </cell>
          <cell r="AQ10116">
            <v>8003870</v>
          </cell>
          <cell r="AR10116" t="str">
            <v>sd</v>
          </cell>
          <cell r="AS10116">
            <v>44099</v>
          </cell>
          <cell r="AT10116" t="str">
            <v>Calzada 2-4-6-POLIZA ESTABILIDAD Y CALIDAD ACTIVA</v>
          </cell>
          <cell r="AV10116" t="str">
            <v>sc</v>
          </cell>
        </row>
        <row r="10117">
          <cell r="AP10117">
            <v>91011323</v>
          </cell>
          <cell r="AQ10117">
            <v>3000360</v>
          </cell>
          <cell r="AR10117" t="str">
            <v>sd</v>
          </cell>
          <cell r="AS10117">
            <v>43499</v>
          </cell>
          <cell r="AT10117" t="str">
            <v>-POLIZA ESTABILIDAD ACTIVA</v>
          </cell>
          <cell r="AV10117" t="str">
            <v>sc</v>
          </cell>
        </row>
        <row r="10118">
          <cell r="AP10118">
            <v>506377</v>
          </cell>
          <cell r="AQ10118">
            <v>11008819</v>
          </cell>
          <cell r="AR10118" t="str">
            <v>sd</v>
          </cell>
          <cell r="AS10118">
            <v>43797</v>
          </cell>
          <cell r="AT10118" t="str">
            <v>Calzada 2-6-POLIZA ESTABILIDAD ACTIVA</v>
          </cell>
          <cell r="AV10118" t="str">
            <v>sc</v>
          </cell>
        </row>
        <row r="10119">
          <cell r="AP10119">
            <v>506377</v>
          </cell>
          <cell r="AQ10119">
            <v>11008819</v>
          </cell>
          <cell r="AR10119" t="str">
            <v>sd</v>
          </cell>
          <cell r="AS10119">
            <v>42946</v>
          </cell>
          <cell r="AT10119" t="str">
            <v>Calzada12-POLIZA ESTABILIDAD ACTIVA</v>
          </cell>
          <cell r="AV10119" t="str">
            <v>sc</v>
          </cell>
        </row>
        <row r="10120">
          <cell r="AP10120">
            <v>506377</v>
          </cell>
          <cell r="AQ10120">
            <v>11008819</v>
          </cell>
          <cell r="AR10120" t="str">
            <v>sd</v>
          </cell>
          <cell r="AS10120">
            <v>44250</v>
          </cell>
          <cell r="AT10120" t="str">
            <v>-POLIZA ESTABILIDAD ACTIVA</v>
          </cell>
          <cell r="AV10120" t="str">
            <v>sc</v>
          </cell>
        </row>
        <row r="10121">
          <cell r="AP10121">
            <v>24123450</v>
          </cell>
          <cell r="AQ10121">
            <v>50008120</v>
          </cell>
          <cell r="AR10121" t="str">
            <v>sd</v>
          </cell>
          <cell r="AS10121">
            <v>44250</v>
          </cell>
          <cell r="AT10121" t="str">
            <v>-POLIZA ESTABILIDAD ACTIVA</v>
          </cell>
          <cell r="AV10121" t="str">
            <v>sc</v>
          </cell>
        </row>
        <row r="10122">
          <cell r="AP10122">
            <v>515263</v>
          </cell>
          <cell r="AQ10122">
            <v>8003870</v>
          </cell>
          <cell r="AR10122" t="str">
            <v>sd</v>
          </cell>
          <cell r="AS10122">
            <v>44099</v>
          </cell>
          <cell r="AT10122" t="str">
            <v>Calzada 2-4-6-POLIZA ESTABILIDAD Y CALIDAD ACTIVA</v>
          </cell>
          <cell r="AV10122" t="str">
            <v>sc</v>
          </cell>
        </row>
        <row r="10123">
          <cell r="AP10123">
            <v>91024235</v>
          </cell>
          <cell r="AQ10123">
            <v>13000002</v>
          </cell>
          <cell r="AR10123" t="str">
            <v>sd</v>
          </cell>
          <cell r="AS10123">
            <v>42824</v>
          </cell>
          <cell r="AT10123" t="str">
            <v>Anden1-9 Calzada2-4-6-8 Sep3-5-7-CERTIFICADO MODIFICACION ESTA* ACTIVA</v>
          </cell>
          <cell r="AV10123" t="str">
            <v>sc</v>
          </cell>
        </row>
        <row r="10124">
          <cell r="AP10124">
            <v>91024235</v>
          </cell>
          <cell r="AQ10124">
            <v>13000002</v>
          </cell>
          <cell r="AR10124" t="str">
            <v>sd</v>
          </cell>
          <cell r="AS10124">
            <v>43845</v>
          </cell>
          <cell r="AT10124" t="str">
            <v>Anden 1-POLIZA ESTABILIDAD ACTIVA</v>
          </cell>
          <cell r="AV10124" t="str">
            <v>sc</v>
          </cell>
        </row>
        <row r="10125">
          <cell r="AP10125">
            <v>24121044</v>
          </cell>
          <cell r="AQ10125">
            <v>14000398</v>
          </cell>
          <cell r="AR10125" t="str">
            <v>sd</v>
          </cell>
          <cell r="AS10125">
            <v>44018</v>
          </cell>
          <cell r="AT10125" t="str">
            <v>Puente 12-POLIZA ESTABILIDAD ACTIVA</v>
          </cell>
          <cell r="AV10125" t="str">
            <v>sc</v>
          </cell>
        </row>
        <row r="10126">
          <cell r="AP10126">
            <v>24121044</v>
          </cell>
          <cell r="AQ10126">
            <v>14000398</v>
          </cell>
          <cell r="AR10126" t="str">
            <v>sd</v>
          </cell>
          <cell r="AS10126">
            <v>44250</v>
          </cell>
          <cell r="AT10126" t="str">
            <v>-POLIZA ESTABILIDAD ACTIVA</v>
          </cell>
          <cell r="AV10126" t="str">
            <v>sc</v>
          </cell>
        </row>
        <row r="10127">
          <cell r="AP10127">
            <v>525536</v>
          </cell>
          <cell r="AQ10127">
            <v>1004208</v>
          </cell>
          <cell r="AR10127" t="str">
            <v>sd</v>
          </cell>
          <cell r="AS10127">
            <v>42946</v>
          </cell>
          <cell r="AT10127" t="str">
            <v>Calzada12-POLIZA ESTABILIDAD ACTIVA</v>
          </cell>
          <cell r="AV10127" t="str">
            <v>sc</v>
          </cell>
        </row>
        <row r="10128">
          <cell r="AP10128">
            <v>200091</v>
          </cell>
          <cell r="AQ10128">
            <v>4000029</v>
          </cell>
          <cell r="AR10128" t="str">
            <v>sd</v>
          </cell>
          <cell r="AS10128">
            <v>42999</v>
          </cell>
          <cell r="AT10128" t="str">
            <v>Anden1-11-3 Calzada10-4-6-8 Ciclo2 Sep5-7-9-POLIZA ESTABILIDAD ACTIVA</v>
          </cell>
          <cell r="AV10128" t="str">
            <v>sc</v>
          </cell>
        </row>
        <row r="10129">
          <cell r="AP10129">
            <v>505656</v>
          </cell>
          <cell r="AQ10129">
            <v>1003192</v>
          </cell>
          <cell r="AR10129" t="str">
            <v>sd</v>
          </cell>
          <cell r="AS10129">
            <v>44250</v>
          </cell>
          <cell r="AT10129" t="str">
            <v>-POLIZA ESTABILIDAD ACTIVA</v>
          </cell>
          <cell r="AV10129" t="str">
            <v>sc</v>
          </cell>
        </row>
        <row r="10130">
          <cell r="AP10130">
            <v>505656</v>
          </cell>
          <cell r="AQ10130">
            <v>1003192</v>
          </cell>
          <cell r="AR10130" t="str">
            <v>sd</v>
          </cell>
          <cell r="AS10130">
            <v>42946</v>
          </cell>
          <cell r="AT10130" t="str">
            <v>Calzada12-POLIZA ESTABILIDAD ACTIVA</v>
          </cell>
          <cell r="AV10130" t="str">
            <v>sc</v>
          </cell>
        </row>
        <row r="10131">
          <cell r="AP10131">
            <v>519766</v>
          </cell>
          <cell r="AQ10131">
            <v>8002528</v>
          </cell>
          <cell r="AR10131" t="str">
            <v>sd</v>
          </cell>
          <cell r="AS10131">
            <v>44099</v>
          </cell>
          <cell r="AT10131" t="str">
            <v>Calzada 2-4-6-POLIZA ESTABILIDAD Y CALIDAD ACTIVA</v>
          </cell>
          <cell r="AV10131" t="str">
            <v>sc</v>
          </cell>
        </row>
        <row r="10132">
          <cell r="AP10132">
            <v>24119968</v>
          </cell>
          <cell r="AQ10132">
            <v>8003870</v>
          </cell>
          <cell r="AR10132" t="str">
            <v>sd</v>
          </cell>
          <cell r="AS10132">
            <v>44099</v>
          </cell>
          <cell r="AT10132" t="str">
            <v>Calzada 2-4-6-POLIZA ESTABILIDAD Y CALIDAD ACTIVA</v>
          </cell>
          <cell r="AV10132" t="str">
            <v>sc</v>
          </cell>
        </row>
        <row r="10133">
          <cell r="AP10133">
            <v>24120969</v>
          </cell>
          <cell r="AQ10133">
            <v>14000082</v>
          </cell>
          <cell r="AR10133" t="str">
            <v>sd</v>
          </cell>
          <cell r="AS10133">
            <v>44250</v>
          </cell>
          <cell r="AT10133" t="str">
            <v>-POLIZA ESTABILIDAD ACTIVA</v>
          </cell>
          <cell r="AV10133" t="str">
            <v>sc</v>
          </cell>
        </row>
        <row r="10134">
          <cell r="AP10134">
            <v>518848</v>
          </cell>
          <cell r="AQ10134">
            <v>11001783</v>
          </cell>
          <cell r="AR10134" t="str">
            <v>sd</v>
          </cell>
          <cell r="AS10134">
            <v>44096</v>
          </cell>
          <cell r="AT10134" t="str">
            <v>Anden 1-9-POLIZA ESTABILIDAD ACTIVA</v>
          </cell>
          <cell r="AV10134" t="str">
            <v>sc</v>
          </cell>
        </row>
        <row r="10135">
          <cell r="AP10135">
            <v>416333</v>
          </cell>
          <cell r="AQ10135">
            <v>18002339</v>
          </cell>
          <cell r="AR10135" t="str">
            <v>sd</v>
          </cell>
          <cell r="AS10135">
            <v>44364</v>
          </cell>
          <cell r="AT10135" t="str">
            <v>-POLIZA ESTABILIDAD ACTIVA</v>
          </cell>
          <cell r="AV10135" t="str">
            <v>POLIZA ESTABILIDAD ACTIVA IDU 1878/13 Vencimiento 16/6/2021</v>
          </cell>
        </row>
        <row r="10136">
          <cell r="AP10136">
            <v>518611</v>
          </cell>
          <cell r="AQ10136">
            <v>11004808</v>
          </cell>
          <cell r="AR10136" t="str">
            <v>sd</v>
          </cell>
          <cell r="AS10136">
            <v>44096</v>
          </cell>
          <cell r="AT10136" t="str">
            <v>Anden 1-9-POLIZA ESTABILIDAD ACTIVA</v>
          </cell>
          <cell r="AV10136" t="str">
            <v>sc</v>
          </cell>
        </row>
        <row r="10137">
          <cell r="AP10137">
            <v>24123183</v>
          </cell>
          <cell r="AQ10137">
            <v>50007321</v>
          </cell>
          <cell r="AR10137" t="str">
            <v>sd</v>
          </cell>
          <cell r="AS10137">
            <v>42946</v>
          </cell>
          <cell r="AT10137" t="str">
            <v>Calzada12-POLIZA ESTABILIDAD ACTIVA</v>
          </cell>
          <cell r="AV10137" t="str">
            <v>sc</v>
          </cell>
        </row>
        <row r="10138">
          <cell r="AP10138">
            <v>24123183</v>
          </cell>
          <cell r="AQ10138">
            <v>50007321</v>
          </cell>
          <cell r="AR10138" t="str">
            <v>sd</v>
          </cell>
          <cell r="AS10138">
            <v>44250</v>
          </cell>
          <cell r="AT10138" t="str">
            <v>-POLIZA ESTABILIDAD ACTIVA</v>
          </cell>
          <cell r="AV10138" t="str">
            <v>sc</v>
          </cell>
        </row>
        <row r="10139">
          <cell r="AP10139">
            <v>24123635</v>
          </cell>
          <cell r="AQ10139">
            <v>8012518</v>
          </cell>
          <cell r="AR10139" t="str">
            <v>sd</v>
          </cell>
          <cell r="AS10139">
            <v>44099</v>
          </cell>
          <cell r="AT10139" t="str">
            <v>Calzada 2-8-POLIZA ESTABILIDAD Y CALIDAD ACTIVA</v>
          </cell>
          <cell r="AV10139" t="str">
            <v>sc</v>
          </cell>
        </row>
        <row r="10140">
          <cell r="AP10140">
            <v>143900</v>
          </cell>
          <cell r="AQ10140">
            <v>3000443</v>
          </cell>
          <cell r="AR10140" t="str">
            <v>sd</v>
          </cell>
          <cell r="AS10140">
            <v>43499</v>
          </cell>
          <cell r="AT10140" t="str">
            <v>-POLIZA ESTABILIDAD ACTIVA</v>
          </cell>
          <cell r="AV10140" t="str">
            <v>sc</v>
          </cell>
        </row>
        <row r="10141">
          <cell r="AP10141">
            <v>525588</v>
          </cell>
          <cell r="AQ10141">
            <v>2000112</v>
          </cell>
          <cell r="AR10141" t="str">
            <v>sd</v>
          </cell>
          <cell r="AS10141">
            <v>43450</v>
          </cell>
          <cell r="AT10141" t="str">
            <v>Puente16-POLIZA ESTABILIDAD ACTIVA</v>
          </cell>
          <cell r="AV10141" t="str">
            <v>sc</v>
          </cell>
        </row>
        <row r="10142">
          <cell r="AP10142">
            <v>525588</v>
          </cell>
          <cell r="AQ10142">
            <v>2000112</v>
          </cell>
          <cell r="AR10142" t="str">
            <v>sd</v>
          </cell>
          <cell r="AS10142">
            <v>42946</v>
          </cell>
          <cell r="AT10142" t="str">
            <v>Calzada4-8-POLIZA ESTABILIDAD ACTIVA</v>
          </cell>
          <cell r="AV10142" t="str">
            <v>sc</v>
          </cell>
        </row>
        <row r="10143">
          <cell r="AP10143">
            <v>525588</v>
          </cell>
          <cell r="AQ10143">
            <v>2000112</v>
          </cell>
          <cell r="AR10143" t="str">
            <v>sd</v>
          </cell>
          <cell r="AS10143">
            <v>44250</v>
          </cell>
          <cell r="AT10143" t="str">
            <v>-POLIZA ESTABILIDAD ACTIVA</v>
          </cell>
          <cell r="AV10143" t="str">
            <v>sc</v>
          </cell>
        </row>
        <row r="10144">
          <cell r="AP10144">
            <v>903606</v>
          </cell>
          <cell r="AQ10144">
            <v>12000739</v>
          </cell>
          <cell r="AR10144" t="str">
            <v>sd</v>
          </cell>
          <cell r="AS10144">
            <v>44250</v>
          </cell>
          <cell r="AT10144" t="str">
            <v>-POLIZA ESTABILIDAD ACTIVA</v>
          </cell>
          <cell r="AV10144" t="str">
            <v>sc</v>
          </cell>
        </row>
        <row r="10145">
          <cell r="AP10145">
            <v>24121043</v>
          </cell>
          <cell r="AQ10145">
            <v>14000398</v>
          </cell>
          <cell r="AR10145" t="str">
            <v>sd</v>
          </cell>
          <cell r="AS10145">
            <v>44018</v>
          </cell>
          <cell r="AT10145" t="str">
            <v>Puente 12-POLIZA ESTABILIDAD ACTIVA</v>
          </cell>
          <cell r="AV10145" t="str">
            <v>sc</v>
          </cell>
        </row>
        <row r="10146">
          <cell r="AP10146">
            <v>24121043</v>
          </cell>
          <cell r="AQ10146">
            <v>14000398</v>
          </cell>
          <cell r="AR10146" t="str">
            <v>sd</v>
          </cell>
          <cell r="AS10146">
            <v>44250</v>
          </cell>
          <cell r="AT10146" t="str">
            <v>-POLIZA ESTABILIDAD ACTIVA</v>
          </cell>
          <cell r="AV10146" t="str">
            <v>sc</v>
          </cell>
        </row>
        <row r="10147">
          <cell r="AP10147">
            <v>902843</v>
          </cell>
          <cell r="AQ10147">
            <v>13001884</v>
          </cell>
          <cell r="AR10147" t="str">
            <v>sd</v>
          </cell>
          <cell r="AS10147">
            <v>44250</v>
          </cell>
          <cell r="AT10147" t="str">
            <v>-POLIZA ESTABILIDAD ACTIVA</v>
          </cell>
          <cell r="AV10147" t="str">
            <v>sc</v>
          </cell>
        </row>
        <row r="10148">
          <cell r="AP10148">
            <v>183144</v>
          </cell>
          <cell r="AQ10148">
            <v>14001133</v>
          </cell>
          <cell r="AR10148" t="str">
            <v>sd</v>
          </cell>
          <cell r="AS10148">
            <v>42999</v>
          </cell>
          <cell r="AT10148" t="str">
            <v>Anden1-3-POLIZA ESTABILIDAD ACTIVA</v>
          </cell>
          <cell r="AV10148" t="str">
            <v>sc</v>
          </cell>
        </row>
        <row r="10149">
          <cell r="AP10149">
            <v>606064</v>
          </cell>
          <cell r="AQ10149">
            <v>18002281</v>
          </cell>
          <cell r="AR10149" t="str">
            <v>sd</v>
          </cell>
          <cell r="AS10149">
            <v>43065</v>
          </cell>
          <cell r="AT10149" t="str">
            <v>Calzada6-POLIZA ESTABILIDAD ACTIVA</v>
          </cell>
          <cell r="AV10149" t="str">
            <v>sc</v>
          </cell>
        </row>
        <row r="10150">
          <cell r="AP10150">
            <v>91018907</v>
          </cell>
          <cell r="AQ10150">
            <v>9000894</v>
          </cell>
          <cell r="AR10150" t="str">
            <v>sd</v>
          </cell>
          <cell r="AS10150">
            <v>42978</v>
          </cell>
          <cell r="AT10150" t="str">
            <v>Anden1-11 Calzada10-2-4-8 Ciclo6 Sep3-5-7-9-POLIZA ESTABILIDAD ACTIVA</v>
          </cell>
          <cell r="AV10150" t="str">
            <v>sc</v>
          </cell>
        </row>
        <row r="10151">
          <cell r="AP10151">
            <v>91024213</v>
          </cell>
          <cell r="AQ10151">
            <v>10006436</v>
          </cell>
          <cell r="AR10151" t="str">
            <v>sd</v>
          </cell>
          <cell r="AS10151">
            <v>44119</v>
          </cell>
          <cell r="AT10151" t="str">
            <v>Calzada 2-POLIZA ESTABILIDAD ACTIVA</v>
          </cell>
          <cell r="AV10151" t="str">
            <v>sc</v>
          </cell>
        </row>
        <row r="10152">
          <cell r="AP10152">
            <v>508718</v>
          </cell>
          <cell r="AQ10152">
            <v>11011561</v>
          </cell>
          <cell r="AR10152" t="str">
            <v>sd</v>
          </cell>
          <cell r="AS10152">
            <v>43100</v>
          </cell>
          <cell r="AT10152" t="str">
            <v>Calzada2-POLIZA ESTABILIDAD ACTIVA</v>
          </cell>
          <cell r="AV10152" t="str">
            <v>sc</v>
          </cell>
        </row>
        <row r="10153">
          <cell r="AP10153">
            <v>24121916</v>
          </cell>
          <cell r="AQ10153">
            <v>50005957</v>
          </cell>
          <cell r="AR10153" t="str">
            <v>sd</v>
          </cell>
          <cell r="AS10153">
            <v>44250</v>
          </cell>
          <cell r="AT10153" t="str">
            <v>-POLIZA ESTABILIDAD ACTIVA</v>
          </cell>
          <cell r="AV10153" t="str">
            <v>sc</v>
          </cell>
        </row>
        <row r="10154">
          <cell r="AP10154">
            <v>91014445</v>
          </cell>
          <cell r="AQ10154">
            <v>50009239</v>
          </cell>
          <cell r="AR10154" t="str">
            <v>sd</v>
          </cell>
          <cell r="AS10154">
            <v>43297</v>
          </cell>
          <cell r="AT10154" t="str">
            <v>anden1, calzada2, anden3-POLIZA ESTABILIDAD ACTIVA</v>
          </cell>
          <cell r="AV10154" t="str">
            <v>sc</v>
          </cell>
        </row>
        <row r="10155">
          <cell r="AP10155">
            <v>159473</v>
          </cell>
          <cell r="AQ10155">
            <v>10008765</v>
          </cell>
          <cell r="AR10155" t="str">
            <v>sd</v>
          </cell>
          <cell r="AS10155">
            <v>44096</v>
          </cell>
          <cell r="AT10155" t="str">
            <v>Calzada 2-POLIZA ESTABILIDAD ACTIVA</v>
          </cell>
          <cell r="AV10155" t="str">
            <v>sc</v>
          </cell>
        </row>
        <row r="10156">
          <cell r="AP10156">
            <v>462937</v>
          </cell>
          <cell r="AQ10156">
            <v>19011576</v>
          </cell>
          <cell r="AR10156" t="str">
            <v>sd</v>
          </cell>
          <cell r="AS10156">
            <v>42912</v>
          </cell>
          <cell r="AT10156" t="str">
            <v>Anden1-3 Calzada2-POLIZA ESTABILIDAD ACTIVA</v>
          </cell>
          <cell r="AV10156" t="str">
            <v>sc</v>
          </cell>
        </row>
        <row r="10157">
          <cell r="AP10157">
            <v>24122119</v>
          </cell>
          <cell r="AQ10157">
            <v>50006220</v>
          </cell>
          <cell r="AR10157" t="str">
            <v>sd</v>
          </cell>
          <cell r="AS10157">
            <v>44466</v>
          </cell>
          <cell r="AT10157" t="str">
            <v>-POLIZA ESTABILIDAD ACTIVA</v>
          </cell>
          <cell r="AV10157" t="str">
            <v>sc</v>
          </cell>
        </row>
        <row r="10158">
          <cell r="AP10158">
            <v>24122119</v>
          </cell>
          <cell r="AQ10158">
            <v>50006220</v>
          </cell>
          <cell r="AR10158" t="str">
            <v>sd</v>
          </cell>
          <cell r="AS10158">
            <v>44018</v>
          </cell>
          <cell r="AT10158" t="str">
            <v>Puente 8-POLIZA ESTABILIDAD ACTIVA</v>
          </cell>
          <cell r="AV10158" t="str">
            <v>sc</v>
          </cell>
        </row>
        <row r="10159">
          <cell r="AP10159">
            <v>91018895</v>
          </cell>
          <cell r="AQ10159">
            <v>9001036</v>
          </cell>
          <cell r="AR10159" t="str">
            <v>sd</v>
          </cell>
          <cell r="AS10159">
            <v>42978</v>
          </cell>
          <cell r="AT10159" t="str">
            <v>Anden1-11 Calzada10-2-4-8 Ciclo6 Sep3-5-7-9-POLIZA ESTABILIDAD ACTIVA</v>
          </cell>
          <cell r="AV10159" t="str">
            <v>sc</v>
          </cell>
        </row>
        <row r="10160">
          <cell r="AP10160">
            <v>512260</v>
          </cell>
          <cell r="AQ10160">
            <v>3000769</v>
          </cell>
          <cell r="AR10160" t="str">
            <v>sd</v>
          </cell>
          <cell r="AS10160">
            <v>43499</v>
          </cell>
          <cell r="AT10160" t="str">
            <v>-POLIZA ESTABILIDAD ACTIVA</v>
          </cell>
          <cell r="AV10160" t="str">
            <v>sc</v>
          </cell>
        </row>
        <row r="10161">
          <cell r="AP10161">
            <v>91011335</v>
          </cell>
          <cell r="AQ10161">
            <v>3000360</v>
          </cell>
          <cell r="AR10161" t="str">
            <v>sd</v>
          </cell>
          <cell r="AS10161">
            <v>43499</v>
          </cell>
          <cell r="AT10161" t="str">
            <v>-POLIZA ESTABILIDAD ACTIVA</v>
          </cell>
          <cell r="AV10161" t="str">
            <v>sc</v>
          </cell>
        </row>
        <row r="10162">
          <cell r="AP10162">
            <v>24119772</v>
          </cell>
          <cell r="AQ10162">
            <v>2000112</v>
          </cell>
          <cell r="AR10162" t="str">
            <v>sd</v>
          </cell>
          <cell r="AS10162">
            <v>43450</v>
          </cell>
          <cell r="AT10162" t="str">
            <v>Puente16-POLIZA ESTABILIDAD ACTIVA</v>
          </cell>
          <cell r="AV10162" t="str">
            <v>sc</v>
          </cell>
        </row>
        <row r="10163">
          <cell r="AP10163">
            <v>24119772</v>
          </cell>
          <cell r="AQ10163">
            <v>2000112</v>
          </cell>
          <cell r="AR10163" t="str">
            <v>sd</v>
          </cell>
          <cell r="AS10163">
            <v>42946</v>
          </cell>
          <cell r="AT10163" t="str">
            <v>Calzada4-8-POLIZA ESTABILIDAD ACTIVA</v>
          </cell>
          <cell r="AV10163" t="str">
            <v>sc</v>
          </cell>
        </row>
        <row r="10164">
          <cell r="AP10164">
            <v>24119772</v>
          </cell>
          <cell r="AQ10164">
            <v>2000112</v>
          </cell>
          <cell r="AR10164" t="str">
            <v>sd</v>
          </cell>
          <cell r="AS10164">
            <v>44250</v>
          </cell>
          <cell r="AT10164" t="str">
            <v>-POLIZA ESTABILIDAD ACTIVA</v>
          </cell>
          <cell r="AV10164" t="str">
            <v>sc</v>
          </cell>
        </row>
        <row r="10165">
          <cell r="AP10165">
            <v>354856</v>
          </cell>
          <cell r="AQ10165">
            <v>7001843</v>
          </cell>
          <cell r="AR10165" t="str">
            <v>sd</v>
          </cell>
          <cell r="AS10165">
            <v>44466</v>
          </cell>
          <cell r="AT10165" t="str">
            <v>-POLIZA ESTABILIDAD ACTIVA</v>
          </cell>
          <cell r="AV10165" t="str">
            <v>sc</v>
          </cell>
        </row>
        <row r="10166">
          <cell r="AP10166">
            <v>527373</v>
          </cell>
          <cell r="AQ10166">
            <v>1006466</v>
          </cell>
          <cell r="AR10166" t="str">
            <v>sd</v>
          </cell>
          <cell r="AS10166">
            <v>43566</v>
          </cell>
          <cell r="AT10166" t="str">
            <v>Anden 1 Calzada 2 Puente 4-POLIZA ESTABILIDAD ACTIVA</v>
          </cell>
          <cell r="AV10166" t="str">
            <v>sc</v>
          </cell>
        </row>
        <row r="10167">
          <cell r="AP10167">
            <v>505708</v>
          </cell>
          <cell r="AQ10167">
            <v>1002607</v>
          </cell>
          <cell r="AR10167" t="str">
            <v>sd</v>
          </cell>
          <cell r="AS10167">
            <v>44250</v>
          </cell>
          <cell r="AT10167" t="str">
            <v>-POLIZA ESTABILIDAD ACTIVA</v>
          </cell>
          <cell r="AV10167" t="str">
            <v>sc</v>
          </cell>
        </row>
        <row r="10168">
          <cell r="AP10168">
            <v>505808</v>
          </cell>
          <cell r="AQ10168">
            <v>2000018</v>
          </cell>
          <cell r="AR10168" t="str">
            <v>sd</v>
          </cell>
          <cell r="AS10168">
            <v>44053</v>
          </cell>
          <cell r="AT10168" t="str">
            <v>Puente 18-POLIZA ESTABILIDAD ACTIVA</v>
          </cell>
          <cell r="AV10168" t="str">
            <v>sc</v>
          </cell>
        </row>
        <row r="10169">
          <cell r="AP10169">
            <v>91015545</v>
          </cell>
          <cell r="AQ10169">
            <v>5007710</v>
          </cell>
          <cell r="AR10169" t="str">
            <v>sd</v>
          </cell>
          <cell r="AS10169">
            <v>42733</v>
          </cell>
          <cell r="AT10169" t="str">
            <v>Anden1-5 Calzada2-4 Sep3-POLIZA ESTABILIDAD ACTIVA</v>
          </cell>
          <cell r="AV10169" t="str">
            <v>sc</v>
          </cell>
        </row>
        <row r="10170">
          <cell r="AP10170">
            <v>471564</v>
          </cell>
          <cell r="AQ10170">
            <v>7008178</v>
          </cell>
          <cell r="AR10170" t="str">
            <v>sd</v>
          </cell>
          <cell r="AS10170">
            <v>43748</v>
          </cell>
          <cell r="AT10170" t="str">
            <v>Anden 1-POLIZA ESTABILIDAD ACTIVA</v>
          </cell>
          <cell r="AV10170" t="str">
            <v>VIABLE</v>
          </cell>
        </row>
        <row r="10171">
          <cell r="AP10171">
            <v>903756</v>
          </cell>
          <cell r="AQ10171">
            <v>12001800</v>
          </cell>
          <cell r="AR10171" t="str">
            <v>sd</v>
          </cell>
          <cell r="AS10171">
            <v>44250</v>
          </cell>
          <cell r="AT10171" t="str">
            <v>-POLIZA ESTABILIDAD ACTIVA</v>
          </cell>
          <cell r="AV10171" t="str">
            <v>sc</v>
          </cell>
        </row>
        <row r="10172">
          <cell r="AP10172">
            <v>24122751</v>
          </cell>
          <cell r="AQ10172">
            <v>50006960</v>
          </cell>
          <cell r="AR10172" t="str">
            <v>sd</v>
          </cell>
          <cell r="AS10172">
            <v>44250</v>
          </cell>
          <cell r="AT10172" t="str">
            <v>-POLIZA ESTABILIDAD ACTIVA</v>
          </cell>
          <cell r="AV10172" t="str">
            <v>sc</v>
          </cell>
        </row>
        <row r="10173">
          <cell r="AP10173">
            <v>24120044</v>
          </cell>
          <cell r="AQ10173">
            <v>8012263</v>
          </cell>
          <cell r="AR10173" t="str">
            <v>sd</v>
          </cell>
          <cell r="AS10173">
            <v>44099</v>
          </cell>
          <cell r="AT10173" t="str">
            <v>Calzada 2-4-6-POLIZA ESTABILIDAD Y CALIDAD ACTIVA</v>
          </cell>
          <cell r="AV10173" t="str">
            <v>sc</v>
          </cell>
        </row>
        <row r="10174">
          <cell r="AP10174">
            <v>24120184</v>
          </cell>
          <cell r="AQ10174">
            <v>3000591</v>
          </cell>
          <cell r="AR10174" t="str">
            <v>sd</v>
          </cell>
          <cell r="AS10174">
            <v>43499</v>
          </cell>
          <cell r="AT10174" t="str">
            <v>-POLIZA ESTABILIDAD ACTIVA</v>
          </cell>
          <cell r="AV10174" t="str">
            <v>ARTERIAL INTERVENCION IDU Construcción Fecha Reporte 3/12/2015</v>
          </cell>
        </row>
        <row r="10175">
          <cell r="AP10175">
            <v>142014</v>
          </cell>
          <cell r="AQ10175">
            <v>2000148</v>
          </cell>
          <cell r="AR10175" t="str">
            <v>sd</v>
          </cell>
          <cell r="AS10175">
            <v>44096</v>
          </cell>
          <cell r="AT10175" t="str">
            <v>Anden 1-7-POLIZA ESTABILIDAD ACTIVA</v>
          </cell>
          <cell r="AV10175" t="str">
            <v>sc</v>
          </cell>
        </row>
        <row r="10176">
          <cell r="AP10176">
            <v>505806</v>
          </cell>
          <cell r="AQ10176">
            <v>2000018</v>
          </cell>
          <cell r="AR10176" t="str">
            <v>sd</v>
          </cell>
          <cell r="AS10176">
            <v>44053</v>
          </cell>
          <cell r="AT10176" t="str">
            <v>Puente 18-POLIZA ESTABILIDAD ACTIVA</v>
          </cell>
          <cell r="AV10176" t="str">
            <v>sc</v>
          </cell>
        </row>
        <row r="10177">
          <cell r="AP10177">
            <v>504958</v>
          </cell>
          <cell r="AQ10177">
            <v>2000409</v>
          </cell>
          <cell r="AR10177" t="str">
            <v>sd</v>
          </cell>
          <cell r="AS10177">
            <v>42946</v>
          </cell>
          <cell r="AT10177" t="str">
            <v>Calzada6-8-POLIZA ESTABILIDAD ACTIVA</v>
          </cell>
          <cell r="AV10177" t="str">
            <v>sc</v>
          </cell>
        </row>
        <row r="10178">
          <cell r="AP10178">
            <v>24123596</v>
          </cell>
          <cell r="AQ10178">
            <v>50008504</v>
          </cell>
          <cell r="AR10178" t="str">
            <v>sd</v>
          </cell>
          <cell r="AS10178">
            <v>44018</v>
          </cell>
          <cell r="AT10178" t="str">
            <v>Puente 12-POLIZA ESTABILIDAD ACTIVA</v>
          </cell>
          <cell r="AV10178" t="str">
            <v>sc</v>
          </cell>
        </row>
        <row r="10179">
          <cell r="AP10179">
            <v>24123596</v>
          </cell>
          <cell r="AQ10179">
            <v>50008504</v>
          </cell>
          <cell r="AR10179" t="str">
            <v>sd</v>
          </cell>
          <cell r="AS10179">
            <v>44250</v>
          </cell>
          <cell r="AT10179" t="str">
            <v>-POLIZA ESTABILIDAD ACTIVA</v>
          </cell>
          <cell r="AV10179" t="str">
            <v>sc</v>
          </cell>
        </row>
        <row r="10180">
          <cell r="AP10180">
            <v>91024345</v>
          </cell>
          <cell r="AQ10180">
            <v>3000161</v>
          </cell>
          <cell r="AR10180" t="str">
            <v>sd</v>
          </cell>
          <cell r="AS10180">
            <v>43499</v>
          </cell>
          <cell r="AT10180" t="str">
            <v>-POLIZA ESTABILIDAD ACTIVA</v>
          </cell>
          <cell r="AV10180" t="str">
            <v>sc</v>
          </cell>
        </row>
        <row r="10181">
          <cell r="AP10181">
            <v>91018918</v>
          </cell>
          <cell r="AQ10181">
            <v>9001736</v>
          </cell>
          <cell r="AR10181" t="str">
            <v>sd</v>
          </cell>
          <cell r="AS10181">
            <v>42978</v>
          </cell>
          <cell r="AT10181" t="str">
            <v>Anden1-11 Calzada10-2-4-8 Ciclo6 Sep3-5-7-9-POLIZA ESTABILIDAD ACTIVA</v>
          </cell>
          <cell r="AV10181" t="str">
            <v>sc</v>
          </cell>
        </row>
        <row r="10182">
          <cell r="AP10182">
            <v>505872</v>
          </cell>
          <cell r="AQ10182">
            <v>1004096</v>
          </cell>
          <cell r="AR10182" t="str">
            <v>sd</v>
          </cell>
          <cell r="AS10182">
            <v>42946</v>
          </cell>
          <cell r="AT10182" t="str">
            <v>Calzada14-POLIZA ESTABILIDAD ACTIVA</v>
          </cell>
          <cell r="AV10182" t="str">
            <v>sc</v>
          </cell>
        </row>
        <row r="10183">
          <cell r="AP10183">
            <v>2510523</v>
          </cell>
          <cell r="AQ10183">
            <v>3000678</v>
          </cell>
          <cell r="AR10183" t="str">
            <v>sd</v>
          </cell>
          <cell r="AS10183">
            <v>43499</v>
          </cell>
          <cell r="AT10183" t="str">
            <v>-POLIZA ESTABILIDAD ACTIVA</v>
          </cell>
          <cell r="AV10183" t="str">
            <v>sc</v>
          </cell>
        </row>
        <row r="10184">
          <cell r="AP10184">
            <v>601256</v>
          </cell>
          <cell r="AQ10184">
            <v>2000148</v>
          </cell>
          <cell r="AR10184" t="str">
            <v>sd</v>
          </cell>
          <cell r="AS10184">
            <v>44096</v>
          </cell>
          <cell r="AT10184" t="str">
            <v>Anden 1-7-POLIZA ESTABILIDAD ACTIVA</v>
          </cell>
          <cell r="AV10184" t="str">
            <v>sc</v>
          </cell>
        </row>
        <row r="10185">
          <cell r="AP10185">
            <v>24120968</v>
          </cell>
          <cell r="AQ10185">
            <v>14000082</v>
          </cell>
          <cell r="AR10185" t="str">
            <v>sd</v>
          </cell>
          <cell r="AS10185">
            <v>44250</v>
          </cell>
          <cell r="AT10185" t="str">
            <v>-POLIZA ESTABILIDAD ACTIVA</v>
          </cell>
          <cell r="AV10185" t="str">
            <v>sc</v>
          </cell>
        </row>
        <row r="10186">
          <cell r="AP10186">
            <v>24121054</v>
          </cell>
          <cell r="AQ10186">
            <v>14000439</v>
          </cell>
          <cell r="AR10186" t="str">
            <v>sd</v>
          </cell>
          <cell r="AS10186">
            <v>44250</v>
          </cell>
          <cell r="AT10186" t="str">
            <v>-POLIZA ESTABILIDAD ACTIVA</v>
          </cell>
          <cell r="AV10186" t="str">
            <v>sc</v>
          </cell>
        </row>
        <row r="10187">
          <cell r="AP10187">
            <v>453995</v>
          </cell>
          <cell r="AQ10187">
            <v>19006957</v>
          </cell>
          <cell r="AR10187" t="str">
            <v>sd</v>
          </cell>
          <cell r="AS10187">
            <v>44466</v>
          </cell>
          <cell r="AT10187" t="str">
            <v>-POLIZA ESTABILIDAD ACTIVA</v>
          </cell>
          <cell r="AV10187" t="str">
            <v>sc</v>
          </cell>
        </row>
        <row r="10188">
          <cell r="AP10188">
            <v>514401</v>
          </cell>
          <cell r="AQ10188">
            <v>12001303</v>
          </cell>
          <cell r="AR10188" t="str">
            <v>sd</v>
          </cell>
          <cell r="AS10188">
            <v>44250</v>
          </cell>
          <cell r="AT10188" t="str">
            <v>-POLIZA ESTABILIDAD ACTIVA</v>
          </cell>
          <cell r="AV10188" t="str">
            <v>sc</v>
          </cell>
        </row>
        <row r="10189">
          <cell r="AP10189">
            <v>24123779</v>
          </cell>
          <cell r="AQ10189">
            <v>3002457</v>
          </cell>
          <cell r="AR10189" t="str">
            <v>sd</v>
          </cell>
          <cell r="AS10189">
            <v>42999</v>
          </cell>
          <cell r="AT10189" t="str">
            <v>Anden1 Calzada2-4 Sep3-POLIZA ESTABILIDAD ACTIVA</v>
          </cell>
          <cell r="AV10189" t="str">
            <v>sc</v>
          </cell>
        </row>
        <row r="10190">
          <cell r="AP10190">
            <v>517929</v>
          </cell>
          <cell r="AQ10190">
            <v>10010224</v>
          </cell>
          <cell r="AR10190" t="str">
            <v>sd</v>
          </cell>
          <cell r="AS10190">
            <v>43142</v>
          </cell>
          <cell r="AT10190" t="str">
            <v>Calzada2-POLIZA ESTABILIDAD ACTIVA</v>
          </cell>
          <cell r="AV10190" t="str">
            <v>sc</v>
          </cell>
        </row>
        <row r="10191">
          <cell r="AP10191">
            <v>91012374</v>
          </cell>
          <cell r="AQ10191">
            <v>50008269</v>
          </cell>
          <cell r="AR10191" t="str">
            <v>sd</v>
          </cell>
          <cell r="AS10191">
            <v>43745</v>
          </cell>
          <cell r="AT10191" t="str">
            <v>Calzada 2, Calzada 4, Calzada 6, Calzada 8-POLIZA ESTABILIDAD ACTIVA</v>
          </cell>
          <cell r="AV10191" t="str">
            <v>sc</v>
          </cell>
        </row>
        <row r="10192">
          <cell r="AP10192">
            <v>518731</v>
          </cell>
          <cell r="AQ10192">
            <v>7003633</v>
          </cell>
          <cell r="AR10192" t="str">
            <v>sd</v>
          </cell>
          <cell r="AS10192">
            <v>44096</v>
          </cell>
          <cell r="AT10192" t="str">
            <v>Anden 7-POLIZA ESTABILIDAD ACTIVA</v>
          </cell>
          <cell r="AV10192" t="str">
            <v>sc</v>
          </cell>
        </row>
        <row r="10193">
          <cell r="AP10193">
            <v>91015833</v>
          </cell>
          <cell r="AQ10193">
            <v>5007106</v>
          </cell>
          <cell r="AR10193" t="str">
            <v>sd</v>
          </cell>
          <cell r="AS10193">
            <v>42733</v>
          </cell>
          <cell r="AT10193" t="str">
            <v>Anden1-5 Calzada2-4 Sep3-POLIZA ESTABILIDAD ACTIVA</v>
          </cell>
          <cell r="AV10193" t="str">
            <v>sc</v>
          </cell>
        </row>
        <row r="10194">
          <cell r="AP10194">
            <v>91011060</v>
          </cell>
          <cell r="AQ10194">
            <v>50007473</v>
          </cell>
          <cell r="AR10194" t="str">
            <v>sd</v>
          </cell>
          <cell r="AS10194">
            <v>42878</v>
          </cell>
          <cell r="AT10194" t="str">
            <v>Puente1-POLIZA ESTABILIDAD ACTIVA</v>
          </cell>
          <cell r="AV10194" t="str">
            <v>sc</v>
          </cell>
        </row>
        <row r="10195">
          <cell r="AP10195">
            <v>506887</v>
          </cell>
          <cell r="AQ10195">
            <v>16001032</v>
          </cell>
          <cell r="AR10195" t="str">
            <v>sd</v>
          </cell>
          <cell r="AS10195">
            <v>44096</v>
          </cell>
          <cell r="AT10195" t="str">
            <v>Anden 1-POLIZA ESTABILIDAD ACTIVA</v>
          </cell>
          <cell r="AV10195" t="str">
            <v>sc</v>
          </cell>
        </row>
        <row r="10196">
          <cell r="AP10196">
            <v>505159</v>
          </cell>
          <cell r="AQ10196">
            <v>1003525</v>
          </cell>
          <cell r="AR10196" t="str">
            <v>sd</v>
          </cell>
          <cell r="AS10196">
            <v>44250</v>
          </cell>
          <cell r="AT10196" t="str">
            <v>-POLIZA ESTABILIDAD ACTIVA</v>
          </cell>
          <cell r="AV10196" t="str">
            <v>sc</v>
          </cell>
        </row>
        <row r="10197">
          <cell r="AP10197">
            <v>505159</v>
          </cell>
          <cell r="AQ10197">
            <v>1003525</v>
          </cell>
          <cell r="AR10197" t="str">
            <v>sd</v>
          </cell>
          <cell r="AS10197">
            <v>42946</v>
          </cell>
          <cell r="AT10197" t="str">
            <v>Calzada12-POLIZA ESTABILIDAD ACTIVA</v>
          </cell>
          <cell r="AV10197" t="str">
            <v>sc</v>
          </cell>
        </row>
        <row r="10198">
          <cell r="AP10198">
            <v>902686</v>
          </cell>
          <cell r="AQ10198">
            <v>13000651</v>
          </cell>
          <cell r="AR10198" t="str">
            <v>sd</v>
          </cell>
          <cell r="AS10198">
            <v>42949</v>
          </cell>
          <cell r="AT10198" t="str">
            <v>Anden13 Ciclo14-POLIZA ESTABILIDAD ACTIVA</v>
          </cell>
          <cell r="AV10198" t="str">
            <v>sc</v>
          </cell>
        </row>
        <row r="10199">
          <cell r="AP10199">
            <v>902686</v>
          </cell>
          <cell r="AQ10199">
            <v>13000651</v>
          </cell>
          <cell r="AR10199" t="str">
            <v>sd</v>
          </cell>
          <cell r="AS10199">
            <v>44250</v>
          </cell>
          <cell r="AT10199" t="str">
            <v>-POLIZA ESTABILIDAD ACTIVA</v>
          </cell>
          <cell r="AV10199" t="str">
            <v>sc</v>
          </cell>
        </row>
        <row r="10200">
          <cell r="AP10200">
            <v>91015863</v>
          </cell>
          <cell r="AQ10200">
            <v>5005327</v>
          </cell>
          <cell r="AR10200" t="str">
            <v>sd</v>
          </cell>
          <cell r="AS10200">
            <v>42733</v>
          </cell>
          <cell r="AT10200" t="str">
            <v>Anden1-5 Calzada2-4 Sep3-POLIZA ESTABILIDAD ACTIVA</v>
          </cell>
          <cell r="AV10200" t="str">
            <v>sc</v>
          </cell>
        </row>
        <row r="10201">
          <cell r="AP10201">
            <v>307004</v>
          </cell>
          <cell r="AQ10201">
            <v>5007707</v>
          </cell>
          <cell r="AR10201" t="str">
            <v>sd</v>
          </cell>
          <cell r="AS10201">
            <v>42733</v>
          </cell>
          <cell r="AT10201" t="str">
            <v>Anden1-5 Calzada2-4 Sep3-POLIZA ESTABILIDAD ACTIVA</v>
          </cell>
          <cell r="AV10201" t="str">
            <v>sc</v>
          </cell>
        </row>
        <row r="10202">
          <cell r="AP10202">
            <v>91010755</v>
          </cell>
          <cell r="AQ10202">
            <v>1005612</v>
          </cell>
          <cell r="AR10202" t="str">
            <v>sd</v>
          </cell>
          <cell r="AS10202">
            <v>43566</v>
          </cell>
          <cell r="AT10202" t="str">
            <v>Anden 1-3 Calzada 2-POLIZA ESTABILIDAD ACTIVA</v>
          </cell>
          <cell r="AV10202" t="str">
            <v>sc</v>
          </cell>
        </row>
        <row r="10203">
          <cell r="AP10203">
            <v>530960</v>
          </cell>
          <cell r="AQ10203">
            <v>8003476</v>
          </cell>
          <cell r="AR10203" t="str">
            <v>sd</v>
          </cell>
          <cell r="AS10203">
            <v>44099</v>
          </cell>
          <cell r="AT10203" t="str">
            <v>Calzada 2-4-6-POLIZA ESTABILIDAD Y CALIDAD ACTIVA</v>
          </cell>
          <cell r="AV10203" t="str">
            <v>sc</v>
          </cell>
        </row>
        <row r="10204">
          <cell r="AP10204">
            <v>24121081</v>
          </cell>
          <cell r="AQ10204">
            <v>14000539</v>
          </cell>
          <cell r="AR10204" t="str">
            <v>sd</v>
          </cell>
          <cell r="AS10204">
            <v>44250</v>
          </cell>
          <cell r="AT10204" t="str">
            <v>-POLIZA ESTABILIDAD ACTIVA</v>
          </cell>
          <cell r="AV10204" t="str">
            <v>sc</v>
          </cell>
        </row>
        <row r="10205">
          <cell r="AP10205">
            <v>384624</v>
          </cell>
          <cell r="AQ10205">
            <v>9001764</v>
          </cell>
          <cell r="AR10205" t="str">
            <v>sd</v>
          </cell>
          <cell r="AS10205">
            <v>44480</v>
          </cell>
          <cell r="AT10205" t="str">
            <v>-POLIZA ESTABILIDAD ACTIVA</v>
          </cell>
          <cell r="AV10205" t="str">
            <v>VIABLE</v>
          </cell>
        </row>
        <row r="10206">
          <cell r="AP10206">
            <v>382970</v>
          </cell>
          <cell r="AQ10206">
            <v>9001161</v>
          </cell>
          <cell r="AR10206" t="str">
            <v>sd</v>
          </cell>
          <cell r="AS10206">
            <v>43745</v>
          </cell>
          <cell r="AT10206" t="str">
            <v>Calzada 4-POLIZA ESTABILIDAD ACTIVA</v>
          </cell>
          <cell r="AV10206" t="str">
            <v>VIABLE</v>
          </cell>
        </row>
        <row r="10207">
          <cell r="AP10207">
            <v>91016471</v>
          </cell>
          <cell r="AQ10207">
            <v>18002549</v>
          </cell>
          <cell r="AR10207" t="str">
            <v>sd</v>
          </cell>
          <cell r="AS10207">
            <v>42999</v>
          </cell>
          <cell r="AT10207" t="str">
            <v>Anden1-11-3 Calzada10-4-6-8 Ciclo2 Sep5-7-9-POLIZA ESTABILIDAD ACTIVA</v>
          </cell>
          <cell r="AV10207" t="str">
            <v>sc</v>
          </cell>
        </row>
        <row r="10208">
          <cell r="AP10208">
            <v>505172</v>
          </cell>
          <cell r="AQ10208">
            <v>1003479</v>
          </cell>
          <cell r="AR10208" t="str">
            <v>sd</v>
          </cell>
          <cell r="AS10208">
            <v>44250</v>
          </cell>
          <cell r="AT10208" t="str">
            <v>-POLIZA ESTABILIDAD ACTIVA</v>
          </cell>
          <cell r="AV10208" t="str">
            <v>sc</v>
          </cell>
        </row>
        <row r="10209">
          <cell r="AP10209">
            <v>505172</v>
          </cell>
          <cell r="AQ10209">
            <v>1003479</v>
          </cell>
          <cell r="AR10209" t="str">
            <v>sd</v>
          </cell>
          <cell r="AS10209">
            <v>42946</v>
          </cell>
          <cell r="AT10209" t="str">
            <v>Calzada12-POLIZA ESTABILIDAD ACTIVA</v>
          </cell>
          <cell r="AV10209" t="str">
            <v>sc</v>
          </cell>
        </row>
        <row r="10210">
          <cell r="AP10210">
            <v>520832</v>
          </cell>
          <cell r="AQ10210">
            <v>13002521</v>
          </cell>
          <cell r="AR10210" t="str">
            <v>sd</v>
          </cell>
          <cell r="AS10210">
            <v>43555</v>
          </cell>
          <cell r="AT10210" t="str">
            <v>Calzada2 Puente6-POLIZA ESTABILIDAD ACTIVA</v>
          </cell>
          <cell r="AV10210" t="str">
            <v>sc</v>
          </cell>
        </row>
        <row r="10211">
          <cell r="AP10211">
            <v>904018</v>
          </cell>
          <cell r="AQ10211">
            <v>7003589</v>
          </cell>
          <cell r="AR10211" t="str">
            <v>sd</v>
          </cell>
          <cell r="AS10211">
            <v>44096</v>
          </cell>
          <cell r="AT10211" t="str">
            <v>Anden 7-POLIZA ESTABILIDAD ACTIVA</v>
          </cell>
          <cell r="AV10211" t="str">
            <v>sc</v>
          </cell>
        </row>
        <row r="10212">
          <cell r="AP10212">
            <v>91018885</v>
          </cell>
          <cell r="AQ10212">
            <v>9001736</v>
          </cell>
          <cell r="AR10212" t="str">
            <v>sd</v>
          </cell>
          <cell r="AS10212">
            <v>42978</v>
          </cell>
          <cell r="AT10212" t="str">
            <v>Anden1-11 Calzada10-2-4-8 Ciclo6 Sep3-5-7-9-POLIZA ESTABILIDAD ACTIVA</v>
          </cell>
          <cell r="AV10212" t="str">
            <v>sc</v>
          </cell>
        </row>
        <row r="10213">
          <cell r="AP10213">
            <v>182547</v>
          </cell>
          <cell r="AQ10213">
            <v>14001251</v>
          </cell>
          <cell r="AR10213" t="str">
            <v>sd</v>
          </cell>
          <cell r="AS10213">
            <v>42999</v>
          </cell>
          <cell r="AT10213" t="str">
            <v>Anden1-3 Calzada2-POLIZA ESTABILIDAD ACTIVA</v>
          </cell>
          <cell r="AV10213" t="str">
            <v>sc</v>
          </cell>
        </row>
        <row r="10214">
          <cell r="AP10214">
            <v>515557</v>
          </cell>
          <cell r="AQ10214">
            <v>50007252</v>
          </cell>
          <cell r="AR10214" t="str">
            <v>sd</v>
          </cell>
          <cell r="AS10214">
            <v>44119</v>
          </cell>
          <cell r="AT10214" t="str">
            <v>Calzada 4-6-POLIZA ESTABILIDAD ACTIVA</v>
          </cell>
          <cell r="AV10214" t="str">
            <v>sc</v>
          </cell>
        </row>
        <row r="10215">
          <cell r="AP10215">
            <v>515557</v>
          </cell>
          <cell r="AQ10215">
            <v>50007252</v>
          </cell>
          <cell r="AR10215" t="str">
            <v>sd</v>
          </cell>
          <cell r="AS10215">
            <v>42886</v>
          </cell>
          <cell r="AT10215" t="str">
            <v>Calzada2-POLIZA ESTABILIDAD* ACTIVA</v>
          </cell>
          <cell r="AV10215" t="str">
            <v>sc</v>
          </cell>
        </row>
        <row r="10216">
          <cell r="AP10216">
            <v>903819</v>
          </cell>
          <cell r="AQ10216">
            <v>12002271</v>
          </cell>
          <cell r="AR10216" t="str">
            <v>sd</v>
          </cell>
          <cell r="AS10216">
            <v>44250</v>
          </cell>
          <cell r="AT10216" t="str">
            <v>-POLIZA ESTABILIDAD ACTIVA</v>
          </cell>
          <cell r="AV10216" t="str">
            <v>sc</v>
          </cell>
        </row>
        <row r="10217">
          <cell r="AP10217">
            <v>903613</v>
          </cell>
          <cell r="AQ10217">
            <v>12000761</v>
          </cell>
          <cell r="AR10217" t="str">
            <v>sd</v>
          </cell>
          <cell r="AS10217">
            <v>44250</v>
          </cell>
          <cell r="AT10217" t="str">
            <v>-POLIZA ESTABILIDAD ACTIVA</v>
          </cell>
          <cell r="AV10217" t="str">
            <v>sc</v>
          </cell>
        </row>
        <row r="10218">
          <cell r="AP10218">
            <v>158695</v>
          </cell>
          <cell r="AQ10218">
            <v>10008017</v>
          </cell>
          <cell r="AR10218" t="str">
            <v>sd</v>
          </cell>
          <cell r="AS10218">
            <v>43142</v>
          </cell>
          <cell r="AT10218" t="str">
            <v>Calzada2-POLIZA ESTABILIDAD ACTIVA</v>
          </cell>
          <cell r="AV10218" t="str">
            <v>sc</v>
          </cell>
        </row>
        <row r="10219">
          <cell r="AP10219">
            <v>366465</v>
          </cell>
          <cell r="AQ10219">
            <v>7006515</v>
          </cell>
          <cell r="AR10219" t="str">
            <v>sd</v>
          </cell>
          <cell r="AS10219">
            <v>44466</v>
          </cell>
          <cell r="AT10219" t="str">
            <v>-POLIZA ESTABILIDAD ACTIVA</v>
          </cell>
          <cell r="AV10219" t="str">
            <v>POLIZA ACTIVA</v>
          </cell>
        </row>
        <row r="10220">
          <cell r="AP10220">
            <v>24123763</v>
          </cell>
          <cell r="AQ10220">
            <v>3000938</v>
          </cell>
          <cell r="AR10220" t="str">
            <v>sd</v>
          </cell>
          <cell r="AS10220">
            <v>42999</v>
          </cell>
          <cell r="AT10220" t="str">
            <v>Anden1-11-9 Calzada2-4-6-8 Ciclo10 Sep3-5-7-POLIZA ESTABILIDAD ACTIVA</v>
          </cell>
          <cell r="AV10220" t="str">
            <v>sc</v>
          </cell>
        </row>
        <row r="10221">
          <cell r="AP10221">
            <v>91011379</v>
          </cell>
          <cell r="AQ10221">
            <v>50008504</v>
          </cell>
          <cell r="AR10221" t="str">
            <v>sd</v>
          </cell>
          <cell r="AS10221">
            <v>44018</v>
          </cell>
          <cell r="AT10221" t="str">
            <v>Puente 12-POLIZA ESTABILIDAD ACTIVA</v>
          </cell>
          <cell r="AV10221" t="str">
            <v>sc</v>
          </cell>
        </row>
        <row r="10222">
          <cell r="AP10222">
            <v>91011379</v>
          </cell>
          <cell r="AQ10222">
            <v>50008504</v>
          </cell>
          <cell r="AR10222" t="str">
            <v>sd</v>
          </cell>
          <cell r="AS10222">
            <v>44250</v>
          </cell>
          <cell r="AT10222" t="str">
            <v>-POLIZA ESTABILIDAD ACTIVA</v>
          </cell>
          <cell r="AV10222" t="str">
            <v>sc</v>
          </cell>
        </row>
        <row r="10223">
          <cell r="AP10223">
            <v>91011287</v>
          </cell>
          <cell r="AQ10223">
            <v>17000327</v>
          </cell>
          <cell r="AR10223" t="str">
            <v>sd</v>
          </cell>
          <cell r="AS10223">
            <v>43871</v>
          </cell>
          <cell r="AT10223" t="str">
            <v>Calzada2 y 4-POLIZA ESTABILIDAD ACTIVA</v>
          </cell>
          <cell r="AV10223" t="str">
            <v>sc</v>
          </cell>
        </row>
        <row r="10224">
          <cell r="AP10224">
            <v>91011287</v>
          </cell>
          <cell r="AQ10224">
            <v>17000327</v>
          </cell>
          <cell r="AR10224" t="str">
            <v>sd</v>
          </cell>
          <cell r="AS10224">
            <v>44462</v>
          </cell>
          <cell r="AT10224" t="str">
            <v>-POLIZA ESTABILIDAD ACTIVA</v>
          </cell>
          <cell r="AV10224" t="str">
            <v>sc</v>
          </cell>
        </row>
        <row r="10225">
          <cell r="AP10225">
            <v>24123179</v>
          </cell>
          <cell r="AQ10225">
            <v>50007321</v>
          </cell>
          <cell r="AR10225" t="str">
            <v>sd</v>
          </cell>
          <cell r="AS10225">
            <v>42946</v>
          </cell>
          <cell r="AT10225" t="str">
            <v>Calzada12-POLIZA ESTABILIDAD ACTIVA</v>
          </cell>
          <cell r="AV10225" t="str">
            <v>sc</v>
          </cell>
        </row>
        <row r="10226">
          <cell r="AP10226">
            <v>24123179</v>
          </cell>
          <cell r="AQ10226">
            <v>50007321</v>
          </cell>
          <cell r="AR10226" t="str">
            <v>sd</v>
          </cell>
          <cell r="AS10226">
            <v>44250</v>
          </cell>
          <cell r="AT10226" t="str">
            <v>-POLIZA ESTABILIDAD ACTIVA</v>
          </cell>
          <cell r="AV10226" t="str">
            <v>sc</v>
          </cell>
        </row>
        <row r="10227">
          <cell r="AP10227">
            <v>91013023</v>
          </cell>
          <cell r="AQ10227">
            <v>50009455</v>
          </cell>
          <cell r="AR10227" t="str">
            <v>sd</v>
          </cell>
          <cell r="AS10227">
            <v>43006</v>
          </cell>
          <cell r="AT10227" t="str">
            <v>Anden1 Calzada2-POLIZA ESTABILIDAD ACTIVA</v>
          </cell>
          <cell r="AV10227" t="str">
            <v>sc</v>
          </cell>
        </row>
        <row r="10228">
          <cell r="AP10228">
            <v>91013350</v>
          </cell>
          <cell r="AQ10228">
            <v>14000783</v>
          </cell>
          <cell r="AR10228" t="str">
            <v>sd</v>
          </cell>
          <cell r="AS10228">
            <v>44172</v>
          </cell>
          <cell r="AT10228" t="str">
            <v>Calzada 2-4-6-8 Separador 5-POLIZA ESTABILIDAD ACTIVA</v>
          </cell>
          <cell r="AV10228" t="str">
            <v>sc</v>
          </cell>
        </row>
        <row r="10229">
          <cell r="AP10229">
            <v>363914</v>
          </cell>
          <cell r="AQ10229">
            <v>7005484</v>
          </cell>
          <cell r="AR10229" t="str">
            <v>sd</v>
          </cell>
          <cell r="AS10229">
            <v>44466</v>
          </cell>
          <cell r="AT10229" t="str">
            <v>-POLIZA ESTABILIDAD ACTIVA</v>
          </cell>
          <cell r="AV10229" t="str">
            <v>POLIZA ACTIVA</v>
          </cell>
        </row>
        <row r="10230">
          <cell r="AP10230">
            <v>24121918</v>
          </cell>
          <cell r="AQ10230">
            <v>50005957</v>
          </cell>
          <cell r="AR10230" t="str">
            <v>sd</v>
          </cell>
          <cell r="AS10230">
            <v>44250</v>
          </cell>
          <cell r="AT10230" t="str">
            <v>-POLIZA ESTABILIDAD ACTIVA</v>
          </cell>
          <cell r="AV10230" t="str">
            <v>sc</v>
          </cell>
        </row>
        <row r="10231">
          <cell r="AP10231">
            <v>506441</v>
          </cell>
          <cell r="AQ10231">
            <v>1003859</v>
          </cell>
          <cell r="AR10231" t="str">
            <v>sd</v>
          </cell>
          <cell r="AS10231">
            <v>43797</v>
          </cell>
          <cell r="AT10231" t="str">
            <v>Calzada 4, Puente 19-POLIZA ESTABILIDAD ACTIVA</v>
          </cell>
          <cell r="AV10231" t="str">
            <v>sc</v>
          </cell>
        </row>
        <row r="10232">
          <cell r="AP10232">
            <v>506441</v>
          </cell>
          <cell r="AQ10232">
            <v>1003859</v>
          </cell>
          <cell r="AR10232" t="str">
            <v>sd</v>
          </cell>
          <cell r="AS10232">
            <v>42946</v>
          </cell>
          <cell r="AT10232" t="str">
            <v>Calzada10-8-POLIZA ESTABILIDAD ACTIVA</v>
          </cell>
          <cell r="AV10232" t="str">
            <v>sc</v>
          </cell>
        </row>
        <row r="10233">
          <cell r="AP10233">
            <v>506441</v>
          </cell>
          <cell r="AQ10233">
            <v>1003859</v>
          </cell>
          <cell r="AR10233" t="str">
            <v>sd</v>
          </cell>
          <cell r="AS10233">
            <v>44250</v>
          </cell>
          <cell r="AT10233" t="str">
            <v>-POLIZA ESTABILIDAD ACTIVA</v>
          </cell>
          <cell r="AV10233" t="str">
            <v>sc</v>
          </cell>
        </row>
        <row r="10234">
          <cell r="AP10234">
            <v>24123759</v>
          </cell>
          <cell r="AQ10234">
            <v>3000890</v>
          </cell>
          <cell r="AR10234" t="str">
            <v>sd</v>
          </cell>
          <cell r="AS10234">
            <v>42999</v>
          </cell>
          <cell r="AT10234" t="str">
            <v>Anden1-11-9 Calzada2-4-6-8 Ciclo10 Sep3-5-7-POLIZA ESTABILIDAD ACTIVA</v>
          </cell>
          <cell r="AV10234" t="str">
            <v>sc</v>
          </cell>
        </row>
        <row r="10235">
          <cell r="AP10235">
            <v>506015</v>
          </cell>
          <cell r="AQ10235">
            <v>1006255</v>
          </cell>
          <cell r="AR10235" t="str">
            <v>sd</v>
          </cell>
          <cell r="AS10235">
            <v>44250</v>
          </cell>
          <cell r="AT10235" t="str">
            <v>-POLIZA ESTABILIDAD ACTIVA</v>
          </cell>
          <cell r="AV10235" t="str">
            <v>sc</v>
          </cell>
        </row>
        <row r="10236">
          <cell r="AP10236">
            <v>91010586</v>
          </cell>
          <cell r="AQ10236">
            <v>3001021</v>
          </cell>
          <cell r="AR10236" t="str">
            <v>sd</v>
          </cell>
          <cell r="AS10236">
            <v>42999</v>
          </cell>
          <cell r="AT10236" t="str">
            <v>Anden1-11-9 Calzada2-4-6-8 Ciclo10 Sep3-5-7-POLIZA ESTABILIDAD ACTIVA</v>
          </cell>
          <cell r="AV10236" t="str">
            <v>sc</v>
          </cell>
        </row>
        <row r="10237">
          <cell r="AP10237">
            <v>24123755</v>
          </cell>
          <cell r="AQ10237">
            <v>3000873</v>
          </cell>
          <cell r="AR10237" t="str">
            <v>sd</v>
          </cell>
          <cell r="AS10237">
            <v>42999</v>
          </cell>
          <cell r="AT10237" t="str">
            <v>Anden1-11-9 Calzada2-4-6-8 Ciclo10 Sep3-5-7-POLIZA ESTABILIDAD ACTIVA</v>
          </cell>
          <cell r="AV10237" t="str">
            <v>sc</v>
          </cell>
        </row>
        <row r="10238">
          <cell r="AP10238">
            <v>91011450</v>
          </cell>
          <cell r="AQ10238">
            <v>11011589</v>
          </cell>
          <cell r="AR10238" t="str">
            <v>sd</v>
          </cell>
          <cell r="AS10238">
            <v>43577</v>
          </cell>
          <cell r="AT10238" t="str">
            <v>Calzada 4-POLIZA ESTABILIDAD ACTIVA</v>
          </cell>
          <cell r="AV10238" t="str">
            <v>sc</v>
          </cell>
        </row>
        <row r="10239">
          <cell r="AP10239">
            <v>91011450</v>
          </cell>
          <cell r="AQ10239">
            <v>11011589</v>
          </cell>
          <cell r="AR10239" t="str">
            <v>sd</v>
          </cell>
          <cell r="AS10239">
            <v>43577</v>
          </cell>
          <cell r="AT10239" t="str">
            <v>Calzada 4-POLIZA ESTABILIDAD ACTIVA</v>
          </cell>
          <cell r="AV10239" t="str">
            <v>sc</v>
          </cell>
        </row>
        <row r="10240">
          <cell r="AP10240">
            <v>200205</v>
          </cell>
          <cell r="AQ10240">
            <v>4000069</v>
          </cell>
          <cell r="AR10240" t="str">
            <v>sd</v>
          </cell>
          <cell r="AS10240">
            <v>42999</v>
          </cell>
          <cell r="AT10240" t="str">
            <v>Anden1-11-3 Calzada10-4-6-8 Ciclo2 Sep5-7-9-POLIZA ESTABILIDAD ACTIVA</v>
          </cell>
          <cell r="AV10240" t="str">
            <v>sc</v>
          </cell>
        </row>
        <row r="10241">
          <cell r="AP10241">
            <v>506420</v>
          </cell>
          <cell r="AQ10241">
            <v>1003895</v>
          </cell>
          <cell r="AR10241" t="str">
            <v>sd</v>
          </cell>
          <cell r="AS10241">
            <v>43577</v>
          </cell>
          <cell r="AT10241" t="str">
            <v>Calzad a16-POLIZA ESTABILIDAD ACTIVA</v>
          </cell>
          <cell r="AV10241" t="str">
            <v>sc</v>
          </cell>
        </row>
        <row r="10242">
          <cell r="AP10242">
            <v>506420</v>
          </cell>
          <cell r="AQ10242">
            <v>1003895</v>
          </cell>
          <cell r="AR10242" t="str">
            <v>sd</v>
          </cell>
          <cell r="AS10242">
            <v>44250</v>
          </cell>
          <cell r="AT10242" t="str">
            <v>-POLIZA ESTABILIDAD ACTIVA</v>
          </cell>
          <cell r="AV10242" t="str">
            <v>sc</v>
          </cell>
        </row>
        <row r="10243">
          <cell r="AP10243">
            <v>506420</v>
          </cell>
          <cell r="AQ10243">
            <v>1003895</v>
          </cell>
          <cell r="AR10243" t="str">
            <v>sd</v>
          </cell>
          <cell r="AS10243">
            <v>42946</v>
          </cell>
          <cell r="AT10243" t="str">
            <v>Calzada10-POLIZA ESTABILIDAD ACTIVA</v>
          </cell>
          <cell r="AV10243" t="str">
            <v>sc</v>
          </cell>
        </row>
        <row r="10244">
          <cell r="AP10244">
            <v>506420</v>
          </cell>
          <cell r="AQ10244">
            <v>1003895</v>
          </cell>
          <cell r="AR10244" t="str">
            <v>sd</v>
          </cell>
          <cell r="AS10244">
            <v>43577</v>
          </cell>
          <cell r="AT10244" t="str">
            <v>Calzad a16-POLIZA ESTABILIDAD ACTIVA</v>
          </cell>
          <cell r="AV10244" t="str">
            <v>sc</v>
          </cell>
        </row>
        <row r="10245">
          <cell r="AP10245">
            <v>506420</v>
          </cell>
          <cell r="AQ10245">
            <v>1003895</v>
          </cell>
          <cell r="AR10245" t="str">
            <v>sd</v>
          </cell>
          <cell r="AS10245">
            <v>43797</v>
          </cell>
          <cell r="AT10245" t="str">
            <v>Calzada 2-4-POLIZA ESTABILIDAD ACTIVA</v>
          </cell>
          <cell r="AV10245" t="str">
            <v>sc</v>
          </cell>
        </row>
        <row r="10246">
          <cell r="AP10246">
            <v>505411</v>
          </cell>
          <cell r="AQ10246">
            <v>2000306</v>
          </cell>
          <cell r="AR10246" t="str">
            <v>sd</v>
          </cell>
          <cell r="AS10246">
            <v>42946</v>
          </cell>
          <cell r="AT10246" t="str">
            <v>Calzada4-6-POLIZA ESTABILIDAD ACTIVA</v>
          </cell>
          <cell r="AV10246" t="str">
            <v>sc</v>
          </cell>
        </row>
        <row r="10247">
          <cell r="AP10247">
            <v>507667</v>
          </cell>
          <cell r="AQ10247">
            <v>1001346</v>
          </cell>
          <cell r="AR10247" t="str">
            <v>sd</v>
          </cell>
          <cell r="AS10247">
            <v>44250</v>
          </cell>
          <cell r="AT10247" t="str">
            <v>-POLIZA ESTABILIDAD ACTIVA</v>
          </cell>
          <cell r="AV10247" t="str">
            <v>sc</v>
          </cell>
        </row>
        <row r="10248">
          <cell r="AP10248">
            <v>143886</v>
          </cell>
          <cell r="AQ10248">
            <v>3000603</v>
          </cell>
          <cell r="AR10248" t="str">
            <v>sd</v>
          </cell>
          <cell r="AS10248">
            <v>43499</v>
          </cell>
          <cell r="AT10248" t="str">
            <v>-POLIZA ESTABILIDAD ACTIVA</v>
          </cell>
          <cell r="AV10248" t="str">
            <v>sc</v>
          </cell>
        </row>
        <row r="10249">
          <cell r="AP10249">
            <v>91011349</v>
          </cell>
          <cell r="AQ10249">
            <v>3000504</v>
          </cell>
          <cell r="AR10249" t="str">
            <v>sd</v>
          </cell>
          <cell r="AS10249">
            <v>43499</v>
          </cell>
          <cell r="AT10249" t="str">
            <v>-POLIZA ESTABILIDAD ACTIVA</v>
          </cell>
          <cell r="AV10249" t="str">
            <v>sc</v>
          </cell>
        </row>
        <row r="10250">
          <cell r="AP10250">
            <v>201974</v>
          </cell>
          <cell r="AQ10250">
            <v>4000696</v>
          </cell>
          <cell r="AR10250" t="str">
            <v>sd</v>
          </cell>
          <cell r="AS10250">
            <v>43748</v>
          </cell>
          <cell r="AT10250" t="str">
            <v>Anden 5-POLIZA ESTABILIDAD ACTIVA</v>
          </cell>
          <cell r="AV10250" t="str">
            <v>sc</v>
          </cell>
        </row>
        <row r="10251">
          <cell r="AP10251">
            <v>153928</v>
          </cell>
          <cell r="AQ10251">
            <v>8000170</v>
          </cell>
          <cell r="AR10251" t="str">
            <v>sd</v>
          </cell>
          <cell r="AS10251">
            <v>43732</v>
          </cell>
          <cell r="AT10251" t="str">
            <v>Anden1-POLIZA ESTABILIDAD ACTIVA</v>
          </cell>
          <cell r="AV10251" t="str">
            <v>sc</v>
          </cell>
        </row>
        <row r="10252">
          <cell r="AP10252">
            <v>903633</v>
          </cell>
          <cell r="AQ10252">
            <v>12000817</v>
          </cell>
          <cell r="AR10252" t="str">
            <v>sd</v>
          </cell>
          <cell r="AS10252">
            <v>44250</v>
          </cell>
          <cell r="AT10252" t="str">
            <v>-POLIZA ESTABILIDAD ACTIVA</v>
          </cell>
          <cell r="AV10252" t="str">
            <v>sc</v>
          </cell>
        </row>
        <row r="10253">
          <cell r="AP10253">
            <v>903633</v>
          </cell>
          <cell r="AQ10253">
            <v>12000817</v>
          </cell>
          <cell r="AR10253" t="str">
            <v>sd</v>
          </cell>
          <cell r="AS10253">
            <v>44018</v>
          </cell>
          <cell r="AT10253" t="str">
            <v>Puente 12-POLIZA ESTABILIDAD ACTIVA</v>
          </cell>
          <cell r="AV10253" t="str">
            <v>sc</v>
          </cell>
        </row>
        <row r="10254">
          <cell r="AP10254">
            <v>24120852</v>
          </cell>
          <cell r="AQ10254">
            <v>13000519</v>
          </cell>
          <cell r="AR10254" t="str">
            <v>sd</v>
          </cell>
          <cell r="AS10254">
            <v>44250</v>
          </cell>
          <cell r="AT10254" t="str">
            <v>-POLIZA ESTABILIDAD ACTIVA</v>
          </cell>
          <cell r="AV10254" t="str">
            <v>sc</v>
          </cell>
        </row>
        <row r="10255">
          <cell r="AP10255">
            <v>511141</v>
          </cell>
          <cell r="AQ10255">
            <v>14000982</v>
          </cell>
          <cell r="AR10255" t="str">
            <v>sd</v>
          </cell>
          <cell r="AS10255">
            <v>44172</v>
          </cell>
          <cell r="AT10255" t="str">
            <v>Calzada 4-6 Separador 5-POLIZA ESTABILIDAD ACTIVA</v>
          </cell>
          <cell r="AV10255" t="str">
            <v>sc</v>
          </cell>
        </row>
        <row r="10256">
          <cell r="AP10256">
            <v>297448</v>
          </cell>
          <cell r="AQ10256">
            <v>5003435</v>
          </cell>
          <cell r="AR10256" t="str">
            <v>sd</v>
          </cell>
          <cell r="AS10256">
            <v>42957</v>
          </cell>
          <cell r="AT10256" t="str">
            <v>Calzada2-POLIZA ESTABILIDAD ACTIVA</v>
          </cell>
          <cell r="AV10256" t="str">
            <v>sc</v>
          </cell>
        </row>
        <row r="10257">
          <cell r="AP10257">
            <v>506400</v>
          </cell>
          <cell r="AQ10257">
            <v>1003981</v>
          </cell>
          <cell r="AR10257" t="str">
            <v>sd</v>
          </cell>
          <cell r="AS10257">
            <v>43577</v>
          </cell>
          <cell r="AT10257" t="str">
            <v>Calzada 16-POLIZA ESTABILIDAD ACTIVA</v>
          </cell>
          <cell r="AV10257" t="str">
            <v>sc</v>
          </cell>
        </row>
        <row r="10258">
          <cell r="AP10258">
            <v>506400</v>
          </cell>
          <cell r="AQ10258">
            <v>1003981</v>
          </cell>
          <cell r="AR10258" t="str">
            <v>sd</v>
          </cell>
          <cell r="AS10258">
            <v>43577</v>
          </cell>
          <cell r="AT10258" t="str">
            <v>Calzada 16-POLIZA ESTABILIDAD ACTIVA</v>
          </cell>
          <cell r="AV10258" t="str">
            <v>sc</v>
          </cell>
        </row>
        <row r="10259">
          <cell r="AP10259">
            <v>511202</v>
          </cell>
          <cell r="AQ10259">
            <v>3000811</v>
          </cell>
          <cell r="AR10259" t="str">
            <v>sd</v>
          </cell>
          <cell r="AS10259">
            <v>42999</v>
          </cell>
          <cell r="AT10259" t="str">
            <v>Anden1-9 Calzada2-4-6-8 Sep3-5-7-POLIZA ESTABILIDAD ACTIVA</v>
          </cell>
          <cell r="AV10259" t="str">
            <v>sc</v>
          </cell>
        </row>
        <row r="10260">
          <cell r="AP10260">
            <v>362478</v>
          </cell>
          <cell r="AQ10260">
            <v>7004904</v>
          </cell>
          <cell r="AR10260" t="str">
            <v>sd</v>
          </cell>
          <cell r="AS10260">
            <v>44018</v>
          </cell>
          <cell r="AT10260" t="str">
            <v>Calzada 2-POLIZA ESTABILIDAD ACTIVA</v>
          </cell>
          <cell r="AV10260" t="str">
            <v>POLIZA ACTIVA</v>
          </cell>
        </row>
        <row r="10261">
          <cell r="AP10261">
            <v>24120387</v>
          </cell>
          <cell r="AQ10261">
            <v>11006322</v>
          </cell>
          <cell r="AR10261" t="str">
            <v>sd</v>
          </cell>
          <cell r="AS10261">
            <v>44096</v>
          </cell>
          <cell r="AT10261" t="str">
            <v>Anden 1-9-POLIZA ESTABILIDAD ACTIVA</v>
          </cell>
          <cell r="AV10261" t="str">
            <v>sc</v>
          </cell>
        </row>
        <row r="10262">
          <cell r="AP10262">
            <v>456456</v>
          </cell>
          <cell r="AQ10262">
            <v>19008203</v>
          </cell>
          <cell r="AR10262" t="str">
            <v>sd</v>
          </cell>
          <cell r="AS10262">
            <v>44466</v>
          </cell>
          <cell r="AT10262" t="str">
            <v>-POLIZA ESTABILIDAD ACTIVA</v>
          </cell>
          <cell r="AV10262" t="str">
            <v>POLIZA ESTABILIDAD activa IDU 1718/14</v>
          </cell>
        </row>
        <row r="10263">
          <cell r="AP10263">
            <v>414945</v>
          </cell>
          <cell r="AQ10263">
            <v>18001756</v>
          </cell>
          <cell r="AR10263" t="str">
            <v>sd</v>
          </cell>
          <cell r="AS10263">
            <v>43065</v>
          </cell>
          <cell r="AT10263" t="str">
            <v>Calzada4-POLIZA ESTABILIDAD ACTIVA</v>
          </cell>
          <cell r="AV10263" t="str">
            <v>sc</v>
          </cell>
        </row>
        <row r="10264">
          <cell r="AP10264">
            <v>24123570</v>
          </cell>
          <cell r="AQ10264">
            <v>50008913</v>
          </cell>
          <cell r="AR10264" t="str">
            <v>sd</v>
          </cell>
          <cell r="AS10264">
            <v>44096</v>
          </cell>
          <cell r="AT10264" t="str">
            <v>Anden 1-POLIZA ESTABILIDAD ACTIVA</v>
          </cell>
          <cell r="AV10264" t="str">
            <v>sc</v>
          </cell>
        </row>
        <row r="10265">
          <cell r="AP10265">
            <v>24123570</v>
          </cell>
          <cell r="AQ10265">
            <v>50008913</v>
          </cell>
          <cell r="AR10265" t="str">
            <v>sd</v>
          </cell>
          <cell r="AS10265">
            <v>42962</v>
          </cell>
          <cell r="AT10265" t="str">
            <v>Calzada6-POLIZA ESTABILIDAD ACTIVA</v>
          </cell>
          <cell r="AV10265" t="str">
            <v>sc</v>
          </cell>
        </row>
        <row r="10266">
          <cell r="AP10266">
            <v>24121165</v>
          </cell>
          <cell r="AQ10266">
            <v>14001364</v>
          </cell>
          <cell r="AR10266" t="str">
            <v>sd</v>
          </cell>
          <cell r="AS10266">
            <v>44172</v>
          </cell>
          <cell r="AT10266" t="str">
            <v>Calzada 4-6-POLIZA ESTABILIDAD ACTIVA</v>
          </cell>
          <cell r="AV10266" t="str">
            <v>sc</v>
          </cell>
        </row>
        <row r="10267">
          <cell r="AP10267">
            <v>24119879</v>
          </cell>
          <cell r="AQ10267">
            <v>6001329</v>
          </cell>
          <cell r="AR10267" t="str">
            <v>sd</v>
          </cell>
          <cell r="AS10267">
            <v>44250</v>
          </cell>
          <cell r="AT10267" t="str">
            <v>-POLIZA ESTABILIDAD ACTIVA</v>
          </cell>
          <cell r="AV10267" t="str">
            <v>sc</v>
          </cell>
        </row>
        <row r="10268">
          <cell r="AP10268">
            <v>601799</v>
          </cell>
          <cell r="AQ10268">
            <v>7005280</v>
          </cell>
          <cell r="AR10268" t="str">
            <v>sd</v>
          </cell>
          <cell r="AS10268">
            <v>44048</v>
          </cell>
          <cell r="AT10268" t="str">
            <v>Calzada 4-6-POLIZA ESTABILIDAD ACTIVA</v>
          </cell>
          <cell r="AV10268" t="str">
            <v>sc</v>
          </cell>
        </row>
        <row r="10269">
          <cell r="AP10269">
            <v>506134</v>
          </cell>
          <cell r="AQ10269">
            <v>1001499</v>
          </cell>
          <cell r="AR10269" t="str">
            <v>sd</v>
          </cell>
          <cell r="AS10269">
            <v>44250</v>
          </cell>
          <cell r="AT10269" t="str">
            <v>-POLIZA ESTABILIDAD ACTIVA</v>
          </cell>
          <cell r="AV10269" t="str">
            <v>sc</v>
          </cell>
        </row>
        <row r="10270">
          <cell r="AP10270">
            <v>506134</v>
          </cell>
          <cell r="AQ10270">
            <v>1001499</v>
          </cell>
          <cell r="AR10270" t="str">
            <v>sd</v>
          </cell>
          <cell r="AS10270">
            <v>42946</v>
          </cell>
          <cell r="AT10270" t="str">
            <v>Calzada10-POLIZA ESTABILIDAD ACTIVA</v>
          </cell>
          <cell r="AV10270" t="str">
            <v>sc</v>
          </cell>
        </row>
        <row r="10271">
          <cell r="AP10271">
            <v>147119</v>
          </cell>
          <cell r="AQ10271">
            <v>8008441</v>
          </cell>
          <cell r="AR10271" t="str">
            <v>sd</v>
          </cell>
          <cell r="AS10271">
            <v>42962</v>
          </cell>
          <cell r="AT10271" t="str">
            <v>Calzada2-POLIZA ESTABILIDAD ACTIVA</v>
          </cell>
          <cell r="AV10271" t="str">
            <v>POLIZA ESTABILIDAD CTO IDU 073/08_V11 VENCE 14/8/2017</v>
          </cell>
        </row>
        <row r="10272">
          <cell r="AP10272">
            <v>91018877</v>
          </cell>
          <cell r="AQ10272">
            <v>9001736</v>
          </cell>
          <cell r="AR10272" t="str">
            <v>sd</v>
          </cell>
          <cell r="AS10272">
            <v>42978</v>
          </cell>
          <cell r="AT10272" t="str">
            <v>Anden1-11 Calzada10-2-4-8 Ciclo6 Sep3-5-7-9-POLIZA ESTABILIDAD ACTIVA</v>
          </cell>
          <cell r="AV10272" t="str">
            <v>sc</v>
          </cell>
        </row>
        <row r="10273">
          <cell r="AP10273">
            <v>24122753</v>
          </cell>
          <cell r="AQ10273">
            <v>50006960</v>
          </cell>
          <cell r="AR10273" t="str">
            <v>sd</v>
          </cell>
          <cell r="AS10273">
            <v>44250</v>
          </cell>
          <cell r="AT10273" t="str">
            <v>-POLIZA ESTABILIDAD ACTIVA</v>
          </cell>
          <cell r="AV10273" t="str">
            <v>sc</v>
          </cell>
        </row>
        <row r="10274">
          <cell r="AP10274">
            <v>24121092</v>
          </cell>
          <cell r="AQ10274">
            <v>14000588</v>
          </cell>
          <cell r="AR10274" t="str">
            <v>sd</v>
          </cell>
          <cell r="AS10274">
            <v>44250</v>
          </cell>
          <cell r="AT10274" t="str">
            <v>-POLIZA ESTABILIDAD ACTIVA</v>
          </cell>
          <cell r="AV10274" t="str">
            <v>sc</v>
          </cell>
        </row>
        <row r="10275">
          <cell r="AP10275">
            <v>24120860</v>
          </cell>
          <cell r="AQ10275">
            <v>13000578</v>
          </cell>
          <cell r="AR10275" t="str">
            <v>sd</v>
          </cell>
          <cell r="AS10275">
            <v>44250</v>
          </cell>
          <cell r="AT10275" t="str">
            <v>-POLIZA ESTABILIDAD ACTIVA</v>
          </cell>
          <cell r="AV10275" t="str">
            <v>sc</v>
          </cell>
        </row>
        <row r="10276">
          <cell r="AP10276">
            <v>24120860</v>
          </cell>
          <cell r="AQ10276">
            <v>13000578</v>
          </cell>
          <cell r="AR10276" t="str">
            <v>sd</v>
          </cell>
          <cell r="AS10276">
            <v>42949</v>
          </cell>
          <cell r="AT10276" t="str">
            <v>Anden11 Ciclo12-POLIZA ESTABILIDAD ACTIVA</v>
          </cell>
          <cell r="AV10276" t="str">
            <v>sc</v>
          </cell>
        </row>
        <row r="10277">
          <cell r="AP10277">
            <v>24123760</v>
          </cell>
          <cell r="AQ10277">
            <v>3000890</v>
          </cell>
          <cell r="AR10277" t="str">
            <v>sd</v>
          </cell>
          <cell r="AS10277">
            <v>42999</v>
          </cell>
          <cell r="AT10277" t="str">
            <v>Anden1-11-9 Calzada2-4-6-8 Ciclo10 Sep3-5-7-POLIZA ESTABILIDAD ACTIVA</v>
          </cell>
          <cell r="AV10277" t="str">
            <v>sc</v>
          </cell>
        </row>
        <row r="10278">
          <cell r="AP10278">
            <v>24123182</v>
          </cell>
          <cell r="AQ10278">
            <v>50007321</v>
          </cell>
          <cell r="AR10278" t="str">
            <v>sd</v>
          </cell>
          <cell r="AS10278">
            <v>42946</v>
          </cell>
          <cell r="AT10278" t="str">
            <v>Calzada12-POLIZA ESTABILIDAD ACTIVA</v>
          </cell>
          <cell r="AV10278" t="str">
            <v>sc</v>
          </cell>
        </row>
        <row r="10279">
          <cell r="AP10279">
            <v>24123182</v>
          </cell>
          <cell r="AQ10279">
            <v>50007321</v>
          </cell>
          <cell r="AR10279" t="str">
            <v>sd</v>
          </cell>
          <cell r="AS10279">
            <v>44250</v>
          </cell>
          <cell r="AT10279" t="str">
            <v>-POLIZA ESTABILIDAD ACTIVA</v>
          </cell>
          <cell r="AV10279" t="str">
            <v>sc</v>
          </cell>
        </row>
        <row r="10280">
          <cell r="AP10280">
            <v>24120173</v>
          </cell>
          <cell r="AQ10280">
            <v>3000483</v>
          </cell>
          <cell r="AR10280" t="str">
            <v>sd</v>
          </cell>
          <cell r="AS10280">
            <v>43499</v>
          </cell>
          <cell r="AT10280" t="str">
            <v>-POLIZA ESTABILIDAD ACTIVA</v>
          </cell>
          <cell r="AV10280" t="str">
            <v>sc</v>
          </cell>
        </row>
        <row r="10281">
          <cell r="AP10281">
            <v>24123902</v>
          </cell>
          <cell r="AQ10281">
            <v>6001192</v>
          </cell>
          <cell r="AR10281" t="str">
            <v>sd</v>
          </cell>
          <cell r="AS10281">
            <v>43307</v>
          </cell>
          <cell r="AT10281" t="str">
            <v>Calzada2-4-POLIZA ESTABILIDAD ACTIVA</v>
          </cell>
          <cell r="AV10281" t="str">
            <v>sc</v>
          </cell>
        </row>
        <row r="10282">
          <cell r="AP10282">
            <v>24123160</v>
          </cell>
          <cell r="AQ10282">
            <v>50007305</v>
          </cell>
          <cell r="AR10282" t="str">
            <v>sd</v>
          </cell>
          <cell r="AS10282">
            <v>44250</v>
          </cell>
          <cell r="AT10282" t="str">
            <v>-POLIZA ESTABILIDAD ACTIVA</v>
          </cell>
          <cell r="AV10282" t="str">
            <v>sc</v>
          </cell>
        </row>
        <row r="10283">
          <cell r="AP10283">
            <v>903873</v>
          </cell>
          <cell r="AQ10283">
            <v>12002556</v>
          </cell>
          <cell r="AR10283" t="str">
            <v>sd</v>
          </cell>
          <cell r="AS10283">
            <v>44250</v>
          </cell>
          <cell r="AT10283" t="str">
            <v>-POLIZA ESTABILIDAD ACTIVA</v>
          </cell>
          <cell r="AV10283" t="str">
            <v>sc</v>
          </cell>
        </row>
        <row r="10284">
          <cell r="AP10284">
            <v>903873</v>
          </cell>
          <cell r="AQ10284">
            <v>12002556</v>
          </cell>
          <cell r="AR10284" t="str">
            <v>sd</v>
          </cell>
          <cell r="AS10284">
            <v>44250</v>
          </cell>
          <cell r="AT10284" t="str">
            <v>-POLIZA ESTABILIDAD ACTIVA</v>
          </cell>
          <cell r="AV10284" t="str">
            <v>sc</v>
          </cell>
        </row>
        <row r="10285">
          <cell r="AP10285">
            <v>24122646</v>
          </cell>
          <cell r="AQ10285">
            <v>50006913</v>
          </cell>
          <cell r="AR10285" t="str">
            <v>sd</v>
          </cell>
          <cell r="AS10285">
            <v>42946</v>
          </cell>
          <cell r="AT10285" t="str">
            <v>Calzada6-8-POLIZA ESTABILIDAD ACTIVA</v>
          </cell>
          <cell r="AV10285" t="str">
            <v>sc</v>
          </cell>
        </row>
        <row r="10286">
          <cell r="AP10286">
            <v>200179</v>
          </cell>
          <cell r="AQ10286">
            <v>4000058</v>
          </cell>
          <cell r="AR10286" t="str">
            <v>sd</v>
          </cell>
          <cell r="AS10286">
            <v>42999</v>
          </cell>
          <cell r="AT10286" t="str">
            <v>Anden1-11-3 Calzada10-4-6-8 Ciclo2 Sep5-7-9-POLIZA ESTABILIDAD ACTIVA</v>
          </cell>
          <cell r="AV10286" t="str">
            <v>sc</v>
          </cell>
        </row>
        <row r="10287">
          <cell r="AP10287">
            <v>24120963</v>
          </cell>
          <cell r="AQ10287">
            <v>14000061</v>
          </cell>
          <cell r="AR10287" t="str">
            <v>sd</v>
          </cell>
          <cell r="AS10287">
            <v>44250</v>
          </cell>
          <cell r="AT10287" t="str">
            <v>-POLIZA ESTABILIDAD ACTIVA</v>
          </cell>
          <cell r="AV10287" t="str">
            <v>sc</v>
          </cell>
        </row>
        <row r="10288">
          <cell r="AP10288">
            <v>154195</v>
          </cell>
          <cell r="AQ10288">
            <v>8001116</v>
          </cell>
          <cell r="AR10288" t="str">
            <v>sd</v>
          </cell>
          <cell r="AS10288">
            <v>44424</v>
          </cell>
          <cell r="AT10288" t="str">
            <v xml:space="preserve">Anden 1-3-POLIZA ESTABILIDAD </v>
          </cell>
          <cell r="AV10288" t="str">
            <v>sc</v>
          </cell>
        </row>
        <row r="10289">
          <cell r="AP10289">
            <v>91015443</v>
          </cell>
          <cell r="AQ10289">
            <v>50009256</v>
          </cell>
          <cell r="AR10289" t="str">
            <v>sd</v>
          </cell>
          <cell r="AS10289">
            <v>42769</v>
          </cell>
          <cell r="AT10289" t="str">
            <v>Anden5-POLIZA ESTABILIDAD ACTIVA</v>
          </cell>
          <cell r="AV10289" t="str">
            <v>sc</v>
          </cell>
        </row>
        <row r="10290">
          <cell r="AP10290">
            <v>320224</v>
          </cell>
          <cell r="AQ10290">
            <v>6000054</v>
          </cell>
          <cell r="AR10290" t="str">
            <v>sd</v>
          </cell>
          <cell r="AS10290">
            <v>42912</v>
          </cell>
          <cell r="AT10290" t="str">
            <v>Calzada2-POLIZA ESTABILIDAD ACTIVA</v>
          </cell>
          <cell r="AV10290" t="str">
            <v>sc</v>
          </cell>
        </row>
        <row r="10291">
          <cell r="AP10291">
            <v>465646</v>
          </cell>
          <cell r="AQ10291">
            <v>19012839</v>
          </cell>
          <cell r="AR10291" t="str">
            <v>sd</v>
          </cell>
          <cell r="AS10291">
            <v>42957</v>
          </cell>
          <cell r="AT10291" t="str">
            <v>Calzada2-4-POLIZA ESTABILIDAD ACTIVA</v>
          </cell>
          <cell r="AV10291" t="str">
            <v>sc</v>
          </cell>
        </row>
        <row r="10292">
          <cell r="AP10292">
            <v>24121085</v>
          </cell>
          <cell r="AQ10292">
            <v>14000541</v>
          </cell>
          <cell r="AR10292" t="str">
            <v>sd</v>
          </cell>
          <cell r="AS10292">
            <v>44099</v>
          </cell>
          <cell r="AT10292" t="str">
            <v>Calzada 4-6-8-10-POLIZA ESTABILIDAD Y CALIDAD ACTIVA</v>
          </cell>
          <cell r="AV10292" t="str">
            <v>sc</v>
          </cell>
        </row>
        <row r="10293">
          <cell r="AP10293">
            <v>24122591</v>
          </cell>
          <cell r="AQ10293">
            <v>50006889</v>
          </cell>
          <cell r="AR10293" t="str">
            <v>sd</v>
          </cell>
          <cell r="AS10293">
            <v>44250</v>
          </cell>
          <cell r="AT10293" t="str">
            <v>-POLIZA ESTABILIDAD ACTIVA</v>
          </cell>
          <cell r="AV10293" t="str">
            <v>sc</v>
          </cell>
        </row>
        <row r="10294">
          <cell r="AP10294">
            <v>24122417</v>
          </cell>
          <cell r="AQ10294">
            <v>50006669</v>
          </cell>
          <cell r="AR10294" t="str">
            <v>sd</v>
          </cell>
          <cell r="AS10294">
            <v>44096</v>
          </cell>
          <cell r="AT10294" t="str">
            <v>Anden 7-POLIZA ESTABILIDAD ACTIVA</v>
          </cell>
          <cell r="AV10294" t="str">
            <v>sc</v>
          </cell>
        </row>
        <row r="10295">
          <cell r="AP10295">
            <v>511144</v>
          </cell>
          <cell r="AQ10295">
            <v>14000898</v>
          </cell>
          <cell r="AR10295" t="str">
            <v>sd</v>
          </cell>
          <cell r="AS10295">
            <v>44172</v>
          </cell>
          <cell r="AT10295" t="str">
            <v>Calzada 4-6 Separador 5-POLIZA ESTABILIDAD ACTIVA</v>
          </cell>
          <cell r="AV10295" t="str">
            <v>sc</v>
          </cell>
        </row>
        <row r="10296">
          <cell r="AP10296">
            <v>901507</v>
          </cell>
          <cell r="AQ10296">
            <v>30001254</v>
          </cell>
          <cell r="AR10296" t="str">
            <v>sd</v>
          </cell>
          <cell r="AS10296">
            <v>43748</v>
          </cell>
          <cell r="AT10296" t="str">
            <v>Anden 3-POLIZA ESTABILIDAD ACTIVA</v>
          </cell>
          <cell r="AV10296" t="str">
            <v>VIABLE</v>
          </cell>
        </row>
        <row r="10297">
          <cell r="AP10297">
            <v>417635</v>
          </cell>
          <cell r="AQ10297">
            <v>18002825</v>
          </cell>
          <cell r="AR10297" t="str">
            <v>sd</v>
          </cell>
          <cell r="AS10297">
            <v>43935</v>
          </cell>
          <cell r="AT10297" t="str">
            <v>Calzada2-POLIZA ESTABILIDAD ACTIVA</v>
          </cell>
          <cell r="AV10297" t="str">
            <v>sc</v>
          </cell>
        </row>
        <row r="10298">
          <cell r="AP10298">
            <v>91020448</v>
          </cell>
          <cell r="AQ10298">
            <v>50008284</v>
          </cell>
          <cell r="AR10298" t="str">
            <v>sd</v>
          </cell>
          <cell r="AS10298">
            <v>44250</v>
          </cell>
          <cell r="AT10298" t="str">
            <v>-POLIZA ESTABILIDAD ACTIVA</v>
          </cell>
          <cell r="AV10298" t="str">
            <v>sc</v>
          </cell>
        </row>
        <row r="10299">
          <cell r="AP10299">
            <v>91017169</v>
          </cell>
          <cell r="AQ10299">
            <v>50006139</v>
          </cell>
          <cell r="AR10299" t="str">
            <v>sd</v>
          </cell>
          <cell r="AS10299">
            <v>44018</v>
          </cell>
          <cell r="AT10299" t="str">
            <v>Calzada 2-POLIZA ESTABILIDAD ACTIVA</v>
          </cell>
          <cell r="AV10299" t="str">
            <v>sc</v>
          </cell>
        </row>
        <row r="10300">
          <cell r="AP10300">
            <v>514390</v>
          </cell>
          <cell r="AQ10300">
            <v>12001369</v>
          </cell>
          <cell r="AR10300" t="str">
            <v>sd</v>
          </cell>
          <cell r="AS10300">
            <v>44250</v>
          </cell>
          <cell r="AT10300" t="str">
            <v>-POLIZA ESTABILIDAD ACTIVA</v>
          </cell>
          <cell r="AV10300" t="str">
            <v>sc</v>
          </cell>
        </row>
        <row r="10301">
          <cell r="AP10301">
            <v>514390</v>
          </cell>
          <cell r="AQ10301">
            <v>12001369</v>
          </cell>
          <cell r="AR10301" t="str">
            <v>sd</v>
          </cell>
          <cell r="AS10301">
            <v>44119</v>
          </cell>
          <cell r="AT10301" t="str">
            <v>Calzada 6-POLIZA ESTABILIDAD ACTIVA</v>
          </cell>
          <cell r="AV10301" t="str">
            <v>sc</v>
          </cell>
        </row>
        <row r="10302">
          <cell r="AP10302">
            <v>24120819</v>
          </cell>
          <cell r="AQ10302">
            <v>12003005</v>
          </cell>
          <cell r="AR10302" t="str">
            <v>sd</v>
          </cell>
          <cell r="AS10302">
            <v>43555</v>
          </cell>
          <cell r="AT10302" t="str">
            <v>Puente12-POLIZA ESTABILIDAD ACTIVA</v>
          </cell>
          <cell r="AV10302" t="str">
            <v>sc</v>
          </cell>
        </row>
        <row r="10303">
          <cell r="AP10303">
            <v>523200</v>
          </cell>
          <cell r="AQ10303">
            <v>50008508</v>
          </cell>
          <cell r="AR10303" t="str">
            <v>sd</v>
          </cell>
          <cell r="AS10303">
            <v>44068</v>
          </cell>
          <cell r="AT10303" t="str">
            <v>Puente-POLIZA ESTABILIDAD ACTIVA</v>
          </cell>
          <cell r="AV10303" t="str">
            <v>sc</v>
          </cell>
        </row>
        <row r="10304">
          <cell r="AP10304">
            <v>516517</v>
          </cell>
          <cell r="AQ10304">
            <v>13002377</v>
          </cell>
          <cell r="AR10304" t="str">
            <v>sd</v>
          </cell>
          <cell r="AS10304">
            <v>43499</v>
          </cell>
          <cell r="AT10304" t="str">
            <v>-POLIZA ESTABILIDAD ACTIVA</v>
          </cell>
          <cell r="AV10304" t="str">
            <v>sc</v>
          </cell>
        </row>
        <row r="10305">
          <cell r="AP10305">
            <v>456373</v>
          </cell>
          <cell r="AQ10305">
            <v>19008163</v>
          </cell>
          <cell r="AR10305" t="str">
            <v>sd</v>
          </cell>
          <cell r="AS10305">
            <v>44466</v>
          </cell>
          <cell r="AT10305" t="str">
            <v>-POLIZA ESTABILIDAD ACTIVA</v>
          </cell>
          <cell r="AV10305" t="str">
            <v>POLIZA ESTABILIDAD activa IDU 1718/14</v>
          </cell>
        </row>
        <row r="10306">
          <cell r="AP10306">
            <v>91015774</v>
          </cell>
          <cell r="AQ10306">
            <v>50004981</v>
          </cell>
          <cell r="AR10306" t="str">
            <v>sd</v>
          </cell>
          <cell r="AS10306">
            <v>43866</v>
          </cell>
          <cell r="AT10306" t="str">
            <v>Calzada2-POLIZA ESTABILIDAD ACTIVA</v>
          </cell>
          <cell r="AV10306" t="str">
            <v>sc</v>
          </cell>
        </row>
        <row r="10307">
          <cell r="AP10307">
            <v>24119779</v>
          </cell>
          <cell r="AQ10307">
            <v>2000347</v>
          </cell>
          <cell r="AR10307" t="str">
            <v>sd</v>
          </cell>
          <cell r="AS10307">
            <v>42946</v>
          </cell>
          <cell r="AT10307" t="str">
            <v>Calzada4-6-8 Puente14-POLIZA ESTABILIDAD ACTIVA</v>
          </cell>
          <cell r="AV10307" t="str">
            <v>sc</v>
          </cell>
        </row>
        <row r="10308">
          <cell r="AP10308">
            <v>509846</v>
          </cell>
          <cell r="AQ10308">
            <v>1001343</v>
          </cell>
          <cell r="AR10308" t="str">
            <v>sd</v>
          </cell>
          <cell r="AS10308">
            <v>44250</v>
          </cell>
          <cell r="AT10308" t="str">
            <v>-POLIZA ESTABILIDAD ACTIVA</v>
          </cell>
          <cell r="AV10308" t="str">
            <v>sc</v>
          </cell>
        </row>
        <row r="10309">
          <cell r="AP10309">
            <v>24122275</v>
          </cell>
          <cell r="AQ10309">
            <v>50006480</v>
          </cell>
          <cell r="AR10309" t="str">
            <v>sd</v>
          </cell>
          <cell r="AS10309">
            <v>44099</v>
          </cell>
          <cell r="AT10309" t="str">
            <v>Calzada 2-4-6-POLIZA ESTABILIDAD Y CALIDAD ACTIVA</v>
          </cell>
          <cell r="AV10309" t="str">
            <v>sc</v>
          </cell>
        </row>
        <row r="10310">
          <cell r="AP10310">
            <v>505407</v>
          </cell>
          <cell r="AQ10310">
            <v>2000306</v>
          </cell>
          <cell r="AR10310" t="str">
            <v>sd</v>
          </cell>
          <cell r="AS10310">
            <v>42946</v>
          </cell>
          <cell r="AT10310" t="str">
            <v>Calzada4-6-POLIZA ESTABILIDAD ACTIVA</v>
          </cell>
          <cell r="AV10310" t="str">
            <v>sc</v>
          </cell>
        </row>
        <row r="10311">
          <cell r="AP10311">
            <v>24119911</v>
          </cell>
          <cell r="AQ10311">
            <v>8001092</v>
          </cell>
          <cell r="AR10311" t="str">
            <v>sd</v>
          </cell>
          <cell r="AS10311">
            <v>42962</v>
          </cell>
          <cell r="AT10311" t="str">
            <v>Calzada10-2-4-8-POLIZA ESTABILIDAD ACTIVA</v>
          </cell>
          <cell r="AV10311" t="str">
            <v>sc</v>
          </cell>
        </row>
        <row r="10312">
          <cell r="AP10312">
            <v>384028</v>
          </cell>
          <cell r="AQ10312">
            <v>9001545</v>
          </cell>
          <cell r="AR10312" t="str">
            <v>sd</v>
          </cell>
          <cell r="AS10312">
            <v>43142</v>
          </cell>
          <cell r="AT10312" t="str">
            <v>Calzada2-POLIZA ESTABILIDAD ACTIVA</v>
          </cell>
          <cell r="AV10312" t="str">
            <v>VIABLE</v>
          </cell>
        </row>
        <row r="10313">
          <cell r="AP10313">
            <v>91013366</v>
          </cell>
          <cell r="AQ10313">
            <v>14000982</v>
          </cell>
          <cell r="AR10313" t="str">
            <v>sd</v>
          </cell>
          <cell r="AS10313">
            <v>44172</v>
          </cell>
          <cell r="AT10313" t="str">
            <v>Calzada 4-6 Separador 5-POLIZA ESTABILIDAD ACTIVA</v>
          </cell>
          <cell r="AV10313" t="str">
            <v>sc</v>
          </cell>
        </row>
        <row r="10314">
          <cell r="AP10314">
            <v>2506330</v>
          </cell>
          <cell r="AQ10314">
            <v>50007676</v>
          </cell>
          <cell r="AR10314" t="str">
            <v>sd</v>
          </cell>
          <cell r="AS10314">
            <v>43307</v>
          </cell>
          <cell r="AT10314" t="str">
            <v>Anden5 Calzada2-4-POLIZA ESTABILIDAD ACTIVA</v>
          </cell>
          <cell r="AV10314" t="str">
            <v>sc</v>
          </cell>
        </row>
        <row r="10315">
          <cell r="AP10315">
            <v>151931</v>
          </cell>
          <cell r="AQ10315">
            <v>8003671</v>
          </cell>
          <cell r="AR10315" t="str">
            <v>sd</v>
          </cell>
          <cell r="AS10315">
            <v>44099</v>
          </cell>
          <cell r="AT10315" t="str">
            <v>Calzada 2-8-POLIZA ESTABILIDAD Y CALIDAD ACTIVA</v>
          </cell>
          <cell r="AV10315" t="str">
            <v>sc</v>
          </cell>
        </row>
        <row r="10316">
          <cell r="AP10316">
            <v>903650</v>
          </cell>
          <cell r="AQ10316">
            <v>12000861</v>
          </cell>
          <cell r="AR10316" t="str">
            <v>sd</v>
          </cell>
          <cell r="AS10316">
            <v>44250</v>
          </cell>
          <cell r="AT10316" t="str">
            <v>-POLIZA ESTABILIDAD ACTIVA</v>
          </cell>
          <cell r="AV10316" t="str">
            <v>sc</v>
          </cell>
        </row>
        <row r="10317">
          <cell r="AP10317">
            <v>24120985</v>
          </cell>
          <cell r="AQ10317">
            <v>14000195</v>
          </cell>
          <cell r="AR10317" t="str">
            <v>sd</v>
          </cell>
          <cell r="AS10317">
            <v>44250</v>
          </cell>
          <cell r="AT10317" t="str">
            <v>-POLIZA ESTABILIDAD ACTIVA</v>
          </cell>
          <cell r="AV10317" t="str">
            <v>sc</v>
          </cell>
        </row>
        <row r="10318">
          <cell r="AP10318">
            <v>506471</v>
          </cell>
          <cell r="AQ10318">
            <v>11012138</v>
          </cell>
          <cell r="AR10318" t="str">
            <v>sd</v>
          </cell>
          <cell r="AS10318">
            <v>43797</v>
          </cell>
          <cell r="AT10318" t="str">
            <v>Calzada 4-POLIZA ESTABILIDAD ACTIVA</v>
          </cell>
          <cell r="AV10318" t="str">
            <v>sc</v>
          </cell>
        </row>
        <row r="10319">
          <cell r="AP10319">
            <v>24121176</v>
          </cell>
          <cell r="AQ10319">
            <v>14001706</v>
          </cell>
          <cell r="AR10319" t="str">
            <v>sd</v>
          </cell>
          <cell r="AS10319">
            <v>44053</v>
          </cell>
          <cell r="AT10319" t="str">
            <v>Puente 12-POLIZA ESTABILIDAD ACTIVA</v>
          </cell>
          <cell r="AV10319" t="str">
            <v>sc</v>
          </cell>
        </row>
        <row r="10320">
          <cell r="AP10320">
            <v>24121176</v>
          </cell>
          <cell r="AQ10320">
            <v>14001706</v>
          </cell>
          <cell r="AR10320" t="str">
            <v>sd</v>
          </cell>
          <cell r="AS10320">
            <v>44018</v>
          </cell>
          <cell r="AT10320" t="str">
            <v>Puente 12-POLIZA ESTABILIDAD ACTIVA</v>
          </cell>
          <cell r="AV10320" t="str">
            <v>sc</v>
          </cell>
        </row>
        <row r="10321">
          <cell r="AP10321">
            <v>24121176</v>
          </cell>
          <cell r="AQ10321">
            <v>14001706</v>
          </cell>
          <cell r="AR10321" t="str">
            <v>sd</v>
          </cell>
          <cell r="AS10321">
            <v>44250</v>
          </cell>
          <cell r="AT10321" t="str">
            <v>-POLIZA ESTABILIDAD ACTIVA</v>
          </cell>
          <cell r="AV10321" t="str">
            <v>sc</v>
          </cell>
        </row>
        <row r="10322">
          <cell r="AP10322">
            <v>24120587</v>
          </cell>
          <cell r="AQ10322">
            <v>11011615</v>
          </cell>
          <cell r="AR10322" t="str">
            <v>sd</v>
          </cell>
          <cell r="AS10322">
            <v>43577</v>
          </cell>
          <cell r="AT10322" t="str">
            <v>Calzada 4-POLIZA ESTABILIDAD ACTIVA</v>
          </cell>
          <cell r="AV10322" t="str">
            <v>sc</v>
          </cell>
        </row>
        <row r="10323">
          <cell r="AP10323">
            <v>24120587</v>
          </cell>
          <cell r="AQ10323">
            <v>11011615</v>
          </cell>
          <cell r="AR10323" t="str">
            <v>sd</v>
          </cell>
          <cell r="AS10323">
            <v>43577</v>
          </cell>
          <cell r="AT10323" t="str">
            <v>Calzada 4-POLIZA ESTABILIDAD ACTIVA</v>
          </cell>
          <cell r="AV10323" t="str">
            <v>sc</v>
          </cell>
        </row>
        <row r="10324">
          <cell r="AP10324">
            <v>602504</v>
          </cell>
          <cell r="AQ10324">
            <v>11004769</v>
          </cell>
          <cell r="AR10324" t="str">
            <v>sd</v>
          </cell>
          <cell r="AS10324">
            <v>44096</v>
          </cell>
          <cell r="AT10324" t="str">
            <v>Anden 1-9-POLIZA ESTABILIDAD ACTIVA</v>
          </cell>
          <cell r="AV10324" t="str">
            <v>sc</v>
          </cell>
        </row>
        <row r="10325">
          <cell r="AP10325">
            <v>527940</v>
          </cell>
          <cell r="AQ10325">
            <v>2002329</v>
          </cell>
          <cell r="AR10325" t="str">
            <v>sd</v>
          </cell>
          <cell r="AS10325">
            <v>43739</v>
          </cell>
          <cell r="AT10325" t="str">
            <v>Muro4-POLIZA ESTABILIDAD ACTIVA</v>
          </cell>
          <cell r="AV10325" t="str">
            <v>sc</v>
          </cell>
        </row>
        <row r="10326">
          <cell r="AP10326">
            <v>24120965</v>
          </cell>
          <cell r="AQ10326">
            <v>14000061</v>
          </cell>
          <cell r="AR10326" t="str">
            <v>sd</v>
          </cell>
          <cell r="AS10326">
            <v>44250</v>
          </cell>
          <cell r="AT10326" t="str">
            <v>-POLIZA ESTABILIDAD ACTIVA</v>
          </cell>
          <cell r="AV10326" t="str">
            <v>sc</v>
          </cell>
        </row>
        <row r="10327">
          <cell r="AP10327">
            <v>530886</v>
          </cell>
          <cell r="AQ10327">
            <v>13002546</v>
          </cell>
          <cell r="AR10327" t="str">
            <v>sd</v>
          </cell>
          <cell r="AS10327">
            <v>43555</v>
          </cell>
          <cell r="AT10327" t="str">
            <v>Calzada4 Puente6-POLIZA ESTABILIDAD ACTIVA</v>
          </cell>
          <cell r="AV10327" t="str">
            <v>sc</v>
          </cell>
        </row>
        <row r="10328">
          <cell r="AP10328">
            <v>91017167</v>
          </cell>
          <cell r="AQ10328">
            <v>50006220</v>
          </cell>
          <cell r="AR10328" t="str">
            <v>sd</v>
          </cell>
          <cell r="AS10328">
            <v>44466</v>
          </cell>
          <cell r="AT10328" t="str">
            <v>-POLIZA ESTABILIDAD ACTIVA</v>
          </cell>
          <cell r="AV10328" t="str">
            <v>sc</v>
          </cell>
        </row>
        <row r="10329">
          <cell r="AP10329">
            <v>91017167</v>
          </cell>
          <cell r="AQ10329">
            <v>50006220</v>
          </cell>
          <cell r="AR10329" t="str">
            <v>sd</v>
          </cell>
          <cell r="AS10329">
            <v>44018</v>
          </cell>
          <cell r="AT10329" t="str">
            <v>Puente 8-POLIZA ESTABILIDAD ACTIVA</v>
          </cell>
          <cell r="AV10329" t="str">
            <v>sc</v>
          </cell>
        </row>
        <row r="10330">
          <cell r="AP10330">
            <v>516080</v>
          </cell>
          <cell r="AQ10330">
            <v>3000427</v>
          </cell>
          <cell r="AR10330" t="str">
            <v>sd</v>
          </cell>
          <cell r="AS10330">
            <v>43499</v>
          </cell>
          <cell r="AT10330" t="str">
            <v>-POLIZA ESTABILIDAD ACTIVA</v>
          </cell>
          <cell r="AV10330" t="str">
            <v>sc</v>
          </cell>
        </row>
        <row r="10331">
          <cell r="AP10331">
            <v>533651</v>
          </cell>
          <cell r="AQ10331">
            <v>3002359</v>
          </cell>
          <cell r="AR10331" t="str">
            <v>sd</v>
          </cell>
          <cell r="AS10331">
            <v>43499</v>
          </cell>
          <cell r="AT10331" t="str">
            <v>-POLIZA ESTABILIDAD ACTIVA</v>
          </cell>
          <cell r="AV10331" t="str">
            <v>sc</v>
          </cell>
        </row>
        <row r="10332">
          <cell r="AP10332">
            <v>512195</v>
          </cell>
          <cell r="AQ10332">
            <v>15001430</v>
          </cell>
          <cell r="AR10332" t="str">
            <v>sd</v>
          </cell>
          <cell r="AS10332">
            <v>42999</v>
          </cell>
          <cell r="AT10332" t="str">
            <v>Anden1-11-3 Calzada10-4-6-8 Ciclo2 Sep5-7-9-POLIZA ESTABILIDAD ACTIVA</v>
          </cell>
          <cell r="AV10332" t="str">
            <v>sc</v>
          </cell>
        </row>
        <row r="10333">
          <cell r="AP10333">
            <v>410914</v>
          </cell>
          <cell r="AQ10333">
            <v>18000294</v>
          </cell>
          <cell r="AR10333" t="str">
            <v>sd</v>
          </cell>
          <cell r="AS10333">
            <v>43748</v>
          </cell>
          <cell r="AT10333" t="str">
            <v>Anden 1-POLIZA ESTABILIDAD ACTIVA</v>
          </cell>
          <cell r="AV10333" t="str">
            <v>sc</v>
          </cell>
        </row>
        <row r="10334">
          <cell r="AP10334">
            <v>24122479</v>
          </cell>
          <cell r="AQ10334">
            <v>50006730</v>
          </cell>
          <cell r="AR10334" t="str">
            <v>sd</v>
          </cell>
          <cell r="AS10334">
            <v>44099</v>
          </cell>
          <cell r="AT10334" t="str">
            <v>Calzada 2-6-POLIZA ESTABILIDAD Y CALIDAD ACTIVA</v>
          </cell>
          <cell r="AV10334" t="str">
            <v>sc</v>
          </cell>
        </row>
        <row r="10335">
          <cell r="AP10335">
            <v>903635</v>
          </cell>
          <cell r="AQ10335">
            <v>12000817</v>
          </cell>
          <cell r="AR10335" t="str">
            <v>sd</v>
          </cell>
          <cell r="AS10335">
            <v>44250</v>
          </cell>
          <cell r="AT10335" t="str">
            <v>-POLIZA ESTABILIDAD ACTIVA</v>
          </cell>
          <cell r="AV10335" t="str">
            <v>sc</v>
          </cell>
        </row>
        <row r="10336">
          <cell r="AP10336">
            <v>903635</v>
          </cell>
          <cell r="AQ10336">
            <v>12000817</v>
          </cell>
          <cell r="AR10336" t="str">
            <v>sd</v>
          </cell>
          <cell r="AS10336">
            <v>44018</v>
          </cell>
          <cell r="AT10336" t="str">
            <v>Puente 12-POLIZA ESTABILIDAD ACTIVA</v>
          </cell>
          <cell r="AV10336" t="str">
            <v>sc</v>
          </cell>
        </row>
        <row r="10337">
          <cell r="AP10337">
            <v>24121014</v>
          </cell>
          <cell r="AQ10337">
            <v>14000310</v>
          </cell>
          <cell r="AR10337" t="str">
            <v>sd</v>
          </cell>
          <cell r="AS10337">
            <v>44018</v>
          </cell>
          <cell r="AT10337" t="str">
            <v>Calzada 8-POLIZA ESTABILIDAD ACTIVA</v>
          </cell>
          <cell r="AV10337" t="str">
            <v>sc</v>
          </cell>
        </row>
        <row r="10338">
          <cell r="AP10338">
            <v>24121014</v>
          </cell>
          <cell r="AQ10338">
            <v>14000310</v>
          </cell>
          <cell r="AR10338" t="str">
            <v>sd</v>
          </cell>
          <cell r="AS10338">
            <v>44250</v>
          </cell>
          <cell r="AT10338" t="str">
            <v>-POLIZA ESTABILIDAD ACTIVA</v>
          </cell>
          <cell r="AV10338" t="str">
            <v>sc</v>
          </cell>
        </row>
        <row r="10339">
          <cell r="AP10339">
            <v>24123545</v>
          </cell>
          <cell r="AQ10339">
            <v>50008597</v>
          </cell>
          <cell r="AR10339" t="str">
            <v>sd</v>
          </cell>
          <cell r="AS10339">
            <v>44250</v>
          </cell>
          <cell r="AT10339" t="str">
            <v>-POLIZA ESTABILIDAD ACTIVA</v>
          </cell>
          <cell r="AV10339" t="str">
            <v>sc</v>
          </cell>
        </row>
        <row r="10340">
          <cell r="AP10340">
            <v>605953</v>
          </cell>
          <cell r="AQ10340">
            <v>18002326</v>
          </cell>
          <cell r="AR10340" t="str">
            <v>sd</v>
          </cell>
          <cell r="AS10340">
            <v>43065</v>
          </cell>
          <cell r="AT10340" t="str">
            <v>Calzada6-POLIZA ESTABILIDAD ACTIVA</v>
          </cell>
          <cell r="AV10340" t="str">
            <v>sc</v>
          </cell>
        </row>
        <row r="10341">
          <cell r="AP10341">
            <v>91024369</v>
          </cell>
          <cell r="AQ10341">
            <v>13002186</v>
          </cell>
          <cell r="AR10341" t="str">
            <v>sd</v>
          </cell>
          <cell r="AS10341">
            <v>44018</v>
          </cell>
          <cell r="AT10341" t="str">
            <v>Puente 12-POLIZA ESTABILIDAD ACTIVA</v>
          </cell>
          <cell r="AV10341" t="str">
            <v>sc</v>
          </cell>
        </row>
        <row r="10342">
          <cell r="AP10342">
            <v>91024369</v>
          </cell>
          <cell r="AQ10342">
            <v>13002186</v>
          </cell>
          <cell r="AR10342" t="str">
            <v>sd</v>
          </cell>
          <cell r="AS10342">
            <v>44250</v>
          </cell>
          <cell r="AT10342" t="str">
            <v>-POLIZA ESTABILIDAD ACTIVA</v>
          </cell>
          <cell r="AV10342" t="str">
            <v>sc</v>
          </cell>
        </row>
        <row r="10343">
          <cell r="AP10343">
            <v>24120964</v>
          </cell>
          <cell r="AQ10343">
            <v>14000061</v>
          </cell>
          <cell r="AR10343" t="str">
            <v>sd</v>
          </cell>
          <cell r="AS10343">
            <v>44250</v>
          </cell>
          <cell r="AT10343" t="str">
            <v>-POLIZA ESTABILIDAD ACTIVA</v>
          </cell>
          <cell r="AV10343" t="str">
            <v>sc</v>
          </cell>
        </row>
        <row r="10344">
          <cell r="AP10344">
            <v>24122649</v>
          </cell>
          <cell r="AQ10344">
            <v>50006913</v>
          </cell>
          <cell r="AR10344" t="str">
            <v>sd</v>
          </cell>
          <cell r="AS10344">
            <v>42946</v>
          </cell>
          <cell r="AT10344" t="str">
            <v>Calzada6-8-POLIZA ESTABILIDAD ACTIVA</v>
          </cell>
          <cell r="AV10344" t="str">
            <v>sc</v>
          </cell>
        </row>
        <row r="10345">
          <cell r="AP10345">
            <v>24121066</v>
          </cell>
          <cell r="AQ10345">
            <v>14000488</v>
          </cell>
          <cell r="AR10345" t="str">
            <v>sd</v>
          </cell>
          <cell r="AS10345">
            <v>44250</v>
          </cell>
          <cell r="AT10345" t="str">
            <v>-POLIZA ESTABILIDAD ACTIVA</v>
          </cell>
          <cell r="AV10345" t="str">
            <v>sc</v>
          </cell>
        </row>
        <row r="10346">
          <cell r="AP10346">
            <v>24122932</v>
          </cell>
          <cell r="AQ10346">
            <v>50007096</v>
          </cell>
          <cell r="AR10346" t="str">
            <v>sd</v>
          </cell>
          <cell r="AS10346">
            <v>43797</v>
          </cell>
          <cell r="AT10346" t="str">
            <v>Calzada 6-8-POLIZA ESTABILIDAD ACTIVA</v>
          </cell>
          <cell r="AV10346" t="str">
            <v>sc</v>
          </cell>
        </row>
        <row r="10347">
          <cell r="AP10347">
            <v>506361</v>
          </cell>
          <cell r="AQ10347">
            <v>11012140</v>
          </cell>
          <cell r="AR10347" t="str">
            <v>sd</v>
          </cell>
          <cell r="AS10347">
            <v>42946</v>
          </cell>
          <cell r="AT10347" t="str">
            <v>Calzada10-POLIZA ESTABILIDAD ACTIVA</v>
          </cell>
          <cell r="AV10347" t="str">
            <v>sc</v>
          </cell>
        </row>
        <row r="10348">
          <cell r="AP10348">
            <v>506361</v>
          </cell>
          <cell r="AQ10348">
            <v>11012140</v>
          </cell>
          <cell r="AR10348" t="str">
            <v>sd</v>
          </cell>
          <cell r="AS10348">
            <v>43797</v>
          </cell>
          <cell r="AT10348" t="str">
            <v>Calzada 6-POLIZA ESTABILIDAD ACTIVA</v>
          </cell>
          <cell r="AV10348" t="str">
            <v>sc</v>
          </cell>
        </row>
        <row r="10349">
          <cell r="AP10349">
            <v>605798</v>
          </cell>
          <cell r="AQ10349">
            <v>3000817</v>
          </cell>
          <cell r="AR10349" t="str">
            <v>sd</v>
          </cell>
          <cell r="AS10349">
            <v>42999</v>
          </cell>
          <cell r="AT10349" t="str">
            <v>Anden1-9 Calzada2-4-6-8 Sep3-5-7-POLIZA ESTABILIDAD ACTIVA</v>
          </cell>
          <cell r="AV10349" t="str">
            <v>sc</v>
          </cell>
        </row>
        <row r="10350">
          <cell r="AP10350">
            <v>91011740</v>
          </cell>
          <cell r="AQ10350">
            <v>4000230</v>
          </cell>
          <cell r="AR10350" t="str">
            <v>sd</v>
          </cell>
          <cell r="AS10350">
            <v>42999</v>
          </cell>
          <cell r="AT10350" t="str">
            <v>Anden1-11-3 Calzada10-4-6-8 Ciclo2 Sep5-7-9-POLIZA ESTABILIDAD ACTIVA</v>
          </cell>
          <cell r="AV10350" t="str">
            <v>sc</v>
          </cell>
        </row>
        <row r="10351">
          <cell r="AP10351">
            <v>902804</v>
          </cell>
          <cell r="AQ10351">
            <v>50008270</v>
          </cell>
          <cell r="AR10351" t="str">
            <v>sd</v>
          </cell>
          <cell r="AS10351">
            <v>44250</v>
          </cell>
          <cell r="AT10351" t="str">
            <v>-POLIZA ESTABILIDAD ACTIVA</v>
          </cell>
          <cell r="AV10351" t="str">
            <v>sc</v>
          </cell>
        </row>
        <row r="10352">
          <cell r="AP10352">
            <v>386657</v>
          </cell>
          <cell r="AQ10352">
            <v>9002577</v>
          </cell>
          <cell r="AR10352" t="str">
            <v>sd</v>
          </cell>
          <cell r="AS10352">
            <v>44480</v>
          </cell>
          <cell r="AT10352" t="str">
            <v>-POLIZA ESTABILIDAD ACTIVA</v>
          </cell>
          <cell r="AV10352" t="str">
            <v>VIABLE</v>
          </cell>
        </row>
        <row r="10353">
          <cell r="AP10353">
            <v>91014490</v>
          </cell>
          <cell r="AQ10353">
            <v>50009244</v>
          </cell>
          <cell r="AR10353" t="str">
            <v>sd</v>
          </cell>
          <cell r="AS10353">
            <v>43006</v>
          </cell>
          <cell r="AT10353" t="str">
            <v>Anden1 Calzada2-POLIZA ESTABILIDAD ACTIVA</v>
          </cell>
          <cell r="AV10353" t="str">
            <v>VIABLE</v>
          </cell>
        </row>
        <row r="10354">
          <cell r="AP10354">
            <v>24122384</v>
          </cell>
          <cell r="AQ10354">
            <v>50006579</v>
          </cell>
          <cell r="AR10354" t="str">
            <v>sd</v>
          </cell>
          <cell r="AS10354">
            <v>44099</v>
          </cell>
          <cell r="AT10354" t="str">
            <v>Calzada 2-POLIZA ESTABILIDAD Y CALIDAD ACTIVA</v>
          </cell>
          <cell r="AV10354" t="str">
            <v>sc</v>
          </cell>
        </row>
        <row r="10355">
          <cell r="AP10355">
            <v>900170</v>
          </cell>
          <cell r="AQ10355">
            <v>16000296</v>
          </cell>
          <cell r="AR10355" t="str">
            <v>sd</v>
          </cell>
          <cell r="AS10355">
            <v>42949</v>
          </cell>
          <cell r="AT10355" t="str">
            <v>Calzada2 Sep3-POLIZA ESTABILIDAD ACTIVA</v>
          </cell>
          <cell r="AV10355" t="str">
            <v>sc</v>
          </cell>
        </row>
        <row r="10356">
          <cell r="AP10356">
            <v>24123637</v>
          </cell>
          <cell r="AQ10356">
            <v>8012518</v>
          </cell>
          <cell r="AR10356" t="str">
            <v>sd</v>
          </cell>
          <cell r="AS10356">
            <v>44099</v>
          </cell>
          <cell r="AT10356" t="str">
            <v>Calzada 2-8-POLIZA ESTABILIDAD Y CALIDAD ACTIVA</v>
          </cell>
          <cell r="AV10356" t="str">
            <v>sc</v>
          </cell>
        </row>
        <row r="10357">
          <cell r="AP10357">
            <v>903699</v>
          </cell>
          <cell r="AQ10357">
            <v>12001241</v>
          </cell>
          <cell r="AR10357" t="str">
            <v>sd</v>
          </cell>
          <cell r="AS10357">
            <v>44250</v>
          </cell>
          <cell r="AT10357" t="str">
            <v>-POLIZA ESTABILIDAD ACTIVA</v>
          </cell>
          <cell r="AV10357" t="str">
            <v>sc</v>
          </cell>
        </row>
        <row r="10358">
          <cell r="AP10358">
            <v>24122878</v>
          </cell>
          <cell r="AQ10358">
            <v>50007058</v>
          </cell>
          <cell r="AR10358" t="str">
            <v>sd</v>
          </cell>
          <cell r="AS10358">
            <v>44181</v>
          </cell>
          <cell r="AT10358" t="str">
            <v>-POLIZA ESTABILIDAD ACTIVA</v>
          </cell>
          <cell r="AV10358" t="str">
            <v>sc</v>
          </cell>
        </row>
        <row r="10359">
          <cell r="AP10359">
            <v>91014543</v>
          </cell>
          <cell r="AQ10359">
            <v>9000890</v>
          </cell>
          <cell r="AR10359" t="str">
            <v>sd</v>
          </cell>
          <cell r="AS10359">
            <v>43745</v>
          </cell>
          <cell r="AT10359" t="str">
            <v>Calzada 4-POLIZA ESTABILIDAD ACTIVA</v>
          </cell>
          <cell r="AV10359" t="str">
            <v>VIABLE</v>
          </cell>
        </row>
        <row r="10360">
          <cell r="AP10360">
            <v>91016069</v>
          </cell>
          <cell r="AQ10360">
            <v>50005769</v>
          </cell>
          <cell r="AR10360" t="str">
            <v>sd</v>
          </cell>
          <cell r="AS10360">
            <v>44466</v>
          </cell>
          <cell r="AT10360" t="str">
            <v>-POLIZA ESTABILIDAD ACTIVA</v>
          </cell>
          <cell r="AV10360" t="str">
            <v>POLIZA ESTABILIDAD activa IDU 1718/14</v>
          </cell>
        </row>
        <row r="10361">
          <cell r="AP10361">
            <v>24121041</v>
          </cell>
          <cell r="AQ10361">
            <v>14000398</v>
          </cell>
          <cell r="AR10361" t="str">
            <v>sd</v>
          </cell>
          <cell r="AS10361">
            <v>44018</v>
          </cell>
          <cell r="AT10361" t="str">
            <v>Puente 12-POLIZA ESTABILIDAD ACTIVA</v>
          </cell>
          <cell r="AV10361" t="str">
            <v>sc</v>
          </cell>
        </row>
        <row r="10362">
          <cell r="AP10362">
            <v>24121041</v>
          </cell>
          <cell r="AQ10362">
            <v>14000398</v>
          </cell>
          <cell r="AR10362" t="str">
            <v>sd</v>
          </cell>
          <cell r="AS10362">
            <v>44250</v>
          </cell>
          <cell r="AT10362" t="str">
            <v>-POLIZA ESTABILIDAD ACTIVA</v>
          </cell>
          <cell r="AV10362" t="str">
            <v>sc</v>
          </cell>
        </row>
        <row r="10363">
          <cell r="AP10363">
            <v>91018873</v>
          </cell>
          <cell r="AQ10363">
            <v>50006982</v>
          </cell>
          <cell r="AR10363" t="str">
            <v>sd</v>
          </cell>
          <cell r="AS10363">
            <v>42978</v>
          </cell>
          <cell r="AT10363" t="str">
            <v>Anden1-11 Calzada10-2-4-8 Ciclo6 Sep3-5-7-9-POLIZA ESTABILIDAD ACTIVA</v>
          </cell>
          <cell r="AV10363" t="str">
            <v>sc</v>
          </cell>
        </row>
        <row r="10364">
          <cell r="AP10364">
            <v>24120348</v>
          </cell>
          <cell r="AQ10364">
            <v>11004769</v>
          </cell>
          <cell r="AR10364" t="str">
            <v>sd</v>
          </cell>
          <cell r="AS10364">
            <v>44096</v>
          </cell>
          <cell r="AT10364" t="str">
            <v>Anden 1-9-POLIZA ESTABILIDAD ACTIVA</v>
          </cell>
          <cell r="AV10364" t="str">
            <v>sc</v>
          </cell>
        </row>
        <row r="10365">
          <cell r="AP10365">
            <v>472718</v>
          </cell>
          <cell r="AQ10365">
            <v>16004526</v>
          </cell>
          <cell r="AR10365" t="str">
            <v>sd</v>
          </cell>
          <cell r="AS10365">
            <v>44466</v>
          </cell>
          <cell r="AT10365" t="str">
            <v>-POLIZA ESTABILIDAD ACTIVA</v>
          </cell>
          <cell r="AV10365" t="str">
            <v>sc</v>
          </cell>
        </row>
        <row r="10366">
          <cell r="AP10366">
            <v>472718</v>
          </cell>
          <cell r="AQ10366">
            <v>16004526</v>
          </cell>
          <cell r="AR10366" t="str">
            <v>sd</v>
          </cell>
          <cell r="AS10366">
            <v>44018</v>
          </cell>
          <cell r="AT10366" t="str">
            <v>Puente 12-POLIZA ESTABILIDAD ACTIVA</v>
          </cell>
          <cell r="AV10366" t="str">
            <v>sc</v>
          </cell>
        </row>
        <row r="10367">
          <cell r="AP10367">
            <v>24119937</v>
          </cell>
          <cell r="AQ10367">
            <v>8002993</v>
          </cell>
          <cell r="AR10367" t="str">
            <v>sd</v>
          </cell>
          <cell r="AS10367">
            <v>44099</v>
          </cell>
          <cell r="AT10367" t="str">
            <v>Calzada 2-4-6-POLIZA ESTABILIDAD Y CALIDAD ACTIVA</v>
          </cell>
          <cell r="AV10367" t="str">
            <v>sc</v>
          </cell>
        </row>
        <row r="10368">
          <cell r="AP10368">
            <v>24122576</v>
          </cell>
          <cell r="AQ10368">
            <v>50006885</v>
          </cell>
          <cell r="AR10368" t="str">
            <v>sd</v>
          </cell>
          <cell r="AS10368">
            <v>44250</v>
          </cell>
          <cell r="AT10368" t="str">
            <v>-POLIZA ESTABILIDAD ACTIVA</v>
          </cell>
          <cell r="AV10368" t="str">
            <v>sc</v>
          </cell>
        </row>
        <row r="10369">
          <cell r="AP10369">
            <v>24121895</v>
          </cell>
          <cell r="AQ10369">
            <v>50005951</v>
          </cell>
          <cell r="AR10369" t="str">
            <v>sd</v>
          </cell>
          <cell r="AS10369">
            <v>43163</v>
          </cell>
          <cell r="AT10369" t="str">
            <v>Calzada2-POLIZA ESTABILIDAD ACTIVA</v>
          </cell>
          <cell r="AV10369" t="str">
            <v>sc</v>
          </cell>
        </row>
        <row r="10370">
          <cell r="AP10370">
            <v>164420</v>
          </cell>
          <cell r="AQ10370">
            <v>10004407</v>
          </cell>
          <cell r="AR10370" t="str">
            <v>sd</v>
          </cell>
          <cell r="AS10370">
            <v>44119</v>
          </cell>
          <cell r="AT10370" t="str">
            <v>Calzada 2-4-POLIZA ESTABILIDAD ACTIVA</v>
          </cell>
          <cell r="AV10370" t="str">
            <v>sc</v>
          </cell>
        </row>
        <row r="10371">
          <cell r="AP10371">
            <v>519175</v>
          </cell>
          <cell r="AQ10371">
            <v>8005520</v>
          </cell>
          <cell r="AR10371" t="str">
            <v>sd</v>
          </cell>
          <cell r="AS10371">
            <v>44096</v>
          </cell>
          <cell r="AT10371" t="str">
            <v>Separador 3-POLIZA ESTABILIDAD ACTIVA</v>
          </cell>
          <cell r="AV10371" t="str">
            <v>sc</v>
          </cell>
        </row>
        <row r="10372">
          <cell r="AP10372">
            <v>91013038</v>
          </cell>
          <cell r="AQ10372">
            <v>50009445</v>
          </cell>
          <cell r="AR10372" t="str">
            <v>sd</v>
          </cell>
          <cell r="AS10372">
            <v>43006</v>
          </cell>
          <cell r="AT10372" t="str">
            <v>Anden1-3 Calzada2-POLIZA ESTABILIDAD ACTIVA</v>
          </cell>
          <cell r="AV10372" t="str">
            <v>sc</v>
          </cell>
        </row>
        <row r="10373">
          <cell r="AP10373">
            <v>160643</v>
          </cell>
          <cell r="AQ10373">
            <v>10002896</v>
          </cell>
          <cell r="AR10373" t="str">
            <v>sd</v>
          </cell>
          <cell r="AS10373">
            <v>44283</v>
          </cell>
          <cell r="AT10373" t="str">
            <v>Calzada 2-POLIZA ESTABILIDAD Y CALIDAD ACTIVA</v>
          </cell>
          <cell r="AV10373" t="str">
            <v>sc</v>
          </cell>
        </row>
        <row r="10374">
          <cell r="AP10374">
            <v>525544</v>
          </cell>
          <cell r="AQ10374">
            <v>1004208</v>
          </cell>
          <cell r="AR10374" t="str">
            <v>sd</v>
          </cell>
          <cell r="AS10374">
            <v>42946</v>
          </cell>
          <cell r="AT10374" t="str">
            <v>Calzada12-POLIZA ESTABILIDAD ACTIVA</v>
          </cell>
          <cell r="AV10374" t="str">
            <v>sc</v>
          </cell>
        </row>
        <row r="10375">
          <cell r="AP10375">
            <v>509843</v>
          </cell>
          <cell r="AQ10375">
            <v>1001345</v>
          </cell>
          <cell r="AR10375" t="str">
            <v>sd</v>
          </cell>
          <cell r="AS10375">
            <v>44250</v>
          </cell>
          <cell r="AT10375" t="str">
            <v>-POLIZA ESTABILIDAD ACTIVA</v>
          </cell>
          <cell r="AV10375" t="str">
            <v>sc</v>
          </cell>
        </row>
        <row r="10376">
          <cell r="AP10376">
            <v>509843</v>
          </cell>
          <cell r="AQ10376">
            <v>1001345</v>
          </cell>
          <cell r="AR10376" t="str">
            <v>sd</v>
          </cell>
          <cell r="AS10376">
            <v>43748</v>
          </cell>
          <cell r="AT10376" t="str">
            <v>Anden 1-POLIZA ESTABILIDAD ACTIVA</v>
          </cell>
          <cell r="AV10376" t="str">
            <v>sc</v>
          </cell>
        </row>
        <row r="10377">
          <cell r="AP10377">
            <v>506383</v>
          </cell>
          <cell r="AQ10377">
            <v>11008819</v>
          </cell>
          <cell r="AR10377" t="str">
            <v>sd</v>
          </cell>
          <cell r="AS10377">
            <v>43797</v>
          </cell>
          <cell r="AT10377" t="str">
            <v>Calzada 2-6-POLIZA ESTABILIDAD ACTIVA</v>
          </cell>
          <cell r="AV10377" t="str">
            <v>sc</v>
          </cell>
        </row>
        <row r="10378">
          <cell r="AP10378">
            <v>506383</v>
          </cell>
          <cell r="AQ10378">
            <v>11008819</v>
          </cell>
          <cell r="AR10378" t="str">
            <v>sd</v>
          </cell>
          <cell r="AS10378">
            <v>42946</v>
          </cell>
          <cell r="AT10378" t="str">
            <v>Calzada12-POLIZA ESTABILIDAD ACTIVA</v>
          </cell>
          <cell r="AV10378" t="str">
            <v>sc</v>
          </cell>
        </row>
        <row r="10379">
          <cell r="AP10379">
            <v>506383</v>
          </cell>
          <cell r="AQ10379">
            <v>11008819</v>
          </cell>
          <cell r="AR10379" t="str">
            <v>sd</v>
          </cell>
          <cell r="AS10379">
            <v>44250</v>
          </cell>
          <cell r="AT10379" t="str">
            <v>-POLIZA ESTABILIDAD ACTIVA</v>
          </cell>
          <cell r="AV10379" t="str">
            <v>sc</v>
          </cell>
        </row>
        <row r="10380">
          <cell r="AP10380">
            <v>506111</v>
          </cell>
          <cell r="AQ10380">
            <v>1001529</v>
          </cell>
          <cell r="AR10380" t="str">
            <v>sd</v>
          </cell>
          <cell r="AS10380">
            <v>42946</v>
          </cell>
          <cell r="AT10380" t="str">
            <v>Calzada10-POLIZA ESTABILIDAD ACTIVA</v>
          </cell>
          <cell r="AV10380" t="str">
            <v>sc</v>
          </cell>
        </row>
        <row r="10381">
          <cell r="AP10381">
            <v>506111</v>
          </cell>
          <cell r="AQ10381">
            <v>1001529</v>
          </cell>
          <cell r="AR10381" t="str">
            <v>sd</v>
          </cell>
          <cell r="AS10381">
            <v>44250</v>
          </cell>
          <cell r="AT10381" t="str">
            <v>-POLIZA ESTABILIDAD ACTIVA</v>
          </cell>
          <cell r="AV10381" t="str">
            <v>sc</v>
          </cell>
        </row>
        <row r="10382">
          <cell r="AP10382">
            <v>505713</v>
          </cell>
          <cell r="AQ10382">
            <v>1004205</v>
          </cell>
          <cell r="AR10382" t="str">
            <v>sd</v>
          </cell>
          <cell r="AS10382">
            <v>42946</v>
          </cell>
          <cell r="AT10382" t="str">
            <v>Calzada12-POLIZA ESTABILIDAD ACTIVA</v>
          </cell>
          <cell r="AV10382" t="str">
            <v>sc</v>
          </cell>
        </row>
        <row r="10383">
          <cell r="AP10383">
            <v>24121528</v>
          </cell>
          <cell r="AQ10383">
            <v>19000039</v>
          </cell>
          <cell r="AR10383" t="str">
            <v>sd</v>
          </cell>
          <cell r="AS10383">
            <v>44018</v>
          </cell>
          <cell r="AT10383" t="str">
            <v>Calzada 2-POLIZA ESTABILIDAD ACTIVA</v>
          </cell>
          <cell r="AV10383" t="str">
            <v>sc</v>
          </cell>
        </row>
        <row r="10384">
          <cell r="AP10384">
            <v>2503997</v>
          </cell>
          <cell r="AQ10384">
            <v>11004808</v>
          </cell>
          <cell r="AR10384" t="str">
            <v>sd</v>
          </cell>
          <cell r="AS10384">
            <v>44096</v>
          </cell>
          <cell r="AT10384" t="str">
            <v>Anden 1-9-POLIZA ESTABILIDAD ACTIVA</v>
          </cell>
          <cell r="AV10384" t="str">
            <v>sc</v>
          </cell>
        </row>
        <row r="10385">
          <cell r="AP10385">
            <v>24120981</v>
          </cell>
          <cell r="AQ10385">
            <v>14000168</v>
          </cell>
          <cell r="AR10385" t="str">
            <v>sd</v>
          </cell>
          <cell r="AS10385">
            <v>44250</v>
          </cell>
          <cell r="AT10385" t="str">
            <v>-POLIZA ESTABILIDAD ACTIVA</v>
          </cell>
          <cell r="AV10385" t="str">
            <v>sc</v>
          </cell>
        </row>
        <row r="10386">
          <cell r="AP10386">
            <v>24122490</v>
          </cell>
          <cell r="AQ10386">
            <v>50006733</v>
          </cell>
          <cell r="AR10386" t="str">
            <v>sd</v>
          </cell>
          <cell r="AS10386">
            <v>44099</v>
          </cell>
          <cell r="AT10386" t="str">
            <v>Calzada 2-POLIZA ESTABILIDAD Y CALIDAD ACTIVA</v>
          </cell>
          <cell r="AV10386" t="str">
            <v>sc</v>
          </cell>
        </row>
        <row r="10387">
          <cell r="AP10387">
            <v>24120902</v>
          </cell>
          <cell r="AQ10387">
            <v>3000755</v>
          </cell>
          <cell r="AR10387" t="str">
            <v>sd</v>
          </cell>
          <cell r="AS10387">
            <v>43499</v>
          </cell>
          <cell r="AT10387" t="str">
            <v>-POLIZA ESTABILIDAD ACTIVA</v>
          </cell>
          <cell r="AV10387" t="str">
            <v>sc</v>
          </cell>
        </row>
        <row r="10388">
          <cell r="AP10388">
            <v>200252</v>
          </cell>
          <cell r="AQ10388">
            <v>4000087</v>
          </cell>
          <cell r="AR10388" t="str">
            <v>sd</v>
          </cell>
          <cell r="AS10388">
            <v>42999</v>
          </cell>
          <cell r="AT10388" t="str">
            <v>Anden1-11-3 Calzada10-4-6-8 Ciclo2 Sep5-7-9-POLIZA ESTABILIDAD ACTIVA</v>
          </cell>
          <cell r="AV10388" t="str">
            <v>sc</v>
          </cell>
        </row>
        <row r="10389">
          <cell r="AP10389">
            <v>902724</v>
          </cell>
          <cell r="AQ10389">
            <v>13000823</v>
          </cell>
          <cell r="AR10389" t="str">
            <v>sd</v>
          </cell>
          <cell r="AS10389">
            <v>44250</v>
          </cell>
          <cell r="AT10389" t="str">
            <v>-POLIZA ESTABILIDAD ACTIVA</v>
          </cell>
          <cell r="AV10389" t="str">
            <v>sc</v>
          </cell>
        </row>
        <row r="10390">
          <cell r="AP10390">
            <v>902724</v>
          </cell>
          <cell r="AQ10390">
            <v>13000823</v>
          </cell>
          <cell r="AR10390" t="str">
            <v>sd</v>
          </cell>
          <cell r="AS10390">
            <v>44018</v>
          </cell>
          <cell r="AT10390" t="str">
            <v>Puente 14-POLIZA ESTABILIDAD ACTIVA</v>
          </cell>
          <cell r="AV10390" t="str">
            <v>sc</v>
          </cell>
        </row>
        <row r="10391">
          <cell r="AP10391">
            <v>24120027</v>
          </cell>
          <cell r="AQ10391">
            <v>8011587</v>
          </cell>
          <cell r="AR10391" t="str">
            <v>sd</v>
          </cell>
          <cell r="AS10391">
            <v>43006</v>
          </cell>
          <cell r="AT10391" t="str">
            <v>Anden11 Calzada10-POLIZA ESTABILIDAD ACTIVA</v>
          </cell>
          <cell r="AV10391" t="str">
            <v>sc</v>
          </cell>
        </row>
        <row r="10392">
          <cell r="AP10392">
            <v>91010589</v>
          </cell>
          <cell r="AQ10392">
            <v>3002458</v>
          </cell>
          <cell r="AR10392" t="str">
            <v>sd</v>
          </cell>
          <cell r="AS10392">
            <v>42765</v>
          </cell>
          <cell r="AT10392" t="str">
            <v>Anden 1, Calzada2, Separador3, Calzada4, Anden5 -POLIZA ESTABILIDAD ACTIVA</v>
          </cell>
          <cell r="AV10392" t="str">
            <v>sc</v>
          </cell>
        </row>
        <row r="10393">
          <cell r="AP10393">
            <v>91011253</v>
          </cell>
          <cell r="AQ10393">
            <v>3001120</v>
          </cell>
          <cell r="AR10393" t="str">
            <v>sd</v>
          </cell>
          <cell r="AS10393">
            <v>42765</v>
          </cell>
          <cell r="AT10393" t="str">
            <v>Anden 1, Calzada2, Separador3, Calzada4, Anden5 -POLIZA ESTABILIDAD ACTIVA</v>
          </cell>
          <cell r="AV10393" t="str">
            <v>sc</v>
          </cell>
        </row>
        <row r="10394">
          <cell r="AP10394">
            <v>24119961</v>
          </cell>
          <cell r="AQ10394">
            <v>8003723</v>
          </cell>
          <cell r="AR10394" t="str">
            <v>sd</v>
          </cell>
          <cell r="AS10394">
            <v>44099</v>
          </cell>
          <cell r="AT10394" t="str">
            <v>Calzada 4-6-POLIZA ESTABILIDAD Y CALIDAD ACTIVA</v>
          </cell>
          <cell r="AV10394" t="str">
            <v>sc</v>
          </cell>
        </row>
        <row r="10395">
          <cell r="AP10395">
            <v>512255</v>
          </cell>
          <cell r="AQ10395">
            <v>3000780</v>
          </cell>
          <cell r="AR10395" t="str">
            <v>sd</v>
          </cell>
          <cell r="AS10395">
            <v>43499</v>
          </cell>
          <cell r="AT10395" t="str">
            <v>-POLIZA ESTABILIDAD ACTIVA</v>
          </cell>
          <cell r="AV10395" t="str">
            <v>sc</v>
          </cell>
        </row>
        <row r="10396">
          <cell r="AP10396">
            <v>24120820</v>
          </cell>
          <cell r="AQ10396">
            <v>12003005</v>
          </cell>
          <cell r="AR10396" t="str">
            <v>sd</v>
          </cell>
          <cell r="AS10396">
            <v>43555</v>
          </cell>
          <cell r="AT10396" t="str">
            <v>Puente12-POLIZA ESTABILIDAD ACTIVA</v>
          </cell>
          <cell r="AV10396" t="str">
            <v>sc</v>
          </cell>
        </row>
        <row r="10397">
          <cell r="AP10397">
            <v>503391</v>
          </cell>
          <cell r="AQ10397">
            <v>1003516</v>
          </cell>
          <cell r="AR10397" t="str">
            <v>sd</v>
          </cell>
          <cell r="AS10397">
            <v>43412</v>
          </cell>
          <cell r="AT10397" t="str">
            <v>Anden 1-7 Calzada 2-4 Separador 3-5 Cicloruta 6-POLIZA ESTABILIDAD ACTIVA</v>
          </cell>
          <cell r="AV10397" t="str">
            <v>sc</v>
          </cell>
        </row>
        <row r="10398">
          <cell r="AP10398">
            <v>24121702</v>
          </cell>
          <cell r="AQ10398">
            <v>50002886</v>
          </cell>
          <cell r="AR10398" t="str">
            <v>sd</v>
          </cell>
          <cell r="AS10398">
            <v>44099</v>
          </cell>
          <cell r="AT10398" t="str">
            <v>Calzada 2-4-6-POLIZA ESTABILIDAD Y CALIDAD ACTIVA</v>
          </cell>
          <cell r="AV10398" t="str">
            <v>sc</v>
          </cell>
        </row>
        <row r="10399">
          <cell r="AP10399">
            <v>24122484</v>
          </cell>
          <cell r="AQ10399">
            <v>50006732</v>
          </cell>
          <cell r="AR10399" t="str">
            <v>sd</v>
          </cell>
          <cell r="AS10399">
            <v>44099</v>
          </cell>
          <cell r="AT10399" t="str">
            <v>Calzada 4-6-POLIZA ESTABILIDAD Y CALIDAD ACTIVA</v>
          </cell>
          <cell r="AV10399" t="str">
            <v>sc</v>
          </cell>
        </row>
        <row r="10400">
          <cell r="AP10400">
            <v>91012388</v>
          </cell>
          <cell r="AQ10400">
            <v>50008270</v>
          </cell>
          <cell r="AR10400" t="str">
            <v>sd</v>
          </cell>
          <cell r="AS10400">
            <v>44250</v>
          </cell>
          <cell r="AT10400" t="str">
            <v>-POLIZA ESTABILIDAD ACTIVA</v>
          </cell>
          <cell r="AV10400" t="str">
            <v>sc</v>
          </cell>
        </row>
        <row r="10401">
          <cell r="AP10401">
            <v>364223</v>
          </cell>
          <cell r="AQ10401">
            <v>7005601</v>
          </cell>
          <cell r="AR10401" t="str">
            <v>sd</v>
          </cell>
          <cell r="AS10401">
            <v>42962</v>
          </cell>
          <cell r="AT10401" t="str">
            <v>Calzada2-POLIZA ESTABILIDAD ACTIVA</v>
          </cell>
          <cell r="AV10401" t="str">
            <v>sc</v>
          </cell>
        </row>
        <row r="10402">
          <cell r="AP10402">
            <v>293729</v>
          </cell>
          <cell r="AQ10402">
            <v>5001751</v>
          </cell>
          <cell r="AR10402" t="str">
            <v>sd</v>
          </cell>
          <cell r="AS10402">
            <v>42957</v>
          </cell>
          <cell r="AT10402" t="str">
            <v>Calzada4-POLIZA ESTABILIDAD ACTIVA</v>
          </cell>
          <cell r="AV10402" t="str">
            <v>sc</v>
          </cell>
        </row>
        <row r="10403">
          <cell r="AP10403">
            <v>293729</v>
          </cell>
          <cell r="AQ10403">
            <v>5001751</v>
          </cell>
          <cell r="AR10403" t="str">
            <v>sd</v>
          </cell>
          <cell r="AS10403">
            <v>43307</v>
          </cell>
          <cell r="AT10403" t="str">
            <v>Calzada2-POLIZA ESTABILIDAD ACTIVA</v>
          </cell>
          <cell r="AV10403" t="str">
            <v>sc</v>
          </cell>
        </row>
        <row r="10404">
          <cell r="AP10404">
            <v>91016472</v>
          </cell>
          <cell r="AQ10404">
            <v>18001947</v>
          </cell>
          <cell r="AR10404" t="str">
            <v>sd</v>
          </cell>
          <cell r="AS10404">
            <v>42999</v>
          </cell>
          <cell r="AT10404" t="str">
            <v>Anden1-11-3 Calzada10-4-6-8 Ciclo2 Sep5-7-9-POLIZA ESTABILIDAD ACTIVA</v>
          </cell>
          <cell r="AV10404" t="str">
            <v>sc</v>
          </cell>
        </row>
        <row r="10405">
          <cell r="AP10405">
            <v>24122499</v>
          </cell>
          <cell r="AQ10405">
            <v>50006735</v>
          </cell>
          <cell r="AR10405" t="str">
            <v>sd</v>
          </cell>
          <cell r="AS10405">
            <v>44099</v>
          </cell>
          <cell r="AT10405" t="str">
            <v>Calzada 2-4-6-POLIZA ESTABILIDAD Y CALIDAD ACTIVA</v>
          </cell>
          <cell r="AV10405" t="str">
            <v>sc</v>
          </cell>
        </row>
        <row r="10406">
          <cell r="AP10406">
            <v>903659</v>
          </cell>
          <cell r="AQ10406">
            <v>12000920</v>
          </cell>
          <cell r="AR10406" t="str">
            <v>sd</v>
          </cell>
          <cell r="AS10406">
            <v>44250</v>
          </cell>
          <cell r="AT10406" t="str">
            <v>-POLIZA ESTABILIDAD ACTIVA</v>
          </cell>
          <cell r="AV10406" t="str">
            <v>sc</v>
          </cell>
        </row>
        <row r="10407">
          <cell r="AP10407">
            <v>24122584</v>
          </cell>
          <cell r="AQ10407">
            <v>50006887</v>
          </cell>
          <cell r="AR10407" t="str">
            <v>sd</v>
          </cell>
          <cell r="AS10407">
            <v>44250</v>
          </cell>
          <cell r="AT10407" t="str">
            <v>-POLIZA ESTABILIDAD ACTIVA</v>
          </cell>
          <cell r="AV10407" t="str">
            <v>sc</v>
          </cell>
        </row>
        <row r="10408">
          <cell r="AP10408">
            <v>24122488</v>
          </cell>
          <cell r="AQ10408">
            <v>50006733</v>
          </cell>
          <cell r="AR10408" t="str">
            <v>sd</v>
          </cell>
          <cell r="AS10408">
            <v>44099</v>
          </cell>
          <cell r="AT10408" t="str">
            <v>Calzada 2-POLIZA ESTABILIDAD Y CALIDAD ACTIVA</v>
          </cell>
          <cell r="AV10408" t="str">
            <v>sc</v>
          </cell>
        </row>
        <row r="10409">
          <cell r="AP10409">
            <v>157897</v>
          </cell>
          <cell r="AQ10409">
            <v>10006862</v>
          </cell>
          <cell r="AR10409" t="str">
            <v>sd</v>
          </cell>
          <cell r="AS10409">
            <v>43142</v>
          </cell>
          <cell r="AT10409" t="str">
            <v>Calzada2-POLIZA ESTABILIDAD ACTIVA</v>
          </cell>
          <cell r="AV10409" t="str">
            <v>sc</v>
          </cell>
        </row>
        <row r="10410">
          <cell r="AP10410">
            <v>91018859</v>
          </cell>
          <cell r="AQ10410">
            <v>9004289</v>
          </cell>
          <cell r="AR10410" t="str">
            <v>sd</v>
          </cell>
          <cell r="AS10410">
            <v>42978</v>
          </cell>
          <cell r="AT10410" t="str">
            <v>Anden1-11 Calzada10-2-4-8 Ciclo6 Sep3-5-7-9-POLIZA ESTABILIDAD ACTIVA</v>
          </cell>
          <cell r="AV10410" t="str">
            <v>sc</v>
          </cell>
        </row>
        <row r="10411">
          <cell r="AP10411">
            <v>506186</v>
          </cell>
          <cell r="AQ10411">
            <v>1001394</v>
          </cell>
          <cell r="AR10411" t="str">
            <v>sd</v>
          </cell>
          <cell r="AS10411">
            <v>42946</v>
          </cell>
          <cell r="AT10411" t="str">
            <v>Calzada8-POLIZA ESTABILIDAD ACTIVA</v>
          </cell>
          <cell r="AV10411" t="str">
            <v>sc</v>
          </cell>
        </row>
        <row r="10412">
          <cell r="AP10412">
            <v>24119666</v>
          </cell>
          <cell r="AQ10412">
            <v>1003192</v>
          </cell>
          <cell r="AR10412" t="str">
            <v>sd</v>
          </cell>
          <cell r="AS10412">
            <v>44250</v>
          </cell>
          <cell r="AT10412" t="str">
            <v>-POLIZA ESTABILIDAD ACTIVA</v>
          </cell>
          <cell r="AV10412" t="str">
            <v>sc</v>
          </cell>
        </row>
        <row r="10413">
          <cell r="AP10413">
            <v>24119666</v>
          </cell>
          <cell r="AQ10413">
            <v>1003192</v>
          </cell>
          <cell r="AR10413" t="str">
            <v>sd</v>
          </cell>
          <cell r="AS10413">
            <v>42946</v>
          </cell>
          <cell r="AT10413" t="str">
            <v>Calzada12-POLIZA ESTABILIDAD ACTIVA</v>
          </cell>
          <cell r="AV10413" t="str">
            <v>sc</v>
          </cell>
        </row>
        <row r="10414">
          <cell r="AP10414">
            <v>523702</v>
          </cell>
          <cell r="AQ10414">
            <v>13002552</v>
          </cell>
          <cell r="AR10414" t="str">
            <v>sd</v>
          </cell>
          <cell r="AS10414">
            <v>43555</v>
          </cell>
          <cell r="AT10414" t="str">
            <v>Puente6-POLIZA ESTABILIDAD ACTIVA</v>
          </cell>
          <cell r="AV10414" t="str">
            <v>sc</v>
          </cell>
        </row>
        <row r="10415">
          <cell r="AP10415">
            <v>24120694</v>
          </cell>
          <cell r="AQ10415">
            <v>11012638</v>
          </cell>
          <cell r="AR10415" t="str">
            <v>sd</v>
          </cell>
          <cell r="AS10415">
            <v>44096</v>
          </cell>
          <cell r="AT10415" t="str">
            <v>Anden 1-9-POLIZA ESTABILIDAD ACTIVA</v>
          </cell>
          <cell r="AV10415" t="str">
            <v>sc</v>
          </cell>
        </row>
        <row r="10416">
          <cell r="AP10416">
            <v>515138</v>
          </cell>
          <cell r="AQ10416">
            <v>10000679</v>
          </cell>
          <cell r="AR10416" t="str">
            <v>sd</v>
          </cell>
          <cell r="AS10416">
            <v>44119</v>
          </cell>
          <cell r="AT10416" t="str">
            <v>Calzada 4-POLIZA ESTABILIDAD ACTIVA</v>
          </cell>
          <cell r="AV10416" t="str">
            <v>sc</v>
          </cell>
        </row>
        <row r="10417">
          <cell r="AP10417">
            <v>91015861</v>
          </cell>
          <cell r="AQ10417">
            <v>5005251</v>
          </cell>
          <cell r="AR10417" t="str">
            <v>sd</v>
          </cell>
          <cell r="AS10417">
            <v>42733</v>
          </cell>
          <cell r="AT10417" t="str">
            <v>Anden1-5 Calzada2-4 Sep3-POLIZA ESTABILIDAD ACTIVA</v>
          </cell>
          <cell r="AV10417" t="str">
            <v>sc</v>
          </cell>
        </row>
        <row r="10418">
          <cell r="AP10418">
            <v>91015546</v>
          </cell>
          <cell r="AQ10418">
            <v>5007710</v>
          </cell>
          <cell r="AR10418" t="str">
            <v>sd</v>
          </cell>
          <cell r="AS10418">
            <v>42733</v>
          </cell>
          <cell r="AT10418" t="str">
            <v>Anden1-5 Calzada2-4 Sep3-POLIZA ESTABILIDAD ACTIVA</v>
          </cell>
          <cell r="AV10418" t="str">
            <v>sc</v>
          </cell>
        </row>
        <row r="10419">
          <cell r="AP10419">
            <v>91018868</v>
          </cell>
          <cell r="AQ10419">
            <v>50006982</v>
          </cell>
          <cell r="AR10419" t="str">
            <v>sd</v>
          </cell>
          <cell r="AS10419">
            <v>42978</v>
          </cell>
          <cell r="AT10419" t="str">
            <v>Anden1-11 Calzada10-2-4-8 Ciclo6 Sep3-5-7-9-POLIZA ESTABILIDAD ACTIVA</v>
          </cell>
          <cell r="AV10419" t="str">
            <v>sc</v>
          </cell>
        </row>
        <row r="10420">
          <cell r="AP10420">
            <v>91018959</v>
          </cell>
          <cell r="AQ10420">
            <v>3002517</v>
          </cell>
          <cell r="AR10420" t="str">
            <v>sd</v>
          </cell>
          <cell r="AS10420">
            <v>43499</v>
          </cell>
          <cell r="AT10420" t="str">
            <v>-POLIZA ESTABILIDAD ACTIVA</v>
          </cell>
          <cell r="AV10420" t="str">
            <v>sc</v>
          </cell>
        </row>
        <row r="10421">
          <cell r="AP10421">
            <v>91018941</v>
          </cell>
          <cell r="AQ10421">
            <v>50006321</v>
          </cell>
          <cell r="AR10421" t="str">
            <v>sd</v>
          </cell>
          <cell r="AS10421">
            <v>43499</v>
          </cell>
          <cell r="AT10421" t="str">
            <v>-POLIZA ESTABILIDAD ACTIVA</v>
          </cell>
          <cell r="AV10421" t="str">
            <v>sc</v>
          </cell>
        </row>
        <row r="10422">
          <cell r="AP10422">
            <v>505382</v>
          </cell>
          <cell r="AQ10422">
            <v>2000347</v>
          </cell>
          <cell r="AR10422" t="str">
            <v>sd</v>
          </cell>
          <cell r="AS10422">
            <v>42946</v>
          </cell>
          <cell r="AT10422" t="str">
            <v>Calzada4-6-8 Puente14-POLIZA ESTABILIDAD ACTIVA</v>
          </cell>
          <cell r="AV10422" t="str">
            <v>sc</v>
          </cell>
        </row>
        <row r="10423">
          <cell r="AP10423">
            <v>91013364</v>
          </cell>
          <cell r="AQ10423">
            <v>14000898</v>
          </cell>
          <cell r="AR10423" t="str">
            <v>sd</v>
          </cell>
          <cell r="AS10423">
            <v>44172</v>
          </cell>
          <cell r="AT10423" t="str">
            <v>Calzada 4-6 Separador 5-POLIZA ESTABILIDAD ACTIVA</v>
          </cell>
          <cell r="AV10423" t="str">
            <v>sc</v>
          </cell>
        </row>
        <row r="10424">
          <cell r="AP10424">
            <v>515548</v>
          </cell>
          <cell r="AQ10424">
            <v>10000374</v>
          </cell>
          <cell r="AR10424" t="str">
            <v>sd</v>
          </cell>
          <cell r="AS10424">
            <v>44119</v>
          </cell>
          <cell r="AT10424" t="str">
            <v>Calzada 4-6-POLIZA ESTABILIDAD ACTIVA</v>
          </cell>
          <cell r="AV10424" t="str">
            <v>sc</v>
          </cell>
        </row>
        <row r="10425">
          <cell r="AP10425">
            <v>515548</v>
          </cell>
          <cell r="AQ10425">
            <v>10000374</v>
          </cell>
          <cell r="AR10425" t="str">
            <v>sd</v>
          </cell>
          <cell r="AS10425">
            <v>42886</v>
          </cell>
          <cell r="AT10425" t="str">
            <v>Calzada2-POLIZA ESTABILIDAD* ACTIVA</v>
          </cell>
          <cell r="AV10425" t="str">
            <v>sc</v>
          </cell>
        </row>
        <row r="10426">
          <cell r="AP10426">
            <v>91015841</v>
          </cell>
          <cell r="AQ10426">
            <v>5007707</v>
          </cell>
          <cell r="AR10426" t="str">
            <v>sd</v>
          </cell>
          <cell r="AS10426">
            <v>42733</v>
          </cell>
          <cell r="AT10426" t="str">
            <v>Anden1-5 Calzada2-4 Sep3-POLIZA ESTABILIDAD ACTIVA</v>
          </cell>
          <cell r="AV10426" t="str">
            <v>sc</v>
          </cell>
        </row>
        <row r="10427">
          <cell r="AP10427">
            <v>24121800</v>
          </cell>
          <cell r="AQ10427">
            <v>50005482</v>
          </cell>
          <cell r="AR10427" t="str">
            <v>sd</v>
          </cell>
          <cell r="AS10427">
            <v>44096</v>
          </cell>
          <cell r="AT10427" t="str">
            <v>Anden 1-POLIZA ESTABILIDAD ACTIVA</v>
          </cell>
          <cell r="AV10427" t="str">
            <v>sc</v>
          </cell>
        </row>
        <row r="10428">
          <cell r="AP10428">
            <v>159183</v>
          </cell>
          <cell r="AQ10428">
            <v>10006699</v>
          </cell>
          <cell r="AR10428" t="str">
            <v>sd</v>
          </cell>
          <cell r="AS10428">
            <v>44119</v>
          </cell>
          <cell r="AT10428" t="str">
            <v>Calzada 2-POLIZA ESTABILIDAD ACTIVA</v>
          </cell>
          <cell r="AV10428" t="str">
            <v>sc</v>
          </cell>
        </row>
        <row r="10429">
          <cell r="AP10429">
            <v>24121369</v>
          </cell>
          <cell r="AQ10429">
            <v>16001513</v>
          </cell>
          <cell r="AR10429" t="str">
            <v>sd</v>
          </cell>
          <cell r="AS10429">
            <v>44096</v>
          </cell>
          <cell r="AT10429" t="str">
            <v>Separador 9-POLIZA ESTABILIDAD ACTIVA</v>
          </cell>
          <cell r="AV10429" t="str">
            <v>sc</v>
          </cell>
        </row>
        <row r="10430">
          <cell r="AP10430">
            <v>24123161</v>
          </cell>
          <cell r="AQ10430">
            <v>50007305</v>
          </cell>
          <cell r="AR10430" t="str">
            <v>sd</v>
          </cell>
          <cell r="AS10430">
            <v>44250</v>
          </cell>
          <cell r="AT10430" t="str">
            <v>-POLIZA ESTABILIDAD ACTIVA</v>
          </cell>
          <cell r="AV10430" t="str">
            <v>sc</v>
          </cell>
        </row>
        <row r="10431">
          <cell r="AP10431">
            <v>91010756</v>
          </cell>
          <cell r="AQ10431">
            <v>1005612</v>
          </cell>
          <cell r="AR10431" t="str">
            <v>sd</v>
          </cell>
          <cell r="AS10431">
            <v>43566</v>
          </cell>
          <cell r="AT10431" t="str">
            <v>Anden 1-3 Calzada 2-POLIZA ESTABILIDAD ACTIVA</v>
          </cell>
          <cell r="AV10431" t="str">
            <v>sc</v>
          </cell>
        </row>
        <row r="10432">
          <cell r="AP10432">
            <v>24122588</v>
          </cell>
          <cell r="AQ10432">
            <v>50006888</v>
          </cell>
          <cell r="AR10432" t="str">
            <v>sd</v>
          </cell>
          <cell r="AS10432">
            <v>44250</v>
          </cell>
          <cell r="AT10432" t="str">
            <v>-POLIZA ESTABILIDAD ACTIVA</v>
          </cell>
          <cell r="AV10432" t="str">
            <v>sc</v>
          </cell>
        </row>
        <row r="10433">
          <cell r="AP10433">
            <v>903869</v>
          </cell>
          <cell r="AQ10433">
            <v>12002556</v>
          </cell>
          <cell r="AR10433" t="str">
            <v>sd</v>
          </cell>
          <cell r="AS10433">
            <v>44250</v>
          </cell>
          <cell r="AT10433" t="str">
            <v>-POLIZA ESTABILIDAD ACTIVA</v>
          </cell>
          <cell r="AV10433" t="str">
            <v>sc</v>
          </cell>
        </row>
        <row r="10434">
          <cell r="AP10434">
            <v>903869</v>
          </cell>
          <cell r="AQ10434">
            <v>12002556</v>
          </cell>
          <cell r="AR10434" t="str">
            <v>sd</v>
          </cell>
          <cell r="AS10434">
            <v>44250</v>
          </cell>
          <cell r="AT10434" t="str">
            <v>-POLIZA ESTABILIDAD ACTIVA</v>
          </cell>
          <cell r="AV10434" t="str">
            <v>sc</v>
          </cell>
        </row>
        <row r="10435">
          <cell r="AP10435">
            <v>24120850</v>
          </cell>
          <cell r="AQ10435">
            <v>13000519</v>
          </cell>
          <cell r="AR10435" t="str">
            <v>sd</v>
          </cell>
          <cell r="AS10435">
            <v>44250</v>
          </cell>
          <cell r="AT10435" t="str">
            <v>-POLIZA ESTABILIDAD ACTIVA</v>
          </cell>
          <cell r="AV10435" t="str">
            <v>sc</v>
          </cell>
        </row>
        <row r="10436">
          <cell r="AP10436">
            <v>91015830</v>
          </cell>
          <cell r="AQ10436">
            <v>5007150</v>
          </cell>
          <cell r="AR10436" t="str">
            <v>sd</v>
          </cell>
          <cell r="AS10436">
            <v>42733</v>
          </cell>
          <cell r="AT10436" t="str">
            <v>Anden1-5 Calzada2-4 Sep3-POLIZA ESTABILIDAD ACTIVA</v>
          </cell>
          <cell r="AV10436" t="str">
            <v>sc</v>
          </cell>
        </row>
        <row r="10437">
          <cell r="AP10437">
            <v>24120582</v>
          </cell>
          <cell r="AQ10437">
            <v>11011561</v>
          </cell>
          <cell r="AR10437" t="str">
            <v>sd</v>
          </cell>
          <cell r="AS10437">
            <v>43100</v>
          </cell>
          <cell r="AT10437" t="str">
            <v>Calzada2-POLIZA ESTABILIDAD ACTIVA</v>
          </cell>
          <cell r="AV10437" t="str">
            <v>sc</v>
          </cell>
        </row>
        <row r="10438">
          <cell r="AP10438">
            <v>512205</v>
          </cell>
          <cell r="AQ10438">
            <v>3001099</v>
          </cell>
          <cell r="AR10438" t="str">
            <v>sd</v>
          </cell>
          <cell r="AS10438">
            <v>42999</v>
          </cell>
          <cell r="AT10438" t="str">
            <v>Anden1-11-9 Calzada2-4-6-8 Ciclo10 Sep3-5-7-POLIZA ESTABILIDAD ACTIVA</v>
          </cell>
          <cell r="AV10438" t="str">
            <v>sc</v>
          </cell>
        </row>
        <row r="10439">
          <cell r="AP10439">
            <v>903808</v>
          </cell>
          <cell r="AQ10439">
            <v>12002223</v>
          </cell>
          <cell r="AR10439" t="str">
            <v>sd</v>
          </cell>
          <cell r="AS10439">
            <v>44250</v>
          </cell>
          <cell r="AT10439" t="str">
            <v>-POLIZA ESTABILIDAD ACTIVA</v>
          </cell>
          <cell r="AV10439" t="str">
            <v>sc</v>
          </cell>
        </row>
        <row r="10440">
          <cell r="AP10440">
            <v>519219</v>
          </cell>
          <cell r="AQ10440">
            <v>13000011</v>
          </cell>
          <cell r="AR10440" t="str">
            <v>sd</v>
          </cell>
          <cell r="AS10440">
            <v>43845</v>
          </cell>
          <cell r="AT10440" t="str">
            <v>Anden 7-POLIZA ESTABILIDAD ACTIVA</v>
          </cell>
          <cell r="AV10440" t="str">
            <v>sc</v>
          </cell>
        </row>
        <row r="10441">
          <cell r="AP10441">
            <v>24121758</v>
          </cell>
          <cell r="AQ10441">
            <v>50004774</v>
          </cell>
          <cell r="AR10441" t="str">
            <v>sd</v>
          </cell>
          <cell r="AS10441">
            <v>42962</v>
          </cell>
          <cell r="AT10441" t="str">
            <v>Calzada4-6-POLIZA ESTABILIDAD ACTIVA</v>
          </cell>
          <cell r="AV10441" t="str">
            <v>sc</v>
          </cell>
        </row>
        <row r="10442">
          <cell r="AP10442">
            <v>24121758</v>
          </cell>
          <cell r="AQ10442">
            <v>50004774</v>
          </cell>
          <cell r="AR10442" t="str">
            <v>sd</v>
          </cell>
          <cell r="AS10442">
            <v>44096</v>
          </cell>
          <cell r="AT10442" t="str">
            <v>Anden 1-POLIZA ESTABILIDAD ACTIVA</v>
          </cell>
          <cell r="AV10442" t="str">
            <v>sc</v>
          </cell>
        </row>
        <row r="10443">
          <cell r="AP10443">
            <v>322163</v>
          </cell>
          <cell r="AQ10443">
            <v>6000744</v>
          </cell>
          <cell r="AR10443" t="str">
            <v>sd</v>
          </cell>
          <cell r="AS10443">
            <v>42957</v>
          </cell>
          <cell r="AT10443" t="str">
            <v>Calzada2-POLIZA ESTABILIDAD ACTIVA</v>
          </cell>
          <cell r="AV10443" t="str">
            <v>POLIZA ESTABILIDAD activa IDU 072/08  9/8/2017</v>
          </cell>
        </row>
        <row r="10444">
          <cell r="AP10444">
            <v>515209</v>
          </cell>
          <cell r="AQ10444">
            <v>8012263</v>
          </cell>
          <cell r="AR10444" t="str">
            <v>sd</v>
          </cell>
          <cell r="AS10444">
            <v>44099</v>
          </cell>
          <cell r="AT10444" t="str">
            <v>Calzada 2-4-6-POLIZA ESTABILIDAD Y CALIDAD ACTIVA</v>
          </cell>
          <cell r="AV10444" t="str">
            <v>sc</v>
          </cell>
        </row>
        <row r="10445">
          <cell r="AP10445">
            <v>24119966</v>
          </cell>
          <cell r="AQ10445">
            <v>8003840</v>
          </cell>
          <cell r="AR10445" t="str">
            <v>sd</v>
          </cell>
          <cell r="AS10445">
            <v>44099</v>
          </cell>
          <cell r="AT10445" t="str">
            <v>Calzada 4-POLIZA ESTABILIDAD Y CALIDAD ACTIVA</v>
          </cell>
          <cell r="AV10445" t="str">
            <v>sc</v>
          </cell>
        </row>
        <row r="10446">
          <cell r="AP10446">
            <v>143902</v>
          </cell>
          <cell r="AQ10446">
            <v>3000414</v>
          </cell>
          <cell r="AR10446" t="str">
            <v>sd</v>
          </cell>
          <cell r="AS10446">
            <v>43499</v>
          </cell>
          <cell r="AT10446" t="str">
            <v>-POLIZA ESTABILIDAD ACTIVA</v>
          </cell>
          <cell r="AV10446" t="str">
            <v>sc</v>
          </cell>
        </row>
        <row r="10447">
          <cell r="AP10447">
            <v>902987</v>
          </cell>
          <cell r="AQ10447">
            <v>13000461</v>
          </cell>
          <cell r="AR10447" t="str">
            <v>sd</v>
          </cell>
          <cell r="AS10447">
            <v>44250</v>
          </cell>
          <cell r="AT10447" t="str">
            <v>-POLIZA ESTABILIDAD ACTIVA</v>
          </cell>
          <cell r="AV10447" t="str">
            <v>sc</v>
          </cell>
        </row>
        <row r="10448">
          <cell r="AP10448">
            <v>24121086</v>
          </cell>
          <cell r="AQ10448">
            <v>14000541</v>
          </cell>
          <cell r="AR10448" t="str">
            <v>sd</v>
          </cell>
          <cell r="AS10448">
            <v>44099</v>
          </cell>
          <cell r="AT10448" t="str">
            <v>Calzada 4-6-8-10-POLIZA ESTABILIDAD Y CALIDAD ACTIVA</v>
          </cell>
          <cell r="AV10448" t="str">
            <v>sc</v>
          </cell>
        </row>
        <row r="10449">
          <cell r="AP10449">
            <v>505931</v>
          </cell>
          <cell r="AQ10449">
            <v>1002163</v>
          </cell>
          <cell r="AR10449" t="str">
            <v>sd</v>
          </cell>
          <cell r="AS10449">
            <v>44250</v>
          </cell>
          <cell r="AT10449" t="str">
            <v>-POLIZA ESTABILIDAD ACTIVA</v>
          </cell>
          <cell r="AV10449" t="str">
            <v>sc</v>
          </cell>
        </row>
        <row r="10450">
          <cell r="AP10450">
            <v>511169</v>
          </cell>
          <cell r="AQ10450">
            <v>14000858</v>
          </cell>
          <cell r="AR10450" t="str">
            <v>sd</v>
          </cell>
          <cell r="AS10450">
            <v>44172</v>
          </cell>
          <cell r="AT10450" t="str">
            <v>Calzada 4-6 Separador 5-POLIZA ESTABILIDAD ACTIVA</v>
          </cell>
          <cell r="AV10450" t="str">
            <v>sc</v>
          </cell>
        </row>
        <row r="10451">
          <cell r="AP10451">
            <v>91014408</v>
          </cell>
          <cell r="AQ10451">
            <v>50007088</v>
          </cell>
          <cell r="AR10451" t="str">
            <v>sd</v>
          </cell>
          <cell r="AS10451">
            <v>44096</v>
          </cell>
          <cell r="AT10451" t="str">
            <v>Anden 5-POLIZA ESTABILIDAD ACTIVA</v>
          </cell>
          <cell r="AV10451" t="str">
            <v>sc</v>
          </cell>
        </row>
        <row r="10452">
          <cell r="AP10452">
            <v>91024400</v>
          </cell>
          <cell r="AQ10452">
            <v>3002662</v>
          </cell>
          <cell r="AR10452" t="str">
            <v>sd</v>
          </cell>
          <cell r="AS10452">
            <v>43499</v>
          </cell>
          <cell r="AT10452" t="str">
            <v>-POLIZA ESTABILIDAD ACTIVA</v>
          </cell>
          <cell r="AV10452" t="str">
            <v>sc</v>
          </cell>
        </row>
        <row r="10453">
          <cell r="AP10453">
            <v>24122550</v>
          </cell>
          <cell r="AQ10453">
            <v>50006880</v>
          </cell>
          <cell r="AR10453" t="str">
            <v>sd</v>
          </cell>
          <cell r="AS10453">
            <v>44250</v>
          </cell>
          <cell r="AT10453" t="str">
            <v>-POLIZA ESTABILIDAD ACTIVA</v>
          </cell>
          <cell r="AV10453" t="str">
            <v>sc</v>
          </cell>
        </row>
        <row r="10454">
          <cell r="AP10454">
            <v>24122573</v>
          </cell>
          <cell r="AQ10454">
            <v>50006885</v>
          </cell>
          <cell r="AR10454" t="str">
            <v>sd</v>
          </cell>
          <cell r="AS10454">
            <v>44250</v>
          </cell>
          <cell r="AT10454" t="str">
            <v>-POLIZA ESTABILIDAD ACTIVA</v>
          </cell>
          <cell r="AV10454" t="str">
            <v>sc</v>
          </cell>
        </row>
        <row r="10455">
          <cell r="AP10455">
            <v>359457</v>
          </cell>
          <cell r="AQ10455">
            <v>7003640</v>
          </cell>
          <cell r="AR10455" t="str">
            <v>sd</v>
          </cell>
          <cell r="AS10455">
            <v>44096</v>
          </cell>
          <cell r="AT10455" t="str">
            <v>Anden 3-POLIZA ESTABILIDAD ACTIVA</v>
          </cell>
          <cell r="AV10455" t="str">
            <v>sc</v>
          </cell>
        </row>
        <row r="10456">
          <cell r="AP10456">
            <v>24122494</v>
          </cell>
          <cell r="AQ10456">
            <v>50006734</v>
          </cell>
          <cell r="AR10456" t="str">
            <v>sd</v>
          </cell>
          <cell r="AS10456">
            <v>44099</v>
          </cell>
          <cell r="AT10456" t="str">
            <v>Calzada 2-4-6-POLIZA ESTABILIDAD Y CALIDAD ACTIVA</v>
          </cell>
          <cell r="AV10456" t="str">
            <v>sc</v>
          </cell>
        </row>
        <row r="10457">
          <cell r="AP10457">
            <v>516628</v>
          </cell>
          <cell r="AQ10457">
            <v>3000586</v>
          </cell>
          <cell r="AR10457" t="str">
            <v>sd</v>
          </cell>
          <cell r="AS10457">
            <v>43629</v>
          </cell>
          <cell r="AT10457" t="str">
            <v>Muro 6-POLIZA ESTABILIDAD ACTIVA</v>
          </cell>
          <cell r="AV10457" t="str">
            <v>sc</v>
          </cell>
        </row>
        <row r="10458">
          <cell r="AP10458">
            <v>91011748</v>
          </cell>
          <cell r="AQ10458">
            <v>15001497</v>
          </cell>
          <cell r="AR10458" t="str">
            <v>sd</v>
          </cell>
          <cell r="AS10458">
            <v>42999</v>
          </cell>
          <cell r="AT10458" t="str">
            <v>Anden1-11-3 Calzada10-4-6-8 Ciclo2 Sep5-7-9-POLIZA ESTABILIDAD ACTIVA</v>
          </cell>
          <cell r="AV10458" t="str">
            <v>sc</v>
          </cell>
        </row>
        <row r="10459">
          <cell r="AP10459">
            <v>24120980</v>
          </cell>
          <cell r="AQ10459">
            <v>14000168</v>
          </cell>
          <cell r="AR10459" t="str">
            <v>sd</v>
          </cell>
          <cell r="AS10459">
            <v>44250</v>
          </cell>
          <cell r="AT10459" t="str">
            <v>-POLIZA ESTABILIDAD ACTIVA</v>
          </cell>
          <cell r="AV10459" t="str">
            <v>sc</v>
          </cell>
        </row>
        <row r="10460">
          <cell r="AP10460">
            <v>24121180</v>
          </cell>
          <cell r="AQ10460">
            <v>14001706</v>
          </cell>
          <cell r="AR10460" t="str">
            <v>sd</v>
          </cell>
          <cell r="AS10460">
            <v>44053</v>
          </cell>
          <cell r="AT10460" t="str">
            <v>Puente 12-POLIZA ESTABILIDAD ACTIVA</v>
          </cell>
          <cell r="AV10460" t="str">
            <v>sc</v>
          </cell>
        </row>
        <row r="10461">
          <cell r="AP10461">
            <v>24121180</v>
          </cell>
          <cell r="AQ10461">
            <v>14001706</v>
          </cell>
          <cell r="AR10461" t="str">
            <v>sd</v>
          </cell>
          <cell r="AS10461">
            <v>44018</v>
          </cell>
          <cell r="AT10461" t="str">
            <v>Puente 12-POLIZA ESTABILIDAD ACTIVA</v>
          </cell>
          <cell r="AV10461" t="str">
            <v>sc</v>
          </cell>
        </row>
        <row r="10462">
          <cell r="AP10462">
            <v>24121180</v>
          </cell>
          <cell r="AQ10462">
            <v>14001706</v>
          </cell>
          <cell r="AR10462" t="str">
            <v>sd</v>
          </cell>
          <cell r="AS10462">
            <v>44250</v>
          </cell>
          <cell r="AT10462" t="str">
            <v>-POLIZA ESTABILIDAD ACTIVA</v>
          </cell>
          <cell r="AV10462" t="str">
            <v>sc</v>
          </cell>
        </row>
        <row r="10463">
          <cell r="AP10463">
            <v>355549</v>
          </cell>
          <cell r="AQ10463">
            <v>7002116</v>
          </cell>
          <cell r="AR10463" t="str">
            <v>sd</v>
          </cell>
          <cell r="AS10463">
            <v>44466</v>
          </cell>
          <cell r="AT10463" t="str">
            <v>-POLIZA ESTABILIDAD ACTIVA</v>
          </cell>
          <cell r="AV10463" t="str">
            <v>sc</v>
          </cell>
        </row>
        <row r="10464">
          <cell r="AP10464">
            <v>606060</v>
          </cell>
          <cell r="AQ10464">
            <v>18002281</v>
          </cell>
          <cell r="AR10464" t="str">
            <v>sd</v>
          </cell>
          <cell r="AS10464">
            <v>43065</v>
          </cell>
          <cell r="AT10464" t="str">
            <v>Calzada6-POLIZA ESTABILIDAD ACTIVA</v>
          </cell>
          <cell r="AV10464" t="str">
            <v>sc</v>
          </cell>
        </row>
        <row r="10465">
          <cell r="AP10465">
            <v>91016469</v>
          </cell>
          <cell r="AQ10465">
            <v>18002415</v>
          </cell>
          <cell r="AR10465" t="str">
            <v>sd</v>
          </cell>
          <cell r="AS10465">
            <v>42999</v>
          </cell>
          <cell r="AT10465" t="str">
            <v>Anden1-11-3 Calzada10-4-6-8 Ciclo2 Sep5-7-9-POLIZA ESTABILIDAD ACTIVA</v>
          </cell>
          <cell r="AV10465" t="str">
            <v>sc</v>
          </cell>
        </row>
        <row r="10466">
          <cell r="AP10466">
            <v>91016476</v>
          </cell>
          <cell r="AQ10466">
            <v>18001898</v>
          </cell>
          <cell r="AR10466" t="str">
            <v>sd</v>
          </cell>
          <cell r="AS10466">
            <v>42999</v>
          </cell>
          <cell r="AT10466" t="str">
            <v>Anden1-11-3 Calzada10-4-6-8 Ciclo2 Sep5-7-9-POLIZA ESTABILIDAD ACTIVA</v>
          </cell>
          <cell r="AV10466" t="str">
            <v>sc</v>
          </cell>
        </row>
        <row r="10467">
          <cell r="AP10467">
            <v>91018875</v>
          </cell>
          <cell r="AQ10467">
            <v>9001904</v>
          </cell>
          <cell r="AR10467" t="str">
            <v>sd</v>
          </cell>
          <cell r="AS10467">
            <v>42978</v>
          </cell>
          <cell r="AT10467" t="str">
            <v>Anden1-11 Calzada10-2-4-8 Ciclo6 Sep3-5-7-9-POLIZA ESTABILIDAD ACTIVA</v>
          </cell>
          <cell r="AV10467" t="str">
            <v>sc</v>
          </cell>
        </row>
        <row r="10468">
          <cell r="AP10468">
            <v>525746</v>
          </cell>
          <cell r="AQ10468">
            <v>1004946</v>
          </cell>
          <cell r="AR10468" t="str">
            <v>sd</v>
          </cell>
          <cell r="AS10468">
            <v>44250</v>
          </cell>
          <cell r="AT10468" t="str">
            <v>-POLIZA ESTABILIDAD ACTIVA</v>
          </cell>
          <cell r="AV10468" t="str">
            <v>sc</v>
          </cell>
        </row>
        <row r="10469">
          <cell r="AP10469">
            <v>515251</v>
          </cell>
          <cell r="AQ10469">
            <v>8004108</v>
          </cell>
          <cell r="AR10469" t="str">
            <v>sd</v>
          </cell>
          <cell r="AS10469">
            <v>44099</v>
          </cell>
          <cell r="AT10469" t="str">
            <v>Calzada 2-4-6-POLIZA ESTABILIDAD Y CALIDAD ACTIVA</v>
          </cell>
          <cell r="AV10469" t="str">
            <v>sc</v>
          </cell>
        </row>
        <row r="10470">
          <cell r="AP10470">
            <v>91015538</v>
          </cell>
          <cell r="AQ10470">
            <v>5007241</v>
          </cell>
          <cell r="AR10470" t="str">
            <v>sd</v>
          </cell>
          <cell r="AS10470">
            <v>42733</v>
          </cell>
          <cell r="AT10470" t="str">
            <v>Anden1-5 Calzada2-4 Sep3-POLIZA ESTABILIDAD ACTIVA</v>
          </cell>
          <cell r="AV10470" t="str">
            <v>sc</v>
          </cell>
        </row>
        <row r="10471">
          <cell r="AP10471">
            <v>296359</v>
          </cell>
          <cell r="AQ10471">
            <v>5002951</v>
          </cell>
          <cell r="AR10471" t="str">
            <v>sd</v>
          </cell>
          <cell r="AS10471">
            <v>43307</v>
          </cell>
          <cell r="AT10471" t="str">
            <v>Calzada2-4-POLIZA ESTABILIDAD ACTIVA</v>
          </cell>
          <cell r="AV10471" t="str">
            <v>sc</v>
          </cell>
        </row>
        <row r="10472">
          <cell r="AP10472">
            <v>91016470</v>
          </cell>
          <cell r="AQ10472">
            <v>18002672</v>
          </cell>
          <cell r="AR10472" t="str">
            <v>sd</v>
          </cell>
          <cell r="AS10472">
            <v>42999</v>
          </cell>
          <cell r="AT10472" t="str">
            <v>Anden1-11-3 Calzada10-4-6-8 Ciclo2 Sep5-7-9-POLIZA ESTABILIDAD ACTIVA</v>
          </cell>
          <cell r="AV10472" t="str">
            <v>sc</v>
          </cell>
        </row>
        <row r="10473">
          <cell r="AP10473">
            <v>91020706</v>
          </cell>
          <cell r="AQ10473">
            <v>11007736</v>
          </cell>
          <cell r="AR10473" t="str">
            <v>sd</v>
          </cell>
          <cell r="AS10473">
            <v>44096</v>
          </cell>
          <cell r="AT10473" t="str">
            <v>Anden 1-9-POLIZA ESTABILIDAD ACTIVA</v>
          </cell>
          <cell r="AV10473" t="str">
            <v>sc</v>
          </cell>
        </row>
        <row r="10474">
          <cell r="AP10474">
            <v>24123177</v>
          </cell>
          <cell r="AQ10474">
            <v>50007320</v>
          </cell>
          <cell r="AR10474" t="str">
            <v>sd</v>
          </cell>
          <cell r="AS10474">
            <v>44250</v>
          </cell>
          <cell r="AT10474" t="str">
            <v>-POLIZA ESTABILIDAD ACTIVA</v>
          </cell>
          <cell r="AV10474" t="str">
            <v>sc</v>
          </cell>
        </row>
        <row r="10475">
          <cell r="AP10475">
            <v>505378</v>
          </cell>
          <cell r="AQ10475">
            <v>2000347</v>
          </cell>
          <cell r="AR10475" t="str">
            <v>sd</v>
          </cell>
          <cell r="AS10475">
            <v>42946</v>
          </cell>
          <cell r="AT10475" t="str">
            <v>Calzada4-6-8 Puente14-POLIZA ESTABILIDAD ACTIVA</v>
          </cell>
          <cell r="AV10475" t="str">
            <v>sc</v>
          </cell>
        </row>
        <row r="10476">
          <cell r="AP10476">
            <v>512525</v>
          </cell>
          <cell r="AQ10476">
            <v>15001484</v>
          </cell>
          <cell r="AR10476" t="str">
            <v>sd</v>
          </cell>
          <cell r="AS10476">
            <v>44181</v>
          </cell>
          <cell r="AT10476" t="str">
            <v>-POLIZA ESTABILIDAD ACTIVA</v>
          </cell>
          <cell r="AV10476" t="str">
            <v>sc</v>
          </cell>
        </row>
        <row r="10477">
          <cell r="AP10477">
            <v>473513</v>
          </cell>
          <cell r="AQ10477">
            <v>13002478</v>
          </cell>
          <cell r="AR10477" t="str">
            <v>sd</v>
          </cell>
          <cell r="AS10477">
            <v>43163</v>
          </cell>
          <cell r="AT10477" t="str">
            <v>Calzada2-POLIZA ESTABILIDAD ACTIVA</v>
          </cell>
          <cell r="AV10477" t="str">
            <v>sc</v>
          </cell>
        </row>
        <row r="10478">
          <cell r="AP10478">
            <v>91013998</v>
          </cell>
          <cell r="AQ10478">
            <v>11001649</v>
          </cell>
          <cell r="AR10478" t="str">
            <v>sd</v>
          </cell>
          <cell r="AS10478">
            <v>44096</v>
          </cell>
          <cell r="AT10478" t="str">
            <v>Anden 1-7-POLIZA ESTABILIDAD ACTIVA</v>
          </cell>
          <cell r="AV10478" t="str">
            <v>sc</v>
          </cell>
        </row>
        <row r="10479">
          <cell r="AP10479">
            <v>24123533</v>
          </cell>
          <cell r="AQ10479">
            <v>50008526</v>
          </cell>
          <cell r="AR10479" t="str">
            <v>sd</v>
          </cell>
          <cell r="AS10479">
            <v>43555</v>
          </cell>
          <cell r="AT10479" t="str">
            <v>Puente1-POLIZA ESTABILIDAD ACTIVA</v>
          </cell>
          <cell r="AV10479" t="str">
            <v>sc</v>
          </cell>
        </row>
        <row r="10480">
          <cell r="AP10480">
            <v>24121667</v>
          </cell>
          <cell r="AQ10480">
            <v>50001543</v>
          </cell>
          <cell r="AR10480" t="str">
            <v>sd</v>
          </cell>
          <cell r="AS10480">
            <v>44187</v>
          </cell>
          <cell r="AT10480" t="str">
            <v>Puente 12-POLIZA ESTABILIDAD ACTIVA</v>
          </cell>
          <cell r="AV10480" t="str">
            <v>sc</v>
          </cell>
        </row>
        <row r="10481">
          <cell r="AP10481">
            <v>24121667</v>
          </cell>
          <cell r="AQ10481">
            <v>50001543</v>
          </cell>
          <cell r="AR10481" t="str">
            <v>sd</v>
          </cell>
          <cell r="AS10481">
            <v>44018</v>
          </cell>
          <cell r="AT10481" t="str">
            <v>Puente 12-POLIZA ESTABILIDAD ACTIVA</v>
          </cell>
          <cell r="AV10481" t="str">
            <v>sc</v>
          </cell>
        </row>
        <row r="10482">
          <cell r="AP10482">
            <v>91018909</v>
          </cell>
          <cell r="AQ10482">
            <v>9000894</v>
          </cell>
          <cell r="AR10482" t="str">
            <v>sd</v>
          </cell>
          <cell r="AS10482">
            <v>42978</v>
          </cell>
          <cell r="AT10482" t="str">
            <v>Anden1-11 Calzada10-2-4-8 Ciclo6 Sep3-5-7-9-POLIZA ESTABILIDAD ACTIVA</v>
          </cell>
          <cell r="AV10482" t="str">
            <v>sc</v>
          </cell>
        </row>
        <row r="10483">
          <cell r="AP10483">
            <v>512181</v>
          </cell>
          <cell r="AQ10483">
            <v>3000914</v>
          </cell>
          <cell r="AR10483" t="str">
            <v>sd</v>
          </cell>
          <cell r="AS10483">
            <v>42999</v>
          </cell>
          <cell r="AT10483" t="str">
            <v>Anden1-11-9 Calzada2-4-6-8 Ciclo10 Sep3-5-7-POLIZA ESTABILIDAD ACTIVA</v>
          </cell>
          <cell r="AV10483" t="str">
            <v>sc</v>
          </cell>
        </row>
        <row r="10484">
          <cell r="AP10484">
            <v>24123750</v>
          </cell>
          <cell r="AQ10484">
            <v>3000838</v>
          </cell>
          <cell r="AR10484" t="str">
            <v>sd</v>
          </cell>
          <cell r="AS10484">
            <v>42999</v>
          </cell>
          <cell r="AT10484" t="str">
            <v>Anden1-11-9 Calzada2-4-6-8 Ciclo10 Sep3-5-7-POLIZA ESTABILIDAD ACTIVA</v>
          </cell>
          <cell r="AV10484" t="str">
            <v>sc</v>
          </cell>
        </row>
        <row r="10485">
          <cell r="AP10485">
            <v>525586</v>
          </cell>
          <cell r="AQ10485">
            <v>2000112</v>
          </cell>
          <cell r="AR10485" t="str">
            <v>sd</v>
          </cell>
          <cell r="AS10485">
            <v>43450</v>
          </cell>
          <cell r="AT10485" t="str">
            <v>Puente16-POLIZA ESTABILIDAD ACTIVA</v>
          </cell>
          <cell r="AV10485" t="str">
            <v>sc</v>
          </cell>
        </row>
        <row r="10486">
          <cell r="AP10486">
            <v>525586</v>
          </cell>
          <cell r="AQ10486">
            <v>2000112</v>
          </cell>
          <cell r="AR10486" t="str">
            <v>sd</v>
          </cell>
          <cell r="AS10486">
            <v>42946</v>
          </cell>
          <cell r="AT10486" t="str">
            <v>Calzada4-8-POLIZA ESTABILIDAD ACTIVA</v>
          </cell>
          <cell r="AV10486" t="str">
            <v>sc</v>
          </cell>
        </row>
        <row r="10487">
          <cell r="AP10487">
            <v>525586</v>
          </cell>
          <cell r="AQ10487">
            <v>2000112</v>
          </cell>
          <cell r="AR10487" t="str">
            <v>sd</v>
          </cell>
          <cell r="AS10487">
            <v>44250</v>
          </cell>
          <cell r="AT10487" t="str">
            <v>-POLIZA ESTABILIDAD ACTIVA</v>
          </cell>
          <cell r="AV10487" t="str">
            <v>sc</v>
          </cell>
        </row>
        <row r="10488">
          <cell r="AP10488">
            <v>24120854</v>
          </cell>
          <cell r="AQ10488">
            <v>13000519</v>
          </cell>
          <cell r="AR10488" t="str">
            <v>sd</v>
          </cell>
          <cell r="AS10488">
            <v>44250</v>
          </cell>
          <cell r="AT10488" t="str">
            <v>-POLIZA ESTABILIDAD ACTIVA</v>
          </cell>
          <cell r="AV10488" t="str">
            <v>sc</v>
          </cell>
        </row>
        <row r="10489">
          <cell r="AP10489">
            <v>601247</v>
          </cell>
          <cell r="AQ10489">
            <v>2000110</v>
          </cell>
          <cell r="AR10489" t="str">
            <v>sd</v>
          </cell>
          <cell r="AS10489">
            <v>44096</v>
          </cell>
          <cell r="AT10489" t="str">
            <v>Anden 1-5-POLIZA ESTABILIDAD ACTIVA</v>
          </cell>
          <cell r="AV10489" t="str">
            <v>sc</v>
          </cell>
        </row>
        <row r="10490">
          <cell r="AP10490">
            <v>24121696</v>
          </cell>
          <cell r="AQ10490">
            <v>50002316</v>
          </cell>
          <cell r="AR10490" t="str">
            <v>sd</v>
          </cell>
          <cell r="AS10490">
            <v>44250</v>
          </cell>
          <cell r="AT10490" t="str">
            <v>-POLIZA ESTABILIDAD ACTIVA</v>
          </cell>
          <cell r="AV10490" t="str">
            <v>sc</v>
          </cell>
        </row>
        <row r="10491">
          <cell r="AP10491">
            <v>24121696</v>
          </cell>
          <cell r="AQ10491">
            <v>50002316</v>
          </cell>
          <cell r="AR10491" t="str">
            <v>sd</v>
          </cell>
          <cell r="AS10491">
            <v>44250</v>
          </cell>
          <cell r="AT10491" t="str">
            <v>-POLIZA ESTABILIDAD ACTIVA</v>
          </cell>
          <cell r="AV10491" t="str">
            <v>sc</v>
          </cell>
        </row>
        <row r="10492">
          <cell r="AP10492">
            <v>354628</v>
          </cell>
          <cell r="AQ10492">
            <v>7001741</v>
          </cell>
          <cell r="AR10492" t="str">
            <v>sd</v>
          </cell>
          <cell r="AS10492">
            <v>44466</v>
          </cell>
          <cell r="AT10492" t="str">
            <v>-POLIZA ESTABILIDAD ACTIVA</v>
          </cell>
          <cell r="AV10492" t="str">
            <v>sc</v>
          </cell>
        </row>
        <row r="10493">
          <cell r="AP10493">
            <v>603257</v>
          </cell>
          <cell r="AQ10493">
            <v>9003481</v>
          </cell>
          <cell r="AR10493" t="str">
            <v>sd</v>
          </cell>
          <cell r="AS10493">
            <v>44480</v>
          </cell>
          <cell r="AT10493" t="str">
            <v>-POLIZA ESTABILIDAD ACTIVA</v>
          </cell>
          <cell r="AV10493" t="str">
            <v>sc</v>
          </cell>
        </row>
        <row r="10494">
          <cell r="AP10494">
            <v>902046</v>
          </cell>
          <cell r="AQ10494">
            <v>7008528</v>
          </cell>
          <cell r="AR10494" t="str">
            <v>sd</v>
          </cell>
          <cell r="AS10494">
            <v>44096</v>
          </cell>
          <cell r="AT10494" t="str">
            <v>Anden 7-POLIZA ESTABILIDAD ACTIVA</v>
          </cell>
          <cell r="AV10494" t="str">
            <v>sc</v>
          </cell>
        </row>
        <row r="10495">
          <cell r="AP10495">
            <v>150703</v>
          </cell>
          <cell r="AQ10495">
            <v>8010130</v>
          </cell>
          <cell r="AR10495" t="str">
            <v>sd</v>
          </cell>
          <cell r="AS10495">
            <v>42962</v>
          </cell>
          <cell r="AT10495" t="str">
            <v>Calzada2-POLIZA ESTABILIDAD ACTIVA</v>
          </cell>
          <cell r="AV10495" t="str">
            <v>sc</v>
          </cell>
        </row>
        <row r="10496">
          <cell r="AP10496">
            <v>24121115</v>
          </cell>
          <cell r="AQ10496">
            <v>14000681</v>
          </cell>
          <cell r="AR10496" t="str">
            <v>sd</v>
          </cell>
          <cell r="AS10496">
            <v>44053</v>
          </cell>
          <cell r="AT10496" t="str">
            <v>Anden 1-POLIZA ESTABILIDAD ACTIVA</v>
          </cell>
          <cell r="AV10496" t="str">
            <v>sc</v>
          </cell>
        </row>
        <row r="10497">
          <cell r="AP10497">
            <v>24121115</v>
          </cell>
          <cell r="AQ10497">
            <v>14000681</v>
          </cell>
          <cell r="AR10497" t="str">
            <v>sd</v>
          </cell>
          <cell r="AS10497">
            <v>44250</v>
          </cell>
          <cell r="AT10497" t="str">
            <v>-POLIZA ESTABILIDAD ACTIVA</v>
          </cell>
          <cell r="AV10497" t="str">
            <v>sc</v>
          </cell>
        </row>
        <row r="10498">
          <cell r="AP10498">
            <v>903797</v>
          </cell>
          <cell r="AQ10498">
            <v>12002160</v>
          </cell>
          <cell r="AR10498" t="str">
            <v>sd</v>
          </cell>
          <cell r="AS10498">
            <v>44250</v>
          </cell>
          <cell r="AT10498" t="str">
            <v>-POLIZA ESTABILIDAD ACTIVA</v>
          </cell>
          <cell r="AV10498" t="str">
            <v>sc</v>
          </cell>
        </row>
        <row r="10499">
          <cell r="AP10499">
            <v>460077</v>
          </cell>
          <cell r="AQ10499">
            <v>19010061</v>
          </cell>
          <cell r="AR10499" t="str">
            <v>sd</v>
          </cell>
          <cell r="AS10499">
            <v>44466</v>
          </cell>
          <cell r="AT10499" t="str">
            <v>-POLIZA ESTABILIDAD ACTIVA</v>
          </cell>
          <cell r="AV10499" t="str">
            <v>POLIZA ESTABILIDAD activa IDU 1718/16</v>
          </cell>
        </row>
        <row r="10500">
          <cell r="AP10500">
            <v>24119891</v>
          </cell>
          <cell r="AQ10500">
            <v>6001949</v>
          </cell>
          <cell r="AR10500" t="str">
            <v>sd</v>
          </cell>
          <cell r="AS10500">
            <v>44466</v>
          </cell>
          <cell r="AT10500" t="str">
            <v>-POLIZA ESTABILIDAD ACTIVA</v>
          </cell>
          <cell r="AV10500" t="str">
            <v>sc</v>
          </cell>
        </row>
        <row r="10501">
          <cell r="AP10501">
            <v>24119891</v>
          </cell>
          <cell r="AQ10501">
            <v>6001949</v>
          </cell>
          <cell r="AR10501" t="str">
            <v>sd</v>
          </cell>
          <cell r="AS10501">
            <v>44018</v>
          </cell>
          <cell r="AT10501" t="str">
            <v>Puente 8-POLIZA ESTABILIDAD ACTIVA</v>
          </cell>
          <cell r="AV10501" t="str">
            <v>sc</v>
          </cell>
        </row>
        <row r="10502">
          <cell r="AP10502">
            <v>605959</v>
          </cell>
          <cell r="AQ10502">
            <v>18002326</v>
          </cell>
          <cell r="AR10502" t="str">
            <v>sd</v>
          </cell>
          <cell r="AS10502">
            <v>43065</v>
          </cell>
          <cell r="AT10502" t="str">
            <v>Calzada6-POLIZA ESTABILIDAD ACTIVA</v>
          </cell>
          <cell r="AV10502" t="str">
            <v>sc</v>
          </cell>
        </row>
        <row r="10503">
          <cell r="AP10503">
            <v>24119996</v>
          </cell>
          <cell r="AQ10503">
            <v>8004447</v>
          </cell>
          <cell r="AR10503" t="str">
            <v>sd</v>
          </cell>
          <cell r="AS10503">
            <v>44099</v>
          </cell>
          <cell r="AT10503" t="str">
            <v>Calzada 2-POLIZA ESTABILIDAD Y CALIDAD ACTIVA</v>
          </cell>
          <cell r="AV10503" t="str">
            <v>sc</v>
          </cell>
        </row>
        <row r="10504">
          <cell r="AP10504">
            <v>506353</v>
          </cell>
          <cell r="AQ10504">
            <v>11012140</v>
          </cell>
          <cell r="AR10504" t="str">
            <v>sd</v>
          </cell>
          <cell r="AS10504">
            <v>42946</v>
          </cell>
          <cell r="AT10504" t="str">
            <v>Calzada10-POLIZA ESTABILIDAD ACTIVA</v>
          </cell>
          <cell r="AV10504" t="str">
            <v>sc</v>
          </cell>
        </row>
        <row r="10505">
          <cell r="AP10505">
            <v>506353</v>
          </cell>
          <cell r="AQ10505">
            <v>11012140</v>
          </cell>
          <cell r="AR10505" t="str">
            <v>sd</v>
          </cell>
          <cell r="AS10505">
            <v>43797</v>
          </cell>
          <cell r="AT10505" t="str">
            <v>Calzada 6-POLIZA ESTABILIDAD ACTIVA</v>
          </cell>
          <cell r="AV10505" t="str">
            <v>sc</v>
          </cell>
        </row>
        <row r="10506">
          <cell r="AP10506">
            <v>91018872</v>
          </cell>
          <cell r="AQ10506">
            <v>50006982</v>
          </cell>
          <cell r="AR10506" t="str">
            <v>sd</v>
          </cell>
          <cell r="AS10506">
            <v>42978</v>
          </cell>
          <cell r="AT10506" t="str">
            <v>Anden1-11 Calzada10-2-4-8 Ciclo6 Sep3-5-7-9-POLIZA ESTABILIDAD ACTIVA</v>
          </cell>
          <cell r="AV10506" t="str">
            <v>sc</v>
          </cell>
        </row>
        <row r="10507">
          <cell r="AP10507">
            <v>605467</v>
          </cell>
          <cell r="AQ10507">
            <v>3000672</v>
          </cell>
          <cell r="AR10507" t="str">
            <v>sd</v>
          </cell>
          <cell r="AS10507">
            <v>44053</v>
          </cell>
          <cell r="AT10507" t="str">
            <v>Calzada 2-POLIZA ESTABILIDAD ACTIVA</v>
          </cell>
          <cell r="AV10507" t="str">
            <v>VIABLE</v>
          </cell>
        </row>
        <row r="10508">
          <cell r="AP10508">
            <v>505870</v>
          </cell>
          <cell r="AQ10508">
            <v>1004096</v>
          </cell>
          <cell r="AR10508" t="str">
            <v>sd</v>
          </cell>
          <cell r="AS10508">
            <v>42946</v>
          </cell>
          <cell r="AT10508" t="str">
            <v>Calzada14-POLIZA ESTABILIDAD ACTIVA</v>
          </cell>
          <cell r="AV10508" t="str">
            <v>sc</v>
          </cell>
        </row>
        <row r="10509">
          <cell r="AP10509">
            <v>516156</v>
          </cell>
          <cell r="AQ10509">
            <v>1006329</v>
          </cell>
          <cell r="AR10509" t="str">
            <v>sd</v>
          </cell>
          <cell r="AS10509">
            <v>43566</v>
          </cell>
          <cell r="AT10509" t="str">
            <v>Anden 1 Calzada 2-POLIZA ESTABILIDAD ACTIVA</v>
          </cell>
          <cell r="AV10509" t="str">
            <v>sc</v>
          </cell>
        </row>
        <row r="10510">
          <cell r="AP10510">
            <v>24120975</v>
          </cell>
          <cell r="AQ10510">
            <v>14000142</v>
          </cell>
          <cell r="AR10510" t="str">
            <v>sd</v>
          </cell>
          <cell r="AS10510">
            <v>44250</v>
          </cell>
          <cell r="AT10510" t="str">
            <v>-POLIZA ESTABILIDAD ACTIVA</v>
          </cell>
          <cell r="AV10510" t="str">
            <v>sc</v>
          </cell>
        </row>
        <row r="10511">
          <cell r="AP10511">
            <v>512225</v>
          </cell>
          <cell r="AQ10511">
            <v>3000890</v>
          </cell>
          <cell r="AR10511" t="str">
            <v>sd</v>
          </cell>
          <cell r="AS10511">
            <v>42999</v>
          </cell>
          <cell r="AT10511" t="str">
            <v>Anden1-11-9 Calzada2-4-6-8 Ciclo10 Sep3-5-7-POLIZA ESTABILIDAD ACTIVA</v>
          </cell>
          <cell r="AV10511" t="str">
            <v>sc</v>
          </cell>
        </row>
        <row r="10512">
          <cell r="AP10512">
            <v>91016202</v>
          </cell>
          <cell r="AQ10512">
            <v>18002344</v>
          </cell>
          <cell r="AR10512" t="str">
            <v>sd</v>
          </cell>
          <cell r="AS10512">
            <v>42999</v>
          </cell>
          <cell r="AT10512" t="str">
            <v>Anden1-11-3 Calzada10-4-6-8 Ciclo2 Sep5-7-9-POLIZA ESTABILIDAD ACTIVA</v>
          </cell>
          <cell r="AV10512" t="str">
            <v>sc</v>
          </cell>
        </row>
        <row r="10513">
          <cell r="AP10513">
            <v>440986</v>
          </cell>
          <cell r="AQ10513">
            <v>19000397</v>
          </cell>
          <cell r="AR10513" t="str">
            <v>sd</v>
          </cell>
          <cell r="AS10513">
            <v>42912</v>
          </cell>
          <cell r="AT10513" t="str">
            <v>Anden1-5 Calzada2-4 Sep3-POLIZA ESTABILIDAD ACTIVA</v>
          </cell>
          <cell r="AV10513" t="str">
            <v>sc</v>
          </cell>
        </row>
        <row r="10514">
          <cell r="AP10514">
            <v>24123234</v>
          </cell>
          <cell r="AQ10514">
            <v>50007364</v>
          </cell>
          <cell r="AR10514" t="str">
            <v>sd</v>
          </cell>
          <cell r="AS10514">
            <v>44096</v>
          </cell>
          <cell r="AT10514" t="str">
            <v>Anden 1-9-POLIZA ESTABILIDAD ACTIVA</v>
          </cell>
          <cell r="AV10514" t="str">
            <v>sc</v>
          </cell>
        </row>
        <row r="10515">
          <cell r="AP10515">
            <v>24123762</v>
          </cell>
          <cell r="AQ10515">
            <v>3000914</v>
          </cell>
          <cell r="AR10515" t="str">
            <v>sd</v>
          </cell>
          <cell r="AS10515">
            <v>42999</v>
          </cell>
          <cell r="AT10515" t="str">
            <v>Anden1-11-9 Calzada2-4-6-8 Ciclo10 Sep3-5-7-POLIZA ESTABILIDAD ACTIVA</v>
          </cell>
          <cell r="AV10515" t="str">
            <v>sc</v>
          </cell>
        </row>
        <row r="10516">
          <cell r="AP10516">
            <v>24120046</v>
          </cell>
          <cell r="AQ10516">
            <v>8012270</v>
          </cell>
          <cell r="AR10516" t="str">
            <v>sd</v>
          </cell>
          <cell r="AS10516">
            <v>44099</v>
          </cell>
          <cell r="AT10516" t="str">
            <v>Calzada 2-4-POLIZA ESTABILIDAD Y CALIDAD ACTIVA</v>
          </cell>
          <cell r="AV10516" t="str">
            <v>sc</v>
          </cell>
        </row>
        <row r="10517">
          <cell r="AP10517">
            <v>24123744</v>
          </cell>
          <cell r="AQ10517">
            <v>3000820</v>
          </cell>
          <cell r="AR10517" t="str">
            <v>sd</v>
          </cell>
          <cell r="AS10517">
            <v>43499</v>
          </cell>
          <cell r="AT10517" t="str">
            <v>-POLIZA ESTABILIDAD ACTIVA</v>
          </cell>
          <cell r="AV10517" t="str">
            <v>sc</v>
          </cell>
        </row>
        <row r="10518">
          <cell r="AP10518">
            <v>504950</v>
          </cell>
          <cell r="AQ10518">
            <v>2000409</v>
          </cell>
          <cell r="AR10518" t="str">
            <v>sd</v>
          </cell>
          <cell r="AS10518">
            <v>42946</v>
          </cell>
          <cell r="AT10518" t="str">
            <v>Calzada6-8-POLIZA ESTABILIDAD ACTIVA</v>
          </cell>
          <cell r="AV10518" t="str">
            <v>sc</v>
          </cell>
        </row>
        <row r="10519">
          <cell r="AP10519">
            <v>91011271</v>
          </cell>
          <cell r="AQ10519">
            <v>3000811</v>
          </cell>
          <cell r="AR10519" t="str">
            <v>sd</v>
          </cell>
          <cell r="AS10519">
            <v>42999</v>
          </cell>
          <cell r="AT10519" t="str">
            <v>Anden1-9 Calzada2-4-6-8 Sep3-5-7-POLIZA ESTABILIDAD ACTIVA</v>
          </cell>
          <cell r="AV10519" t="str">
            <v>sc</v>
          </cell>
        </row>
        <row r="10520">
          <cell r="AP10520">
            <v>24121015</v>
          </cell>
          <cell r="AQ10520">
            <v>14000310</v>
          </cell>
          <cell r="AR10520" t="str">
            <v>sd</v>
          </cell>
          <cell r="AS10520">
            <v>44018</v>
          </cell>
          <cell r="AT10520" t="str">
            <v>Calzada 8-POLIZA ESTABILIDAD ACTIVA</v>
          </cell>
          <cell r="AV10520" t="str">
            <v>sc</v>
          </cell>
        </row>
        <row r="10521">
          <cell r="AP10521">
            <v>24121015</v>
          </cell>
          <cell r="AQ10521">
            <v>14000310</v>
          </cell>
          <cell r="AR10521" t="str">
            <v>sd</v>
          </cell>
          <cell r="AS10521">
            <v>44250</v>
          </cell>
          <cell r="AT10521" t="str">
            <v>-POLIZA ESTABILIDAD ACTIVA</v>
          </cell>
          <cell r="AV10521" t="str">
            <v>sc</v>
          </cell>
        </row>
        <row r="10522">
          <cell r="AP10522">
            <v>24121065</v>
          </cell>
          <cell r="AQ10522">
            <v>14000488</v>
          </cell>
          <cell r="AR10522" t="str">
            <v>sd</v>
          </cell>
          <cell r="AS10522">
            <v>44250</v>
          </cell>
          <cell r="AT10522" t="str">
            <v>-POLIZA ESTABILIDAD ACTIVA</v>
          </cell>
          <cell r="AV10522" t="str">
            <v>sc</v>
          </cell>
        </row>
        <row r="10523">
          <cell r="AP10523">
            <v>182550</v>
          </cell>
          <cell r="AQ10523">
            <v>14001131</v>
          </cell>
          <cell r="AR10523" t="str">
            <v>sd</v>
          </cell>
          <cell r="AS10523">
            <v>42999</v>
          </cell>
          <cell r="AT10523" t="str">
            <v>Anden1-3-5 Calzada2 Ciclo4-POLIZA ESTABILIDAD ACTIVA</v>
          </cell>
          <cell r="AV10523" t="str">
            <v>sc</v>
          </cell>
        </row>
        <row r="10524">
          <cell r="AP10524">
            <v>442756</v>
          </cell>
          <cell r="AQ10524">
            <v>19001167</v>
          </cell>
          <cell r="AR10524" t="str">
            <v>sd</v>
          </cell>
          <cell r="AS10524">
            <v>44565</v>
          </cell>
          <cell r="AT10524" t="str">
            <v>-POLIZA ESTABILIDAD ACTIVA</v>
          </cell>
          <cell r="AV10524" t="str">
            <v>viable</v>
          </cell>
        </row>
        <row r="10525">
          <cell r="AP10525">
            <v>506469</v>
          </cell>
          <cell r="AQ10525">
            <v>11012138</v>
          </cell>
          <cell r="AR10525" t="str">
            <v>sd</v>
          </cell>
          <cell r="AS10525">
            <v>43797</v>
          </cell>
          <cell r="AT10525" t="str">
            <v>Calzada 4-POLIZA ESTABILIDAD ACTIVA</v>
          </cell>
          <cell r="AV10525" t="str">
            <v>sc</v>
          </cell>
        </row>
        <row r="10526">
          <cell r="AP10526">
            <v>91011360</v>
          </cell>
          <cell r="AQ10526">
            <v>3002337</v>
          </cell>
          <cell r="AR10526" t="str">
            <v>sd</v>
          </cell>
          <cell r="AS10526">
            <v>43499</v>
          </cell>
          <cell r="AT10526" t="str">
            <v>-POLIZA ESTABILIDAD ACTIVA</v>
          </cell>
          <cell r="AV10526" t="str">
            <v>sc</v>
          </cell>
        </row>
        <row r="10527">
          <cell r="AP10527">
            <v>24123530</v>
          </cell>
          <cell r="AQ10527">
            <v>50008510</v>
          </cell>
          <cell r="AR10527" t="str">
            <v>sd</v>
          </cell>
          <cell r="AS10527">
            <v>43142</v>
          </cell>
          <cell r="AT10527" t="str">
            <v>Calzada10-POLIZA ESTABILIDAD ACTIVA</v>
          </cell>
          <cell r="AV10527" t="str">
            <v>sc</v>
          </cell>
        </row>
        <row r="10528">
          <cell r="AP10528">
            <v>91017164</v>
          </cell>
          <cell r="AQ10528">
            <v>19000035</v>
          </cell>
          <cell r="AR10528" t="str">
            <v>sd</v>
          </cell>
          <cell r="AS10528">
            <v>44466</v>
          </cell>
          <cell r="AT10528" t="str">
            <v>-POLIZA ESTABILIDAD ACTIVA</v>
          </cell>
          <cell r="AV10528" t="str">
            <v>sc</v>
          </cell>
        </row>
        <row r="10529">
          <cell r="AP10529">
            <v>91017164</v>
          </cell>
          <cell r="AQ10529">
            <v>19000035</v>
          </cell>
          <cell r="AR10529" t="str">
            <v>sd</v>
          </cell>
          <cell r="AS10529">
            <v>44053</v>
          </cell>
          <cell r="AT10529" t="str">
            <v>Puente 12-POLIZA ESTABILIDAD ACTIVA</v>
          </cell>
          <cell r="AV10529" t="str">
            <v>sc</v>
          </cell>
        </row>
        <row r="10530">
          <cell r="AP10530">
            <v>91017164</v>
          </cell>
          <cell r="AQ10530">
            <v>19000035</v>
          </cell>
          <cell r="AR10530" t="str">
            <v>sd</v>
          </cell>
          <cell r="AS10530">
            <v>44018</v>
          </cell>
          <cell r="AT10530" t="str">
            <v>Puente 12-POLIZA ESTABILIDAD ACTIVA</v>
          </cell>
          <cell r="AV10530" t="str">
            <v>sc</v>
          </cell>
        </row>
        <row r="10531">
          <cell r="AP10531">
            <v>24120868</v>
          </cell>
          <cell r="AQ10531">
            <v>13000936</v>
          </cell>
          <cell r="AR10531" t="str">
            <v>sd</v>
          </cell>
          <cell r="AS10531">
            <v>43555</v>
          </cell>
          <cell r="AT10531" t="str">
            <v>Puente6-POLIZA ESTABILIDAD ACTIVA</v>
          </cell>
          <cell r="AV10531" t="str">
            <v>sc</v>
          </cell>
        </row>
        <row r="10532">
          <cell r="AP10532">
            <v>511190</v>
          </cell>
          <cell r="AQ10532">
            <v>14000816</v>
          </cell>
          <cell r="AR10532" t="str">
            <v>sd</v>
          </cell>
          <cell r="AS10532">
            <v>44172</v>
          </cell>
          <cell r="AT10532" t="str">
            <v>Calzada 4-6 Separador 5-POLIZA ESTABILIDAD ACTIVA</v>
          </cell>
          <cell r="AV10532" t="str">
            <v>sc</v>
          </cell>
        </row>
        <row r="10533">
          <cell r="AP10533">
            <v>91011254</v>
          </cell>
          <cell r="AQ10533">
            <v>3001111</v>
          </cell>
          <cell r="AR10533" t="str">
            <v>sd</v>
          </cell>
          <cell r="AS10533">
            <v>42765</v>
          </cell>
          <cell r="AT10533" t="str">
            <v>Anden 1, Calzada2, Separador3, Calzada4, Anden5 -POLIZA ESTABILIDAD ACTIVA</v>
          </cell>
          <cell r="AV10533" t="str">
            <v>sc</v>
          </cell>
        </row>
        <row r="10534">
          <cell r="AP10534">
            <v>24119987</v>
          </cell>
          <cell r="AQ10534">
            <v>8004398</v>
          </cell>
          <cell r="AR10534" t="str">
            <v>sd</v>
          </cell>
          <cell r="AS10534">
            <v>44099</v>
          </cell>
          <cell r="AT10534" t="str">
            <v>Calzada 2-4-6-POLIZA ESTABILIDAD Y CALIDAD ACTIVA</v>
          </cell>
          <cell r="AV10534" t="str">
            <v>sc</v>
          </cell>
        </row>
        <row r="10535">
          <cell r="AP10535">
            <v>200641</v>
          </cell>
          <cell r="AQ10535">
            <v>4000230</v>
          </cell>
          <cell r="AR10535" t="str">
            <v>sd</v>
          </cell>
          <cell r="AS10535">
            <v>42999</v>
          </cell>
          <cell r="AT10535" t="str">
            <v>Anden1-11-3 Calzada10-4-6-8 Ciclo2 Sep5-7-9-POLIZA ESTABILIDAD ACTIVA</v>
          </cell>
          <cell r="AV10535" t="str">
            <v>sc</v>
          </cell>
        </row>
        <row r="10536">
          <cell r="AP10536">
            <v>24121122</v>
          </cell>
          <cell r="AQ10536">
            <v>14000748</v>
          </cell>
          <cell r="AR10536" t="str">
            <v>sd</v>
          </cell>
          <cell r="AS10536">
            <v>44172</v>
          </cell>
          <cell r="AT10536" t="str">
            <v>Calzada 4-6 Separador 5-POLIZA ESTABILIDAD ACTIVA</v>
          </cell>
          <cell r="AV10536" t="str">
            <v>sc</v>
          </cell>
        </row>
        <row r="10537">
          <cell r="AP10537">
            <v>153748</v>
          </cell>
          <cell r="AQ10537">
            <v>8005792</v>
          </cell>
          <cell r="AR10537" t="str">
            <v>sd</v>
          </cell>
          <cell r="AS10537">
            <v>42962</v>
          </cell>
          <cell r="AT10537" t="str">
            <v>Calzada2-POLIZA ESTABILIDAD ACTIVA</v>
          </cell>
          <cell r="AV10537" t="str">
            <v>sc</v>
          </cell>
        </row>
        <row r="10538">
          <cell r="AP10538">
            <v>903743</v>
          </cell>
          <cell r="AQ10538">
            <v>12001736</v>
          </cell>
          <cell r="AR10538" t="str">
            <v>sd</v>
          </cell>
          <cell r="AS10538">
            <v>44250</v>
          </cell>
          <cell r="AT10538" t="str">
            <v>-POLIZA ESTABILIDAD ACTIVA</v>
          </cell>
          <cell r="AV10538" t="str">
            <v>sc</v>
          </cell>
        </row>
        <row r="10539">
          <cell r="AP10539">
            <v>24119638</v>
          </cell>
          <cell r="AQ10539">
            <v>1001607</v>
          </cell>
          <cell r="AR10539" t="str">
            <v>sd</v>
          </cell>
          <cell r="AS10539">
            <v>44250</v>
          </cell>
          <cell r="AT10539" t="str">
            <v>-POLIZA ESTABILIDAD ACTIVA</v>
          </cell>
          <cell r="AV10539" t="str">
            <v>sc</v>
          </cell>
        </row>
        <row r="10540">
          <cell r="AP10540">
            <v>24122343</v>
          </cell>
          <cell r="AQ10540">
            <v>50006528</v>
          </cell>
          <cell r="AR10540" t="str">
            <v>sd</v>
          </cell>
          <cell r="AS10540">
            <v>44048</v>
          </cell>
          <cell r="AT10540" t="str">
            <v>Calzada 2-4-POLIZA ESTABILIDAD ACTIVA</v>
          </cell>
          <cell r="AV10540" t="str">
            <v>sc</v>
          </cell>
        </row>
        <row r="10541">
          <cell r="AP10541">
            <v>382432</v>
          </cell>
          <cell r="AQ10541">
            <v>9000962</v>
          </cell>
          <cell r="AR10541" t="str">
            <v>sd</v>
          </cell>
          <cell r="AS10541">
            <v>43745</v>
          </cell>
          <cell r="AT10541" t="str">
            <v>Calzada 4-POLIZA ESTABILIDAD ACTIVA</v>
          </cell>
          <cell r="AV10541" t="str">
            <v>VIABLE</v>
          </cell>
        </row>
        <row r="10542">
          <cell r="AP10542">
            <v>388905</v>
          </cell>
          <cell r="AQ10542">
            <v>9003542</v>
          </cell>
          <cell r="AR10542" t="str">
            <v>sd</v>
          </cell>
          <cell r="AS10542">
            <v>44480</v>
          </cell>
          <cell r="AT10542" t="str">
            <v>-POLIZA ESTABILIDAD ACTIVA</v>
          </cell>
          <cell r="AV10542" t="str">
            <v>VIABLE</v>
          </cell>
        </row>
        <row r="10543">
          <cell r="AP10543">
            <v>91011003</v>
          </cell>
          <cell r="AQ10543">
            <v>1006490</v>
          </cell>
          <cell r="AR10543" t="str">
            <v>sd</v>
          </cell>
          <cell r="AS10543">
            <v>43412</v>
          </cell>
          <cell r="AT10543" t="str">
            <v>Anden 1-7 Calzada 2-4 Separador 3-5 Cicloruta 6-POLIZA ESTABILIDAD ACTIVA</v>
          </cell>
          <cell r="AV10543" t="str">
            <v>sc</v>
          </cell>
        </row>
        <row r="10544">
          <cell r="AP10544">
            <v>91024946</v>
          </cell>
          <cell r="AQ10544">
            <v>6000070</v>
          </cell>
          <cell r="AR10544" t="str">
            <v>sd</v>
          </cell>
          <cell r="AS10544">
            <v>43748</v>
          </cell>
          <cell r="AT10544" t="str">
            <v>Anden 9-POLIZA ESTABILIDAD ACTIVA</v>
          </cell>
          <cell r="AV10544" t="str">
            <v>sc</v>
          </cell>
        </row>
        <row r="10545">
          <cell r="AP10545">
            <v>472042</v>
          </cell>
          <cell r="AQ10545">
            <v>9004227</v>
          </cell>
          <cell r="AR10545" t="str">
            <v>sd</v>
          </cell>
          <cell r="AS10545">
            <v>44181</v>
          </cell>
          <cell r="AT10545" t="str">
            <v>-POLIZA ESTABILIDAD ACTIVA</v>
          </cell>
          <cell r="AV10545" t="str">
            <v>sc</v>
          </cell>
        </row>
        <row r="10546">
          <cell r="AP10546">
            <v>441128</v>
          </cell>
          <cell r="AQ10546">
            <v>19000452</v>
          </cell>
          <cell r="AR10546" t="str">
            <v>sd</v>
          </cell>
          <cell r="AS10546">
            <v>42912</v>
          </cell>
          <cell r="AT10546" t="str">
            <v>Anden1-3 Calzada2-POLIZA ESTABILIDAD ACTIVA</v>
          </cell>
          <cell r="AV10546" t="str">
            <v>sc</v>
          </cell>
        </row>
        <row r="10547">
          <cell r="AP10547">
            <v>91011762</v>
          </cell>
          <cell r="AQ10547">
            <v>4000029</v>
          </cell>
          <cell r="AR10547" t="str">
            <v>sd</v>
          </cell>
          <cell r="AS10547">
            <v>42999</v>
          </cell>
          <cell r="AT10547" t="str">
            <v>Anden1-11-3 Calzada10-4-6-8 Ciclo2 Sep5-7-9-POLIZA ESTABILIDAD ACTIVA</v>
          </cell>
          <cell r="AV10547" t="str">
            <v>sc</v>
          </cell>
        </row>
        <row r="10548">
          <cell r="AP10548">
            <v>91012171</v>
          </cell>
          <cell r="AQ10548">
            <v>3000259</v>
          </cell>
          <cell r="AR10548" t="str">
            <v>sd</v>
          </cell>
          <cell r="AS10548">
            <v>43499</v>
          </cell>
          <cell r="AT10548" t="str">
            <v>-POLIZA ESTABILIDAD ACTIVA</v>
          </cell>
          <cell r="AV10548" t="str">
            <v>sc</v>
          </cell>
        </row>
        <row r="10549">
          <cell r="AP10549">
            <v>183155</v>
          </cell>
          <cell r="AQ10549">
            <v>14000648</v>
          </cell>
          <cell r="AR10549" t="str">
            <v>sd</v>
          </cell>
          <cell r="AS10549">
            <v>42999</v>
          </cell>
          <cell r="AT10549" t="str">
            <v>Anden1-3-POLIZA ESTABILIDAD ACTIVA</v>
          </cell>
          <cell r="AV10549" t="str">
            <v>sc</v>
          </cell>
        </row>
        <row r="10550">
          <cell r="AP10550">
            <v>451605</v>
          </cell>
          <cell r="AQ10550">
            <v>19005791</v>
          </cell>
          <cell r="AR10550" t="str">
            <v>sd</v>
          </cell>
          <cell r="AS10550">
            <v>43307</v>
          </cell>
          <cell r="AT10550" t="str">
            <v>Calzada2-POLIZA ESTABILIDAD ACTIVA</v>
          </cell>
          <cell r="AV10550" t="str">
            <v>sc</v>
          </cell>
        </row>
        <row r="10551">
          <cell r="AP10551">
            <v>301853</v>
          </cell>
          <cell r="AQ10551">
            <v>5005398</v>
          </cell>
          <cell r="AR10551" t="str">
            <v>sd</v>
          </cell>
          <cell r="AS10551">
            <v>42912</v>
          </cell>
          <cell r="AT10551" t="str">
            <v>Anden1-3 Calzada2-POLIZA ESTABILIDAD ACTIVA</v>
          </cell>
          <cell r="AV10551" t="str">
            <v>sc</v>
          </cell>
        </row>
        <row r="10552">
          <cell r="AP10552">
            <v>91018916</v>
          </cell>
          <cell r="AQ10552">
            <v>9001379</v>
          </cell>
          <cell r="AR10552" t="str">
            <v>sd</v>
          </cell>
          <cell r="AS10552">
            <v>42978</v>
          </cell>
          <cell r="AT10552" t="str">
            <v>Anden1-11 Calzada10-2-4-8 Ciclo6 Sep3-5-7-9-POLIZA ESTABILIDAD ACTIVA</v>
          </cell>
          <cell r="AV10552" t="str">
            <v>sc</v>
          </cell>
        </row>
        <row r="10553">
          <cell r="AP10553">
            <v>91018950</v>
          </cell>
          <cell r="AQ10553">
            <v>3002517</v>
          </cell>
          <cell r="AR10553" t="str">
            <v>sd</v>
          </cell>
          <cell r="AS10553">
            <v>43499</v>
          </cell>
          <cell r="AT10553" t="str">
            <v>-POLIZA ESTABILIDAD ACTIVA</v>
          </cell>
          <cell r="AV10553" t="str">
            <v>sc</v>
          </cell>
        </row>
        <row r="10554">
          <cell r="AP10554">
            <v>507604</v>
          </cell>
          <cell r="AQ10554">
            <v>1001352</v>
          </cell>
          <cell r="AR10554" t="str">
            <v>sd</v>
          </cell>
          <cell r="AS10554">
            <v>44250</v>
          </cell>
          <cell r="AT10554" t="str">
            <v>-POLIZA ESTABILIDAD ACTIVA</v>
          </cell>
          <cell r="AV10554" t="str">
            <v>sc</v>
          </cell>
        </row>
        <row r="10555">
          <cell r="AP10555">
            <v>24122651</v>
          </cell>
          <cell r="AQ10555">
            <v>50006913</v>
          </cell>
          <cell r="AR10555" t="str">
            <v>sd</v>
          </cell>
          <cell r="AS10555">
            <v>42946</v>
          </cell>
          <cell r="AT10555" t="str">
            <v>Calzada6-8-POLIZA ESTABILIDAD ACTIVA</v>
          </cell>
          <cell r="AV10555" t="str">
            <v>sc</v>
          </cell>
        </row>
        <row r="10556">
          <cell r="AP10556">
            <v>91011339</v>
          </cell>
          <cell r="AQ10556">
            <v>3000678</v>
          </cell>
          <cell r="AR10556" t="str">
            <v>sd</v>
          </cell>
          <cell r="AS10556">
            <v>43499</v>
          </cell>
          <cell r="AT10556" t="str">
            <v>-POLIZA ESTABILIDAD ACTIVA</v>
          </cell>
          <cell r="AV10556" t="str">
            <v>sc</v>
          </cell>
        </row>
        <row r="10557">
          <cell r="AP10557">
            <v>91010719</v>
          </cell>
          <cell r="AQ10557">
            <v>1001758</v>
          </cell>
          <cell r="AR10557" t="str">
            <v>sd</v>
          </cell>
          <cell r="AS10557">
            <v>43412</v>
          </cell>
          <cell r="AT10557" t="str">
            <v>Anden 1-7 Calzada 2-4 Separador 3-5 Cicloruta 6-POLIZA ESTABILIDAD ACTIVA</v>
          </cell>
          <cell r="AV10557" t="str">
            <v>sc</v>
          </cell>
        </row>
        <row r="10558">
          <cell r="AP10558">
            <v>506041</v>
          </cell>
          <cell r="AQ10558">
            <v>1001319</v>
          </cell>
          <cell r="AR10558" t="str">
            <v>sd</v>
          </cell>
          <cell r="AS10558">
            <v>44250</v>
          </cell>
          <cell r="AT10558" t="str">
            <v>-POLIZA ESTABILIDAD ACTIVA</v>
          </cell>
          <cell r="AV10558" t="str">
            <v>sc</v>
          </cell>
        </row>
        <row r="10559">
          <cell r="AP10559">
            <v>506041</v>
          </cell>
          <cell r="AQ10559">
            <v>1001319</v>
          </cell>
          <cell r="AR10559" t="str">
            <v>sd</v>
          </cell>
          <cell r="AS10559">
            <v>42946</v>
          </cell>
          <cell r="AT10559" t="str">
            <v>Calzada10-POLIZA ESTABILIDAD ACTIVA</v>
          </cell>
          <cell r="AV10559" t="str">
            <v>sc</v>
          </cell>
        </row>
        <row r="10560">
          <cell r="AP10560">
            <v>24122647</v>
          </cell>
          <cell r="AQ10560">
            <v>50006913</v>
          </cell>
          <cell r="AR10560" t="str">
            <v>sd</v>
          </cell>
          <cell r="AS10560">
            <v>42946</v>
          </cell>
          <cell r="AT10560" t="str">
            <v>Calzada6-8-POLIZA ESTABILIDAD ACTIVA</v>
          </cell>
          <cell r="AV10560" t="str">
            <v>sc</v>
          </cell>
        </row>
        <row r="10561">
          <cell r="AP10561">
            <v>91016204</v>
          </cell>
          <cell r="AQ10561">
            <v>18002255</v>
          </cell>
          <cell r="AR10561" t="str">
            <v>sd</v>
          </cell>
          <cell r="AS10561">
            <v>42999</v>
          </cell>
          <cell r="AT10561" t="str">
            <v>Anden1-11-3 Calzada10-4-6-8 Ciclo2 Sep5-7-9-POLIZA ESTABILIDAD ACTIVA</v>
          </cell>
          <cell r="AV10561" t="str">
            <v>sc</v>
          </cell>
        </row>
        <row r="10562">
          <cell r="AP10562">
            <v>441116</v>
          </cell>
          <cell r="AQ10562">
            <v>19000448</v>
          </cell>
          <cell r="AR10562" t="str">
            <v>sd</v>
          </cell>
          <cell r="AS10562">
            <v>42912</v>
          </cell>
          <cell r="AT10562" t="str">
            <v>Anden1-3 Calzada2-POLIZA ESTABILIDAD ACTIVA</v>
          </cell>
          <cell r="AV10562" t="str">
            <v>sc</v>
          </cell>
        </row>
        <row r="10563">
          <cell r="AP10563">
            <v>91010570</v>
          </cell>
          <cell r="AQ10563">
            <v>3002462</v>
          </cell>
          <cell r="AR10563" t="str">
            <v>sd</v>
          </cell>
          <cell r="AS10563">
            <v>42765</v>
          </cell>
          <cell r="AT10563" t="str">
            <v>Anden 1, Calzada2, Separador3, Calzada4, Anden5 -POLIZA ESTABILIDAD ACTIVA</v>
          </cell>
          <cell r="AV10563" t="str">
            <v>sc</v>
          </cell>
        </row>
        <row r="10564">
          <cell r="AP10564">
            <v>91010750</v>
          </cell>
          <cell r="AQ10564">
            <v>1005584</v>
          </cell>
          <cell r="AR10564" t="str">
            <v>sd</v>
          </cell>
          <cell r="AS10564">
            <v>43566</v>
          </cell>
          <cell r="AT10564" t="str">
            <v>Anden 1-3 Calzada 2-POLIZA ESTABILIDAD ACTIVA</v>
          </cell>
          <cell r="AV10564" t="str">
            <v>sc</v>
          </cell>
        </row>
        <row r="10565">
          <cell r="AP10565">
            <v>903556</v>
          </cell>
          <cell r="AQ10565">
            <v>12000626</v>
          </cell>
          <cell r="AR10565" t="str">
            <v>sd</v>
          </cell>
          <cell r="AS10565">
            <v>44250</v>
          </cell>
          <cell r="AT10565" t="str">
            <v>-POLIZA ESTABILIDAD ACTIVA</v>
          </cell>
          <cell r="AV10565" t="str">
            <v>sc</v>
          </cell>
        </row>
        <row r="10566">
          <cell r="AP10566">
            <v>24119776</v>
          </cell>
          <cell r="AQ10566">
            <v>2000306</v>
          </cell>
          <cell r="AR10566" t="str">
            <v>sd</v>
          </cell>
          <cell r="AS10566">
            <v>42946</v>
          </cell>
          <cell r="AT10566" t="str">
            <v>Calzada4-6-POLIZA ESTABILIDAD ACTIVA</v>
          </cell>
          <cell r="AV10566" t="str">
            <v>sc</v>
          </cell>
        </row>
        <row r="10567">
          <cell r="AP10567">
            <v>290093</v>
          </cell>
          <cell r="AQ10567">
            <v>5000065</v>
          </cell>
          <cell r="AR10567" t="str">
            <v>sd</v>
          </cell>
          <cell r="AS10567">
            <v>43307</v>
          </cell>
          <cell r="AT10567" t="str">
            <v>Calzada2-4-POLIZA ESTABILIDAD ACTIVA</v>
          </cell>
          <cell r="AV10567" t="str">
            <v>sc</v>
          </cell>
        </row>
        <row r="10568">
          <cell r="AP10568">
            <v>24122495</v>
          </cell>
          <cell r="AQ10568">
            <v>50006734</v>
          </cell>
          <cell r="AR10568" t="str">
            <v>sd</v>
          </cell>
          <cell r="AS10568">
            <v>44099</v>
          </cell>
          <cell r="AT10568" t="str">
            <v>Calzada 2-4-6-POLIZA ESTABILIDAD Y CALIDAD ACTIVA</v>
          </cell>
          <cell r="AV10568" t="str">
            <v>sc</v>
          </cell>
        </row>
        <row r="10569">
          <cell r="AP10569">
            <v>528567</v>
          </cell>
          <cell r="AQ10569">
            <v>3002358</v>
          </cell>
          <cell r="AR10569" t="str">
            <v>sd</v>
          </cell>
          <cell r="AS10569">
            <v>43499</v>
          </cell>
          <cell r="AT10569" t="str">
            <v>-POLIZA ESTABILIDAD ACTIVA</v>
          </cell>
          <cell r="AV10569" t="str">
            <v>sc</v>
          </cell>
        </row>
        <row r="10570">
          <cell r="AP10570">
            <v>504965</v>
          </cell>
          <cell r="AQ10570">
            <v>2000503</v>
          </cell>
          <cell r="AR10570" t="str">
            <v>sd</v>
          </cell>
          <cell r="AS10570">
            <v>42946</v>
          </cell>
          <cell r="AT10570" t="str">
            <v>Calzada8-POLIZA ESTABILIDAD ACTIVA</v>
          </cell>
          <cell r="AV10570" t="str">
            <v>sc</v>
          </cell>
        </row>
        <row r="10571">
          <cell r="AP10571">
            <v>903893</v>
          </cell>
          <cell r="AQ10571">
            <v>12002669</v>
          </cell>
          <cell r="AR10571" t="str">
            <v>sd</v>
          </cell>
          <cell r="AS10571">
            <v>44250</v>
          </cell>
          <cell r="AT10571" t="str">
            <v>-POLIZA ESTABILIDAD ACTIVA</v>
          </cell>
          <cell r="AV10571" t="str">
            <v>sc</v>
          </cell>
        </row>
        <row r="10572">
          <cell r="AP10572">
            <v>903893</v>
          </cell>
          <cell r="AQ10572">
            <v>12002669</v>
          </cell>
          <cell r="AR10572" t="str">
            <v>sd</v>
          </cell>
          <cell r="AS10572">
            <v>44250</v>
          </cell>
          <cell r="AT10572" t="str">
            <v>-POLIZA ESTABILIDAD ACTIVA</v>
          </cell>
          <cell r="AV10572" t="str">
            <v>sc</v>
          </cell>
        </row>
        <row r="10573">
          <cell r="AP10573">
            <v>506285</v>
          </cell>
          <cell r="AQ10573">
            <v>1001273</v>
          </cell>
          <cell r="AR10573" t="str">
            <v>sd</v>
          </cell>
          <cell r="AS10573">
            <v>44250</v>
          </cell>
          <cell r="AT10573" t="str">
            <v>-POLIZA ESTABILIDAD ACTIVA</v>
          </cell>
          <cell r="AV10573" t="str">
            <v>sc</v>
          </cell>
        </row>
        <row r="10574">
          <cell r="AP10574">
            <v>24121898</v>
          </cell>
          <cell r="AQ10574">
            <v>50005952</v>
          </cell>
          <cell r="AR10574" t="str">
            <v>sd</v>
          </cell>
          <cell r="AS10574">
            <v>43163</v>
          </cell>
          <cell r="AT10574" t="str">
            <v>Calzada2-POLIZA ESTABILIDAD ACTIVA</v>
          </cell>
          <cell r="AV10574" t="str">
            <v>sc</v>
          </cell>
        </row>
        <row r="10575">
          <cell r="AP10575">
            <v>458620</v>
          </cell>
          <cell r="AQ10575">
            <v>19009183</v>
          </cell>
          <cell r="AR10575" t="str">
            <v>sd</v>
          </cell>
          <cell r="AS10575">
            <v>44466</v>
          </cell>
          <cell r="AT10575" t="str">
            <v>-POLIZA ESTABILIDAD ACTIVA</v>
          </cell>
          <cell r="AV10575" t="str">
            <v>POLIZA ESTABILIDAD activa IDU 1718/14</v>
          </cell>
        </row>
        <row r="10576">
          <cell r="AP10576">
            <v>465631</v>
          </cell>
          <cell r="AQ10576">
            <v>19012836</v>
          </cell>
          <cell r="AR10576" t="str">
            <v>sd</v>
          </cell>
          <cell r="AS10576">
            <v>42957</v>
          </cell>
          <cell r="AT10576" t="str">
            <v>Calzada2-4-POLIZA ESTABILIDAD ACTIVA</v>
          </cell>
          <cell r="AV10576" t="str">
            <v>sc</v>
          </cell>
        </row>
        <row r="10577">
          <cell r="AP10577">
            <v>515441</v>
          </cell>
          <cell r="AQ10577">
            <v>10010144</v>
          </cell>
          <cell r="AR10577" t="str">
            <v>sd</v>
          </cell>
          <cell r="AS10577">
            <v>44306</v>
          </cell>
          <cell r="AT10577" t="str">
            <v>-POLIZA ESTABILIDAD ACTIVA</v>
          </cell>
          <cell r="AV10577" t="str">
            <v>sc</v>
          </cell>
        </row>
        <row r="10578">
          <cell r="AP10578">
            <v>91015827</v>
          </cell>
          <cell r="AQ10578">
            <v>5007939</v>
          </cell>
          <cell r="AR10578" t="str">
            <v>sd</v>
          </cell>
          <cell r="AS10578">
            <v>42733</v>
          </cell>
          <cell r="AT10578" t="str">
            <v>Anden1-5 Calzada2-4 Sep3-POLIZA ESTABILIDAD ACTIVA</v>
          </cell>
          <cell r="AV10578" t="str">
            <v>sc</v>
          </cell>
        </row>
        <row r="10579">
          <cell r="AP10579">
            <v>24119986</v>
          </cell>
          <cell r="AQ10579">
            <v>8004398</v>
          </cell>
          <cell r="AR10579" t="str">
            <v>sd</v>
          </cell>
          <cell r="AS10579">
            <v>44099</v>
          </cell>
          <cell r="AT10579" t="str">
            <v>Calzada 2-4-6-POLIZA ESTABILIDAD Y CALIDAD ACTIVA</v>
          </cell>
          <cell r="AV10579" t="str">
            <v>sc</v>
          </cell>
        </row>
        <row r="10580">
          <cell r="AP10580">
            <v>178760</v>
          </cell>
          <cell r="AQ10580">
            <v>12001780</v>
          </cell>
          <cell r="AR10580" t="str">
            <v>sd</v>
          </cell>
          <cell r="AS10580">
            <v>44403</v>
          </cell>
          <cell r="AT10580" t="str">
            <v>-POLIZA ESTABILIDAD Y CALIDAD ACTIVA</v>
          </cell>
          <cell r="AV10580" t="str">
            <v>sc</v>
          </cell>
        </row>
        <row r="10581">
          <cell r="AP10581">
            <v>24123597</v>
          </cell>
          <cell r="AQ10581">
            <v>50008504</v>
          </cell>
          <cell r="AR10581" t="str">
            <v>sd</v>
          </cell>
          <cell r="AS10581">
            <v>44018</v>
          </cell>
          <cell r="AT10581" t="str">
            <v>Puente 12-POLIZA ESTABILIDAD ACTIVA</v>
          </cell>
          <cell r="AV10581" t="str">
            <v>sc</v>
          </cell>
        </row>
        <row r="10582">
          <cell r="AP10582">
            <v>24123597</v>
          </cell>
          <cell r="AQ10582">
            <v>50008504</v>
          </cell>
          <cell r="AR10582" t="str">
            <v>sd</v>
          </cell>
          <cell r="AS10582">
            <v>44250</v>
          </cell>
          <cell r="AT10582" t="str">
            <v>-POLIZA ESTABILIDAD ACTIVA</v>
          </cell>
          <cell r="AV10582" t="str">
            <v>sc</v>
          </cell>
        </row>
        <row r="10583">
          <cell r="AP10583">
            <v>527733</v>
          </cell>
          <cell r="AQ10583">
            <v>2002331</v>
          </cell>
          <cell r="AR10583" t="str">
            <v>sd</v>
          </cell>
          <cell r="AS10583">
            <v>43964</v>
          </cell>
          <cell r="AT10583" t="str">
            <v>Calzada 2-POLIZA ESTABILIDAD ACTIVA</v>
          </cell>
          <cell r="AV10583" t="str">
            <v>sc</v>
          </cell>
        </row>
        <row r="10584">
          <cell r="AP10584">
            <v>91020447</v>
          </cell>
          <cell r="AQ10584">
            <v>50008284</v>
          </cell>
          <cell r="AR10584" t="str">
            <v>sd</v>
          </cell>
          <cell r="AS10584">
            <v>44250</v>
          </cell>
          <cell r="AT10584" t="str">
            <v>-POLIZA ESTABILIDAD ACTIVA</v>
          </cell>
          <cell r="AV10584" t="str">
            <v>sc</v>
          </cell>
        </row>
        <row r="10585">
          <cell r="AP10585">
            <v>24123745</v>
          </cell>
          <cell r="AQ10585">
            <v>3000823</v>
          </cell>
          <cell r="AR10585" t="str">
            <v>sd</v>
          </cell>
          <cell r="AS10585">
            <v>42999</v>
          </cell>
          <cell r="AT10585" t="str">
            <v>Anden1-9 Calzada2-4-6-8 Sep3-5-7-POLIZA ESTABILIDAD ACTIVA</v>
          </cell>
          <cell r="AV10585" t="str">
            <v>sc</v>
          </cell>
        </row>
        <row r="10586">
          <cell r="AP10586">
            <v>293585</v>
          </cell>
          <cell r="AQ10586">
            <v>5001697</v>
          </cell>
          <cell r="AR10586" t="str">
            <v>sd</v>
          </cell>
          <cell r="AS10586">
            <v>42957</v>
          </cell>
          <cell r="AT10586" t="str">
            <v>Calzada2-4-POLIZA ESTABILIDAD ACTIVA</v>
          </cell>
          <cell r="AV10586" t="str">
            <v>sc</v>
          </cell>
        </row>
        <row r="10587">
          <cell r="AP10587">
            <v>24121671</v>
          </cell>
          <cell r="AQ10587">
            <v>50001544</v>
          </cell>
          <cell r="AR10587" t="str">
            <v>sd</v>
          </cell>
          <cell r="AS10587">
            <v>44187</v>
          </cell>
          <cell r="AT10587" t="str">
            <v>Calzada 2-POLIZA ESTABILIDAD ACTIVA</v>
          </cell>
          <cell r="AV10587" t="str">
            <v>sc</v>
          </cell>
        </row>
        <row r="10588">
          <cell r="AP10588">
            <v>384367</v>
          </cell>
          <cell r="AQ10588">
            <v>9001674</v>
          </cell>
          <cell r="AR10588" t="str">
            <v>sd</v>
          </cell>
          <cell r="AS10588">
            <v>44480</v>
          </cell>
          <cell r="AT10588" t="str">
            <v>-POLIZA ESTABILIDAD ACTIVA</v>
          </cell>
          <cell r="AV10588" t="str">
            <v>VIABLE</v>
          </cell>
        </row>
        <row r="10589">
          <cell r="AP10589">
            <v>91015331</v>
          </cell>
          <cell r="AQ10589">
            <v>50007251</v>
          </cell>
          <cell r="AR10589" t="str">
            <v>sd</v>
          </cell>
          <cell r="AS10589">
            <v>44119</v>
          </cell>
          <cell r="AT10589" t="str">
            <v>Calzada 4-6-POLIZA ESTABILIDAD ACTIVA</v>
          </cell>
          <cell r="AV10589" t="str">
            <v>sc</v>
          </cell>
        </row>
        <row r="10590">
          <cell r="AP10590">
            <v>505176</v>
          </cell>
          <cell r="AQ10590">
            <v>1003479</v>
          </cell>
          <cell r="AR10590" t="str">
            <v>sd</v>
          </cell>
          <cell r="AS10590">
            <v>44250</v>
          </cell>
          <cell r="AT10590" t="str">
            <v>-POLIZA ESTABILIDAD ACTIVA</v>
          </cell>
          <cell r="AV10590" t="str">
            <v>sc</v>
          </cell>
        </row>
        <row r="10591">
          <cell r="AP10591">
            <v>505176</v>
          </cell>
          <cell r="AQ10591">
            <v>1003479</v>
          </cell>
          <cell r="AR10591" t="str">
            <v>sd</v>
          </cell>
          <cell r="AS10591">
            <v>42946</v>
          </cell>
          <cell r="AT10591" t="str">
            <v>Calzada12-POLIZA ESTABILIDAD ACTIVA</v>
          </cell>
          <cell r="AV10591" t="str">
            <v>sc</v>
          </cell>
        </row>
        <row r="10592">
          <cell r="AP10592">
            <v>24122600</v>
          </cell>
          <cell r="AQ10592">
            <v>50006891</v>
          </cell>
          <cell r="AR10592" t="str">
            <v>sd</v>
          </cell>
          <cell r="AS10592">
            <v>44250</v>
          </cell>
          <cell r="AT10592" t="str">
            <v>-POLIZA ESTABILIDAD ACTIVA</v>
          </cell>
          <cell r="AV10592" t="str">
            <v>sc</v>
          </cell>
        </row>
        <row r="10593">
          <cell r="AP10593">
            <v>902933</v>
          </cell>
          <cell r="AQ10593">
            <v>50008507</v>
          </cell>
          <cell r="AR10593" t="str">
            <v>sd</v>
          </cell>
          <cell r="AS10593">
            <v>44018</v>
          </cell>
          <cell r="AT10593" t="str">
            <v>Calzada 8-POLIZA ESTABILIDAD ACTIVA</v>
          </cell>
          <cell r="AV10593" t="str">
            <v>sc</v>
          </cell>
        </row>
        <row r="10594">
          <cell r="AP10594">
            <v>902933</v>
          </cell>
          <cell r="AQ10594">
            <v>50008507</v>
          </cell>
          <cell r="AR10594" t="str">
            <v>sd</v>
          </cell>
          <cell r="AS10594">
            <v>44250</v>
          </cell>
          <cell r="AT10594" t="str">
            <v>-POLIZA ESTABILIDAD ACTIVA</v>
          </cell>
          <cell r="AV10594" t="str">
            <v>sc</v>
          </cell>
        </row>
        <row r="10595">
          <cell r="AP10595">
            <v>523782</v>
          </cell>
          <cell r="AQ10595">
            <v>16000267</v>
          </cell>
          <cell r="AR10595" t="str">
            <v>sd</v>
          </cell>
          <cell r="AS10595">
            <v>44096</v>
          </cell>
          <cell r="AT10595" t="str">
            <v>Anden 1-POLIZA ESTABILIDAD ACTIVA</v>
          </cell>
          <cell r="AV10595" t="str">
            <v>sc</v>
          </cell>
        </row>
        <row r="10596">
          <cell r="AP10596">
            <v>24121905</v>
          </cell>
          <cell r="AQ10596">
            <v>50005955</v>
          </cell>
          <cell r="AR10596" t="str">
            <v>sd</v>
          </cell>
          <cell r="AS10596">
            <v>44250</v>
          </cell>
          <cell r="AT10596" t="str">
            <v>-POLIZA ESTABILIDAD ACTIVA</v>
          </cell>
          <cell r="AV10596" t="str">
            <v>sc</v>
          </cell>
        </row>
        <row r="10597">
          <cell r="AP10597">
            <v>505890</v>
          </cell>
          <cell r="AQ10597">
            <v>1004002</v>
          </cell>
          <cell r="AR10597" t="str">
            <v>sd</v>
          </cell>
          <cell r="AS10597">
            <v>42946</v>
          </cell>
          <cell r="AT10597" t="str">
            <v>Calzada12-POLIZA ESTABILIDAD ACTIVA</v>
          </cell>
          <cell r="AV10597" t="str">
            <v>sc</v>
          </cell>
        </row>
        <row r="10598">
          <cell r="AP10598">
            <v>91012021</v>
          </cell>
          <cell r="AQ10598">
            <v>2002384</v>
          </cell>
          <cell r="AR10598" t="str">
            <v>sd</v>
          </cell>
          <cell r="AS10598">
            <v>43739</v>
          </cell>
          <cell r="AT10598" t="str">
            <v>Muro2-POLIZA ESTABILIDAD ACTIVA</v>
          </cell>
          <cell r="AV10598" t="str">
            <v>sc</v>
          </cell>
        </row>
        <row r="10599">
          <cell r="AP10599">
            <v>91012021</v>
          </cell>
          <cell r="AQ10599">
            <v>2002384</v>
          </cell>
          <cell r="AR10599" t="str">
            <v>sd</v>
          </cell>
          <cell r="AS10599">
            <v>43964</v>
          </cell>
          <cell r="AT10599" t="str">
            <v>Calzada 2-POLIZA ESTABILIDAD ACTIVA</v>
          </cell>
          <cell r="AV10599" t="str">
            <v>sc</v>
          </cell>
        </row>
        <row r="10600">
          <cell r="AP10600">
            <v>91013678</v>
          </cell>
          <cell r="AQ10600">
            <v>11006665</v>
          </cell>
          <cell r="AR10600" t="str">
            <v>sd</v>
          </cell>
          <cell r="AS10600">
            <v>44096</v>
          </cell>
          <cell r="AT10600" t="str">
            <v>Anden 1-9-POLIZA ESTABILIDAD ACTIVA</v>
          </cell>
          <cell r="AV10600" t="str">
            <v>sc</v>
          </cell>
        </row>
        <row r="10601">
          <cell r="AP10601">
            <v>24120338</v>
          </cell>
          <cell r="AQ10601">
            <v>11001783</v>
          </cell>
          <cell r="AR10601" t="str">
            <v>sd</v>
          </cell>
          <cell r="AS10601">
            <v>44096</v>
          </cell>
          <cell r="AT10601" t="str">
            <v>Anden 1-9-POLIZA ESTABILIDAD ACTIVA</v>
          </cell>
          <cell r="AV10601" t="str">
            <v>sc</v>
          </cell>
        </row>
        <row r="10602">
          <cell r="AP10602">
            <v>516495</v>
          </cell>
          <cell r="AQ10602">
            <v>13002374</v>
          </cell>
          <cell r="AR10602" t="str">
            <v>sd</v>
          </cell>
          <cell r="AS10602">
            <v>43499</v>
          </cell>
          <cell r="AT10602" t="str">
            <v>-POLIZA ESTABILIDAD ACTIVA</v>
          </cell>
          <cell r="AV10602" t="str">
            <v>sc</v>
          </cell>
        </row>
        <row r="10603">
          <cell r="AP10603">
            <v>24121198</v>
          </cell>
          <cell r="AQ10603">
            <v>14001796</v>
          </cell>
          <cell r="AR10603" t="str">
            <v>sd</v>
          </cell>
          <cell r="AS10603">
            <v>44250</v>
          </cell>
          <cell r="AT10603" t="str">
            <v>-POLIZA ESTABILIDAD ACTIVA</v>
          </cell>
          <cell r="AV10603" t="str">
            <v>sc</v>
          </cell>
        </row>
        <row r="10604">
          <cell r="AP10604">
            <v>24121198</v>
          </cell>
          <cell r="AQ10604">
            <v>14001796</v>
          </cell>
          <cell r="AR10604" t="str">
            <v>sd</v>
          </cell>
          <cell r="AS10604">
            <v>44096</v>
          </cell>
          <cell r="AT10604" t="str">
            <v>Puente 12-POLIZA ESTABILIDAD ACTIVA</v>
          </cell>
          <cell r="AV10604" t="str">
            <v>sc</v>
          </cell>
        </row>
        <row r="10605">
          <cell r="AP10605">
            <v>91014691</v>
          </cell>
          <cell r="AQ10605">
            <v>9003515</v>
          </cell>
          <cell r="AR10605" t="str">
            <v>sd</v>
          </cell>
          <cell r="AS10605">
            <v>44096</v>
          </cell>
          <cell r="AT10605" t="str">
            <v>Anden 7-POLIZA ESTABILIDAD ACTIVA</v>
          </cell>
          <cell r="AV10605" t="str">
            <v>sc</v>
          </cell>
        </row>
        <row r="10606">
          <cell r="AP10606">
            <v>91015533</v>
          </cell>
          <cell r="AQ10606">
            <v>5007166</v>
          </cell>
          <cell r="AR10606" t="str">
            <v>sd</v>
          </cell>
          <cell r="AS10606">
            <v>42733</v>
          </cell>
          <cell r="AT10606" t="str">
            <v>Anden1-5 Calzada2-4 Sep3-POLIZA ESTABILIDAD ACTIVA</v>
          </cell>
          <cell r="AV10606" t="str">
            <v>sc</v>
          </cell>
        </row>
        <row r="10607">
          <cell r="AP10607">
            <v>24123598</v>
          </cell>
          <cell r="AQ10607">
            <v>50008504</v>
          </cell>
          <cell r="AR10607" t="str">
            <v>sd</v>
          </cell>
          <cell r="AS10607">
            <v>44018</v>
          </cell>
          <cell r="AT10607" t="str">
            <v>Puente 12-POLIZA ESTABILIDAD ACTIVA</v>
          </cell>
          <cell r="AV10607" t="str">
            <v>sc</v>
          </cell>
        </row>
        <row r="10608">
          <cell r="AP10608">
            <v>24123598</v>
          </cell>
          <cell r="AQ10608">
            <v>50008504</v>
          </cell>
          <cell r="AR10608" t="str">
            <v>sd</v>
          </cell>
          <cell r="AS10608">
            <v>44250</v>
          </cell>
          <cell r="AT10608" t="str">
            <v>-POLIZA ESTABILIDAD ACTIVA</v>
          </cell>
          <cell r="AV10608" t="str">
            <v>sc</v>
          </cell>
        </row>
        <row r="10609">
          <cell r="AP10609">
            <v>24120200</v>
          </cell>
          <cell r="AQ10609">
            <v>10001208</v>
          </cell>
          <cell r="AR10609" t="str">
            <v>sd</v>
          </cell>
          <cell r="AS10609">
            <v>43142</v>
          </cell>
          <cell r="AT10609" t="str">
            <v>Calzada2-POLIZA ESTABILIDAD ACTIVA</v>
          </cell>
          <cell r="AV10609" t="str">
            <v>sc</v>
          </cell>
        </row>
        <row r="10610">
          <cell r="AP10610">
            <v>24120200</v>
          </cell>
          <cell r="AQ10610">
            <v>10001208</v>
          </cell>
          <cell r="AR10610" t="str">
            <v>sd</v>
          </cell>
          <cell r="AS10610">
            <v>43439</v>
          </cell>
          <cell r="AT10610" t="str">
            <v>Calzada4-POLIZA ESTABILIDAD ACTIVA</v>
          </cell>
          <cell r="AV10610" t="str">
            <v>sc</v>
          </cell>
        </row>
        <row r="10611">
          <cell r="AP10611">
            <v>506037</v>
          </cell>
          <cell r="AQ10611">
            <v>1001319</v>
          </cell>
          <cell r="AR10611" t="str">
            <v>sd</v>
          </cell>
          <cell r="AS10611">
            <v>44250</v>
          </cell>
          <cell r="AT10611" t="str">
            <v>-POLIZA ESTABILIDAD ACTIVA</v>
          </cell>
          <cell r="AV10611" t="str">
            <v>sc</v>
          </cell>
        </row>
        <row r="10612">
          <cell r="AP10612">
            <v>506037</v>
          </cell>
          <cell r="AQ10612">
            <v>1001319</v>
          </cell>
          <cell r="AR10612" t="str">
            <v>sd</v>
          </cell>
          <cell r="AS10612">
            <v>42946</v>
          </cell>
          <cell r="AT10612" t="str">
            <v>Calzada10-POLIZA ESTABILIDAD ACTIVA</v>
          </cell>
          <cell r="AV10612" t="str">
            <v>sc</v>
          </cell>
        </row>
        <row r="10613">
          <cell r="AP10613">
            <v>91020449</v>
          </cell>
          <cell r="AQ10613">
            <v>50008284</v>
          </cell>
          <cell r="AR10613" t="str">
            <v>sd</v>
          </cell>
          <cell r="AS10613">
            <v>44250</v>
          </cell>
          <cell r="AT10613" t="str">
            <v>-POLIZA ESTABILIDAD ACTIVA</v>
          </cell>
          <cell r="AV10613" t="str">
            <v>sc</v>
          </cell>
        </row>
        <row r="10614">
          <cell r="AP10614">
            <v>91024193</v>
          </cell>
          <cell r="AQ10614">
            <v>9000833</v>
          </cell>
          <cell r="AR10614" t="str">
            <v>sd</v>
          </cell>
          <cell r="AS10614">
            <v>42978</v>
          </cell>
          <cell r="AT10614" t="str">
            <v>A1-18Cal11-13-15-16-2-4-6-8Ci10Sep12-14-16-3-5-7-9-POLIZA ESTABILIDAD ACTIVA</v>
          </cell>
          <cell r="AV10614" t="str">
            <v>sc</v>
          </cell>
        </row>
        <row r="10615">
          <cell r="AP10615">
            <v>364537</v>
          </cell>
          <cell r="AQ10615">
            <v>7005720</v>
          </cell>
          <cell r="AR10615" t="str">
            <v>sd</v>
          </cell>
          <cell r="AS10615">
            <v>43748</v>
          </cell>
          <cell r="AT10615" t="str">
            <v>Anden 5-POLIZA ESTABILIDAD ACTIVA</v>
          </cell>
          <cell r="AV10615" t="str">
            <v>sc</v>
          </cell>
        </row>
        <row r="10616">
          <cell r="AP10616">
            <v>364537</v>
          </cell>
          <cell r="AQ10616">
            <v>7005720</v>
          </cell>
          <cell r="AR10616" t="str">
            <v>sd</v>
          </cell>
          <cell r="AS10616">
            <v>44048</v>
          </cell>
          <cell r="AT10616" t="str">
            <v>0-POLIZA ESTABILIDAD ACTIVA</v>
          </cell>
          <cell r="AV10616" t="str">
            <v>sc</v>
          </cell>
        </row>
        <row r="10617">
          <cell r="AP10617">
            <v>296563</v>
          </cell>
          <cell r="AQ10617">
            <v>5003033</v>
          </cell>
          <cell r="AR10617" t="str">
            <v>sd</v>
          </cell>
          <cell r="AS10617">
            <v>43307</v>
          </cell>
          <cell r="AT10617" t="str">
            <v>Calzada2-4-POLIZA ESTABILIDAD ACTIVA</v>
          </cell>
          <cell r="AV10617" t="str">
            <v>sc</v>
          </cell>
        </row>
        <row r="10618">
          <cell r="AP10618">
            <v>508727</v>
          </cell>
          <cell r="AQ10618">
            <v>11011569</v>
          </cell>
          <cell r="AR10618" t="str">
            <v>sd</v>
          </cell>
          <cell r="AS10618">
            <v>43100</v>
          </cell>
          <cell r="AT10618" t="str">
            <v>Calzada8-POLIZA ESTABILIDAD ACTIVA</v>
          </cell>
          <cell r="AV10618" t="str">
            <v>sc</v>
          </cell>
        </row>
        <row r="10619">
          <cell r="AP10619">
            <v>91011746</v>
          </cell>
          <cell r="AQ10619">
            <v>4007416</v>
          </cell>
          <cell r="AR10619" t="str">
            <v>sd</v>
          </cell>
          <cell r="AS10619">
            <v>42999</v>
          </cell>
          <cell r="AT10619" t="str">
            <v>Anden1-11-3 Calzada10-4-6-8 Ciclo2 Sep5-7-9-POLIZA ESTABILIDAD ACTIVA</v>
          </cell>
          <cell r="AV10619" t="str">
            <v>sc</v>
          </cell>
        </row>
        <row r="10620">
          <cell r="AP10620">
            <v>506048</v>
          </cell>
          <cell r="AQ10620">
            <v>1006253</v>
          </cell>
          <cell r="AR10620" t="str">
            <v>sd</v>
          </cell>
          <cell r="AS10620">
            <v>44250</v>
          </cell>
          <cell r="AT10620" t="str">
            <v>-POLIZA ESTABILIDAD ACTIVA</v>
          </cell>
          <cell r="AV10620" t="str">
            <v>sc</v>
          </cell>
        </row>
        <row r="10621">
          <cell r="AP10621">
            <v>386744</v>
          </cell>
          <cell r="AQ10621">
            <v>9002617</v>
          </cell>
          <cell r="AR10621" t="str">
            <v>sd</v>
          </cell>
          <cell r="AS10621">
            <v>43674</v>
          </cell>
          <cell r="AT10621" t="str">
            <v>Calzada 2, Anden 3-POLIZA ESTABILIDAD ACTIVA</v>
          </cell>
          <cell r="AV10621" t="str">
            <v>VIABLE</v>
          </cell>
        </row>
        <row r="10622">
          <cell r="AP10622">
            <v>91015829</v>
          </cell>
          <cell r="AQ10622">
            <v>5007172</v>
          </cell>
          <cell r="AR10622" t="str">
            <v>sd</v>
          </cell>
          <cell r="AS10622">
            <v>42733</v>
          </cell>
          <cell r="AT10622" t="str">
            <v>Anden1-5 Calzada2-4 Sep3-POLIZA ESTABILIDAD ACTIVA</v>
          </cell>
          <cell r="AV10622" t="str">
            <v>sc</v>
          </cell>
        </row>
        <row r="10623">
          <cell r="AP10623">
            <v>24189712</v>
          </cell>
          <cell r="AQ10623">
            <v>8002345</v>
          </cell>
          <cell r="AR10623" t="str">
            <v>sd</v>
          </cell>
          <cell r="AS10623">
            <v>44099</v>
          </cell>
          <cell r="AT10623" t="str">
            <v>Calzada 4-6-POLIZA ESTABILIDAD Y CALIDAD ACTIVA</v>
          </cell>
          <cell r="AV10623" t="str">
            <v>sc</v>
          </cell>
        </row>
        <row r="10624">
          <cell r="AP10624">
            <v>91018947</v>
          </cell>
          <cell r="AQ10624">
            <v>3002515</v>
          </cell>
          <cell r="AR10624" t="str">
            <v>sd</v>
          </cell>
          <cell r="AS10624">
            <v>43499</v>
          </cell>
          <cell r="AT10624" t="str">
            <v>-POLIZA ESTABILIDAD ACTIVA</v>
          </cell>
          <cell r="AV10624" t="str">
            <v>sc</v>
          </cell>
        </row>
        <row r="10625">
          <cell r="AP10625">
            <v>301988</v>
          </cell>
          <cell r="AQ10625">
            <v>5005454</v>
          </cell>
          <cell r="AR10625" t="str">
            <v>sd</v>
          </cell>
          <cell r="AS10625">
            <v>42733</v>
          </cell>
          <cell r="AT10625" t="str">
            <v>Anden1-5 Calzada2-4 Sep3-POLIZA ESTABILIDAD ACTIVA</v>
          </cell>
          <cell r="AV10625" t="str">
            <v>sc</v>
          </cell>
        </row>
        <row r="10626">
          <cell r="AP10626">
            <v>509134</v>
          </cell>
          <cell r="AQ10626">
            <v>11011589</v>
          </cell>
          <cell r="AR10626" t="str">
            <v>sd</v>
          </cell>
          <cell r="AS10626">
            <v>43577</v>
          </cell>
          <cell r="AT10626" t="str">
            <v>Calzada 4-POLIZA ESTABILIDAD ACTIVA</v>
          </cell>
          <cell r="AV10626" t="str">
            <v>sc</v>
          </cell>
        </row>
        <row r="10627">
          <cell r="AP10627">
            <v>509134</v>
          </cell>
          <cell r="AQ10627">
            <v>11011589</v>
          </cell>
          <cell r="AR10627" t="str">
            <v>sd</v>
          </cell>
          <cell r="AS10627">
            <v>43577</v>
          </cell>
          <cell r="AT10627" t="str">
            <v>Calzada 4-POLIZA ESTABILIDAD ACTIVA</v>
          </cell>
          <cell r="AV10627" t="str">
            <v>sc</v>
          </cell>
        </row>
        <row r="10628">
          <cell r="AP10628">
            <v>518627</v>
          </cell>
          <cell r="AQ10628">
            <v>11005562</v>
          </cell>
          <cell r="AR10628" t="str">
            <v>sd</v>
          </cell>
          <cell r="AS10628">
            <v>44096</v>
          </cell>
          <cell r="AT10628" t="str">
            <v>Anden 1-9-POLIZA ESTABILIDAD ACTIVA</v>
          </cell>
          <cell r="AV10628" t="str">
            <v>sc</v>
          </cell>
        </row>
        <row r="10629">
          <cell r="AP10629">
            <v>2502925</v>
          </cell>
          <cell r="AQ10629">
            <v>7005081</v>
          </cell>
          <cell r="AR10629" t="str">
            <v>sd</v>
          </cell>
          <cell r="AS10629">
            <v>44048</v>
          </cell>
          <cell r="AT10629" t="str">
            <v>Calzada 4-6-POLIZA ESTABILIDAD ACTIVA</v>
          </cell>
          <cell r="AV10629" t="str">
            <v>sc</v>
          </cell>
        </row>
        <row r="10630">
          <cell r="AP10630">
            <v>91010594</v>
          </cell>
          <cell r="AQ10630">
            <v>3002461</v>
          </cell>
          <cell r="AR10630" t="str">
            <v>sd</v>
          </cell>
          <cell r="AS10630">
            <v>42765</v>
          </cell>
          <cell r="AT10630" t="str">
            <v>Anden 1, Calzada2, Separador3, Calzada4, Anden5 -POLIZA ESTABILIDAD ACTIVA</v>
          </cell>
          <cell r="AV10630" t="str">
            <v>sc</v>
          </cell>
        </row>
        <row r="10631">
          <cell r="AP10631">
            <v>506413</v>
          </cell>
          <cell r="AQ10631">
            <v>1003760</v>
          </cell>
          <cell r="AR10631" t="str">
            <v>sd</v>
          </cell>
          <cell r="AS10631">
            <v>43821</v>
          </cell>
          <cell r="AT10631" t="str">
            <v>Puente16-POLIZA ESTABILIDAD ACTIVA</v>
          </cell>
          <cell r="AV10631" t="str">
            <v>sc</v>
          </cell>
        </row>
        <row r="10632">
          <cell r="AP10632">
            <v>506413</v>
          </cell>
          <cell r="AQ10632">
            <v>1003760</v>
          </cell>
          <cell r="AR10632" t="str">
            <v>sd</v>
          </cell>
          <cell r="AS10632">
            <v>43797</v>
          </cell>
          <cell r="AT10632" t="str">
            <v>Calzada 2- 6, Puente 16-POLIZA ESTABILIDAD ACTIVA</v>
          </cell>
          <cell r="AV10632" t="str">
            <v>sc</v>
          </cell>
        </row>
        <row r="10633">
          <cell r="AP10633">
            <v>91018878</v>
          </cell>
          <cell r="AQ10633">
            <v>9001379</v>
          </cell>
          <cell r="AR10633" t="str">
            <v>sd</v>
          </cell>
          <cell r="AS10633">
            <v>42978</v>
          </cell>
          <cell r="AT10633" t="str">
            <v>Anden1-11 Calzada10-2-4-8 Ciclo6 Sep3-5-7-9-POLIZA ESTABILIDAD ACTIVA</v>
          </cell>
          <cell r="AV10633" t="str">
            <v>sc</v>
          </cell>
        </row>
        <row r="10634">
          <cell r="AP10634">
            <v>24122759</v>
          </cell>
          <cell r="AQ10634">
            <v>50006964</v>
          </cell>
          <cell r="AR10634" t="str">
            <v>sd</v>
          </cell>
          <cell r="AS10634">
            <v>43845</v>
          </cell>
          <cell r="AT10634" t="str">
            <v>Anden 2-POLIZA ESTABILIDAD ACTIVA</v>
          </cell>
          <cell r="AV10634" t="str">
            <v>sc</v>
          </cell>
        </row>
        <row r="10635">
          <cell r="AP10635">
            <v>91013047</v>
          </cell>
          <cell r="AQ10635">
            <v>50008909</v>
          </cell>
          <cell r="AR10635" t="str">
            <v>sd</v>
          </cell>
          <cell r="AS10635">
            <v>42761</v>
          </cell>
          <cell r="AT10635" t="str">
            <v>Anden1-3 Calzada2-POLIZA ESTABILIDAD ACTIVA</v>
          </cell>
          <cell r="AV10635" t="str">
            <v>sc</v>
          </cell>
        </row>
        <row r="10636">
          <cell r="AP10636">
            <v>91013047</v>
          </cell>
          <cell r="AQ10636">
            <v>50008909</v>
          </cell>
          <cell r="AR10636" t="str">
            <v>sd</v>
          </cell>
          <cell r="AS10636">
            <v>43006</v>
          </cell>
          <cell r="AT10636" t="str">
            <v>Anden1 Calzada2-POLIZA ESTABILIDAD ACTIVA</v>
          </cell>
          <cell r="AV10636" t="str">
            <v>sc</v>
          </cell>
        </row>
        <row r="10637">
          <cell r="AP10637">
            <v>145645</v>
          </cell>
          <cell r="AQ10637">
            <v>8005360</v>
          </cell>
          <cell r="AR10637" t="str">
            <v>sd</v>
          </cell>
          <cell r="AS10637">
            <v>42962</v>
          </cell>
          <cell r="AT10637" t="str">
            <v>Anden1-3 Calzada2-POLIZA ESTABILIDAD ACTIVA</v>
          </cell>
          <cell r="AV10637" t="str">
            <v>POLIZA ESTABILIDAD CTO IDU 073/08_V11 VENCE 14/8/2017</v>
          </cell>
        </row>
        <row r="10638">
          <cell r="AP10638">
            <v>903703</v>
          </cell>
          <cell r="AQ10638">
            <v>12001241</v>
          </cell>
          <cell r="AR10638" t="str">
            <v>sd</v>
          </cell>
          <cell r="AS10638">
            <v>44250</v>
          </cell>
          <cell r="AT10638" t="str">
            <v>-POLIZA ESTABILIDAD ACTIVA</v>
          </cell>
          <cell r="AV10638" t="str">
            <v>sc</v>
          </cell>
        </row>
        <row r="10639">
          <cell r="AP10639">
            <v>91012319</v>
          </cell>
          <cell r="AQ10639">
            <v>50006413</v>
          </cell>
          <cell r="AR10639" t="str">
            <v>sd</v>
          </cell>
          <cell r="AS10639">
            <v>43745</v>
          </cell>
          <cell r="AT10639" t="str">
            <v>Calzada 2, Calzada 4, Calzada 6, Calzada 8-POLIZA ESTABILIDAD ACTIVA</v>
          </cell>
          <cell r="AV10639" t="str">
            <v>sc</v>
          </cell>
        </row>
        <row r="10640">
          <cell r="AP10640">
            <v>512982</v>
          </cell>
          <cell r="AQ10640">
            <v>13000936</v>
          </cell>
          <cell r="AR10640" t="str">
            <v>sd</v>
          </cell>
          <cell r="AS10640">
            <v>43555</v>
          </cell>
          <cell r="AT10640" t="str">
            <v>Puente6-POLIZA ESTABILIDAD ACTIVA</v>
          </cell>
          <cell r="AV10640" t="str">
            <v>sc</v>
          </cell>
        </row>
        <row r="10641">
          <cell r="AP10641">
            <v>903880</v>
          </cell>
          <cell r="AQ10641">
            <v>12002613</v>
          </cell>
          <cell r="AR10641" t="str">
            <v>sd</v>
          </cell>
          <cell r="AS10641">
            <v>44250</v>
          </cell>
          <cell r="AT10641" t="str">
            <v>-POLIZA ESTABILIDAD ACTIVA</v>
          </cell>
          <cell r="AV10641" t="str">
            <v>sc</v>
          </cell>
        </row>
        <row r="10642">
          <cell r="AP10642">
            <v>903880</v>
          </cell>
          <cell r="AQ10642">
            <v>12002613</v>
          </cell>
          <cell r="AR10642" t="str">
            <v>sd</v>
          </cell>
          <cell r="AS10642">
            <v>44250</v>
          </cell>
          <cell r="AT10642" t="str">
            <v>-POLIZA ESTABILIDAD ACTIVA</v>
          </cell>
          <cell r="AV10642" t="str">
            <v>sc</v>
          </cell>
        </row>
        <row r="10643">
          <cell r="AP10643">
            <v>903582</v>
          </cell>
          <cell r="AQ10643">
            <v>12000690</v>
          </cell>
          <cell r="AR10643" t="str">
            <v>sd</v>
          </cell>
          <cell r="AS10643">
            <v>44250</v>
          </cell>
          <cell r="AT10643" t="str">
            <v>-POLIZA ESTABILIDAD ACTIVA</v>
          </cell>
          <cell r="AV10643" t="str">
            <v>sc</v>
          </cell>
        </row>
        <row r="10644">
          <cell r="AP10644">
            <v>24123780</v>
          </cell>
          <cell r="AQ10644">
            <v>3002457</v>
          </cell>
          <cell r="AR10644" t="str">
            <v>sd</v>
          </cell>
          <cell r="AS10644">
            <v>42999</v>
          </cell>
          <cell r="AT10644" t="str">
            <v>Anden1 Calzada2-4 Sep3-POLIZA ESTABILIDAD ACTIVA</v>
          </cell>
          <cell r="AV10644" t="str">
            <v>sc</v>
          </cell>
        </row>
        <row r="10645">
          <cell r="AP10645">
            <v>24122695</v>
          </cell>
          <cell r="AQ10645">
            <v>50006938</v>
          </cell>
          <cell r="AR10645" t="str">
            <v>sd</v>
          </cell>
          <cell r="AS10645">
            <v>44250</v>
          </cell>
          <cell r="AT10645" t="str">
            <v>-POLIZA ESTABILIDAD ACTIVA</v>
          </cell>
          <cell r="AV10645" t="str">
            <v>sc</v>
          </cell>
        </row>
        <row r="10646">
          <cell r="AP10646">
            <v>902699</v>
          </cell>
          <cell r="AQ10646">
            <v>13000709</v>
          </cell>
          <cell r="AR10646" t="str">
            <v>sd</v>
          </cell>
          <cell r="AS10646">
            <v>42949</v>
          </cell>
          <cell r="AT10646" t="str">
            <v>Anden13 Ciclo14-POLIZA ESTABILIDAD ACTIVA</v>
          </cell>
          <cell r="AV10646" t="str">
            <v>sc</v>
          </cell>
        </row>
        <row r="10647">
          <cell r="AP10647">
            <v>902699</v>
          </cell>
          <cell r="AQ10647">
            <v>13000709</v>
          </cell>
          <cell r="AR10647" t="str">
            <v>sd</v>
          </cell>
          <cell r="AS10647">
            <v>44250</v>
          </cell>
          <cell r="AT10647" t="str">
            <v>-POLIZA ESTABILIDAD ACTIVA</v>
          </cell>
          <cell r="AV10647" t="str">
            <v>sc</v>
          </cell>
        </row>
        <row r="10648">
          <cell r="AP10648">
            <v>362436</v>
          </cell>
          <cell r="AQ10648">
            <v>7004888</v>
          </cell>
          <cell r="AR10648" t="str">
            <v>sd</v>
          </cell>
          <cell r="AS10648">
            <v>44018</v>
          </cell>
          <cell r="AT10648" t="str">
            <v>Calzada 2-POLIZA ESTABILIDAD ACTIVA</v>
          </cell>
          <cell r="AV10648" t="str">
            <v>POLIZA ACTIVA</v>
          </cell>
        </row>
        <row r="10649">
          <cell r="AP10649">
            <v>362145</v>
          </cell>
          <cell r="AQ10649">
            <v>7004773</v>
          </cell>
          <cell r="AR10649" t="str">
            <v>sd</v>
          </cell>
          <cell r="AS10649">
            <v>43748</v>
          </cell>
          <cell r="AT10649" t="str">
            <v>Anden 3-POLIZA ESTABILIDAD ACTIVA</v>
          </cell>
          <cell r="AV10649" t="str">
            <v>VIABLE</v>
          </cell>
        </row>
        <row r="10650">
          <cell r="AP10650">
            <v>24123866</v>
          </cell>
          <cell r="AQ10650">
            <v>18002415</v>
          </cell>
          <cell r="AR10650" t="str">
            <v>sd</v>
          </cell>
          <cell r="AS10650">
            <v>42999</v>
          </cell>
          <cell r="AT10650" t="str">
            <v>Anden1-11-3 Calzada10-4-6-8 Ciclo2 Sep5-7-9-POLIZA ESTABILIDAD ACTIVA</v>
          </cell>
          <cell r="AV10650" t="str">
            <v>sc</v>
          </cell>
        </row>
        <row r="10651">
          <cell r="AP10651">
            <v>91011264</v>
          </cell>
          <cell r="AQ10651">
            <v>3002415</v>
          </cell>
          <cell r="AR10651" t="str">
            <v>sd</v>
          </cell>
          <cell r="AS10651">
            <v>42999</v>
          </cell>
          <cell r="AT10651" t="str">
            <v>Anden4 Calzada1-3 Sep2-POLIZA ESTABILIDAD ACTIVA</v>
          </cell>
          <cell r="AV10651" t="str">
            <v>sc</v>
          </cell>
        </row>
        <row r="10652">
          <cell r="AP10652">
            <v>200150</v>
          </cell>
          <cell r="AQ10652">
            <v>4000048</v>
          </cell>
          <cell r="AR10652" t="str">
            <v>sd</v>
          </cell>
          <cell r="AS10652">
            <v>42999</v>
          </cell>
          <cell r="AT10652" t="str">
            <v>Anden1-11-3 Calzada10-4-6-8 Ciclo2 Sep5-7-9-POLIZA ESTABILIDAD ACTIVA</v>
          </cell>
          <cell r="AV10652" t="str">
            <v>sc</v>
          </cell>
        </row>
        <row r="10653">
          <cell r="AP10653">
            <v>507945</v>
          </cell>
          <cell r="AQ10653">
            <v>1006381</v>
          </cell>
          <cell r="AR10653" t="str">
            <v>sd</v>
          </cell>
          <cell r="AS10653">
            <v>44250</v>
          </cell>
          <cell r="AT10653" t="str">
            <v>-POLIZA ESTABILIDAD ACTIVA</v>
          </cell>
          <cell r="AV10653" t="str">
            <v>sc</v>
          </cell>
        </row>
        <row r="10654">
          <cell r="AP10654">
            <v>528588</v>
          </cell>
          <cell r="AQ10654">
            <v>7008520</v>
          </cell>
          <cell r="AR10654" t="str">
            <v>sd</v>
          </cell>
          <cell r="AS10654">
            <v>44096</v>
          </cell>
          <cell r="AT10654" t="str">
            <v>Anden 1-POLIZA ESTABILIDAD ACTIVA</v>
          </cell>
          <cell r="AV10654" t="str">
            <v>sc</v>
          </cell>
        </row>
        <row r="10655">
          <cell r="AP10655">
            <v>903046</v>
          </cell>
          <cell r="AQ10655">
            <v>10006669</v>
          </cell>
          <cell r="AR10655" t="str">
            <v>sd</v>
          </cell>
          <cell r="AS10655">
            <v>43439</v>
          </cell>
          <cell r="AT10655" t="str">
            <v>Calzada2-4-POLIZA ESTABILIDAD ACTIVA</v>
          </cell>
          <cell r="AV10655" t="str">
            <v>sc</v>
          </cell>
        </row>
        <row r="10656">
          <cell r="AP10656">
            <v>24121644</v>
          </cell>
          <cell r="AQ10656">
            <v>40002014</v>
          </cell>
          <cell r="AR10656" t="str">
            <v>sd</v>
          </cell>
          <cell r="AS10656">
            <v>43866</v>
          </cell>
          <cell r="AT10656" t="str">
            <v>Cuneta1, Calzada2, Cuneta3-POLIZA ESTABILIDAD ACTIVA</v>
          </cell>
          <cell r="AV10656" t="str">
            <v>sc</v>
          </cell>
        </row>
        <row r="10657">
          <cell r="AP10657">
            <v>91012271</v>
          </cell>
          <cell r="AQ10657">
            <v>3000181</v>
          </cell>
          <cell r="AR10657" t="str">
            <v>sd</v>
          </cell>
          <cell r="AS10657">
            <v>43499</v>
          </cell>
          <cell r="AT10657" t="str">
            <v>-POLIZA ESTABILIDAD ACTIVA</v>
          </cell>
          <cell r="AV10657" t="str">
            <v xml:space="preserve">POLIZA ESTABILIDAD ACTIVA IDU 136/07 Vencimiento 2/2/2019 </v>
          </cell>
        </row>
        <row r="10658">
          <cell r="AP10658">
            <v>91014499</v>
          </cell>
          <cell r="AQ10658">
            <v>50007092</v>
          </cell>
          <cell r="AR10658" t="str">
            <v>sd</v>
          </cell>
          <cell r="AS10658">
            <v>44480</v>
          </cell>
          <cell r="AT10658" t="str">
            <v>-POLIZA ESTABILIDAD ACTIVA</v>
          </cell>
          <cell r="AV10658" t="str">
            <v>VIABLE</v>
          </cell>
        </row>
        <row r="10659">
          <cell r="AP10659">
            <v>383604</v>
          </cell>
          <cell r="AQ10659">
            <v>9001393</v>
          </cell>
          <cell r="AR10659" t="str">
            <v>sd</v>
          </cell>
          <cell r="AS10659">
            <v>43745</v>
          </cell>
          <cell r="AT10659" t="str">
            <v>Calzada 4-POLIZA ESTABILIDAD ACTIVA</v>
          </cell>
          <cell r="AV10659" t="str">
            <v>VIABLE</v>
          </cell>
        </row>
        <row r="10660">
          <cell r="AP10660">
            <v>91015865</v>
          </cell>
          <cell r="AQ10660">
            <v>5005170</v>
          </cell>
          <cell r="AR10660" t="str">
            <v>sd</v>
          </cell>
          <cell r="AS10660">
            <v>42733</v>
          </cell>
          <cell r="AT10660" t="str">
            <v>Anden1-5 Calzada2-POLIZA ESTABILIDAD ACTIVA</v>
          </cell>
          <cell r="AV10660" t="str">
            <v>sc</v>
          </cell>
        </row>
        <row r="10661">
          <cell r="AP10661">
            <v>458395</v>
          </cell>
          <cell r="AQ10661">
            <v>19009072</v>
          </cell>
          <cell r="AR10661" t="str">
            <v>sd</v>
          </cell>
          <cell r="AS10661">
            <v>44466</v>
          </cell>
          <cell r="AT10661" t="str">
            <v>-POLIZA ESTABILIDAD ACTIVA</v>
          </cell>
          <cell r="AV10661" t="str">
            <v>POLIZA ESTABILIDAD activa IDU 1718/18</v>
          </cell>
        </row>
        <row r="10662">
          <cell r="AP10662">
            <v>506182</v>
          </cell>
          <cell r="AQ10662">
            <v>1001394</v>
          </cell>
          <cell r="AR10662" t="str">
            <v>sd</v>
          </cell>
          <cell r="AS10662">
            <v>42946</v>
          </cell>
          <cell r="AT10662" t="str">
            <v>Calzada8-POLIZA ESTABILIDAD ACTIVA</v>
          </cell>
          <cell r="AV10662" t="str">
            <v>sc</v>
          </cell>
        </row>
        <row r="10663">
          <cell r="AP10663">
            <v>24123738</v>
          </cell>
          <cell r="AQ10663">
            <v>3000803</v>
          </cell>
          <cell r="AR10663" t="str">
            <v>sd</v>
          </cell>
          <cell r="AS10663">
            <v>43499</v>
          </cell>
          <cell r="AT10663" t="str">
            <v>-POLIZA ESTABILIDAD ACTIVA</v>
          </cell>
          <cell r="AV10663" t="str">
            <v>sc</v>
          </cell>
        </row>
        <row r="10664">
          <cell r="AP10664">
            <v>24123747</v>
          </cell>
          <cell r="AQ10664">
            <v>3000830</v>
          </cell>
          <cell r="AR10664" t="str">
            <v>sd</v>
          </cell>
          <cell r="AS10664">
            <v>42999</v>
          </cell>
          <cell r="AT10664" t="str">
            <v>Anden1-9 Calzada2-4-6-8 Sep3-5-7-POLIZA ESTABILIDAD ACTIVA</v>
          </cell>
          <cell r="AV10664" t="str">
            <v>sc</v>
          </cell>
        </row>
        <row r="10665">
          <cell r="AP10665">
            <v>24122170</v>
          </cell>
          <cell r="AQ10665">
            <v>50006393</v>
          </cell>
          <cell r="AR10665" t="str">
            <v>sd</v>
          </cell>
          <cell r="AS10665">
            <v>44096</v>
          </cell>
          <cell r="AT10665" t="str">
            <v>Anden 7-POLIZA ESTABILIDAD ACTIVA</v>
          </cell>
          <cell r="AV10665" t="str">
            <v>sc</v>
          </cell>
        </row>
        <row r="10666">
          <cell r="AP10666">
            <v>143884</v>
          </cell>
          <cell r="AQ10666">
            <v>3000637</v>
          </cell>
          <cell r="AR10666" t="str">
            <v>sd</v>
          </cell>
          <cell r="AS10666">
            <v>43499</v>
          </cell>
          <cell r="AT10666" t="str">
            <v>-POLIZA ESTABILIDAD ACTIVA</v>
          </cell>
          <cell r="AV10666" t="str">
            <v>sc</v>
          </cell>
        </row>
        <row r="10667">
          <cell r="AP10667">
            <v>91011324</v>
          </cell>
          <cell r="AQ10667">
            <v>3002337</v>
          </cell>
          <cell r="AR10667" t="str">
            <v>sd</v>
          </cell>
          <cell r="AS10667">
            <v>43499</v>
          </cell>
          <cell r="AT10667" t="str">
            <v>-POLIZA ESTABILIDAD ACTIVA</v>
          </cell>
          <cell r="AV10667" t="str">
            <v>sc</v>
          </cell>
        </row>
        <row r="10668">
          <cell r="AP10668">
            <v>24120769</v>
          </cell>
          <cell r="AQ10668">
            <v>12000626</v>
          </cell>
          <cell r="AR10668" t="str">
            <v>sd</v>
          </cell>
          <cell r="AS10668">
            <v>44250</v>
          </cell>
          <cell r="AT10668" t="str">
            <v>-POLIZA ESTABILIDAD ACTIVA</v>
          </cell>
          <cell r="AV10668" t="str">
            <v>sc</v>
          </cell>
        </row>
        <row r="10669">
          <cell r="AP10669">
            <v>91011437</v>
          </cell>
          <cell r="AQ10669">
            <v>50006938</v>
          </cell>
          <cell r="AR10669" t="str">
            <v>sd</v>
          </cell>
          <cell r="AS10669">
            <v>44250</v>
          </cell>
          <cell r="AT10669" t="str">
            <v>-POLIZA ESTABILIDAD ACTIVA</v>
          </cell>
          <cell r="AV10669" t="str">
            <v>sc</v>
          </cell>
        </row>
        <row r="10670">
          <cell r="AP10670">
            <v>91011760</v>
          </cell>
          <cell r="AQ10670">
            <v>4000107</v>
          </cell>
          <cell r="AR10670" t="str">
            <v>sd</v>
          </cell>
          <cell r="AS10670">
            <v>42999</v>
          </cell>
          <cell r="AT10670" t="str">
            <v>Anden1-11-3 Calzada10-4-6-8 Ciclo2 Sep5-7-9-POLIZA ESTABILIDAD ACTIVA</v>
          </cell>
          <cell r="AV10670" t="str">
            <v>sc</v>
          </cell>
        </row>
        <row r="10671">
          <cell r="AP10671">
            <v>903124</v>
          </cell>
          <cell r="AQ10671">
            <v>50008284</v>
          </cell>
          <cell r="AR10671" t="str">
            <v>sd</v>
          </cell>
          <cell r="AS10671">
            <v>44250</v>
          </cell>
          <cell r="AT10671" t="str">
            <v>-POLIZA ESTABILIDAD ACTIVA</v>
          </cell>
          <cell r="AV10671" t="str">
            <v>sc</v>
          </cell>
        </row>
        <row r="10672">
          <cell r="AP10672">
            <v>902682</v>
          </cell>
          <cell r="AQ10672">
            <v>13000651</v>
          </cell>
          <cell r="AR10672" t="str">
            <v>sd</v>
          </cell>
          <cell r="AS10672">
            <v>42949</v>
          </cell>
          <cell r="AT10672" t="str">
            <v>Anden13 Ciclo14-POLIZA ESTABILIDAD ACTIVA</v>
          </cell>
          <cell r="AV10672" t="str">
            <v>sc</v>
          </cell>
        </row>
        <row r="10673">
          <cell r="AP10673">
            <v>902682</v>
          </cell>
          <cell r="AQ10673">
            <v>13000651</v>
          </cell>
          <cell r="AR10673" t="str">
            <v>sd</v>
          </cell>
          <cell r="AS10673">
            <v>44250</v>
          </cell>
          <cell r="AT10673" t="str">
            <v>-POLIZA ESTABILIDAD ACTIVA</v>
          </cell>
          <cell r="AV10673" t="str">
            <v>sc</v>
          </cell>
        </row>
        <row r="10674">
          <cell r="AP10674">
            <v>388812</v>
          </cell>
          <cell r="AQ10674">
            <v>9003500</v>
          </cell>
          <cell r="AR10674" t="str">
            <v>sd</v>
          </cell>
          <cell r="AS10674">
            <v>44480</v>
          </cell>
          <cell r="AT10674" t="str">
            <v>-POLIZA ESTABILIDAD ACTIVA</v>
          </cell>
          <cell r="AV10674" t="str">
            <v>sc</v>
          </cell>
        </row>
        <row r="10675">
          <cell r="AP10675">
            <v>24121851</v>
          </cell>
          <cell r="AQ10675">
            <v>50005802</v>
          </cell>
          <cell r="AR10675" t="str">
            <v>sd</v>
          </cell>
          <cell r="AS10675">
            <v>43307</v>
          </cell>
          <cell r="AT10675" t="str">
            <v>Calzada4-POLIZA ESTABILIDAD ACTIVA</v>
          </cell>
          <cell r="AV10675" t="str">
            <v>sc</v>
          </cell>
        </row>
        <row r="10676">
          <cell r="AP10676">
            <v>456199</v>
          </cell>
          <cell r="AQ10676">
            <v>19008094</v>
          </cell>
          <cell r="AR10676" t="str">
            <v>sd</v>
          </cell>
          <cell r="AS10676">
            <v>44466</v>
          </cell>
          <cell r="AT10676" t="str">
            <v>-POLIZA ESTABILIDAD ACTIVA</v>
          </cell>
          <cell r="AV10676" t="str">
            <v>POLIZA ESTABILIDAD activa IDU 1718/14</v>
          </cell>
        </row>
        <row r="10677">
          <cell r="AP10677">
            <v>91018969</v>
          </cell>
          <cell r="AQ10677">
            <v>50008648</v>
          </cell>
          <cell r="AR10677" t="str">
            <v>sd</v>
          </cell>
          <cell r="AS10677">
            <v>43499</v>
          </cell>
          <cell r="AT10677" t="str">
            <v>-POLIZA ESTABILIDAD ACTIVA</v>
          </cell>
          <cell r="AV10677" t="str">
            <v>sc</v>
          </cell>
        </row>
        <row r="10678">
          <cell r="AP10678">
            <v>505169</v>
          </cell>
          <cell r="AQ10678">
            <v>1003525</v>
          </cell>
          <cell r="AR10678" t="str">
            <v>sd</v>
          </cell>
          <cell r="AS10678">
            <v>44250</v>
          </cell>
          <cell r="AT10678" t="str">
            <v>-POLIZA ESTABILIDAD ACTIVA</v>
          </cell>
          <cell r="AV10678" t="str">
            <v>sc</v>
          </cell>
        </row>
        <row r="10679">
          <cell r="AP10679">
            <v>505169</v>
          </cell>
          <cell r="AQ10679">
            <v>1003525</v>
          </cell>
          <cell r="AR10679" t="str">
            <v>sd</v>
          </cell>
          <cell r="AS10679">
            <v>42946</v>
          </cell>
          <cell r="AT10679" t="str">
            <v>Calzada12-POLIZA ESTABILIDAD ACTIVA</v>
          </cell>
          <cell r="AV10679" t="str">
            <v>sc</v>
          </cell>
        </row>
        <row r="10680">
          <cell r="AP10680">
            <v>24120953</v>
          </cell>
          <cell r="AQ10680">
            <v>14000023</v>
          </cell>
          <cell r="AR10680" t="str">
            <v>sd</v>
          </cell>
          <cell r="AS10680">
            <v>44018</v>
          </cell>
          <cell r="AT10680" t="str">
            <v>Puente 12-POLIZA ESTABILIDAD ACTIVA</v>
          </cell>
          <cell r="AV10680" t="str">
            <v>sc</v>
          </cell>
        </row>
        <row r="10681">
          <cell r="AP10681">
            <v>24120953</v>
          </cell>
          <cell r="AQ10681">
            <v>14000023</v>
          </cell>
          <cell r="AR10681" t="str">
            <v>sd</v>
          </cell>
          <cell r="AS10681">
            <v>44250</v>
          </cell>
          <cell r="AT10681" t="str">
            <v>-POLIZA ESTABILIDAD ACTIVA</v>
          </cell>
          <cell r="AV10681" t="str">
            <v>sc</v>
          </cell>
        </row>
        <row r="10682">
          <cell r="AP10682">
            <v>505993</v>
          </cell>
          <cell r="AQ10682">
            <v>1001770</v>
          </cell>
          <cell r="AR10682" t="str">
            <v>sd</v>
          </cell>
          <cell r="AS10682">
            <v>44250</v>
          </cell>
          <cell r="AT10682" t="str">
            <v>-POLIZA ESTABILIDAD ACTIVA</v>
          </cell>
          <cell r="AV10682" t="str">
            <v>sc</v>
          </cell>
        </row>
        <row r="10683">
          <cell r="AP10683">
            <v>505993</v>
          </cell>
          <cell r="AQ10683">
            <v>1001770</v>
          </cell>
          <cell r="AR10683" t="str">
            <v>sd</v>
          </cell>
          <cell r="AS10683">
            <v>44053</v>
          </cell>
          <cell r="AT10683" t="str">
            <v>Puente 14-POLIZA ESTABILIDAD ACTIVA</v>
          </cell>
          <cell r="AV10683" t="str">
            <v>sc</v>
          </cell>
        </row>
        <row r="10684">
          <cell r="AP10684">
            <v>24123739</v>
          </cell>
          <cell r="AQ10684">
            <v>3000803</v>
          </cell>
          <cell r="AR10684" t="str">
            <v>sd</v>
          </cell>
          <cell r="AS10684">
            <v>43499</v>
          </cell>
          <cell r="AT10684" t="str">
            <v>-POLIZA ESTABILIDAD ACTIVA</v>
          </cell>
          <cell r="AV10684" t="str">
            <v>sc</v>
          </cell>
        </row>
        <row r="10685">
          <cell r="AP10685">
            <v>304196</v>
          </cell>
          <cell r="AQ10685">
            <v>5006394</v>
          </cell>
          <cell r="AR10685" t="str">
            <v>sd</v>
          </cell>
          <cell r="AS10685">
            <v>42733</v>
          </cell>
          <cell r="AT10685" t="str">
            <v>Anden1-5 Calzada2-4 Sep3-POLIZA ESTABILIDAD ACTIVA</v>
          </cell>
          <cell r="AV10685" t="str">
            <v>sc</v>
          </cell>
        </row>
        <row r="10686">
          <cell r="AP10686">
            <v>305996</v>
          </cell>
          <cell r="AQ10686">
            <v>5007150</v>
          </cell>
          <cell r="AR10686" t="str">
            <v>sd</v>
          </cell>
          <cell r="AS10686">
            <v>42733</v>
          </cell>
          <cell r="AT10686" t="str">
            <v>Anden1-5 Calzada2-4 Sep3-POLIZA ESTABILIDAD ACTIVA</v>
          </cell>
          <cell r="AV10686" t="str">
            <v>sc</v>
          </cell>
        </row>
        <row r="10687">
          <cell r="AP10687">
            <v>24121553</v>
          </cell>
          <cell r="AQ10687">
            <v>19013013</v>
          </cell>
          <cell r="AR10687" t="str">
            <v>sd</v>
          </cell>
          <cell r="AS10687">
            <v>44187</v>
          </cell>
          <cell r="AT10687" t="str">
            <v>Separador 3 Estación Transmilenio 12-POLIZA ESTABILIDAD ACTIVA</v>
          </cell>
          <cell r="AV10687" t="str">
            <v>sc</v>
          </cell>
        </row>
        <row r="10688">
          <cell r="AP10688">
            <v>460458</v>
          </cell>
          <cell r="AQ10688">
            <v>19010247</v>
          </cell>
          <cell r="AR10688" t="str">
            <v>sd</v>
          </cell>
          <cell r="AS10688">
            <v>44466</v>
          </cell>
          <cell r="AT10688" t="str">
            <v>-POLIZA ESTABILIDAD ACTIVA</v>
          </cell>
          <cell r="AV10688" t="str">
            <v>POLIZA ESTABILIDAD activa IDU 1718/16</v>
          </cell>
        </row>
        <row r="10689">
          <cell r="AP10689">
            <v>512470</v>
          </cell>
          <cell r="AQ10689">
            <v>1006397</v>
          </cell>
          <cell r="AR10689" t="str">
            <v>sd</v>
          </cell>
          <cell r="AS10689">
            <v>44096</v>
          </cell>
          <cell r="AT10689" t="str">
            <v>Anden 15-POLIZA ESTABILIDAD ACTIVA</v>
          </cell>
          <cell r="AV10689" t="str">
            <v>sc</v>
          </cell>
        </row>
        <row r="10690">
          <cell r="AP10690">
            <v>510506</v>
          </cell>
          <cell r="AQ10690">
            <v>11000308</v>
          </cell>
          <cell r="AR10690" t="str">
            <v>sd</v>
          </cell>
          <cell r="AS10690">
            <v>43412</v>
          </cell>
          <cell r="AT10690" t="str">
            <v>Anden 1 Cicloruta 2 Separador 3-5 Calzada 4-POLIZA ESTABILIDAD ACTIVA</v>
          </cell>
          <cell r="AV10690" t="str">
            <v>sc</v>
          </cell>
        </row>
        <row r="10691">
          <cell r="AP10691">
            <v>519329</v>
          </cell>
          <cell r="AQ10691">
            <v>12000516</v>
          </cell>
          <cell r="AR10691" t="str">
            <v>sd</v>
          </cell>
          <cell r="AS10691">
            <v>44250</v>
          </cell>
          <cell r="AT10691" t="str">
            <v>-POLIZA ESTABILIDAD ACTIVA</v>
          </cell>
          <cell r="AV10691" t="str">
            <v>sc</v>
          </cell>
        </row>
        <row r="10692">
          <cell r="AP10692">
            <v>517959</v>
          </cell>
          <cell r="AQ10692">
            <v>10005987</v>
          </cell>
          <cell r="AR10692" t="str">
            <v>sd</v>
          </cell>
          <cell r="AS10692">
            <v>43142</v>
          </cell>
          <cell r="AT10692" t="str">
            <v>Calzada2-POLIZA ESTABILIDAD ACTIVA</v>
          </cell>
          <cell r="AV10692" t="str">
            <v>sc</v>
          </cell>
        </row>
        <row r="10693">
          <cell r="AP10693">
            <v>527736</v>
          </cell>
          <cell r="AQ10693">
            <v>2002332</v>
          </cell>
          <cell r="AR10693" t="str">
            <v>sd</v>
          </cell>
          <cell r="AS10693">
            <v>43964</v>
          </cell>
          <cell r="AT10693" t="str">
            <v>Calzada 2-POLIZA ESTABILIDAD ACTIVA</v>
          </cell>
          <cell r="AV10693" t="str">
            <v>sc</v>
          </cell>
        </row>
        <row r="10694">
          <cell r="AP10694">
            <v>902996</v>
          </cell>
          <cell r="AQ10694">
            <v>13002595</v>
          </cell>
          <cell r="AR10694" t="str">
            <v>sd</v>
          </cell>
          <cell r="AS10694">
            <v>44250</v>
          </cell>
          <cell r="AT10694" t="str">
            <v>-POLIZA ESTABILIDAD ACTIVA</v>
          </cell>
          <cell r="AV10694" t="str">
            <v>sc</v>
          </cell>
        </row>
        <row r="10695">
          <cell r="AP10695">
            <v>24119806</v>
          </cell>
          <cell r="AQ10695">
            <v>2001164</v>
          </cell>
          <cell r="AR10695" t="str">
            <v>sd</v>
          </cell>
          <cell r="AS10695">
            <v>44096</v>
          </cell>
          <cell r="AT10695" t="str">
            <v>Anden 1-POLIZA ESTABILIDAD ACTIVA</v>
          </cell>
          <cell r="AV10695" t="str">
            <v>sc</v>
          </cell>
        </row>
        <row r="10696">
          <cell r="AP10696">
            <v>525566</v>
          </cell>
          <cell r="AQ10696">
            <v>1004178</v>
          </cell>
          <cell r="AR10696" t="str">
            <v>sd</v>
          </cell>
          <cell r="AS10696">
            <v>42946</v>
          </cell>
          <cell r="AT10696" t="str">
            <v>Calzada12-POLIZA ESTABILIDAD ACTIVA</v>
          </cell>
          <cell r="AV10696" t="str">
            <v>sc</v>
          </cell>
        </row>
        <row r="10697">
          <cell r="AP10697">
            <v>24121270</v>
          </cell>
          <cell r="AQ10697">
            <v>16000325</v>
          </cell>
          <cell r="AR10697" t="str">
            <v>sd</v>
          </cell>
          <cell r="AS10697">
            <v>44099</v>
          </cell>
          <cell r="AT10697" t="str">
            <v>Anden 13-POLIZA ESTABILIDAD Y CALIDAD ACTIVA</v>
          </cell>
          <cell r="AV10697" t="str">
            <v>sc</v>
          </cell>
        </row>
        <row r="10698">
          <cell r="AP10698">
            <v>903888</v>
          </cell>
          <cell r="AQ10698">
            <v>12002613</v>
          </cell>
          <cell r="AR10698" t="str">
            <v>sd</v>
          </cell>
          <cell r="AS10698">
            <v>44250</v>
          </cell>
          <cell r="AT10698" t="str">
            <v>-POLIZA ESTABILIDAD ACTIVA</v>
          </cell>
          <cell r="AV10698" t="str">
            <v>sc</v>
          </cell>
        </row>
        <row r="10699">
          <cell r="AP10699">
            <v>903888</v>
          </cell>
          <cell r="AQ10699">
            <v>12002613</v>
          </cell>
          <cell r="AR10699" t="str">
            <v>sd</v>
          </cell>
          <cell r="AS10699">
            <v>44250</v>
          </cell>
          <cell r="AT10699" t="str">
            <v>-POLIZA ESTABILIDAD ACTIVA</v>
          </cell>
          <cell r="AV10699" t="str">
            <v>sc</v>
          </cell>
        </row>
        <row r="10700">
          <cell r="AP10700">
            <v>323377</v>
          </cell>
          <cell r="AQ10700">
            <v>6001145</v>
          </cell>
          <cell r="AR10700" t="str">
            <v>sd</v>
          </cell>
          <cell r="AS10700">
            <v>43307</v>
          </cell>
          <cell r="AT10700" t="str">
            <v>Calzada2-4-POLIZA ESTABILIDAD ACTIVA</v>
          </cell>
          <cell r="AV10700" t="str">
            <v>sc</v>
          </cell>
        </row>
        <row r="10701">
          <cell r="AP10701">
            <v>91015439</v>
          </cell>
          <cell r="AQ10701">
            <v>50009256</v>
          </cell>
          <cell r="AR10701" t="str">
            <v>sd</v>
          </cell>
          <cell r="AS10701">
            <v>42769</v>
          </cell>
          <cell r="AT10701" t="str">
            <v>Anden5-POLIZA ESTABILIDAD ACTIVA</v>
          </cell>
          <cell r="AV10701" t="str">
            <v>sc</v>
          </cell>
        </row>
        <row r="10702">
          <cell r="AP10702">
            <v>91015535</v>
          </cell>
          <cell r="AQ10702">
            <v>5007706</v>
          </cell>
          <cell r="AR10702" t="str">
            <v>sd</v>
          </cell>
          <cell r="AS10702">
            <v>42733</v>
          </cell>
          <cell r="AT10702" t="str">
            <v>Anden1-5 Calzada2-4 Sep3-POLIZA ESTABILIDAD ACTIVA</v>
          </cell>
          <cell r="AV10702" t="str">
            <v>sc</v>
          </cell>
        </row>
        <row r="10703">
          <cell r="AP10703">
            <v>91016419</v>
          </cell>
          <cell r="AQ10703">
            <v>18002178</v>
          </cell>
          <cell r="AR10703" t="str">
            <v>sd</v>
          </cell>
          <cell r="AS10703">
            <v>42999</v>
          </cell>
          <cell r="AT10703" t="str">
            <v>Anden1-11-3 Calzada10-4-6-8 Ciclo2 Sep5-7-9-POLIZA ESTABILIDAD ACTIVA</v>
          </cell>
          <cell r="AV10703" t="str">
            <v>sc</v>
          </cell>
        </row>
        <row r="10704">
          <cell r="AP10704">
            <v>602554</v>
          </cell>
          <cell r="AQ10704">
            <v>6001309</v>
          </cell>
          <cell r="AR10704" t="str">
            <v>sd</v>
          </cell>
          <cell r="AS10704">
            <v>44250</v>
          </cell>
          <cell r="AT10704" t="str">
            <v>-POLIZA ESTABILIDAD ACTIVA</v>
          </cell>
          <cell r="AV10704" t="str">
            <v>sc</v>
          </cell>
        </row>
        <row r="10705">
          <cell r="AP10705">
            <v>900149</v>
          </cell>
          <cell r="AQ10705">
            <v>8012518</v>
          </cell>
          <cell r="AR10705" t="str">
            <v>sd</v>
          </cell>
          <cell r="AS10705">
            <v>44099</v>
          </cell>
          <cell r="AT10705" t="str">
            <v>Calzada 2-8-POLIZA ESTABILIDAD Y CALIDAD ACTIVA</v>
          </cell>
          <cell r="AV10705" t="str">
            <v>sc</v>
          </cell>
        </row>
        <row r="10706">
          <cell r="AP10706">
            <v>24119778</v>
          </cell>
          <cell r="AQ10706">
            <v>2000347</v>
          </cell>
          <cell r="AR10706" t="str">
            <v>sd</v>
          </cell>
          <cell r="AS10706">
            <v>42946</v>
          </cell>
          <cell r="AT10706" t="str">
            <v>Calzada4-6-8 Puente14-POLIZA ESTABILIDAD ACTIVA</v>
          </cell>
          <cell r="AV10706" t="str">
            <v>sc</v>
          </cell>
        </row>
        <row r="10707">
          <cell r="AP10707">
            <v>518620</v>
          </cell>
          <cell r="AQ10707">
            <v>11007371</v>
          </cell>
          <cell r="AR10707" t="str">
            <v>sd</v>
          </cell>
          <cell r="AS10707">
            <v>44096</v>
          </cell>
          <cell r="AT10707" t="str">
            <v>Anden 1-9-POLIZA ESTABILIDAD ACTIVA</v>
          </cell>
          <cell r="AV10707" t="str">
            <v>sc</v>
          </cell>
        </row>
        <row r="10708">
          <cell r="AP10708">
            <v>24120585</v>
          </cell>
          <cell r="AQ10708">
            <v>11011589</v>
          </cell>
          <cell r="AR10708" t="str">
            <v>sd</v>
          </cell>
          <cell r="AS10708">
            <v>43577</v>
          </cell>
          <cell r="AT10708" t="str">
            <v>Calzada 4-POLIZA ESTABILIDAD ACTIVA</v>
          </cell>
          <cell r="AV10708" t="str">
            <v>sc</v>
          </cell>
        </row>
        <row r="10709">
          <cell r="AP10709">
            <v>24120585</v>
          </cell>
          <cell r="AQ10709">
            <v>11011589</v>
          </cell>
          <cell r="AR10709" t="str">
            <v>sd</v>
          </cell>
          <cell r="AS10709">
            <v>43577</v>
          </cell>
          <cell r="AT10709" t="str">
            <v>Calzada 4-POLIZA ESTABILIDAD ACTIVA</v>
          </cell>
          <cell r="AV10709" t="str">
            <v>sc</v>
          </cell>
        </row>
        <row r="10710">
          <cell r="AP10710">
            <v>471250</v>
          </cell>
          <cell r="AQ10710">
            <v>4007417</v>
          </cell>
          <cell r="AR10710" t="str">
            <v>sd</v>
          </cell>
          <cell r="AS10710">
            <v>42999</v>
          </cell>
          <cell r="AT10710" t="str">
            <v>Anden1-11-3 Calzada10-4-6-8 Ciclo2 Sep5-7-9-POLIZA ESTABILIDAD ACTIVA</v>
          </cell>
          <cell r="AV10710" t="str">
            <v>sc</v>
          </cell>
        </row>
        <row r="10711">
          <cell r="AP10711">
            <v>24121097</v>
          </cell>
          <cell r="AQ10711">
            <v>14000611</v>
          </cell>
          <cell r="AR10711" t="str">
            <v>sd</v>
          </cell>
          <cell r="AS10711">
            <v>44096</v>
          </cell>
          <cell r="AT10711" t="str">
            <v>Puente 12-POLIZA ESTABILIDAD ACTIVA</v>
          </cell>
          <cell r="AV10711" t="str">
            <v>sc</v>
          </cell>
        </row>
        <row r="10712">
          <cell r="AP10712">
            <v>24121097</v>
          </cell>
          <cell r="AQ10712">
            <v>14000611</v>
          </cell>
          <cell r="AR10712" t="str">
            <v>sd</v>
          </cell>
          <cell r="AS10712">
            <v>44250</v>
          </cell>
          <cell r="AT10712" t="str">
            <v>-POLIZA ESTABILIDAD ACTIVA</v>
          </cell>
          <cell r="AV10712" t="str">
            <v>sc</v>
          </cell>
        </row>
        <row r="10713">
          <cell r="AP10713">
            <v>24120853</v>
          </cell>
          <cell r="AQ10713">
            <v>13000519</v>
          </cell>
          <cell r="AR10713" t="str">
            <v>sd</v>
          </cell>
          <cell r="AS10713">
            <v>44250</v>
          </cell>
          <cell r="AT10713" t="str">
            <v>-POLIZA ESTABILIDAD ACTIVA</v>
          </cell>
          <cell r="AV10713" t="str">
            <v>sc</v>
          </cell>
        </row>
        <row r="10714">
          <cell r="AP10714">
            <v>24122345</v>
          </cell>
          <cell r="AQ10714">
            <v>50006528</v>
          </cell>
          <cell r="AR10714" t="str">
            <v>sd</v>
          </cell>
          <cell r="AS10714">
            <v>44048</v>
          </cell>
          <cell r="AT10714" t="str">
            <v>Calzada 2-4-POLIZA ESTABILIDAD ACTIVA</v>
          </cell>
          <cell r="AV10714" t="str">
            <v>sc</v>
          </cell>
        </row>
        <row r="10715">
          <cell r="AP10715">
            <v>91018892</v>
          </cell>
          <cell r="AQ10715">
            <v>9001036</v>
          </cell>
          <cell r="AR10715" t="str">
            <v>sd</v>
          </cell>
          <cell r="AS10715">
            <v>42978</v>
          </cell>
          <cell r="AT10715" t="str">
            <v>Anden1-11 Calzada10-2-4-8 Ciclo6 Sep3-5-7-9-POLIZA ESTABILIDAD ACTIVA</v>
          </cell>
          <cell r="AV10715" t="str">
            <v>sc</v>
          </cell>
        </row>
        <row r="10716">
          <cell r="AP10716">
            <v>902998</v>
          </cell>
          <cell r="AQ10716">
            <v>13002595</v>
          </cell>
          <cell r="AR10716" t="str">
            <v>sd</v>
          </cell>
          <cell r="AS10716">
            <v>44250</v>
          </cell>
          <cell r="AT10716" t="str">
            <v>-POLIZA ESTABILIDAD ACTIVA</v>
          </cell>
          <cell r="AV10716" t="str">
            <v>sc</v>
          </cell>
        </row>
        <row r="10717">
          <cell r="AP10717">
            <v>183145</v>
          </cell>
          <cell r="AQ10717">
            <v>14001076</v>
          </cell>
          <cell r="AR10717" t="str">
            <v>sd</v>
          </cell>
          <cell r="AS10717">
            <v>42999</v>
          </cell>
          <cell r="AT10717" t="str">
            <v>Anden1-3-POLIZA ESTABILIDAD ACTIVA</v>
          </cell>
          <cell r="AV10717" t="str">
            <v>sc</v>
          </cell>
        </row>
        <row r="10718">
          <cell r="AP10718">
            <v>91013362</v>
          </cell>
          <cell r="AQ10718">
            <v>14000889</v>
          </cell>
          <cell r="AR10718" t="str">
            <v>sd</v>
          </cell>
          <cell r="AS10718">
            <v>44172</v>
          </cell>
          <cell r="AT10718" t="str">
            <v>Calzada 4-6 Separador 5-POLIZA ESTABILIDAD ACTIVA</v>
          </cell>
          <cell r="AV10718" t="str">
            <v>sc</v>
          </cell>
        </row>
        <row r="10719">
          <cell r="AP10719">
            <v>383098</v>
          </cell>
          <cell r="AQ10719">
            <v>9001212</v>
          </cell>
          <cell r="AR10719" t="str">
            <v>sd</v>
          </cell>
          <cell r="AS10719">
            <v>43745</v>
          </cell>
          <cell r="AT10719" t="str">
            <v>Calzada 4-POLIZA ESTABILIDAD ACTIVA</v>
          </cell>
          <cell r="AV10719" t="str">
            <v>VIABLE</v>
          </cell>
        </row>
        <row r="10720">
          <cell r="AP10720">
            <v>24119630</v>
          </cell>
          <cell r="AQ10720">
            <v>1001319</v>
          </cell>
          <cell r="AR10720" t="str">
            <v>sd</v>
          </cell>
          <cell r="AS10720">
            <v>44250</v>
          </cell>
          <cell r="AT10720" t="str">
            <v>-POLIZA ESTABILIDAD ACTIVA</v>
          </cell>
          <cell r="AV10720" t="str">
            <v>sc</v>
          </cell>
        </row>
        <row r="10721">
          <cell r="AP10721">
            <v>24119630</v>
          </cell>
          <cell r="AQ10721">
            <v>1001319</v>
          </cell>
          <cell r="AR10721" t="str">
            <v>sd</v>
          </cell>
          <cell r="AS10721">
            <v>42946</v>
          </cell>
          <cell r="AT10721" t="str">
            <v>Calzada10-POLIZA ESTABILIDAD ACTIVA</v>
          </cell>
          <cell r="AV10721" t="str">
            <v>sc</v>
          </cell>
        </row>
        <row r="10722">
          <cell r="AP10722">
            <v>900176</v>
          </cell>
          <cell r="AQ10722">
            <v>16000296</v>
          </cell>
          <cell r="AR10722" t="str">
            <v>sd</v>
          </cell>
          <cell r="AS10722">
            <v>42949</v>
          </cell>
          <cell r="AT10722" t="str">
            <v>Calzada2 Sep3-POLIZA ESTABILIDAD ACTIVA</v>
          </cell>
          <cell r="AV10722" t="str">
            <v>sc</v>
          </cell>
        </row>
        <row r="10723">
          <cell r="AP10723">
            <v>24120176</v>
          </cell>
          <cell r="AQ10723">
            <v>3000501</v>
          </cell>
          <cell r="AR10723" t="str">
            <v>sd</v>
          </cell>
          <cell r="AS10723">
            <v>43499</v>
          </cell>
          <cell r="AT10723" t="str">
            <v>-POLIZA ESTABILIDAD ACTIVA</v>
          </cell>
          <cell r="AV10723" t="str">
            <v>sc</v>
          </cell>
        </row>
        <row r="10724">
          <cell r="AP10724">
            <v>601263</v>
          </cell>
          <cell r="AQ10724">
            <v>2000195</v>
          </cell>
          <cell r="AR10724" t="str">
            <v>sd</v>
          </cell>
          <cell r="AS10724">
            <v>44096</v>
          </cell>
          <cell r="AT10724" t="str">
            <v>Anden 1-5-POLIZA ESTABILIDAD ACTIVA</v>
          </cell>
          <cell r="AV10724" t="str">
            <v>sc</v>
          </cell>
        </row>
        <row r="10725">
          <cell r="AP10725">
            <v>517722</v>
          </cell>
          <cell r="AQ10725">
            <v>8012563</v>
          </cell>
          <cell r="AR10725" t="str">
            <v>sd</v>
          </cell>
          <cell r="AS10725">
            <v>44099</v>
          </cell>
          <cell r="AT10725" t="str">
            <v>Calzada 2-6-POLIZA ESTABILIDAD Y CALIDAD ACTIVA</v>
          </cell>
          <cell r="AV10725" t="str">
            <v>sc</v>
          </cell>
        </row>
        <row r="10726">
          <cell r="AP10726">
            <v>24120847</v>
          </cell>
          <cell r="AQ10726">
            <v>3000728</v>
          </cell>
          <cell r="AR10726" t="str">
            <v>sd</v>
          </cell>
          <cell r="AS10726">
            <v>43499</v>
          </cell>
          <cell r="AT10726" t="str">
            <v>-POLIZA ESTABILIDAD ACTIVA</v>
          </cell>
          <cell r="AV10726" t="str">
            <v>sc</v>
          </cell>
        </row>
        <row r="10727">
          <cell r="AP10727">
            <v>24123772</v>
          </cell>
          <cell r="AQ10727">
            <v>3002359</v>
          </cell>
          <cell r="AR10727" t="str">
            <v>sd</v>
          </cell>
          <cell r="AS10727">
            <v>43499</v>
          </cell>
          <cell r="AT10727" t="str">
            <v>-POLIZA ESTABILIDAD ACTIVA</v>
          </cell>
          <cell r="AV10727" t="str">
            <v>sc</v>
          </cell>
        </row>
        <row r="10728">
          <cell r="AP10728">
            <v>24121018</v>
          </cell>
          <cell r="AQ10728">
            <v>14000310</v>
          </cell>
          <cell r="AR10728" t="str">
            <v>sd</v>
          </cell>
          <cell r="AS10728">
            <v>44018</v>
          </cell>
          <cell r="AT10728" t="str">
            <v>Calzada 8-POLIZA ESTABILIDAD ACTIVA</v>
          </cell>
          <cell r="AV10728" t="str">
            <v>sc</v>
          </cell>
        </row>
        <row r="10729">
          <cell r="AP10729">
            <v>24121018</v>
          </cell>
          <cell r="AQ10729">
            <v>14000310</v>
          </cell>
          <cell r="AR10729" t="str">
            <v>sd</v>
          </cell>
          <cell r="AS10729">
            <v>44250</v>
          </cell>
          <cell r="AT10729" t="str">
            <v>-POLIZA ESTABILIDAD ACTIVA</v>
          </cell>
          <cell r="AV10729" t="str">
            <v>sc</v>
          </cell>
        </row>
        <row r="10730">
          <cell r="AP10730">
            <v>91024367</v>
          </cell>
          <cell r="AQ10730">
            <v>13002186</v>
          </cell>
          <cell r="AR10730" t="str">
            <v>sd</v>
          </cell>
          <cell r="AS10730">
            <v>44018</v>
          </cell>
          <cell r="AT10730" t="str">
            <v>Puente 12-POLIZA ESTABILIDAD ACTIVA</v>
          </cell>
          <cell r="AV10730" t="str">
            <v>sc</v>
          </cell>
        </row>
        <row r="10731">
          <cell r="AP10731">
            <v>91024367</v>
          </cell>
          <cell r="AQ10731">
            <v>13002186</v>
          </cell>
          <cell r="AR10731" t="str">
            <v>sd</v>
          </cell>
          <cell r="AS10731">
            <v>44250</v>
          </cell>
          <cell r="AT10731" t="str">
            <v>-POLIZA ESTABILIDAD ACTIVA</v>
          </cell>
          <cell r="AV10731" t="str">
            <v>sc</v>
          </cell>
        </row>
        <row r="10732">
          <cell r="AP10732">
            <v>903130</v>
          </cell>
          <cell r="AQ10732">
            <v>50008284</v>
          </cell>
          <cell r="AR10732" t="str">
            <v>sd</v>
          </cell>
          <cell r="AS10732">
            <v>44250</v>
          </cell>
          <cell r="AT10732" t="str">
            <v>-POLIZA ESTABILIDAD ACTIVA</v>
          </cell>
          <cell r="AV10732" t="str">
            <v>sc</v>
          </cell>
        </row>
        <row r="10733">
          <cell r="AP10733">
            <v>902981</v>
          </cell>
          <cell r="AQ10733">
            <v>13000461</v>
          </cell>
          <cell r="AR10733" t="str">
            <v>sd</v>
          </cell>
          <cell r="AS10733">
            <v>44250</v>
          </cell>
          <cell r="AT10733" t="str">
            <v>-POLIZA ESTABILIDAD ACTIVA</v>
          </cell>
          <cell r="AV10733" t="str">
            <v>sc</v>
          </cell>
        </row>
        <row r="10734">
          <cell r="AP10734">
            <v>505103</v>
          </cell>
          <cell r="AQ10734">
            <v>1003546</v>
          </cell>
          <cell r="AR10734" t="str">
            <v>sd</v>
          </cell>
          <cell r="AS10734">
            <v>44250</v>
          </cell>
          <cell r="AT10734" t="str">
            <v>-POLIZA ESTABILIDAD ACTIVA</v>
          </cell>
          <cell r="AV10734" t="str">
            <v>sc</v>
          </cell>
        </row>
        <row r="10735">
          <cell r="AP10735">
            <v>505103</v>
          </cell>
          <cell r="AQ10735">
            <v>1003546</v>
          </cell>
          <cell r="AR10735" t="str">
            <v>sd</v>
          </cell>
          <cell r="AS10735">
            <v>42946</v>
          </cell>
          <cell r="AT10735" t="str">
            <v>Calzada12-POLIZA ESTABILIDAD ACTIVA</v>
          </cell>
          <cell r="AV10735" t="str">
            <v>sc</v>
          </cell>
        </row>
        <row r="10736">
          <cell r="AP10736">
            <v>91010606</v>
          </cell>
          <cell r="AQ10736">
            <v>1005186</v>
          </cell>
          <cell r="AR10736" t="str">
            <v>sd</v>
          </cell>
          <cell r="AS10736">
            <v>43555</v>
          </cell>
          <cell r="AT10736" t="str">
            <v>Puente8-POLIZA ESTABILIDAD ACTIVA</v>
          </cell>
          <cell r="AV10736" t="str">
            <v>sc</v>
          </cell>
        </row>
        <row r="10737">
          <cell r="AP10737">
            <v>91010696</v>
          </cell>
          <cell r="AQ10737">
            <v>1002314</v>
          </cell>
          <cell r="AR10737" t="str">
            <v>sd</v>
          </cell>
          <cell r="AS10737">
            <v>43412</v>
          </cell>
          <cell r="AT10737" t="str">
            <v>Anden 1-5 Calzada 2-4-POLIZA ESTABILIDAD ACTIVA</v>
          </cell>
          <cell r="AV10737" t="str">
            <v>sc</v>
          </cell>
        </row>
        <row r="10738">
          <cell r="AP10738">
            <v>24180807</v>
          </cell>
          <cell r="AQ10738">
            <v>16000325</v>
          </cell>
          <cell r="AR10738" t="str">
            <v>sd</v>
          </cell>
          <cell r="AS10738">
            <v>44099</v>
          </cell>
          <cell r="AT10738" t="str">
            <v>Anden 13-POLIZA ESTABILIDAD Y CALIDAD ACTIVA</v>
          </cell>
          <cell r="AV10738" t="str">
            <v>sc</v>
          </cell>
        </row>
        <row r="10739">
          <cell r="AP10739">
            <v>24120188</v>
          </cell>
          <cell r="AQ10739">
            <v>3000637</v>
          </cell>
          <cell r="AR10739" t="str">
            <v>sd</v>
          </cell>
          <cell r="AS10739">
            <v>43499</v>
          </cell>
          <cell r="AT10739" t="str">
            <v>-POLIZA ESTABILIDAD ACTIVA</v>
          </cell>
          <cell r="AV10739" t="str">
            <v>sc</v>
          </cell>
        </row>
        <row r="10740">
          <cell r="AP10740">
            <v>91011768</v>
          </cell>
          <cell r="AQ10740">
            <v>4000120</v>
          </cell>
          <cell r="AR10740" t="str">
            <v>sd</v>
          </cell>
          <cell r="AS10740">
            <v>42999</v>
          </cell>
          <cell r="AT10740" t="str">
            <v>Anden1-11-3 Calzada10-4-6-8 Ciclo2 Sep5-7-9-POLIZA ESTABILIDAD ACTIVA</v>
          </cell>
          <cell r="AV10740" t="str">
            <v>sc</v>
          </cell>
        </row>
        <row r="10741">
          <cell r="AP10741">
            <v>24120377</v>
          </cell>
          <cell r="AQ10741">
            <v>11005964</v>
          </cell>
          <cell r="AR10741" t="str">
            <v>sd</v>
          </cell>
          <cell r="AS10741">
            <v>44096</v>
          </cell>
          <cell r="AT10741" t="str">
            <v>Anden 1-9-POLIZA ESTABILIDAD ACTIVA</v>
          </cell>
          <cell r="AV10741" t="str">
            <v>sc</v>
          </cell>
        </row>
        <row r="10742">
          <cell r="AP10742">
            <v>24120844</v>
          </cell>
          <cell r="AQ10742">
            <v>3000711</v>
          </cell>
          <cell r="AR10742" t="str">
            <v>sd</v>
          </cell>
          <cell r="AS10742">
            <v>43499</v>
          </cell>
          <cell r="AT10742" t="str">
            <v>-POLIZA ESTABILIDAD ACTIVA</v>
          </cell>
          <cell r="AV10742" t="str">
            <v>sc</v>
          </cell>
        </row>
        <row r="10743">
          <cell r="AP10743">
            <v>2510526</v>
          </cell>
          <cell r="AQ10743">
            <v>3000643</v>
          </cell>
          <cell r="AR10743" t="str">
            <v>sd</v>
          </cell>
          <cell r="AS10743">
            <v>43499</v>
          </cell>
          <cell r="AT10743" t="str">
            <v>-POLIZA ESTABILIDAD ACTIVA</v>
          </cell>
          <cell r="AV10743" t="str">
            <v>sc</v>
          </cell>
        </row>
        <row r="10744">
          <cell r="AP10744">
            <v>91011347</v>
          </cell>
          <cell r="AQ10744">
            <v>3000381</v>
          </cell>
          <cell r="AR10744" t="str">
            <v>sd</v>
          </cell>
          <cell r="AS10744">
            <v>43499</v>
          </cell>
          <cell r="AT10744" t="str">
            <v>-POLIZA ESTABILIDAD ACTIVA</v>
          </cell>
          <cell r="AV10744" t="str">
            <v>sc</v>
          </cell>
        </row>
        <row r="10745">
          <cell r="AP10745">
            <v>24122552</v>
          </cell>
          <cell r="AQ10745">
            <v>50006880</v>
          </cell>
          <cell r="AR10745" t="str">
            <v>sd</v>
          </cell>
          <cell r="AS10745">
            <v>44250</v>
          </cell>
          <cell r="AT10745" t="str">
            <v>-POLIZA ESTABILIDAD ACTIVA</v>
          </cell>
          <cell r="AV10745" t="str">
            <v>sc</v>
          </cell>
        </row>
        <row r="10746">
          <cell r="AP10746">
            <v>24121920</v>
          </cell>
          <cell r="AQ10746">
            <v>50005957</v>
          </cell>
          <cell r="AR10746" t="str">
            <v>sd</v>
          </cell>
          <cell r="AS10746">
            <v>44250</v>
          </cell>
          <cell r="AT10746" t="str">
            <v>-POLIZA ESTABILIDAD ACTIVA</v>
          </cell>
          <cell r="AV10746" t="str">
            <v>sc</v>
          </cell>
        </row>
        <row r="10747">
          <cell r="AP10747">
            <v>24123584</v>
          </cell>
          <cell r="AQ10747">
            <v>11012639</v>
          </cell>
          <cell r="AR10747" t="str">
            <v>sd</v>
          </cell>
          <cell r="AS10747">
            <v>44096</v>
          </cell>
          <cell r="AT10747" t="str">
            <v>Anden 1-9-POLIZA ESTABILIDAD ACTIVA</v>
          </cell>
          <cell r="AV10747" t="str">
            <v>sc</v>
          </cell>
        </row>
        <row r="10748">
          <cell r="AP10748">
            <v>24119964</v>
          </cell>
          <cell r="AQ10748">
            <v>8003781</v>
          </cell>
          <cell r="AR10748" t="str">
            <v>sd</v>
          </cell>
          <cell r="AS10748">
            <v>44099</v>
          </cell>
          <cell r="AT10748" t="str">
            <v>Calzada 4-6-POLIZA ESTABILIDAD Y CALIDAD ACTIVA</v>
          </cell>
          <cell r="AV10748" t="str">
            <v>sc</v>
          </cell>
        </row>
        <row r="10749">
          <cell r="AP10749">
            <v>24122581</v>
          </cell>
          <cell r="AQ10749">
            <v>50006887</v>
          </cell>
          <cell r="AR10749" t="str">
            <v>sd</v>
          </cell>
          <cell r="AS10749">
            <v>44250</v>
          </cell>
          <cell r="AT10749" t="str">
            <v>-POLIZA ESTABILIDAD ACTIVA</v>
          </cell>
          <cell r="AV10749" t="str">
            <v>sc</v>
          </cell>
        </row>
        <row r="10750">
          <cell r="AP10750">
            <v>415984</v>
          </cell>
          <cell r="AQ10750">
            <v>18002178</v>
          </cell>
          <cell r="AR10750" t="str">
            <v>sd</v>
          </cell>
          <cell r="AS10750">
            <v>42999</v>
          </cell>
          <cell r="AT10750" t="str">
            <v>Anden1-11-3 Calzada10-4-6-8 Ciclo2 Sep5-7-9-POLIZA ESTABILIDAD ACTIVA</v>
          </cell>
          <cell r="AV10750" t="str">
            <v>sc</v>
          </cell>
        </row>
        <row r="10751">
          <cell r="AP10751">
            <v>514392</v>
          </cell>
          <cell r="AQ10751">
            <v>12001369</v>
          </cell>
          <cell r="AR10751" t="str">
            <v>sd</v>
          </cell>
          <cell r="AS10751">
            <v>44250</v>
          </cell>
          <cell r="AT10751" t="str">
            <v>-POLIZA ESTABILIDAD ACTIVA</v>
          </cell>
          <cell r="AV10751" t="str">
            <v>sc</v>
          </cell>
        </row>
        <row r="10752">
          <cell r="AP10752">
            <v>514392</v>
          </cell>
          <cell r="AQ10752">
            <v>12001369</v>
          </cell>
          <cell r="AR10752" t="str">
            <v>sd</v>
          </cell>
          <cell r="AS10752">
            <v>44119</v>
          </cell>
          <cell r="AT10752" t="str">
            <v>Calzada 6-POLIZA ESTABILIDAD ACTIVA</v>
          </cell>
          <cell r="AV10752" t="str">
            <v>sc</v>
          </cell>
        </row>
        <row r="10753">
          <cell r="AP10753">
            <v>531214</v>
          </cell>
          <cell r="AQ10753">
            <v>11002037</v>
          </cell>
          <cell r="AR10753" t="str">
            <v>sd</v>
          </cell>
          <cell r="AS10753">
            <v>44584</v>
          </cell>
          <cell r="AT10753" t="str">
            <v>-POLIZA ESTABILIDAD ACTIVA</v>
          </cell>
          <cell r="AV10753" t="str">
            <v>Buen estado</v>
          </cell>
        </row>
        <row r="10754">
          <cell r="AP10754">
            <v>601808</v>
          </cell>
          <cell r="AQ10754">
            <v>7005365</v>
          </cell>
          <cell r="AR10754" t="str">
            <v>sd</v>
          </cell>
          <cell r="AS10754">
            <v>44048</v>
          </cell>
          <cell r="AT10754" t="str">
            <v>Calzada 4-6-POLIZA ESTABILIDAD ACTIVA</v>
          </cell>
          <cell r="AV10754" t="str">
            <v>sc</v>
          </cell>
        </row>
        <row r="10755">
          <cell r="AP10755">
            <v>507851</v>
          </cell>
          <cell r="AQ10755">
            <v>1001388</v>
          </cell>
          <cell r="AR10755" t="str">
            <v>sd</v>
          </cell>
          <cell r="AS10755">
            <v>44250</v>
          </cell>
          <cell r="AT10755" t="str">
            <v>-POLIZA ESTABILIDAD ACTIVA</v>
          </cell>
          <cell r="AV10755" t="str">
            <v>sc</v>
          </cell>
        </row>
        <row r="10756">
          <cell r="AP10756">
            <v>24119625</v>
          </cell>
          <cell r="AQ10756">
            <v>1001309</v>
          </cell>
          <cell r="AR10756" t="str">
            <v>sd</v>
          </cell>
          <cell r="AS10756">
            <v>44250</v>
          </cell>
          <cell r="AT10756" t="str">
            <v>-POLIZA ESTABILIDAD ACTIVA</v>
          </cell>
          <cell r="AV10756" t="str">
            <v>sc</v>
          </cell>
        </row>
        <row r="10757">
          <cell r="AP10757">
            <v>505095</v>
          </cell>
          <cell r="AQ10757">
            <v>1003546</v>
          </cell>
          <cell r="AR10757" t="str">
            <v>sd</v>
          </cell>
          <cell r="AS10757">
            <v>44250</v>
          </cell>
          <cell r="AT10757" t="str">
            <v>-POLIZA ESTABILIDAD ACTIVA</v>
          </cell>
          <cell r="AV10757" t="str">
            <v>sc</v>
          </cell>
        </row>
        <row r="10758">
          <cell r="AP10758">
            <v>505095</v>
          </cell>
          <cell r="AQ10758">
            <v>1003546</v>
          </cell>
          <cell r="AR10758" t="str">
            <v>sd</v>
          </cell>
          <cell r="AS10758">
            <v>42946</v>
          </cell>
          <cell r="AT10758" t="str">
            <v>Calzada12-POLIZA ESTABILIDAD ACTIVA</v>
          </cell>
          <cell r="AV10758" t="str">
            <v>sc</v>
          </cell>
        </row>
        <row r="10759">
          <cell r="AP10759">
            <v>506296</v>
          </cell>
          <cell r="AQ10759">
            <v>1001147</v>
          </cell>
          <cell r="AR10759" t="str">
            <v>sd</v>
          </cell>
          <cell r="AS10759">
            <v>44250</v>
          </cell>
          <cell r="AT10759" t="str">
            <v>-POLIZA ESTABILIDAD ACTIVA</v>
          </cell>
          <cell r="AV10759" t="str">
            <v>sc</v>
          </cell>
        </row>
        <row r="10760">
          <cell r="AP10760">
            <v>24120603</v>
          </cell>
          <cell r="AQ10760">
            <v>11011789</v>
          </cell>
          <cell r="AR10760" t="str">
            <v>sd</v>
          </cell>
          <cell r="AS10760">
            <v>44096</v>
          </cell>
          <cell r="AT10760" t="str">
            <v>Anden 1-9-POLIZA ESTABILIDAD ACTIVA</v>
          </cell>
          <cell r="AV10760" t="str">
            <v>sc</v>
          </cell>
        </row>
        <row r="10761">
          <cell r="AP10761">
            <v>91019740</v>
          </cell>
          <cell r="AQ10761">
            <v>3002572</v>
          </cell>
          <cell r="AR10761" t="str">
            <v>sd</v>
          </cell>
          <cell r="AS10761">
            <v>43499</v>
          </cell>
          <cell r="AT10761" t="str">
            <v>-POLIZA ESTABILIDAD ACTIVA</v>
          </cell>
          <cell r="AV10761" t="str">
            <v>sc</v>
          </cell>
        </row>
        <row r="10762">
          <cell r="AP10762">
            <v>24119915</v>
          </cell>
          <cell r="AQ10762">
            <v>8002345</v>
          </cell>
          <cell r="AR10762" t="str">
            <v>sd</v>
          </cell>
          <cell r="AS10762">
            <v>44099</v>
          </cell>
          <cell r="AT10762" t="str">
            <v>Calzada 4-6-POLIZA ESTABILIDAD Y CALIDAD ACTIVA</v>
          </cell>
          <cell r="AV10762" t="str">
            <v>sc</v>
          </cell>
        </row>
        <row r="10763">
          <cell r="AP10763">
            <v>143888</v>
          </cell>
          <cell r="AQ10763">
            <v>3000569</v>
          </cell>
          <cell r="AR10763" t="str">
            <v>sd</v>
          </cell>
          <cell r="AS10763">
            <v>43499</v>
          </cell>
          <cell r="AT10763" t="str">
            <v>-POLIZA ESTABILIDAD ACTIVA</v>
          </cell>
          <cell r="AV10763" t="str">
            <v>sc</v>
          </cell>
        </row>
        <row r="10764">
          <cell r="AP10764">
            <v>24122598</v>
          </cell>
          <cell r="AQ10764">
            <v>50006891</v>
          </cell>
          <cell r="AR10764" t="str">
            <v>sd</v>
          </cell>
          <cell r="AS10764">
            <v>44250</v>
          </cell>
          <cell r="AT10764" t="str">
            <v>-POLIZA ESTABILIDAD ACTIVA</v>
          </cell>
          <cell r="AV10764" t="str">
            <v>sc</v>
          </cell>
        </row>
        <row r="10765">
          <cell r="AP10765">
            <v>505881</v>
          </cell>
          <cell r="AQ10765">
            <v>1004056</v>
          </cell>
          <cell r="AR10765" t="str">
            <v>sd</v>
          </cell>
          <cell r="AS10765">
            <v>42946</v>
          </cell>
          <cell r="AT10765" t="str">
            <v>Calzada14-POLIZA ESTABILIDAD ACTIVA</v>
          </cell>
          <cell r="AV10765" t="str">
            <v>sc</v>
          </cell>
        </row>
        <row r="10766">
          <cell r="AP10766">
            <v>24123455</v>
          </cell>
          <cell r="AQ10766">
            <v>50008122</v>
          </cell>
          <cell r="AR10766" t="str">
            <v>sd</v>
          </cell>
          <cell r="AS10766">
            <v>44053</v>
          </cell>
          <cell r="AT10766" t="str">
            <v>Puente 12-POLIZA ESTABILIDAD ACTIVA</v>
          </cell>
          <cell r="AV10766" t="str">
            <v>sc</v>
          </cell>
        </row>
        <row r="10767">
          <cell r="AP10767">
            <v>505996</v>
          </cell>
          <cell r="AQ10767">
            <v>1001682</v>
          </cell>
          <cell r="AR10767" t="str">
            <v>sd</v>
          </cell>
          <cell r="AS10767">
            <v>44250</v>
          </cell>
          <cell r="AT10767" t="str">
            <v>-POLIZA ESTABILIDAD ACTIVA</v>
          </cell>
          <cell r="AV10767" t="str">
            <v>sc</v>
          </cell>
        </row>
        <row r="10768">
          <cell r="AP10768">
            <v>150706</v>
          </cell>
          <cell r="AQ10768">
            <v>8010292</v>
          </cell>
          <cell r="AR10768" t="str">
            <v>sd</v>
          </cell>
          <cell r="AS10768">
            <v>42962</v>
          </cell>
          <cell r="AT10768" t="str">
            <v>Calzada2-POLIZA ESTABILIDAD ACTIVA</v>
          </cell>
          <cell r="AV10768" t="str">
            <v>sc</v>
          </cell>
        </row>
        <row r="10769">
          <cell r="AP10769">
            <v>515140</v>
          </cell>
          <cell r="AQ10769">
            <v>10000679</v>
          </cell>
          <cell r="AR10769" t="str">
            <v>sd</v>
          </cell>
          <cell r="AS10769">
            <v>44119</v>
          </cell>
          <cell r="AT10769" t="str">
            <v>Calzada 4-POLIZA ESTABILIDAD ACTIVA</v>
          </cell>
          <cell r="AV10769" t="str">
            <v>sc</v>
          </cell>
        </row>
        <row r="10770">
          <cell r="AP10770">
            <v>307013</v>
          </cell>
          <cell r="AQ10770">
            <v>5007270</v>
          </cell>
          <cell r="AR10770" t="str">
            <v>sd</v>
          </cell>
          <cell r="AS10770">
            <v>42733</v>
          </cell>
          <cell r="AT10770" t="str">
            <v>Anden1-5 Calzada2-4 Sep3-POLIZA ESTABILIDAD ACTIVA</v>
          </cell>
          <cell r="AV10770" t="str">
            <v>sc</v>
          </cell>
        </row>
        <row r="10771">
          <cell r="AP10771">
            <v>472984</v>
          </cell>
          <cell r="AQ10771">
            <v>19013013</v>
          </cell>
          <cell r="AR10771" t="str">
            <v>sd</v>
          </cell>
          <cell r="AS10771">
            <v>44187</v>
          </cell>
          <cell r="AT10771" t="str">
            <v>Separador 3 Estación Transmilenio 12-POLIZA ESTABILIDAD ACTIVA</v>
          </cell>
          <cell r="AV10771" t="str">
            <v>sc</v>
          </cell>
        </row>
        <row r="10772">
          <cell r="AP10772">
            <v>903936</v>
          </cell>
          <cell r="AQ10772">
            <v>12002884</v>
          </cell>
          <cell r="AR10772" t="str">
            <v>sd</v>
          </cell>
          <cell r="AS10772">
            <v>44250</v>
          </cell>
          <cell r="AT10772" t="str">
            <v>-POLIZA ESTABILIDAD ACTIVA</v>
          </cell>
          <cell r="AV10772" t="str">
            <v>sc</v>
          </cell>
        </row>
        <row r="10773">
          <cell r="AP10773">
            <v>606026</v>
          </cell>
          <cell r="AQ10773">
            <v>18001625</v>
          </cell>
          <cell r="AR10773" t="str">
            <v>sd</v>
          </cell>
          <cell r="AS10773">
            <v>43065</v>
          </cell>
          <cell r="AT10773" t="str">
            <v>Calzada6-POLIZA ESTABILIDAD ACTIVA</v>
          </cell>
          <cell r="AV10773" t="str">
            <v>sc</v>
          </cell>
        </row>
        <row r="10774">
          <cell r="AP10774">
            <v>91015840</v>
          </cell>
          <cell r="AQ10774">
            <v>5007709</v>
          </cell>
          <cell r="AR10774" t="str">
            <v>sd</v>
          </cell>
          <cell r="AS10774">
            <v>42733</v>
          </cell>
          <cell r="AT10774" t="str">
            <v>Anden1-5 Calzada2-4 Sep3-POLIZA ESTABILIDAD ACTIVA</v>
          </cell>
          <cell r="AV10774" t="str">
            <v>sc</v>
          </cell>
        </row>
        <row r="10775">
          <cell r="AP10775">
            <v>297483</v>
          </cell>
          <cell r="AQ10775">
            <v>5003445</v>
          </cell>
          <cell r="AR10775" t="str">
            <v>sd</v>
          </cell>
          <cell r="AS10775">
            <v>42912</v>
          </cell>
          <cell r="AT10775" t="str">
            <v>Calzada4-POLIZA ESTABILIDAD ACTIVA</v>
          </cell>
          <cell r="AV10775" t="str">
            <v>sc</v>
          </cell>
        </row>
        <row r="10776">
          <cell r="AP10776">
            <v>457817</v>
          </cell>
          <cell r="AQ10776">
            <v>19008812</v>
          </cell>
          <cell r="AR10776" t="str">
            <v>sd</v>
          </cell>
          <cell r="AS10776">
            <v>44466</v>
          </cell>
          <cell r="AT10776" t="str">
            <v>-POLIZA ESTABILIDAD ACTIVA</v>
          </cell>
          <cell r="AV10776" t="str">
            <v>POLIZA ESTABILIDAD activa IDU 1718/19</v>
          </cell>
        </row>
        <row r="10777">
          <cell r="AP10777">
            <v>91015839</v>
          </cell>
          <cell r="AQ10777">
            <v>5007704</v>
          </cell>
          <cell r="AR10777" t="str">
            <v>sd</v>
          </cell>
          <cell r="AS10777">
            <v>42733</v>
          </cell>
          <cell r="AT10777" t="str">
            <v>Anden1-5 Calzada2-POLIZA ESTABILIDAD ACTIVA</v>
          </cell>
          <cell r="AV10777" t="str">
            <v>sc</v>
          </cell>
        </row>
        <row r="10778">
          <cell r="AP10778">
            <v>458712</v>
          </cell>
          <cell r="AQ10778">
            <v>19009229</v>
          </cell>
          <cell r="AR10778" t="str">
            <v>sd</v>
          </cell>
          <cell r="AS10778">
            <v>44466</v>
          </cell>
          <cell r="AT10778" t="str">
            <v>-POLIZA ESTABILIDAD ACTIVA</v>
          </cell>
          <cell r="AV10778" t="str">
            <v>POLIZA ESTABILIDAD activa IDU 1718/14</v>
          </cell>
        </row>
        <row r="10779">
          <cell r="AP10779">
            <v>24121700</v>
          </cell>
          <cell r="AQ10779">
            <v>50002316</v>
          </cell>
          <cell r="AR10779" t="str">
            <v>sd</v>
          </cell>
          <cell r="AS10779">
            <v>44250</v>
          </cell>
          <cell r="AT10779" t="str">
            <v>-POLIZA ESTABILIDAD ACTIVA</v>
          </cell>
          <cell r="AV10779" t="str">
            <v>sc</v>
          </cell>
        </row>
        <row r="10780">
          <cell r="AP10780">
            <v>24121700</v>
          </cell>
          <cell r="AQ10780">
            <v>50002316</v>
          </cell>
          <cell r="AR10780" t="str">
            <v>sd</v>
          </cell>
          <cell r="AS10780">
            <v>44250</v>
          </cell>
          <cell r="AT10780" t="str">
            <v>-POLIZA ESTABILIDAD ACTIVA</v>
          </cell>
          <cell r="AV10780" t="str">
            <v>sc</v>
          </cell>
        </row>
        <row r="10781">
          <cell r="AP10781">
            <v>511197</v>
          </cell>
          <cell r="AQ10781">
            <v>14000748</v>
          </cell>
          <cell r="AR10781" t="str">
            <v>sd</v>
          </cell>
          <cell r="AS10781">
            <v>44172</v>
          </cell>
          <cell r="AT10781" t="str">
            <v>Calzada 4-6 Separador 5-POLIZA ESTABILIDAD ACTIVA</v>
          </cell>
          <cell r="AV10781" t="str">
            <v>sc</v>
          </cell>
        </row>
        <row r="10782">
          <cell r="AP10782">
            <v>91018888</v>
          </cell>
          <cell r="AQ10782">
            <v>9001036</v>
          </cell>
          <cell r="AR10782" t="str">
            <v>sd</v>
          </cell>
          <cell r="AS10782">
            <v>42978</v>
          </cell>
          <cell r="AT10782" t="str">
            <v>Anden1-11 Calzada10-2-4-8 Ciclo6 Sep3-5-7-9-POLIZA ESTABILIDAD ACTIVA</v>
          </cell>
          <cell r="AV10782" t="str">
            <v>sc</v>
          </cell>
        </row>
        <row r="10783">
          <cell r="AP10783">
            <v>2501916</v>
          </cell>
          <cell r="AQ10783">
            <v>7005429</v>
          </cell>
          <cell r="AR10783" t="str">
            <v>sd</v>
          </cell>
          <cell r="AS10783">
            <v>44048</v>
          </cell>
          <cell r="AT10783" t="str">
            <v>Calzada 2-4-6-POLIZA ESTABILIDAD ACTIVA</v>
          </cell>
          <cell r="AV10783" t="str">
            <v>sc</v>
          </cell>
        </row>
        <row r="10784">
          <cell r="AP10784">
            <v>385091</v>
          </cell>
          <cell r="AQ10784">
            <v>9001935</v>
          </cell>
          <cell r="AR10784" t="str">
            <v>sd</v>
          </cell>
          <cell r="AS10784">
            <v>44480</v>
          </cell>
          <cell r="AT10784" t="str">
            <v>-POLIZA ESTABILIDAD ACTIVA</v>
          </cell>
          <cell r="AV10784" t="str">
            <v>VIABLE</v>
          </cell>
        </row>
        <row r="10785">
          <cell r="AP10785">
            <v>456869</v>
          </cell>
          <cell r="AQ10785">
            <v>19008372</v>
          </cell>
          <cell r="AR10785" t="str">
            <v>sd</v>
          </cell>
          <cell r="AS10785">
            <v>44466</v>
          </cell>
          <cell r="AT10785" t="str">
            <v>-POLIZA ESTABILIDAD ACTIVA</v>
          </cell>
          <cell r="AV10785" t="str">
            <v>POLIZA ESTABILIDAD activa IDU 1718/14</v>
          </cell>
        </row>
        <row r="10786">
          <cell r="AP10786">
            <v>303932</v>
          </cell>
          <cell r="AQ10786">
            <v>5006290</v>
          </cell>
          <cell r="AR10786" t="str">
            <v>sd</v>
          </cell>
          <cell r="AS10786">
            <v>42733</v>
          </cell>
          <cell r="AT10786" t="str">
            <v>Anden1-5 Calzada2-4 Sep3-POLIZA ESTABILIDAD ACTIVA</v>
          </cell>
          <cell r="AV10786" t="str">
            <v>sc</v>
          </cell>
        </row>
        <row r="10787">
          <cell r="AP10787">
            <v>91024190</v>
          </cell>
          <cell r="AQ10787">
            <v>9000833</v>
          </cell>
          <cell r="AR10787" t="str">
            <v>sd</v>
          </cell>
          <cell r="AS10787">
            <v>42978</v>
          </cell>
          <cell r="AT10787" t="str">
            <v>A1-18Cal11-13-15-16-2-4-6-8Ci10Sep12-14-16-3-5-7-9-POLIZA ESTABILIDAD ACTIVA</v>
          </cell>
          <cell r="AV10787" t="str">
            <v>sc</v>
          </cell>
        </row>
        <row r="10788">
          <cell r="AP10788">
            <v>903657</v>
          </cell>
          <cell r="AQ10788">
            <v>12000920</v>
          </cell>
          <cell r="AR10788" t="str">
            <v>sd</v>
          </cell>
          <cell r="AS10788">
            <v>44250</v>
          </cell>
          <cell r="AT10788" t="str">
            <v>-POLIZA ESTABILIDAD ACTIVA</v>
          </cell>
          <cell r="AV10788" t="str">
            <v>sc</v>
          </cell>
        </row>
        <row r="10789">
          <cell r="AP10789">
            <v>24121508</v>
          </cell>
          <cell r="AQ10789">
            <v>19000003</v>
          </cell>
          <cell r="AR10789" t="str">
            <v>sd</v>
          </cell>
          <cell r="AS10789">
            <v>44187</v>
          </cell>
          <cell r="AT10789" t="str">
            <v>Puente 12-POLIZA ESTABILIDAD ACTIVA</v>
          </cell>
          <cell r="AV10789" t="str">
            <v>sc</v>
          </cell>
        </row>
        <row r="10790">
          <cell r="AP10790">
            <v>24121508</v>
          </cell>
          <cell r="AQ10790">
            <v>19000003</v>
          </cell>
          <cell r="AR10790" t="str">
            <v>sd</v>
          </cell>
          <cell r="AS10790">
            <v>44018</v>
          </cell>
          <cell r="AT10790" t="str">
            <v>Puente 12-POLIZA ESTABILIDAD ACTIVA</v>
          </cell>
          <cell r="AV10790" t="str">
            <v>sc</v>
          </cell>
        </row>
        <row r="10791">
          <cell r="AP10791">
            <v>506184</v>
          </cell>
          <cell r="AQ10791">
            <v>1001394</v>
          </cell>
          <cell r="AR10791" t="str">
            <v>sd</v>
          </cell>
          <cell r="AS10791">
            <v>42946</v>
          </cell>
          <cell r="AT10791" t="str">
            <v>Calzada8-POLIZA ESTABILIDAD ACTIVA</v>
          </cell>
          <cell r="AV10791" t="str">
            <v>sc</v>
          </cell>
        </row>
        <row r="10792">
          <cell r="AP10792">
            <v>91010698</v>
          </cell>
          <cell r="AQ10792">
            <v>1001874</v>
          </cell>
          <cell r="AR10792" t="str">
            <v>sd</v>
          </cell>
          <cell r="AS10792">
            <v>43412</v>
          </cell>
          <cell r="AT10792" t="str">
            <v>Anden 1-7 Calzada 2-4 Separador 3-5 Cicloruta 6-POLIZA ESTABILIDAD ACTIVA</v>
          </cell>
          <cell r="AV10792" t="str">
            <v>sc</v>
          </cell>
        </row>
        <row r="10793">
          <cell r="AP10793">
            <v>24119695</v>
          </cell>
          <cell r="AQ10793">
            <v>1003760</v>
          </cell>
          <cell r="AR10793" t="str">
            <v>sd</v>
          </cell>
          <cell r="AS10793">
            <v>43821</v>
          </cell>
          <cell r="AT10793" t="str">
            <v>Puente16-POLIZA ESTABILIDAD ACTIVA</v>
          </cell>
          <cell r="AV10793" t="str">
            <v>sc</v>
          </cell>
        </row>
        <row r="10794">
          <cell r="AP10794">
            <v>24119695</v>
          </cell>
          <cell r="AQ10794">
            <v>1003760</v>
          </cell>
          <cell r="AR10794" t="str">
            <v>sd</v>
          </cell>
          <cell r="AS10794">
            <v>43797</v>
          </cell>
          <cell r="AT10794" t="str">
            <v>Calzada 2- 6, Puente 16-POLIZA ESTABILIDAD ACTIVA</v>
          </cell>
          <cell r="AV10794" t="str">
            <v>sc</v>
          </cell>
        </row>
        <row r="10795">
          <cell r="AP10795">
            <v>24130671</v>
          </cell>
          <cell r="AQ10795">
            <v>50008283</v>
          </cell>
          <cell r="AR10795" t="str">
            <v>sd</v>
          </cell>
          <cell r="AS10795">
            <v>43555</v>
          </cell>
          <cell r="AT10795" t="str">
            <v>Puente1-POLIZA ESTABILIDAD ACTIVA</v>
          </cell>
          <cell r="AV10795" t="str">
            <v>sc</v>
          </cell>
        </row>
        <row r="10796">
          <cell r="AP10796">
            <v>91014283</v>
          </cell>
          <cell r="AQ10796">
            <v>6001857</v>
          </cell>
          <cell r="AR10796" t="str">
            <v>sd</v>
          </cell>
          <cell r="AS10796">
            <v>43307</v>
          </cell>
          <cell r="AT10796" t="str">
            <v>Calzada2-POLIZA ESTABILIDAD ACTIVA</v>
          </cell>
          <cell r="AV10796" t="str">
            <v>poliza estabilidad activa IDU 072/08</v>
          </cell>
        </row>
        <row r="10797">
          <cell r="AP10797">
            <v>384185</v>
          </cell>
          <cell r="AQ10797">
            <v>9001609</v>
          </cell>
          <cell r="AR10797" t="str">
            <v>sd</v>
          </cell>
          <cell r="AS10797">
            <v>43142</v>
          </cell>
          <cell r="AT10797" t="str">
            <v>Calzada2-POLIZA ESTABILIDAD ACTIVA</v>
          </cell>
          <cell r="AV10797" t="str">
            <v>VIABLE</v>
          </cell>
        </row>
        <row r="10798">
          <cell r="AP10798">
            <v>513235</v>
          </cell>
          <cell r="AQ10798">
            <v>8008966</v>
          </cell>
          <cell r="AR10798" t="str">
            <v>sd</v>
          </cell>
          <cell r="AS10798">
            <v>44048</v>
          </cell>
          <cell r="AT10798" t="str">
            <v>Calzada 2-POLIZA ESTABILIDAD ACTIVA</v>
          </cell>
          <cell r="AV10798" t="str">
            <v>sc</v>
          </cell>
        </row>
        <row r="10799">
          <cell r="AP10799">
            <v>511430</v>
          </cell>
          <cell r="AQ10799">
            <v>13000159</v>
          </cell>
          <cell r="AR10799" t="str">
            <v>sd</v>
          </cell>
          <cell r="AS10799">
            <v>43748</v>
          </cell>
          <cell r="AT10799" t="str">
            <v>Anden 5-POLIZA ESTABILIDAD ACTIVA</v>
          </cell>
          <cell r="AV10799" t="str">
            <v>MVA</v>
          </cell>
        </row>
        <row r="10800">
          <cell r="AP10800">
            <v>24122936</v>
          </cell>
          <cell r="AQ10800">
            <v>50007096</v>
          </cell>
          <cell r="AR10800" t="str">
            <v>sd</v>
          </cell>
          <cell r="AS10800">
            <v>43797</v>
          </cell>
          <cell r="AT10800" t="str">
            <v>Calzada 6-8-POLIZA ESTABILIDAD ACTIVA</v>
          </cell>
          <cell r="AV10800" t="str">
            <v>sc</v>
          </cell>
        </row>
        <row r="10801">
          <cell r="AP10801">
            <v>514388</v>
          </cell>
          <cell r="AQ10801">
            <v>12001369</v>
          </cell>
          <cell r="AR10801" t="str">
            <v>sd</v>
          </cell>
          <cell r="AS10801">
            <v>44250</v>
          </cell>
          <cell r="AT10801" t="str">
            <v>-POLIZA ESTABILIDAD ACTIVA</v>
          </cell>
          <cell r="AV10801" t="str">
            <v>sc</v>
          </cell>
        </row>
        <row r="10802">
          <cell r="AP10802">
            <v>514388</v>
          </cell>
          <cell r="AQ10802">
            <v>12001369</v>
          </cell>
          <cell r="AR10802" t="str">
            <v>sd</v>
          </cell>
          <cell r="AS10802">
            <v>44119</v>
          </cell>
          <cell r="AT10802" t="str">
            <v>Calzada 6-POLIZA ESTABILIDAD ACTIVA</v>
          </cell>
          <cell r="AV10802" t="str">
            <v>sc</v>
          </cell>
        </row>
        <row r="10803">
          <cell r="AP10803">
            <v>24122329</v>
          </cell>
          <cell r="AQ10803">
            <v>50006513</v>
          </cell>
          <cell r="AR10803" t="str">
            <v>sd</v>
          </cell>
          <cell r="AS10803">
            <v>44099</v>
          </cell>
          <cell r="AT10803" t="str">
            <v>Calzada 2-4-6-POLIZA ESTABILIDAD Y CALIDAD ACTIVA</v>
          </cell>
          <cell r="AV10803" t="str">
            <v>sc</v>
          </cell>
        </row>
        <row r="10804">
          <cell r="AP10804">
            <v>505710</v>
          </cell>
          <cell r="AQ10804">
            <v>1002607</v>
          </cell>
          <cell r="AR10804" t="str">
            <v>sd</v>
          </cell>
          <cell r="AS10804">
            <v>44250</v>
          </cell>
          <cell r="AT10804" t="str">
            <v>-POLIZA ESTABILIDAD ACTIVA</v>
          </cell>
          <cell r="AV10804" t="str">
            <v>sc</v>
          </cell>
        </row>
        <row r="10805">
          <cell r="AP10805">
            <v>24119771</v>
          </cell>
          <cell r="AQ10805">
            <v>2000112</v>
          </cell>
          <cell r="AR10805" t="str">
            <v>sd</v>
          </cell>
          <cell r="AS10805">
            <v>43450</v>
          </cell>
          <cell r="AT10805" t="str">
            <v>Puente16-POLIZA ESTABILIDAD ACTIVA</v>
          </cell>
          <cell r="AV10805" t="str">
            <v>sc</v>
          </cell>
        </row>
        <row r="10806">
          <cell r="AP10806">
            <v>24119771</v>
          </cell>
          <cell r="AQ10806">
            <v>2000112</v>
          </cell>
          <cell r="AR10806" t="str">
            <v>sd</v>
          </cell>
          <cell r="AS10806">
            <v>42946</v>
          </cell>
          <cell r="AT10806" t="str">
            <v>Calzada4-8-POLIZA ESTABILIDAD ACTIVA</v>
          </cell>
          <cell r="AV10806" t="str">
            <v>sc</v>
          </cell>
        </row>
        <row r="10807">
          <cell r="AP10807">
            <v>24119771</v>
          </cell>
          <cell r="AQ10807">
            <v>2000112</v>
          </cell>
          <cell r="AR10807" t="str">
            <v>sd</v>
          </cell>
          <cell r="AS10807">
            <v>44250</v>
          </cell>
          <cell r="AT10807" t="str">
            <v>-POLIZA ESTABILIDAD ACTIVA</v>
          </cell>
          <cell r="AV10807" t="str">
            <v>sc</v>
          </cell>
        </row>
        <row r="10808">
          <cell r="AP10808">
            <v>383513</v>
          </cell>
          <cell r="AQ10808">
            <v>9001358</v>
          </cell>
          <cell r="AR10808" t="str">
            <v>sd</v>
          </cell>
          <cell r="AS10808">
            <v>43439</v>
          </cell>
          <cell r="AT10808" t="str">
            <v>Calzada2-POLIZA ESTABILIDAD ACTIVA</v>
          </cell>
          <cell r="AV10808" t="str">
            <v>VIABLE</v>
          </cell>
        </row>
        <row r="10809">
          <cell r="AP10809">
            <v>512265</v>
          </cell>
          <cell r="AQ10809">
            <v>3000755</v>
          </cell>
          <cell r="AR10809" t="str">
            <v>sd</v>
          </cell>
          <cell r="AS10809">
            <v>43499</v>
          </cell>
          <cell r="AT10809" t="str">
            <v>-POLIZA ESTABILIDAD ACTIVA</v>
          </cell>
          <cell r="AV10809" t="str">
            <v>sc</v>
          </cell>
        </row>
        <row r="10810">
          <cell r="AP10810">
            <v>24119629</v>
          </cell>
          <cell r="AQ10810">
            <v>1001319</v>
          </cell>
          <cell r="AR10810" t="str">
            <v>sd</v>
          </cell>
          <cell r="AS10810">
            <v>44250</v>
          </cell>
          <cell r="AT10810" t="str">
            <v>-POLIZA ESTABILIDAD ACTIVA</v>
          </cell>
          <cell r="AV10810" t="str">
            <v>sc</v>
          </cell>
        </row>
        <row r="10811">
          <cell r="AP10811">
            <v>24119629</v>
          </cell>
          <cell r="AQ10811">
            <v>1001319</v>
          </cell>
          <cell r="AR10811" t="str">
            <v>sd</v>
          </cell>
          <cell r="AS10811">
            <v>42946</v>
          </cell>
          <cell r="AT10811" t="str">
            <v>Calzada10-POLIZA ESTABILIDAD ACTIVA</v>
          </cell>
          <cell r="AV10811" t="str">
            <v>sc</v>
          </cell>
        </row>
        <row r="10812">
          <cell r="AP10812">
            <v>507951</v>
          </cell>
          <cell r="AQ10812">
            <v>1006381</v>
          </cell>
          <cell r="AR10812" t="str">
            <v>sd</v>
          </cell>
          <cell r="AS10812">
            <v>44250</v>
          </cell>
          <cell r="AT10812" t="str">
            <v>-POLIZA ESTABILIDAD ACTIVA</v>
          </cell>
          <cell r="AV10812" t="str">
            <v>sc</v>
          </cell>
        </row>
        <row r="10813">
          <cell r="AP10813">
            <v>900160</v>
          </cell>
          <cell r="AQ10813">
            <v>16000293</v>
          </cell>
          <cell r="AR10813" t="str">
            <v>sd</v>
          </cell>
          <cell r="AS10813">
            <v>42949</v>
          </cell>
          <cell r="AT10813" t="str">
            <v>Calzada2 Sep3-POLIZA ESTABILIDAD ACTIVA</v>
          </cell>
          <cell r="AV10813" t="str">
            <v>sc</v>
          </cell>
        </row>
        <row r="10814">
          <cell r="AP10814">
            <v>903646</v>
          </cell>
          <cell r="AQ10814">
            <v>12000861</v>
          </cell>
          <cell r="AR10814" t="str">
            <v>sd</v>
          </cell>
          <cell r="AS10814">
            <v>44250</v>
          </cell>
          <cell r="AT10814" t="str">
            <v>-POLIZA ESTABILIDAD ACTIVA</v>
          </cell>
          <cell r="AV10814" t="str">
            <v>sc</v>
          </cell>
        </row>
        <row r="10815">
          <cell r="AP10815">
            <v>24120177</v>
          </cell>
          <cell r="AQ10815">
            <v>3000538</v>
          </cell>
          <cell r="AR10815" t="str">
            <v>sd</v>
          </cell>
          <cell r="AS10815">
            <v>43499</v>
          </cell>
          <cell r="AT10815" t="str">
            <v>-POLIZA ESTABILIDAD ACTIVA</v>
          </cell>
          <cell r="AV10815" t="str">
            <v>sc</v>
          </cell>
        </row>
        <row r="10816">
          <cell r="AP10816">
            <v>91012178</v>
          </cell>
          <cell r="AQ10816">
            <v>3000223</v>
          </cell>
          <cell r="AR10816" t="str">
            <v>sd</v>
          </cell>
          <cell r="AS10816">
            <v>43499</v>
          </cell>
          <cell r="AT10816" t="str">
            <v>-POLIZA ESTABILIDAD ACTIVA</v>
          </cell>
          <cell r="AV10816" t="str">
            <v>sc</v>
          </cell>
        </row>
        <row r="10817">
          <cell r="AP10817">
            <v>91015844</v>
          </cell>
          <cell r="AQ10817">
            <v>5006394</v>
          </cell>
          <cell r="AR10817" t="str">
            <v>sd</v>
          </cell>
          <cell r="AS10817">
            <v>42733</v>
          </cell>
          <cell r="AT10817" t="str">
            <v>Anden1-5 Calzada2-4 Sep3-POLIZA ESTABILIDAD ACTIVA</v>
          </cell>
          <cell r="AV10817" t="str">
            <v>sc</v>
          </cell>
        </row>
        <row r="10818">
          <cell r="AP10818">
            <v>91018860</v>
          </cell>
          <cell r="AQ10818">
            <v>9004289</v>
          </cell>
          <cell r="AR10818" t="str">
            <v>sd</v>
          </cell>
          <cell r="AS10818">
            <v>42978</v>
          </cell>
          <cell r="AT10818" t="str">
            <v>Anden1-11 Calzada10-2-4-8 Ciclo6 Sep3-5-7-9-POLIZA ESTABILIDAD ACTIVA</v>
          </cell>
          <cell r="AV10818" t="str">
            <v>sc</v>
          </cell>
        </row>
        <row r="10819">
          <cell r="AP10819">
            <v>24119742</v>
          </cell>
          <cell r="AQ10819">
            <v>1006255</v>
          </cell>
          <cell r="AR10819" t="str">
            <v>sd</v>
          </cell>
          <cell r="AS10819">
            <v>44250</v>
          </cell>
          <cell r="AT10819" t="str">
            <v>-POLIZA ESTABILIDAD ACTIVA</v>
          </cell>
          <cell r="AV10819" t="str">
            <v>sc</v>
          </cell>
        </row>
        <row r="10820">
          <cell r="AP10820">
            <v>24121755</v>
          </cell>
          <cell r="AQ10820">
            <v>50004773</v>
          </cell>
          <cell r="AR10820" t="str">
            <v>sd</v>
          </cell>
          <cell r="AS10820">
            <v>44096</v>
          </cell>
          <cell r="AT10820" t="str">
            <v>Anden 1-POLIZA ESTABILIDAD ACTIVA</v>
          </cell>
          <cell r="AV10820" t="str">
            <v>sc</v>
          </cell>
        </row>
        <row r="10821">
          <cell r="AP10821">
            <v>24121755</v>
          </cell>
          <cell r="AQ10821">
            <v>50004773</v>
          </cell>
          <cell r="AR10821" t="str">
            <v>sd</v>
          </cell>
          <cell r="AS10821">
            <v>42962</v>
          </cell>
          <cell r="AT10821" t="str">
            <v>Calzada4-6-POLIZA ESTABILIDAD ACTIVA</v>
          </cell>
          <cell r="AV10821" t="str">
            <v>sc</v>
          </cell>
        </row>
        <row r="10822">
          <cell r="AP10822">
            <v>519178</v>
          </cell>
          <cell r="AQ10822">
            <v>8005259</v>
          </cell>
          <cell r="AR10822" t="str">
            <v>sd</v>
          </cell>
          <cell r="AS10822">
            <v>44096</v>
          </cell>
          <cell r="AT10822" t="str">
            <v>Separador 3-POLIZA ESTABILIDAD ACTIVA</v>
          </cell>
          <cell r="AV10822" t="str">
            <v>sc</v>
          </cell>
        </row>
        <row r="10823">
          <cell r="AP10823">
            <v>91013369</v>
          </cell>
          <cell r="AQ10823">
            <v>14001038</v>
          </cell>
          <cell r="AR10823" t="str">
            <v>sd</v>
          </cell>
          <cell r="AS10823">
            <v>44172</v>
          </cell>
          <cell r="AT10823" t="str">
            <v>Calzada 4-6 Separador 5-POLIZA ESTABILIDAD ACTIVA</v>
          </cell>
          <cell r="AV10823" t="str">
            <v>sc</v>
          </cell>
        </row>
        <row r="10824">
          <cell r="AP10824">
            <v>154191</v>
          </cell>
          <cell r="AQ10824">
            <v>8001308</v>
          </cell>
          <cell r="AR10824" t="str">
            <v>sd</v>
          </cell>
          <cell r="AS10824">
            <v>44424</v>
          </cell>
          <cell r="AT10824" t="str">
            <v xml:space="preserve">Anden 1-3-POLIZA ESTABILIDAD </v>
          </cell>
          <cell r="AV10824" t="str">
            <v>sc</v>
          </cell>
        </row>
        <row r="10825">
          <cell r="AP10825">
            <v>91020282</v>
          </cell>
          <cell r="AQ10825">
            <v>3002554</v>
          </cell>
          <cell r="AR10825" t="str">
            <v>sd</v>
          </cell>
          <cell r="AS10825">
            <v>43499</v>
          </cell>
          <cell r="AT10825" t="str">
            <v>-POLIZA ESTABILIDAD ACTIVA</v>
          </cell>
          <cell r="AV10825" t="str">
            <v xml:space="preserve">POLIZA ESTABILIDAD ACTIVA IDU 136/07 Vencimiento 2/2/2019 </v>
          </cell>
        </row>
        <row r="10826">
          <cell r="AP10826">
            <v>530958</v>
          </cell>
          <cell r="AQ10826">
            <v>8003476</v>
          </cell>
          <cell r="AR10826" t="str">
            <v>sd</v>
          </cell>
          <cell r="AS10826">
            <v>44099</v>
          </cell>
          <cell r="AT10826" t="str">
            <v>Calzada 2-4-6-POLIZA ESTABILIDAD Y CALIDAD ACTIVA</v>
          </cell>
          <cell r="AV10826" t="str">
            <v>sc</v>
          </cell>
        </row>
        <row r="10827">
          <cell r="AP10827">
            <v>900033</v>
          </cell>
          <cell r="AQ10827">
            <v>8003671</v>
          </cell>
          <cell r="AR10827" t="str">
            <v>sd</v>
          </cell>
          <cell r="AS10827">
            <v>44099</v>
          </cell>
          <cell r="AT10827" t="str">
            <v>Calzada 2-8-POLIZA ESTABILIDAD Y CALIDAD ACTIVA</v>
          </cell>
          <cell r="AV10827" t="str">
            <v>sc</v>
          </cell>
        </row>
        <row r="10828">
          <cell r="AP10828">
            <v>515202</v>
          </cell>
          <cell r="AQ10828">
            <v>8012586</v>
          </cell>
          <cell r="AR10828" t="str">
            <v>sd</v>
          </cell>
          <cell r="AS10828">
            <v>43748</v>
          </cell>
          <cell r="AT10828" t="str">
            <v>Anden 1-POLIZA ESTABILIDAD ACTIVA</v>
          </cell>
          <cell r="AV10828" t="str">
            <v>sc</v>
          </cell>
        </row>
        <row r="10829">
          <cell r="AP10829">
            <v>515202</v>
          </cell>
          <cell r="AQ10829">
            <v>8012586</v>
          </cell>
          <cell r="AR10829" t="str">
            <v>sd</v>
          </cell>
          <cell r="AS10829">
            <v>44099</v>
          </cell>
          <cell r="AT10829" t="str">
            <v>Calzada 2-POLIZA ESTABILIDAD Y CALIDAD ACTIVA</v>
          </cell>
          <cell r="AV10829" t="str">
            <v>sc</v>
          </cell>
        </row>
        <row r="10830">
          <cell r="AP10830">
            <v>91011329</v>
          </cell>
          <cell r="AQ10830">
            <v>3000591</v>
          </cell>
          <cell r="AR10830" t="str">
            <v>sd</v>
          </cell>
          <cell r="AS10830">
            <v>43499</v>
          </cell>
          <cell r="AT10830" t="str">
            <v>-POLIZA ESTABILIDAD ACTIVA</v>
          </cell>
          <cell r="AV10830" t="str">
            <v>sc</v>
          </cell>
        </row>
        <row r="10831">
          <cell r="AP10831">
            <v>24122472</v>
          </cell>
          <cell r="AQ10831">
            <v>50006729</v>
          </cell>
          <cell r="AR10831" t="str">
            <v>sd</v>
          </cell>
          <cell r="AS10831">
            <v>44099</v>
          </cell>
          <cell r="AT10831" t="str">
            <v>Calzada 2-6-POLIZA ESTABILIDAD Y CALIDAD ACTIVA</v>
          </cell>
          <cell r="AV10831" t="str">
            <v>sc</v>
          </cell>
        </row>
        <row r="10832">
          <cell r="AP10832">
            <v>24121760</v>
          </cell>
          <cell r="AQ10832">
            <v>50004775</v>
          </cell>
          <cell r="AR10832" t="str">
            <v>sd</v>
          </cell>
          <cell r="AS10832">
            <v>42962</v>
          </cell>
          <cell r="AT10832" t="str">
            <v>Calzada4-POLIZA ESTABILIDAD ACTIVA</v>
          </cell>
          <cell r="AV10832" t="str">
            <v>sc</v>
          </cell>
        </row>
        <row r="10833">
          <cell r="AP10833">
            <v>513998</v>
          </cell>
          <cell r="AQ10833">
            <v>10006054</v>
          </cell>
          <cell r="AR10833" t="str">
            <v>sd</v>
          </cell>
          <cell r="AS10833">
            <v>43748</v>
          </cell>
          <cell r="AT10833" t="str">
            <v>Anden 1-POLIZA ESTABILIDAD ACTIVA</v>
          </cell>
          <cell r="AV10833" t="str">
            <v>sc</v>
          </cell>
        </row>
        <row r="10834">
          <cell r="AP10834">
            <v>415241</v>
          </cell>
          <cell r="AQ10834">
            <v>18001869</v>
          </cell>
          <cell r="AR10834" t="str">
            <v>sd</v>
          </cell>
          <cell r="AS10834">
            <v>43065</v>
          </cell>
          <cell r="AT10834" t="str">
            <v>Calzada4-POLIZA ESTABILIDAD ACTIVA</v>
          </cell>
          <cell r="AV10834" t="str">
            <v>sc</v>
          </cell>
        </row>
        <row r="10835">
          <cell r="AP10835">
            <v>24121076</v>
          </cell>
          <cell r="AQ10835">
            <v>14000522</v>
          </cell>
          <cell r="AR10835" t="str">
            <v>sd</v>
          </cell>
          <cell r="AS10835">
            <v>44099</v>
          </cell>
          <cell r="AT10835" t="str">
            <v>Calzada 4-6-8-10-POLIZA ESTABILIDAD Y CALIDAD ACTIVA</v>
          </cell>
          <cell r="AV10835" t="str">
            <v>sc</v>
          </cell>
        </row>
        <row r="10836">
          <cell r="AP10836">
            <v>506396</v>
          </cell>
          <cell r="AQ10836">
            <v>1003981</v>
          </cell>
          <cell r="AR10836" t="str">
            <v>sd</v>
          </cell>
          <cell r="AS10836">
            <v>43577</v>
          </cell>
          <cell r="AT10836" t="str">
            <v>Calzada 16-POLIZA ESTABILIDAD ACTIVA</v>
          </cell>
          <cell r="AV10836" t="str">
            <v>sc</v>
          </cell>
        </row>
        <row r="10837">
          <cell r="AP10837">
            <v>506396</v>
          </cell>
          <cell r="AQ10837">
            <v>1003981</v>
          </cell>
          <cell r="AR10837" t="str">
            <v>sd</v>
          </cell>
          <cell r="AS10837">
            <v>43577</v>
          </cell>
          <cell r="AT10837" t="str">
            <v>Calzada 16-POLIZA ESTABILIDAD ACTIVA</v>
          </cell>
          <cell r="AV10837" t="str">
            <v>sc</v>
          </cell>
        </row>
        <row r="10838">
          <cell r="AP10838">
            <v>24119628</v>
          </cell>
          <cell r="AQ10838">
            <v>1001309</v>
          </cell>
          <cell r="AR10838" t="str">
            <v>sd</v>
          </cell>
          <cell r="AS10838">
            <v>44250</v>
          </cell>
          <cell r="AT10838" t="str">
            <v>-POLIZA ESTABILIDAD ACTIVA</v>
          </cell>
          <cell r="AV10838" t="str">
            <v>sc</v>
          </cell>
        </row>
        <row r="10839">
          <cell r="AP10839">
            <v>903871</v>
          </cell>
          <cell r="AQ10839">
            <v>12002556</v>
          </cell>
          <cell r="AR10839" t="str">
            <v>sd</v>
          </cell>
          <cell r="AS10839">
            <v>44250</v>
          </cell>
          <cell r="AT10839" t="str">
            <v>-POLIZA ESTABILIDAD ACTIVA</v>
          </cell>
          <cell r="AV10839" t="str">
            <v>sc</v>
          </cell>
        </row>
        <row r="10840">
          <cell r="AP10840">
            <v>903871</v>
          </cell>
          <cell r="AQ10840">
            <v>12002556</v>
          </cell>
          <cell r="AR10840" t="str">
            <v>sd</v>
          </cell>
          <cell r="AS10840">
            <v>44250</v>
          </cell>
          <cell r="AT10840" t="str">
            <v>-POLIZA ESTABILIDAD ACTIVA</v>
          </cell>
          <cell r="AV10840" t="str">
            <v>sc</v>
          </cell>
        </row>
        <row r="10841">
          <cell r="AP10841">
            <v>383779</v>
          </cell>
          <cell r="AQ10841">
            <v>9001454</v>
          </cell>
          <cell r="AR10841" t="str">
            <v>sd</v>
          </cell>
          <cell r="AS10841">
            <v>43439</v>
          </cell>
          <cell r="AT10841" t="str">
            <v>Calzada2-POLIZA ESTABILIDAD ACTIVA</v>
          </cell>
          <cell r="AV10841" t="str">
            <v>VIABLE</v>
          </cell>
        </row>
        <row r="10842">
          <cell r="AP10842">
            <v>300856</v>
          </cell>
          <cell r="AQ10842">
            <v>5004928</v>
          </cell>
          <cell r="AR10842" t="str">
            <v>sd</v>
          </cell>
          <cell r="AS10842">
            <v>42733</v>
          </cell>
          <cell r="AT10842" t="str">
            <v>Anden1-5 Calzada2-4 Sep3-POLIZA ESTABILIDAD ACTIVA</v>
          </cell>
          <cell r="AV10842" t="str">
            <v>sc</v>
          </cell>
        </row>
        <row r="10843">
          <cell r="AP10843">
            <v>91015871</v>
          </cell>
          <cell r="AQ10843">
            <v>5005068</v>
          </cell>
          <cell r="AR10843" t="str">
            <v>sd</v>
          </cell>
          <cell r="AS10843">
            <v>42733</v>
          </cell>
          <cell r="AT10843" t="str">
            <v>Anden1-5 Calzada2-4 Sep3-POLIZA ESTABILIDAD ACTIVA</v>
          </cell>
          <cell r="AV10843" t="str">
            <v>sc</v>
          </cell>
        </row>
        <row r="10844">
          <cell r="AP10844">
            <v>457901</v>
          </cell>
          <cell r="AQ10844">
            <v>19008848</v>
          </cell>
          <cell r="AR10844" t="str">
            <v>sd</v>
          </cell>
          <cell r="AS10844">
            <v>44466</v>
          </cell>
          <cell r="AT10844" t="str">
            <v>-POLIZA ESTABILIDAD ACTIVA</v>
          </cell>
          <cell r="AV10844" t="str">
            <v>POLIZA ESTABILIDAD activa IDU 1718/25</v>
          </cell>
        </row>
        <row r="10845">
          <cell r="AP10845">
            <v>417581</v>
          </cell>
          <cell r="AQ10845">
            <v>18002807</v>
          </cell>
          <cell r="AR10845" t="str">
            <v>sd</v>
          </cell>
          <cell r="AS10845">
            <v>43935</v>
          </cell>
          <cell r="AT10845" t="str">
            <v>Calzada2-POLIZA ESTABILIDAD ACTIVA</v>
          </cell>
          <cell r="AV10845" t="str">
            <v>sc</v>
          </cell>
        </row>
        <row r="10846">
          <cell r="AP10846">
            <v>91015663</v>
          </cell>
          <cell r="AQ10846">
            <v>5007710</v>
          </cell>
          <cell r="AR10846" t="str">
            <v>sd</v>
          </cell>
          <cell r="AS10846">
            <v>42733</v>
          </cell>
          <cell r="AT10846" t="str">
            <v>Anden1-5 Calzada2-4 Sep3-POLIZA ESTABILIDAD ACTIVA</v>
          </cell>
          <cell r="AV10846" t="str">
            <v>sc</v>
          </cell>
        </row>
        <row r="10847">
          <cell r="AP10847">
            <v>903589</v>
          </cell>
          <cell r="AQ10847">
            <v>12000712</v>
          </cell>
          <cell r="AR10847" t="str">
            <v>sd</v>
          </cell>
          <cell r="AS10847">
            <v>44250</v>
          </cell>
          <cell r="AT10847" t="str">
            <v>-POLIZA ESTABILIDAD ACTIVA</v>
          </cell>
          <cell r="AV10847" t="str">
            <v>sc</v>
          </cell>
        </row>
        <row r="10848">
          <cell r="AP10848">
            <v>91012322</v>
          </cell>
          <cell r="AQ10848">
            <v>50006413</v>
          </cell>
          <cell r="AR10848" t="str">
            <v>sd</v>
          </cell>
          <cell r="AS10848">
            <v>43745</v>
          </cell>
          <cell r="AT10848" t="str">
            <v>Calzada 2, Calzada 4, Calzada 6, Calzada 8-POLIZA ESTABILIDAD ACTIVA</v>
          </cell>
          <cell r="AV10848" t="str">
            <v>sc</v>
          </cell>
        </row>
        <row r="10849">
          <cell r="AP10849">
            <v>300575</v>
          </cell>
          <cell r="AQ10849">
            <v>5004800</v>
          </cell>
          <cell r="AR10849" t="str">
            <v>sd</v>
          </cell>
          <cell r="AS10849">
            <v>42733</v>
          </cell>
          <cell r="AT10849" t="str">
            <v>Calzada2-4-POLIZA ESTABILIDAD ACTIVA</v>
          </cell>
          <cell r="AV10849" t="str">
            <v>sc</v>
          </cell>
        </row>
        <row r="10850">
          <cell r="AP10850">
            <v>91015772</v>
          </cell>
          <cell r="AQ10850">
            <v>50004982</v>
          </cell>
          <cell r="AR10850" t="str">
            <v>sd</v>
          </cell>
          <cell r="AS10850">
            <v>43866</v>
          </cell>
          <cell r="AT10850" t="str">
            <v>Calzada2-POLIZA ESTABILIDAD ACTIVA</v>
          </cell>
          <cell r="AV10850" t="str">
            <v>sc</v>
          </cell>
        </row>
        <row r="10851">
          <cell r="AP10851">
            <v>297510</v>
          </cell>
          <cell r="AQ10851">
            <v>5003452</v>
          </cell>
          <cell r="AR10851" t="str">
            <v>sd</v>
          </cell>
          <cell r="AS10851">
            <v>42912</v>
          </cell>
          <cell r="AT10851" t="str">
            <v>Calzada4-POLIZA ESTABILIDAD ACTIVA</v>
          </cell>
          <cell r="AV10851" t="str">
            <v>sc</v>
          </cell>
        </row>
        <row r="10852">
          <cell r="AP10852">
            <v>91018886</v>
          </cell>
          <cell r="AQ10852">
            <v>9001736</v>
          </cell>
          <cell r="AR10852" t="str">
            <v>sd</v>
          </cell>
          <cell r="AS10852">
            <v>42978</v>
          </cell>
          <cell r="AT10852" t="str">
            <v>Anden1-11 Calzada10-2-4-8 Ciclo6 Sep3-5-7-9-POLIZA ESTABILIDAD ACTIVA</v>
          </cell>
          <cell r="AV10852" t="str">
            <v>sc</v>
          </cell>
        </row>
        <row r="10853">
          <cell r="AP10853">
            <v>91018874</v>
          </cell>
          <cell r="AQ10853">
            <v>9001904</v>
          </cell>
          <cell r="AR10853" t="str">
            <v>sd</v>
          </cell>
          <cell r="AS10853">
            <v>42978</v>
          </cell>
          <cell r="AT10853" t="str">
            <v>Anden1-11 Calzada10-2-4-8 Ciclo6 Sep3-5-7-9-POLIZA ESTABILIDAD ACTIVA</v>
          </cell>
          <cell r="AV10853" t="str">
            <v>sc</v>
          </cell>
        </row>
        <row r="10854">
          <cell r="AP10854">
            <v>212160</v>
          </cell>
          <cell r="AQ10854">
            <v>4005684</v>
          </cell>
          <cell r="AR10854" t="str">
            <v>sd</v>
          </cell>
          <cell r="AS10854">
            <v>43523</v>
          </cell>
          <cell r="AT10854" t="str">
            <v>Calzada2-POLIZA ESTABILIDAD ACTIVA</v>
          </cell>
          <cell r="AV10854" t="str">
            <v>sc</v>
          </cell>
        </row>
        <row r="10855">
          <cell r="AP10855">
            <v>91024187</v>
          </cell>
          <cell r="AQ10855">
            <v>9000833</v>
          </cell>
          <cell r="AR10855" t="str">
            <v>sd</v>
          </cell>
          <cell r="AS10855">
            <v>42978</v>
          </cell>
          <cell r="AT10855" t="str">
            <v>A1-18Cal11-13-15-16-2-4-6-8Ci10Sep12-14-16-3-5-7-9-POLIZA ESTABILIDAD ACTIVA</v>
          </cell>
          <cell r="AV10855" t="str">
            <v>sc</v>
          </cell>
        </row>
        <row r="10856">
          <cell r="AP10856">
            <v>24121371</v>
          </cell>
          <cell r="AQ10856">
            <v>16001513</v>
          </cell>
          <cell r="AR10856" t="str">
            <v>sd</v>
          </cell>
          <cell r="AS10856">
            <v>44096</v>
          </cell>
          <cell r="AT10856" t="str">
            <v>Separador 9-POLIZA ESTABILIDAD ACTIVA</v>
          </cell>
          <cell r="AV10856" t="str">
            <v>sc</v>
          </cell>
        </row>
        <row r="10857">
          <cell r="AP10857">
            <v>91010491</v>
          </cell>
          <cell r="AQ10857">
            <v>7006423</v>
          </cell>
          <cell r="AR10857" t="str">
            <v>sd</v>
          </cell>
          <cell r="AS10857">
            <v>42962</v>
          </cell>
          <cell r="AT10857" t="str">
            <v>Calzada2-4-POLIZA ESTABILIDAD ACTIVA</v>
          </cell>
          <cell r="AV10857" t="str">
            <v>sc</v>
          </cell>
        </row>
        <row r="10858">
          <cell r="AP10858">
            <v>503347</v>
          </cell>
          <cell r="AQ10858">
            <v>1001709</v>
          </cell>
          <cell r="AR10858" t="str">
            <v>sd</v>
          </cell>
          <cell r="AS10858">
            <v>43412</v>
          </cell>
          <cell r="AT10858" t="str">
            <v>Anden 1-7 Calzada 2-4 Separador 3-5 Cicloruta 6-POLIZA ESTABILIDAD ACTIVA</v>
          </cell>
          <cell r="AV10858" t="str">
            <v>sc</v>
          </cell>
        </row>
        <row r="10859">
          <cell r="AP10859">
            <v>91015561</v>
          </cell>
          <cell r="AQ10859">
            <v>5006290</v>
          </cell>
          <cell r="AR10859" t="str">
            <v>sd</v>
          </cell>
          <cell r="AS10859">
            <v>42733</v>
          </cell>
          <cell r="AT10859" t="str">
            <v>Anden1-5 Calzada2-4 Sep3-POLIZA ESTABILIDAD ACTIVA</v>
          </cell>
          <cell r="AV10859" t="str">
            <v>sc</v>
          </cell>
        </row>
        <row r="10860">
          <cell r="AP10860">
            <v>91016985</v>
          </cell>
          <cell r="AQ10860">
            <v>50009186</v>
          </cell>
          <cell r="AR10860" t="str">
            <v>sd</v>
          </cell>
          <cell r="AS10860">
            <v>43279</v>
          </cell>
          <cell r="AT10860" t="str">
            <v>Anden1-3 Calzada2-POLIZA ESTABILIDAD ACTIVA</v>
          </cell>
          <cell r="AV10860" t="str">
            <v>sc</v>
          </cell>
        </row>
        <row r="10861">
          <cell r="AP10861">
            <v>91024570</v>
          </cell>
          <cell r="AQ10861">
            <v>9004089</v>
          </cell>
          <cell r="AR10861" t="str">
            <v>sd</v>
          </cell>
          <cell r="AS10861">
            <v>44053</v>
          </cell>
          <cell r="AT10861" t="str">
            <v>Puente 10-POLIZA ESTABILIDAD ACTIVA</v>
          </cell>
          <cell r="AV10861" t="str">
            <v>sc</v>
          </cell>
        </row>
        <row r="10862">
          <cell r="AP10862">
            <v>903692</v>
          </cell>
          <cell r="AQ10862">
            <v>12001155</v>
          </cell>
          <cell r="AR10862" t="str">
            <v>sd</v>
          </cell>
          <cell r="AS10862">
            <v>44250</v>
          </cell>
          <cell r="AT10862" t="str">
            <v>-POLIZA ESTABILIDAD ACTIVA</v>
          </cell>
          <cell r="AV10862" t="str">
            <v>sc</v>
          </cell>
        </row>
        <row r="10863">
          <cell r="AP10863">
            <v>24121095</v>
          </cell>
          <cell r="AQ10863">
            <v>14000588</v>
          </cell>
          <cell r="AR10863" t="str">
            <v>sd</v>
          </cell>
          <cell r="AS10863">
            <v>44250</v>
          </cell>
          <cell r="AT10863" t="str">
            <v>-POLIZA ESTABILIDAD ACTIVA</v>
          </cell>
          <cell r="AV10863" t="str">
            <v>sc</v>
          </cell>
        </row>
        <row r="10864">
          <cell r="AP10864">
            <v>91011252</v>
          </cell>
          <cell r="AQ10864">
            <v>3002417</v>
          </cell>
          <cell r="AR10864" t="str">
            <v>sd</v>
          </cell>
          <cell r="AS10864">
            <v>42765</v>
          </cell>
          <cell r="AT10864" t="str">
            <v>Anden1-5-7, Calzada2-4-6, Separador3-POLIZA ESTABILIDAD ACTIVA</v>
          </cell>
          <cell r="AV10864" t="str">
            <v>sc</v>
          </cell>
        </row>
        <row r="10865">
          <cell r="AP10865">
            <v>903778</v>
          </cell>
          <cell r="AQ10865">
            <v>12002045</v>
          </cell>
          <cell r="AR10865" t="str">
            <v>sd</v>
          </cell>
          <cell r="AS10865">
            <v>44250</v>
          </cell>
          <cell r="AT10865" t="str">
            <v>-POLIZA ESTABILIDAD ACTIVA</v>
          </cell>
          <cell r="AV10865" t="str">
            <v>sc</v>
          </cell>
        </row>
        <row r="10866">
          <cell r="AP10866">
            <v>903778</v>
          </cell>
          <cell r="AQ10866">
            <v>12002045</v>
          </cell>
          <cell r="AR10866" t="str">
            <v>sd</v>
          </cell>
          <cell r="AS10866">
            <v>44250</v>
          </cell>
          <cell r="AT10866" t="str">
            <v>-POLIZA ESTABILIDAD ACTIVA</v>
          </cell>
          <cell r="AV10866" t="str">
            <v>sc</v>
          </cell>
        </row>
        <row r="10867">
          <cell r="AP10867">
            <v>91024349</v>
          </cell>
          <cell r="AQ10867">
            <v>3000259</v>
          </cell>
          <cell r="AR10867" t="str">
            <v>sd</v>
          </cell>
          <cell r="AS10867">
            <v>43499</v>
          </cell>
          <cell r="AT10867" t="str">
            <v>-POLIZA ESTABILIDAD ACTIVA</v>
          </cell>
          <cell r="AV10867" t="str">
            <v>sc</v>
          </cell>
        </row>
        <row r="10868">
          <cell r="AP10868">
            <v>24119811</v>
          </cell>
          <cell r="AQ10868">
            <v>2001209</v>
          </cell>
          <cell r="AR10868" t="str">
            <v>sd</v>
          </cell>
          <cell r="AS10868">
            <v>44096</v>
          </cell>
          <cell r="AT10868" t="str">
            <v>Anden 1-POLIZA ESTABILIDAD ACTIVA</v>
          </cell>
          <cell r="AV10868" t="str">
            <v>sc</v>
          </cell>
        </row>
        <row r="10869">
          <cell r="AP10869">
            <v>91013367</v>
          </cell>
          <cell r="AQ10869">
            <v>14000982</v>
          </cell>
          <cell r="AR10869" t="str">
            <v>sd</v>
          </cell>
          <cell r="AS10869">
            <v>44172</v>
          </cell>
          <cell r="AT10869" t="str">
            <v>Calzada 4-6 Separador 5-POLIZA ESTABILIDAD ACTIVA</v>
          </cell>
          <cell r="AV10869" t="str">
            <v>sc</v>
          </cell>
        </row>
        <row r="10870">
          <cell r="AP10870">
            <v>91015845</v>
          </cell>
          <cell r="AQ10870">
            <v>5006365</v>
          </cell>
          <cell r="AR10870" t="str">
            <v>sd</v>
          </cell>
          <cell r="AS10870">
            <v>42733</v>
          </cell>
          <cell r="AT10870" t="str">
            <v>Anden1-5 Calzada2-4 Sep3-POLIZA ESTABILIDAD ACTIVA</v>
          </cell>
          <cell r="AV10870" t="str">
            <v>sc</v>
          </cell>
        </row>
        <row r="10871">
          <cell r="AP10871">
            <v>505900</v>
          </cell>
          <cell r="AQ10871">
            <v>1004002</v>
          </cell>
          <cell r="AR10871" t="str">
            <v>sd</v>
          </cell>
          <cell r="AS10871">
            <v>42946</v>
          </cell>
          <cell r="AT10871" t="str">
            <v>Calzada12-POLIZA ESTABILIDAD ACTIVA</v>
          </cell>
          <cell r="AV10871" t="str">
            <v>sc</v>
          </cell>
        </row>
        <row r="10872">
          <cell r="AP10872">
            <v>525758</v>
          </cell>
          <cell r="AQ10872">
            <v>1004946</v>
          </cell>
          <cell r="AR10872" t="str">
            <v>sd</v>
          </cell>
          <cell r="AS10872">
            <v>44250</v>
          </cell>
          <cell r="AT10872" t="str">
            <v>-POLIZA ESTABILIDAD ACTIVA</v>
          </cell>
          <cell r="AV10872" t="str">
            <v>sc</v>
          </cell>
        </row>
        <row r="10873">
          <cell r="AP10873">
            <v>515235</v>
          </cell>
          <cell r="AQ10873">
            <v>8004398</v>
          </cell>
          <cell r="AR10873" t="str">
            <v>sd</v>
          </cell>
          <cell r="AS10873">
            <v>44099</v>
          </cell>
          <cell r="AT10873" t="str">
            <v>Calzada 2-4-6-POLIZA ESTABILIDAD Y CALIDAD ACTIVA</v>
          </cell>
          <cell r="AV10873" t="str">
            <v>sc</v>
          </cell>
        </row>
        <row r="10874">
          <cell r="AP10874">
            <v>24123870</v>
          </cell>
          <cell r="AQ10874">
            <v>50005881</v>
          </cell>
          <cell r="AR10874" t="str">
            <v>sd</v>
          </cell>
          <cell r="AS10874">
            <v>43499</v>
          </cell>
          <cell r="AT10874" t="str">
            <v>-POLIZA ESTABILIDAD ACTIVA</v>
          </cell>
          <cell r="AV10874" t="str">
            <v>sc</v>
          </cell>
        </row>
        <row r="10875">
          <cell r="AP10875">
            <v>24120984</v>
          </cell>
          <cell r="AQ10875">
            <v>14000195</v>
          </cell>
          <cell r="AR10875" t="str">
            <v>sd</v>
          </cell>
          <cell r="AS10875">
            <v>44250</v>
          </cell>
          <cell r="AT10875" t="str">
            <v>-POLIZA ESTABILIDAD ACTIVA</v>
          </cell>
          <cell r="AV10875" t="str">
            <v>sc</v>
          </cell>
        </row>
        <row r="10876">
          <cell r="AP10876">
            <v>24119833</v>
          </cell>
          <cell r="AQ10876">
            <v>2002231</v>
          </cell>
          <cell r="AR10876" t="str">
            <v>sd</v>
          </cell>
          <cell r="AS10876">
            <v>42946</v>
          </cell>
          <cell r="AT10876" t="str">
            <v>Calzada4-8-POLIZA ESTABILIDAD ACTIVA</v>
          </cell>
          <cell r="AV10876" t="str">
            <v>sc</v>
          </cell>
        </row>
        <row r="10877">
          <cell r="AP10877">
            <v>24119833</v>
          </cell>
          <cell r="AQ10877">
            <v>2002231</v>
          </cell>
          <cell r="AR10877" t="str">
            <v>sd</v>
          </cell>
          <cell r="AS10877">
            <v>43821</v>
          </cell>
          <cell r="AT10877" t="str">
            <v>Calzada12-POLIZA ESTABILIDAD ACTIVA</v>
          </cell>
          <cell r="AV10877" t="str">
            <v>sc</v>
          </cell>
        </row>
        <row r="10878">
          <cell r="AP10878">
            <v>526780</v>
          </cell>
          <cell r="AQ10878">
            <v>13002680</v>
          </cell>
          <cell r="AR10878" t="str">
            <v>sd</v>
          </cell>
          <cell r="AS10878">
            <v>43845</v>
          </cell>
          <cell r="AT10878" t="str">
            <v>Anden 5-POLIZA ESTABILIDAD ACTIVA</v>
          </cell>
          <cell r="AV10878" t="str">
            <v>sc</v>
          </cell>
        </row>
        <row r="10879">
          <cell r="AP10879">
            <v>24121757</v>
          </cell>
          <cell r="AQ10879">
            <v>50004774</v>
          </cell>
          <cell r="AR10879" t="str">
            <v>sd</v>
          </cell>
          <cell r="AS10879">
            <v>42962</v>
          </cell>
          <cell r="AT10879" t="str">
            <v>Calzada4-6-POLIZA ESTABILIDAD ACTIVA</v>
          </cell>
          <cell r="AV10879" t="str">
            <v>sc</v>
          </cell>
        </row>
        <row r="10880">
          <cell r="AP10880">
            <v>24121757</v>
          </cell>
          <cell r="AQ10880">
            <v>50004774</v>
          </cell>
          <cell r="AR10880" t="str">
            <v>sd</v>
          </cell>
          <cell r="AS10880">
            <v>44096</v>
          </cell>
          <cell r="AT10880" t="str">
            <v>Anden 1-POLIZA ESTABILIDAD ACTIVA</v>
          </cell>
          <cell r="AV10880" t="str">
            <v>sc</v>
          </cell>
        </row>
        <row r="10881">
          <cell r="AP10881">
            <v>91013397</v>
          </cell>
          <cell r="AQ10881">
            <v>8008441</v>
          </cell>
          <cell r="AR10881" t="str">
            <v>sd</v>
          </cell>
          <cell r="AS10881">
            <v>42962</v>
          </cell>
          <cell r="AT10881" t="str">
            <v>Calzada2-POLIZA ESTABILIDAD ACTIVA</v>
          </cell>
          <cell r="AV10881" t="str">
            <v>POLIZA ESTABILIDAD CTO IDU 073/08_V11 VENCE 14/8/2017</v>
          </cell>
        </row>
        <row r="10882">
          <cell r="AP10882">
            <v>515546</v>
          </cell>
          <cell r="AQ10882">
            <v>10000374</v>
          </cell>
          <cell r="AR10882" t="str">
            <v>sd</v>
          </cell>
          <cell r="AS10882">
            <v>44119</v>
          </cell>
          <cell r="AT10882" t="str">
            <v>Calzada 4-6-POLIZA ESTABILIDAD ACTIVA</v>
          </cell>
          <cell r="AV10882" t="str">
            <v>sc</v>
          </cell>
        </row>
        <row r="10883">
          <cell r="AP10883">
            <v>515546</v>
          </cell>
          <cell r="AQ10883">
            <v>10000374</v>
          </cell>
          <cell r="AR10883" t="str">
            <v>sd</v>
          </cell>
          <cell r="AS10883">
            <v>42886</v>
          </cell>
          <cell r="AT10883" t="str">
            <v>Calzada2-POLIZA ESTABILIDAD* ACTIVA</v>
          </cell>
          <cell r="AV10883" t="str">
            <v>sc</v>
          </cell>
        </row>
        <row r="10884">
          <cell r="AP10884">
            <v>516065</v>
          </cell>
          <cell r="AQ10884">
            <v>3000465</v>
          </cell>
          <cell r="AR10884" t="str">
            <v>sd</v>
          </cell>
          <cell r="AS10884">
            <v>43499</v>
          </cell>
          <cell r="AT10884" t="str">
            <v>-POLIZA ESTABILIDAD ACTIVA</v>
          </cell>
          <cell r="AV10884" t="str">
            <v>sc</v>
          </cell>
        </row>
        <row r="10885">
          <cell r="AP10885">
            <v>24121759</v>
          </cell>
          <cell r="AQ10885">
            <v>50004775</v>
          </cell>
          <cell r="AR10885" t="str">
            <v>sd</v>
          </cell>
          <cell r="AS10885">
            <v>42962</v>
          </cell>
          <cell r="AT10885" t="str">
            <v>Calzada4-POLIZA ESTABILIDAD ACTIVA</v>
          </cell>
          <cell r="AV10885" t="str">
            <v>sc</v>
          </cell>
        </row>
        <row r="10886">
          <cell r="AP10886">
            <v>163824</v>
          </cell>
          <cell r="AQ10886">
            <v>10000368</v>
          </cell>
          <cell r="AR10886" t="str">
            <v>sd</v>
          </cell>
          <cell r="AS10886">
            <v>44283</v>
          </cell>
          <cell r="AT10886" t="str">
            <v>Calzada 2-POLIZA ESTABILIDAD Y CALIDAD ACTIVA</v>
          </cell>
          <cell r="AV10886" t="str">
            <v>sc</v>
          </cell>
        </row>
        <row r="10887">
          <cell r="AP10887">
            <v>91010062</v>
          </cell>
          <cell r="AQ10887">
            <v>10002622</v>
          </cell>
          <cell r="AR10887" t="str">
            <v>sd</v>
          </cell>
          <cell r="AS10887">
            <v>43964</v>
          </cell>
          <cell r="AT10887" t="str">
            <v>anden1, calzada2,cicloruta3, anden4-POLIZA ESTABILIDAD ACTIVA</v>
          </cell>
          <cell r="AV10887" t="str">
            <v>sc</v>
          </cell>
        </row>
        <row r="10888">
          <cell r="AP10888">
            <v>506627</v>
          </cell>
          <cell r="AQ10888">
            <v>1004432</v>
          </cell>
          <cell r="AR10888" t="str">
            <v>sd</v>
          </cell>
          <cell r="AS10888">
            <v>42946</v>
          </cell>
          <cell r="AT10888" t="str">
            <v>Puente16-POLIZA ESTABILIDAD ACTIVA</v>
          </cell>
          <cell r="AV10888" t="str">
            <v>sc</v>
          </cell>
        </row>
        <row r="10889">
          <cell r="AP10889">
            <v>506627</v>
          </cell>
          <cell r="AQ10889">
            <v>1004432</v>
          </cell>
          <cell r="AR10889" t="str">
            <v>sd</v>
          </cell>
          <cell r="AS10889">
            <v>42946</v>
          </cell>
          <cell r="AT10889" t="str">
            <v>Calzada8-POLIZA ESTABILIDAD ACTIVA</v>
          </cell>
          <cell r="AV10889" t="str">
            <v>sc</v>
          </cell>
        </row>
        <row r="10890">
          <cell r="AP10890">
            <v>24189722</v>
          </cell>
          <cell r="AQ10890">
            <v>50006738</v>
          </cell>
          <cell r="AR10890" t="str">
            <v>sd</v>
          </cell>
          <cell r="AS10890">
            <v>44099</v>
          </cell>
          <cell r="AT10890" t="str">
            <v>Calzada 2-4-6-POLIZA ESTABILIDAD Y CALIDAD ACTIVA</v>
          </cell>
          <cell r="AV10890" t="str">
            <v>sc</v>
          </cell>
        </row>
        <row r="10891">
          <cell r="AP10891">
            <v>24123756</v>
          </cell>
          <cell r="AQ10891">
            <v>3000873</v>
          </cell>
          <cell r="AR10891" t="str">
            <v>sd</v>
          </cell>
          <cell r="AS10891">
            <v>42999</v>
          </cell>
          <cell r="AT10891" t="str">
            <v>Anden1-11-9 Calzada2-4-6-8 Ciclo10 Sep3-5-7-POLIZA ESTABILIDAD ACTIVA</v>
          </cell>
          <cell r="AV10891" t="str">
            <v>sc</v>
          </cell>
        </row>
        <row r="10892">
          <cell r="AP10892">
            <v>91011765</v>
          </cell>
          <cell r="AQ10892">
            <v>4007418</v>
          </cell>
          <cell r="AR10892" t="str">
            <v>sd</v>
          </cell>
          <cell r="AS10892">
            <v>42999</v>
          </cell>
          <cell r="AT10892" t="str">
            <v>Anden1-11-3 Calzada10-4-6-8 Ciclo2 Sep5-7-9-POLIZA ESTABILIDAD ACTIVA</v>
          </cell>
          <cell r="AV10892" t="str">
            <v>sc</v>
          </cell>
        </row>
        <row r="10893">
          <cell r="AP10893">
            <v>533819</v>
          </cell>
          <cell r="AQ10893">
            <v>5007939</v>
          </cell>
          <cell r="AR10893" t="str">
            <v>sd</v>
          </cell>
          <cell r="AS10893">
            <v>42733</v>
          </cell>
          <cell r="AT10893" t="str">
            <v>Anden1-5 Calzada2-4 Sep3-POLIZA ESTABILIDAD ACTIVA</v>
          </cell>
          <cell r="AV10893" t="str">
            <v>sc</v>
          </cell>
        </row>
        <row r="10894">
          <cell r="AP10894">
            <v>516497</v>
          </cell>
          <cell r="AQ10894">
            <v>13002374</v>
          </cell>
          <cell r="AR10894" t="str">
            <v>sd</v>
          </cell>
          <cell r="AS10894">
            <v>43499</v>
          </cell>
          <cell r="AT10894" t="str">
            <v>-POLIZA ESTABILIDAD ACTIVA</v>
          </cell>
          <cell r="AV10894" t="str">
            <v>sc</v>
          </cell>
        </row>
        <row r="10895">
          <cell r="AP10895">
            <v>525557</v>
          </cell>
          <cell r="AQ10895">
            <v>1004194</v>
          </cell>
          <cell r="AR10895" t="str">
            <v>sd</v>
          </cell>
          <cell r="AS10895">
            <v>42946</v>
          </cell>
          <cell r="AT10895" t="str">
            <v>Calzada12-POLIZA ESTABILIDAD ACTIVA</v>
          </cell>
          <cell r="AV10895" t="str">
            <v>sc</v>
          </cell>
        </row>
        <row r="10896">
          <cell r="AP10896">
            <v>903784</v>
          </cell>
          <cell r="AQ10896">
            <v>12002045</v>
          </cell>
          <cell r="AR10896" t="str">
            <v>sd</v>
          </cell>
          <cell r="AS10896">
            <v>44250</v>
          </cell>
          <cell r="AT10896" t="str">
            <v>-POLIZA ESTABILIDAD ACTIVA</v>
          </cell>
          <cell r="AV10896" t="str">
            <v>sc</v>
          </cell>
        </row>
        <row r="10897">
          <cell r="AP10897">
            <v>903784</v>
          </cell>
          <cell r="AQ10897">
            <v>12002045</v>
          </cell>
          <cell r="AR10897" t="str">
            <v>sd</v>
          </cell>
          <cell r="AS10897">
            <v>44250</v>
          </cell>
          <cell r="AT10897" t="str">
            <v>-POLIZA ESTABILIDAD ACTIVA</v>
          </cell>
          <cell r="AV10897" t="str">
            <v>sc</v>
          </cell>
        </row>
        <row r="10898">
          <cell r="AP10898">
            <v>380287</v>
          </cell>
          <cell r="AQ10898">
            <v>9000109</v>
          </cell>
          <cell r="AR10898" t="str">
            <v>sd</v>
          </cell>
          <cell r="AS10898">
            <v>43748</v>
          </cell>
          <cell r="AT10898" t="str">
            <v>Anden 3-POLIZA ESTABILIDAD ACTIVA</v>
          </cell>
          <cell r="AV10898" t="str">
            <v>VIABLE</v>
          </cell>
        </row>
        <row r="10899">
          <cell r="AP10899">
            <v>322100</v>
          </cell>
          <cell r="AQ10899">
            <v>6000720</v>
          </cell>
          <cell r="AR10899" t="str">
            <v>sd</v>
          </cell>
          <cell r="AS10899">
            <v>42957</v>
          </cell>
          <cell r="AT10899" t="str">
            <v>Calzada2-POLIZA ESTABILIDAD ACTIVA</v>
          </cell>
          <cell r="AV10899" t="str">
            <v>POLIZA ESTABILIDAD activa IDU-72-2008</v>
          </cell>
        </row>
        <row r="10900">
          <cell r="AP10900">
            <v>415047</v>
          </cell>
          <cell r="AQ10900">
            <v>18001797</v>
          </cell>
          <cell r="AR10900" t="str">
            <v>sd</v>
          </cell>
          <cell r="AS10900">
            <v>42999</v>
          </cell>
          <cell r="AT10900" t="str">
            <v>Anden1-11-3 Calzada10-4-6-8 Ciclo2 Sep5-7-9-POLIZA ESTABILIDAD ACTIVA</v>
          </cell>
          <cell r="AV10900" t="str">
            <v>sc</v>
          </cell>
        </row>
        <row r="10901">
          <cell r="AP10901">
            <v>24121071</v>
          </cell>
          <cell r="AQ10901">
            <v>14000505</v>
          </cell>
          <cell r="AR10901" t="str">
            <v>sd</v>
          </cell>
          <cell r="AS10901">
            <v>44099</v>
          </cell>
          <cell r="AT10901" t="str">
            <v>Calzada 4-6-8-10-POLIZA ESTABILIDAD Y CALIDAD ACTIVA</v>
          </cell>
          <cell r="AV10901" t="str">
            <v>sc</v>
          </cell>
        </row>
        <row r="10902">
          <cell r="AP10902">
            <v>91011325</v>
          </cell>
          <cell r="AQ10902">
            <v>3000465</v>
          </cell>
          <cell r="AR10902" t="str">
            <v>sd</v>
          </cell>
          <cell r="AS10902">
            <v>43499</v>
          </cell>
          <cell r="AT10902" t="str">
            <v>-POLIZA ESTABILIDAD ACTIVA</v>
          </cell>
          <cell r="AV10902" t="str">
            <v>sc</v>
          </cell>
        </row>
        <row r="10903">
          <cell r="AP10903">
            <v>91013027</v>
          </cell>
          <cell r="AQ10903">
            <v>50009446</v>
          </cell>
          <cell r="AR10903" t="str">
            <v>sd</v>
          </cell>
          <cell r="AS10903">
            <v>43006</v>
          </cell>
          <cell r="AT10903" t="str">
            <v>Anden3 Calzada2-POLIZA ESTABILIDAD ACTIVA</v>
          </cell>
          <cell r="AV10903" t="str">
            <v>sc</v>
          </cell>
        </row>
        <row r="10904">
          <cell r="AP10904">
            <v>511703</v>
          </cell>
          <cell r="AQ10904">
            <v>16002387</v>
          </cell>
          <cell r="AR10904" t="str">
            <v>sd</v>
          </cell>
          <cell r="AS10904">
            <v>43845</v>
          </cell>
          <cell r="AT10904" t="str">
            <v>Alamenda 1-POLIZA ESTABILIDAD ACTIVA</v>
          </cell>
          <cell r="AV10904" t="str">
            <v>sc</v>
          </cell>
        </row>
        <row r="10905">
          <cell r="AP10905">
            <v>305969</v>
          </cell>
          <cell r="AQ10905">
            <v>5007138</v>
          </cell>
          <cell r="AR10905" t="str">
            <v>sd</v>
          </cell>
          <cell r="AS10905">
            <v>42733</v>
          </cell>
          <cell r="AT10905" t="str">
            <v>Anden1-5 Calzada2-4 Sep3-POLIZA ESTABILIDAD ACTIVA</v>
          </cell>
          <cell r="AV10905" t="str">
            <v>sc</v>
          </cell>
        </row>
        <row r="10906">
          <cell r="AP10906">
            <v>507979</v>
          </cell>
          <cell r="AQ10906">
            <v>1006379</v>
          </cell>
          <cell r="AR10906" t="str">
            <v>sd</v>
          </cell>
          <cell r="AS10906">
            <v>42946</v>
          </cell>
          <cell r="AT10906" t="str">
            <v>Calzada10-POLIZA ESTABILIDAD ACTIVA</v>
          </cell>
          <cell r="AV10906" t="str">
            <v>sc</v>
          </cell>
        </row>
        <row r="10907">
          <cell r="AP10907">
            <v>91010720</v>
          </cell>
          <cell r="AQ10907">
            <v>1002480</v>
          </cell>
          <cell r="AR10907" t="str">
            <v>sd</v>
          </cell>
          <cell r="AS10907">
            <v>43412</v>
          </cell>
          <cell r="AT10907" t="str">
            <v>Anden 1-7 Calzada 2-4 Separador 3-5 Cicloruta 6-POLIZA ESTABILIDAD ACTIVA</v>
          </cell>
          <cell r="AV10907" t="str">
            <v>sc</v>
          </cell>
        </row>
        <row r="10908">
          <cell r="AP10908">
            <v>24119640</v>
          </cell>
          <cell r="AQ10908">
            <v>1001709</v>
          </cell>
          <cell r="AR10908" t="str">
            <v>sd</v>
          </cell>
          <cell r="AS10908">
            <v>43412</v>
          </cell>
          <cell r="AT10908" t="str">
            <v>Anden 1-7 Calzada 2-4 Separador 3-5 Cicloruta 6-POLIZA ESTABILIDAD ACTIVA</v>
          </cell>
          <cell r="AV10908" t="str">
            <v>sc</v>
          </cell>
        </row>
        <row r="10909">
          <cell r="AP10909">
            <v>505723</v>
          </cell>
          <cell r="AQ10909">
            <v>1004205</v>
          </cell>
          <cell r="AR10909" t="str">
            <v>sd</v>
          </cell>
          <cell r="AS10909">
            <v>42946</v>
          </cell>
          <cell r="AT10909" t="str">
            <v>Calzada12-POLIZA ESTABILIDAD ACTIVA</v>
          </cell>
          <cell r="AV10909" t="str">
            <v>sc</v>
          </cell>
        </row>
        <row r="10910">
          <cell r="AP10910">
            <v>902839</v>
          </cell>
          <cell r="AQ10910">
            <v>13001884</v>
          </cell>
          <cell r="AR10910" t="str">
            <v>sd</v>
          </cell>
          <cell r="AS10910">
            <v>44250</v>
          </cell>
          <cell r="AT10910" t="str">
            <v>-POLIZA ESTABILIDAD ACTIVA</v>
          </cell>
          <cell r="AV10910" t="str">
            <v>sc</v>
          </cell>
        </row>
        <row r="10911">
          <cell r="AP10911">
            <v>91010702</v>
          </cell>
          <cell r="AQ10911">
            <v>1001636</v>
          </cell>
          <cell r="AR10911" t="str">
            <v>sd</v>
          </cell>
          <cell r="AS10911">
            <v>43412</v>
          </cell>
          <cell r="AT10911" t="str">
            <v>Anden 1-7 Calzada 2-4 Separador 3-5 Cicloruta 6-POLIZA ESTABILIDAD ACTIVA</v>
          </cell>
          <cell r="AV10911" t="str">
            <v>sc</v>
          </cell>
        </row>
        <row r="10912">
          <cell r="AP10912">
            <v>24121080</v>
          </cell>
          <cell r="AQ10912">
            <v>14000539</v>
          </cell>
          <cell r="AR10912" t="str">
            <v>sd</v>
          </cell>
          <cell r="AS10912">
            <v>44250</v>
          </cell>
          <cell r="AT10912" t="str">
            <v>-POLIZA ESTABILIDAD ACTIVA</v>
          </cell>
          <cell r="AV10912" t="str">
            <v>sc</v>
          </cell>
        </row>
        <row r="10913">
          <cell r="AP10913">
            <v>517943</v>
          </cell>
          <cell r="AQ10913">
            <v>10006191</v>
          </cell>
          <cell r="AR10913" t="str">
            <v>sd</v>
          </cell>
          <cell r="AS10913">
            <v>43142</v>
          </cell>
          <cell r="AT10913" t="str">
            <v>Calzada2-POLIZA ESTABILIDAD ACTIVA</v>
          </cell>
          <cell r="AV10913" t="str">
            <v>sc</v>
          </cell>
        </row>
        <row r="10914">
          <cell r="AP10914">
            <v>506300</v>
          </cell>
          <cell r="AQ10914">
            <v>1001147</v>
          </cell>
          <cell r="AR10914" t="str">
            <v>sd</v>
          </cell>
          <cell r="AS10914">
            <v>44250</v>
          </cell>
          <cell r="AT10914" t="str">
            <v>-POLIZA ESTABILIDAD ACTIVA</v>
          </cell>
          <cell r="AV10914" t="str">
            <v>sc</v>
          </cell>
        </row>
        <row r="10915">
          <cell r="AP10915">
            <v>24120966</v>
          </cell>
          <cell r="AQ10915">
            <v>14000061</v>
          </cell>
          <cell r="AR10915" t="str">
            <v>sd</v>
          </cell>
          <cell r="AS10915">
            <v>44250</v>
          </cell>
          <cell r="AT10915" t="str">
            <v>-POLIZA ESTABILIDAD ACTIVA</v>
          </cell>
          <cell r="AV10915" t="str">
            <v>sc</v>
          </cell>
        </row>
        <row r="10916">
          <cell r="AP10916">
            <v>24120887</v>
          </cell>
          <cell r="AQ10916">
            <v>13001778</v>
          </cell>
          <cell r="AR10916" t="str">
            <v>sd</v>
          </cell>
          <cell r="AS10916">
            <v>44250</v>
          </cell>
          <cell r="AT10916" t="str">
            <v>-POLIZA ESTABILIDAD ACTIVA</v>
          </cell>
          <cell r="AV10916" t="str">
            <v>sc</v>
          </cell>
        </row>
        <row r="10917">
          <cell r="AP10917">
            <v>24120887</v>
          </cell>
          <cell r="AQ10917">
            <v>13001778</v>
          </cell>
          <cell r="AR10917" t="str">
            <v>sd</v>
          </cell>
          <cell r="AS10917">
            <v>44250</v>
          </cell>
          <cell r="AT10917" t="str">
            <v>-POLIZA ESTABILIDAD ACTIVA</v>
          </cell>
          <cell r="AV10917" t="str">
            <v>sc</v>
          </cell>
        </row>
        <row r="10918">
          <cell r="AP10918">
            <v>24122360</v>
          </cell>
          <cell r="AQ10918">
            <v>50006551</v>
          </cell>
          <cell r="AR10918" t="str">
            <v>sd</v>
          </cell>
          <cell r="AS10918">
            <v>44048</v>
          </cell>
          <cell r="AT10918" t="str">
            <v>Calzada 2-4-POLIZA ESTABILIDAD ACTIVA</v>
          </cell>
          <cell r="AV10918" t="str">
            <v>sc</v>
          </cell>
        </row>
        <row r="10919">
          <cell r="AP10919">
            <v>456280</v>
          </cell>
          <cell r="AQ10919">
            <v>19008124</v>
          </cell>
          <cell r="AR10919" t="str">
            <v>sd</v>
          </cell>
          <cell r="AS10919">
            <v>44466</v>
          </cell>
          <cell r="AT10919" t="str">
            <v>-POLIZA ESTABILIDAD ACTIVA</v>
          </cell>
          <cell r="AV10919" t="str">
            <v>POLIZA ESTABILIDAD activa IDU 1718/14</v>
          </cell>
        </row>
        <row r="10920">
          <cell r="AP10920">
            <v>24122507</v>
          </cell>
          <cell r="AQ10920">
            <v>50006737</v>
          </cell>
          <cell r="AR10920" t="str">
            <v>sd</v>
          </cell>
          <cell r="AS10920">
            <v>44099</v>
          </cell>
          <cell r="AT10920" t="str">
            <v>Calzada 2-4-6-POLIZA ESTABILIDAD Y CALIDAD ACTIVA</v>
          </cell>
          <cell r="AV10920" t="str">
            <v>sc</v>
          </cell>
        </row>
        <row r="10921">
          <cell r="AP10921">
            <v>200059</v>
          </cell>
          <cell r="AQ10921">
            <v>4000019</v>
          </cell>
          <cell r="AR10921" t="str">
            <v>sd</v>
          </cell>
          <cell r="AS10921">
            <v>42999</v>
          </cell>
          <cell r="AT10921" t="str">
            <v>Anden1-11-3 Calzada10-4-6-8 Ciclo2 Sep5-7-9-POLIZA ESTABILIDAD ACTIVA</v>
          </cell>
          <cell r="AV10921" t="str">
            <v>sc</v>
          </cell>
        </row>
        <row r="10922">
          <cell r="AP10922">
            <v>525594</v>
          </cell>
          <cell r="AQ10922">
            <v>2000112</v>
          </cell>
          <cell r="AR10922" t="str">
            <v>sd</v>
          </cell>
          <cell r="AS10922">
            <v>43450</v>
          </cell>
          <cell r="AT10922" t="str">
            <v>Puente16-POLIZA ESTABILIDAD ACTIVA</v>
          </cell>
          <cell r="AV10922" t="str">
            <v>sc</v>
          </cell>
        </row>
        <row r="10923">
          <cell r="AP10923">
            <v>525594</v>
          </cell>
          <cell r="AQ10923">
            <v>2000112</v>
          </cell>
          <cell r="AR10923" t="str">
            <v>sd</v>
          </cell>
          <cell r="AS10923">
            <v>42946</v>
          </cell>
          <cell r="AT10923" t="str">
            <v>Calzada4-8-POLIZA ESTABILIDAD ACTIVA</v>
          </cell>
          <cell r="AV10923" t="str">
            <v>sc</v>
          </cell>
        </row>
        <row r="10924">
          <cell r="AP10924">
            <v>525594</v>
          </cell>
          <cell r="AQ10924">
            <v>2000112</v>
          </cell>
          <cell r="AR10924" t="str">
            <v>sd</v>
          </cell>
          <cell r="AS10924">
            <v>44250</v>
          </cell>
          <cell r="AT10924" t="str">
            <v>-POLIZA ESTABILIDAD ACTIVA</v>
          </cell>
          <cell r="AV10924" t="str">
            <v>sc</v>
          </cell>
        </row>
        <row r="10925">
          <cell r="AP10925">
            <v>24121912</v>
          </cell>
          <cell r="AQ10925">
            <v>50005956</v>
          </cell>
          <cell r="AR10925" t="str">
            <v>sd</v>
          </cell>
          <cell r="AS10925">
            <v>44250</v>
          </cell>
          <cell r="AT10925" t="str">
            <v>-POLIZA ESTABILIDAD ACTIVA</v>
          </cell>
          <cell r="AV10925" t="str">
            <v>sc</v>
          </cell>
        </row>
        <row r="10926">
          <cell r="AP10926">
            <v>903002</v>
          </cell>
          <cell r="AQ10926">
            <v>13002595</v>
          </cell>
          <cell r="AR10926" t="str">
            <v>sd</v>
          </cell>
          <cell r="AS10926">
            <v>44250</v>
          </cell>
          <cell r="AT10926" t="str">
            <v>-POLIZA ESTABILIDAD ACTIVA</v>
          </cell>
          <cell r="AV10926" t="str">
            <v>sc</v>
          </cell>
        </row>
        <row r="10927">
          <cell r="AP10927">
            <v>902716</v>
          </cell>
          <cell r="AQ10927">
            <v>13000823</v>
          </cell>
          <cell r="AR10927" t="str">
            <v>sd</v>
          </cell>
          <cell r="AS10927">
            <v>44250</v>
          </cell>
          <cell r="AT10927" t="str">
            <v>-POLIZA ESTABILIDAD ACTIVA</v>
          </cell>
          <cell r="AV10927" t="str">
            <v>sc</v>
          </cell>
        </row>
        <row r="10928">
          <cell r="AP10928">
            <v>902716</v>
          </cell>
          <cell r="AQ10928">
            <v>13000823</v>
          </cell>
          <cell r="AR10928" t="str">
            <v>sd</v>
          </cell>
          <cell r="AS10928">
            <v>44018</v>
          </cell>
          <cell r="AT10928" t="str">
            <v>Puente 14-POLIZA ESTABILIDAD ACTIVA</v>
          </cell>
          <cell r="AV10928" t="str">
            <v>sc</v>
          </cell>
        </row>
        <row r="10929">
          <cell r="AP10929">
            <v>505800</v>
          </cell>
          <cell r="AQ10929">
            <v>2000018</v>
          </cell>
          <cell r="AR10929" t="str">
            <v>sd</v>
          </cell>
          <cell r="AS10929">
            <v>44053</v>
          </cell>
          <cell r="AT10929" t="str">
            <v>Puente 18-POLIZA ESTABILIDAD ACTIVA</v>
          </cell>
          <cell r="AV10929" t="str">
            <v>sc</v>
          </cell>
        </row>
        <row r="10930">
          <cell r="AP10930">
            <v>301520</v>
          </cell>
          <cell r="AQ10930">
            <v>5004902</v>
          </cell>
          <cell r="AR10930" t="str">
            <v>sd</v>
          </cell>
          <cell r="AS10930">
            <v>42733</v>
          </cell>
          <cell r="AT10930" t="str">
            <v>Anden1-5 Calzada2-4 Sep3-POLIZA ESTABILIDAD ACTIVA</v>
          </cell>
          <cell r="AV10930" t="str">
            <v>sc</v>
          </cell>
        </row>
        <row r="10931">
          <cell r="AP10931">
            <v>507830</v>
          </cell>
          <cell r="AQ10931">
            <v>1001377</v>
          </cell>
          <cell r="AR10931" t="str">
            <v>sd</v>
          </cell>
          <cell r="AS10931">
            <v>44250</v>
          </cell>
          <cell r="AT10931" t="str">
            <v>-POLIZA ESTABILIDAD ACTIVA</v>
          </cell>
          <cell r="AV10931" t="str">
            <v>sc</v>
          </cell>
        </row>
        <row r="10932">
          <cell r="AP10932">
            <v>24122476</v>
          </cell>
          <cell r="AQ10932">
            <v>50006730</v>
          </cell>
          <cell r="AR10932" t="str">
            <v>sd</v>
          </cell>
          <cell r="AS10932">
            <v>44099</v>
          </cell>
          <cell r="AT10932" t="str">
            <v>Calzada 2-6-POLIZA ESTABILIDAD Y CALIDAD ACTIVA</v>
          </cell>
          <cell r="AV10932" t="str">
            <v>sc</v>
          </cell>
        </row>
        <row r="10933">
          <cell r="AP10933">
            <v>91015314</v>
          </cell>
          <cell r="AQ10933">
            <v>50007251</v>
          </cell>
          <cell r="AR10933" t="str">
            <v>sd</v>
          </cell>
          <cell r="AS10933">
            <v>44119</v>
          </cell>
          <cell r="AT10933" t="str">
            <v>Calzada 4-6-POLIZA ESTABILIDAD ACTIVA</v>
          </cell>
          <cell r="AV10933" t="str">
            <v>sc</v>
          </cell>
        </row>
        <row r="10934">
          <cell r="AP10934">
            <v>91015537</v>
          </cell>
          <cell r="AQ10934">
            <v>5007166</v>
          </cell>
          <cell r="AR10934" t="str">
            <v>sd</v>
          </cell>
          <cell r="AS10934">
            <v>42733</v>
          </cell>
          <cell r="AT10934" t="str">
            <v>Anden1-5 Calzada2-4 Sep3-POLIZA ESTABILIDAD ACTIVA</v>
          </cell>
          <cell r="AV10934" t="str">
            <v>sc</v>
          </cell>
        </row>
        <row r="10935">
          <cell r="AP10935">
            <v>91024191</v>
          </cell>
          <cell r="AQ10935">
            <v>9000833</v>
          </cell>
          <cell r="AR10935" t="str">
            <v>sd</v>
          </cell>
          <cell r="AS10935">
            <v>42978</v>
          </cell>
          <cell r="AT10935" t="str">
            <v>A1-18Cal11-13-15-16-2-4-6-8Ci10Sep12-14-16-3-5-7-9-POLIZA ESTABILIDAD ACTIVA</v>
          </cell>
          <cell r="AV10935" t="str">
            <v>sc</v>
          </cell>
        </row>
        <row r="10936">
          <cell r="AP10936">
            <v>902808</v>
          </cell>
          <cell r="AQ10936">
            <v>50008270</v>
          </cell>
          <cell r="AR10936" t="str">
            <v>sd</v>
          </cell>
          <cell r="AS10936">
            <v>44250</v>
          </cell>
          <cell r="AT10936" t="str">
            <v>-POLIZA ESTABILIDAD ACTIVA</v>
          </cell>
          <cell r="AV10936" t="str">
            <v>sc</v>
          </cell>
        </row>
        <row r="10937">
          <cell r="AP10937">
            <v>24119632</v>
          </cell>
          <cell r="AQ10937">
            <v>1001347</v>
          </cell>
          <cell r="AR10937" t="str">
            <v>sd</v>
          </cell>
          <cell r="AS10937">
            <v>44250</v>
          </cell>
          <cell r="AT10937" t="str">
            <v>-POLIZA ESTABILIDAD ACTIVA</v>
          </cell>
          <cell r="AV10937" t="str">
            <v>sc</v>
          </cell>
        </row>
        <row r="10938">
          <cell r="AP10938">
            <v>506422</v>
          </cell>
          <cell r="AQ10938">
            <v>1003895</v>
          </cell>
          <cell r="AR10938" t="str">
            <v>sd</v>
          </cell>
          <cell r="AS10938">
            <v>43577</v>
          </cell>
          <cell r="AT10938" t="str">
            <v>Calzad a16-POLIZA ESTABILIDAD ACTIVA</v>
          </cell>
          <cell r="AV10938" t="str">
            <v>sc</v>
          </cell>
        </row>
        <row r="10939">
          <cell r="AP10939">
            <v>506422</v>
          </cell>
          <cell r="AQ10939">
            <v>1003895</v>
          </cell>
          <cell r="AR10939" t="str">
            <v>sd</v>
          </cell>
          <cell r="AS10939">
            <v>44250</v>
          </cell>
          <cell r="AT10939" t="str">
            <v>-POLIZA ESTABILIDAD ACTIVA</v>
          </cell>
          <cell r="AV10939" t="str">
            <v>sc</v>
          </cell>
        </row>
        <row r="10940">
          <cell r="AP10940">
            <v>506422</v>
          </cell>
          <cell r="AQ10940">
            <v>1003895</v>
          </cell>
          <cell r="AR10940" t="str">
            <v>sd</v>
          </cell>
          <cell r="AS10940">
            <v>42946</v>
          </cell>
          <cell r="AT10940" t="str">
            <v>Calzada10-POLIZA ESTABILIDAD ACTIVA</v>
          </cell>
          <cell r="AV10940" t="str">
            <v>sc</v>
          </cell>
        </row>
        <row r="10941">
          <cell r="AP10941">
            <v>506422</v>
          </cell>
          <cell r="AQ10941">
            <v>1003895</v>
          </cell>
          <cell r="AR10941" t="str">
            <v>sd</v>
          </cell>
          <cell r="AS10941">
            <v>43577</v>
          </cell>
          <cell r="AT10941" t="str">
            <v>Calzad a16-POLIZA ESTABILIDAD ACTIVA</v>
          </cell>
          <cell r="AV10941" t="str">
            <v>sc</v>
          </cell>
        </row>
        <row r="10942">
          <cell r="AP10942">
            <v>506422</v>
          </cell>
          <cell r="AQ10942">
            <v>1003895</v>
          </cell>
          <cell r="AR10942" t="str">
            <v>sd</v>
          </cell>
          <cell r="AS10942">
            <v>43797</v>
          </cell>
          <cell r="AT10942" t="str">
            <v>Calzada 2-4-POLIZA ESTABILIDAD ACTIVA</v>
          </cell>
          <cell r="AV10942" t="str">
            <v>sc</v>
          </cell>
        </row>
        <row r="10943">
          <cell r="AP10943">
            <v>91011168</v>
          </cell>
          <cell r="AQ10943">
            <v>1006465</v>
          </cell>
          <cell r="AR10943" t="str">
            <v>sd</v>
          </cell>
          <cell r="AS10943">
            <v>43566</v>
          </cell>
          <cell r="AT10943" t="str">
            <v>Puente 4-POLIZA ESTABILIDAD ACTIVA</v>
          </cell>
          <cell r="AV10943" t="str">
            <v>sc</v>
          </cell>
        </row>
        <row r="10944">
          <cell r="AP10944">
            <v>91011359</v>
          </cell>
          <cell r="AQ10944">
            <v>3000473</v>
          </cell>
          <cell r="AR10944" t="str">
            <v>sd</v>
          </cell>
          <cell r="AS10944">
            <v>43499</v>
          </cell>
          <cell r="AT10944" t="str">
            <v>-POLIZA ESTABILIDAD ACTIVA</v>
          </cell>
          <cell r="AV10944" t="str">
            <v>sc</v>
          </cell>
        </row>
        <row r="10945">
          <cell r="AP10945">
            <v>24123544</v>
          </cell>
          <cell r="AQ10945">
            <v>50008597</v>
          </cell>
          <cell r="AR10945" t="str">
            <v>sd</v>
          </cell>
          <cell r="AS10945">
            <v>44250</v>
          </cell>
          <cell r="AT10945" t="str">
            <v>-POLIZA ESTABILIDAD ACTIVA</v>
          </cell>
          <cell r="AV10945" t="str">
            <v>sc</v>
          </cell>
        </row>
        <row r="10946">
          <cell r="AP10946">
            <v>472226</v>
          </cell>
          <cell r="AQ10946">
            <v>10010052</v>
          </cell>
          <cell r="AR10946" t="str">
            <v>sd</v>
          </cell>
          <cell r="AS10946">
            <v>43142</v>
          </cell>
          <cell r="AT10946" t="str">
            <v>Calzada2-POLIZA ESTABILIDAD ACTIVA</v>
          </cell>
          <cell r="AV10946" t="str">
            <v>sc</v>
          </cell>
        </row>
        <row r="10947">
          <cell r="AP10947">
            <v>24122504</v>
          </cell>
          <cell r="AQ10947">
            <v>8002993</v>
          </cell>
          <cell r="AR10947" t="str">
            <v>sd</v>
          </cell>
          <cell r="AS10947">
            <v>44099</v>
          </cell>
          <cell r="AT10947" t="str">
            <v>Calzada 2-4-6-POLIZA ESTABILIDAD Y CALIDAD ACTIVA</v>
          </cell>
          <cell r="AV10947" t="str">
            <v>sc</v>
          </cell>
        </row>
        <row r="10948">
          <cell r="AP10948">
            <v>24120146</v>
          </cell>
          <cell r="AQ10948">
            <v>3000414</v>
          </cell>
          <cell r="AR10948" t="str">
            <v>sd</v>
          </cell>
          <cell r="AS10948">
            <v>43499</v>
          </cell>
          <cell r="AT10948" t="str">
            <v>-POLIZA ESTABILIDAD ACTIVA</v>
          </cell>
          <cell r="AV10948" t="str">
            <v>sc</v>
          </cell>
        </row>
        <row r="10949">
          <cell r="AP10949">
            <v>91020451</v>
          </cell>
          <cell r="AQ10949">
            <v>50008284</v>
          </cell>
          <cell r="AR10949" t="str">
            <v>sd</v>
          </cell>
          <cell r="AS10949">
            <v>44250</v>
          </cell>
          <cell r="AT10949" t="str">
            <v>-POLIZA ESTABILIDAD ACTIVA</v>
          </cell>
          <cell r="AV10949" t="str">
            <v>sc</v>
          </cell>
        </row>
        <row r="10950">
          <cell r="AP10950">
            <v>181507</v>
          </cell>
          <cell r="AQ10950">
            <v>13001846</v>
          </cell>
          <cell r="AR10950" t="str">
            <v>sd</v>
          </cell>
          <cell r="AS10950">
            <v>43745</v>
          </cell>
          <cell r="AT10950" t="str">
            <v>Calzada 2, Calzada 4, Calzada 6-POLIZA ESTABILIDAD ACTIVA</v>
          </cell>
          <cell r="AV10950" t="str">
            <v>sc</v>
          </cell>
        </row>
        <row r="10951">
          <cell r="AP10951">
            <v>364853</v>
          </cell>
          <cell r="AQ10951">
            <v>7005848</v>
          </cell>
          <cell r="AR10951" t="str">
            <v>sd</v>
          </cell>
          <cell r="AS10951">
            <v>44466</v>
          </cell>
          <cell r="AT10951" t="str">
            <v>-POLIZA ESTABILIDAD ACTIVA</v>
          </cell>
          <cell r="AV10951" t="str">
            <v>POLIZA ACTIVA</v>
          </cell>
        </row>
        <row r="10952">
          <cell r="AP10952">
            <v>24122478</v>
          </cell>
          <cell r="AQ10952">
            <v>50006730</v>
          </cell>
          <cell r="AR10952" t="str">
            <v>sd</v>
          </cell>
          <cell r="AS10952">
            <v>44099</v>
          </cell>
          <cell r="AT10952" t="str">
            <v>Calzada 2-6-POLIZA ESTABILIDAD Y CALIDAD ACTIVA</v>
          </cell>
          <cell r="AV10952" t="str">
            <v>sc</v>
          </cell>
        </row>
        <row r="10953">
          <cell r="AP10953">
            <v>24122691</v>
          </cell>
          <cell r="AQ10953">
            <v>50006938</v>
          </cell>
          <cell r="AR10953" t="str">
            <v>sd</v>
          </cell>
          <cell r="AS10953">
            <v>44250</v>
          </cell>
          <cell r="AT10953" t="str">
            <v>-POLIZA ESTABILIDAD ACTIVA</v>
          </cell>
          <cell r="AV10953" t="str">
            <v>sc</v>
          </cell>
        </row>
        <row r="10954">
          <cell r="AP10954">
            <v>525564</v>
          </cell>
          <cell r="AQ10954">
            <v>1004178</v>
          </cell>
          <cell r="AR10954" t="str">
            <v>sd</v>
          </cell>
          <cell r="AS10954">
            <v>42946</v>
          </cell>
          <cell r="AT10954" t="str">
            <v>Calzada12-POLIZA ESTABILIDAD ACTIVA</v>
          </cell>
          <cell r="AV10954" t="str">
            <v>sc</v>
          </cell>
        </row>
        <row r="10955">
          <cell r="AP10955">
            <v>600796</v>
          </cell>
          <cell r="AQ10955">
            <v>1006022</v>
          </cell>
          <cell r="AR10955" t="str">
            <v>sd</v>
          </cell>
          <cell r="AS10955">
            <v>43748</v>
          </cell>
          <cell r="AT10955" t="str">
            <v>Calzada 2-POLIZA ESTABILIDAD ACTIVA</v>
          </cell>
          <cell r="AV10955" t="str">
            <v>sc</v>
          </cell>
        </row>
        <row r="10956">
          <cell r="AP10956">
            <v>91014498</v>
          </cell>
          <cell r="AQ10956">
            <v>50007092</v>
          </cell>
          <cell r="AR10956" t="str">
            <v>sd</v>
          </cell>
          <cell r="AS10956">
            <v>44480</v>
          </cell>
          <cell r="AT10956" t="str">
            <v>-POLIZA ESTABILIDAD ACTIVA</v>
          </cell>
          <cell r="AV10956" t="str">
            <v>VIABLE</v>
          </cell>
        </row>
        <row r="10957">
          <cell r="AP10957">
            <v>456938</v>
          </cell>
          <cell r="AQ10957">
            <v>19008398</v>
          </cell>
          <cell r="AR10957" t="str">
            <v>sd</v>
          </cell>
          <cell r="AS10957">
            <v>44466</v>
          </cell>
          <cell r="AT10957" t="str">
            <v>-POLIZA ESTABILIDAD ACTIVA</v>
          </cell>
          <cell r="AV10957" t="str">
            <v>POLIZA ESTABILIDAD activa IDU 1718/14</v>
          </cell>
        </row>
        <row r="10958">
          <cell r="AP10958">
            <v>91018891</v>
          </cell>
          <cell r="AQ10958">
            <v>9001379</v>
          </cell>
          <cell r="AR10958" t="str">
            <v>sd</v>
          </cell>
          <cell r="AS10958">
            <v>42978</v>
          </cell>
          <cell r="AT10958" t="str">
            <v>Anden1-11 Calzada10-2-4-8 Ciclo6 Sep3-5-7-9-POLIZA ESTABILIDAD ACTIVA</v>
          </cell>
          <cell r="AV10958" t="str">
            <v>sc</v>
          </cell>
        </row>
        <row r="10959">
          <cell r="AP10959">
            <v>520327</v>
          </cell>
          <cell r="AQ10959">
            <v>17000444</v>
          </cell>
          <cell r="AR10959" t="str">
            <v>sd</v>
          </cell>
          <cell r="AS10959">
            <v>43871</v>
          </cell>
          <cell r="AT10959" t="str">
            <v>Calzada2 y 4-POLIZA ESTABILIDAD ACTIVA</v>
          </cell>
          <cell r="AV10959" t="str">
            <v>sc</v>
          </cell>
        </row>
        <row r="10960">
          <cell r="AP10960">
            <v>2510515</v>
          </cell>
          <cell r="AQ10960">
            <v>3000591</v>
          </cell>
          <cell r="AR10960" t="str">
            <v>sd</v>
          </cell>
          <cell r="AS10960">
            <v>43499</v>
          </cell>
          <cell r="AT10960" t="str">
            <v>-POLIZA ESTABILIDAD ACTIVA</v>
          </cell>
          <cell r="AV10960" t="str">
            <v>sc</v>
          </cell>
        </row>
        <row r="10961">
          <cell r="AP10961">
            <v>902693</v>
          </cell>
          <cell r="AQ10961">
            <v>13000709</v>
          </cell>
          <cell r="AR10961" t="str">
            <v>sd</v>
          </cell>
          <cell r="AS10961">
            <v>42949</v>
          </cell>
          <cell r="AT10961" t="str">
            <v>Anden13 Ciclo14-POLIZA ESTABILIDAD ACTIVA</v>
          </cell>
          <cell r="AV10961" t="str">
            <v>sc</v>
          </cell>
        </row>
        <row r="10962">
          <cell r="AP10962">
            <v>902693</v>
          </cell>
          <cell r="AQ10962">
            <v>13000709</v>
          </cell>
          <cell r="AR10962" t="str">
            <v>sd</v>
          </cell>
          <cell r="AS10962">
            <v>44250</v>
          </cell>
          <cell r="AT10962" t="str">
            <v>-POLIZA ESTABILIDAD ACTIVA</v>
          </cell>
          <cell r="AV10962" t="str">
            <v>sc</v>
          </cell>
        </row>
        <row r="10963">
          <cell r="AP10963">
            <v>301127</v>
          </cell>
          <cell r="AQ10963">
            <v>5005068</v>
          </cell>
          <cell r="AR10963" t="str">
            <v>sd</v>
          </cell>
          <cell r="AS10963">
            <v>42733</v>
          </cell>
          <cell r="AT10963" t="str">
            <v>Anden1-5 Calzada2-4 Sep3-POLIZA ESTABILIDAD ACTIVA</v>
          </cell>
          <cell r="AV10963" t="str">
            <v>sc</v>
          </cell>
        </row>
        <row r="10964">
          <cell r="AP10964">
            <v>900031</v>
          </cell>
          <cell r="AQ10964">
            <v>8003671</v>
          </cell>
          <cell r="AR10964" t="str">
            <v>sd</v>
          </cell>
          <cell r="AS10964">
            <v>44099</v>
          </cell>
          <cell r="AT10964" t="str">
            <v>Calzada 2-8-POLIZA ESTABILIDAD Y CALIDAD ACTIVA</v>
          </cell>
          <cell r="AV10964" t="str">
            <v>sc</v>
          </cell>
        </row>
        <row r="10965">
          <cell r="AP10965">
            <v>24121017</v>
          </cell>
          <cell r="AQ10965">
            <v>14000310</v>
          </cell>
          <cell r="AR10965" t="str">
            <v>sd</v>
          </cell>
          <cell r="AS10965">
            <v>44018</v>
          </cell>
          <cell r="AT10965" t="str">
            <v>Calzada 8-POLIZA ESTABILIDAD ACTIVA</v>
          </cell>
          <cell r="AV10965" t="str">
            <v>sc</v>
          </cell>
        </row>
        <row r="10966">
          <cell r="AP10966">
            <v>24121017</v>
          </cell>
          <cell r="AQ10966">
            <v>14000310</v>
          </cell>
          <cell r="AR10966" t="str">
            <v>sd</v>
          </cell>
          <cell r="AS10966">
            <v>44250</v>
          </cell>
          <cell r="AT10966" t="str">
            <v>-POLIZA ESTABILIDAD ACTIVA</v>
          </cell>
          <cell r="AV10966" t="str">
            <v>sc</v>
          </cell>
        </row>
        <row r="10967">
          <cell r="AP10967">
            <v>91018911</v>
          </cell>
          <cell r="AQ10967">
            <v>9001904</v>
          </cell>
          <cell r="AR10967" t="str">
            <v>sd</v>
          </cell>
          <cell r="AS10967">
            <v>42978</v>
          </cell>
          <cell r="AT10967" t="str">
            <v>Anden1-11 Calzada10-2-4-8 Ciclo6 Sep3-5-7-9-POLIZA ESTABILIDAD ACTIVA</v>
          </cell>
          <cell r="AV10967" t="str">
            <v>sc</v>
          </cell>
        </row>
        <row r="10968">
          <cell r="AP10968">
            <v>24122590</v>
          </cell>
          <cell r="AQ10968">
            <v>50006889</v>
          </cell>
          <cell r="AR10968" t="str">
            <v>sd</v>
          </cell>
          <cell r="AS10968">
            <v>44250</v>
          </cell>
          <cell r="AT10968" t="str">
            <v>-POLIZA ESTABILIDAD ACTIVA</v>
          </cell>
          <cell r="AV10968" t="str">
            <v>sc</v>
          </cell>
        </row>
        <row r="10969">
          <cell r="AP10969">
            <v>903622</v>
          </cell>
          <cell r="AQ10969">
            <v>12000778</v>
          </cell>
          <cell r="AR10969" t="str">
            <v>sd</v>
          </cell>
          <cell r="AS10969">
            <v>44250</v>
          </cell>
          <cell r="AT10969" t="str">
            <v>-POLIZA ESTABILIDAD ACTIVA</v>
          </cell>
          <cell r="AV10969" t="str">
            <v>sc</v>
          </cell>
        </row>
        <row r="10970">
          <cell r="AP10970">
            <v>24120991</v>
          </cell>
          <cell r="AQ10970">
            <v>14000213</v>
          </cell>
          <cell r="AR10970" t="str">
            <v>sd</v>
          </cell>
          <cell r="AS10970">
            <v>44018</v>
          </cell>
          <cell r="AT10970" t="str">
            <v>Calzada 6-POLIZA ESTABILIDAD ACTIVA</v>
          </cell>
          <cell r="AV10970" t="str">
            <v>sc</v>
          </cell>
        </row>
        <row r="10971">
          <cell r="AP10971">
            <v>24120991</v>
          </cell>
          <cell r="AQ10971">
            <v>14000213</v>
          </cell>
          <cell r="AR10971" t="str">
            <v>sd</v>
          </cell>
          <cell r="AS10971">
            <v>44250</v>
          </cell>
          <cell r="AT10971" t="str">
            <v>-POLIZA ESTABILIDAD ACTIVA</v>
          </cell>
          <cell r="AV10971" t="str">
            <v>sc</v>
          </cell>
        </row>
        <row r="10972">
          <cell r="AP10972">
            <v>506374</v>
          </cell>
          <cell r="AQ10972">
            <v>11012137</v>
          </cell>
          <cell r="AR10972" t="str">
            <v>sd</v>
          </cell>
          <cell r="AS10972">
            <v>43797</v>
          </cell>
          <cell r="AT10972" t="str">
            <v>Calzada 2-6-POLIZA ESTABILIDAD ACTIVA</v>
          </cell>
          <cell r="AV10972" t="str">
            <v>sc</v>
          </cell>
        </row>
        <row r="10973">
          <cell r="AP10973">
            <v>24121084</v>
          </cell>
          <cell r="AQ10973">
            <v>14000541</v>
          </cell>
          <cell r="AR10973" t="str">
            <v>sd</v>
          </cell>
          <cell r="AS10973">
            <v>44099</v>
          </cell>
          <cell r="AT10973" t="str">
            <v>Calzada 4-6-8-10-POLIZA ESTABILIDAD Y CALIDAD ACTIVA</v>
          </cell>
          <cell r="AV10973" t="str">
            <v>sc</v>
          </cell>
        </row>
        <row r="10974">
          <cell r="AP10974">
            <v>24119924</v>
          </cell>
          <cell r="AQ10974">
            <v>8002736</v>
          </cell>
          <cell r="AR10974" t="str">
            <v>sd</v>
          </cell>
          <cell r="AS10974">
            <v>44099</v>
          </cell>
          <cell r="AT10974" t="str">
            <v>Calzada 4-6-POLIZA ESTABILIDAD Y CALIDAD ACTIVA</v>
          </cell>
          <cell r="AV10974" t="str">
            <v>sc</v>
          </cell>
        </row>
        <row r="10975">
          <cell r="AP10975">
            <v>24120172</v>
          </cell>
          <cell r="AQ10975">
            <v>3000473</v>
          </cell>
          <cell r="AR10975" t="str">
            <v>sd</v>
          </cell>
          <cell r="AS10975">
            <v>43499</v>
          </cell>
          <cell r="AT10975" t="str">
            <v>-POLIZA ESTABILIDAD ACTIVA</v>
          </cell>
          <cell r="AV10975" t="str">
            <v>sc</v>
          </cell>
        </row>
        <row r="10976">
          <cell r="AP10976">
            <v>91012323</v>
          </cell>
          <cell r="AQ10976">
            <v>50006413</v>
          </cell>
          <cell r="AR10976" t="str">
            <v>sd</v>
          </cell>
          <cell r="AS10976">
            <v>43745</v>
          </cell>
          <cell r="AT10976" t="str">
            <v>Calzada 2, Calzada 4, Calzada 6, Calzada 8-POLIZA ESTABILIDAD ACTIVA</v>
          </cell>
          <cell r="AV10976" t="str">
            <v>sc</v>
          </cell>
        </row>
        <row r="10977">
          <cell r="AP10977">
            <v>902989</v>
          </cell>
          <cell r="AQ10977">
            <v>13000461</v>
          </cell>
          <cell r="AR10977" t="str">
            <v>sd</v>
          </cell>
          <cell r="AS10977">
            <v>44250</v>
          </cell>
          <cell r="AT10977" t="str">
            <v>-POLIZA ESTABILIDAD ACTIVA</v>
          </cell>
          <cell r="AV10977" t="str">
            <v>sc</v>
          </cell>
        </row>
        <row r="10978">
          <cell r="AP10978">
            <v>91013348</v>
          </cell>
          <cell r="AQ10978">
            <v>14000816</v>
          </cell>
          <cell r="AR10978" t="str">
            <v>sd</v>
          </cell>
          <cell r="AS10978">
            <v>44172</v>
          </cell>
          <cell r="AT10978" t="str">
            <v>Calzada 4-6 Separador 5-POLIZA ESTABILIDAD ACTIVA</v>
          </cell>
          <cell r="AV10978" t="str">
            <v>sc</v>
          </cell>
        </row>
        <row r="10979">
          <cell r="AP10979">
            <v>91013368</v>
          </cell>
          <cell r="AQ10979">
            <v>14001038</v>
          </cell>
          <cell r="AR10979" t="str">
            <v>sd</v>
          </cell>
          <cell r="AS10979">
            <v>44172</v>
          </cell>
          <cell r="AT10979" t="str">
            <v>Calzada 4-6 Separador 5-POLIZA ESTABILIDAD ACTIVA</v>
          </cell>
          <cell r="AV10979" t="str">
            <v>sc</v>
          </cell>
        </row>
        <row r="10980">
          <cell r="AP10980">
            <v>511155</v>
          </cell>
          <cell r="AQ10980">
            <v>14001364</v>
          </cell>
          <cell r="AR10980" t="str">
            <v>sd</v>
          </cell>
          <cell r="AS10980">
            <v>44172</v>
          </cell>
          <cell r="AT10980" t="str">
            <v>Calzada 4-6-POLIZA ESTABILIDAD ACTIVA</v>
          </cell>
          <cell r="AV10980" t="str">
            <v>sc</v>
          </cell>
        </row>
        <row r="10981">
          <cell r="AP10981">
            <v>91015867</v>
          </cell>
          <cell r="AQ10981">
            <v>5005308</v>
          </cell>
          <cell r="AR10981" t="str">
            <v>sd</v>
          </cell>
          <cell r="AS10981">
            <v>42733</v>
          </cell>
          <cell r="AT10981" t="str">
            <v>Anden1-5 Calzada2-4 Sep3-POLIZA ESTABILIDAD ACTIVA</v>
          </cell>
          <cell r="AV10981" t="str">
            <v>sc</v>
          </cell>
        </row>
        <row r="10982">
          <cell r="AP10982">
            <v>295984</v>
          </cell>
          <cell r="AQ10982">
            <v>5002752</v>
          </cell>
          <cell r="AR10982" t="str">
            <v>sd</v>
          </cell>
          <cell r="AS10982">
            <v>42957</v>
          </cell>
          <cell r="AT10982" t="str">
            <v>Calzada2-4-POLIZA ESTABILIDAD ACTIVA</v>
          </cell>
          <cell r="AV10982" t="str">
            <v>sc</v>
          </cell>
        </row>
        <row r="10983">
          <cell r="AP10983">
            <v>24123867</v>
          </cell>
          <cell r="AQ10983">
            <v>18002516</v>
          </cell>
          <cell r="AR10983" t="str">
            <v>sd</v>
          </cell>
          <cell r="AS10983">
            <v>42999</v>
          </cell>
          <cell r="AT10983" t="str">
            <v>Anden1-11-3 Calzada10-4-6-8 Ciclo2 Sep5-7-9-POLIZA ESTABILIDAD ACTIVA</v>
          </cell>
          <cell r="AV10983" t="str">
            <v>sc</v>
          </cell>
        </row>
        <row r="10984">
          <cell r="AP10984">
            <v>91013370</v>
          </cell>
          <cell r="AQ10984">
            <v>14001134</v>
          </cell>
          <cell r="AR10984" t="str">
            <v>sd</v>
          </cell>
          <cell r="AS10984">
            <v>44172</v>
          </cell>
          <cell r="AT10984" t="str">
            <v>Calzada 4-6 Separador 5-POLIZA ESTABILIDAD ACTIVA</v>
          </cell>
          <cell r="AV10984" t="str">
            <v>sc</v>
          </cell>
        </row>
        <row r="10985">
          <cell r="AP10985">
            <v>91014442</v>
          </cell>
          <cell r="AQ10985">
            <v>50009240</v>
          </cell>
          <cell r="AR10985" t="str">
            <v>sd</v>
          </cell>
          <cell r="AS10985">
            <v>43297</v>
          </cell>
          <cell r="AT10985" t="str">
            <v>anden1, calzada2, anden3-POLIZA ESTABILIDAD ACTIVA</v>
          </cell>
          <cell r="AV10985" t="str">
            <v>VIABLE</v>
          </cell>
        </row>
        <row r="10986">
          <cell r="AP10986">
            <v>506625</v>
          </cell>
          <cell r="AQ10986">
            <v>1004432</v>
          </cell>
          <cell r="AR10986" t="str">
            <v>sd</v>
          </cell>
          <cell r="AS10986">
            <v>42946</v>
          </cell>
          <cell r="AT10986" t="str">
            <v>Puente16-POLIZA ESTABILIDAD ACTIVA</v>
          </cell>
          <cell r="AV10986" t="str">
            <v>sc</v>
          </cell>
        </row>
        <row r="10987">
          <cell r="AP10987">
            <v>506625</v>
          </cell>
          <cell r="AQ10987">
            <v>1004432</v>
          </cell>
          <cell r="AR10987" t="str">
            <v>sd</v>
          </cell>
          <cell r="AS10987">
            <v>42946</v>
          </cell>
          <cell r="AT10987" t="str">
            <v>Calzada8-POLIZA ESTABILIDAD ACTIVA</v>
          </cell>
          <cell r="AV10987" t="str">
            <v>sc</v>
          </cell>
        </row>
        <row r="10988">
          <cell r="AP10988">
            <v>503401</v>
          </cell>
          <cell r="AQ10988">
            <v>1003241</v>
          </cell>
          <cell r="AR10988" t="str">
            <v>sd</v>
          </cell>
          <cell r="AS10988">
            <v>43412</v>
          </cell>
          <cell r="AT10988" t="str">
            <v>Anden 1-7 Calzada 2-4 Separador 3-5 Cicloruta 6-POLIZA ESTABILIDAD ACTIVA</v>
          </cell>
          <cell r="AV10988" t="str">
            <v>sc</v>
          </cell>
        </row>
        <row r="10989">
          <cell r="AP10989">
            <v>512250</v>
          </cell>
          <cell r="AQ10989">
            <v>3000791</v>
          </cell>
          <cell r="AR10989" t="str">
            <v>sd</v>
          </cell>
          <cell r="AS10989">
            <v>43499</v>
          </cell>
          <cell r="AT10989" t="str">
            <v>-POLIZA ESTABILIDAD ACTIVA</v>
          </cell>
          <cell r="AV10989" t="str">
            <v>sc</v>
          </cell>
        </row>
        <row r="10990">
          <cell r="AP10990">
            <v>527739</v>
          </cell>
          <cell r="AQ10990">
            <v>2002333</v>
          </cell>
          <cell r="AR10990" t="str">
            <v>sd</v>
          </cell>
          <cell r="AS10990">
            <v>43964</v>
          </cell>
          <cell r="AT10990" t="str">
            <v>Calzada 2-POLIZA ESTABILIDAD ACTIVA</v>
          </cell>
          <cell r="AV10990" t="str">
            <v>sc</v>
          </cell>
        </row>
        <row r="10991">
          <cell r="AP10991">
            <v>456465</v>
          </cell>
          <cell r="AQ10991">
            <v>19008207</v>
          </cell>
          <cell r="AR10991" t="str">
            <v>sd</v>
          </cell>
          <cell r="AS10991">
            <v>44466</v>
          </cell>
          <cell r="AT10991" t="str">
            <v>-POLIZA ESTABILIDAD ACTIVA</v>
          </cell>
          <cell r="AV10991" t="str">
            <v>POLIZA ESTABILIDAD activa IDU 1718/14</v>
          </cell>
        </row>
        <row r="10992">
          <cell r="AP10992">
            <v>24120962</v>
          </cell>
          <cell r="AQ10992">
            <v>14000043</v>
          </cell>
          <cell r="AR10992" t="str">
            <v>sd</v>
          </cell>
          <cell r="AS10992">
            <v>44250</v>
          </cell>
          <cell r="AT10992" t="str">
            <v>-POLIZA ESTABILIDAD ACTIVA</v>
          </cell>
          <cell r="AV10992" t="str">
            <v>sc</v>
          </cell>
        </row>
        <row r="10993">
          <cell r="AP10993">
            <v>902761</v>
          </cell>
          <cell r="AQ10993">
            <v>13001393</v>
          </cell>
          <cell r="AR10993" t="str">
            <v>sd</v>
          </cell>
          <cell r="AS10993">
            <v>44250</v>
          </cell>
          <cell r="AT10993" t="str">
            <v>-POLIZA ESTABILIDAD ACTIVA</v>
          </cell>
          <cell r="AV10993" t="str">
            <v>sc</v>
          </cell>
        </row>
        <row r="10994">
          <cell r="AP10994">
            <v>601254</v>
          </cell>
          <cell r="AQ10994">
            <v>2000161</v>
          </cell>
          <cell r="AR10994" t="str">
            <v>sd</v>
          </cell>
          <cell r="AS10994">
            <v>44096</v>
          </cell>
          <cell r="AT10994" t="str">
            <v>Anden 1-5-POLIZA ESTABILIDAD ACTIVA</v>
          </cell>
          <cell r="AV10994" t="str">
            <v>sc</v>
          </cell>
        </row>
        <row r="10995">
          <cell r="AP10995">
            <v>200839</v>
          </cell>
          <cell r="AQ10995">
            <v>4000298</v>
          </cell>
          <cell r="AR10995" t="str">
            <v>sd</v>
          </cell>
          <cell r="AS10995">
            <v>42999</v>
          </cell>
          <cell r="AT10995" t="str">
            <v>Anden1-11-3 Calzada10-4-6-8 Ciclo2 Sep5-7-9-POLIZA ESTABILIDAD ACTIVA</v>
          </cell>
          <cell r="AV10995" t="str">
            <v>sc</v>
          </cell>
        </row>
        <row r="10996">
          <cell r="AP10996">
            <v>902720</v>
          </cell>
          <cell r="AQ10996">
            <v>13000823</v>
          </cell>
          <cell r="AR10996" t="str">
            <v>sd</v>
          </cell>
          <cell r="AS10996">
            <v>44250</v>
          </cell>
          <cell r="AT10996" t="str">
            <v>-POLIZA ESTABILIDAD ACTIVA</v>
          </cell>
          <cell r="AV10996" t="str">
            <v>sc</v>
          </cell>
        </row>
        <row r="10997">
          <cell r="AP10997">
            <v>902720</v>
          </cell>
          <cell r="AQ10997">
            <v>13000823</v>
          </cell>
          <cell r="AR10997" t="str">
            <v>sd</v>
          </cell>
          <cell r="AS10997">
            <v>44018</v>
          </cell>
          <cell r="AT10997" t="str">
            <v>Puente 14-POLIZA ESTABILIDAD ACTIVA</v>
          </cell>
          <cell r="AV10997" t="str">
            <v>sc</v>
          </cell>
        </row>
        <row r="10998">
          <cell r="AP10998">
            <v>902972</v>
          </cell>
          <cell r="AQ10998">
            <v>13000367</v>
          </cell>
          <cell r="AR10998" t="str">
            <v>sd</v>
          </cell>
          <cell r="AS10998">
            <v>44250</v>
          </cell>
          <cell r="AT10998" t="str">
            <v>-POLIZA ESTABILIDAD ACTIVA</v>
          </cell>
          <cell r="AV10998" t="str">
            <v>sc</v>
          </cell>
        </row>
        <row r="10999">
          <cell r="AP10999">
            <v>24121073</v>
          </cell>
          <cell r="AQ10999">
            <v>14000522</v>
          </cell>
          <cell r="AR10999" t="str">
            <v>sd</v>
          </cell>
          <cell r="AS10999">
            <v>44099</v>
          </cell>
          <cell r="AT10999" t="str">
            <v>Calzada 4-6-8-10-POLIZA ESTABILIDAD Y CALIDAD ACTIVA</v>
          </cell>
          <cell r="AV10999" t="str">
            <v>sc</v>
          </cell>
        </row>
        <row r="11000">
          <cell r="AP11000">
            <v>506039</v>
          </cell>
          <cell r="AQ11000">
            <v>1001319</v>
          </cell>
          <cell r="AR11000" t="str">
            <v>sd</v>
          </cell>
          <cell r="AS11000">
            <v>44250</v>
          </cell>
          <cell r="AT11000" t="str">
            <v>-POLIZA ESTABILIDAD ACTIVA</v>
          </cell>
          <cell r="AV11000" t="str">
            <v>sc</v>
          </cell>
        </row>
        <row r="11001">
          <cell r="AP11001">
            <v>506039</v>
          </cell>
          <cell r="AQ11001">
            <v>1001319</v>
          </cell>
          <cell r="AR11001" t="str">
            <v>sd</v>
          </cell>
          <cell r="AS11001">
            <v>42946</v>
          </cell>
          <cell r="AT11001" t="str">
            <v>Calzada10-POLIZA ESTABILIDAD ACTIVA</v>
          </cell>
          <cell r="AV11001" t="str">
            <v>sc</v>
          </cell>
        </row>
        <row r="11002">
          <cell r="AP11002">
            <v>515298</v>
          </cell>
          <cell r="AQ11002">
            <v>8012185</v>
          </cell>
          <cell r="AR11002" t="str">
            <v>sd</v>
          </cell>
          <cell r="AS11002">
            <v>44099</v>
          </cell>
          <cell r="AT11002" t="str">
            <v>Calzada 4-6-POLIZA ESTABILIDAD Y CALIDAD ACTIVA</v>
          </cell>
          <cell r="AV11002" t="str">
            <v>sc</v>
          </cell>
        </row>
        <row r="11003">
          <cell r="AP11003">
            <v>91011281</v>
          </cell>
          <cell r="AQ11003">
            <v>3002466</v>
          </cell>
          <cell r="AR11003" t="str">
            <v>sd</v>
          </cell>
          <cell r="AS11003">
            <v>42765</v>
          </cell>
          <cell r="AT11003" t="str">
            <v>Anden 1, Calzada2, Separador3, Calzada4, Anden5 -POLIZA ESTABILIDAD ACTIVA</v>
          </cell>
          <cell r="AV11003" t="str">
            <v>sc</v>
          </cell>
        </row>
        <row r="11004">
          <cell r="AP11004">
            <v>505376</v>
          </cell>
          <cell r="AQ11004">
            <v>2000347</v>
          </cell>
          <cell r="AR11004" t="str">
            <v>sd</v>
          </cell>
          <cell r="AS11004">
            <v>42946</v>
          </cell>
          <cell r="AT11004" t="str">
            <v>Calzada4-6-8 Puente14-POLIZA ESTABILIDAD ACTIVA</v>
          </cell>
          <cell r="AV11004" t="str">
            <v>sc</v>
          </cell>
        </row>
        <row r="11005">
          <cell r="AP11005">
            <v>471252</v>
          </cell>
          <cell r="AQ11005">
            <v>4007418</v>
          </cell>
          <cell r="AR11005" t="str">
            <v>sd</v>
          </cell>
          <cell r="AS11005">
            <v>42999</v>
          </cell>
          <cell r="AT11005" t="str">
            <v>Anden1-11-3 Calzada10-4-6-8 Ciclo2 Sep5-7-9-POLIZA ESTABILIDAD ACTIVA</v>
          </cell>
          <cell r="AV11005" t="str">
            <v>sc</v>
          </cell>
        </row>
        <row r="11006">
          <cell r="AP11006">
            <v>164431</v>
          </cell>
          <cell r="AQ11006">
            <v>10003892</v>
          </cell>
          <cell r="AR11006" t="str">
            <v>sd</v>
          </cell>
          <cell r="AS11006">
            <v>44119</v>
          </cell>
          <cell r="AT11006" t="str">
            <v>Calzada 2-4-POLIZA ESTABILIDAD ACTIVA</v>
          </cell>
          <cell r="AV11006" t="str">
            <v>sc</v>
          </cell>
        </row>
        <row r="11007">
          <cell r="AP11007">
            <v>24121070</v>
          </cell>
          <cell r="AQ11007">
            <v>14000505</v>
          </cell>
          <cell r="AR11007" t="str">
            <v>sd</v>
          </cell>
          <cell r="AS11007">
            <v>44099</v>
          </cell>
          <cell r="AT11007" t="str">
            <v>Calzada 4-6-8-10-POLIZA ESTABILIDAD Y CALIDAD ACTIVA</v>
          </cell>
          <cell r="AV11007" t="str">
            <v>sc</v>
          </cell>
        </row>
        <row r="11008">
          <cell r="AP11008">
            <v>24180806</v>
          </cell>
          <cell r="AQ11008">
            <v>16000325</v>
          </cell>
          <cell r="AR11008" t="str">
            <v>sd</v>
          </cell>
          <cell r="AS11008">
            <v>44099</v>
          </cell>
          <cell r="AT11008" t="str">
            <v>Anden 13-POLIZA ESTABILIDAD Y CALIDAD ACTIVA</v>
          </cell>
          <cell r="AV11008" t="str">
            <v>sc</v>
          </cell>
        </row>
        <row r="11009">
          <cell r="AP11009">
            <v>24119967</v>
          </cell>
          <cell r="AQ11009">
            <v>8003840</v>
          </cell>
          <cell r="AR11009" t="str">
            <v>sd</v>
          </cell>
          <cell r="AS11009">
            <v>44099</v>
          </cell>
          <cell r="AT11009" t="str">
            <v>Calzada 4-POLIZA ESTABILIDAD Y CALIDAD ACTIVA</v>
          </cell>
          <cell r="AV11009" t="str">
            <v>sc</v>
          </cell>
        </row>
        <row r="11010">
          <cell r="AP11010">
            <v>24119623</v>
          </cell>
          <cell r="AQ11010">
            <v>1001273</v>
          </cell>
          <cell r="AR11010" t="str">
            <v>sd</v>
          </cell>
          <cell r="AS11010">
            <v>44250</v>
          </cell>
          <cell r="AT11010" t="str">
            <v>-POLIZA ESTABILIDAD ACTIVA</v>
          </cell>
          <cell r="AV11010" t="str">
            <v>sc</v>
          </cell>
        </row>
        <row r="11011">
          <cell r="AP11011">
            <v>600301</v>
          </cell>
          <cell r="AQ11011">
            <v>13000619</v>
          </cell>
          <cell r="AR11011" t="str">
            <v>sd</v>
          </cell>
          <cell r="AS11011">
            <v>43745</v>
          </cell>
          <cell r="AT11011" t="str">
            <v>Calzada 2-POLIZA ESTABILIDAD ACTIVA</v>
          </cell>
          <cell r="AV11011" t="str">
            <v>sc</v>
          </cell>
        </row>
        <row r="11012">
          <cell r="AP11012">
            <v>605813</v>
          </cell>
          <cell r="AQ11012">
            <v>3000830</v>
          </cell>
          <cell r="AR11012" t="str">
            <v>sd</v>
          </cell>
          <cell r="AS11012">
            <v>42999</v>
          </cell>
          <cell r="AT11012" t="str">
            <v>Anden1-9 Calzada2-4-6-8 Sep3-5-7-POLIZA ESTABILIDAD ACTIVA</v>
          </cell>
          <cell r="AV11012" t="str">
            <v>sc</v>
          </cell>
        </row>
        <row r="11013">
          <cell r="AP11013">
            <v>519787</v>
          </cell>
          <cell r="AQ11013">
            <v>8002736</v>
          </cell>
          <cell r="AR11013" t="str">
            <v>sd</v>
          </cell>
          <cell r="AS11013">
            <v>44099</v>
          </cell>
          <cell r="AT11013" t="str">
            <v>Calzada 4-6-POLIZA ESTABILIDAD Y CALIDAD ACTIVA</v>
          </cell>
          <cell r="AV11013" t="str">
            <v>sc</v>
          </cell>
        </row>
        <row r="11014">
          <cell r="AP11014">
            <v>903823</v>
          </cell>
          <cell r="AQ11014">
            <v>12002271</v>
          </cell>
          <cell r="AR11014" t="str">
            <v>sd</v>
          </cell>
          <cell r="AS11014">
            <v>44250</v>
          </cell>
          <cell r="AT11014" t="str">
            <v>-POLIZA ESTABILIDAD ACTIVA</v>
          </cell>
          <cell r="AV11014" t="str">
            <v>sc</v>
          </cell>
        </row>
        <row r="11015">
          <cell r="AP11015">
            <v>24122693</v>
          </cell>
          <cell r="AQ11015">
            <v>50006938</v>
          </cell>
          <cell r="AR11015" t="str">
            <v>sd</v>
          </cell>
          <cell r="AS11015">
            <v>44250</v>
          </cell>
          <cell r="AT11015" t="str">
            <v>-POLIZA ESTABILIDAD ACTIVA</v>
          </cell>
          <cell r="AV11015" t="str">
            <v>sc</v>
          </cell>
        </row>
        <row r="11016">
          <cell r="AP11016">
            <v>91011285</v>
          </cell>
          <cell r="AQ11016">
            <v>17000352</v>
          </cell>
          <cell r="AR11016" t="str">
            <v>sd</v>
          </cell>
          <cell r="AS11016">
            <v>43871</v>
          </cell>
          <cell r="AT11016" t="str">
            <v>Calzada2 y 4-POLIZA ESTABILIDAD ACTIVA</v>
          </cell>
          <cell r="AV11016" t="str">
            <v>sc</v>
          </cell>
        </row>
        <row r="11017">
          <cell r="AP11017">
            <v>902937</v>
          </cell>
          <cell r="AQ11017">
            <v>50008507</v>
          </cell>
          <cell r="AR11017" t="str">
            <v>sd</v>
          </cell>
          <cell r="AS11017">
            <v>44018</v>
          </cell>
          <cell r="AT11017" t="str">
            <v>Calzada 8-POLIZA ESTABILIDAD ACTIVA</v>
          </cell>
          <cell r="AV11017" t="str">
            <v>sc</v>
          </cell>
        </row>
        <row r="11018">
          <cell r="AP11018">
            <v>902937</v>
          </cell>
          <cell r="AQ11018">
            <v>50008507</v>
          </cell>
          <cell r="AR11018" t="str">
            <v>sd</v>
          </cell>
          <cell r="AS11018">
            <v>44250</v>
          </cell>
          <cell r="AT11018" t="str">
            <v>-POLIZA ESTABILIDAD ACTIVA</v>
          </cell>
          <cell r="AV11018" t="str">
            <v>sc</v>
          </cell>
        </row>
        <row r="11019">
          <cell r="AP11019">
            <v>24120992</v>
          </cell>
          <cell r="AQ11019">
            <v>14000213</v>
          </cell>
          <cell r="AR11019" t="str">
            <v>sd</v>
          </cell>
          <cell r="AS11019">
            <v>44018</v>
          </cell>
          <cell r="AT11019" t="str">
            <v>Calzada 6-POLIZA ESTABILIDAD ACTIVA</v>
          </cell>
          <cell r="AV11019" t="str">
            <v>sc</v>
          </cell>
        </row>
        <row r="11020">
          <cell r="AP11020">
            <v>24120992</v>
          </cell>
          <cell r="AQ11020">
            <v>14000213</v>
          </cell>
          <cell r="AR11020" t="str">
            <v>sd</v>
          </cell>
          <cell r="AS11020">
            <v>44250</v>
          </cell>
          <cell r="AT11020" t="str">
            <v>-POLIZA ESTABILIDAD ACTIVA</v>
          </cell>
          <cell r="AV11020" t="str">
            <v>sc</v>
          </cell>
        </row>
        <row r="11021">
          <cell r="AP11021">
            <v>530884</v>
          </cell>
          <cell r="AQ11021">
            <v>13002546</v>
          </cell>
          <cell r="AR11021" t="str">
            <v>sd</v>
          </cell>
          <cell r="AS11021">
            <v>43555</v>
          </cell>
          <cell r="AT11021" t="str">
            <v>Calzada4 Puente6-POLIZA ESTABILIDAD ACTIVA</v>
          </cell>
          <cell r="AV11021" t="str">
            <v>sc</v>
          </cell>
        </row>
        <row r="11022">
          <cell r="AP11022">
            <v>91019738</v>
          </cell>
          <cell r="AQ11022">
            <v>3002571</v>
          </cell>
          <cell r="AR11022" t="str">
            <v>sd</v>
          </cell>
          <cell r="AS11022">
            <v>43499</v>
          </cell>
          <cell r="AT11022" t="str">
            <v>-POLIZA ESTABILIDAD ACTIVA</v>
          </cell>
          <cell r="AV11022" t="str">
            <v>sc</v>
          </cell>
        </row>
        <row r="11023">
          <cell r="AP11023">
            <v>519134</v>
          </cell>
          <cell r="AQ11023">
            <v>11012290</v>
          </cell>
          <cell r="AR11023" t="str">
            <v>sd</v>
          </cell>
          <cell r="AS11023">
            <v>44096</v>
          </cell>
          <cell r="AT11023" t="str">
            <v>Anden 1-POLIZA ESTABILIDAD ACTIVA</v>
          </cell>
          <cell r="AV11023" t="str">
            <v>sc</v>
          </cell>
        </row>
        <row r="11024">
          <cell r="AP11024">
            <v>506030</v>
          </cell>
          <cell r="AQ11024">
            <v>1001558</v>
          </cell>
          <cell r="AR11024" t="str">
            <v>sd</v>
          </cell>
          <cell r="AS11024">
            <v>44250</v>
          </cell>
          <cell r="AT11024" t="str">
            <v>-POLIZA ESTABILIDAD ACTIVA</v>
          </cell>
          <cell r="AV11024" t="str">
            <v>sc</v>
          </cell>
        </row>
        <row r="11025">
          <cell r="AP11025">
            <v>24119973</v>
          </cell>
          <cell r="AQ11025">
            <v>8004108</v>
          </cell>
          <cell r="AR11025" t="str">
            <v>sd</v>
          </cell>
          <cell r="AS11025">
            <v>44099</v>
          </cell>
          <cell r="AT11025" t="str">
            <v>Calzada 2-4-6-POLIZA ESTABILIDAD Y CALIDAD ACTIVA</v>
          </cell>
          <cell r="AV11025" t="str">
            <v>sc</v>
          </cell>
        </row>
        <row r="11026">
          <cell r="AP11026">
            <v>24122519</v>
          </cell>
          <cell r="AQ11026">
            <v>50006740</v>
          </cell>
          <cell r="AR11026" t="str">
            <v>sd</v>
          </cell>
          <cell r="AS11026">
            <v>44099</v>
          </cell>
          <cell r="AT11026" t="str">
            <v>Calzada 2-4-6-POLIZA ESTABILIDAD Y CALIDAD ACTIVA</v>
          </cell>
          <cell r="AV11026" t="str">
            <v>sc</v>
          </cell>
        </row>
        <row r="11027">
          <cell r="AP11027">
            <v>24123447</v>
          </cell>
          <cell r="AQ11027">
            <v>50008120</v>
          </cell>
          <cell r="AR11027" t="str">
            <v>sd</v>
          </cell>
          <cell r="AS11027">
            <v>44250</v>
          </cell>
          <cell r="AT11027" t="str">
            <v>-POLIZA ESTABILIDAD ACTIVA</v>
          </cell>
          <cell r="AV11027" t="str">
            <v>sc</v>
          </cell>
        </row>
        <row r="11028">
          <cell r="AP11028">
            <v>902787</v>
          </cell>
          <cell r="AQ11028">
            <v>13001510</v>
          </cell>
          <cell r="AR11028" t="str">
            <v>sd</v>
          </cell>
          <cell r="AS11028">
            <v>44250</v>
          </cell>
          <cell r="AT11028" t="str">
            <v>-POLIZA ESTABILIDAD ACTIVA</v>
          </cell>
          <cell r="AV11028" t="str">
            <v>sc</v>
          </cell>
        </row>
        <row r="11029">
          <cell r="AP11029">
            <v>91014337</v>
          </cell>
          <cell r="AQ11029">
            <v>9004294</v>
          </cell>
          <cell r="AR11029" t="str">
            <v>sd</v>
          </cell>
          <cell r="AS11029">
            <v>43439</v>
          </cell>
          <cell r="AT11029" t="str">
            <v>Calzada4-POLIZA ESTABILIDAD ACTIVA</v>
          </cell>
          <cell r="AV11029" t="str">
            <v>sc</v>
          </cell>
        </row>
        <row r="11030">
          <cell r="AP11030">
            <v>385526</v>
          </cell>
          <cell r="AQ11030">
            <v>9002110</v>
          </cell>
          <cell r="AR11030" t="str">
            <v>sd</v>
          </cell>
          <cell r="AS11030">
            <v>43748</v>
          </cell>
          <cell r="AT11030" t="str">
            <v>Anden 3-POLIZA ESTABILIDAD ACTIVA</v>
          </cell>
          <cell r="AV11030" t="str">
            <v>sc</v>
          </cell>
        </row>
        <row r="11031">
          <cell r="AP11031">
            <v>523700</v>
          </cell>
          <cell r="AQ11031">
            <v>13002552</v>
          </cell>
          <cell r="AR11031" t="str">
            <v>sd</v>
          </cell>
          <cell r="AS11031">
            <v>43555</v>
          </cell>
          <cell r="AT11031" t="str">
            <v>Puente6-POLIZA ESTABILIDAD ACTIVA</v>
          </cell>
          <cell r="AV11031" t="str">
            <v>sc</v>
          </cell>
        </row>
        <row r="11032">
          <cell r="AP11032">
            <v>91012364</v>
          </cell>
          <cell r="AQ11032">
            <v>50008526</v>
          </cell>
          <cell r="AR11032" t="str">
            <v>sd</v>
          </cell>
          <cell r="AS11032">
            <v>43555</v>
          </cell>
          <cell r="AT11032" t="str">
            <v>Puente1-POLIZA ESTABILIDAD ACTIVA</v>
          </cell>
          <cell r="AV11032" t="str">
            <v>sc</v>
          </cell>
        </row>
        <row r="11033">
          <cell r="AP11033">
            <v>354510</v>
          </cell>
          <cell r="AQ11033">
            <v>7001696</v>
          </cell>
          <cell r="AR11033" t="str">
            <v>sd</v>
          </cell>
          <cell r="AS11033">
            <v>44466</v>
          </cell>
          <cell r="AT11033" t="str">
            <v>-POLIZA ESTABILIDAD ACTIVA</v>
          </cell>
          <cell r="AV11033" t="str">
            <v>sc</v>
          </cell>
        </row>
        <row r="11034">
          <cell r="AP11034">
            <v>162978</v>
          </cell>
          <cell r="AQ11034">
            <v>10001208</v>
          </cell>
          <cell r="AR11034" t="str">
            <v>sd</v>
          </cell>
          <cell r="AS11034">
            <v>43142</v>
          </cell>
          <cell r="AT11034" t="str">
            <v>Calzada2-POLIZA ESTABILIDAD ACTIVA</v>
          </cell>
          <cell r="AV11034" t="str">
            <v>sc</v>
          </cell>
        </row>
        <row r="11035">
          <cell r="AP11035">
            <v>162978</v>
          </cell>
          <cell r="AQ11035">
            <v>10001208</v>
          </cell>
          <cell r="AR11035" t="str">
            <v>sd</v>
          </cell>
          <cell r="AS11035">
            <v>43439</v>
          </cell>
          <cell r="AT11035" t="str">
            <v>Calzada4-POLIZA ESTABILIDAD ACTIVA</v>
          </cell>
          <cell r="AV11035" t="str">
            <v>sc</v>
          </cell>
        </row>
        <row r="11036">
          <cell r="AP11036">
            <v>24122473</v>
          </cell>
          <cell r="AQ11036">
            <v>50006729</v>
          </cell>
          <cell r="AR11036" t="str">
            <v>sd</v>
          </cell>
          <cell r="AS11036">
            <v>44099</v>
          </cell>
          <cell r="AT11036" t="str">
            <v>Calzada 2-6-POLIZA ESTABILIDAD Y CALIDAD ACTIVA</v>
          </cell>
          <cell r="AV11036" t="str">
            <v>sc</v>
          </cell>
        </row>
        <row r="11037">
          <cell r="AP11037">
            <v>903747</v>
          </cell>
          <cell r="AQ11037">
            <v>12001736</v>
          </cell>
          <cell r="AR11037" t="str">
            <v>sd</v>
          </cell>
          <cell r="AS11037">
            <v>44250</v>
          </cell>
          <cell r="AT11037" t="str">
            <v>-POLIZA ESTABILIDAD ACTIVA</v>
          </cell>
          <cell r="AV11037" t="str">
            <v>sc</v>
          </cell>
        </row>
        <row r="11038">
          <cell r="AP11038">
            <v>24122596</v>
          </cell>
          <cell r="AQ11038">
            <v>50006890</v>
          </cell>
          <cell r="AR11038" t="str">
            <v>sd</v>
          </cell>
          <cell r="AS11038">
            <v>44250</v>
          </cell>
          <cell r="AT11038" t="str">
            <v>-POLIZA ESTABILIDAD ACTIVA</v>
          </cell>
          <cell r="AV11038" t="str">
            <v>sc</v>
          </cell>
        </row>
        <row r="11039">
          <cell r="AP11039">
            <v>505804</v>
          </cell>
          <cell r="AQ11039">
            <v>2000018</v>
          </cell>
          <cell r="AR11039" t="str">
            <v>sd</v>
          </cell>
          <cell r="AS11039">
            <v>44053</v>
          </cell>
          <cell r="AT11039" t="str">
            <v>Puente 18-POLIZA ESTABILIDAD ACTIVA</v>
          </cell>
          <cell r="AV11039" t="str">
            <v>sc</v>
          </cell>
        </row>
        <row r="11040">
          <cell r="AP11040">
            <v>384935</v>
          </cell>
          <cell r="AQ11040">
            <v>9001878</v>
          </cell>
          <cell r="AR11040" t="str">
            <v>sd</v>
          </cell>
          <cell r="AS11040">
            <v>44480</v>
          </cell>
          <cell r="AT11040" t="str">
            <v>-POLIZA ESTABILIDAD ACTIVA</v>
          </cell>
          <cell r="AV11040" t="str">
            <v>VIABLE</v>
          </cell>
        </row>
        <row r="11041">
          <cell r="AP11041">
            <v>91015838</v>
          </cell>
          <cell r="AQ11041">
            <v>5007704</v>
          </cell>
          <cell r="AR11041" t="str">
            <v>sd</v>
          </cell>
          <cell r="AS11041">
            <v>42733</v>
          </cell>
          <cell r="AT11041" t="str">
            <v>Anden1-5 Calzada2-POLIZA ESTABILIDAD ACTIVA</v>
          </cell>
          <cell r="AV11041" t="str">
            <v>sc</v>
          </cell>
        </row>
        <row r="11042">
          <cell r="AP11042">
            <v>415322</v>
          </cell>
          <cell r="AQ11042">
            <v>18001898</v>
          </cell>
          <cell r="AR11042" t="str">
            <v>sd</v>
          </cell>
          <cell r="AS11042">
            <v>42999</v>
          </cell>
          <cell r="AT11042" t="str">
            <v>Anden1-11-3 Calzada10-4-6-8 Ciclo2 Sep5-7-9-POLIZA ESTABILIDAD ACTIVA</v>
          </cell>
          <cell r="AV11042" t="str">
            <v>sc</v>
          </cell>
        </row>
        <row r="11043">
          <cell r="AP11043">
            <v>903569</v>
          </cell>
          <cell r="AQ11043">
            <v>12000662</v>
          </cell>
          <cell r="AR11043" t="str">
            <v>sd</v>
          </cell>
          <cell r="AS11043">
            <v>44250</v>
          </cell>
          <cell r="AT11043" t="str">
            <v>-POLIZA ESTABILIDAD ACTIVA</v>
          </cell>
          <cell r="AV11043" t="str">
            <v>sc</v>
          </cell>
        </row>
        <row r="11044">
          <cell r="AP11044">
            <v>903569</v>
          </cell>
          <cell r="AQ11044">
            <v>12000662</v>
          </cell>
          <cell r="AR11044" t="str">
            <v>sd</v>
          </cell>
          <cell r="AS11044">
            <v>44250</v>
          </cell>
          <cell r="AT11044" t="str">
            <v>-POLIZA ESTABILIDAD ACTIVA</v>
          </cell>
          <cell r="AV11044" t="str">
            <v>sc</v>
          </cell>
        </row>
        <row r="11045">
          <cell r="AP11045">
            <v>503352</v>
          </cell>
          <cell r="AQ11045">
            <v>1001758</v>
          </cell>
          <cell r="AR11045" t="str">
            <v>sd</v>
          </cell>
          <cell r="AS11045">
            <v>43412</v>
          </cell>
          <cell r="AT11045" t="str">
            <v>Anden 1-7 Calzada 2-4 Separador 3-5 Cicloruta 6-POLIZA ESTABILIDAD ACTIVA</v>
          </cell>
          <cell r="AV11045" t="str">
            <v>sc</v>
          </cell>
        </row>
        <row r="11046">
          <cell r="AP11046">
            <v>24120000</v>
          </cell>
          <cell r="AQ11046">
            <v>8004653</v>
          </cell>
          <cell r="AR11046" t="str">
            <v>sd</v>
          </cell>
          <cell r="AS11046">
            <v>44099</v>
          </cell>
          <cell r="AT11046" t="str">
            <v>Calzada 2-POLIZA ESTABILIDAD Y CALIDAD ACTIVA</v>
          </cell>
          <cell r="AV11046" t="str">
            <v>sc</v>
          </cell>
        </row>
        <row r="11047">
          <cell r="AP11047">
            <v>91018883</v>
          </cell>
          <cell r="AQ11047">
            <v>9001736</v>
          </cell>
          <cell r="AR11047" t="str">
            <v>sd</v>
          </cell>
          <cell r="AS11047">
            <v>42978</v>
          </cell>
          <cell r="AT11047" t="str">
            <v>Anden1-11 Calzada10-2-4-8 Ciclo6 Sep3-5-7-9-POLIZA ESTABILIDAD ACTIVA</v>
          </cell>
          <cell r="AV11047" t="str">
            <v>sc</v>
          </cell>
        </row>
        <row r="11048">
          <cell r="AP11048">
            <v>91017146</v>
          </cell>
          <cell r="AQ11048">
            <v>19003286</v>
          </cell>
          <cell r="AR11048" t="str">
            <v>sd</v>
          </cell>
          <cell r="AS11048">
            <v>43307</v>
          </cell>
          <cell r="AT11048" t="str">
            <v>Calzada2-4-POLIZA ESTABILIDAD ACTIVA</v>
          </cell>
          <cell r="AV11048" t="str">
            <v>sc</v>
          </cell>
        </row>
        <row r="11049">
          <cell r="AP11049">
            <v>601785</v>
          </cell>
          <cell r="AQ11049">
            <v>7005081</v>
          </cell>
          <cell r="AR11049" t="str">
            <v>sd</v>
          </cell>
          <cell r="AS11049">
            <v>44048</v>
          </cell>
          <cell r="AT11049" t="str">
            <v>Calzada 4-6-POLIZA ESTABILIDAD ACTIVA</v>
          </cell>
          <cell r="AV11049" t="str">
            <v>sc</v>
          </cell>
        </row>
        <row r="11050">
          <cell r="AP11050">
            <v>505671</v>
          </cell>
          <cell r="AQ11050">
            <v>1003302</v>
          </cell>
          <cell r="AR11050" t="str">
            <v>sd</v>
          </cell>
          <cell r="AS11050">
            <v>44250</v>
          </cell>
          <cell r="AT11050" t="str">
            <v>-POLIZA ESTABILIDAD ACTIVA</v>
          </cell>
          <cell r="AV11050" t="str">
            <v>sc</v>
          </cell>
        </row>
        <row r="11051">
          <cell r="AP11051">
            <v>24121703</v>
          </cell>
          <cell r="AQ11051">
            <v>50002886</v>
          </cell>
          <cell r="AR11051" t="str">
            <v>sd</v>
          </cell>
          <cell r="AS11051">
            <v>44099</v>
          </cell>
          <cell r="AT11051" t="str">
            <v>Calzada 2-4-6-POLIZA ESTABILIDAD Y CALIDAD ACTIVA</v>
          </cell>
          <cell r="AV11051" t="str">
            <v>sc</v>
          </cell>
        </row>
        <row r="11052">
          <cell r="AP11052">
            <v>508725</v>
          </cell>
          <cell r="AQ11052">
            <v>11011569</v>
          </cell>
          <cell r="AR11052" t="str">
            <v>sd</v>
          </cell>
          <cell r="AS11052">
            <v>43100</v>
          </cell>
          <cell r="AT11052" t="str">
            <v>Calzada8-POLIZA ESTABILIDAD ACTIVA</v>
          </cell>
          <cell r="AV11052" t="str">
            <v>sc</v>
          </cell>
        </row>
        <row r="11053">
          <cell r="AP11053">
            <v>91011416</v>
          </cell>
          <cell r="AQ11053">
            <v>12000604</v>
          </cell>
          <cell r="AR11053" t="str">
            <v>sd</v>
          </cell>
          <cell r="AS11053">
            <v>44250</v>
          </cell>
          <cell r="AT11053" t="str">
            <v>-POLIZA ESTABILIDAD ACTIVA</v>
          </cell>
          <cell r="AV11053" t="str">
            <v>sc</v>
          </cell>
        </row>
        <row r="11054">
          <cell r="AP11054">
            <v>91011416</v>
          </cell>
          <cell r="AQ11054">
            <v>12000604</v>
          </cell>
          <cell r="AR11054" t="str">
            <v>sd</v>
          </cell>
          <cell r="AS11054">
            <v>44018</v>
          </cell>
          <cell r="AT11054" t="str">
            <v>Puente 12-POLIZA ESTABILIDAD ACTIVA</v>
          </cell>
          <cell r="AV11054" t="str">
            <v>sc</v>
          </cell>
        </row>
        <row r="11055">
          <cell r="AP11055">
            <v>515162</v>
          </cell>
          <cell r="AQ11055">
            <v>10002496</v>
          </cell>
          <cell r="AR11055" t="str">
            <v>sd</v>
          </cell>
          <cell r="AS11055">
            <v>43425</v>
          </cell>
          <cell r="AT11055" t="str">
            <v>Calzada8-POLIZA ESTABILIDAD* ACTIVA</v>
          </cell>
          <cell r="AV11055" t="str">
            <v>sc</v>
          </cell>
        </row>
        <row r="11056">
          <cell r="AP11056">
            <v>91011756</v>
          </cell>
          <cell r="AQ11056">
            <v>4000006</v>
          </cell>
          <cell r="AR11056" t="str">
            <v>sd</v>
          </cell>
          <cell r="AS11056">
            <v>42999</v>
          </cell>
          <cell r="AT11056" t="str">
            <v>Anden1-11-3 Calzada10-4-6-8 Ciclo2 Sep5-7-9-POLIZA ESTABILIDAD ACTIVA</v>
          </cell>
          <cell r="AV11056" t="str">
            <v>sc</v>
          </cell>
        </row>
        <row r="11057">
          <cell r="AP11057">
            <v>91012018</v>
          </cell>
          <cell r="AQ11057">
            <v>1001682</v>
          </cell>
          <cell r="AR11057" t="str">
            <v>sd</v>
          </cell>
          <cell r="AS11057">
            <v>44250</v>
          </cell>
          <cell r="AT11057" t="str">
            <v>-POLIZA ESTABILIDAD ACTIVA</v>
          </cell>
          <cell r="AV11057" t="str">
            <v>sc</v>
          </cell>
        </row>
        <row r="11058">
          <cell r="AP11058">
            <v>902830</v>
          </cell>
          <cell r="AQ11058">
            <v>13001778</v>
          </cell>
          <cell r="AR11058" t="str">
            <v>sd</v>
          </cell>
          <cell r="AS11058">
            <v>44250</v>
          </cell>
          <cell r="AT11058" t="str">
            <v>-POLIZA ESTABILIDAD ACTIVA</v>
          </cell>
          <cell r="AV11058" t="str">
            <v>sc</v>
          </cell>
        </row>
        <row r="11059">
          <cell r="AP11059">
            <v>902830</v>
          </cell>
          <cell r="AQ11059">
            <v>13001778</v>
          </cell>
          <cell r="AR11059" t="str">
            <v>sd</v>
          </cell>
          <cell r="AS11059">
            <v>44250</v>
          </cell>
          <cell r="AT11059" t="str">
            <v>-POLIZA ESTABILIDAD ACTIVA</v>
          </cell>
          <cell r="AV11059" t="str">
            <v>sc</v>
          </cell>
        </row>
        <row r="11060">
          <cell r="AP11060">
            <v>24121202</v>
          </cell>
          <cell r="AQ11060">
            <v>15000013</v>
          </cell>
          <cell r="AR11060" t="str">
            <v>sd</v>
          </cell>
          <cell r="AS11060">
            <v>44250</v>
          </cell>
          <cell r="AT11060" t="str">
            <v>-POLIZA ESTABILIDAD ACTIVA</v>
          </cell>
          <cell r="AV11060" t="str">
            <v>sc</v>
          </cell>
        </row>
        <row r="11061">
          <cell r="AP11061">
            <v>24121091</v>
          </cell>
          <cell r="AQ11061">
            <v>14000588</v>
          </cell>
          <cell r="AR11061" t="str">
            <v>sd</v>
          </cell>
          <cell r="AS11061">
            <v>44250</v>
          </cell>
          <cell r="AT11061" t="str">
            <v>-POLIZA ESTABILIDAD ACTIVA</v>
          </cell>
          <cell r="AV11061" t="str">
            <v>sc</v>
          </cell>
        </row>
        <row r="11062">
          <cell r="AP11062">
            <v>384691</v>
          </cell>
          <cell r="AQ11062">
            <v>9001788</v>
          </cell>
          <cell r="AR11062" t="str">
            <v>sd</v>
          </cell>
          <cell r="AS11062">
            <v>44480</v>
          </cell>
          <cell r="AT11062" t="str">
            <v>-POLIZA ESTABILIDAD ACTIVA</v>
          </cell>
          <cell r="AV11062" t="str">
            <v>VIABLE</v>
          </cell>
        </row>
        <row r="11063">
          <cell r="AP11063">
            <v>385337</v>
          </cell>
          <cell r="AQ11063">
            <v>9002029</v>
          </cell>
          <cell r="AR11063" t="str">
            <v>sd</v>
          </cell>
          <cell r="AS11063">
            <v>44480</v>
          </cell>
          <cell r="AT11063" t="str">
            <v>-POLIZA ESTABILIDAD ACTIVA</v>
          </cell>
          <cell r="AV11063" t="str">
            <v>VIABLE</v>
          </cell>
        </row>
        <row r="11064">
          <cell r="AP11064">
            <v>91018906</v>
          </cell>
          <cell r="AQ11064">
            <v>9000894</v>
          </cell>
          <cell r="AR11064" t="str">
            <v>sd</v>
          </cell>
          <cell r="AS11064">
            <v>42978</v>
          </cell>
          <cell r="AT11064" t="str">
            <v>Anden1-11 Calzada10-2-4-8 Ciclo6 Sep3-5-7-9-POLIZA ESTABILIDAD ACTIVA</v>
          </cell>
          <cell r="AV11064" t="str">
            <v>sc</v>
          </cell>
        </row>
        <row r="11065">
          <cell r="AP11065">
            <v>441140</v>
          </cell>
          <cell r="AQ11065">
            <v>19000456</v>
          </cell>
          <cell r="AR11065" t="str">
            <v>sd</v>
          </cell>
          <cell r="AS11065">
            <v>42912</v>
          </cell>
          <cell r="AT11065" t="str">
            <v>Anden1-3 Calzada2-POLIZA ESTABILIDAD ACTIVA</v>
          </cell>
          <cell r="AV11065" t="str">
            <v>sc</v>
          </cell>
        </row>
        <row r="11066">
          <cell r="AP11066">
            <v>24122586</v>
          </cell>
          <cell r="AQ11066">
            <v>50006888</v>
          </cell>
          <cell r="AR11066" t="str">
            <v>sd</v>
          </cell>
          <cell r="AS11066">
            <v>44250</v>
          </cell>
          <cell r="AT11066" t="str">
            <v>-POLIZA ESTABILIDAD ACTIVA</v>
          </cell>
          <cell r="AV11066" t="str">
            <v>sc</v>
          </cell>
        </row>
        <row r="11067">
          <cell r="AP11067">
            <v>24122412</v>
          </cell>
          <cell r="AQ11067">
            <v>50006643</v>
          </cell>
          <cell r="AR11067" t="str">
            <v>sd</v>
          </cell>
          <cell r="AS11067">
            <v>44099</v>
          </cell>
          <cell r="AT11067" t="str">
            <v>Calzada 2-4-6-POLIZA ESTABILIDAD Y CALIDAD ACTIVA</v>
          </cell>
          <cell r="AV11067" t="str">
            <v>sc</v>
          </cell>
        </row>
        <row r="11068">
          <cell r="AP11068">
            <v>145219</v>
          </cell>
          <cell r="AQ11068">
            <v>3001111</v>
          </cell>
          <cell r="AR11068" t="str">
            <v>sd</v>
          </cell>
          <cell r="AS11068">
            <v>42765</v>
          </cell>
          <cell r="AT11068" t="str">
            <v>Anden 1, Calzada2, Separador3, Calzada4, Anden5 -POLIZA ESTABILIDAD ACTIVA</v>
          </cell>
          <cell r="AV11068" t="str">
            <v>Avenida de los Comuneros POLIZA ESTABILIDAD ACTIVA</v>
          </cell>
        </row>
        <row r="11069">
          <cell r="AP11069">
            <v>200013</v>
          </cell>
          <cell r="AQ11069">
            <v>4000004</v>
          </cell>
          <cell r="AR11069" t="str">
            <v>sd</v>
          </cell>
          <cell r="AS11069">
            <v>42999</v>
          </cell>
          <cell r="AT11069" t="str">
            <v>Anden1-11-3 Calzada10-4-6-8 Ciclo2 Sep5-7-9-POLIZA ESTABILIDAD ACTIVA</v>
          </cell>
          <cell r="AV11069" t="str">
            <v>sc</v>
          </cell>
        </row>
        <row r="11070">
          <cell r="AP11070">
            <v>91015635</v>
          </cell>
          <cell r="AQ11070">
            <v>5005668</v>
          </cell>
          <cell r="AR11070" t="str">
            <v>sd</v>
          </cell>
          <cell r="AS11070">
            <v>42733</v>
          </cell>
          <cell r="AT11070" t="str">
            <v>Anden1-5 Calzada2-4 Sep3-POLIZA ESTABILIDAD ACTIVA</v>
          </cell>
          <cell r="AV11070" t="str">
            <v>sc</v>
          </cell>
        </row>
        <row r="11071">
          <cell r="AP11071">
            <v>91024970</v>
          </cell>
          <cell r="AQ11071">
            <v>19000039</v>
          </cell>
          <cell r="AR11071" t="str">
            <v>sd</v>
          </cell>
          <cell r="AS11071">
            <v>44018</v>
          </cell>
          <cell r="AT11071" t="str">
            <v>Calzada 2-POLIZA ESTABILIDAD ACTIVA</v>
          </cell>
          <cell r="AV11071" t="str">
            <v>sc</v>
          </cell>
        </row>
        <row r="11072">
          <cell r="AP11072">
            <v>24121552</v>
          </cell>
          <cell r="AQ11072">
            <v>19013013</v>
          </cell>
          <cell r="AR11072" t="str">
            <v>sd</v>
          </cell>
          <cell r="AS11072">
            <v>44187</v>
          </cell>
          <cell r="AT11072" t="str">
            <v>Separador 3 Estación Transmilenio 12-POLIZA ESTABILIDAD ACTIVA</v>
          </cell>
          <cell r="AV11072" t="str">
            <v>sc</v>
          </cell>
        </row>
        <row r="11073">
          <cell r="AP11073">
            <v>901748</v>
          </cell>
          <cell r="AQ11073">
            <v>30000824</v>
          </cell>
          <cell r="AR11073" t="str">
            <v>sd</v>
          </cell>
          <cell r="AS11073">
            <v>42733</v>
          </cell>
          <cell r="AT11073" t="str">
            <v>Anden1-5 Calzada2-4 Sep3-POLIZA ESTABILIDAD ACTIVA</v>
          </cell>
          <cell r="AV11073" t="str">
            <v>sc</v>
          </cell>
        </row>
        <row r="11074">
          <cell r="AP11074">
            <v>24123777</v>
          </cell>
          <cell r="AQ11074">
            <v>3002371</v>
          </cell>
          <cell r="AR11074" t="str">
            <v>sd</v>
          </cell>
          <cell r="AS11074">
            <v>43499</v>
          </cell>
          <cell r="AT11074" t="str">
            <v>-POLIZA ESTABILIDAD ACTIVA</v>
          </cell>
          <cell r="AV11074" t="str">
            <v>sc</v>
          </cell>
        </row>
        <row r="11075">
          <cell r="AP11075">
            <v>322154</v>
          </cell>
          <cell r="AQ11075">
            <v>6000741</v>
          </cell>
          <cell r="AR11075" t="str">
            <v>sd</v>
          </cell>
          <cell r="AS11075">
            <v>42957</v>
          </cell>
          <cell r="AT11075" t="str">
            <v>Calzada2-POLIZA ESTABILIDAD ACTIVA</v>
          </cell>
          <cell r="AV11075" t="str">
            <v>POLIZA ESTABILIDAD activa IDU-72-2008 rehabilitacion</v>
          </cell>
        </row>
        <row r="11076">
          <cell r="AP11076">
            <v>91010718</v>
          </cell>
          <cell r="AQ11076">
            <v>1006489</v>
          </cell>
          <cell r="AR11076" t="str">
            <v>sd</v>
          </cell>
          <cell r="AS11076">
            <v>43412</v>
          </cell>
          <cell r="AT11076" t="str">
            <v>Anden 1-7 Calzada 2-4 Separador 3-5 Cicloruta 6-POLIZA ESTABILIDAD ACTIVA</v>
          </cell>
          <cell r="AV11076" t="str">
            <v>sc</v>
          </cell>
        </row>
        <row r="11077">
          <cell r="AP11077">
            <v>293848</v>
          </cell>
          <cell r="AQ11077">
            <v>5001795</v>
          </cell>
          <cell r="AR11077" t="str">
            <v>sd</v>
          </cell>
          <cell r="AS11077">
            <v>42957</v>
          </cell>
          <cell r="AT11077" t="str">
            <v>Calzada4-POLIZA ESTABILIDAD ACTIVA</v>
          </cell>
          <cell r="AV11077" t="str">
            <v>sc</v>
          </cell>
        </row>
        <row r="11078">
          <cell r="AP11078">
            <v>293848</v>
          </cell>
          <cell r="AQ11078">
            <v>5001795</v>
          </cell>
          <cell r="AR11078" t="str">
            <v>sd</v>
          </cell>
          <cell r="AS11078">
            <v>43307</v>
          </cell>
          <cell r="AT11078" t="str">
            <v>Calzada2-POLIZA ESTABILIDAD ACTIVA</v>
          </cell>
          <cell r="AV11078" t="str">
            <v>sc</v>
          </cell>
        </row>
        <row r="11079">
          <cell r="AP11079">
            <v>91015526</v>
          </cell>
          <cell r="AQ11079">
            <v>5006290</v>
          </cell>
          <cell r="AR11079" t="str">
            <v>sd</v>
          </cell>
          <cell r="AS11079">
            <v>42733</v>
          </cell>
          <cell r="AT11079" t="str">
            <v>Anden1-5 Calzada2-4 Sep3-POLIZA ESTABILIDAD ACTIVA</v>
          </cell>
          <cell r="AV11079" t="str">
            <v>sc</v>
          </cell>
        </row>
        <row r="11080">
          <cell r="AP11080">
            <v>91018967</v>
          </cell>
          <cell r="AQ11080">
            <v>50008648</v>
          </cell>
          <cell r="AR11080" t="str">
            <v>sd</v>
          </cell>
          <cell r="AS11080">
            <v>43499</v>
          </cell>
          <cell r="AT11080" t="str">
            <v>-POLIZA ESTABILIDAD ACTIVA</v>
          </cell>
          <cell r="AV11080" t="str">
            <v>sc</v>
          </cell>
        </row>
        <row r="11081">
          <cell r="AP11081">
            <v>365917</v>
          </cell>
          <cell r="AQ11081">
            <v>7006281</v>
          </cell>
          <cell r="AR11081" t="str">
            <v>sd</v>
          </cell>
          <cell r="AS11081">
            <v>44466</v>
          </cell>
          <cell r="AT11081" t="str">
            <v>-POLIZA ESTABILIDAD ACTIVA</v>
          </cell>
          <cell r="AV11081" t="str">
            <v>POLIZA ACTIVA</v>
          </cell>
        </row>
        <row r="11082">
          <cell r="AP11082">
            <v>516153</v>
          </cell>
          <cell r="AQ11082">
            <v>1006330</v>
          </cell>
          <cell r="AR11082" t="str">
            <v>sd</v>
          </cell>
          <cell r="AS11082">
            <v>43566</v>
          </cell>
          <cell r="AT11082" t="str">
            <v>Anden 1 Calzada 2 Puente 4-POLIZA ESTABILIDAD ACTIVA</v>
          </cell>
          <cell r="AV11082" t="str">
            <v>sc</v>
          </cell>
        </row>
        <row r="11083">
          <cell r="AP11083">
            <v>903886</v>
          </cell>
          <cell r="AQ11083">
            <v>12002613</v>
          </cell>
          <cell r="AR11083" t="str">
            <v>sd</v>
          </cell>
          <cell r="AS11083">
            <v>44250</v>
          </cell>
          <cell r="AT11083" t="str">
            <v>-POLIZA ESTABILIDAD ACTIVA</v>
          </cell>
          <cell r="AV11083" t="str">
            <v>sc</v>
          </cell>
        </row>
        <row r="11084">
          <cell r="AP11084">
            <v>903886</v>
          </cell>
          <cell r="AQ11084">
            <v>12002613</v>
          </cell>
          <cell r="AR11084" t="str">
            <v>sd</v>
          </cell>
          <cell r="AS11084">
            <v>44250</v>
          </cell>
          <cell r="AT11084" t="str">
            <v>-POLIZA ESTABILIDAD ACTIVA</v>
          </cell>
          <cell r="AV11084" t="str">
            <v>sc</v>
          </cell>
        </row>
        <row r="11085">
          <cell r="AP11085">
            <v>902929</v>
          </cell>
          <cell r="AQ11085">
            <v>50008507</v>
          </cell>
          <cell r="AR11085" t="str">
            <v>sd</v>
          </cell>
          <cell r="AS11085">
            <v>44018</v>
          </cell>
          <cell r="AT11085" t="str">
            <v>Calzada 8-POLIZA ESTABILIDAD ACTIVA</v>
          </cell>
          <cell r="AV11085" t="str">
            <v>sc</v>
          </cell>
        </row>
        <row r="11086">
          <cell r="AP11086">
            <v>902929</v>
          </cell>
          <cell r="AQ11086">
            <v>50008507</v>
          </cell>
          <cell r="AR11086" t="str">
            <v>sd</v>
          </cell>
          <cell r="AS11086">
            <v>44250</v>
          </cell>
          <cell r="AT11086" t="str">
            <v>-POLIZA ESTABILIDAD ACTIVA</v>
          </cell>
          <cell r="AV11086" t="str">
            <v>sc</v>
          </cell>
        </row>
        <row r="11087">
          <cell r="AP11087">
            <v>506355</v>
          </cell>
          <cell r="AQ11087">
            <v>11012140</v>
          </cell>
          <cell r="AR11087" t="str">
            <v>sd</v>
          </cell>
          <cell r="AS11087">
            <v>42946</v>
          </cell>
          <cell r="AT11087" t="str">
            <v>Calzada10-POLIZA ESTABILIDAD ACTIVA</v>
          </cell>
          <cell r="AV11087" t="str">
            <v>sc</v>
          </cell>
        </row>
        <row r="11088">
          <cell r="AP11088">
            <v>506355</v>
          </cell>
          <cell r="AQ11088">
            <v>11012140</v>
          </cell>
          <cell r="AR11088" t="str">
            <v>sd</v>
          </cell>
          <cell r="AS11088">
            <v>43797</v>
          </cell>
          <cell r="AT11088" t="str">
            <v>Calzada 6-POLIZA ESTABILIDAD ACTIVA</v>
          </cell>
          <cell r="AV11088" t="str">
            <v>sc</v>
          </cell>
        </row>
        <row r="11089">
          <cell r="AP11089">
            <v>601354</v>
          </cell>
          <cell r="AQ11089">
            <v>2002183</v>
          </cell>
          <cell r="AR11089" t="str">
            <v>sd</v>
          </cell>
          <cell r="AS11089">
            <v>44096</v>
          </cell>
          <cell r="AT11089" t="str">
            <v>Anden 1-5-POLIZA ESTABILIDAD ACTIVA</v>
          </cell>
          <cell r="AV11089" t="str">
            <v>sc</v>
          </cell>
        </row>
        <row r="11090">
          <cell r="AP11090">
            <v>506359</v>
          </cell>
          <cell r="AQ11090">
            <v>11012140</v>
          </cell>
          <cell r="AR11090" t="str">
            <v>sd</v>
          </cell>
          <cell r="AS11090">
            <v>42946</v>
          </cell>
          <cell r="AT11090" t="str">
            <v>Calzada10-POLIZA ESTABILIDAD ACTIVA</v>
          </cell>
          <cell r="AV11090" t="str">
            <v>sc</v>
          </cell>
        </row>
        <row r="11091">
          <cell r="AP11091">
            <v>506359</v>
          </cell>
          <cell r="AQ11091">
            <v>11012140</v>
          </cell>
          <cell r="AR11091" t="str">
            <v>sd</v>
          </cell>
          <cell r="AS11091">
            <v>43797</v>
          </cell>
          <cell r="AT11091" t="str">
            <v>Calzada 6-POLIZA ESTABILIDAD ACTIVA</v>
          </cell>
          <cell r="AV11091" t="str">
            <v>sc</v>
          </cell>
        </row>
        <row r="11092">
          <cell r="AP11092">
            <v>903934</v>
          </cell>
          <cell r="AQ11092">
            <v>12002884</v>
          </cell>
          <cell r="AR11092" t="str">
            <v>sd</v>
          </cell>
          <cell r="AS11092">
            <v>44250</v>
          </cell>
          <cell r="AT11092" t="str">
            <v>-POLIZA ESTABILIDAD ACTIVA</v>
          </cell>
          <cell r="AV11092" t="str">
            <v>sc</v>
          </cell>
        </row>
        <row r="11093">
          <cell r="AP11093">
            <v>91011272</v>
          </cell>
          <cell r="AQ11093">
            <v>3000811</v>
          </cell>
          <cell r="AR11093" t="str">
            <v>sd</v>
          </cell>
          <cell r="AS11093">
            <v>42999</v>
          </cell>
          <cell r="AT11093" t="str">
            <v>Anden1-9 Calzada2-4-6-8 Sep3-5-7-POLIZA ESTABILIDAD ACTIVA</v>
          </cell>
          <cell r="AV11093" t="str">
            <v>sc</v>
          </cell>
        </row>
        <row r="11094">
          <cell r="AP11094">
            <v>902706</v>
          </cell>
          <cell r="AQ11094">
            <v>13000761</v>
          </cell>
          <cell r="AR11094" t="str">
            <v>sd</v>
          </cell>
          <cell r="AS11094">
            <v>44250</v>
          </cell>
          <cell r="AT11094" t="str">
            <v>-POLIZA ESTABILIDAD ACTIVA</v>
          </cell>
          <cell r="AV11094" t="str">
            <v>sc</v>
          </cell>
        </row>
        <row r="11095">
          <cell r="AP11095">
            <v>902706</v>
          </cell>
          <cell r="AQ11095">
            <v>13000761</v>
          </cell>
          <cell r="AR11095" t="str">
            <v>sd</v>
          </cell>
          <cell r="AS11095">
            <v>42949</v>
          </cell>
          <cell r="AT11095" t="str">
            <v>Anden13 Ciclo14-POLIZA ESTABILIDAD ACTIVA</v>
          </cell>
          <cell r="AV11095" t="str">
            <v>sc</v>
          </cell>
        </row>
        <row r="11096">
          <cell r="AP11096">
            <v>525592</v>
          </cell>
          <cell r="AQ11096">
            <v>2000112</v>
          </cell>
          <cell r="AR11096" t="str">
            <v>sd</v>
          </cell>
          <cell r="AS11096">
            <v>43450</v>
          </cell>
          <cell r="AT11096" t="str">
            <v>Puente16-POLIZA ESTABILIDAD ACTIVA</v>
          </cell>
          <cell r="AV11096" t="str">
            <v>sc</v>
          </cell>
        </row>
        <row r="11097">
          <cell r="AP11097">
            <v>525592</v>
          </cell>
          <cell r="AQ11097">
            <v>2000112</v>
          </cell>
          <cell r="AR11097" t="str">
            <v>sd</v>
          </cell>
          <cell r="AS11097">
            <v>42946</v>
          </cell>
          <cell r="AT11097" t="str">
            <v>Calzada4-8-POLIZA ESTABILIDAD ACTIVA</v>
          </cell>
          <cell r="AV11097" t="str">
            <v>sc</v>
          </cell>
        </row>
        <row r="11098">
          <cell r="AP11098">
            <v>525592</v>
          </cell>
          <cell r="AQ11098">
            <v>2000112</v>
          </cell>
          <cell r="AR11098" t="str">
            <v>sd</v>
          </cell>
          <cell r="AS11098">
            <v>44250</v>
          </cell>
          <cell r="AT11098" t="str">
            <v>-POLIZA ESTABILIDAD ACTIVA</v>
          </cell>
          <cell r="AV11098" t="str">
            <v>sc</v>
          </cell>
        </row>
        <row r="11099">
          <cell r="AP11099">
            <v>143152</v>
          </cell>
          <cell r="AQ11099">
            <v>2000721</v>
          </cell>
          <cell r="AR11099" t="str">
            <v>sd</v>
          </cell>
          <cell r="AS11099">
            <v>42947</v>
          </cell>
          <cell r="AT11099" t="str">
            <v>Anden1-3-POLIZA ESTABILIDAD ACTIVA</v>
          </cell>
          <cell r="AV11099" t="str">
            <v>sc</v>
          </cell>
        </row>
        <row r="11100">
          <cell r="AP11100">
            <v>471417</v>
          </cell>
          <cell r="AQ11100">
            <v>6001953</v>
          </cell>
          <cell r="AR11100" t="str">
            <v>sd</v>
          </cell>
          <cell r="AS11100">
            <v>44466</v>
          </cell>
          <cell r="AT11100" t="str">
            <v>-POLIZA ESTABILIDAD ACTIVA</v>
          </cell>
          <cell r="AV11100" t="str">
            <v>sc</v>
          </cell>
        </row>
        <row r="11101">
          <cell r="AP11101">
            <v>471417</v>
          </cell>
          <cell r="AQ11101">
            <v>6001953</v>
          </cell>
          <cell r="AR11101" t="str">
            <v>sd</v>
          </cell>
          <cell r="AS11101">
            <v>44018</v>
          </cell>
          <cell r="AT11101" t="str">
            <v>Puente 10-POLIZA ESTABILIDAD ACTIVA</v>
          </cell>
          <cell r="AV11101" t="str">
            <v>sc</v>
          </cell>
        </row>
        <row r="11102">
          <cell r="AP11102">
            <v>505667</v>
          </cell>
          <cell r="AQ11102">
            <v>1003302</v>
          </cell>
          <cell r="AR11102" t="str">
            <v>sd</v>
          </cell>
          <cell r="AS11102">
            <v>44250</v>
          </cell>
          <cell r="AT11102" t="str">
            <v>-POLIZA ESTABILIDAD ACTIVA</v>
          </cell>
          <cell r="AV11102" t="str">
            <v>sc</v>
          </cell>
        </row>
        <row r="11103">
          <cell r="AP11103">
            <v>91011278</v>
          </cell>
          <cell r="AQ11103">
            <v>3002467</v>
          </cell>
          <cell r="AR11103" t="str">
            <v>sd</v>
          </cell>
          <cell r="AS11103">
            <v>42765</v>
          </cell>
          <cell r="AT11103" t="str">
            <v>Anden 1, Calzada2, Separador3, Calzada4, Anden5 -POLIZA ESTABILIDAD ACTIVA</v>
          </cell>
          <cell r="AV11103" t="str">
            <v>sc</v>
          </cell>
        </row>
        <row r="11104">
          <cell r="AP11104">
            <v>519168</v>
          </cell>
          <cell r="AQ11104">
            <v>8005606</v>
          </cell>
          <cell r="AR11104" t="str">
            <v>sd</v>
          </cell>
          <cell r="AS11104">
            <v>44096</v>
          </cell>
          <cell r="AT11104" t="str">
            <v>Separador 3-POLIZA ESTABILIDAD ACTIVA</v>
          </cell>
          <cell r="AV11104" t="str">
            <v>sc</v>
          </cell>
        </row>
        <row r="11105">
          <cell r="AP11105">
            <v>91018884</v>
          </cell>
          <cell r="AQ11105">
            <v>9001379</v>
          </cell>
          <cell r="AR11105" t="str">
            <v>sd</v>
          </cell>
          <cell r="AS11105">
            <v>42978</v>
          </cell>
          <cell r="AT11105" t="str">
            <v>Anden1-11 Calzada10-2-4-8 Ciclo6 Sep3-5-7-9-POLIZA ESTABILIDAD ACTIVA</v>
          </cell>
          <cell r="AV11105" t="str">
            <v>sc</v>
          </cell>
        </row>
        <row r="11106">
          <cell r="AP11106">
            <v>24121539</v>
          </cell>
          <cell r="AQ11106">
            <v>19003286</v>
          </cell>
          <cell r="AR11106" t="str">
            <v>sd</v>
          </cell>
          <cell r="AS11106">
            <v>43307</v>
          </cell>
          <cell r="AT11106" t="str">
            <v>Calzada2-4-POLIZA ESTABILIDAD ACTIVA</v>
          </cell>
          <cell r="AV11106" t="str">
            <v>sc</v>
          </cell>
        </row>
        <row r="11107">
          <cell r="AP11107">
            <v>24119642</v>
          </cell>
          <cell r="AQ11107">
            <v>1001914</v>
          </cell>
          <cell r="AR11107" t="str">
            <v>sd</v>
          </cell>
          <cell r="AS11107">
            <v>43412</v>
          </cell>
          <cell r="AT11107" t="str">
            <v>Anden 1-7 Calzada 2-4 Separador 3-5 Cicloruta 6-POLIZA ESTABILIDAD ACTIVA</v>
          </cell>
          <cell r="AV11107" t="str">
            <v>sc</v>
          </cell>
        </row>
        <row r="11108">
          <cell r="AP11108">
            <v>519759</v>
          </cell>
          <cell r="AQ11108">
            <v>8002479</v>
          </cell>
          <cell r="AR11108" t="str">
            <v>sd</v>
          </cell>
          <cell r="AS11108">
            <v>44099</v>
          </cell>
          <cell r="AT11108" t="str">
            <v>Calzada 2-4-6-POLIZA ESTABILIDAD Y CALIDAD ACTIVA</v>
          </cell>
          <cell r="AV11108" t="str">
            <v>sc</v>
          </cell>
        </row>
        <row r="11109">
          <cell r="AP11109">
            <v>24122549</v>
          </cell>
          <cell r="AQ11109">
            <v>50006880</v>
          </cell>
          <cell r="AR11109" t="str">
            <v>sd</v>
          </cell>
          <cell r="AS11109">
            <v>44250</v>
          </cell>
          <cell r="AT11109" t="str">
            <v>-POLIZA ESTABILIDAD ACTIVA</v>
          </cell>
          <cell r="AV11109" t="str">
            <v>sc</v>
          </cell>
        </row>
        <row r="11110">
          <cell r="AP11110">
            <v>91011342</v>
          </cell>
          <cell r="AQ11110">
            <v>3000616</v>
          </cell>
          <cell r="AR11110" t="str">
            <v>sd</v>
          </cell>
          <cell r="AS11110">
            <v>43499</v>
          </cell>
          <cell r="AT11110" t="str">
            <v>-POLIZA ESTABILIDAD ACTIVA</v>
          </cell>
          <cell r="AV11110" t="str">
            <v>sc</v>
          </cell>
        </row>
        <row r="11111">
          <cell r="AP11111">
            <v>91024234</v>
          </cell>
          <cell r="AQ11111">
            <v>13000002</v>
          </cell>
          <cell r="AR11111" t="str">
            <v>sd</v>
          </cell>
          <cell r="AS11111">
            <v>42824</v>
          </cell>
          <cell r="AT11111" t="str">
            <v>Anden1-9 Calzada2-4-6-8 Sep3-5-7-CERTIFICADO MODIFICACION ESTA* ACTIVA</v>
          </cell>
          <cell r="AV11111" t="str">
            <v>sc</v>
          </cell>
        </row>
        <row r="11112">
          <cell r="AP11112">
            <v>91024234</v>
          </cell>
          <cell r="AQ11112">
            <v>13000002</v>
          </cell>
          <cell r="AR11112" t="str">
            <v>sd</v>
          </cell>
          <cell r="AS11112">
            <v>43845</v>
          </cell>
          <cell r="AT11112" t="str">
            <v>Anden 1-POLIZA ESTABILIDAD ACTIVA</v>
          </cell>
          <cell r="AV11112" t="str">
            <v>sc</v>
          </cell>
        </row>
        <row r="11113">
          <cell r="AP11113">
            <v>91014439</v>
          </cell>
          <cell r="AQ11113">
            <v>50009237</v>
          </cell>
          <cell r="AR11113" t="str">
            <v>sd</v>
          </cell>
          <cell r="AS11113">
            <v>43297</v>
          </cell>
          <cell r="AT11113" t="str">
            <v>anden1, calzada2, anden3-POLIZA ESTABILIDAD ACTIVA</v>
          </cell>
          <cell r="AV11113" t="str">
            <v>VIABLE</v>
          </cell>
        </row>
        <row r="11114">
          <cell r="AP11114">
            <v>465611</v>
          </cell>
          <cell r="AQ11114">
            <v>19012832</v>
          </cell>
          <cell r="AR11114" t="str">
            <v>sd</v>
          </cell>
          <cell r="AS11114">
            <v>42957</v>
          </cell>
          <cell r="AT11114" t="str">
            <v>Calzada2-4-POLIZA ESTABILIDAD ACTIVA</v>
          </cell>
          <cell r="AV11114" t="str">
            <v>sc</v>
          </cell>
        </row>
        <row r="11115">
          <cell r="AP11115">
            <v>91019739</v>
          </cell>
          <cell r="AQ11115">
            <v>3002573</v>
          </cell>
          <cell r="AR11115" t="str">
            <v>sd</v>
          </cell>
          <cell r="AS11115">
            <v>43499</v>
          </cell>
          <cell r="AT11115" t="str">
            <v>-POLIZA ESTABILIDAD ACTIVA</v>
          </cell>
          <cell r="AV11115" t="str">
            <v>sc</v>
          </cell>
        </row>
        <row r="11116">
          <cell r="AP11116">
            <v>507848</v>
          </cell>
          <cell r="AQ11116">
            <v>1001385</v>
          </cell>
          <cell r="AR11116" t="str">
            <v>sd</v>
          </cell>
          <cell r="AS11116">
            <v>44250</v>
          </cell>
          <cell r="AT11116" t="str">
            <v>-POLIZA ESTABILIDAD ACTIVA</v>
          </cell>
          <cell r="AV11116" t="str">
            <v>sc</v>
          </cell>
        </row>
        <row r="11117">
          <cell r="AP11117">
            <v>91011337</v>
          </cell>
          <cell r="AQ11117">
            <v>3000678</v>
          </cell>
          <cell r="AR11117" t="str">
            <v>sd</v>
          </cell>
          <cell r="AS11117">
            <v>43499</v>
          </cell>
          <cell r="AT11117" t="str">
            <v>-POLIZA ESTABILIDAD ACTIVA</v>
          </cell>
          <cell r="AV11117" t="str">
            <v>sc</v>
          </cell>
        </row>
        <row r="11118">
          <cell r="AP11118">
            <v>91024359</v>
          </cell>
          <cell r="AQ11118">
            <v>13002186</v>
          </cell>
          <cell r="AR11118" t="str">
            <v>sd</v>
          </cell>
          <cell r="AS11118">
            <v>44018</v>
          </cell>
          <cell r="AT11118" t="str">
            <v>Puente 12-POLIZA ESTABILIDAD ACTIVA</v>
          </cell>
          <cell r="AV11118" t="str">
            <v>sc</v>
          </cell>
        </row>
        <row r="11119">
          <cell r="AP11119">
            <v>91024359</v>
          </cell>
          <cell r="AQ11119">
            <v>13002186</v>
          </cell>
          <cell r="AR11119" t="str">
            <v>sd</v>
          </cell>
          <cell r="AS11119">
            <v>44250</v>
          </cell>
          <cell r="AT11119" t="str">
            <v>-POLIZA ESTABILIDAD ACTIVA</v>
          </cell>
          <cell r="AV11119" t="str">
            <v>sc</v>
          </cell>
        </row>
        <row r="11120">
          <cell r="AP11120">
            <v>91014013</v>
          </cell>
          <cell r="AQ11120">
            <v>50009327</v>
          </cell>
          <cell r="AR11120" t="str">
            <v>sd</v>
          </cell>
          <cell r="AS11120">
            <v>42927</v>
          </cell>
          <cell r="AT11120" t="str">
            <v>Anden5 Calzada4-POLIZA ESTABILIDAD ACTIVA</v>
          </cell>
          <cell r="AV11120" t="str">
            <v>sc</v>
          </cell>
        </row>
        <row r="11121">
          <cell r="AP11121">
            <v>91016465</v>
          </cell>
          <cell r="AQ11121">
            <v>18001947</v>
          </cell>
          <cell r="AR11121" t="str">
            <v>sd</v>
          </cell>
          <cell r="AS11121">
            <v>42999</v>
          </cell>
          <cell r="AT11121" t="str">
            <v>Anden1-11-3 Calzada10-4-6-8 Ciclo2 Sep5-7-9-POLIZA ESTABILIDAD ACTIVA</v>
          </cell>
          <cell r="AV11121" t="str">
            <v>sc</v>
          </cell>
        </row>
        <row r="11122">
          <cell r="AP11122">
            <v>507823</v>
          </cell>
          <cell r="AQ11122">
            <v>1001369</v>
          </cell>
          <cell r="AR11122" t="str">
            <v>sd</v>
          </cell>
          <cell r="AS11122">
            <v>44250</v>
          </cell>
          <cell r="AT11122" t="str">
            <v>-POLIZA ESTABILIDAD ACTIVA</v>
          </cell>
          <cell r="AV11122" t="str">
            <v>sc</v>
          </cell>
        </row>
        <row r="11123">
          <cell r="AP11123">
            <v>465773</v>
          </cell>
          <cell r="AQ11123">
            <v>19012876</v>
          </cell>
          <cell r="AR11123" t="str">
            <v>sd</v>
          </cell>
          <cell r="AS11123">
            <v>44466</v>
          </cell>
          <cell r="AT11123" t="str">
            <v>-POLIZA ESTABILIDAD ACTIVA</v>
          </cell>
          <cell r="AV11123" t="str">
            <v>POLIZA ESTABILIDAD activa IDU 1718/14</v>
          </cell>
        </row>
        <row r="11124">
          <cell r="AP11124">
            <v>91012367</v>
          </cell>
          <cell r="AQ11124">
            <v>13002374</v>
          </cell>
          <cell r="AR11124" t="str">
            <v>sd</v>
          </cell>
          <cell r="AS11124">
            <v>43499</v>
          </cell>
          <cell r="AT11124" t="str">
            <v>-POLIZA ESTABILIDAD ACTIVA</v>
          </cell>
          <cell r="AV11124" t="str">
            <v>sc</v>
          </cell>
        </row>
        <row r="11125">
          <cell r="AP11125">
            <v>415054</v>
          </cell>
          <cell r="AQ11125">
            <v>18001798</v>
          </cell>
          <cell r="AR11125" t="str">
            <v>sd</v>
          </cell>
          <cell r="AS11125">
            <v>43065</v>
          </cell>
          <cell r="AT11125" t="str">
            <v>Calzada4-POLIZA ESTABILIDAD ACTIVA</v>
          </cell>
          <cell r="AV11125" t="str">
            <v>sc</v>
          </cell>
        </row>
        <row r="11126">
          <cell r="AP11126">
            <v>91012287</v>
          </cell>
          <cell r="AQ11126">
            <v>3000206</v>
          </cell>
          <cell r="AR11126" t="str">
            <v>sd</v>
          </cell>
          <cell r="AS11126">
            <v>43499</v>
          </cell>
          <cell r="AT11126" t="str">
            <v>-POLIZA ESTABILIDAD ACTIVA</v>
          </cell>
          <cell r="AV11126" t="str">
            <v>sc</v>
          </cell>
        </row>
        <row r="11127">
          <cell r="AP11127">
            <v>601289</v>
          </cell>
          <cell r="AQ11127">
            <v>2000366</v>
          </cell>
          <cell r="AR11127" t="str">
            <v>sd</v>
          </cell>
          <cell r="AS11127">
            <v>44096</v>
          </cell>
          <cell r="AT11127" t="str">
            <v>Anden 1-5-POLIZA ESTABILIDAD ACTIVA</v>
          </cell>
          <cell r="AV11127" t="str">
            <v>sc</v>
          </cell>
        </row>
        <row r="11128">
          <cell r="AP11128">
            <v>902994</v>
          </cell>
          <cell r="AQ11128">
            <v>13002595</v>
          </cell>
          <cell r="AR11128" t="str">
            <v>sd</v>
          </cell>
          <cell r="AS11128">
            <v>44250</v>
          </cell>
          <cell r="AT11128" t="str">
            <v>-POLIZA ESTABILIDAD ACTIVA</v>
          </cell>
          <cell r="AV11128" t="str">
            <v>sc</v>
          </cell>
        </row>
        <row r="11129">
          <cell r="AP11129">
            <v>154192</v>
          </cell>
          <cell r="AQ11129">
            <v>8001261</v>
          </cell>
          <cell r="AR11129" t="str">
            <v>sd</v>
          </cell>
          <cell r="AS11129">
            <v>44424</v>
          </cell>
          <cell r="AT11129" t="str">
            <v xml:space="preserve">Anden 1-3-POLIZA ESTABILIDAD </v>
          </cell>
          <cell r="AV11129" t="str">
            <v>sc</v>
          </cell>
        </row>
        <row r="11130">
          <cell r="AP11130">
            <v>415986</v>
          </cell>
          <cell r="AQ11130">
            <v>18002178</v>
          </cell>
          <cell r="AR11130" t="str">
            <v>sd</v>
          </cell>
          <cell r="AS11130">
            <v>42999</v>
          </cell>
          <cell r="AT11130" t="str">
            <v>Anden1-11-3 Calzada10-4-6-8 Ciclo2 Sep5-7-9-POLIZA ESTABILIDAD ACTIVA</v>
          </cell>
          <cell r="AV11130" t="str">
            <v>sc</v>
          </cell>
        </row>
        <row r="11131">
          <cell r="AP11131">
            <v>2501891</v>
          </cell>
          <cell r="AQ11131">
            <v>7005280</v>
          </cell>
          <cell r="AR11131" t="str">
            <v>sd</v>
          </cell>
          <cell r="AS11131">
            <v>44048</v>
          </cell>
          <cell r="AT11131" t="str">
            <v>Calzada 4-6-POLIZA ESTABILIDAD ACTIVA</v>
          </cell>
          <cell r="AV11131" t="str">
            <v>sc</v>
          </cell>
        </row>
        <row r="11132">
          <cell r="AP11132">
            <v>512210</v>
          </cell>
          <cell r="AQ11132">
            <v>3001021</v>
          </cell>
          <cell r="AR11132" t="str">
            <v>sd</v>
          </cell>
          <cell r="AS11132">
            <v>42999</v>
          </cell>
          <cell r="AT11132" t="str">
            <v>Anden1-11-9 Calzada2-4-6-8 Ciclo10 Sep3-5-7-POLIZA ESTABILIDAD ACTIVA</v>
          </cell>
          <cell r="AV11132" t="str">
            <v>sc</v>
          </cell>
        </row>
        <row r="11133">
          <cell r="AP11133">
            <v>91010603</v>
          </cell>
          <cell r="AQ11133">
            <v>1005186</v>
          </cell>
          <cell r="AR11133" t="str">
            <v>sd</v>
          </cell>
          <cell r="AS11133">
            <v>43555</v>
          </cell>
          <cell r="AT11133" t="str">
            <v>Puente8-POLIZA ESTABILIDAD ACTIVA</v>
          </cell>
          <cell r="AV11133" t="str">
            <v>sc</v>
          </cell>
        </row>
        <row r="11134">
          <cell r="AP11134">
            <v>518682</v>
          </cell>
          <cell r="AQ11134">
            <v>8005072</v>
          </cell>
          <cell r="AR11134" t="str">
            <v>sd</v>
          </cell>
          <cell r="AS11134">
            <v>44099</v>
          </cell>
          <cell r="AT11134" t="str">
            <v>Calzada 2-POLIZA ESTABILIDAD Y CALIDAD ACTIVA</v>
          </cell>
          <cell r="AV11134" t="str">
            <v>sc</v>
          </cell>
        </row>
        <row r="11135">
          <cell r="AP11135">
            <v>903611</v>
          </cell>
          <cell r="AQ11135">
            <v>12000761</v>
          </cell>
          <cell r="AR11135" t="str">
            <v>sd</v>
          </cell>
          <cell r="AS11135">
            <v>44250</v>
          </cell>
          <cell r="AT11135" t="str">
            <v>-POLIZA ESTABILIDAD ACTIVA</v>
          </cell>
          <cell r="AV11135" t="str">
            <v>sc</v>
          </cell>
        </row>
        <row r="11136">
          <cell r="AP11136">
            <v>518232</v>
          </cell>
          <cell r="AQ11136">
            <v>50008233</v>
          </cell>
          <cell r="AR11136" t="str">
            <v>sd</v>
          </cell>
          <cell r="AS11136">
            <v>43499</v>
          </cell>
          <cell r="AT11136" t="str">
            <v>-POLIZA ESTABILIDAD ACTIVA</v>
          </cell>
          <cell r="AV11136" t="str">
            <v>sc</v>
          </cell>
        </row>
        <row r="11137">
          <cell r="AP11137">
            <v>519719</v>
          </cell>
          <cell r="AQ11137">
            <v>8012270</v>
          </cell>
          <cell r="AR11137" t="str">
            <v>sd</v>
          </cell>
          <cell r="AS11137">
            <v>44099</v>
          </cell>
          <cell r="AT11137" t="str">
            <v>Calzada 2-4-POLIZA ESTABILIDAD Y CALIDAD ACTIVA</v>
          </cell>
          <cell r="AV11137" t="str">
            <v>sc</v>
          </cell>
        </row>
        <row r="11138">
          <cell r="AP11138">
            <v>523778</v>
          </cell>
          <cell r="AQ11138">
            <v>16000267</v>
          </cell>
          <cell r="AR11138" t="str">
            <v>sd</v>
          </cell>
          <cell r="AS11138">
            <v>44096</v>
          </cell>
          <cell r="AT11138" t="str">
            <v>Anden 1-POLIZA ESTABILIDAD ACTIVA</v>
          </cell>
          <cell r="AV11138" t="str">
            <v>sc</v>
          </cell>
        </row>
        <row r="11139">
          <cell r="AP11139">
            <v>505676</v>
          </cell>
          <cell r="AQ11139">
            <v>1003366</v>
          </cell>
          <cell r="AR11139" t="str">
            <v>sd</v>
          </cell>
          <cell r="AS11139">
            <v>42946</v>
          </cell>
          <cell r="AT11139" t="str">
            <v>Calzada12-POLIZA ESTABILIDAD ACTIVA</v>
          </cell>
          <cell r="AV11139" t="str">
            <v>sc</v>
          </cell>
        </row>
        <row r="11140">
          <cell r="AP11140">
            <v>505676</v>
          </cell>
          <cell r="AQ11140">
            <v>1003366</v>
          </cell>
          <cell r="AR11140" t="str">
            <v>sd</v>
          </cell>
          <cell r="AS11140">
            <v>44250</v>
          </cell>
          <cell r="AT11140" t="str">
            <v>-POLIZA ESTABILIDAD ACTIVA</v>
          </cell>
          <cell r="AV11140" t="str">
            <v>sc</v>
          </cell>
        </row>
        <row r="11141">
          <cell r="AP11141">
            <v>534071</v>
          </cell>
          <cell r="AQ11141">
            <v>19013448</v>
          </cell>
          <cell r="AR11141" t="str">
            <v>sd</v>
          </cell>
          <cell r="AS11141">
            <v>44466</v>
          </cell>
          <cell r="AT11141" t="str">
            <v>-POLIZA ESTABILIDAD ACTIVA</v>
          </cell>
          <cell r="AV11141" t="str">
            <v>POLIZA ESTABILIDAD activa IDU 1718/14</v>
          </cell>
        </row>
        <row r="11142">
          <cell r="AP11142">
            <v>523196</v>
          </cell>
          <cell r="AQ11142">
            <v>50008508</v>
          </cell>
          <cell r="AR11142" t="str">
            <v>sd</v>
          </cell>
          <cell r="AS11142">
            <v>44068</v>
          </cell>
          <cell r="AT11142" t="str">
            <v>Puente-POLIZA ESTABILIDAD ACTIVA</v>
          </cell>
          <cell r="AV11142" t="str">
            <v>sc</v>
          </cell>
        </row>
        <row r="11143">
          <cell r="AP11143">
            <v>24121055</v>
          </cell>
          <cell r="AQ11143">
            <v>14000439</v>
          </cell>
          <cell r="AR11143" t="str">
            <v>sd</v>
          </cell>
          <cell r="AS11143">
            <v>44250</v>
          </cell>
          <cell r="AT11143" t="str">
            <v>-POLIZA ESTABILIDAD ACTIVA</v>
          </cell>
          <cell r="AV11143" t="str">
            <v>sc</v>
          </cell>
        </row>
        <row r="11144">
          <cell r="AP11144">
            <v>471245</v>
          </cell>
          <cell r="AQ11144">
            <v>4000069</v>
          </cell>
          <cell r="AR11144" t="str">
            <v>sd</v>
          </cell>
          <cell r="AS11144">
            <v>42999</v>
          </cell>
          <cell r="AT11144" t="str">
            <v>Anden1-11-3 Calzada10-4-6-8 Ciclo2 Sep5-7-9-POLIZA ESTABILIDAD ACTIVA</v>
          </cell>
          <cell r="AV11144" t="str">
            <v>sc</v>
          </cell>
        </row>
        <row r="11145">
          <cell r="AP11145">
            <v>24121082</v>
          </cell>
          <cell r="AQ11145">
            <v>14000539</v>
          </cell>
          <cell r="AR11145" t="str">
            <v>sd</v>
          </cell>
          <cell r="AS11145">
            <v>44250</v>
          </cell>
          <cell r="AT11145" t="str">
            <v>-POLIZA ESTABILIDAD ACTIVA</v>
          </cell>
          <cell r="AV11145" t="str">
            <v>sc</v>
          </cell>
        </row>
        <row r="11146">
          <cell r="AP11146">
            <v>460530</v>
          </cell>
          <cell r="AQ11146">
            <v>19010285</v>
          </cell>
          <cell r="AR11146" t="str">
            <v>sd</v>
          </cell>
          <cell r="AS11146">
            <v>44466</v>
          </cell>
          <cell r="AT11146" t="str">
            <v>-POLIZA ESTABILIDAD ACTIVA</v>
          </cell>
          <cell r="AV11146" t="str">
            <v>POLIZA ESTABILIDAD activa IDU 1718/16</v>
          </cell>
        </row>
        <row r="11147">
          <cell r="AP11147">
            <v>385260</v>
          </cell>
          <cell r="AQ11147">
            <v>9002001</v>
          </cell>
          <cell r="AR11147" t="str">
            <v>sd</v>
          </cell>
          <cell r="AS11147">
            <v>44480</v>
          </cell>
          <cell r="AT11147" t="str">
            <v>-POLIZA ESTABILIDAD ACTIVA</v>
          </cell>
          <cell r="AV11147" t="str">
            <v>VIABLE</v>
          </cell>
        </row>
        <row r="11148">
          <cell r="AP11148">
            <v>91024945</v>
          </cell>
          <cell r="AQ11148">
            <v>6000070</v>
          </cell>
          <cell r="AR11148" t="str">
            <v>sd</v>
          </cell>
          <cell r="AS11148">
            <v>43748</v>
          </cell>
          <cell r="AT11148" t="str">
            <v>Anden 9-POLIZA ESTABILIDAD ACTIVA</v>
          </cell>
          <cell r="AV11148" t="str">
            <v>sc</v>
          </cell>
        </row>
        <row r="11149">
          <cell r="AP11149">
            <v>297485</v>
          </cell>
          <cell r="AQ11149">
            <v>5003445</v>
          </cell>
          <cell r="AR11149" t="str">
            <v>sd</v>
          </cell>
          <cell r="AS11149">
            <v>42912</v>
          </cell>
          <cell r="AT11149" t="str">
            <v>Calzada4-POLIZA ESTABILIDAD ACTIVA</v>
          </cell>
          <cell r="AV11149" t="str">
            <v>sc</v>
          </cell>
        </row>
        <row r="11150">
          <cell r="AP11150">
            <v>91010699</v>
          </cell>
          <cell r="AQ11150">
            <v>1001817</v>
          </cell>
          <cell r="AR11150" t="str">
            <v>sd</v>
          </cell>
          <cell r="AS11150">
            <v>43412</v>
          </cell>
          <cell r="AT11150" t="str">
            <v>Anden 1-7 Calzada 2-4 Separador 3-5 Cicloruta 6-POLIZA ESTABILIDAD ACTIVA</v>
          </cell>
          <cell r="AV11150" t="str">
            <v>sc</v>
          </cell>
        </row>
        <row r="11151">
          <cell r="AP11151">
            <v>24123767</v>
          </cell>
          <cell r="AQ11151">
            <v>3002334</v>
          </cell>
          <cell r="AR11151" t="str">
            <v>sd</v>
          </cell>
          <cell r="AS11151">
            <v>43499</v>
          </cell>
          <cell r="AT11151" t="str">
            <v>-POLIZA ESTABILIDAD ACTIVA</v>
          </cell>
          <cell r="AV11151" t="str">
            <v>sc</v>
          </cell>
        </row>
        <row r="11152">
          <cell r="AP11152">
            <v>91011364</v>
          </cell>
          <cell r="AQ11152">
            <v>13002377</v>
          </cell>
          <cell r="AR11152" t="str">
            <v>sd</v>
          </cell>
          <cell r="AS11152">
            <v>43499</v>
          </cell>
          <cell r="AT11152" t="str">
            <v>-POLIZA ESTABILIDAD ACTIVA</v>
          </cell>
          <cell r="AV11152" t="str">
            <v>sc</v>
          </cell>
        </row>
        <row r="11153">
          <cell r="AP11153">
            <v>903897</v>
          </cell>
          <cell r="AQ11153">
            <v>12002669</v>
          </cell>
          <cell r="AR11153" t="str">
            <v>sd</v>
          </cell>
          <cell r="AS11153">
            <v>44250</v>
          </cell>
          <cell r="AT11153" t="str">
            <v>-POLIZA ESTABILIDAD ACTIVA</v>
          </cell>
          <cell r="AV11153" t="str">
            <v>sc</v>
          </cell>
        </row>
        <row r="11154">
          <cell r="AP11154">
            <v>903897</v>
          </cell>
          <cell r="AQ11154">
            <v>12002669</v>
          </cell>
          <cell r="AR11154" t="str">
            <v>sd</v>
          </cell>
          <cell r="AS11154">
            <v>44250</v>
          </cell>
          <cell r="AT11154" t="str">
            <v>-POLIZA ESTABILIDAD ACTIVA</v>
          </cell>
          <cell r="AV11154" t="str">
            <v>sc</v>
          </cell>
        </row>
        <row r="11155">
          <cell r="AP11155">
            <v>24121016</v>
          </cell>
          <cell r="AQ11155">
            <v>14000310</v>
          </cell>
          <cell r="AR11155" t="str">
            <v>sd</v>
          </cell>
          <cell r="AS11155">
            <v>44018</v>
          </cell>
          <cell r="AT11155" t="str">
            <v>Calzada 8-POLIZA ESTABILIDAD ACTIVA</v>
          </cell>
          <cell r="AV11155" t="str">
            <v>sc</v>
          </cell>
        </row>
        <row r="11156">
          <cell r="AP11156">
            <v>24121016</v>
          </cell>
          <cell r="AQ11156">
            <v>14000310</v>
          </cell>
          <cell r="AR11156" t="str">
            <v>sd</v>
          </cell>
          <cell r="AS11156">
            <v>44250</v>
          </cell>
          <cell r="AT11156" t="str">
            <v>-POLIZA ESTABILIDAD ACTIVA</v>
          </cell>
          <cell r="AV11156" t="str">
            <v>sc</v>
          </cell>
        </row>
        <row r="11157">
          <cell r="AP11157">
            <v>24121096</v>
          </cell>
          <cell r="AQ11157">
            <v>14000588</v>
          </cell>
          <cell r="AR11157" t="str">
            <v>sd</v>
          </cell>
          <cell r="AS11157">
            <v>44250</v>
          </cell>
          <cell r="AT11157" t="str">
            <v>-POLIZA ESTABILIDAD ACTIVA</v>
          </cell>
          <cell r="AV11157" t="str">
            <v>sc</v>
          </cell>
        </row>
        <row r="11158">
          <cell r="AP11158">
            <v>382356</v>
          </cell>
          <cell r="AQ11158">
            <v>9000936</v>
          </cell>
          <cell r="AR11158" t="str">
            <v>sd</v>
          </cell>
          <cell r="AS11158">
            <v>43745</v>
          </cell>
          <cell r="AT11158" t="str">
            <v>Calzada 4-POLIZA ESTABILIDAD ACTIVA</v>
          </cell>
          <cell r="AV11158" t="str">
            <v>VIABLE</v>
          </cell>
        </row>
        <row r="11159">
          <cell r="AP11159">
            <v>902845</v>
          </cell>
          <cell r="AQ11159">
            <v>13001884</v>
          </cell>
          <cell r="AR11159" t="str">
            <v>sd</v>
          </cell>
          <cell r="AS11159">
            <v>44250</v>
          </cell>
          <cell r="AT11159" t="str">
            <v>-POLIZA ESTABILIDAD ACTIVA</v>
          </cell>
          <cell r="AV11159" t="str">
            <v>sc</v>
          </cell>
        </row>
        <row r="11160">
          <cell r="AP11160">
            <v>91011743</v>
          </cell>
          <cell r="AQ11160">
            <v>4007417</v>
          </cell>
          <cell r="AR11160" t="str">
            <v>sd</v>
          </cell>
          <cell r="AS11160">
            <v>42999</v>
          </cell>
          <cell r="AT11160" t="str">
            <v>Anden1-11-3 Calzada10-4-6-8 Ciclo2 Sep5-7-9-POLIZA ESTABILIDAD ACTIVA</v>
          </cell>
          <cell r="AV11160" t="str">
            <v>sc</v>
          </cell>
        </row>
        <row r="11161">
          <cell r="AP11161">
            <v>304118</v>
          </cell>
          <cell r="AQ11161">
            <v>5006365</v>
          </cell>
          <cell r="AR11161" t="str">
            <v>sd</v>
          </cell>
          <cell r="AS11161">
            <v>42733</v>
          </cell>
          <cell r="AT11161" t="str">
            <v>Anden1-5 Calzada2-4 Sep3-POLIZA ESTABILIDAD ACTIVA</v>
          </cell>
          <cell r="AV11161" t="str">
            <v>sc</v>
          </cell>
        </row>
        <row r="11162">
          <cell r="AP11162">
            <v>459693</v>
          </cell>
          <cell r="AQ11162">
            <v>19009798</v>
          </cell>
          <cell r="AR11162" t="str">
            <v>sd</v>
          </cell>
          <cell r="AS11162">
            <v>44466</v>
          </cell>
          <cell r="AT11162" t="str">
            <v>-POLIZA ESTABILIDAD ACTIVA</v>
          </cell>
          <cell r="AV11162" t="str">
            <v>POLIZA ESTABILIDAD activa IDU 1718/14</v>
          </cell>
        </row>
        <row r="11163">
          <cell r="AP11163">
            <v>24119637</v>
          </cell>
          <cell r="AQ11163">
            <v>1001385</v>
          </cell>
          <cell r="AR11163" t="str">
            <v>sd</v>
          </cell>
          <cell r="AS11163">
            <v>44250</v>
          </cell>
          <cell r="AT11163" t="str">
            <v>-POLIZA ESTABILIDAD ACTIVA</v>
          </cell>
          <cell r="AV11163" t="str">
            <v>sc</v>
          </cell>
        </row>
        <row r="11164">
          <cell r="AP11164">
            <v>24120586</v>
          </cell>
          <cell r="AQ11164">
            <v>11011615</v>
          </cell>
          <cell r="AR11164" t="str">
            <v>sd</v>
          </cell>
          <cell r="AS11164">
            <v>43577</v>
          </cell>
          <cell r="AT11164" t="str">
            <v>Calzada 4-POLIZA ESTABILIDAD ACTIVA</v>
          </cell>
          <cell r="AV11164" t="str">
            <v>sc</v>
          </cell>
        </row>
        <row r="11165">
          <cell r="AP11165">
            <v>24120586</v>
          </cell>
          <cell r="AQ11165">
            <v>11011615</v>
          </cell>
          <cell r="AR11165" t="str">
            <v>sd</v>
          </cell>
          <cell r="AS11165">
            <v>43577</v>
          </cell>
          <cell r="AT11165" t="str">
            <v>Calzada 4-POLIZA ESTABILIDAD ACTIVA</v>
          </cell>
          <cell r="AV11165" t="str">
            <v>sc</v>
          </cell>
        </row>
        <row r="11166">
          <cell r="AP11166">
            <v>413622</v>
          </cell>
          <cell r="AQ11166">
            <v>18001295</v>
          </cell>
          <cell r="AR11166" t="str">
            <v>sd</v>
          </cell>
          <cell r="AS11166">
            <v>43163</v>
          </cell>
          <cell r="AT11166" t="str">
            <v>Calzada4-POLIZA ESTABILIDAD ACTIVA</v>
          </cell>
          <cell r="AV11166" t="str">
            <v>sc</v>
          </cell>
        </row>
        <row r="11167">
          <cell r="AP11167">
            <v>511798</v>
          </cell>
          <cell r="AQ11167">
            <v>14000666</v>
          </cell>
          <cell r="AR11167" t="str">
            <v>sd</v>
          </cell>
          <cell r="AS11167">
            <v>43723</v>
          </cell>
          <cell r="AT11167" t="str">
            <v>Calzada4-POLIZA ESTABILIDAD ACTIVA</v>
          </cell>
          <cell r="AV11167" t="str">
            <v>VIABLE</v>
          </cell>
        </row>
        <row r="11168">
          <cell r="AP11168">
            <v>512468</v>
          </cell>
          <cell r="AQ11168">
            <v>1006397</v>
          </cell>
          <cell r="AR11168" t="str">
            <v>sd</v>
          </cell>
          <cell r="AS11168">
            <v>44096</v>
          </cell>
          <cell r="AT11168" t="str">
            <v>Anden 15-POLIZA ESTABILIDAD ACTIVA</v>
          </cell>
          <cell r="AV11168" t="str">
            <v>sc</v>
          </cell>
        </row>
        <row r="11169">
          <cell r="AP11169">
            <v>505866</v>
          </cell>
          <cell r="AQ11169">
            <v>1004096</v>
          </cell>
          <cell r="AR11169" t="str">
            <v>sd</v>
          </cell>
          <cell r="AS11169">
            <v>42946</v>
          </cell>
          <cell r="AT11169" t="str">
            <v>Calzada14-POLIZA ESTABILIDAD ACTIVA</v>
          </cell>
          <cell r="AV11169" t="str">
            <v>sc</v>
          </cell>
        </row>
        <row r="11170">
          <cell r="AP11170">
            <v>902798</v>
          </cell>
          <cell r="AQ11170">
            <v>50008270</v>
          </cell>
          <cell r="AR11170" t="str">
            <v>sd</v>
          </cell>
          <cell r="AS11170">
            <v>44250</v>
          </cell>
          <cell r="AT11170" t="str">
            <v>-POLIZA ESTABILIDAD ACTIVA</v>
          </cell>
          <cell r="AV11170" t="str">
            <v>sc</v>
          </cell>
        </row>
        <row r="11171">
          <cell r="AP11171">
            <v>509043</v>
          </cell>
          <cell r="AQ11171">
            <v>8012658</v>
          </cell>
          <cell r="AR11171" t="str">
            <v>sd</v>
          </cell>
          <cell r="AS11171">
            <v>43555</v>
          </cell>
          <cell r="AT11171" t="str">
            <v>Puente4-POLIZA ESTABILIDAD ACTIVA</v>
          </cell>
          <cell r="AV11171" t="str">
            <v>sc</v>
          </cell>
        </row>
        <row r="11172">
          <cell r="AP11172">
            <v>91024942</v>
          </cell>
          <cell r="AQ11172">
            <v>6000070</v>
          </cell>
          <cell r="AR11172" t="str">
            <v>sd</v>
          </cell>
          <cell r="AS11172">
            <v>43748</v>
          </cell>
          <cell r="AT11172" t="str">
            <v>Anden 9-POLIZA ESTABILIDAD ACTIVA</v>
          </cell>
          <cell r="AV11172" t="str">
            <v>sc</v>
          </cell>
        </row>
        <row r="11173">
          <cell r="AP11173">
            <v>440019</v>
          </cell>
          <cell r="AQ11173">
            <v>19000004</v>
          </cell>
          <cell r="AR11173" t="str">
            <v>sd</v>
          </cell>
          <cell r="AS11173">
            <v>44187</v>
          </cell>
          <cell r="AT11173" t="str">
            <v>Separador 3 Anden 9-POLIZA ESTABILIDAD ACTIVA</v>
          </cell>
          <cell r="AV11173" t="str">
            <v>sc</v>
          </cell>
        </row>
        <row r="11174">
          <cell r="AP11174">
            <v>178762</v>
          </cell>
          <cell r="AQ11174">
            <v>12001706</v>
          </cell>
          <cell r="AR11174" t="str">
            <v>sd</v>
          </cell>
          <cell r="AS11174">
            <v>44403</v>
          </cell>
          <cell r="AT11174" t="str">
            <v>-POLIZA ESTABILIDAD Y CALIDAD ACTIVA</v>
          </cell>
          <cell r="AV11174" t="str">
            <v>sc</v>
          </cell>
        </row>
        <row r="11175">
          <cell r="AP11175">
            <v>531284</v>
          </cell>
          <cell r="AQ11175">
            <v>18001940</v>
          </cell>
          <cell r="AR11175" t="str">
            <v>sd</v>
          </cell>
          <cell r="AS11175">
            <v>43065</v>
          </cell>
          <cell r="AT11175" t="str">
            <v>Calzada6-POLIZA ESTABILIDAD ACTIVA</v>
          </cell>
          <cell r="AV11175" t="str">
            <v>sc</v>
          </cell>
        </row>
        <row r="11176">
          <cell r="AP11176">
            <v>91017155</v>
          </cell>
          <cell r="AQ11176">
            <v>50001543</v>
          </cell>
          <cell r="AR11176" t="str">
            <v>sd</v>
          </cell>
          <cell r="AS11176">
            <v>44187</v>
          </cell>
          <cell r="AT11176" t="str">
            <v>Puente 12-POLIZA ESTABILIDAD ACTIVA</v>
          </cell>
          <cell r="AV11176" t="str">
            <v>sc</v>
          </cell>
        </row>
        <row r="11177">
          <cell r="AP11177">
            <v>91017155</v>
          </cell>
          <cell r="AQ11177">
            <v>50001543</v>
          </cell>
          <cell r="AR11177" t="str">
            <v>sd</v>
          </cell>
          <cell r="AS11177">
            <v>44018</v>
          </cell>
          <cell r="AT11177" t="str">
            <v>Puente 12-POLIZA ESTABILIDAD ACTIVA</v>
          </cell>
          <cell r="AV11177" t="str">
            <v>sc</v>
          </cell>
        </row>
        <row r="11178">
          <cell r="AP11178">
            <v>24122489</v>
          </cell>
          <cell r="AQ11178">
            <v>50006733</v>
          </cell>
          <cell r="AR11178" t="str">
            <v>sd</v>
          </cell>
          <cell r="AS11178">
            <v>44099</v>
          </cell>
          <cell r="AT11178" t="str">
            <v>Calzada 2-POLIZA ESTABILIDAD Y CALIDAD ACTIVA</v>
          </cell>
          <cell r="AV11178" t="str">
            <v>sc</v>
          </cell>
        </row>
        <row r="11179">
          <cell r="AP11179">
            <v>515284</v>
          </cell>
          <cell r="AQ11179">
            <v>8003723</v>
          </cell>
          <cell r="AR11179" t="str">
            <v>sd</v>
          </cell>
          <cell r="AS11179">
            <v>44099</v>
          </cell>
          <cell r="AT11179" t="str">
            <v>Calzada 4-6-POLIZA ESTABILIDAD Y CALIDAD ACTIVA</v>
          </cell>
          <cell r="AV11179" t="str">
            <v>sc</v>
          </cell>
        </row>
        <row r="11180">
          <cell r="AP11180">
            <v>902950</v>
          </cell>
          <cell r="AQ11180">
            <v>13000255</v>
          </cell>
          <cell r="AR11180" t="str">
            <v>sd</v>
          </cell>
          <cell r="AS11180">
            <v>44250</v>
          </cell>
          <cell r="AT11180" t="str">
            <v>-POLIZA ESTABILIDAD ACTIVA</v>
          </cell>
          <cell r="AV11180" t="str">
            <v>sc</v>
          </cell>
        </row>
        <row r="11181">
          <cell r="AP11181">
            <v>91010703</v>
          </cell>
          <cell r="AQ11181">
            <v>1001460</v>
          </cell>
          <cell r="AR11181" t="str">
            <v>sd</v>
          </cell>
          <cell r="AS11181">
            <v>43412</v>
          </cell>
          <cell r="AT11181" t="str">
            <v>Anden 1-7 Calzada 2-4 Separador 3-5 Cicloruta 6-POLIZA ESTABILIDAD ACTIVA</v>
          </cell>
          <cell r="AV11181" t="str">
            <v>sc</v>
          </cell>
        </row>
        <row r="11182">
          <cell r="AP11182">
            <v>900178</v>
          </cell>
          <cell r="AQ11182">
            <v>16000293</v>
          </cell>
          <cell r="AR11182" t="str">
            <v>sd</v>
          </cell>
          <cell r="AS11182">
            <v>42949</v>
          </cell>
          <cell r="AT11182" t="str">
            <v>Calzada2 Sep3-POLIZA ESTABILIDAD ACTIVA</v>
          </cell>
          <cell r="AV11182" t="str">
            <v>sc</v>
          </cell>
        </row>
        <row r="11183">
          <cell r="AP11183">
            <v>903560</v>
          </cell>
          <cell r="AQ11183">
            <v>12000626</v>
          </cell>
          <cell r="AR11183" t="str">
            <v>sd</v>
          </cell>
          <cell r="AS11183">
            <v>44250</v>
          </cell>
          <cell r="AT11183" t="str">
            <v>-POLIZA ESTABILIDAD ACTIVA</v>
          </cell>
          <cell r="AV11183" t="str">
            <v>sc</v>
          </cell>
        </row>
        <row r="11184">
          <cell r="AP11184">
            <v>91011258</v>
          </cell>
          <cell r="AQ11184">
            <v>3002465</v>
          </cell>
          <cell r="AR11184" t="str">
            <v>sd</v>
          </cell>
          <cell r="AS11184">
            <v>42765</v>
          </cell>
          <cell r="AT11184" t="str">
            <v>Anden 1, Calzada2, Separador3, Calzada4, Anden5 -POLIZA ESTABILIDAD ACTIVA</v>
          </cell>
          <cell r="AV11184" t="str">
            <v>sc</v>
          </cell>
        </row>
        <row r="11185">
          <cell r="AP11185">
            <v>529034</v>
          </cell>
          <cell r="AQ11185">
            <v>7008487</v>
          </cell>
          <cell r="AR11185" t="str">
            <v>sd</v>
          </cell>
          <cell r="AS11185">
            <v>44466</v>
          </cell>
          <cell r="AT11185" t="str">
            <v>-POLIZA ESTABILIDAD ACTIVA</v>
          </cell>
          <cell r="AV11185" t="str">
            <v>VIABLE</v>
          </cell>
        </row>
        <row r="11186">
          <cell r="AP11186">
            <v>518618</v>
          </cell>
          <cell r="AQ11186">
            <v>11007371</v>
          </cell>
          <cell r="AR11186" t="str">
            <v>sd</v>
          </cell>
          <cell r="AS11186">
            <v>44096</v>
          </cell>
          <cell r="AT11186" t="str">
            <v>Anden 1-9-POLIZA ESTABILIDAD ACTIVA</v>
          </cell>
          <cell r="AV11186" t="str">
            <v>sc</v>
          </cell>
        </row>
        <row r="11187">
          <cell r="AP11187">
            <v>91019887</v>
          </cell>
          <cell r="AQ11187">
            <v>11001504</v>
          </cell>
          <cell r="AR11187" t="str">
            <v>sd</v>
          </cell>
          <cell r="AS11187">
            <v>44377</v>
          </cell>
          <cell r="AT11187" t="str">
            <v>Anden 1-3 Calzada 2-POLIZA ESTABILIDAD ACTIVA</v>
          </cell>
          <cell r="AV11187" t="str">
            <v>sc</v>
          </cell>
        </row>
        <row r="11188">
          <cell r="AP11188">
            <v>325736</v>
          </cell>
          <cell r="AQ11188">
            <v>6001933</v>
          </cell>
          <cell r="AR11188" t="str">
            <v>sd</v>
          </cell>
          <cell r="AS11188">
            <v>43307</v>
          </cell>
          <cell r="AT11188" t="str">
            <v>Calzada2-POLIZA ESTABILIDAD ACTIVA</v>
          </cell>
          <cell r="AV11188" t="str">
            <v>poliza estabilidad activa IDU 072/08</v>
          </cell>
        </row>
        <row r="11189">
          <cell r="AP11189">
            <v>91020711</v>
          </cell>
          <cell r="AQ11189">
            <v>11008667</v>
          </cell>
          <cell r="AR11189" t="str">
            <v>sd</v>
          </cell>
          <cell r="AS11189">
            <v>44096</v>
          </cell>
          <cell r="AT11189" t="str">
            <v>Anden 1-9-POLIZA ESTABILIDAD ACTIVA</v>
          </cell>
          <cell r="AV11189" t="str">
            <v>sc</v>
          </cell>
        </row>
        <row r="11190">
          <cell r="AP11190">
            <v>24119636</v>
          </cell>
          <cell r="AQ11190">
            <v>1001383</v>
          </cell>
          <cell r="AR11190" t="str">
            <v>sd</v>
          </cell>
          <cell r="AS11190">
            <v>44250</v>
          </cell>
          <cell r="AT11190" t="str">
            <v>-POLIZA ESTABILIDAD ACTIVA</v>
          </cell>
          <cell r="AV11190" t="str">
            <v>sc</v>
          </cell>
        </row>
        <row r="11191">
          <cell r="AP11191">
            <v>91024361</v>
          </cell>
          <cell r="AQ11191">
            <v>13002186</v>
          </cell>
          <cell r="AR11191" t="str">
            <v>sd</v>
          </cell>
          <cell r="AS11191">
            <v>44018</v>
          </cell>
          <cell r="AT11191" t="str">
            <v>Puente 12-POLIZA ESTABILIDAD ACTIVA</v>
          </cell>
          <cell r="AV11191" t="str">
            <v>sc</v>
          </cell>
        </row>
        <row r="11192">
          <cell r="AP11192">
            <v>91024361</v>
          </cell>
          <cell r="AQ11192">
            <v>13002186</v>
          </cell>
          <cell r="AR11192" t="str">
            <v>sd</v>
          </cell>
          <cell r="AS11192">
            <v>44250</v>
          </cell>
          <cell r="AT11192" t="str">
            <v>-POLIZA ESTABILIDAD ACTIVA</v>
          </cell>
          <cell r="AV11192" t="str">
            <v>sc</v>
          </cell>
        </row>
        <row r="11193">
          <cell r="AP11193">
            <v>24130658</v>
          </cell>
          <cell r="AQ11193">
            <v>50008283</v>
          </cell>
          <cell r="AR11193" t="str">
            <v>sd</v>
          </cell>
          <cell r="AS11193">
            <v>43555</v>
          </cell>
          <cell r="AT11193" t="str">
            <v>Puente1-POLIZA ESTABILIDAD ACTIVA</v>
          </cell>
          <cell r="AV11193" t="str">
            <v>sc</v>
          </cell>
        </row>
        <row r="11194">
          <cell r="AP11194">
            <v>91012397</v>
          </cell>
          <cell r="AQ11194">
            <v>50006921</v>
          </cell>
          <cell r="AR11194" t="str">
            <v>sd</v>
          </cell>
          <cell r="AS11194">
            <v>44250</v>
          </cell>
          <cell r="AT11194" t="str">
            <v>-POLIZA ESTABILIDAD ACTIVA</v>
          </cell>
          <cell r="AV11194" t="str">
            <v>sc</v>
          </cell>
        </row>
        <row r="11195">
          <cell r="AP11195">
            <v>903637</v>
          </cell>
          <cell r="AQ11195">
            <v>12000817</v>
          </cell>
          <cell r="AR11195" t="str">
            <v>sd</v>
          </cell>
          <cell r="AS11195">
            <v>44250</v>
          </cell>
          <cell r="AT11195" t="str">
            <v>-POLIZA ESTABILIDAD ACTIVA</v>
          </cell>
          <cell r="AV11195" t="str">
            <v>sc</v>
          </cell>
        </row>
        <row r="11196">
          <cell r="AP11196">
            <v>903637</v>
          </cell>
          <cell r="AQ11196">
            <v>12000817</v>
          </cell>
          <cell r="AR11196" t="str">
            <v>sd</v>
          </cell>
          <cell r="AS11196">
            <v>44018</v>
          </cell>
          <cell r="AT11196" t="str">
            <v>Puente 12-POLIZA ESTABILIDAD ACTIVA</v>
          </cell>
          <cell r="AV11196" t="str">
            <v>sc</v>
          </cell>
        </row>
        <row r="11197">
          <cell r="AP11197">
            <v>144159</v>
          </cell>
          <cell r="AQ11197">
            <v>3001065</v>
          </cell>
          <cell r="AR11197" t="str">
            <v>sd</v>
          </cell>
          <cell r="AS11197">
            <v>42765</v>
          </cell>
          <cell r="AT11197" t="str">
            <v>Anden 1, Calzada2, Separador3, Calzada4, Anden5 -POLIZA ESTABILIDAD ACTIVA</v>
          </cell>
          <cell r="AV11197" t="str">
            <v>sc</v>
          </cell>
        </row>
        <row r="11198">
          <cell r="AP11198">
            <v>460527</v>
          </cell>
          <cell r="AQ11198">
            <v>19010284</v>
          </cell>
          <cell r="AR11198" t="str">
            <v>sd</v>
          </cell>
          <cell r="AS11198">
            <v>44466</v>
          </cell>
          <cell r="AT11198" t="str">
            <v>-POLIZA ESTABILIDAD ACTIVA</v>
          </cell>
          <cell r="AV11198" t="str">
            <v>POLIZA ESTABILIDAD activa IDU 1718/16</v>
          </cell>
        </row>
        <row r="11199">
          <cell r="AP11199">
            <v>519180</v>
          </cell>
          <cell r="AQ11199">
            <v>8005259</v>
          </cell>
          <cell r="AR11199" t="str">
            <v>sd</v>
          </cell>
          <cell r="AS11199">
            <v>44096</v>
          </cell>
          <cell r="AT11199" t="str">
            <v>Separador 3-POLIZA ESTABILIDAD ACTIVA</v>
          </cell>
          <cell r="AV11199" t="str">
            <v>sc</v>
          </cell>
        </row>
        <row r="11200">
          <cell r="AP11200">
            <v>457841</v>
          </cell>
          <cell r="AQ11200">
            <v>19008823</v>
          </cell>
          <cell r="AR11200" t="str">
            <v>sd</v>
          </cell>
          <cell r="AS11200">
            <v>44466</v>
          </cell>
          <cell r="AT11200" t="str">
            <v>-POLIZA ESTABILIDAD ACTIVA</v>
          </cell>
          <cell r="AV11200" t="str">
            <v>POLIZA ESTABILIDAD activa IDU 1718/20</v>
          </cell>
        </row>
        <row r="11201">
          <cell r="AP11201">
            <v>24122323</v>
          </cell>
          <cell r="AQ11201">
            <v>50006512</v>
          </cell>
          <cell r="AR11201" t="str">
            <v>sd</v>
          </cell>
          <cell r="AS11201">
            <v>44099</v>
          </cell>
          <cell r="AT11201" t="str">
            <v>Calzada 2-4-6-POLIZA ESTABILIDAD Y CALIDAD ACTIVA</v>
          </cell>
          <cell r="AV11201" t="str">
            <v>sc</v>
          </cell>
        </row>
        <row r="11202">
          <cell r="AP11202">
            <v>24123736</v>
          </cell>
          <cell r="AQ11202">
            <v>3000791</v>
          </cell>
          <cell r="AR11202" t="str">
            <v>sd</v>
          </cell>
          <cell r="AS11202">
            <v>43499</v>
          </cell>
          <cell r="AT11202" t="str">
            <v>-POLIZA ESTABILIDAD ACTIVA</v>
          </cell>
          <cell r="AV11202" t="str">
            <v>sc</v>
          </cell>
        </row>
        <row r="11203">
          <cell r="AP11203">
            <v>530390</v>
          </cell>
          <cell r="AQ11203">
            <v>3002365</v>
          </cell>
          <cell r="AR11203" t="str">
            <v>sd</v>
          </cell>
          <cell r="AS11203">
            <v>43499</v>
          </cell>
          <cell r="AT11203" t="str">
            <v>-POLIZA ESTABILIDAD ACTIVA</v>
          </cell>
          <cell r="AV11203" t="str">
            <v>sc</v>
          </cell>
        </row>
        <row r="11204">
          <cell r="AP11204">
            <v>24121370</v>
          </cell>
          <cell r="AQ11204">
            <v>16001513</v>
          </cell>
          <cell r="AR11204" t="str">
            <v>sd</v>
          </cell>
          <cell r="AS11204">
            <v>44096</v>
          </cell>
          <cell r="AT11204" t="str">
            <v>Separador 9-POLIZA ESTABILIDAD ACTIVA</v>
          </cell>
          <cell r="AV11204" t="str">
            <v>sc</v>
          </cell>
        </row>
        <row r="11205">
          <cell r="AP11205">
            <v>24123158</v>
          </cell>
          <cell r="AQ11205">
            <v>50007301</v>
          </cell>
          <cell r="AR11205" t="str">
            <v>sd</v>
          </cell>
          <cell r="AS11205">
            <v>43412</v>
          </cell>
          <cell r="AT11205" t="str">
            <v>Anden 1-7 Calzada 2-4 Separador 3-5 Cicloruta 6-POLIZA ESTABILIDAD ACTIVA</v>
          </cell>
          <cell r="AV11205" t="str">
            <v>sc</v>
          </cell>
        </row>
        <row r="11206">
          <cell r="AP11206">
            <v>24120164</v>
          </cell>
          <cell r="AQ11206">
            <v>3000465</v>
          </cell>
          <cell r="AR11206" t="str">
            <v>sd</v>
          </cell>
          <cell r="AS11206">
            <v>43499</v>
          </cell>
          <cell r="AT11206" t="str">
            <v>-POLIZA ESTABILIDAD ACTIVA</v>
          </cell>
          <cell r="AV11206" t="str">
            <v>sc</v>
          </cell>
        </row>
        <row r="11207">
          <cell r="AP11207">
            <v>510520</v>
          </cell>
          <cell r="AQ11207">
            <v>11000339</v>
          </cell>
          <cell r="AR11207" t="str">
            <v>sd</v>
          </cell>
          <cell r="AS11207">
            <v>43412</v>
          </cell>
          <cell r="AT11207" t="str">
            <v>Anden 1 Cicloruta 2 Separador 3-5 Calzada 4-POLIZA ESTABILIDAD ACTIVA</v>
          </cell>
          <cell r="AV11207" t="str">
            <v>sc</v>
          </cell>
        </row>
        <row r="11208">
          <cell r="AP11208">
            <v>512506</v>
          </cell>
          <cell r="AQ11208">
            <v>15000414</v>
          </cell>
          <cell r="AR11208" t="str">
            <v>sd</v>
          </cell>
          <cell r="AS11208">
            <v>44181</v>
          </cell>
          <cell r="AT11208" t="str">
            <v>-POLIZA ESTABILIDAD ACTIVA</v>
          </cell>
          <cell r="AV11208" t="str">
            <v>sc</v>
          </cell>
        </row>
        <row r="11209">
          <cell r="AP11209">
            <v>24120614</v>
          </cell>
          <cell r="AQ11209">
            <v>11012157</v>
          </cell>
          <cell r="AR11209" t="str">
            <v>sd</v>
          </cell>
          <cell r="AS11209">
            <v>43412</v>
          </cell>
          <cell r="AT11209" t="str">
            <v>Anden 1 Cicloruta 2 Separador 3 Calzada 4-POLIZA ESTABILIDAD ACTIVA</v>
          </cell>
          <cell r="AV11209" t="str">
            <v>sc</v>
          </cell>
        </row>
        <row r="11210">
          <cell r="AP11210">
            <v>606024</v>
          </cell>
          <cell r="AQ11210">
            <v>18001625</v>
          </cell>
          <cell r="AR11210" t="str">
            <v>sd</v>
          </cell>
          <cell r="AS11210">
            <v>43065</v>
          </cell>
          <cell r="AT11210" t="str">
            <v>Calzada6-POLIZA ESTABILIDAD ACTIVA</v>
          </cell>
          <cell r="AV11210" t="str">
            <v>sc</v>
          </cell>
        </row>
        <row r="11211">
          <cell r="AP11211">
            <v>415056</v>
          </cell>
          <cell r="AQ11211">
            <v>18001798</v>
          </cell>
          <cell r="AR11211" t="str">
            <v>sd</v>
          </cell>
          <cell r="AS11211">
            <v>43065</v>
          </cell>
          <cell r="AT11211" t="str">
            <v>Calzada4-POLIZA ESTABILIDAD ACTIVA</v>
          </cell>
          <cell r="AV11211" t="str">
            <v>sc</v>
          </cell>
        </row>
        <row r="11212">
          <cell r="AP11212">
            <v>91018864</v>
          </cell>
          <cell r="AQ11212">
            <v>50006983</v>
          </cell>
          <cell r="AR11212" t="str">
            <v>sd</v>
          </cell>
          <cell r="AS11212">
            <v>42978</v>
          </cell>
          <cell r="AT11212" t="str">
            <v>Anden1 Calzada10-2-4-6 Ciclo8 Sep3-5-7-9-POLIZA ESTABILIDAD ACTIVA</v>
          </cell>
          <cell r="AV11212" t="str">
            <v>sc</v>
          </cell>
        </row>
        <row r="11213">
          <cell r="AP11213">
            <v>24120764</v>
          </cell>
          <cell r="AQ11213">
            <v>12000604</v>
          </cell>
          <cell r="AR11213" t="str">
            <v>sd</v>
          </cell>
          <cell r="AS11213">
            <v>44250</v>
          </cell>
          <cell r="AT11213" t="str">
            <v>-POLIZA ESTABILIDAD ACTIVA</v>
          </cell>
          <cell r="AV11213" t="str">
            <v>sc</v>
          </cell>
        </row>
        <row r="11214">
          <cell r="AP11214">
            <v>24120764</v>
          </cell>
          <cell r="AQ11214">
            <v>12000604</v>
          </cell>
          <cell r="AR11214" t="str">
            <v>sd</v>
          </cell>
          <cell r="AS11214">
            <v>44018</v>
          </cell>
          <cell r="AT11214" t="str">
            <v>Puente 12-POLIZA ESTABILIDAD ACTIVA</v>
          </cell>
          <cell r="AV11214" t="str">
            <v>sc</v>
          </cell>
        </row>
        <row r="11215">
          <cell r="AP11215">
            <v>517931</v>
          </cell>
          <cell r="AQ11215">
            <v>10010224</v>
          </cell>
          <cell r="AR11215" t="str">
            <v>sd</v>
          </cell>
          <cell r="AS11215">
            <v>43142</v>
          </cell>
          <cell r="AT11215" t="str">
            <v>Calzada2-POLIZA ESTABILIDAD ACTIVA</v>
          </cell>
          <cell r="AV11215" t="str">
            <v>sc</v>
          </cell>
        </row>
        <row r="11216">
          <cell r="AP11216">
            <v>506366</v>
          </cell>
          <cell r="AQ11216">
            <v>11012137</v>
          </cell>
          <cell r="AR11216" t="str">
            <v>sd</v>
          </cell>
          <cell r="AS11216">
            <v>43797</v>
          </cell>
          <cell r="AT11216" t="str">
            <v>Calzada 2-6-POLIZA ESTABILIDAD ACTIVA</v>
          </cell>
          <cell r="AV11216" t="str">
            <v>sc</v>
          </cell>
        </row>
        <row r="11217">
          <cell r="AP11217">
            <v>506409</v>
          </cell>
          <cell r="AQ11217">
            <v>1003760</v>
          </cell>
          <cell r="AR11217" t="str">
            <v>sd</v>
          </cell>
          <cell r="AS11217">
            <v>43821</v>
          </cell>
          <cell r="AT11217" t="str">
            <v>Puente16-POLIZA ESTABILIDAD ACTIVA</v>
          </cell>
          <cell r="AV11217" t="str">
            <v>sc</v>
          </cell>
        </row>
        <row r="11218">
          <cell r="AP11218">
            <v>506409</v>
          </cell>
          <cell r="AQ11218">
            <v>1003760</v>
          </cell>
          <cell r="AR11218" t="str">
            <v>sd</v>
          </cell>
          <cell r="AS11218">
            <v>43797</v>
          </cell>
          <cell r="AT11218" t="str">
            <v>Calzada 2- 6, Puente 16-POLIZA ESTABILIDAD ACTIVA</v>
          </cell>
          <cell r="AV11218" t="str">
            <v>sc</v>
          </cell>
        </row>
        <row r="11219">
          <cell r="AP11219">
            <v>24122650</v>
          </cell>
          <cell r="AQ11219">
            <v>50006913</v>
          </cell>
          <cell r="AR11219" t="str">
            <v>sd</v>
          </cell>
          <cell r="AS11219">
            <v>42946</v>
          </cell>
          <cell r="AT11219" t="str">
            <v>Calzada6-8-POLIZA ESTABILIDAD ACTIVA</v>
          </cell>
          <cell r="AV11219" t="str">
            <v>sc</v>
          </cell>
        </row>
        <row r="11220">
          <cell r="AP11220">
            <v>457754</v>
          </cell>
          <cell r="AQ11220">
            <v>19008782</v>
          </cell>
          <cell r="AR11220" t="str">
            <v>sd</v>
          </cell>
          <cell r="AS11220">
            <v>44466</v>
          </cell>
          <cell r="AT11220" t="str">
            <v>-POLIZA ESTABILIDAD ACTIVA</v>
          </cell>
          <cell r="AV11220" t="str">
            <v>POLIZA ESTABILIDAD activa IDU 1718/21</v>
          </cell>
        </row>
        <row r="11221">
          <cell r="AP11221">
            <v>519139</v>
          </cell>
          <cell r="AQ11221">
            <v>11012290</v>
          </cell>
          <cell r="AR11221" t="str">
            <v>sd</v>
          </cell>
          <cell r="AS11221">
            <v>44096</v>
          </cell>
          <cell r="AT11221" t="str">
            <v>Anden 1-POLIZA ESTABILIDAD ACTIVA</v>
          </cell>
          <cell r="AV11221" t="str">
            <v>sc</v>
          </cell>
        </row>
        <row r="11222">
          <cell r="AP11222">
            <v>518629</v>
          </cell>
          <cell r="AQ11222">
            <v>11005562</v>
          </cell>
          <cell r="AR11222" t="str">
            <v>sd</v>
          </cell>
          <cell r="AS11222">
            <v>44096</v>
          </cell>
          <cell r="AT11222" t="str">
            <v>Anden 1-9-POLIZA ESTABILIDAD ACTIVA</v>
          </cell>
          <cell r="AV11222" t="str">
            <v>sc</v>
          </cell>
        </row>
        <row r="11223">
          <cell r="AP11223">
            <v>91010587</v>
          </cell>
          <cell r="AQ11223">
            <v>3001099</v>
          </cell>
          <cell r="AR11223" t="str">
            <v>sd</v>
          </cell>
          <cell r="AS11223">
            <v>42999</v>
          </cell>
          <cell r="AT11223" t="str">
            <v>Anden1-11-9 Calzada2-4-6-8 Ciclo10 Sep3-5-7-POLIZA ESTABILIDAD ACTIVA</v>
          </cell>
          <cell r="AV11223" t="str">
            <v>sc</v>
          </cell>
        </row>
        <row r="11224">
          <cell r="AP11224">
            <v>91011304</v>
          </cell>
          <cell r="AQ11224">
            <v>3002415</v>
          </cell>
          <cell r="AR11224" t="str">
            <v>sd</v>
          </cell>
          <cell r="AS11224">
            <v>42999</v>
          </cell>
          <cell r="AT11224" t="str">
            <v>Anden4 Calzada1-3 Sep2-POLIZA ESTABILIDAD ACTIVA</v>
          </cell>
          <cell r="AV11224" t="str">
            <v>sc</v>
          </cell>
        </row>
        <row r="11225">
          <cell r="AP11225">
            <v>459468</v>
          </cell>
          <cell r="AQ11225">
            <v>19009655</v>
          </cell>
          <cell r="AR11225" t="str">
            <v>sd</v>
          </cell>
          <cell r="AS11225">
            <v>44466</v>
          </cell>
          <cell r="AT11225" t="str">
            <v>-POLIZA ESTABILIDAD ACTIVA</v>
          </cell>
          <cell r="AV11225" t="str">
            <v>POLIZA ESTABILIDAD activa IDU 1718/14</v>
          </cell>
        </row>
        <row r="11226">
          <cell r="AP11226">
            <v>902942</v>
          </cell>
          <cell r="AQ11226">
            <v>13000255</v>
          </cell>
          <cell r="AR11226" t="str">
            <v>sd</v>
          </cell>
          <cell r="AS11226">
            <v>44250</v>
          </cell>
          <cell r="AT11226" t="str">
            <v>-POLIZA ESTABILIDAD ACTIVA</v>
          </cell>
          <cell r="AV11226" t="str">
            <v>sc</v>
          </cell>
        </row>
        <row r="11227">
          <cell r="AP11227">
            <v>601859</v>
          </cell>
          <cell r="AQ11227">
            <v>2000995</v>
          </cell>
          <cell r="AR11227" t="str">
            <v>sd</v>
          </cell>
          <cell r="AS11227">
            <v>44096</v>
          </cell>
          <cell r="AT11227" t="str">
            <v>Anden 1-POLIZA ESTABILIDAD ACTIVA</v>
          </cell>
          <cell r="AV11227" t="str">
            <v>sc</v>
          </cell>
        </row>
        <row r="11228">
          <cell r="AP11228">
            <v>900174</v>
          </cell>
          <cell r="AQ11228">
            <v>16000296</v>
          </cell>
          <cell r="AR11228" t="str">
            <v>sd</v>
          </cell>
          <cell r="AS11228">
            <v>42949</v>
          </cell>
          <cell r="AT11228" t="str">
            <v>Calzada2 Sep3-POLIZA ESTABILIDAD ACTIVA</v>
          </cell>
          <cell r="AV11228" t="str">
            <v>sc</v>
          </cell>
        </row>
        <row r="11229">
          <cell r="AP11229">
            <v>24120986</v>
          </cell>
          <cell r="AQ11229">
            <v>14000195</v>
          </cell>
          <cell r="AR11229" t="str">
            <v>sd</v>
          </cell>
          <cell r="AS11229">
            <v>44250</v>
          </cell>
          <cell r="AT11229" t="str">
            <v>-POLIZA ESTABILIDAD ACTIVA</v>
          </cell>
          <cell r="AV11229" t="str">
            <v>sc</v>
          </cell>
        </row>
        <row r="11230">
          <cell r="AP11230">
            <v>460203</v>
          </cell>
          <cell r="AQ11230">
            <v>19010122</v>
          </cell>
          <cell r="AR11230" t="str">
            <v>sd</v>
          </cell>
          <cell r="AS11230">
            <v>44466</v>
          </cell>
          <cell r="AT11230" t="str">
            <v>-POLIZA ESTABILIDAD ACTIVA</v>
          </cell>
          <cell r="AV11230" t="str">
            <v>POLIZA ESTABILIDAD activa IDU 1718/16</v>
          </cell>
        </row>
        <row r="11231">
          <cell r="AP11231">
            <v>91015315</v>
          </cell>
          <cell r="AQ11231">
            <v>10002622</v>
          </cell>
          <cell r="AR11231" t="str">
            <v>sd</v>
          </cell>
          <cell r="AS11231">
            <v>43964</v>
          </cell>
          <cell r="AT11231" t="str">
            <v>anden1, calzada2,cicloruta3, anden4-POLIZA ESTABILIDAD ACTIVA</v>
          </cell>
          <cell r="AV11231" t="str">
            <v>sc</v>
          </cell>
        </row>
        <row r="11232">
          <cell r="AP11232">
            <v>24122387</v>
          </cell>
          <cell r="AQ11232">
            <v>50006579</v>
          </cell>
          <cell r="AR11232" t="str">
            <v>sd</v>
          </cell>
          <cell r="AS11232">
            <v>44099</v>
          </cell>
          <cell r="AT11232" t="str">
            <v>Calzada 2-POLIZA ESTABILIDAD Y CALIDAD ACTIVA</v>
          </cell>
          <cell r="AV11232" t="str">
            <v>sc</v>
          </cell>
        </row>
        <row r="11233">
          <cell r="AP11233">
            <v>91011328</v>
          </cell>
          <cell r="AQ11233">
            <v>3002337</v>
          </cell>
          <cell r="AR11233" t="str">
            <v>sd</v>
          </cell>
          <cell r="AS11233">
            <v>43499</v>
          </cell>
          <cell r="AT11233" t="str">
            <v>-POLIZA ESTABILIDAD ACTIVA</v>
          </cell>
          <cell r="AV11233" t="str">
            <v>sc</v>
          </cell>
        </row>
        <row r="11234">
          <cell r="AP11234">
            <v>511209</v>
          </cell>
          <cell r="AQ11234">
            <v>14000783</v>
          </cell>
          <cell r="AR11234" t="str">
            <v>sd</v>
          </cell>
          <cell r="AS11234">
            <v>44172</v>
          </cell>
          <cell r="AT11234" t="str">
            <v>Calzada 2-4-6-8 Separador 5-POLIZA ESTABILIDAD ACTIVA</v>
          </cell>
          <cell r="AV11234" t="str">
            <v>sc</v>
          </cell>
        </row>
        <row r="11235">
          <cell r="AP11235">
            <v>176984</v>
          </cell>
          <cell r="AQ11235">
            <v>11001201</v>
          </cell>
          <cell r="AR11235" t="str">
            <v>sd</v>
          </cell>
          <cell r="AS11235">
            <v>43131</v>
          </cell>
          <cell r="AT11235" t="str">
            <v>Anden1 Calzada2-POLIZA ESTABILIDAD ACTIVA</v>
          </cell>
          <cell r="AV11235" t="str">
            <v>sc</v>
          </cell>
        </row>
        <row r="11236">
          <cell r="AP11236">
            <v>91017692</v>
          </cell>
          <cell r="AQ11236">
            <v>10010148</v>
          </cell>
          <cell r="AR11236" t="str">
            <v>sd</v>
          </cell>
          <cell r="AS11236">
            <v>43142</v>
          </cell>
          <cell r="AT11236" t="str">
            <v>Calzada4-POLIZA ESTABILIDAD ACTIVA</v>
          </cell>
          <cell r="AV11236" t="str">
            <v>sc</v>
          </cell>
        </row>
        <row r="11237">
          <cell r="AP11237">
            <v>506004</v>
          </cell>
          <cell r="AQ11237">
            <v>1001682</v>
          </cell>
          <cell r="AR11237" t="str">
            <v>sd</v>
          </cell>
          <cell r="AS11237">
            <v>44250</v>
          </cell>
          <cell r="AT11237" t="str">
            <v>-POLIZA ESTABILIDAD ACTIVA</v>
          </cell>
          <cell r="AV11237" t="str">
            <v>sc</v>
          </cell>
        </row>
        <row r="11238">
          <cell r="AP11238">
            <v>91011019</v>
          </cell>
          <cell r="AQ11238">
            <v>1002829</v>
          </cell>
          <cell r="AR11238" t="str">
            <v>sd</v>
          </cell>
          <cell r="AS11238">
            <v>43412</v>
          </cell>
          <cell r="AT11238" t="str">
            <v>Anden 1-7 Calzada 2-4 Separador 3-5 Cicloruta 6-POLIZA ESTABILIDAD ACTIVA</v>
          </cell>
          <cell r="AV11238" t="str">
            <v>sc</v>
          </cell>
        </row>
        <row r="11239">
          <cell r="AP11239">
            <v>24120167</v>
          </cell>
          <cell r="AQ11239">
            <v>3000470</v>
          </cell>
          <cell r="AR11239" t="str">
            <v>sd</v>
          </cell>
          <cell r="AS11239">
            <v>43499</v>
          </cell>
          <cell r="AT11239" t="str">
            <v>-POLIZA ESTABILIDAD ACTIVA</v>
          </cell>
          <cell r="AV11239" t="str">
            <v>sc</v>
          </cell>
        </row>
        <row r="11240">
          <cell r="AP11240">
            <v>91016020</v>
          </cell>
          <cell r="AQ11240">
            <v>19012832</v>
          </cell>
          <cell r="AR11240" t="str">
            <v>sd</v>
          </cell>
          <cell r="AS11240">
            <v>42957</v>
          </cell>
          <cell r="AT11240" t="str">
            <v>Calzada2-4-POLIZA ESTABILIDAD ACTIVA</v>
          </cell>
          <cell r="AV11240" t="str">
            <v>sc</v>
          </cell>
        </row>
        <row r="11241">
          <cell r="AP11241">
            <v>91010700</v>
          </cell>
          <cell r="AQ11241">
            <v>1006239</v>
          </cell>
          <cell r="AR11241" t="str">
            <v>sd</v>
          </cell>
          <cell r="AS11241">
            <v>43412</v>
          </cell>
          <cell r="AT11241" t="str">
            <v>Anden 1-7 Calzada 2-4 Separador 3-5 Cicloruta 6-POLIZA ESTABILIDAD ACTIVA</v>
          </cell>
          <cell r="AV11241" t="str">
            <v>sc</v>
          </cell>
        </row>
        <row r="11242">
          <cell r="AP11242">
            <v>509684</v>
          </cell>
          <cell r="AQ11242">
            <v>50006921</v>
          </cell>
          <cell r="AR11242" t="str">
            <v>sd</v>
          </cell>
          <cell r="AS11242">
            <v>44250</v>
          </cell>
          <cell r="AT11242" t="str">
            <v>-POLIZA ESTABILIDAD ACTIVA</v>
          </cell>
          <cell r="AV11242" t="str">
            <v>sc</v>
          </cell>
        </row>
        <row r="11243">
          <cell r="AP11243">
            <v>183453</v>
          </cell>
          <cell r="AQ11243">
            <v>14000334</v>
          </cell>
          <cell r="AR11243" t="str">
            <v>sd</v>
          </cell>
          <cell r="AS11243">
            <v>42949</v>
          </cell>
          <cell r="AT11243" t="str">
            <v>Calzada2-POLIZA ESTABILIDAD ACTIVA</v>
          </cell>
          <cell r="AV11243" t="str">
            <v>POLIZA ESTABILIDAD ACTIVA IDU IDU 076/09 Vencimiento 1/8/2017</v>
          </cell>
        </row>
        <row r="11244">
          <cell r="AP11244">
            <v>91013055</v>
          </cell>
          <cell r="AQ11244">
            <v>50009450</v>
          </cell>
          <cell r="AR11244" t="str">
            <v>sd</v>
          </cell>
          <cell r="AS11244">
            <v>43006</v>
          </cell>
          <cell r="AT11244" t="str">
            <v>Anden1-3 Calzada2-POLIZA ESTABILIDAD ACTIVA</v>
          </cell>
          <cell r="AV11244" t="str">
            <v>sc</v>
          </cell>
        </row>
        <row r="11245">
          <cell r="AP11245">
            <v>601175</v>
          </cell>
          <cell r="AQ11245">
            <v>50008283</v>
          </cell>
          <cell r="AR11245" t="str">
            <v>sd</v>
          </cell>
          <cell r="AS11245">
            <v>43555</v>
          </cell>
          <cell r="AT11245" t="str">
            <v>Puente1-POLIZA ESTABILIDAD ACTIVA</v>
          </cell>
          <cell r="AV11245" t="str">
            <v>sc</v>
          </cell>
        </row>
        <row r="11246">
          <cell r="AP11246">
            <v>24122648</v>
          </cell>
          <cell r="AQ11246">
            <v>50006913</v>
          </cell>
          <cell r="AR11246" t="str">
            <v>sd</v>
          </cell>
          <cell r="AS11246">
            <v>42946</v>
          </cell>
          <cell r="AT11246" t="str">
            <v>Calzada6-8-POLIZA ESTABILIDAD ACTIVA</v>
          </cell>
          <cell r="AV11246" t="str">
            <v>sc</v>
          </cell>
        </row>
        <row r="11247">
          <cell r="AP11247">
            <v>507975</v>
          </cell>
          <cell r="AQ11247">
            <v>1006379</v>
          </cell>
          <cell r="AR11247" t="str">
            <v>sd</v>
          </cell>
          <cell r="AS11247">
            <v>42946</v>
          </cell>
          <cell r="AT11247" t="str">
            <v>Calzada10-POLIZA ESTABILIDAD ACTIVA</v>
          </cell>
          <cell r="AV11247" t="str">
            <v>sc</v>
          </cell>
        </row>
        <row r="11248">
          <cell r="AP11248">
            <v>24119962</v>
          </cell>
          <cell r="AQ11248">
            <v>8003723</v>
          </cell>
          <cell r="AR11248" t="str">
            <v>sd</v>
          </cell>
          <cell r="AS11248">
            <v>44099</v>
          </cell>
          <cell r="AT11248" t="str">
            <v>Calzada 4-6-POLIZA ESTABILIDAD Y CALIDAD ACTIVA</v>
          </cell>
          <cell r="AV11248" t="str">
            <v>sc</v>
          </cell>
        </row>
        <row r="11249">
          <cell r="AP11249">
            <v>902806</v>
          </cell>
          <cell r="AQ11249">
            <v>50008270</v>
          </cell>
          <cell r="AR11249" t="str">
            <v>sd</v>
          </cell>
          <cell r="AS11249">
            <v>44250</v>
          </cell>
          <cell r="AT11249" t="str">
            <v>-POLIZA ESTABILIDAD ACTIVA</v>
          </cell>
          <cell r="AV11249" t="str">
            <v>sc</v>
          </cell>
        </row>
        <row r="11250">
          <cell r="AP11250">
            <v>523648</v>
          </cell>
          <cell r="AQ11250">
            <v>13001182</v>
          </cell>
          <cell r="AR11250" t="str">
            <v>sd</v>
          </cell>
          <cell r="AS11250">
            <v>43555</v>
          </cell>
          <cell r="AT11250" t="str">
            <v>Puente6-POLIZA ESTABILIDAD ACTIVA</v>
          </cell>
          <cell r="AV11250" t="str">
            <v>sc</v>
          </cell>
        </row>
        <row r="11251">
          <cell r="AP11251">
            <v>143890</v>
          </cell>
          <cell r="AQ11251">
            <v>3000698</v>
          </cell>
          <cell r="AR11251" t="str">
            <v>sd</v>
          </cell>
          <cell r="AS11251">
            <v>43499</v>
          </cell>
          <cell r="AT11251" t="str">
            <v>-POLIZA ESTABILIDAD ACTIVA</v>
          </cell>
          <cell r="AV11251" t="str">
            <v>sc</v>
          </cell>
        </row>
        <row r="11252">
          <cell r="AP11252">
            <v>902854</v>
          </cell>
          <cell r="AQ11252">
            <v>13002027</v>
          </cell>
          <cell r="AR11252" t="str">
            <v>sd</v>
          </cell>
          <cell r="AS11252">
            <v>44250</v>
          </cell>
          <cell r="AT11252" t="str">
            <v>-POLIZA ESTABILIDAD ACTIVA</v>
          </cell>
          <cell r="AV11252" t="str">
            <v>sc</v>
          </cell>
        </row>
        <row r="11253">
          <cell r="AP11253">
            <v>902854</v>
          </cell>
          <cell r="AQ11253">
            <v>13002027</v>
          </cell>
          <cell r="AR11253" t="str">
            <v>sd</v>
          </cell>
          <cell r="AS11253">
            <v>44018</v>
          </cell>
          <cell r="AT11253" t="str">
            <v>Calzada 8-POLIZA ESTABILIDAD ACTIVA</v>
          </cell>
          <cell r="AV11253" t="str">
            <v>sc</v>
          </cell>
        </row>
        <row r="11254">
          <cell r="AP11254">
            <v>417214</v>
          </cell>
          <cell r="AQ11254">
            <v>18002672</v>
          </cell>
          <cell r="AR11254" t="str">
            <v>sd</v>
          </cell>
          <cell r="AS11254">
            <v>42999</v>
          </cell>
          <cell r="AT11254" t="str">
            <v>Anden1-11-3 Calzada10-4-6-8 Ciclo2 Sep5-7-9-POLIZA ESTABILIDAD ACTIVA</v>
          </cell>
          <cell r="AV11254" t="str">
            <v>sc</v>
          </cell>
        </row>
        <row r="11255">
          <cell r="AP11255">
            <v>505652</v>
          </cell>
          <cell r="AQ11255">
            <v>1003192</v>
          </cell>
          <cell r="AR11255" t="str">
            <v>sd</v>
          </cell>
          <cell r="AS11255">
            <v>44250</v>
          </cell>
          <cell r="AT11255" t="str">
            <v>-POLIZA ESTABILIDAD ACTIVA</v>
          </cell>
          <cell r="AV11255" t="str">
            <v>sc</v>
          </cell>
        </row>
        <row r="11256">
          <cell r="AP11256">
            <v>505652</v>
          </cell>
          <cell r="AQ11256">
            <v>1003192</v>
          </cell>
          <cell r="AR11256" t="str">
            <v>sd</v>
          </cell>
          <cell r="AS11256">
            <v>42946</v>
          </cell>
          <cell r="AT11256" t="str">
            <v>Calzada12-POLIZA ESTABILIDAD ACTIVA</v>
          </cell>
          <cell r="AV11256" t="str">
            <v>sc</v>
          </cell>
        </row>
        <row r="11257">
          <cell r="AP11257">
            <v>91011257</v>
          </cell>
          <cell r="AQ11257">
            <v>3001065</v>
          </cell>
          <cell r="AR11257" t="str">
            <v>sd</v>
          </cell>
          <cell r="AS11257">
            <v>42765</v>
          </cell>
          <cell r="AT11257" t="str">
            <v>Anden 1, Calzada2, Separador3, Calzada4, Anden5 -POLIZA ESTABILIDAD ACTIVA</v>
          </cell>
          <cell r="AV11257" t="str">
            <v>sc</v>
          </cell>
        </row>
        <row r="11258">
          <cell r="AP11258">
            <v>24122410</v>
          </cell>
          <cell r="AQ11258">
            <v>50006642</v>
          </cell>
          <cell r="AR11258" t="str">
            <v>sd</v>
          </cell>
          <cell r="AS11258">
            <v>44099</v>
          </cell>
          <cell r="AT11258" t="str">
            <v>Calzada 2-4-6-POLIZA ESTABILIDAD Y CALIDAD ACTIVA</v>
          </cell>
          <cell r="AV11258" t="str">
            <v>sc</v>
          </cell>
        </row>
        <row r="11259">
          <cell r="AP11259">
            <v>903758</v>
          </cell>
          <cell r="AQ11259">
            <v>12001800</v>
          </cell>
          <cell r="AR11259" t="str">
            <v>sd</v>
          </cell>
          <cell r="AS11259">
            <v>44250</v>
          </cell>
          <cell r="AT11259" t="str">
            <v>-POLIZA ESTABILIDAD ACTIVA</v>
          </cell>
          <cell r="AV11259" t="str">
            <v>sc</v>
          </cell>
        </row>
        <row r="11260">
          <cell r="AP11260">
            <v>517957</v>
          </cell>
          <cell r="AQ11260">
            <v>10005987</v>
          </cell>
          <cell r="AR11260" t="str">
            <v>sd</v>
          </cell>
          <cell r="AS11260">
            <v>43142</v>
          </cell>
          <cell r="AT11260" t="str">
            <v>Calzada2-POLIZA ESTABILIDAD ACTIVA</v>
          </cell>
          <cell r="AV11260" t="str">
            <v>sc</v>
          </cell>
        </row>
        <row r="11261">
          <cell r="AP11261">
            <v>24122190</v>
          </cell>
          <cell r="AQ11261">
            <v>50006407</v>
          </cell>
          <cell r="AR11261" t="str">
            <v>sd</v>
          </cell>
          <cell r="AS11261">
            <v>44250</v>
          </cell>
          <cell r="AT11261" t="str">
            <v>-POLIZA ESTABILIDAD ACTIVA</v>
          </cell>
          <cell r="AV11261" t="str">
            <v>sc</v>
          </cell>
        </row>
        <row r="11262">
          <cell r="AP11262">
            <v>24121850</v>
          </cell>
          <cell r="AQ11262">
            <v>50005802</v>
          </cell>
          <cell r="AR11262" t="str">
            <v>sd</v>
          </cell>
          <cell r="AS11262">
            <v>43307</v>
          </cell>
          <cell r="AT11262" t="str">
            <v>Calzada4-POLIZA ESTABILIDAD ACTIVA</v>
          </cell>
          <cell r="AV11262" t="str">
            <v>sc</v>
          </cell>
        </row>
        <row r="11263">
          <cell r="AP11263">
            <v>512200</v>
          </cell>
          <cell r="AQ11263">
            <v>4007434</v>
          </cell>
          <cell r="AR11263" t="str">
            <v>sd</v>
          </cell>
          <cell r="AS11263">
            <v>42999</v>
          </cell>
          <cell r="AT11263" t="str">
            <v>Anden1-11-3 Calzada10-4-6-8 Ciclo2 Sep5-7-9-POLIZA ESTABILIDAD ACTIVA</v>
          </cell>
          <cell r="AV11263" t="str">
            <v>sc</v>
          </cell>
        </row>
        <row r="11264">
          <cell r="AP11264">
            <v>505156</v>
          </cell>
          <cell r="AQ11264">
            <v>1003432</v>
          </cell>
          <cell r="AR11264" t="str">
            <v>sd</v>
          </cell>
          <cell r="AS11264">
            <v>44250</v>
          </cell>
          <cell r="AT11264" t="str">
            <v>-POLIZA ESTABILIDAD ACTIVA</v>
          </cell>
          <cell r="AV11264" t="str">
            <v>sc</v>
          </cell>
        </row>
        <row r="11265">
          <cell r="AP11265">
            <v>24119989</v>
          </cell>
          <cell r="AQ11265">
            <v>8004447</v>
          </cell>
          <cell r="AR11265" t="str">
            <v>sd</v>
          </cell>
          <cell r="AS11265">
            <v>44099</v>
          </cell>
          <cell r="AT11265" t="str">
            <v>Calzada 2-POLIZA ESTABILIDAD Y CALIDAD ACTIVA</v>
          </cell>
          <cell r="AV11265" t="str">
            <v>sc</v>
          </cell>
        </row>
        <row r="11266">
          <cell r="AP11266">
            <v>91015868</v>
          </cell>
          <cell r="AQ11266">
            <v>5004975</v>
          </cell>
          <cell r="AR11266" t="str">
            <v>sd</v>
          </cell>
          <cell r="AS11266">
            <v>42733</v>
          </cell>
          <cell r="AT11266" t="str">
            <v>Anden1-5 Calzada2-4 Sep3-POLIZA ESTABILIDAD ACTIVA</v>
          </cell>
          <cell r="AV11266" t="str">
            <v>sc</v>
          </cell>
        </row>
        <row r="11267">
          <cell r="AP11267">
            <v>305921</v>
          </cell>
          <cell r="AQ11267">
            <v>5007106</v>
          </cell>
          <cell r="AR11267" t="str">
            <v>sd</v>
          </cell>
          <cell r="AS11267">
            <v>42733</v>
          </cell>
          <cell r="AT11267" t="str">
            <v>Anden1-5 Calzada2-4 Sep3-POLIZA ESTABILIDAD ACTIVA</v>
          </cell>
          <cell r="AV11267" t="str">
            <v>sc</v>
          </cell>
        </row>
        <row r="11268">
          <cell r="AP11268">
            <v>416868</v>
          </cell>
          <cell r="AQ11268">
            <v>18002549</v>
          </cell>
          <cell r="AR11268" t="str">
            <v>sd</v>
          </cell>
          <cell r="AS11268">
            <v>42999</v>
          </cell>
          <cell r="AT11268" t="str">
            <v>Anden1-11-3 Calzada10-4-6-8 Ciclo2 Sep5-7-9-POLIZA ESTABILIDAD ACTIVA</v>
          </cell>
          <cell r="AV11268" t="str">
            <v>sc</v>
          </cell>
        </row>
        <row r="11269">
          <cell r="AP11269">
            <v>91018915</v>
          </cell>
          <cell r="AQ11269">
            <v>9001736</v>
          </cell>
          <cell r="AR11269" t="str">
            <v>sd</v>
          </cell>
          <cell r="AS11269">
            <v>42978</v>
          </cell>
          <cell r="AT11269" t="str">
            <v>Anden1-11 Calzada10-2-4-8 Ciclo6 Sep3-5-7-9-POLIZA ESTABILIDAD ACTIVA</v>
          </cell>
          <cell r="AV11269" t="str">
            <v>sc</v>
          </cell>
        </row>
        <row r="11270">
          <cell r="AP11270">
            <v>24123470</v>
          </cell>
          <cell r="AQ11270">
            <v>50008259</v>
          </cell>
          <cell r="AR11270" t="str">
            <v>sd</v>
          </cell>
          <cell r="AS11270">
            <v>44250</v>
          </cell>
          <cell r="AT11270" t="str">
            <v>-POLIZA ESTABILIDAD ACTIVA</v>
          </cell>
          <cell r="AV11270" t="str">
            <v>sc</v>
          </cell>
        </row>
        <row r="11271">
          <cell r="AP11271">
            <v>505728</v>
          </cell>
          <cell r="AQ11271">
            <v>1002705</v>
          </cell>
          <cell r="AR11271" t="str">
            <v>sd</v>
          </cell>
          <cell r="AS11271">
            <v>44250</v>
          </cell>
          <cell r="AT11271" t="str">
            <v>-POLIZA ESTABILIDAD ACTIVA</v>
          </cell>
          <cell r="AV11271" t="str">
            <v>sc</v>
          </cell>
        </row>
        <row r="11272">
          <cell r="AP11272">
            <v>183153</v>
          </cell>
          <cell r="AQ11272">
            <v>14000693</v>
          </cell>
          <cell r="AR11272" t="str">
            <v>sd</v>
          </cell>
          <cell r="AS11272">
            <v>42999</v>
          </cell>
          <cell r="AT11272" t="str">
            <v>Anden1-3-POLIZA ESTABILIDAD ACTIVA</v>
          </cell>
          <cell r="AV11272" t="str">
            <v>sc</v>
          </cell>
        </row>
        <row r="11273">
          <cell r="AP11273">
            <v>91011351</v>
          </cell>
          <cell r="AQ11273">
            <v>13002377</v>
          </cell>
          <cell r="AR11273" t="str">
            <v>sd</v>
          </cell>
          <cell r="AS11273">
            <v>43499</v>
          </cell>
          <cell r="AT11273" t="str">
            <v>-POLIZA ESTABILIDAD ACTIVA</v>
          </cell>
          <cell r="AV11273" t="str">
            <v>sc</v>
          </cell>
        </row>
        <row r="11274">
          <cell r="AP11274">
            <v>521475</v>
          </cell>
          <cell r="AQ11274">
            <v>3000105</v>
          </cell>
          <cell r="AR11274" t="str">
            <v>sd</v>
          </cell>
          <cell r="AS11274">
            <v>43499</v>
          </cell>
          <cell r="AT11274" t="str">
            <v>-POLIZA ESTABILIDAD ACTIVA</v>
          </cell>
          <cell r="AV11274" t="str">
            <v>sc</v>
          </cell>
        </row>
        <row r="11275">
          <cell r="AP11275">
            <v>24123484</v>
          </cell>
          <cell r="AQ11275">
            <v>50008281</v>
          </cell>
          <cell r="AR11275" t="str">
            <v>sd</v>
          </cell>
          <cell r="AS11275">
            <v>43555</v>
          </cell>
          <cell r="AT11275" t="str">
            <v>Ponton1-POLIZA ESTABILIDAD ACTIVA</v>
          </cell>
          <cell r="AV11275" t="str">
            <v>sc</v>
          </cell>
        </row>
        <row r="11276">
          <cell r="AP11276">
            <v>506426</v>
          </cell>
          <cell r="AQ11276">
            <v>1003895</v>
          </cell>
          <cell r="AR11276" t="str">
            <v>sd</v>
          </cell>
          <cell r="AS11276">
            <v>43577</v>
          </cell>
          <cell r="AT11276" t="str">
            <v>Calzad a16-POLIZA ESTABILIDAD ACTIVA</v>
          </cell>
          <cell r="AV11276" t="str">
            <v>sc</v>
          </cell>
        </row>
        <row r="11277">
          <cell r="AP11277">
            <v>506426</v>
          </cell>
          <cell r="AQ11277">
            <v>1003895</v>
          </cell>
          <cell r="AR11277" t="str">
            <v>sd</v>
          </cell>
          <cell r="AS11277">
            <v>44250</v>
          </cell>
          <cell r="AT11277" t="str">
            <v>-POLIZA ESTABILIDAD ACTIVA</v>
          </cell>
          <cell r="AV11277" t="str">
            <v>sc</v>
          </cell>
        </row>
        <row r="11278">
          <cell r="AP11278">
            <v>506426</v>
          </cell>
          <cell r="AQ11278">
            <v>1003895</v>
          </cell>
          <cell r="AR11278" t="str">
            <v>sd</v>
          </cell>
          <cell r="AS11278">
            <v>42946</v>
          </cell>
          <cell r="AT11278" t="str">
            <v>Calzada10-POLIZA ESTABILIDAD ACTIVA</v>
          </cell>
          <cell r="AV11278" t="str">
            <v>sc</v>
          </cell>
        </row>
        <row r="11279">
          <cell r="AP11279">
            <v>506426</v>
          </cell>
          <cell r="AQ11279">
            <v>1003895</v>
          </cell>
          <cell r="AR11279" t="str">
            <v>sd</v>
          </cell>
          <cell r="AS11279">
            <v>43577</v>
          </cell>
          <cell r="AT11279" t="str">
            <v>Calzad a16-POLIZA ESTABILIDAD ACTIVA</v>
          </cell>
          <cell r="AV11279" t="str">
            <v>sc</v>
          </cell>
        </row>
        <row r="11280">
          <cell r="AP11280">
            <v>506426</v>
          </cell>
          <cell r="AQ11280">
            <v>1003895</v>
          </cell>
          <cell r="AR11280" t="str">
            <v>sd</v>
          </cell>
          <cell r="AS11280">
            <v>43797</v>
          </cell>
          <cell r="AT11280" t="str">
            <v>Calzada 2-4-POLIZA ESTABILIDAD ACTIVA</v>
          </cell>
          <cell r="AV11280" t="str">
            <v>sc</v>
          </cell>
        </row>
        <row r="11281">
          <cell r="AP11281">
            <v>91010697</v>
          </cell>
          <cell r="AQ11281">
            <v>1001914</v>
          </cell>
          <cell r="AR11281" t="str">
            <v>sd</v>
          </cell>
          <cell r="AS11281">
            <v>43412</v>
          </cell>
          <cell r="AT11281" t="str">
            <v>Anden 1-7 Calzada 2-4 Separador 3-5 Cicloruta 6-POLIZA ESTABILIDAD ACTIVA</v>
          </cell>
          <cell r="AV11281" t="str">
            <v>sc</v>
          </cell>
        </row>
        <row r="11282">
          <cell r="AP11282">
            <v>91012321</v>
          </cell>
          <cell r="AQ11282">
            <v>50006412</v>
          </cell>
          <cell r="AR11282" t="str">
            <v>sd</v>
          </cell>
          <cell r="AS11282">
            <v>43745</v>
          </cell>
          <cell r="AT11282" t="str">
            <v>Calzada 2, Calzada 4, Calzada 6, Calzada 8-POLIZA ESTABILIDAD ACTIVA</v>
          </cell>
          <cell r="AV11282" t="str">
            <v>sc</v>
          </cell>
        </row>
        <row r="11283">
          <cell r="AP11283">
            <v>91017168</v>
          </cell>
          <cell r="AQ11283">
            <v>50006139</v>
          </cell>
          <cell r="AR11283" t="str">
            <v>sd</v>
          </cell>
          <cell r="AS11283">
            <v>44018</v>
          </cell>
          <cell r="AT11283" t="str">
            <v>Calzada 2-POLIZA ESTABILIDAD ACTIVA</v>
          </cell>
          <cell r="AV11283" t="str">
            <v>sc</v>
          </cell>
        </row>
        <row r="11284">
          <cell r="AP11284">
            <v>24123765</v>
          </cell>
          <cell r="AQ11284">
            <v>3001021</v>
          </cell>
          <cell r="AR11284" t="str">
            <v>sd</v>
          </cell>
          <cell r="AS11284">
            <v>42999</v>
          </cell>
          <cell r="AT11284" t="str">
            <v>Anden1-11-9 Calzada2-4-6-8 Ciclo10 Sep3-5-7-POLIZA ESTABILIDAD ACTIVA</v>
          </cell>
          <cell r="AV11284" t="str">
            <v>sc</v>
          </cell>
        </row>
        <row r="11285">
          <cell r="AP11285">
            <v>518013</v>
          </cell>
          <cell r="AQ11285">
            <v>10000039</v>
          </cell>
          <cell r="AR11285" t="str">
            <v>sd</v>
          </cell>
          <cell r="AS11285">
            <v>43142</v>
          </cell>
          <cell r="AT11285" t="str">
            <v>Calzada2-POLIZA ESTABILIDAD ACTIVA</v>
          </cell>
          <cell r="AV11285" t="str">
            <v>sc</v>
          </cell>
        </row>
        <row r="11286">
          <cell r="AP11286">
            <v>24121906</v>
          </cell>
          <cell r="AQ11286">
            <v>50005955</v>
          </cell>
          <cell r="AR11286" t="str">
            <v>sd</v>
          </cell>
          <cell r="AS11286">
            <v>44250</v>
          </cell>
          <cell r="AT11286" t="str">
            <v>-POLIZA ESTABILIDAD ACTIVA</v>
          </cell>
          <cell r="AV11286" t="str">
            <v>sc</v>
          </cell>
        </row>
        <row r="11287">
          <cell r="AP11287">
            <v>902944</v>
          </cell>
          <cell r="AQ11287">
            <v>13000255</v>
          </cell>
          <cell r="AR11287" t="str">
            <v>sd</v>
          </cell>
          <cell r="AS11287">
            <v>44250</v>
          </cell>
          <cell r="AT11287" t="str">
            <v>-POLIZA ESTABILIDAD ACTIVA</v>
          </cell>
          <cell r="AV11287" t="str">
            <v>sc</v>
          </cell>
        </row>
        <row r="11288">
          <cell r="AP11288">
            <v>91013984</v>
          </cell>
          <cell r="AQ11288">
            <v>11012156</v>
          </cell>
          <cell r="AR11288" t="str">
            <v>sd</v>
          </cell>
          <cell r="AS11288">
            <v>43412</v>
          </cell>
          <cell r="AT11288" t="str">
            <v>Separador 3 Calzada 4-6-POLIZA ESTABILIDAD ACTIVA</v>
          </cell>
          <cell r="AV11288" t="str">
            <v>sc</v>
          </cell>
        </row>
        <row r="11289">
          <cell r="AP11289">
            <v>91019735</v>
          </cell>
          <cell r="AQ11289">
            <v>3002568</v>
          </cell>
          <cell r="AR11289" t="str">
            <v>sd</v>
          </cell>
          <cell r="AS11289">
            <v>43499</v>
          </cell>
          <cell r="AT11289" t="str">
            <v>-POLIZA ESTABILIDAD ACTIVA</v>
          </cell>
          <cell r="AV11289" t="str">
            <v>ARTERIAL INTERVENCION IDU Construcción Fecha Reporte 3/12/2015</v>
          </cell>
        </row>
        <row r="11290">
          <cell r="AP11290">
            <v>91017156</v>
          </cell>
          <cell r="AQ11290">
            <v>50001543</v>
          </cell>
          <cell r="AR11290" t="str">
            <v>sd</v>
          </cell>
          <cell r="AS11290">
            <v>44187</v>
          </cell>
          <cell r="AT11290" t="str">
            <v>Puente 12-POLIZA ESTABILIDAD ACTIVA</v>
          </cell>
          <cell r="AV11290" t="str">
            <v>sc</v>
          </cell>
        </row>
        <row r="11291">
          <cell r="AP11291">
            <v>91017156</v>
          </cell>
          <cell r="AQ11291">
            <v>50001543</v>
          </cell>
          <cell r="AR11291" t="str">
            <v>sd</v>
          </cell>
          <cell r="AS11291">
            <v>44018</v>
          </cell>
          <cell r="AT11291" t="str">
            <v>Puente 12-POLIZA ESTABILIDAD ACTIVA</v>
          </cell>
          <cell r="AV11291" t="str">
            <v>sc</v>
          </cell>
        </row>
        <row r="11292">
          <cell r="AP11292">
            <v>91013052</v>
          </cell>
          <cell r="AQ11292">
            <v>50008910</v>
          </cell>
          <cell r="AR11292" t="str">
            <v>sd</v>
          </cell>
          <cell r="AS11292">
            <v>42761</v>
          </cell>
          <cell r="AT11292" t="str">
            <v>Anden1-3 Calzada2-POLIZA ESTABILIDAD ACTIVA</v>
          </cell>
          <cell r="AV11292" t="str">
            <v>sc</v>
          </cell>
        </row>
        <row r="11293">
          <cell r="AP11293">
            <v>91013052</v>
          </cell>
          <cell r="AQ11293">
            <v>50008910</v>
          </cell>
          <cell r="AR11293" t="str">
            <v>sd</v>
          </cell>
          <cell r="AS11293">
            <v>43006</v>
          </cell>
          <cell r="AT11293" t="str">
            <v>Calzada2-POLIZA ESTABILIDAD ACTIVA</v>
          </cell>
          <cell r="AV11293" t="str">
            <v>sc</v>
          </cell>
        </row>
        <row r="11294">
          <cell r="AP11294">
            <v>171380</v>
          </cell>
          <cell r="AQ11294">
            <v>11012638</v>
          </cell>
          <cell r="AR11294" t="str">
            <v>sd</v>
          </cell>
          <cell r="AS11294">
            <v>44096</v>
          </cell>
          <cell r="AT11294" t="str">
            <v>Anden 1-9-POLIZA ESTABILIDAD ACTIVA</v>
          </cell>
          <cell r="AV11294" t="str">
            <v>sc</v>
          </cell>
        </row>
        <row r="11295">
          <cell r="AP11295">
            <v>91020293</v>
          </cell>
          <cell r="AQ11295">
            <v>3002556</v>
          </cell>
          <cell r="AR11295" t="str">
            <v>sd</v>
          </cell>
          <cell r="AS11295">
            <v>43499</v>
          </cell>
          <cell r="AT11295" t="str">
            <v>-POLIZA ESTABILIDAD ACTIVA</v>
          </cell>
          <cell r="AV11295" t="str">
            <v>sc</v>
          </cell>
        </row>
        <row r="11296">
          <cell r="AP11296">
            <v>91018871</v>
          </cell>
          <cell r="AQ11296">
            <v>50006982</v>
          </cell>
          <cell r="AR11296" t="str">
            <v>sd</v>
          </cell>
          <cell r="AS11296">
            <v>42978</v>
          </cell>
          <cell r="AT11296" t="str">
            <v>Anden1-11 Calzada10-2-4-8 Ciclo6 Sep3-5-7-9-POLIZA ESTABILIDAD ACTIVA</v>
          </cell>
          <cell r="AV11296" t="str">
            <v>sc</v>
          </cell>
        </row>
        <row r="11297">
          <cell r="AP11297">
            <v>162980</v>
          </cell>
          <cell r="AQ11297">
            <v>10000758</v>
          </cell>
          <cell r="AR11297" t="str">
            <v>sd</v>
          </cell>
          <cell r="AS11297">
            <v>43142</v>
          </cell>
          <cell r="AT11297" t="str">
            <v>Calzada2-POLIZA ESTABILIDAD ACTIVA</v>
          </cell>
          <cell r="AV11297" t="str">
            <v>sc</v>
          </cell>
        </row>
        <row r="11298">
          <cell r="AP11298">
            <v>162980</v>
          </cell>
          <cell r="AQ11298">
            <v>10000758</v>
          </cell>
          <cell r="AR11298" t="str">
            <v>sd</v>
          </cell>
          <cell r="AS11298">
            <v>43439</v>
          </cell>
          <cell r="AT11298" t="str">
            <v>Calzada4-POLIZA ESTABILIDAD ACTIVA</v>
          </cell>
          <cell r="AV11298" t="str">
            <v>sc</v>
          </cell>
        </row>
        <row r="11299">
          <cell r="AP11299">
            <v>91018910</v>
          </cell>
          <cell r="AQ11299">
            <v>9000931</v>
          </cell>
          <cell r="AR11299" t="str">
            <v>sd</v>
          </cell>
          <cell r="AS11299">
            <v>42978</v>
          </cell>
          <cell r="AT11299" t="str">
            <v>Anden1-11 Calzada10-2-4-8 Ciclo6 Sep3-5-7-9-POLIZA ESTABILIDAD ACTIVA</v>
          </cell>
          <cell r="AV11299" t="str">
            <v>sc</v>
          </cell>
        </row>
        <row r="11300">
          <cell r="AP11300">
            <v>506032</v>
          </cell>
          <cell r="AQ11300">
            <v>1001558</v>
          </cell>
          <cell r="AR11300" t="str">
            <v>sd</v>
          </cell>
          <cell r="AS11300">
            <v>44250</v>
          </cell>
          <cell r="AT11300" t="str">
            <v>-POLIZA ESTABILIDAD ACTIVA</v>
          </cell>
          <cell r="AV11300" t="str">
            <v>sc</v>
          </cell>
        </row>
        <row r="11301">
          <cell r="AP11301">
            <v>515286</v>
          </cell>
          <cell r="AQ11301">
            <v>8003723</v>
          </cell>
          <cell r="AR11301" t="str">
            <v>sd</v>
          </cell>
          <cell r="AS11301">
            <v>44099</v>
          </cell>
          <cell r="AT11301" t="str">
            <v>Calzada 4-6-POLIZA ESTABILIDAD Y CALIDAD ACTIVA</v>
          </cell>
          <cell r="AV11301" t="str">
            <v>sc</v>
          </cell>
        </row>
        <row r="11302">
          <cell r="AP11302">
            <v>91011333</v>
          </cell>
          <cell r="AQ11302">
            <v>3000576</v>
          </cell>
          <cell r="AR11302" t="str">
            <v>sd</v>
          </cell>
          <cell r="AS11302">
            <v>43499</v>
          </cell>
          <cell r="AT11302" t="str">
            <v>-POLIZA ESTABILIDAD ACTIVA</v>
          </cell>
          <cell r="AV11302" t="str">
            <v>ARTERIAL INTERVENCION IDU Construcción Fecha Reporte 3/12/2015</v>
          </cell>
        </row>
        <row r="11303">
          <cell r="AP11303">
            <v>91011736</v>
          </cell>
          <cell r="AQ11303">
            <v>50008259</v>
          </cell>
          <cell r="AR11303" t="str">
            <v>sd</v>
          </cell>
          <cell r="AS11303">
            <v>44250</v>
          </cell>
          <cell r="AT11303" t="str">
            <v>-POLIZA ESTABILIDAD ACTIVA</v>
          </cell>
          <cell r="AV11303" t="str">
            <v>sc</v>
          </cell>
        </row>
        <row r="11304">
          <cell r="AP11304">
            <v>24121372</v>
          </cell>
          <cell r="AQ11304">
            <v>16001513</v>
          </cell>
          <cell r="AR11304" t="str">
            <v>sd</v>
          </cell>
          <cell r="AS11304">
            <v>44096</v>
          </cell>
          <cell r="AT11304" t="str">
            <v>Separador 9-POLIZA ESTABILIDAD ACTIVA</v>
          </cell>
          <cell r="AV11304" t="str">
            <v>sc</v>
          </cell>
        </row>
        <row r="11305">
          <cell r="AP11305">
            <v>144139</v>
          </cell>
          <cell r="AQ11305">
            <v>3002463</v>
          </cell>
          <cell r="AR11305" t="str">
            <v>sd</v>
          </cell>
          <cell r="AS11305">
            <v>42765</v>
          </cell>
          <cell r="AT11305" t="str">
            <v>Anden 1, Calzada2, Separador3, Calzada4, Anden5 -POLIZA ESTABILIDAD ACTIVA</v>
          </cell>
          <cell r="AV11305" t="str">
            <v>sc</v>
          </cell>
        </row>
        <row r="11306">
          <cell r="AP11306">
            <v>605821</v>
          </cell>
          <cell r="AQ11306">
            <v>1003057</v>
          </cell>
          <cell r="AR11306" t="str">
            <v>sd</v>
          </cell>
          <cell r="AS11306">
            <v>43412</v>
          </cell>
          <cell r="AT11306" t="str">
            <v>Anden 1-7 Calzada 2-4 Separador 3-5 Cicloruta 6-POLIZA ESTABILIDAD ACTIVA</v>
          </cell>
          <cell r="AV11306" t="str">
            <v>sc</v>
          </cell>
        </row>
        <row r="11307">
          <cell r="AP11307">
            <v>145220</v>
          </cell>
          <cell r="AQ11307">
            <v>3001120</v>
          </cell>
          <cell r="AR11307" t="str">
            <v>sd</v>
          </cell>
          <cell r="AS11307">
            <v>42765</v>
          </cell>
          <cell r="AT11307" t="str">
            <v>Anden 1, Calzada2, Separador3, Calzada4, Anden5 -POLIZA ESTABILIDAD ACTIVA</v>
          </cell>
          <cell r="AV11307" t="str">
            <v>ARTERIAL</v>
          </cell>
        </row>
        <row r="11308">
          <cell r="AP11308">
            <v>24123732</v>
          </cell>
          <cell r="AQ11308">
            <v>3000769</v>
          </cell>
          <cell r="AR11308" t="str">
            <v>sd</v>
          </cell>
          <cell r="AS11308">
            <v>43499</v>
          </cell>
          <cell r="AT11308" t="str">
            <v>-POLIZA ESTABILIDAD ACTIVA</v>
          </cell>
          <cell r="AV11308" t="str">
            <v>sc</v>
          </cell>
        </row>
        <row r="11309">
          <cell r="AP11309">
            <v>525534</v>
          </cell>
          <cell r="AQ11309">
            <v>1004208</v>
          </cell>
          <cell r="AR11309" t="str">
            <v>sd</v>
          </cell>
          <cell r="AS11309">
            <v>42946</v>
          </cell>
          <cell r="AT11309" t="str">
            <v>Calzada12-POLIZA ESTABILIDAD ACTIVA</v>
          </cell>
          <cell r="AV11309" t="str">
            <v>sc</v>
          </cell>
        </row>
        <row r="11310">
          <cell r="AP11310">
            <v>24122107</v>
          </cell>
          <cell r="AQ11310">
            <v>50006139</v>
          </cell>
          <cell r="AR11310" t="str">
            <v>sd</v>
          </cell>
          <cell r="AS11310">
            <v>44018</v>
          </cell>
          <cell r="AT11310" t="str">
            <v>Calzada 2-POLIZA ESTABILIDAD ACTIVA</v>
          </cell>
          <cell r="AV11310" t="str">
            <v>sc</v>
          </cell>
        </row>
        <row r="11311">
          <cell r="AP11311">
            <v>24119675</v>
          </cell>
          <cell r="AQ11311">
            <v>1003366</v>
          </cell>
          <cell r="AR11311" t="str">
            <v>sd</v>
          </cell>
          <cell r="AS11311">
            <v>42946</v>
          </cell>
          <cell r="AT11311" t="str">
            <v>Calzada12-POLIZA ESTABILIDAD ACTIVA</v>
          </cell>
          <cell r="AV11311" t="str">
            <v>sc</v>
          </cell>
        </row>
        <row r="11312">
          <cell r="AP11312">
            <v>24119675</v>
          </cell>
          <cell r="AQ11312">
            <v>1003366</v>
          </cell>
          <cell r="AR11312" t="str">
            <v>sd</v>
          </cell>
          <cell r="AS11312">
            <v>44250</v>
          </cell>
          <cell r="AT11312" t="str">
            <v>-POLIZA ESTABILIDAD ACTIVA</v>
          </cell>
          <cell r="AV11312" t="str">
            <v>sc</v>
          </cell>
        </row>
        <row r="11313">
          <cell r="AP11313">
            <v>24122497</v>
          </cell>
          <cell r="AQ11313">
            <v>50006735</v>
          </cell>
          <cell r="AR11313" t="str">
            <v>sd</v>
          </cell>
          <cell r="AS11313">
            <v>44099</v>
          </cell>
          <cell r="AT11313" t="str">
            <v>Calzada 2-4-6-POLIZA ESTABILIDAD Y CALIDAD ACTIVA</v>
          </cell>
          <cell r="AV11313" t="str">
            <v>sc</v>
          </cell>
        </row>
        <row r="11314">
          <cell r="AP11314">
            <v>24119997</v>
          </cell>
          <cell r="AQ11314">
            <v>8004536</v>
          </cell>
          <cell r="AR11314" t="str">
            <v>sd</v>
          </cell>
          <cell r="AS11314">
            <v>44099</v>
          </cell>
          <cell r="AT11314" t="str">
            <v>Calzada 2-4-POLIZA ESTABILIDAD Y CALIDAD ACTIVA</v>
          </cell>
          <cell r="AV11314" t="str">
            <v>sc</v>
          </cell>
        </row>
        <row r="11315">
          <cell r="AP11315">
            <v>440014</v>
          </cell>
          <cell r="AQ11315">
            <v>19000003</v>
          </cell>
          <cell r="AR11315" t="str">
            <v>sd</v>
          </cell>
          <cell r="AS11315">
            <v>44187</v>
          </cell>
          <cell r="AT11315" t="str">
            <v>Puente 12-POLIZA ESTABILIDAD ACTIVA</v>
          </cell>
          <cell r="AV11315" t="str">
            <v>sc</v>
          </cell>
        </row>
        <row r="11316">
          <cell r="AP11316">
            <v>440014</v>
          </cell>
          <cell r="AQ11316">
            <v>19000003</v>
          </cell>
          <cell r="AR11316" t="str">
            <v>sd</v>
          </cell>
          <cell r="AS11316">
            <v>44018</v>
          </cell>
          <cell r="AT11316" t="str">
            <v>Puente 12-POLIZA ESTABILIDAD ACTIVA</v>
          </cell>
          <cell r="AV11316" t="str">
            <v>sc</v>
          </cell>
        </row>
        <row r="11317">
          <cell r="AP11317">
            <v>24119970</v>
          </cell>
          <cell r="AQ11317">
            <v>8003972</v>
          </cell>
          <cell r="AR11317" t="str">
            <v>sd</v>
          </cell>
          <cell r="AS11317">
            <v>44099</v>
          </cell>
          <cell r="AT11317" t="str">
            <v>Calzada 2-6-POLIZA ESTABILIDAD Y CALIDAD ACTIVA</v>
          </cell>
          <cell r="AV11317" t="str">
            <v>sc</v>
          </cell>
        </row>
        <row r="11318">
          <cell r="AP11318">
            <v>24122215</v>
          </cell>
          <cell r="AQ11318">
            <v>50006451</v>
          </cell>
          <cell r="AR11318" t="str">
            <v>sd</v>
          </cell>
          <cell r="AS11318">
            <v>44096</v>
          </cell>
          <cell r="AT11318" t="str">
            <v>Anden 1-POLIZA ESTABILIDAD ACTIVA</v>
          </cell>
          <cell r="AV11318" t="str">
            <v>sc</v>
          </cell>
        </row>
        <row r="11319">
          <cell r="AP11319">
            <v>91016466</v>
          </cell>
          <cell r="AQ11319">
            <v>18002008</v>
          </cell>
          <cell r="AR11319" t="str">
            <v>sd</v>
          </cell>
          <cell r="AS11319">
            <v>42999</v>
          </cell>
          <cell r="AT11319" t="str">
            <v>Anden1-11-3 Calzada10-4-6-8 Ciclo2 Sep5-7-9-POLIZA ESTABILIDAD ACTIVA</v>
          </cell>
          <cell r="AV11319" t="str">
            <v>sc</v>
          </cell>
        </row>
        <row r="11320">
          <cell r="AP11320">
            <v>91020707</v>
          </cell>
          <cell r="AQ11320">
            <v>11011791</v>
          </cell>
          <cell r="AR11320" t="str">
            <v>sd</v>
          </cell>
          <cell r="AS11320">
            <v>44096</v>
          </cell>
          <cell r="AT11320" t="str">
            <v>Anden 1-9-POLIZA ESTABILIDAD ACTIVA</v>
          </cell>
          <cell r="AV11320" t="str">
            <v>sc</v>
          </cell>
        </row>
        <row r="11321">
          <cell r="AP11321">
            <v>24189720</v>
          </cell>
          <cell r="AQ11321">
            <v>50006579</v>
          </cell>
          <cell r="AR11321" t="str">
            <v>sd</v>
          </cell>
          <cell r="AS11321">
            <v>44099</v>
          </cell>
          <cell r="AT11321" t="str">
            <v>Calzada 2-POLIZA ESTABILIDAD Y CALIDAD ACTIVA</v>
          </cell>
          <cell r="AV11321" t="str">
            <v>sc</v>
          </cell>
        </row>
        <row r="11322">
          <cell r="AP11322">
            <v>504952</v>
          </cell>
          <cell r="AQ11322">
            <v>2000409</v>
          </cell>
          <cell r="AR11322" t="str">
            <v>sd</v>
          </cell>
          <cell r="AS11322">
            <v>42946</v>
          </cell>
          <cell r="AT11322" t="str">
            <v>Calzada6-8-POLIZA ESTABILIDAD ACTIVA</v>
          </cell>
          <cell r="AV11322" t="str">
            <v>sc</v>
          </cell>
        </row>
        <row r="11323">
          <cell r="AP11323">
            <v>91011355</v>
          </cell>
          <cell r="AQ11323">
            <v>3000427</v>
          </cell>
          <cell r="AR11323" t="str">
            <v>sd</v>
          </cell>
          <cell r="AS11323">
            <v>43499</v>
          </cell>
          <cell r="AT11323" t="str">
            <v>-POLIZA ESTABILIDAD ACTIVA</v>
          </cell>
          <cell r="AV11323" t="str">
            <v>sc</v>
          </cell>
        </row>
        <row r="11324">
          <cell r="AP11324">
            <v>91011774</v>
          </cell>
          <cell r="AQ11324">
            <v>1003432</v>
          </cell>
          <cell r="AR11324" t="str">
            <v>sd</v>
          </cell>
          <cell r="AS11324">
            <v>44250</v>
          </cell>
          <cell r="AT11324" t="str">
            <v>-POLIZA ESTABILIDAD ACTIVA</v>
          </cell>
          <cell r="AV11324" t="str">
            <v>sc</v>
          </cell>
        </row>
        <row r="11325">
          <cell r="AP11325">
            <v>902946</v>
          </cell>
          <cell r="AQ11325">
            <v>13000255</v>
          </cell>
          <cell r="AR11325" t="str">
            <v>sd</v>
          </cell>
          <cell r="AS11325">
            <v>44250</v>
          </cell>
          <cell r="AT11325" t="str">
            <v>-POLIZA ESTABILIDAD ACTIVA</v>
          </cell>
          <cell r="AV11325" t="str">
            <v>sc</v>
          </cell>
        </row>
        <row r="11326">
          <cell r="AP11326">
            <v>91013358</v>
          </cell>
          <cell r="AQ11326">
            <v>14000858</v>
          </cell>
          <cell r="AR11326" t="str">
            <v>sd</v>
          </cell>
          <cell r="AS11326">
            <v>44172</v>
          </cell>
          <cell r="AT11326" t="str">
            <v>Calzada 4-6 Separador 5-POLIZA ESTABILIDAD ACTIVA</v>
          </cell>
          <cell r="AV11326" t="str">
            <v>sc</v>
          </cell>
        </row>
        <row r="11327">
          <cell r="AP11327">
            <v>603439</v>
          </cell>
          <cell r="AQ11327">
            <v>9002894</v>
          </cell>
          <cell r="AR11327" t="str">
            <v>sd</v>
          </cell>
          <cell r="AS11327">
            <v>43748</v>
          </cell>
          <cell r="AT11327" t="str">
            <v>Anden 5-POLIZA ESTABILIDAD ACTIVA</v>
          </cell>
          <cell r="AV11327" t="str">
            <v>sc</v>
          </cell>
        </row>
        <row r="11328">
          <cell r="AP11328">
            <v>505991</v>
          </cell>
          <cell r="AQ11328">
            <v>1001770</v>
          </cell>
          <cell r="AR11328" t="str">
            <v>sd</v>
          </cell>
          <cell r="AS11328">
            <v>44250</v>
          </cell>
          <cell r="AT11328" t="str">
            <v>-POLIZA ESTABILIDAD ACTIVA</v>
          </cell>
          <cell r="AV11328" t="str">
            <v>sc</v>
          </cell>
        </row>
        <row r="11329">
          <cell r="AP11329">
            <v>505991</v>
          </cell>
          <cell r="AQ11329">
            <v>1001770</v>
          </cell>
          <cell r="AR11329" t="str">
            <v>sd</v>
          </cell>
          <cell r="AS11329">
            <v>44053</v>
          </cell>
          <cell r="AT11329" t="str">
            <v>Puente 14-POLIZA ESTABILIDAD ACTIVA</v>
          </cell>
          <cell r="AV11329" t="str">
            <v>sc</v>
          </cell>
        </row>
        <row r="11330">
          <cell r="AP11330">
            <v>24122322</v>
          </cell>
          <cell r="AQ11330">
            <v>50006512</v>
          </cell>
          <cell r="AR11330" t="str">
            <v>sd</v>
          </cell>
          <cell r="AS11330">
            <v>44099</v>
          </cell>
          <cell r="AT11330" t="str">
            <v>Calzada 2-4-6-POLIZA ESTABILIDAD Y CALIDAD ACTIVA</v>
          </cell>
          <cell r="AV11330" t="str">
            <v>sc</v>
          </cell>
        </row>
        <row r="11331">
          <cell r="AP11331">
            <v>24123737</v>
          </cell>
          <cell r="AQ11331">
            <v>3000791</v>
          </cell>
          <cell r="AR11331" t="str">
            <v>sd</v>
          </cell>
          <cell r="AS11331">
            <v>43499</v>
          </cell>
          <cell r="AT11331" t="str">
            <v>-POLIZA ESTABILIDAD ACTIVA</v>
          </cell>
          <cell r="AV11331" t="str">
            <v>sc</v>
          </cell>
        </row>
        <row r="11332">
          <cell r="AP11332">
            <v>504961</v>
          </cell>
          <cell r="AQ11332">
            <v>2000503</v>
          </cell>
          <cell r="AR11332" t="str">
            <v>sd</v>
          </cell>
          <cell r="AS11332">
            <v>42946</v>
          </cell>
          <cell r="AT11332" t="str">
            <v>Calzada8-POLIZA ESTABILIDAD ACTIVA</v>
          </cell>
          <cell r="AV11332" t="str">
            <v>sc</v>
          </cell>
        </row>
        <row r="11333">
          <cell r="AP11333">
            <v>458128</v>
          </cell>
          <cell r="AQ11333">
            <v>19008953</v>
          </cell>
          <cell r="AR11333" t="str">
            <v>sd</v>
          </cell>
          <cell r="AS11333">
            <v>44466</v>
          </cell>
          <cell r="AT11333" t="str">
            <v>-POLIZA ESTABILIDAD ACTIVA</v>
          </cell>
          <cell r="AV11333" t="str">
            <v>POLIZA ESTABILIDAD activa IDU 1718/26</v>
          </cell>
        </row>
        <row r="11334">
          <cell r="AP11334">
            <v>457514</v>
          </cell>
          <cell r="AQ11334">
            <v>19008681</v>
          </cell>
          <cell r="AR11334" t="str">
            <v>sd</v>
          </cell>
          <cell r="AS11334">
            <v>44466</v>
          </cell>
          <cell r="AT11334" t="str">
            <v>-POLIZA ESTABILIDAD ACTIVA</v>
          </cell>
          <cell r="AV11334" t="str">
            <v>POLIZA ESTABILIDAD activa IDU 1718/27</v>
          </cell>
        </row>
        <row r="11335">
          <cell r="AP11335">
            <v>364133</v>
          </cell>
          <cell r="AQ11335">
            <v>7005569</v>
          </cell>
          <cell r="AR11335" t="str">
            <v>sd</v>
          </cell>
          <cell r="AS11335">
            <v>44466</v>
          </cell>
          <cell r="AT11335" t="str">
            <v>-POLIZA ESTABILIDAD ACTIVA</v>
          </cell>
          <cell r="AV11335" t="str">
            <v>POLIZA ACTIVA</v>
          </cell>
        </row>
        <row r="11336">
          <cell r="AP11336">
            <v>506275</v>
          </cell>
          <cell r="AQ11336">
            <v>1001242</v>
          </cell>
          <cell r="AR11336" t="str">
            <v>sd</v>
          </cell>
          <cell r="AS11336">
            <v>44250</v>
          </cell>
          <cell r="AT11336" t="str">
            <v>-POLIZA ESTABILIDAD ACTIVA</v>
          </cell>
          <cell r="AV11336" t="str">
            <v>sc</v>
          </cell>
        </row>
        <row r="11337">
          <cell r="AP11337">
            <v>24120001</v>
          </cell>
          <cell r="AQ11337">
            <v>8004653</v>
          </cell>
          <cell r="AR11337" t="str">
            <v>sd</v>
          </cell>
          <cell r="AS11337">
            <v>44099</v>
          </cell>
          <cell r="AT11337" t="str">
            <v>Calzada 2-POLIZA ESTABILIDAD Y CALIDAD ACTIVA</v>
          </cell>
          <cell r="AV11337" t="str">
            <v>sc</v>
          </cell>
        </row>
        <row r="11338">
          <cell r="AP11338">
            <v>178764</v>
          </cell>
          <cell r="AQ11338">
            <v>12001633</v>
          </cell>
          <cell r="AR11338" t="str">
            <v>sd</v>
          </cell>
          <cell r="AS11338">
            <v>44403</v>
          </cell>
          <cell r="AT11338" t="str">
            <v>-POLIZA ESTABILIDAD Y CALIDAD ACTIVA</v>
          </cell>
          <cell r="AV11338" t="str">
            <v>sc</v>
          </cell>
        </row>
        <row r="11339">
          <cell r="AP11339">
            <v>506351</v>
          </cell>
          <cell r="AQ11339">
            <v>11012140</v>
          </cell>
          <cell r="AR11339" t="str">
            <v>sd</v>
          </cell>
          <cell r="AS11339">
            <v>42946</v>
          </cell>
          <cell r="AT11339" t="str">
            <v>Calzada10-POLIZA ESTABILIDAD ACTIVA</v>
          </cell>
          <cell r="AV11339" t="str">
            <v>sc</v>
          </cell>
        </row>
        <row r="11340">
          <cell r="AP11340">
            <v>506351</v>
          </cell>
          <cell r="AQ11340">
            <v>11012140</v>
          </cell>
          <cell r="AR11340" t="str">
            <v>sd</v>
          </cell>
          <cell r="AS11340">
            <v>43797</v>
          </cell>
          <cell r="AT11340" t="str">
            <v>Calzada 6-POLIZA ESTABILIDAD ACTIVA</v>
          </cell>
          <cell r="AV11340" t="str">
            <v>sc</v>
          </cell>
        </row>
        <row r="11341">
          <cell r="AP11341">
            <v>91011764</v>
          </cell>
          <cell r="AQ11341">
            <v>4007418</v>
          </cell>
          <cell r="AR11341" t="str">
            <v>sd</v>
          </cell>
          <cell r="AS11341">
            <v>42999</v>
          </cell>
          <cell r="AT11341" t="str">
            <v>Anden1-11-3 Calzada10-4-6-8 Ciclo2 Sep5-7-9-POLIZA ESTABILIDAD ACTIVA</v>
          </cell>
          <cell r="AV11341" t="str">
            <v>sc</v>
          </cell>
        </row>
        <row r="11342">
          <cell r="AP11342">
            <v>902768</v>
          </cell>
          <cell r="AQ11342">
            <v>13001452</v>
          </cell>
          <cell r="AR11342" t="str">
            <v>sd</v>
          </cell>
          <cell r="AS11342">
            <v>44250</v>
          </cell>
          <cell r="AT11342" t="str">
            <v>-POLIZA ESTABILIDAD ACTIVA</v>
          </cell>
          <cell r="AV11342" t="str">
            <v>sc</v>
          </cell>
        </row>
        <row r="11343">
          <cell r="AP11343">
            <v>414939</v>
          </cell>
          <cell r="AQ11343">
            <v>18001756</v>
          </cell>
          <cell r="AR11343" t="str">
            <v>sd</v>
          </cell>
          <cell r="AS11343">
            <v>43065</v>
          </cell>
          <cell r="AT11343" t="str">
            <v>Calzada4-POLIZA ESTABILIDAD ACTIVA</v>
          </cell>
          <cell r="AV11343" t="str">
            <v>sc</v>
          </cell>
        </row>
        <row r="11344">
          <cell r="AP11344">
            <v>902957</v>
          </cell>
          <cell r="AQ11344">
            <v>13000310</v>
          </cell>
          <cell r="AR11344" t="str">
            <v>sd</v>
          </cell>
          <cell r="AS11344">
            <v>44250</v>
          </cell>
          <cell r="AT11344" t="str">
            <v>-POLIZA ESTABILIDAD ACTIVA</v>
          </cell>
          <cell r="AV11344" t="str">
            <v>sc</v>
          </cell>
        </row>
        <row r="11345">
          <cell r="AP11345">
            <v>504969</v>
          </cell>
          <cell r="AQ11345">
            <v>2000503</v>
          </cell>
          <cell r="AR11345" t="str">
            <v>sd</v>
          </cell>
          <cell r="AS11345">
            <v>42946</v>
          </cell>
          <cell r="AT11345" t="str">
            <v>Calzada8-POLIZA ESTABILIDAD ACTIVA</v>
          </cell>
          <cell r="AV11345" t="str">
            <v>sc</v>
          </cell>
        </row>
        <row r="11346">
          <cell r="AP11346">
            <v>528375</v>
          </cell>
          <cell r="AQ11346">
            <v>7008488</v>
          </cell>
          <cell r="AR11346" t="str">
            <v>sd</v>
          </cell>
          <cell r="AS11346">
            <v>44466</v>
          </cell>
          <cell r="AT11346" t="str">
            <v>-POLIZA ESTABILIDAD ACTIVA</v>
          </cell>
          <cell r="AV11346" t="str">
            <v>VIABLE</v>
          </cell>
        </row>
        <row r="11347">
          <cell r="AP11347">
            <v>605808</v>
          </cell>
          <cell r="AQ11347">
            <v>3000826</v>
          </cell>
          <cell r="AR11347" t="str">
            <v>sd</v>
          </cell>
          <cell r="AS11347">
            <v>42999</v>
          </cell>
          <cell r="AT11347" t="str">
            <v>Anden1-9 Calzada2-4-6-8 Sep3-5-7-POLIZA ESTABILIDAD ACTIVA</v>
          </cell>
          <cell r="AV11347" t="str">
            <v>sc</v>
          </cell>
        </row>
        <row r="11348">
          <cell r="AP11348">
            <v>381502</v>
          </cell>
          <cell r="AQ11348">
            <v>9000593</v>
          </cell>
          <cell r="AR11348" t="str">
            <v>sd</v>
          </cell>
          <cell r="AS11348">
            <v>44181</v>
          </cell>
          <cell r="AT11348" t="str">
            <v>-POLIZA ESTABILIDAD ACTIVA</v>
          </cell>
          <cell r="AV11348" t="str">
            <v>sc</v>
          </cell>
        </row>
        <row r="11349">
          <cell r="AP11349">
            <v>304307</v>
          </cell>
          <cell r="AQ11349">
            <v>5006441</v>
          </cell>
          <cell r="AR11349" t="str">
            <v>sd</v>
          </cell>
          <cell r="AS11349">
            <v>42733</v>
          </cell>
          <cell r="AT11349" t="str">
            <v>Anden1-5 Calzada2-4 Sep3-POLIZA ESTABILIDAD ACTIVA</v>
          </cell>
          <cell r="AV11349" t="str">
            <v>sc</v>
          </cell>
        </row>
        <row r="11350">
          <cell r="AP11350">
            <v>903810</v>
          </cell>
          <cell r="AQ11350">
            <v>12002223</v>
          </cell>
          <cell r="AR11350" t="str">
            <v>sd</v>
          </cell>
          <cell r="AS11350">
            <v>44250</v>
          </cell>
          <cell r="AT11350" t="str">
            <v>-POLIZA ESTABILIDAD ACTIVA</v>
          </cell>
          <cell r="AV11350" t="str">
            <v>sc</v>
          </cell>
        </row>
        <row r="11351">
          <cell r="AP11351">
            <v>505983</v>
          </cell>
          <cell r="AQ11351">
            <v>1001770</v>
          </cell>
          <cell r="AR11351" t="str">
            <v>sd</v>
          </cell>
          <cell r="AS11351">
            <v>44250</v>
          </cell>
          <cell r="AT11351" t="str">
            <v>-POLIZA ESTABILIDAD ACTIVA</v>
          </cell>
          <cell r="AV11351" t="str">
            <v>sc</v>
          </cell>
        </row>
        <row r="11352">
          <cell r="AP11352">
            <v>505983</v>
          </cell>
          <cell r="AQ11352">
            <v>1001770</v>
          </cell>
          <cell r="AR11352" t="str">
            <v>sd</v>
          </cell>
          <cell r="AS11352">
            <v>44053</v>
          </cell>
          <cell r="AT11352" t="str">
            <v>Puente 14-POLIZA ESTABILIDAD ACTIVA</v>
          </cell>
          <cell r="AV11352" t="str">
            <v>sc</v>
          </cell>
        </row>
        <row r="11353">
          <cell r="AP11353">
            <v>511699</v>
          </cell>
          <cell r="AQ11353">
            <v>16002387</v>
          </cell>
          <cell r="AR11353" t="str">
            <v>sd</v>
          </cell>
          <cell r="AS11353">
            <v>43845</v>
          </cell>
          <cell r="AT11353" t="str">
            <v>Alamenda 1-POLIZA ESTABILIDAD ACTIVA</v>
          </cell>
          <cell r="AV11353" t="str">
            <v>sc</v>
          </cell>
        </row>
        <row r="11354">
          <cell r="AP11354">
            <v>306050</v>
          </cell>
          <cell r="AQ11354">
            <v>5007172</v>
          </cell>
          <cell r="AR11354" t="str">
            <v>sd</v>
          </cell>
          <cell r="AS11354">
            <v>42733</v>
          </cell>
          <cell r="AT11354" t="str">
            <v>Anden1-5 Calzada2-4 Sep3-POLIZA ESTABILIDAD ACTIVA</v>
          </cell>
          <cell r="AV11354" t="str">
            <v>sc</v>
          </cell>
        </row>
        <row r="11355">
          <cell r="AP11355">
            <v>24119969</v>
          </cell>
          <cell r="AQ11355">
            <v>8003870</v>
          </cell>
          <cell r="AR11355" t="str">
            <v>sd</v>
          </cell>
          <cell r="AS11355">
            <v>44099</v>
          </cell>
          <cell r="AT11355" t="str">
            <v>Calzada 2-4-6-POLIZA ESTABILIDAD Y CALIDAD ACTIVA</v>
          </cell>
          <cell r="AV11355" t="str">
            <v>sc</v>
          </cell>
        </row>
        <row r="11356">
          <cell r="AP11356">
            <v>91011326</v>
          </cell>
          <cell r="AQ11356">
            <v>3000465</v>
          </cell>
          <cell r="AR11356" t="str">
            <v>sd</v>
          </cell>
          <cell r="AS11356">
            <v>43499</v>
          </cell>
          <cell r="AT11356" t="str">
            <v>-POLIZA ESTABILIDAD ACTIVA</v>
          </cell>
          <cell r="AV11356" t="str">
            <v>sc</v>
          </cell>
        </row>
        <row r="11357">
          <cell r="AP11357">
            <v>417840</v>
          </cell>
          <cell r="AQ11357">
            <v>18002913</v>
          </cell>
          <cell r="AR11357" t="str">
            <v>sd</v>
          </cell>
          <cell r="AS11357">
            <v>43935</v>
          </cell>
          <cell r="AT11357" t="str">
            <v>Calzada2-POLIZA ESTABILIDAD ACTIVA</v>
          </cell>
          <cell r="AV11357" t="str">
            <v>sc</v>
          </cell>
        </row>
        <row r="11358">
          <cell r="AP11358">
            <v>91018870</v>
          </cell>
          <cell r="AQ11358">
            <v>50006982</v>
          </cell>
          <cell r="AR11358" t="str">
            <v>sd</v>
          </cell>
          <cell r="AS11358">
            <v>42978</v>
          </cell>
          <cell r="AT11358" t="str">
            <v>Anden1-11 Calzada10-2-4-8 Ciclo6 Sep3-5-7-9-POLIZA ESTABILIDAD ACTIVA</v>
          </cell>
          <cell r="AV11358" t="str">
            <v>sc</v>
          </cell>
        </row>
        <row r="11359">
          <cell r="AP11359">
            <v>24121075</v>
          </cell>
          <cell r="AQ11359">
            <v>14000522</v>
          </cell>
          <cell r="AR11359" t="str">
            <v>sd</v>
          </cell>
          <cell r="AS11359">
            <v>44099</v>
          </cell>
          <cell r="AT11359" t="str">
            <v>Calzada 4-6-8-10-POLIZA ESTABILIDAD Y CALIDAD ACTIVA</v>
          </cell>
          <cell r="AV11359" t="str">
            <v>sc</v>
          </cell>
        </row>
        <row r="11360">
          <cell r="AP11360">
            <v>509850</v>
          </cell>
          <cell r="AQ11360">
            <v>1001343</v>
          </cell>
          <cell r="AR11360" t="str">
            <v>sd</v>
          </cell>
          <cell r="AS11360">
            <v>44250</v>
          </cell>
          <cell r="AT11360" t="str">
            <v>-POLIZA ESTABILIDAD ACTIVA</v>
          </cell>
          <cell r="AV11360" t="str">
            <v>sc</v>
          </cell>
        </row>
        <row r="11361">
          <cell r="AP11361">
            <v>91014487</v>
          </cell>
          <cell r="AQ11361">
            <v>50009245</v>
          </cell>
          <cell r="AR11361" t="str">
            <v>sd</v>
          </cell>
          <cell r="AS11361">
            <v>43748</v>
          </cell>
          <cell r="AT11361" t="str">
            <v>Anden 1-POLIZA ESTABILIDAD ACTIVA</v>
          </cell>
          <cell r="AV11361" t="str">
            <v>VIABLE</v>
          </cell>
        </row>
        <row r="11362">
          <cell r="AP11362">
            <v>91014487</v>
          </cell>
          <cell r="AQ11362">
            <v>50009245</v>
          </cell>
          <cell r="AR11362" t="str">
            <v>sd</v>
          </cell>
          <cell r="AS11362">
            <v>43006</v>
          </cell>
          <cell r="AT11362" t="str">
            <v>Anden1 Calzada2-POLIZA ESTABILIDAD ACTIVA</v>
          </cell>
          <cell r="AV11362" t="str">
            <v>VIABLE</v>
          </cell>
        </row>
        <row r="11363">
          <cell r="AP11363">
            <v>903132</v>
          </cell>
          <cell r="AQ11363">
            <v>50008284</v>
          </cell>
          <cell r="AR11363" t="str">
            <v>sd</v>
          </cell>
          <cell r="AS11363">
            <v>44250</v>
          </cell>
          <cell r="AT11363" t="str">
            <v>-POLIZA ESTABILIDAD ACTIVA</v>
          </cell>
          <cell r="AV11363" t="str">
            <v>sc</v>
          </cell>
        </row>
        <row r="11364">
          <cell r="AP11364">
            <v>91012375</v>
          </cell>
          <cell r="AQ11364">
            <v>13001510</v>
          </cell>
          <cell r="AR11364" t="str">
            <v>sd</v>
          </cell>
          <cell r="AS11364">
            <v>44250</v>
          </cell>
          <cell r="AT11364" t="str">
            <v>-POLIZA ESTABILIDAD ACTIVA</v>
          </cell>
          <cell r="AV11364" t="str">
            <v>sc</v>
          </cell>
        </row>
        <row r="11365">
          <cell r="AP11365">
            <v>602556</v>
          </cell>
          <cell r="AQ11365">
            <v>6001309</v>
          </cell>
          <cell r="AR11365" t="str">
            <v>sd</v>
          </cell>
          <cell r="AS11365">
            <v>44250</v>
          </cell>
          <cell r="AT11365" t="str">
            <v>-POLIZA ESTABILIDAD ACTIVA</v>
          </cell>
          <cell r="AV11365" t="str">
            <v>sc</v>
          </cell>
        </row>
        <row r="11366">
          <cell r="AP11366">
            <v>301577</v>
          </cell>
          <cell r="AQ11366">
            <v>5005275</v>
          </cell>
          <cell r="AR11366" t="str">
            <v>sd</v>
          </cell>
          <cell r="AS11366">
            <v>42912</v>
          </cell>
          <cell r="AT11366" t="str">
            <v>Anden1-3 Calzada2-POLIZA ESTABILIDAD ACTIVA</v>
          </cell>
          <cell r="AV11366" t="str">
            <v>sc</v>
          </cell>
        </row>
        <row r="11367">
          <cell r="AP11367">
            <v>91016475</v>
          </cell>
          <cell r="AQ11367">
            <v>18002255</v>
          </cell>
          <cell r="AR11367" t="str">
            <v>sd</v>
          </cell>
          <cell r="AS11367">
            <v>42999</v>
          </cell>
          <cell r="AT11367" t="str">
            <v>Anden1-11-3 Calzada10-4-6-8 Ciclo2 Sep5-7-9-POLIZA ESTABILIDAD ACTIVA</v>
          </cell>
          <cell r="AV11367" t="str">
            <v>sc</v>
          </cell>
        </row>
        <row r="11368">
          <cell r="AP11368">
            <v>91018914</v>
          </cell>
          <cell r="AQ11368">
            <v>9000894</v>
          </cell>
          <cell r="AR11368" t="str">
            <v>sd</v>
          </cell>
          <cell r="AS11368">
            <v>42978</v>
          </cell>
          <cell r="AT11368" t="str">
            <v>Anden1-11 Calzada10-2-4-8 Ciclo6 Sep3-5-7-9-POLIZA ESTABILIDAD ACTIVA</v>
          </cell>
          <cell r="AV11368" t="str">
            <v>sc</v>
          </cell>
        </row>
        <row r="11369">
          <cell r="AP11369">
            <v>24121507</v>
          </cell>
          <cell r="AQ11369">
            <v>19000003</v>
          </cell>
          <cell r="AR11369" t="str">
            <v>sd</v>
          </cell>
          <cell r="AS11369">
            <v>44187</v>
          </cell>
          <cell r="AT11369" t="str">
            <v>Puente 12-POLIZA ESTABILIDAD ACTIVA</v>
          </cell>
          <cell r="AV11369" t="str">
            <v>sc</v>
          </cell>
        </row>
        <row r="11370">
          <cell r="AP11370">
            <v>24121507</v>
          </cell>
          <cell r="AQ11370">
            <v>19000003</v>
          </cell>
          <cell r="AR11370" t="str">
            <v>sd</v>
          </cell>
          <cell r="AS11370">
            <v>44018</v>
          </cell>
          <cell r="AT11370" t="str">
            <v>Puente 12-POLIZA ESTABILIDAD ACTIVA</v>
          </cell>
          <cell r="AV11370" t="str">
            <v>sc</v>
          </cell>
        </row>
        <row r="11371">
          <cell r="AP11371">
            <v>24119921</v>
          </cell>
          <cell r="AQ11371">
            <v>8002528</v>
          </cell>
          <cell r="AR11371" t="str">
            <v>sd</v>
          </cell>
          <cell r="AS11371">
            <v>44099</v>
          </cell>
          <cell r="AT11371" t="str">
            <v>Calzada 2-4-6-POLIZA ESTABILIDAD Y CALIDAD ACTIVA</v>
          </cell>
          <cell r="AV11371" t="str">
            <v>sc</v>
          </cell>
        </row>
        <row r="11372">
          <cell r="AP11372">
            <v>91017162</v>
          </cell>
          <cell r="AQ11372">
            <v>50006220</v>
          </cell>
          <cell r="AR11372" t="str">
            <v>sd</v>
          </cell>
          <cell r="AS11372">
            <v>44466</v>
          </cell>
          <cell r="AT11372" t="str">
            <v>-POLIZA ESTABILIDAD ACTIVA</v>
          </cell>
          <cell r="AV11372" t="str">
            <v>sc</v>
          </cell>
        </row>
        <row r="11373">
          <cell r="AP11373">
            <v>91017162</v>
          </cell>
          <cell r="AQ11373">
            <v>50006220</v>
          </cell>
          <cell r="AR11373" t="str">
            <v>sd</v>
          </cell>
          <cell r="AS11373">
            <v>44018</v>
          </cell>
          <cell r="AT11373" t="str">
            <v>Puente 8-POLIZA ESTABILIDAD ACTIVA</v>
          </cell>
          <cell r="AV11373" t="str">
            <v>sc</v>
          </cell>
        </row>
        <row r="11374">
          <cell r="AP11374">
            <v>441122</v>
          </cell>
          <cell r="AQ11374">
            <v>19000450</v>
          </cell>
          <cell r="AR11374" t="str">
            <v>sd</v>
          </cell>
          <cell r="AS11374">
            <v>42912</v>
          </cell>
          <cell r="AT11374" t="str">
            <v>Anden1-3 Calzada2-POLIZA ESTABILIDAD ACTIVA</v>
          </cell>
          <cell r="AV11374" t="str">
            <v>sc</v>
          </cell>
        </row>
        <row r="11375">
          <cell r="AP11375">
            <v>506415</v>
          </cell>
          <cell r="AQ11375">
            <v>1003760</v>
          </cell>
          <cell r="AR11375" t="str">
            <v>sd</v>
          </cell>
          <cell r="AS11375">
            <v>43821</v>
          </cell>
          <cell r="AT11375" t="str">
            <v>Puente16-POLIZA ESTABILIDAD ACTIVA</v>
          </cell>
          <cell r="AV11375" t="str">
            <v>sc</v>
          </cell>
        </row>
        <row r="11376">
          <cell r="AP11376">
            <v>506415</v>
          </cell>
          <cell r="AQ11376">
            <v>1003760</v>
          </cell>
          <cell r="AR11376" t="str">
            <v>sd</v>
          </cell>
          <cell r="AS11376">
            <v>43797</v>
          </cell>
          <cell r="AT11376" t="str">
            <v>Calzada 2- 6, Puente 16-POLIZA ESTABILIDAD ACTIVA</v>
          </cell>
          <cell r="AV11376" t="str">
            <v>sc</v>
          </cell>
        </row>
        <row r="11377">
          <cell r="AP11377">
            <v>525756</v>
          </cell>
          <cell r="AQ11377">
            <v>1004946</v>
          </cell>
          <cell r="AR11377" t="str">
            <v>sd</v>
          </cell>
          <cell r="AS11377">
            <v>44250</v>
          </cell>
          <cell r="AT11377" t="str">
            <v>-POLIZA ESTABILIDAD ACTIVA</v>
          </cell>
          <cell r="AV11377" t="str">
            <v>sc</v>
          </cell>
        </row>
        <row r="11378">
          <cell r="AP11378">
            <v>91011343</v>
          </cell>
          <cell r="AQ11378">
            <v>3000616</v>
          </cell>
          <cell r="AR11378" t="str">
            <v>sd</v>
          </cell>
          <cell r="AS11378">
            <v>43499</v>
          </cell>
          <cell r="AT11378" t="str">
            <v>-POLIZA ESTABILIDAD ACTIVA</v>
          </cell>
          <cell r="AV11378" t="str">
            <v>sc</v>
          </cell>
        </row>
        <row r="11379">
          <cell r="AP11379">
            <v>91011689</v>
          </cell>
          <cell r="AQ11379">
            <v>4000004</v>
          </cell>
          <cell r="AR11379" t="str">
            <v>sd</v>
          </cell>
          <cell r="AS11379">
            <v>42999</v>
          </cell>
          <cell r="AT11379" t="str">
            <v>Anden1-11-3 Calzada10-4-6-8 Ciclo2 Sep5-7-9-POLIZA ESTABILIDAD ACTIVA</v>
          </cell>
          <cell r="AV11379" t="str">
            <v>sc</v>
          </cell>
        </row>
        <row r="11380">
          <cell r="AP11380">
            <v>91018882</v>
          </cell>
          <cell r="AQ11380">
            <v>9001736</v>
          </cell>
          <cell r="AR11380" t="str">
            <v>sd</v>
          </cell>
          <cell r="AS11380">
            <v>42978</v>
          </cell>
          <cell r="AT11380" t="str">
            <v>Anden1-11 Calzada10-2-4-8 Ciclo6 Sep3-5-7-9-POLIZA ESTABILIDAD ACTIVA</v>
          </cell>
          <cell r="AV11380" t="str">
            <v>sc</v>
          </cell>
        </row>
        <row r="11381">
          <cell r="AP11381">
            <v>24123217</v>
          </cell>
          <cell r="AQ11381">
            <v>50007353</v>
          </cell>
          <cell r="AR11381" t="str">
            <v>sd</v>
          </cell>
          <cell r="AS11381">
            <v>44106</v>
          </cell>
          <cell r="AT11381" t="str">
            <v>Anden 1-5 Calzada 2-4-POLIZA ESTABILIDAD ACTIVA</v>
          </cell>
          <cell r="AV11381" t="str">
            <v>sc</v>
          </cell>
        </row>
        <row r="11382">
          <cell r="AP11382">
            <v>185747</v>
          </cell>
          <cell r="AQ11382">
            <v>16003838</v>
          </cell>
          <cell r="AR11382" t="str">
            <v>sd</v>
          </cell>
          <cell r="AS11382">
            <v>44480</v>
          </cell>
          <cell r="AT11382" t="str">
            <v>-POLIZA ESTABILIDAD ACTIVA</v>
          </cell>
          <cell r="AV11382" t="str">
            <v>sc</v>
          </cell>
        </row>
        <row r="11383">
          <cell r="AP11383">
            <v>24120983</v>
          </cell>
          <cell r="AQ11383">
            <v>14000168</v>
          </cell>
          <cell r="AR11383" t="str">
            <v>sd</v>
          </cell>
          <cell r="AS11383">
            <v>44250</v>
          </cell>
          <cell r="AT11383" t="str">
            <v>-POLIZA ESTABILIDAD ACTIVA</v>
          </cell>
          <cell r="AV11383" t="str">
            <v>sc</v>
          </cell>
        </row>
        <row r="11384">
          <cell r="AP11384">
            <v>513329</v>
          </cell>
          <cell r="AQ11384">
            <v>13000013</v>
          </cell>
          <cell r="AR11384" t="str">
            <v>sd</v>
          </cell>
          <cell r="AS11384">
            <v>43845</v>
          </cell>
          <cell r="AT11384" t="str">
            <v>Anden 7-POLIZA ESTABILIDAD ACTIVA</v>
          </cell>
          <cell r="AV11384" t="str">
            <v>sc</v>
          </cell>
        </row>
        <row r="11385">
          <cell r="AP11385">
            <v>91015858</v>
          </cell>
          <cell r="AQ11385">
            <v>5005668</v>
          </cell>
          <cell r="AR11385" t="str">
            <v>sd</v>
          </cell>
          <cell r="AS11385">
            <v>42733</v>
          </cell>
          <cell r="AT11385" t="str">
            <v>Anden1-5 Calzada2-4 Sep3-POLIZA ESTABILIDAD ACTIVA</v>
          </cell>
          <cell r="AV11385" t="str">
            <v>sc</v>
          </cell>
        </row>
        <row r="11386">
          <cell r="AP11386">
            <v>24123873</v>
          </cell>
          <cell r="AQ11386">
            <v>50005881</v>
          </cell>
          <cell r="AR11386" t="str">
            <v>sd</v>
          </cell>
          <cell r="AS11386">
            <v>43499</v>
          </cell>
          <cell r="AT11386" t="str">
            <v>-POLIZA ESTABILIDAD ACTIVA</v>
          </cell>
          <cell r="AV11386" t="str">
            <v>sc</v>
          </cell>
        </row>
        <row r="11387">
          <cell r="AP11387">
            <v>91020710</v>
          </cell>
          <cell r="AQ11387">
            <v>11011790</v>
          </cell>
          <cell r="AR11387" t="str">
            <v>sd</v>
          </cell>
          <cell r="AS11387">
            <v>44096</v>
          </cell>
          <cell r="AT11387" t="str">
            <v>Anden 1-9-POLIZA ESTABILIDAD ACTIVA</v>
          </cell>
          <cell r="AV11387" t="str">
            <v>sc</v>
          </cell>
        </row>
        <row r="11388">
          <cell r="AP11388">
            <v>508151</v>
          </cell>
          <cell r="AQ11388">
            <v>1006376</v>
          </cell>
          <cell r="AR11388" t="str">
            <v>sd</v>
          </cell>
          <cell r="AS11388">
            <v>44250</v>
          </cell>
          <cell r="AT11388" t="str">
            <v>-POLIZA ESTABILIDAD ACTIVA</v>
          </cell>
          <cell r="AV11388" t="str">
            <v>sc</v>
          </cell>
        </row>
        <row r="11389">
          <cell r="AP11389">
            <v>24122491</v>
          </cell>
          <cell r="AQ11389">
            <v>50006733</v>
          </cell>
          <cell r="AR11389" t="str">
            <v>sd</v>
          </cell>
          <cell r="AS11389">
            <v>44099</v>
          </cell>
          <cell r="AT11389" t="str">
            <v>Calzada 2-POLIZA ESTABILIDAD Y CALIDAD ACTIVA</v>
          </cell>
          <cell r="AV11389" t="str">
            <v>sc</v>
          </cell>
        </row>
        <row r="11390">
          <cell r="AP11390">
            <v>91011354</v>
          </cell>
          <cell r="AQ11390">
            <v>50006320</v>
          </cell>
          <cell r="AR11390" t="str">
            <v>sd</v>
          </cell>
          <cell r="AS11390">
            <v>43499</v>
          </cell>
          <cell r="AT11390" t="str">
            <v>-POLIZA ESTABILIDAD ACTIVA</v>
          </cell>
          <cell r="AV11390" t="str">
            <v>sc</v>
          </cell>
        </row>
        <row r="11391">
          <cell r="AP11391">
            <v>902793</v>
          </cell>
          <cell r="AQ11391">
            <v>13001510</v>
          </cell>
          <cell r="AR11391" t="str">
            <v>sd</v>
          </cell>
          <cell r="AS11391">
            <v>44250</v>
          </cell>
          <cell r="AT11391" t="str">
            <v>-POLIZA ESTABILIDAD ACTIVA</v>
          </cell>
          <cell r="AV11391" t="str">
            <v>sc</v>
          </cell>
        </row>
        <row r="11392">
          <cell r="AP11392">
            <v>183152</v>
          </cell>
          <cell r="AQ11392">
            <v>14000755</v>
          </cell>
          <cell r="AR11392" t="str">
            <v>sd</v>
          </cell>
          <cell r="AS11392">
            <v>42999</v>
          </cell>
          <cell r="AT11392" t="str">
            <v>Anden1-3-POLIZA ESTABILIDAD ACTIVA</v>
          </cell>
          <cell r="AV11392" t="str">
            <v>sc</v>
          </cell>
        </row>
        <row r="11393">
          <cell r="AP11393">
            <v>24121756</v>
          </cell>
          <cell r="AQ11393">
            <v>50004773</v>
          </cell>
          <cell r="AR11393" t="str">
            <v>sd</v>
          </cell>
          <cell r="AS11393">
            <v>44096</v>
          </cell>
          <cell r="AT11393" t="str">
            <v>Anden 1-POLIZA ESTABILIDAD ACTIVA</v>
          </cell>
          <cell r="AV11393" t="str">
            <v>sc</v>
          </cell>
        </row>
        <row r="11394">
          <cell r="AP11394">
            <v>24121756</v>
          </cell>
          <cell r="AQ11394">
            <v>50004773</v>
          </cell>
          <cell r="AR11394" t="str">
            <v>sd</v>
          </cell>
          <cell r="AS11394">
            <v>42962</v>
          </cell>
          <cell r="AT11394" t="str">
            <v>Calzada4-6-POLIZA ESTABILIDAD ACTIVA</v>
          </cell>
          <cell r="AV11394" t="str">
            <v>sc</v>
          </cell>
        </row>
        <row r="11395">
          <cell r="AP11395">
            <v>24123531</v>
          </cell>
          <cell r="AQ11395">
            <v>50008510</v>
          </cell>
          <cell r="AR11395" t="str">
            <v>sd</v>
          </cell>
          <cell r="AS11395">
            <v>43142</v>
          </cell>
          <cell r="AT11395" t="str">
            <v>Calzada10-POLIZA ESTABILIDAD ACTIVA</v>
          </cell>
          <cell r="AV11395" t="str">
            <v>sc</v>
          </cell>
        </row>
        <row r="11396">
          <cell r="AP11396">
            <v>366000</v>
          </cell>
          <cell r="AQ11396">
            <v>7006319</v>
          </cell>
          <cell r="AR11396" t="str">
            <v>sd</v>
          </cell>
          <cell r="AS11396">
            <v>44466</v>
          </cell>
          <cell r="AT11396" t="str">
            <v>-POLIZA ESTABILIDAD ACTIVA</v>
          </cell>
          <cell r="AV11396" t="str">
            <v>POLIZA ACTIVA</v>
          </cell>
        </row>
        <row r="11397">
          <cell r="AP11397">
            <v>506117</v>
          </cell>
          <cell r="AQ11397">
            <v>1001529</v>
          </cell>
          <cell r="AR11397" t="str">
            <v>sd</v>
          </cell>
          <cell r="AS11397">
            <v>42946</v>
          </cell>
          <cell r="AT11397" t="str">
            <v>Calzada10-POLIZA ESTABILIDAD ACTIVA</v>
          </cell>
          <cell r="AV11397" t="str">
            <v>sc</v>
          </cell>
        </row>
        <row r="11398">
          <cell r="AP11398">
            <v>506117</v>
          </cell>
          <cell r="AQ11398">
            <v>1001529</v>
          </cell>
          <cell r="AR11398" t="str">
            <v>sd</v>
          </cell>
          <cell r="AS11398">
            <v>44250</v>
          </cell>
          <cell r="AT11398" t="str">
            <v>-POLIZA ESTABILIDAD ACTIVA</v>
          </cell>
          <cell r="AV11398" t="str">
            <v>sc</v>
          </cell>
        </row>
        <row r="11399">
          <cell r="AP11399">
            <v>516162</v>
          </cell>
          <cell r="AQ11399">
            <v>2002256</v>
          </cell>
          <cell r="AR11399" t="str">
            <v>sd</v>
          </cell>
          <cell r="AS11399">
            <v>43566</v>
          </cell>
          <cell r="AT11399" t="str">
            <v>Puente 4-POLIZA ESTABILIDAD ACTIVA</v>
          </cell>
          <cell r="AV11399" t="str">
            <v>sc</v>
          </cell>
        </row>
        <row r="11400">
          <cell r="AP11400">
            <v>91013352</v>
          </cell>
          <cell r="AQ11400">
            <v>14000748</v>
          </cell>
          <cell r="AR11400" t="str">
            <v>sd</v>
          </cell>
          <cell r="AS11400">
            <v>44172</v>
          </cell>
          <cell r="AT11400" t="str">
            <v>Calzada 4-6 Separador 5-POLIZA ESTABILIDAD ACTIVA</v>
          </cell>
          <cell r="AV11400" t="str">
            <v>sc</v>
          </cell>
        </row>
        <row r="11401">
          <cell r="AP11401">
            <v>515200</v>
          </cell>
          <cell r="AQ11401">
            <v>8012586</v>
          </cell>
          <cell r="AR11401" t="str">
            <v>sd</v>
          </cell>
          <cell r="AS11401">
            <v>43748</v>
          </cell>
          <cell r="AT11401" t="str">
            <v>Anden 1-POLIZA ESTABILIDAD ACTIVA</v>
          </cell>
          <cell r="AV11401" t="str">
            <v>sc</v>
          </cell>
        </row>
        <row r="11402">
          <cell r="AP11402">
            <v>515200</v>
          </cell>
          <cell r="AQ11402">
            <v>8012586</v>
          </cell>
          <cell r="AR11402" t="str">
            <v>sd</v>
          </cell>
          <cell r="AS11402">
            <v>44099</v>
          </cell>
          <cell r="AT11402" t="str">
            <v>Calzada 2-POLIZA ESTABILIDAD Y CALIDAD ACTIVA</v>
          </cell>
          <cell r="AV11402" t="str">
            <v>sc</v>
          </cell>
        </row>
        <row r="11403">
          <cell r="AP11403">
            <v>91010751</v>
          </cell>
          <cell r="AQ11403">
            <v>1005542</v>
          </cell>
          <cell r="AR11403" t="str">
            <v>sd</v>
          </cell>
          <cell r="AS11403">
            <v>43566</v>
          </cell>
          <cell r="AT11403" t="str">
            <v>Anden 1-3 Calzada 2-POLIZA ESTABILIDAD ACTIVA</v>
          </cell>
          <cell r="AV11403" t="str">
            <v>sc</v>
          </cell>
        </row>
        <row r="11404">
          <cell r="AP11404">
            <v>506445</v>
          </cell>
          <cell r="AQ11404">
            <v>1003859</v>
          </cell>
          <cell r="AR11404" t="str">
            <v>sd</v>
          </cell>
          <cell r="AS11404">
            <v>43797</v>
          </cell>
          <cell r="AT11404" t="str">
            <v>Calzada 4, Puente 19-POLIZA ESTABILIDAD ACTIVA</v>
          </cell>
          <cell r="AV11404" t="str">
            <v>sc</v>
          </cell>
        </row>
        <row r="11405">
          <cell r="AP11405">
            <v>506445</v>
          </cell>
          <cell r="AQ11405">
            <v>1003859</v>
          </cell>
          <cell r="AR11405" t="str">
            <v>sd</v>
          </cell>
          <cell r="AS11405">
            <v>42946</v>
          </cell>
          <cell r="AT11405" t="str">
            <v>Calzada10-8-POLIZA ESTABILIDAD ACTIVA</v>
          </cell>
          <cell r="AV11405" t="str">
            <v>sc</v>
          </cell>
        </row>
        <row r="11406">
          <cell r="AP11406">
            <v>506445</v>
          </cell>
          <cell r="AQ11406">
            <v>1003859</v>
          </cell>
          <cell r="AR11406" t="str">
            <v>sd</v>
          </cell>
          <cell r="AS11406">
            <v>44250</v>
          </cell>
          <cell r="AT11406" t="str">
            <v>-POLIZA ESTABILIDAD ACTIVA</v>
          </cell>
          <cell r="AV11406" t="str">
            <v>sc</v>
          </cell>
        </row>
        <row r="11407">
          <cell r="AP11407">
            <v>503396</v>
          </cell>
          <cell r="AQ11407">
            <v>1003339</v>
          </cell>
          <cell r="AR11407" t="str">
            <v>sd</v>
          </cell>
          <cell r="AS11407">
            <v>43412</v>
          </cell>
          <cell r="AT11407" t="str">
            <v>Anden 1-7 Calzada 2-4 Separador 5 Cicloruta 6-POLIZA ESTABILIDAD ACTIVA</v>
          </cell>
          <cell r="AV11407" t="str">
            <v>sc</v>
          </cell>
        </row>
        <row r="11408">
          <cell r="AP11408">
            <v>505860</v>
          </cell>
          <cell r="AQ11408">
            <v>1004096</v>
          </cell>
          <cell r="AR11408" t="str">
            <v>sd</v>
          </cell>
          <cell r="AS11408">
            <v>42946</v>
          </cell>
          <cell r="AT11408" t="str">
            <v>Calzada14-POLIZA ESTABILIDAD ACTIVA</v>
          </cell>
          <cell r="AV11408" t="str">
            <v>sc</v>
          </cell>
        </row>
        <row r="11409">
          <cell r="AP11409">
            <v>902691</v>
          </cell>
          <cell r="AQ11409">
            <v>13000709</v>
          </cell>
          <cell r="AR11409" t="str">
            <v>sd</v>
          </cell>
          <cell r="AS11409">
            <v>42949</v>
          </cell>
          <cell r="AT11409" t="str">
            <v>Anden13 Ciclo14-POLIZA ESTABILIDAD ACTIVA</v>
          </cell>
          <cell r="AV11409" t="str">
            <v>sc</v>
          </cell>
        </row>
        <row r="11410">
          <cell r="AP11410">
            <v>902691</v>
          </cell>
          <cell r="AQ11410">
            <v>13000709</v>
          </cell>
          <cell r="AR11410" t="str">
            <v>sd</v>
          </cell>
          <cell r="AS11410">
            <v>44250</v>
          </cell>
          <cell r="AT11410" t="str">
            <v>-POLIZA ESTABILIDAD ACTIVA</v>
          </cell>
          <cell r="AV11410" t="str">
            <v>sc</v>
          </cell>
        </row>
        <row r="11411">
          <cell r="AP11411">
            <v>904237</v>
          </cell>
          <cell r="AQ11411">
            <v>8005360</v>
          </cell>
          <cell r="AR11411" t="str">
            <v>sd</v>
          </cell>
          <cell r="AS11411">
            <v>42962</v>
          </cell>
          <cell r="AT11411" t="str">
            <v>Anden1-3 Calzada2-POLIZA ESTABILIDAD ACTIVA</v>
          </cell>
          <cell r="AV11411" t="str">
            <v>POLIZA ESTABILIDAD CTO IDU 073/08_V11 VENCE 14/8/2017</v>
          </cell>
        </row>
        <row r="11412">
          <cell r="AP11412">
            <v>91016018</v>
          </cell>
          <cell r="AQ11412">
            <v>5001532</v>
          </cell>
          <cell r="AR11412" t="str">
            <v>sd</v>
          </cell>
          <cell r="AS11412">
            <v>43307</v>
          </cell>
          <cell r="AT11412" t="str">
            <v>Calzada2-4 Sep3-POLIZA ESTABILIDAD ACTIVA</v>
          </cell>
          <cell r="AV11412" t="str">
            <v>sc</v>
          </cell>
        </row>
        <row r="11413">
          <cell r="AP11413">
            <v>24121088</v>
          </cell>
          <cell r="AQ11413">
            <v>14000577</v>
          </cell>
          <cell r="AR11413" t="str">
            <v>sd</v>
          </cell>
          <cell r="AS11413">
            <v>44099</v>
          </cell>
          <cell r="AT11413" t="str">
            <v>Calzada 4-6-8-10-POLIZA ESTABILIDAD Y CALIDAD ACTIVA</v>
          </cell>
          <cell r="AV11413" t="str">
            <v>sc</v>
          </cell>
        </row>
        <row r="11414">
          <cell r="AP11414">
            <v>91010701</v>
          </cell>
          <cell r="AQ11414">
            <v>1001709</v>
          </cell>
          <cell r="AR11414" t="str">
            <v>sd</v>
          </cell>
          <cell r="AS11414">
            <v>43412</v>
          </cell>
          <cell r="AT11414" t="str">
            <v>Anden 1-7 Calzada 2-4 Separador 3-5 Cicloruta 6-POLIZA ESTABILIDAD ACTIVA</v>
          </cell>
          <cell r="AV11414" t="str">
            <v>sc</v>
          </cell>
        </row>
        <row r="11415">
          <cell r="AP11415">
            <v>507855</v>
          </cell>
          <cell r="AQ11415">
            <v>1001388</v>
          </cell>
          <cell r="AR11415" t="str">
            <v>sd</v>
          </cell>
          <cell r="AS11415">
            <v>44250</v>
          </cell>
          <cell r="AT11415" t="str">
            <v>-POLIZA ESTABILIDAD ACTIVA</v>
          </cell>
          <cell r="AV11415" t="str">
            <v>sc</v>
          </cell>
        </row>
        <row r="11416">
          <cell r="AP11416">
            <v>24121919</v>
          </cell>
          <cell r="AQ11416">
            <v>50005957</v>
          </cell>
          <cell r="AR11416" t="str">
            <v>sd</v>
          </cell>
          <cell r="AS11416">
            <v>44250</v>
          </cell>
          <cell r="AT11416" t="str">
            <v>-POLIZA ESTABILIDAD ACTIVA</v>
          </cell>
          <cell r="AV11416" t="str">
            <v>sc</v>
          </cell>
        </row>
        <row r="11417">
          <cell r="AP11417">
            <v>505875</v>
          </cell>
          <cell r="AQ11417">
            <v>1004056</v>
          </cell>
          <cell r="AR11417" t="str">
            <v>sd</v>
          </cell>
          <cell r="AS11417">
            <v>42946</v>
          </cell>
          <cell r="AT11417" t="str">
            <v>Calzada14-POLIZA ESTABILIDAD ACTIVA</v>
          </cell>
          <cell r="AV11417" t="str">
            <v>sc</v>
          </cell>
        </row>
        <row r="11418">
          <cell r="AP11418">
            <v>505380</v>
          </cell>
          <cell r="AQ11418">
            <v>2000347</v>
          </cell>
          <cell r="AR11418" t="str">
            <v>sd</v>
          </cell>
          <cell r="AS11418">
            <v>42946</v>
          </cell>
          <cell r="AT11418" t="str">
            <v>Calzada4-6-8 Puente14-POLIZA ESTABILIDAD ACTIVA</v>
          </cell>
          <cell r="AV11418" t="str">
            <v>sc</v>
          </cell>
        </row>
        <row r="11419">
          <cell r="AP11419">
            <v>445719</v>
          </cell>
          <cell r="AQ11419">
            <v>19002613</v>
          </cell>
          <cell r="AR11419" t="str">
            <v>sd</v>
          </cell>
          <cell r="AS11419">
            <v>42912</v>
          </cell>
          <cell r="AT11419" t="str">
            <v>Anden1-3 Calzada2-POLIZA ESTABILIDAD ACTIVA</v>
          </cell>
          <cell r="AV11419" t="str">
            <v>sc</v>
          </cell>
        </row>
        <row r="11420">
          <cell r="AP11420">
            <v>24123181</v>
          </cell>
          <cell r="AQ11420">
            <v>50007321</v>
          </cell>
          <cell r="AR11420" t="str">
            <v>sd</v>
          </cell>
          <cell r="AS11420">
            <v>42946</v>
          </cell>
          <cell r="AT11420" t="str">
            <v>Calzada12-POLIZA ESTABILIDAD ACTIVA</v>
          </cell>
          <cell r="AV11420" t="str">
            <v>sc</v>
          </cell>
        </row>
        <row r="11421">
          <cell r="AP11421">
            <v>24123181</v>
          </cell>
          <cell r="AQ11421">
            <v>50007321</v>
          </cell>
          <cell r="AR11421" t="str">
            <v>sd</v>
          </cell>
          <cell r="AS11421">
            <v>44250</v>
          </cell>
          <cell r="AT11421" t="str">
            <v>-POLIZA ESTABILIDAD ACTIVA</v>
          </cell>
          <cell r="AV11421" t="str">
            <v>sc</v>
          </cell>
        </row>
        <row r="11422">
          <cell r="AP11422">
            <v>505939</v>
          </cell>
          <cell r="AQ11422">
            <v>1002163</v>
          </cell>
          <cell r="AR11422" t="str">
            <v>sd</v>
          </cell>
          <cell r="AS11422">
            <v>44250</v>
          </cell>
          <cell r="AT11422" t="str">
            <v>-POLIZA ESTABILIDAD ACTIVA</v>
          </cell>
          <cell r="AV11422" t="str">
            <v>sc</v>
          </cell>
        </row>
        <row r="11423">
          <cell r="AP11423">
            <v>505732</v>
          </cell>
          <cell r="AQ11423">
            <v>1002705</v>
          </cell>
          <cell r="AR11423" t="str">
            <v>sd</v>
          </cell>
          <cell r="AS11423">
            <v>44250</v>
          </cell>
          <cell r="AT11423" t="str">
            <v>-POLIZA ESTABILIDAD ACTIVA</v>
          </cell>
          <cell r="AV11423" t="str">
            <v>sc</v>
          </cell>
        </row>
        <row r="11424">
          <cell r="AP11424">
            <v>24123595</v>
          </cell>
          <cell r="AQ11424">
            <v>50008504</v>
          </cell>
          <cell r="AR11424" t="str">
            <v>sd</v>
          </cell>
          <cell r="AS11424">
            <v>44018</v>
          </cell>
          <cell r="AT11424" t="str">
            <v>Puente 12-POLIZA ESTABILIDAD ACTIVA</v>
          </cell>
          <cell r="AV11424" t="str">
            <v>sc</v>
          </cell>
        </row>
        <row r="11425">
          <cell r="AP11425">
            <v>24123595</v>
          </cell>
          <cell r="AQ11425">
            <v>50008504</v>
          </cell>
          <cell r="AR11425" t="str">
            <v>sd</v>
          </cell>
          <cell r="AS11425">
            <v>44250</v>
          </cell>
          <cell r="AT11425" t="str">
            <v>-POLIZA ESTABILIDAD ACTIVA</v>
          </cell>
          <cell r="AV11425" t="str">
            <v>sc</v>
          </cell>
        </row>
        <row r="11426">
          <cell r="AP11426">
            <v>91010584</v>
          </cell>
          <cell r="AQ11426">
            <v>3000970</v>
          </cell>
          <cell r="AR11426" t="str">
            <v>sd</v>
          </cell>
          <cell r="AS11426">
            <v>42999</v>
          </cell>
          <cell r="AT11426" t="str">
            <v>Anden1-11-9 Calzada2-4-6-8 Ciclo10 Sep3-5-7-POLIZA ESTABILIDAD ACTIVA</v>
          </cell>
          <cell r="AV11426" t="str">
            <v>sc</v>
          </cell>
        </row>
        <row r="11427">
          <cell r="AP11427">
            <v>91016768</v>
          </cell>
          <cell r="AQ11427">
            <v>1006469</v>
          </cell>
          <cell r="AR11427" t="str">
            <v>sd</v>
          </cell>
          <cell r="AS11427">
            <v>43566</v>
          </cell>
          <cell r="AT11427" t="str">
            <v>Puente 8-POLIZA ESTABILIDAD ACTIVA</v>
          </cell>
          <cell r="AV11427" t="str">
            <v>sc</v>
          </cell>
        </row>
        <row r="11428">
          <cell r="AP11428">
            <v>164437</v>
          </cell>
          <cell r="AQ11428">
            <v>10003584</v>
          </cell>
          <cell r="AR11428" t="str">
            <v>sd</v>
          </cell>
          <cell r="AS11428">
            <v>44119</v>
          </cell>
          <cell r="AT11428" t="str">
            <v>Calzada 2-4-POLIZA ESTABILIDAD ACTIVA</v>
          </cell>
          <cell r="AV11428" t="str">
            <v>sc</v>
          </cell>
        </row>
        <row r="11429">
          <cell r="AP11429">
            <v>91015843</v>
          </cell>
          <cell r="AQ11429">
            <v>5006394</v>
          </cell>
          <cell r="AR11429" t="str">
            <v>sd</v>
          </cell>
          <cell r="AS11429">
            <v>42733</v>
          </cell>
          <cell r="AT11429" t="str">
            <v>Anden1-5 Calzada2-4 Sep3-POLIZA ESTABILIDAD ACTIVA</v>
          </cell>
          <cell r="AV11429" t="str">
            <v>sc</v>
          </cell>
        </row>
        <row r="11430">
          <cell r="AP11430">
            <v>295986</v>
          </cell>
          <cell r="AQ11430">
            <v>5002752</v>
          </cell>
          <cell r="AR11430" t="str">
            <v>sd</v>
          </cell>
          <cell r="AS11430">
            <v>42957</v>
          </cell>
          <cell r="AT11430" t="str">
            <v>Calzada2-4-POLIZA ESTABILIDAD ACTIVA</v>
          </cell>
          <cell r="AV11430" t="str">
            <v>sc</v>
          </cell>
        </row>
        <row r="11431">
          <cell r="AP11431">
            <v>91018939</v>
          </cell>
          <cell r="AQ11431">
            <v>3002515</v>
          </cell>
          <cell r="AR11431" t="str">
            <v>sd</v>
          </cell>
          <cell r="AS11431">
            <v>43499</v>
          </cell>
          <cell r="AT11431" t="str">
            <v>-POLIZA ESTABILIDAD ACTIVA</v>
          </cell>
          <cell r="AV11431" t="str">
            <v>sc</v>
          </cell>
        </row>
        <row r="11432">
          <cell r="AP11432">
            <v>24121739</v>
          </cell>
          <cell r="AQ11432">
            <v>50003462</v>
          </cell>
          <cell r="AR11432" t="str">
            <v>sd</v>
          </cell>
          <cell r="AS11432">
            <v>42946</v>
          </cell>
          <cell r="AT11432" t="str">
            <v>Calzada12-POLIZA ESTABILIDAD ACTIVA</v>
          </cell>
          <cell r="AV11432" t="str">
            <v>sc</v>
          </cell>
        </row>
        <row r="11433">
          <cell r="AP11433">
            <v>24121739</v>
          </cell>
          <cell r="AQ11433">
            <v>50003462</v>
          </cell>
          <cell r="AR11433" t="str">
            <v>sd</v>
          </cell>
          <cell r="AS11433">
            <v>44250</v>
          </cell>
          <cell r="AT11433" t="str">
            <v>-POLIZA ESTABILIDAD ACTIVA</v>
          </cell>
          <cell r="AV11433" t="str">
            <v>sc</v>
          </cell>
        </row>
        <row r="11434">
          <cell r="AP11434">
            <v>24120791</v>
          </cell>
          <cell r="AQ11434">
            <v>12001155</v>
          </cell>
          <cell r="AR11434" t="str">
            <v>sd</v>
          </cell>
          <cell r="AS11434">
            <v>44250</v>
          </cell>
          <cell r="AT11434" t="str">
            <v>-POLIZA ESTABILIDAD ACTIVA</v>
          </cell>
          <cell r="AV11434" t="str">
            <v>sc</v>
          </cell>
        </row>
        <row r="11435">
          <cell r="AP11435">
            <v>24121028</v>
          </cell>
          <cell r="AQ11435">
            <v>14000352</v>
          </cell>
          <cell r="AR11435" t="str">
            <v>sd</v>
          </cell>
          <cell r="AS11435">
            <v>44250</v>
          </cell>
          <cell r="AT11435" t="str">
            <v>-POLIZA ESTABILIDAD ACTIVA</v>
          </cell>
          <cell r="AV11435" t="str">
            <v>sc</v>
          </cell>
        </row>
        <row r="11436">
          <cell r="AP11436">
            <v>902750</v>
          </cell>
          <cell r="AQ11436">
            <v>13001251</v>
          </cell>
          <cell r="AR11436" t="str">
            <v>sd</v>
          </cell>
          <cell r="AS11436">
            <v>44018</v>
          </cell>
          <cell r="AT11436" t="str">
            <v>Puente 14-POLIZA ESTABILIDAD ACTIVA</v>
          </cell>
          <cell r="AV11436" t="str">
            <v>sc</v>
          </cell>
        </row>
        <row r="11437">
          <cell r="AP11437">
            <v>902750</v>
          </cell>
          <cell r="AQ11437">
            <v>13001251</v>
          </cell>
          <cell r="AR11437" t="str">
            <v>sd</v>
          </cell>
          <cell r="AS11437">
            <v>44250</v>
          </cell>
          <cell r="AT11437" t="str">
            <v>-POLIZA ESTABILIDAD ACTIVA</v>
          </cell>
          <cell r="AV11437" t="str">
            <v>sc</v>
          </cell>
        </row>
        <row r="11438">
          <cell r="AP11438">
            <v>354249</v>
          </cell>
          <cell r="AQ11438">
            <v>7001597</v>
          </cell>
          <cell r="AR11438" t="str">
            <v>sd</v>
          </cell>
          <cell r="AS11438">
            <v>44466</v>
          </cell>
          <cell r="AT11438" t="str">
            <v>-POLIZA ESTABILIDAD ACTIVA</v>
          </cell>
          <cell r="AV11438" t="str">
            <v>sc</v>
          </cell>
        </row>
        <row r="11439">
          <cell r="AP11439">
            <v>91013825</v>
          </cell>
          <cell r="AQ11439">
            <v>11012156</v>
          </cell>
          <cell r="AR11439" t="str">
            <v>sd</v>
          </cell>
          <cell r="AS11439">
            <v>43412</v>
          </cell>
          <cell r="AT11439" t="str">
            <v>Separador 3 Calzada 4-6-POLIZA ESTABILIDAD ACTIVA</v>
          </cell>
          <cell r="AV11439" t="str">
            <v>sc</v>
          </cell>
        </row>
        <row r="11440">
          <cell r="AP11440">
            <v>91018865</v>
          </cell>
          <cell r="AQ11440">
            <v>50006983</v>
          </cell>
          <cell r="AR11440" t="str">
            <v>sd</v>
          </cell>
          <cell r="AS11440">
            <v>42978</v>
          </cell>
          <cell r="AT11440" t="str">
            <v>Anden1 Calzada10-2-4-6 Ciclo8 Sep3-5-7-9-POLIZA ESTABILIDAD ACTIVA</v>
          </cell>
          <cell r="AV11440" t="str">
            <v>sc</v>
          </cell>
        </row>
        <row r="11441">
          <cell r="AP11441">
            <v>24122750</v>
          </cell>
          <cell r="AQ11441">
            <v>50006960</v>
          </cell>
          <cell r="AR11441" t="str">
            <v>sd</v>
          </cell>
          <cell r="AS11441">
            <v>44250</v>
          </cell>
          <cell r="AT11441" t="str">
            <v>-POLIZA ESTABILIDAD ACTIVA</v>
          </cell>
          <cell r="AV11441" t="str">
            <v>sc</v>
          </cell>
        </row>
        <row r="11442">
          <cell r="AP11442">
            <v>154196</v>
          </cell>
          <cell r="AQ11442">
            <v>8001076</v>
          </cell>
          <cell r="AR11442" t="str">
            <v>sd</v>
          </cell>
          <cell r="AS11442">
            <v>44424</v>
          </cell>
          <cell r="AT11442" t="str">
            <v xml:space="preserve">Anden 1-3-POLIZA ESTABILIDAD </v>
          </cell>
          <cell r="AV11442" t="str">
            <v>sc</v>
          </cell>
        </row>
        <row r="11443">
          <cell r="AP11443">
            <v>24122326</v>
          </cell>
          <cell r="AQ11443">
            <v>50006513</v>
          </cell>
          <cell r="AR11443" t="str">
            <v>sd</v>
          </cell>
          <cell r="AS11443">
            <v>44099</v>
          </cell>
          <cell r="AT11443" t="str">
            <v>Calzada 2-4-6-POLIZA ESTABILIDAD Y CALIDAD ACTIVA</v>
          </cell>
          <cell r="AV11443" t="str">
            <v>sc</v>
          </cell>
        </row>
        <row r="11444">
          <cell r="AP11444">
            <v>91013294</v>
          </cell>
          <cell r="AQ11444">
            <v>15000480</v>
          </cell>
          <cell r="AR11444" t="str">
            <v>sd</v>
          </cell>
          <cell r="AS11444">
            <v>44181</v>
          </cell>
          <cell r="AT11444" t="str">
            <v>-POLIZA ESTABILIDAD ACTIVA</v>
          </cell>
          <cell r="AV11444" t="str">
            <v>sc</v>
          </cell>
        </row>
        <row r="11445">
          <cell r="AP11445">
            <v>473542</v>
          </cell>
          <cell r="AQ11445">
            <v>8012518</v>
          </cell>
          <cell r="AR11445" t="str">
            <v>sd</v>
          </cell>
          <cell r="AS11445">
            <v>44099</v>
          </cell>
          <cell r="AT11445" t="str">
            <v>Calzada 2-8-POLIZA ESTABILIDAD Y CALIDAD ACTIVA</v>
          </cell>
          <cell r="AV11445" t="str">
            <v>sc</v>
          </cell>
        </row>
        <row r="11446">
          <cell r="AP11446">
            <v>472739</v>
          </cell>
          <cell r="AQ11446">
            <v>50008105</v>
          </cell>
          <cell r="AR11446" t="str">
            <v>sd</v>
          </cell>
          <cell r="AS11446">
            <v>44462</v>
          </cell>
          <cell r="AT11446" t="str">
            <v>-POLIZA ESTABILIDAD ACTIVA</v>
          </cell>
          <cell r="AV11446" t="str">
            <v>sc</v>
          </cell>
        </row>
        <row r="11447">
          <cell r="AP11447">
            <v>472739</v>
          </cell>
          <cell r="AQ11447">
            <v>50008105</v>
          </cell>
          <cell r="AR11447" t="str">
            <v>sd</v>
          </cell>
          <cell r="AS11447">
            <v>43871</v>
          </cell>
          <cell r="AT11447" t="str">
            <v>Calzada2 y 4-POLIZA ESTABILIDAD ACTIVA</v>
          </cell>
          <cell r="AV11447" t="str">
            <v>sc</v>
          </cell>
        </row>
        <row r="11448">
          <cell r="AP11448">
            <v>91011452</v>
          </cell>
          <cell r="AQ11448">
            <v>12000604</v>
          </cell>
          <cell r="AR11448" t="str">
            <v>sd</v>
          </cell>
          <cell r="AS11448">
            <v>44250</v>
          </cell>
          <cell r="AT11448" t="str">
            <v>-POLIZA ESTABILIDAD ACTIVA</v>
          </cell>
          <cell r="AV11448" t="str">
            <v>sc</v>
          </cell>
        </row>
        <row r="11449">
          <cell r="AP11449">
            <v>91011452</v>
          </cell>
          <cell r="AQ11449">
            <v>12000604</v>
          </cell>
          <cell r="AR11449" t="str">
            <v>sd</v>
          </cell>
          <cell r="AS11449">
            <v>44018</v>
          </cell>
          <cell r="AT11449" t="str">
            <v>Puente 12-POLIZA ESTABILIDAD ACTIVA</v>
          </cell>
          <cell r="AV11449" t="str">
            <v>sc</v>
          </cell>
        </row>
        <row r="11450">
          <cell r="AP11450">
            <v>24121199</v>
          </cell>
          <cell r="AQ11450">
            <v>14001796</v>
          </cell>
          <cell r="AR11450" t="str">
            <v>sd</v>
          </cell>
          <cell r="AS11450">
            <v>44250</v>
          </cell>
          <cell r="AT11450" t="str">
            <v>-POLIZA ESTABILIDAD ACTIVA</v>
          </cell>
          <cell r="AV11450" t="str">
            <v>sc</v>
          </cell>
        </row>
        <row r="11451">
          <cell r="AP11451">
            <v>24121199</v>
          </cell>
          <cell r="AQ11451">
            <v>14001796</v>
          </cell>
          <cell r="AR11451" t="str">
            <v>sd</v>
          </cell>
          <cell r="AS11451">
            <v>44096</v>
          </cell>
          <cell r="AT11451" t="str">
            <v>Puente 12-POLIZA ESTABILIDAD ACTIVA</v>
          </cell>
          <cell r="AV11451" t="str">
            <v>sc</v>
          </cell>
        </row>
        <row r="11452">
          <cell r="AP11452">
            <v>505717</v>
          </cell>
          <cell r="AQ11452">
            <v>1004205</v>
          </cell>
          <cell r="AR11452" t="str">
            <v>sd</v>
          </cell>
          <cell r="AS11452">
            <v>42946</v>
          </cell>
          <cell r="AT11452" t="str">
            <v>Calzada12-POLIZA ESTABILIDAD ACTIVA</v>
          </cell>
          <cell r="AV11452" t="str">
            <v>sc</v>
          </cell>
        </row>
        <row r="11453">
          <cell r="AP11453">
            <v>24121177</v>
          </cell>
          <cell r="AQ11453">
            <v>14001706</v>
          </cell>
          <cell r="AR11453" t="str">
            <v>sd</v>
          </cell>
          <cell r="AS11453">
            <v>44053</v>
          </cell>
          <cell r="AT11453" t="str">
            <v>Puente 12-POLIZA ESTABILIDAD ACTIVA</v>
          </cell>
          <cell r="AV11453" t="str">
            <v>sc</v>
          </cell>
        </row>
        <row r="11454">
          <cell r="AP11454">
            <v>24121177</v>
          </cell>
          <cell r="AQ11454">
            <v>14001706</v>
          </cell>
          <cell r="AR11454" t="str">
            <v>sd</v>
          </cell>
          <cell r="AS11454">
            <v>44018</v>
          </cell>
          <cell r="AT11454" t="str">
            <v>Puente 12-POLIZA ESTABILIDAD ACTIVA</v>
          </cell>
          <cell r="AV11454" t="str">
            <v>sc</v>
          </cell>
        </row>
        <row r="11455">
          <cell r="AP11455">
            <v>24121177</v>
          </cell>
          <cell r="AQ11455">
            <v>14001706</v>
          </cell>
          <cell r="AR11455" t="str">
            <v>sd</v>
          </cell>
          <cell r="AS11455">
            <v>44250</v>
          </cell>
          <cell r="AT11455" t="str">
            <v>-POLIZA ESTABILIDAD ACTIVA</v>
          </cell>
          <cell r="AV11455" t="str">
            <v>sc</v>
          </cell>
        </row>
        <row r="11456">
          <cell r="AP11456">
            <v>91010608</v>
          </cell>
          <cell r="AQ11456">
            <v>1006253</v>
          </cell>
          <cell r="AR11456" t="str">
            <v>sd</v>
          </cell>
          <cell r="AS11456">
            <v>44250</v>
          </cell>
          <cell r="AT11456" t="str">
            <v>-POLIZA ESTABILIDAD ACTIVA</v>
          </cell>
          <cell r="AV11456" t="str">
            <v>sc</v>
          </cell>
        </row>
        <row r="11457">
          <cell r="AP11457">
            <v>91010184</v>
          </cell>
          <cell r="AQ11457">
            <v>11011615</v>
          </cell>
          <cell r="AR11457" t="str">
            <v>sd</v>
          </cell>
          <cell r="AS11457">
            <v>43577</v>
          </cell>
          <cell r="AT11457" t="str">
            <v>Calzada 4-POLIZA ESTABILIDAD ACTIVA</v>
          </cell>
          <cell r="AV11457" t="str">
            <v>sc</v>
          </cell>
        </row>
        <row r="11458">
          <cell r="AP11458">
            <v>91010184</v>
          </cell>
          <cell r="AQ11458">
            <v>11011615</v>
          </cell>
          <cell r="AR11458" t="str">
            <v>sd</v>
          </cell>
          <cell r="AS11458">
            <v>43577</v>
          </cell>
          <cell r="AT11458" t="str">
            <v>Calzada 4-POLIZA ESTABILIDAD ACTIVA</v>
          </cell>
          <cell r="AV11458" t="str">
            <v>sc</v>
          </cell>
        </row>
        <row r="11459">
          <cell r="AP11459">
            <v>366283</v>
          </cell>
          <cell r="AQ11459">
            <v>7006443</v>
          </cell>
          <cell r="AR11459" t="str">
            <v>sd</v>
          </cell>
          <cell r="AS11459">
            <v>44466</v>
          </cell>
          <cell r="AT11459" t="str">
            <v>-POLIZA ESTABILIDAD ACTIVA</v>
          </cell>
          <cell r="AV11459" t="str">
            <v>POLIZA ACTIVA</v>
          </cell>
        </row>
        <row r="11460">
          <cell r="AP11460">
            <v>507663</v>
          </cell>
          <cell r="AQ11460">
            <v>1001346</v>
          </cell>
          <cell r="AR11460" t="str">
            <v>sd</v>
          </cell>
          <cell r="AS11460">
            <v>44250</v>
          </cell>
          <cell r="AT11460" t="str">
            <v>-POLIZA ESTABILIDAD ACTIVA</v>
          </cell>
          <cell r="AV11460" t="str">
            <v>sc</v>
          </cell>
        </row>
        <row r="11461">
          <cell r="AP11461">
            <v>150704</v>
          </cell>
          <cell r="AQ11461">
            <v>8010168</v>
          </cell>
          <cell r="AR11461" t="str">
            <v>sd</v>
          </cell>
          <cell r="AS11461">
            <v>42962</v>
          </cell>
          <cell r="AT11461" t="str">
            <v>Calzada2-POLIZA ESTABILIDAD ACTIVA</v>
          </cell>
          <cell r="AV11461" t="str">
            <v>sc</v>
          </cell>
        </row>
        <row r="11462">
          <cell r="AP11462">
            <v>388864</v>
          </cell>
          <cell r="AQ11462">
            <v>9003524</v>
          </cell>
          <cell r="AR11462" t="str">
            <v>sd</v>
          </cell>
          <cell r="AS11462">
            <v>44480</v>
          </cell>
          <cell r="AT11462" t="str">
            <v>-POLIZA ESTABILIDAD ACTIVA</v>
          </cell>
          <cell r="AV11462" t="str">
            <v>sc</v>
          </cell>
        </row>
        <row r="11463">
          <cell r="AP11463">
            <v>902763</v>
          </cell>
          <cell r="AQ11463">
            <v>13001393</v>
          </cell>
          <cell r="AR11463" t="str">
            <v>sd</v>
          </cell>
          <cell r="AS11463">
            <v>44250</v>
          </cell>
          <cell r="AT11463" t="str">
            <v>-POLIZA ESTABILIDAD ACTIVA</v>
          </cell>
          <cell r="AV11463" t="str">
            <v>sc</v>
          </cell>
        </row>
        <row r="11464">
          <cell r="AP11464">
            <v>604685</v>
          </cell>
          <cell r="AQ11464">
            <v>2002184</v>
          </cell>
          <cell r="AR11464" t="str">
            <v>sd</v>
          </cell>
          <cell r="AS11464">
            <v>44096</v>
          </cell>
          <cell r="AT11464" t="str">
            <v>Anden 1-5-POLIZA ESTABILIDAD ACTIVA</v>
          </cell>
          <cell r="AV11464" t="str">
            <v>sc</v>
          </cell>
        </row>
        <row r="11465">
          <cell r="AP11465">
            <v>601249</v>
          </cell>
          <cell r="AQ11465">
            <v>2000110</v>
          </cell>
          <cell r="AR11465" t="str">
            <v>sd</v>
          </cell>
          <cell r="AS11465">
            <v>44096</v>
          </cell>
          <cell r="AT11465" t="str">
            <v>Anden 1-5-POLIZA ESTABILIDAD ACTIVA</v>
          </cell>
          <cell r="AV11465" t="str">
            <v>sc</v>
          </cell>
        </row>
        <row r="11466">
          <cell r="AP11466">
            <v>91013037</v>
          </cell>
          <cell r="AQ11466">
            <v>50008704</v>
          </cell>
          <cell r="AR11466" t="str">
            <v>sd</v>
          </cell>
          <cell r="AS11466">
            <v>43006</v>
          </cell>
          <cell r="AT11466" t="str">
            <v>Anden1 Calzada2-POLIZA ESTABILIDAD ACTIVA</v>
          </cell>
          <cell r="AV11466" t="str">
            <v>sc</v>
          </cell>
        </row>
        <row r="11467">
          <cell r="AP11467">
            <v>91020174</v>
          </cell>
          <cell r="AQ11467">
            <v>3002557</v>
          </cell>
          <cell r="AR11467" t="str">
            <v>sd</v>
          </cell>
          <cell r="AS11467">
            <v>43499</v>
          </cell>
          <cell r="AT11467" t="str">
            <v>-POLIZA ESTABILIDAD ACTIVA</v>
          </cell>
          <cell r="AV11467" t="str">
            <v>sc</v>
          </cell>
        </row>
        <row r="11468">
          <cell r="AP11468">
            <v>211746</v>
          </cell>
          <cell r="AQ11468">
            <v>4005500</v>
          </cell>
          <cell r="AR11468" t="str">
            <v>sd</v>
          </cell>
          <cell r="AS11468">
            <v>43871</v>
          </cell>
          <cell r="AT11468" t="str">
            <v>Calzada2-POLIZA ESTABILIDAD ACTIVA</v>
          </cell>
          <cell r="AV11468" t="str">
            <v>sc</v>
          </cell>
        </row>
        <row r="11469">
          <cell r="AP11469">
            <v>24121074</v>
          </cell>
          <cell r="AQ11469">
            <v>14000522</v>
          </cell>
          <cell r="AR11469" t="str">
            <v>sd</v>
          </cell>
          <cell r="AS11469">
            <v>44099</v>
          </cell>
          <cell r="AT11469" t="str">
            <v>Calzada 4-6-8-10-POLIZA ESTABILIDAD Y CALIDAD ACTIVA</v>
          </cell>
          <cell r="AV11469" t="str">
            <v>sc</v>
          </cell>
        </row>
        <row r="11470">
          <cell r="AP11470">
            <v>24119919</v>
          </cell>
          <cell r="AQ11470">
            <v>8002479</v>
          </cell>
          <cell r="AR11470" t="str">
            <v>sd</v>
          </cell>
          <cell r="AS11470">
            <v>44099</v>
          </cell>
          <cell r="AT11470" t="str">
            <v>Calzada 2-4-6-POLIZA ESTABILIDAD Y CALIDAD ACTIVA</v>
          </cell>
          <cell r="AV11470" t="str">
            <v>sc</v>
          </cell>
        </row>
        <row r="11471">
          <cell r="AP11471">
            <v>24120003</v>
          </cell>
          <cell r="AQ11471">
            <v>8004666</v>
          </cell>
          <cell r="AR11471" t="str">
            <v>sd</v>
          </cell>
          <cell r="AS11471">
            <v>44099</v>
          </cell>
          <cell r="AT11471" t="str">
            <v>Anden 1-POLIZA ESTABILIDAD Y CALIDAD ACTIVA</v>
          </cell>
          <cell r="AV11471" t="str">
            <v>sc</v>
          </cell>
        </row>
        <row r="11472">
          <cell r="AP11472">
            <v>91013025</v>
          </cell>
          <cell r="AQ11472">
            <v>50009451</v>
          </cell>
          <cell r="AR11472" t="str">
            <v>sd</v>
          </cell>
          <cell r="AS11472">
            <v>43006</v>
          </cell>
          <cell r="AT11472" t="str">
            <v>Anden1-3 Calzada2-POLIZA ESTABILIDAD ACTIVA</v>
          </cell>
          <cell r="AV11472" t="str">
            <v>sc</v>
          </cell>
        </row>
        <row r="11473">
          <cell r="AP11473">
            <v>902722</v>
          </cell>
          <cell r="AQ11473">
            <v>13000823</v>
          </cell>
          <cell r="AR11473" t="str">
            <v>sd</v>
          </cell>
          <cell r="AS11473">
            <v>44250</v>
          </cell>
          <cell r="AT11473" t="str">
            <v>-POLIZA ESTABILIDAD ACTIVA</v>
          </cell>
          <cell r="AV11473" t="str">
            <v>sc</v>
          </cell>
        </row>
        <row r="11474">
          <cell r="AP11474">
            <v>902722</v>
          </cell>
          <cell r="AQ11474">
            <v>13000823</v>
          </cell>
          <cell r="AR11474" t="str">
            <v>sd</v>
          </cell>
          <cell r="AS11474">
            <v>44018</v>
          </cell>
          <cell r="AT11474" t="str">
            <v>Puente 14-POLIZA ESTABILIDAD ACTIVA</v>
          </cell>
          <cell r="AV11474" t="str">
            <v>sc</v>
          </cell>
        </row>
        <row r="11475">
          <cell r="AP11475">
            <v>902974</v>
          </cell>
          <cell r="AQ11475">
            <v>13000367</v>
          </cell>
          <cell r="AR11475" t="str">
            <v>sd</v>
          </cell>
          <cell r="AS11475">
            <v>44250</v>
          </cell>
          <cell r="AT11475" t="str">
            <v>-POLIZA ESTABILIDAD ACTIVA</v>
          </cell>
          <cell r="AV11475" t="str">
            <v>sc</v>
          </cell>
        </row>
        <row r="11476">
          <cell r="AP11476">
            <v>533674</v>
          </cell>
          <cell r="AQ11476">
            <v>3002359</v>
          </cell>
          <cell r="AR11476" t="str">
            <v>sd</v>
          </cell>
          <cell r="AS11476">
            <v>43499</v>
          </cell>
          <cell r="AT11476" t="str">
            <v>-POLIZA ESTABILIDAD ACTIVA</v>
          </cell>
          <cell r="AV11476" t="str">
            <v>sc</v>
          </cell>
        </row>
        <row r="11477">
          <cell r="AP11477">
            <v>91024365</v>
          </cell>
          <cell r="AQ11477">
            <v>13002186</v>
          </cell>
          <cell r="AR11477" t="str">
            <v>sd</v>
          </cell>
          <cell r="AS11477">
            <v>44018</v>
          </cell>
          <cell r="AT11477" t="str">
            <v>Puente 12-POLIZA ESTABILIDAD ACTIVA</v>
          </cell>
          <cell r="AV11477" t="str">
            <v>sc</v>
          </cell>
        </row>
        <row r="11478">
          <cell r="AP11478">
            <v>91024365</v>
          </cell>
          <cell r="AQ11478">
            <v>13002186</v>
          </cell>
          <cell r="AR11478" t="str">
            <v>sd</v>
          </cell>
          <cell r="AS11478">
            <v>44250</v>
          </cell>
          <cell r="AT11478" t="str">
            <v>-POLIZA ESTABILIDAD ACTIVA</v>
          </cell>
          <cell r="AV11478" t="str">
            <v>sc</v>
          </cell>
        </row>
        <row r="11479">
          <cell r="AP11479">
            <v>24119709</v>
          </cell>
          <cell r="AQ11479">
            <v>1004178</v>
          </cell>
          <cell r="AR11479" t="str">
            <v>sd</v>
          </cell>
          <cell r="AS11479">
            <v>42946</v>
          </cell>
          <cell r="AT11479" t="str">
            <v>Calzada12-POLIZA ESTABILIDAD ACTIVA</v>
          </cell>
          <cell r="AV11479" t="str">
            <v>sc</v>
          </cell>
        </row>
        <row r="11480">
          <cell r="AP11480">
            <v>355916</v>
          </cell>
          <cell r="AQ11480">
            <v>7002261</v>
          </cell>
          <cell r="AR11480" t="str">
            <v>sd</v>
          </cell>
          <cell r="AS11480">
            <v>44466</v>
          </cell>
          <cell r="AT11480" t="str">
            <v>-POLIZA ESTABILIDAD ACTIVA</v>
          </cell>
          <cell r="AV11480" t="str">
            <v>sc</v>
          </cell>
        </row>
        <row r="11481">
          <cell r="AP11481">
            <v>511382</v>
          </cell>
          <cell r="AQ11481">
            <v>8008308</v>
          </cell>
          <cell r="AR11481" t="str">
            <v>sd</v>
          </cell>
          <cell r="AS11481">
            <v>44048</v>
          </cell>
          <cell r="AT11481" t="str">
            <v>Calzada 2-4-POLIZA ESTABILIDAD ACTIVA</v>
          </cell>
          <cell r="AV11481" t="str">
            <v>sc</v>
          </cell>
        </row>
        <row r="11482">
          <cell r="AP11482">
            <v>91011747</v>
          </cell>
          <cell r="AQ11482">
            <v>15001414</v>
          </cell>
          <cell r="AR11482" t="str">
            <v>sd</v>
          </cell>
          <cell r="AS11482">
            <v>42999</v>
          </cell>
          <cell r="AT11482" t="str">
            <v>Anden1-11-3 Calzada10-4-6-8 Ciclo2 Sep5-7-9-POLIZA ESTABILIDAD ACTIVA</v>
          </cell>
          <cell r="AV11482" t="str">
            <v>sc</v>
          </cell>
        </row>
        <row r="11483">
          <cell r="AP11483">
            <v>181682</v>
          </cell>
          <cell r="AQ11483">
            <v>13001808</v>
          </cell>
          <cell r="AR11483" t="str">
            <v>sd</v>
          </cell>
          <cell r="AS11483">
            <v>43748</v>
          </cell>
          <cell r="AT11483" t="str">
            <v>Anden 5-POLIZA ESTABILIDAD ACTIVA</v>
          </cell>
          <cell r="AV11483" t="str">
            <v>sc</v>
          </cell>
        </row>
        <row r="11484">
          <cell r="AP11484">
            <v>24122188</v>
          </cell>
          <cell r="AQ11484">
            <v>50006407</v>
          </cell>
          <cell r="AR11484" t="str">
            <v>sd</v>
          </cell>
          <cell r="AS11484">
            <v>44250</v>
          </cell>
          <cell r="AT11484" t="str">
            <v>-POLIZA ESTABILIDAD ACTIVA</v>
          </cell>
          <cell r="AV11484" t="str">
            <v>sc</v>
          </cell>
        </row>
        <row r="11485">
          <cell r="AP11485">
            <v>91013501</v>
          </cell>
          <cell r="AQ11485">
            <v>8008106</v>
          </cell>
          <cell r="AR11485" t="str">
            <v>sd</v>
          </cell>
          <cell r="AS11485">
            <v>44048</v>
          </cell>
          <cell r="AT11485" t="str">
            <v>Calzada 4-POLIZA ESTABILIDAD ACTIVA</v>
          </cell>
          <cell r="AV11485" t="str">
            <v>sc</v>
          </cell>
        </row>
        <row r="11486">
          <cell r="AP11486">
            <v>91010609</v>
          </cell>
          <cell r="AQ11486">
            <v>1001273</v>
          </cell>
          <cell r="AR11486" t="str">
            <v>sd</v>
          </cell>
          <cell r="AS11486">
            <v>44250</v>
          </cell>
          <cell r="AT11486" t="str">
            <v>-POLIZA ESTABILIDAD ACTIVA</v>
          </cell>
          <cell r="AV11486" t="str">
            <v>sc</v>
          </cell>
        </row>
        <row r="11487">
          <cell r="AP11487">
            <v>91010590</v>
          </cell>
          <cell r="AQ11487">
            <v>3002458</v>
          </cell>
          <cell r="AR11487" t="str">
            <v>sd</v>
          </cell>
          <cell r="AS11487">
            <v>42765</v>
          </cell>
          <cell r="AT11487" t="str">
            <v>Anden 1, Calzada2, Separador3, Calzada4, Anden5 -POLIZA ESTABILIDAD ACTIVA</v>
          </cell>
          <cell r="AV11487" t="str">
            <v>sc</v>
          </cell>
        </row>
        <row r="11488">
          <cell r="AP11488">
            <v>141409</v>
          </cell>
          <cell r="AQ11488">
            <v>1000338</v>
          </cell>
          <cell r="AR11488" t="str">
            <v>sd</v>
          </cell>
          <cell r="AS11488">
            <v>42735</v>
          </cell>
          <cell r="AT11488" t="str">
            <v>Calzada2-POLIZA ESTABILIDAD ACTIVA</v>
          </cell>
          <cell r="AV11488" t="str">
            <v>POLIZA ESTABILIDAD ACTIVA IDU 069/08_V11 VENCE EN 30/12/2016</v>
          </cell>
        </row>
        <row r="11489">
          <cell r="AP11489">
            <v>900147</v>
          </cell>
          <cell r="AQ11489">
            <v>8012518</v>
          </cell>
          <cell r="AR11489" t="str">
            <v>sd</v>
          </cell>
          <cell r="AS11489">
            <v>44099</v>
          </cell>
          <cell r="AT11489" t="str">
            <v>Calzada 2-8-POLIZA ESTABILIDAD Y CALIDAD ACTIVA</v>
          </cell>
          <cell r="AV11489" t="str">
            <v>sc</v>
          </cell>
        </row>
        <row r="11490">
          <cell r="AP11490">
            <v>24122510</v>
          </cell>
          <cell r="AQ11490">
            <v>50006738</v>
          </cell>
          <cell r="AR11490" t="str">
            <v>sd</v>
          </cell>
          <cell r="AS11490">
            <v>44099</v>
          </cell>
          <cell r="AT11490" t="str">
            <v>Calzada 2-4-6-POLIZA ESTABILIDAD Y CALIDAD ACTIVA</v>
          </cell>
          <cell r="AV11490" t="str">
            <v>sc</v>
          </cell>
        </row>
        <row r="11491">
          <cell r="AP11491">
            <v>91011365</v>
          </cell>
          <cell r="AQ11491">
            <v>13002377</v>
          </cell>
          <cell r="AR11491" t="str">
            <v>sd</v>
          </cell>
          <cell r="AS11491">
            <v>43499</v>
          </cell>
          <cell r="AT11491" t="str">
            <v>-POLIZA ESTABILIDAD ACTIVA</v>
          </cell>
          <cell r="AV11491" t="str">
            <v>sc</v>
          </cell>
        </row>
        <row r="11492">
          <cell r="AP11492">
            <v>902776</v>
          </cell>
          <cell r="AQ11492">
            <v>13001452</v>
          </cell>
          <cell r="AR11492" t="str">
            <v>sd</v>
          </cell>
          <cell r="AS11492">
            <v>44250</v>
          </cell>
          <cell r="AT11492" t="str">
            <v>-POLIZA ESTABILIDAD ACTIVA</v>
          </cell>
          <cell r="AV11492" t="str">
            <v>sc</v>
          </cell>
        </row>
        <row r="11493">
          <cell r="AP11493">
            <v>515570</v>
          </cell>
          <cell r="AQ11493">
            <v>10000256</v>
          </cell>
          <cell r="AR11493" t="str">
            <v>sd</v>
          </cell>
          <cell r="AS11493">
            <v>42886</v>
          </cell>
          <cell r="AT11493" t="str">
            <v>Calzada2-POLIZA ESTABILIDAD* ACTIVA</v>
          </cell>
          <cell r="AV11493" t="str">
            <v>sc</v>
          </cell>
        </row>
        <row r="11494">
          <cell r="AP11494">
            <v>515570</v>
          </cell>
          <cell r="AQ11494">
            <v>10000256</v>
          </cell>
          <cell r="AR11494" t="str">
            <v>sd</v>
          </cell>
          <cell r="AS11494">
            <v>44119</v>
          </cell>
          <cell r="AT11494" t="str">
            <v>Anden 1 Calzada 6-POLIZA ESTABILIDAD ACTIVA</v>
          </cell>
          <cell r="AV11494" t="str">
            <v>sc</v>
          </cell>
        </row>
        <row r="11495">
          <cell r="AP11495">
            <v>515570</v>
          </cell>
          <cell r="AQ11495">
            <v>10000256</v>
          </cell>
          <cell r="AR11495" t="str">
            <v>sd</v>
          </cell>
          <cell r="AS11495">
            <v>43425</v>
          </cell>
          <cell r="AT11495" t="str">
            <v>Calzada8-POLIZA ESTABILIDAD* ACTIVA</v>
          </cell>
          <cell r="AV11495" t="str">
            <v>sc</v>
          </cell>
        </row>
        <row r="11496">
          <cell r="AP11496">
            <v>515214</v>
          </cell>
          <cell r="AQ11496">
            <v>8004653</v>
          </cell>
          <cell r="AR11496" t="str">
            <v>sd</v>
          </cell>
          <cell r="AS11496">
            <v>44099</v>
          </cell>
          <cell r="AT11496" t="str">
            <v>Calzada 2-POLIZA ESTABILIDAD Y CALIDAD ACTIVA</v>
          </cell>
          <cell r="AV11496" t="str">
            <v>sc</v>
          </cell>
        </row>
        <row r="11497">
          <cell r="AP11497">
            <v>91015534</v>
          </cell>
          <cell r="AQ11497">
            <v>5004800</v>
          </cell>
          <cell r="AR11497" t="str">
            <v>sd</v>
          </cell>
          <cell r="AS11497">
            <v>42733</v>
          </cell>
          <cell r="AT11497" t="str">
            <v>Calzada2-4-POLIZA ESTABILIDAD ACTIVA</v>
          </cell>
          <cell r="AV11497" t="str">
            <v>sc</v>
          </cell>
        </row>
        <row r="11498">
          <cell r="AP11498">
            <v>24119633</v>
          </cell>
          <cell r="AQ11498">
            <v>1001359</v>
          </cell>
          <cell r="AR11498" t="str">
            <v>sd</v>
          </cell>
          <cell r="AS11498">
            <v>44250</v>
          </cell>
          <cell r="AT11498" t="str">
            <v>-POLIZA ESTABILIDAD ACTIVA</v>
          </cell>
          <cell r="AV11498" t="str">
            <v>sc</v>
          </cell>
        </row>
        <row r="11499">
          <cell r="AP11499">
            <v>24123175</v>
          </cell>
          <cell r="AQ11499">
            <v>50007319</v>
          </cell>
          <cell r="AR11499" t="str">
            <v>sd</v>
          </cell>
          <cell r="AS11499">
            <v>44250</v>
          </cell>
          <cell r="AT11499" t="str">
            <v>-POLIZA ESTABILIDAD ACTIVA</v>
          </cell>
          <cell r="AV11499" t="str">
            <v>sc</v>
          </cell>
        </row>
        <row r="11500">
          <cell r="AP11500">
            <v>91011282</v>
          </cell>
          <cell r="AQ11500">
            <v>3002468</v>
          </cell>
          <cell r="AR11500" t="str">
            <v>sd</v>
          </cell>
          <cell r="AS11500">
            <v>42765</v>
          </cell>
          <cell r="AT11500" t="str">
            <v>Anden 1, Calzada2, Separador3, Calzada4, Anden5 -POLIZA ESTABILIDAD ACTIVA</v>
          </cell>
          <cell r="AV11500" t="str">
            <v>sc</v>
          </cell>
        </row>
        <row r="11501">
          <cell r="AP11501">
            <v>903705</v>
          </cell>
          <cell r="AQ11501">
            <v>12001241</v>
          </cell>
          <cell r="AR11501" t="str">
            <v>sd</v>
          </cell>
          <cell r="AS11501">
            <v>44250</v>
          </cell>
          <cell r="AT11501" t="str">
            <v>-POLIZA ESTABILIDAD ACTIVA</v>
          </cell>
          <cell r="AV11501" t="str">
            <v>sc</v>
          </cell>
        </row>
        <row r="11502">
          <cell r="AP11502">
            <v>143181</v>
          </cell>
          <cell r="AQ11502">
            <v>2000687</v>
          </cell>
          <cell r="AR11502" t="str">
            <v>sd</v>
          </cell>
          <cell r="AS11502">
            <v>42947</v>
          </cell>
          <cell r="AT11502" t="str">
            <v>Anden5-POLIZA ESTABILIDAD ACTIVA</v>
          </cell>
          <cell r="AV11502" t="str">
            <v>sc</v>
          </cell>
        </row>
        <row r="11503">
          <cell r="AP11503">
            <v>91018903</v>
          </cell>
          <cell r="AQ11503">
            <v>9000931</v>
          </cell>
          <cell r="AR11503" t="str">
            <v>sd</v>
          </cell>
          <cell r="AS11503">
            <v>42978</v>
          </cell>
          <cell r="AT11503" t="str">
            <v>Anden1-11 Calzada10-2-4-8 Ciclo6 Sep3-5-7-9-POLIZA ESTABILIDAD ACTIVA</v>
          </cell>
          <cell r="AV11503" t="str">
            <v>sc</v>
          </cell>
        </row>
        <row r="11504">
          <cell r="AP11504">
            <v>509132</v>
          </cell>
          <cell r="AQ11504">
            <v>11011589</v>
          </cell>
          <cell r="AR11504" t="str">
            <v>sd</v>
          </cell>
          <cell r="AS11504">
            <v>43577</v>
          </cell>
          <cell r="AT11504" t="str">
            <v>Calzada 4-POLIZA ESTABILIDAD ACTIVA</v>
          </cell>
          <cell r="AV11504" t="str">
            <v>sc</v>
          </cell>
        </row>
        <row r="11505">
          <cell r="AP11505">
            <v>509132</v>
          </cell>
          <cell r="AQ11505">
            <v>11011589</v>
          </cell>
          <cell r="AR11505" t="str">
            <v>sd</v>
          </cell>
          <cell r="AS11505">
            <v>43577</v>
          </cell>
          <cell r="AT11505" t="str">
            <v>Calzada 4-POLIZA ESTABILIDAD ACTIVA</v>
          </cell>
          <cell r="AV11505" t="str">
            <v>sc</v>
          </cell>
        </row>
        <row r="11506">
          <cell r="AP11506">
            <v>506372</v>
          </cell>
          <cell r="AQ11506">
            <v>11012137</v>
          </cell>
          <cell r="AR11506" t="str">
            <v>sd</v>
          </cell>
          <cell r="AS11506">
            <v>43797</v>
          </cell>
          <cell r="AT11506" t="str">
            <v>Calzada 2-6-POLIZA ESTABILIDAD ACTIVA</v>
          </cell>
          <cell r="AV11506" t="str">
            <v>sc</v>
          </cell>
        </row>
        <row r="11507">
          <cell r="AP11507">
            <v>183272</v>
          </cell>
          <cell r="AQ11507">
            <v>14000333</v>
          </cell>
          <cell r="AR11507" t="str">
            <v>sd</v>
          </cell>
          <cell r="AS11507">
            <v>42949</v>
          </cell>
          <cell r="AT11507" t="str">
            <v>Calzada2-POLIZA ESTABILIDAD ACTIVA</v>
          </cell>
          <cell r="AV11507" t="str">
            <v>POLIZA ESTABILIDAD ACTIVA IDU IDU 076/09 Vencimiento 1/8/2017</v>
          </cell>
        </row>
        <row r="11508">
          <cell r="AP11508">
            <v>24120989</v>
          </cell>
          <cell r="AQ11508">
            <v>14000195</v>
          </cell>
          <cell r="AR11508" t="str">
            <v>sd</v>
          </cell>
          <cell r="AS11508">
            <v>44250</v>
          </cell>
          <cell r="AT11508" t="str">
            <v>-POLIZA ESTABILIDAD ACTIVA</v>
          </cell>
          <cell r="AV11508" t="str">
            <v>sc</v>
          </cell>
        </row>
        <row r="11509">
          <cell r="AP11509">
            <v>600299</v>
          </cell>
          <cell r="AQ11509">
            <v>13000619</v>
          </cell>
          <cell r="AR11509" t="str">
            <v>sd</v>
          </cell>
          <cell r="AS11509">
            <v>43745</v>
          </cell>
          <cell r="AT11509" t="str">
            <v>Calzada 2-POLIZA ESTABILIDAD ACTIVA</v>
          </cell>
          <cell r="AV11509" t="str">
            <v>sc</v>
          </cell>
        </row>
        <row r="11510">
          <cell r="AP11510">
            <v>24120858</v>
          </cell>
          <cell r="AQ11510">
            <v>13000578</v>
          </cell>
          <cell r="AR11510" t="str">
            <v>sd</v>
          </cell>
          <cell r="AS11510">
            <v>44250</v>
          </cell>
          <cell r="AT11510" t="str">
            <v>-POLIZA ESTABILIDAD ACTIVA</v>
          </cell>
          <cell r="AV11510" t="str">
            <v>sc</v>
          </cell>
        </row>
        <row r="11511">
          <cell r="AP11511">
            <v>24120858</v>
          </cell>
          <cell r="AQ11511">
            <v>13000578</v>
          </cell>
          <cell r="AR11511" t="str">
            <v>sd</v>
          </cell>
          <cell r="AS11511">
            <v>42949</v>
          </cell>
          <cell r="AT11511" t="str">
            <v>Anden11 Ciclo12-POLIZA ESTABILIDAD ACTIVA</v>
          </cell>
          <cell r="AV11511" t="str">
            <v>sc</v>
          </cell>
        </row>
        <row r="11512">
          <cell r="AP11512">
            <v>516090</v>
          </cell>
          <cell r="AQ11512">
            <v>3000503</v>
          </cell>
          <cell r="AR11512" t="str">
            <v>sd</v>
          </cell>
          <cell r="AS11512">
            <v>43499</v>
          </cell>
          <cell r="AT11512" t="str">
            <v>-POLIZA ESTABILIDAD ACTIVA</v>
          </cell>
          <cell r="AV11512" t="str">
            <v>sc</v>
          </cell>
        </row>
        <row r="11513">
          <cell r="AP11513">
            <v>200021</v>
          </cell>
          <cell r="AQ11513">
            <v>4000006</v>
          </cell>
          <cell r="AR11513" t="str">
            <v>sd</v>
          </cell>
          <cell r="AS11513">
            <v>42999</v>
          </cell>
          <cell r="AT11513" t="str">
            <v>Anden1-11-3 Calzada10-4-6-8 Ciclo2 Sep5-7-9-POLIZA ESTABILIDAD ACTIVA</v>
          </cell>
          <cell r="AV11513" t="str">
            <v>sc</v>
          </cell>
        </row>
        <row r="11514">
          <cell r="AP11514">
            <v>91010478</v>
          </cell>
          <cell r="AQ11514">
            <v>50006217</v>
          </cell>
          <cell r="AR11514" t="str">
            <v>sd</v>
          </cell>
          <cell r="AS11514">
            <v>44466</v>
          </cell>
          <cell r="AT11514" t="str">
            <v>-POLIZA ESTABILIDAD ACTIVA</v>
          </cell>
          <cell r="AV11514" t="str">
            <v>POLIZA ACTIVA</v>
          </cell>
        </row>
        <row r="11515">
          <cell r="AP11515">
            <v>91011277</v>
          </cell>
          <cell r="AQ11515">
            <v>3002464</v>
          </cell>
          <cell r="AR11515" t="str">
            <v>sd</v>
          </cell>
          <cell r="AS11515">
            <v>42765</v>
          </cell>
          <cell r="AT11515" t="str">
            <v>Anden 1, Calzada2, Separador3, Calzada4, Anden5 -POLIZA ESTABILIDAD ACTIVA</v>
          </cell>
          <cell r="AV11515" t="str">
            <v>sc</v>
          </cell>
        </row>
        <row r="11516">
          <cell r="AP11516">
            <v>91011981</v>
          </cell>
          <cell r="AQ11516">
            <v>30001391</v>
          </cell>
          <cell r="AR11516" t="str">
            <v>sd</v>
          </cell>
          <cell r="AS11516">
            <v>43808</v>
          </cell>
          <cell r="AT11516" t="str">
            <v>Anden 1-3 Cicloruta 2 Calzada 4-POLIZA ESTABILIDAD ACTIVA</v>
          </cell>
          <cell r="AV11516" t="str">
            <v>sc</v>
          </cell>
        </row>
        <row r="11517">
          <cell r="AP11517">
            <v>91012395</v>
          </cell>
          <cell r="AQ11517">
            <v>50008270</v>
          </cell>
          <cell r="AR11517" t="str">
            <v>sd</v>
          </cell>
          <cell r="AS11517">
            <v>44250</v>
          </cell>
          <cell r="AT11517" t="str">
            <v>-POLIZA ESTABILIDAD ACTIVA</v>
          </cell>
          <cell r="AV11517" t="str">
            <v>sc</v>
          </cell>
        </row>
        <row r="11518">
          <cell r="AP11518">
            <v>528044</v>
          </cell>
          <cell r="AQ11518">
            <v>9004380</v>
          </cell>
          <cell r="AR11518" t="str">
            <v>sd</v>
          </cell>
          <cell r="AS11518">
            <v>43142</v>
          </cell>
          <cell r="AT11518" t="str">
            <v>Calzada2-POLIZA ESTABILIDAD ACTIVA</v>
          </cell>
          <cell r="AV11518" t="str">
            <v>sc</v>
          </cell>
        </row>
        <row r="11519">
          <cell r="AP11519">
            <v>306998</v>
          </cell>
          <cell r="AQ11519">
            <v>5007705</v>
          </cell>
          <cell r="AR11519" t="str">
            <v>sd</v>
          </cell>
          <cell r="AS11519">
            <v>42733</v>
          </cell>
          <cell r="AT11519" t="str">
            <v>Anden1-5 Calzada2-4 Sep3-POLIZA ESTABILIDAD ACTIVA</v>
          </cell>
          <cell r="AV11519" t="str">
            <v>sc</v>
          </cell>
        </row>
        <row r="11520">
          <cell r="AP11520">
            <v>465733</v>
          </cell>
          <cell r="AQ11520">
            <v>19012864</v>
          </cell>
          <cell r="AR11520" t="str">
            <v>sd</v>
          </cell>
          <cell r="AS11520">
            <v>44466</v>
          </cell>
          <cell r="AT11520" t="str">
            <v>-POLIZA ESTABILIDAD ACTIVA</v>
          </cell>
          <cell r="AV11520" t="str">
            <v>POLIZA ESTABILIDAD activa IDU 1718/22</v>
          </cell>
        </row>
        <row r="11521">
          <cell r="AP11521">
            <v>24123162</v>
          </cell>
          <cell r="AQ11521">
            <v>50007305</v>
          </cell>
          <cell r="AR11521" t="str">
            <v>sd</v>
          </cell>
          <cell r="AS11521">
            <v>44250</v>
          </cell>
          <cell r="AT11521" t="str">
            <v>-POLIZA ESTABILIDAD ACTIVA</v>
          </cell>
          <cell r="AV11521" t="str">
            <v>sc</v>
          </cell>
        </row>
        <row r="11522">
          <cell r="AP11522">
            <v>903795</v>
          </cell>
          <cell r="AQ11522">
            <v>12002160</v>
          </cell>
          <cell r="AR11522" t="str">
            <v>sd</v>
          </cell>
          <cell r="AS11522">
            <v>44250</v>
          </cell>
          <cell r="AT11522" t="str">
            <v>-POLIZA ESTABILIDAD ACTIVA</v>
          </cell>
          <cell r="AV11522" t="str">
            <v>sc</v>
          </cell>
        </row>
        <row r="11523">
          <cell r="AP11523">
            <v>517922</v>
          </cell>
          <cell r="AQ11523">
            <v>10006128</v>
          </cell>
          <cell r="AR11523" t="str">
            <v>sd</v>
          </cell>
          <cell r="AS11523">
            <v>43142</v>
          </cell>
          <cell r="AT11523" t="str">
            <v>Calzada2-POLIZA ESTABILIDAD ACTIVA</v>
          </cell>
          <cell r="AV11523" t="str">
            <v>sc</v>
          </cell>
        </row>
        <row r="11524">
          <cell r="AP11524">
            <v>200445</v>
          </cell>
          <cell r="AQ11524">
            <v>4007627</v>
          </cell>
          <cell r="AR11524" t="str">
            <v>sd</v>
          </cell>
          <cell r="AS11524">
            <v>42999</v>
          </cell>
          <cell r="AT11524" t="str">
            <v>Anden1-11-3 Calzada10-4-6-8 Ciclo2 Sep5-7-9-POLIZA ESTABILIDAD ACTIVA</v>
          </cell>
          <cell r="AV11524" t="str">
            <v>sc</v>
          </cell>
        </row>
        <row r="11525">
          <cell r="AP11525">
            <v>24120974</v>
          </cell>
          <cell r="AQ11525">
            <v>14000142</v>
          </cell>
          <cell r="AR11525" t="str">
            <v>sd</v>
          </cell>
          <cell r="AS11525">
            <v>44250</v>
          </cell>
          <cell r="AT11525" t="str">
            <v>-POLIZA ESTABILIDAD ACTIVA</v>
          </cell>
          <cell r="AV11525" t="str">
            <v>sc</v>
          </cell>
        </row>
        <row r="11526">
          <cell r="AP11526">
            <v>24119770</v>
          </cell>
          <cell r="AQ11526">
            <v>2000112</v>
          </cell>
          <cell r="AR11526" t="str">
            <v>sd</v>
          </cell>
          <cell r="AS11526">
            <v>43450</v>
          </cell>
          <cell r="AT11526" t="str">
            <v>Puente16-POLIZA ESTABILIDAD ACTIVA</v>
          </cell>
          <cell r="AV11526" t="str">
            <v>sc</v>
          </cell>
        </row>
        <row r="11527">
          <cell r="AP11527">
            <v>24119770</v>
          </cell>
          <cell r="AQ11527">
            <v>2000112</v>
          </cell>
          <cell r="AR11527" t="str">
            <v>sd</v>
          </cell>
          <cell r="AS11527">
            <v>42946</v>
          </cell>
          <cell r="AT11527" t="str">
            <v>Calzada4-8-POLIZA ESTABILIDAD ACTIVA</v>
          </cell>
          <cell r="AV11527" t="str">
            <v>sc</v>
          </cell>
        </row>
        <row r="11528">
          <cell r="AP11528">
            <v>24119770</v>
          </cell>
          <cell r="AQ11528">
            <v>2000112</v>
          </cell>
          <cell r="AR11528" t="str">
            <v>sd</v>
          </cell>
          <cell r="AS11528">
            <v>44250</v>
          </cell>
          <cell r="AT11528" t="str">
            <v>-POLIZA ESTABILIDAD ACTIVA</v>
          </cell>
          <cell r="AV11528" t="str">
            <v>sc</v>
          </cell>
        </row>
        <row r="11529">
          <cell r="AP11529">
            <v>24121673</v>
          </cell>
          <cell r="AQ11529">
            <v>50001544</v>
          </cell>
          <cell r="AR11529" t="str">
            <v>sd</v>
          </cell>
          <cell r="AS11529">
            <v>44187</v>
          </cell>
          <cell r="AT11529" t="str">
            <v>Calzada 2-POLIZA ESTABILIDAD ACTIVA</v>
          </cell>
          <cell r="AV11529" t="str">
            <v>sc</v>
          </cell>
        </row>
        <row r="11530">
          <cell r="AP11530">
            <v>24121069</v>
          </cell>
          <cell r="AQ11530">
            <v>14000505</v>
          </cell>
          <cell r="AR11530" t="str">
            <v>sd</v>
          </cell>
          <cell r="AS11530">
            <v>44099</v>
          </cell>
          <cell r="AT11530" t="str">
            <v>Calzada 4-6-8-10-POLIZA ESTABILIDAD Y CALIDAD ACTIVA</v>
          </cell>
          <cell r="AV11530" t="str">
            <v>sc</v>
          </cell>
        </row>
        <row r="11531">
          <cell r="AP11531">
            <v>91011283</v>
          </cell>
          <cell r="AQ11531">
            <v>3002468</v>
          </cell>
          <cell r="AR11531" t="str">
            <v>sd</v>
          </cell>
          <cell r="AS11531">
            <v>42765</v>
          </cell>
          <cell r="AT11531" t="str">
            <v>Anden 1, Calzada2, Separador3, Calzada4, Anden5 -POLIZA ESTABILIDAD ACTIVA</v>
          </cell>
          <cell r="AV11531" t="str">
            <v>sc</v>
          </cell>
        </row>
        <row r="11532">
          <cell r="AP11532">
            <v>91013925</v>
          </cell>
          <cell r="AQ11532">
            <v>50003504</v>
          </cell>
          <cell r="AR11532" t="str">
            <v>sd</v>
          </cell>
          <cell r="AS11532">
            <v>42927</v>
          </cell>
          <cell r="AT11532" t="str">
            <v>Anden5 Calzada4-POLIZA ESTABILIDAD ACTIVA</v>
          </cell>
          <cell r="AV11532" t="str">
            <v>sc</v>
          </cell>
        </row>
        <row r="11533">
          <cell r="AP11533">
            <v>320151</v>
          </cell>
          <cell r="AQ11533">
            <v>6000031</v>
          </cell>
          <cell r="AR11533" t="str">
            <v>sd</v>
          </cell>
          <cell r="AS11533">
            <v>42912</v>
          </cell>
          <cell r="AT11533" t="str">
            <v>Calzada2-POLIZA ESTABILIDAD ACTIVA</v>
          </cell>
          <cell r="AV11533" t="str">
            <v>sc</v>
          </cell>
        </row>
        <row r="11534">
          <cell r="AP11534">
            <v>294040</v>
          </cell>
          <cell r="AQ11534">
            <v>5001859</v>
          </cell>
          <cell r="AR11534" t="str">
            <v>sd</v>
          </cell>
          <cell r="AS11534">
            <v>43307</v>
          </cell>
          <cell r="AT11534" t="str">
            <v>Calzada2-4-POLIZA ESTABILIDAD ACTIVA</v>
          </cell>
          <cell r="AV11534" t="str">
            <v>sc</v>
          </cell>
        </row>
        <row r="11535">
          <cell r="AP11535">
            <v>506121</v>
          </cell>
          <cell r="AQ11535">
            <v>1001529</v>
          </cell>
          <cell r="AR11535" t="str">
            <v>sd</v>
          </cell>
          <cell r="AS11535">
            <v>42946</v>
          </cell>
          <cell r="AT11535" t="str">
            <v>Calzada10-POLIZA ESTABILIDAD ACTIVA</v>
          </cell>
          <cell r="AV11535" t="str">
            <v>sc</v>
          </cell>
        </row>
        <row r="11536">
          <cell r="AP11536">
            <v>506121</v>
          </cell>
          <cell r="AQ11536">
            <v>1001529</v>
          </cell>
          <cell r="AR11536" t="str">
            <v>sd</v>
          </cell>
          <cell r="AS11536">
            <v>44250</v>
          </cell>
          <cell r="AT11536" t="str">
            <v>-POLIZA ESTABILIDAD ACTIVA</v>
          </cell>
          <cell r="AV11536" t="str">
            <v>sc</v>
          </cell>
        </row>
        <row r="11537">
          <cell r="AP11537">
            <v>519757</v>
          </cell>
          <cell r="AQ11537">
            <v>8002479</v>
          </cell>
          <cell r="AR11537" t="str">
            <v>sd</v>
          </cell>
          <cell r="AS11537">
            <v>44099</v>
          </cell>
          <cell r="AT11537" t="str">
            <v>Calzada 2-4-6-POLIZA ESTABILIDAD Y CALIDAD ACTIVA</v>
          </cell>
          <cell r="AV11537" t="str">
            <v>sc</v>
          </cell>
        </row>
        <row r="11538">
          <cell r="AP11538">
            <v>24123176</v>
          </cell>
          <cell r="AQ11538">
            <v>50007320</v>
          </cell>
          <cell r="AR11538" t="str">
            <v>sd</v>
          </cell>
          <cell r="AS11538">
            <v>44250</v>
          </cell>
          <cell r="AT11538" t="str">
            <v>-POLIZA ESTABILIDAD ACTIVA</v>
          </cell>
          <cell r="AV11538" t="str">
            <v>sc</v>
          </cell>
        </row>
        <row r="11539">
          <cell r="AP11539">
            <v>506065</v>
          </cell>
          <cell r="AQ11539">
            <v>1001309</v>
          </cell>
          <cell r="AR11539" t="str">
            <v>sd</v>
          </cell>
          <cell r="AS11539">
            <v>44250</v>
          </cell>
          <cell r="AT11539" t="str">
            <v>-POLIZA ESTABILIDAD ACTIVA</v>
          </cell>
          <cell r="AV11539" t="str">
            <v>sc</v>
          </cell>
        </row>
        <row r="11540">
          <cell r="AP11540">
            <v>903780</v>
          </cell>
          <cell r="AQ11540">
            <v>12002045</v>
          </cell>
          <cell r="AR11540" t="str">
            <v>sd</v>
          </cell>
          <cell r="AS11540">
            <v>44250</v>
          </cell>
          <cell r="AT11540" t="str">
            <v>-POLIZA ESTABILIDAD ACTIVA</v>
          </cell>
          <cell r="AV11540" t="str">
            <v>sc</v>
          </cell>
        </row>
        <row r="11541">
          <cell r="AP11541">
            <v>903780</v>
          </cell>
          <cell r="AQ11541">
            <v>12002045</v>
          </cell>
          <cell r="AR11541" t="str">
            <v>sd</v>
          </cell>
          <cell r="AS11541">
            <v>44250</v>
          </cell>
          <cell r="AT11541" t="str">
            <v>-POLIZA ESTABILIDAD ACTIVA</v>
          </cell>
          <cell r="AV11541" t="str">
            <v>sc</v>
          </cell>
        </row>
        <row r="11542">
          <cell r="AP11542">
            <v>24120952</v>
          </cell>
          <cell r="AQ11542">
            <v>14000023</v>
          </cell>
          <cell r="AR11542" t="str">
            <v>sd</v>
          </cell>
          <cell r="AS11542">
            <v>44018</v>
          </cell>
          <cell r="AT11542" t="str">
            <v>Puente 12-POLIZA ESTABILIDAD ACTIVA</v>
          </cell>
          <cell r="AV11542" t="str">
            <v>sc</v>
          </cell>
        </row>
        <row r="11543">
          <cell r="AP11543">
            <v>24120952</v>
          </cell>
          <cell r="AQ11543">
            <v>14000023</v>
          </cell>
          <cell r="AR11543" t="str">
            <v>sd</v>
          </cell>
          <cell r="AS11543">
            <v>44250</v>
          </cell>
          <cell r="AT11543" t="str">
            <v>-POLIZA ESTABILIDAD ACTIVA</v>
          </cell>
          <cell r="AV11543" t="str">
            <v>sc</v>
          </cell>
        </row>
        <row r="11544">
          <cell r="AP11544">
            <v>511095</v>
          </cell>
          <cell r="AQ11544">
            <v>14000889</v>
          </cell>
          <cell r="AR11544" t="str">
            <v>sd</v>
          </cell>
          <cell r="AS11544">
            <v>44172</v>
          </cell>
          <cell r="AT11544" t="str">
            <v>Calzada 4-6 Separador 5-POLIZA ESTABILIDAD ACTIVA</v>
          </cell>
          <cell r="AV11544" t="str">
            <v>sc</v>
          </cell>
        </row>
        <row r="11545">
          <cell r="AP11545">
            <v>91016073</v>
          </cell>
          <cell r="AQ11545">
            <v>50005758</v>
          </cell>
          <cell r="AR11545" t="str">
            <v>sd</v>
          </cell>
          <cell r="AS11545">
            <v>44466</v>
          </cell>
          <cell r="AT11545" t="str">
            <v>-POLIZA ESTABILIDAD ACTIVA</v>
          </cell>
          <cell r="AV11545" t="str">
            <v>POLIZA ESTABILIDAD activa IDU 1718/23</v>
          </cell>
        </row>
        <row r="11546">
          <cell r="AP11546">
            <v>91019183</v>
          </cell>
          <cell r="AQ11546">
            <v>50007417</v>
          </cell>
          <cell r="AR11546" t="str">
            <v>sd</v>
          </cell>
          <cell r="AS11546">
            <v>42878</v>
          </cell>
          <cell r="AT11546" t="str">
            <v>Anden5-POLIZA ESTABILIDAD ACTIVA</v>
          </cell>
          <cell r="AV11546" t="str">
            <v>sc</v>
          </cell>
        </row>
        <row r="11547">
          <cell r="AP11547">
            <v>505101</v>
          </cell>
          <cell r="AQ11547">
            <v>1003546</v>
          </cell>
          <cell r="AR11547" t="str">
            <v>sd</v>
          </cell>
          <cell r="AS11547">
            <v>44250</v>
          </cell>
          <cell r="AT11547" t="str">
            <v>-POLIZA ESTABILIDAD ACTIVA</v>
          </cell>
          <cell r="AV11547" t="str">
            <v>sc</v>
          </cell>
        </row>
        <row r="11548">
          <cell r="AP11548">
            <v>505101</v>
          </cell>
          <cell r="AQ11548">
            <v>1003546</v>
          </cell>
          <cell r="AR11548" t="str">
            <v>sd</v>
          </cell>
          <cell r="AS11548">
            <v>42946</v>
          </cell>
          <cell r="AT11548" t="str">
            <v>Calzada12-POLIZA ESTABILIDAD ACTIVA</v>
          </cell>
          <cell r="AV11548" t="str">
            <v>sc</v>
          </cell>
        </row>
        <row r="11549">
          <cell r="AP11549">
            <v>517952</v>
          </cell>
          <cell r="AQ11549">
            <v>10006057</v>
          </cell>
          <cell r="AR11549" t="str">
            <v>sd</v>
          </cell>
          <cell r="AS11549">
            <v>43142</v>
          </cell>
          <cell r="AT11549" t="str">
            <v>Calzada2-POLIZA ESTABILIDAD ACTIVA</v>
          </cell>
          <cell r="AV11549" t="str">
            <v>sc</v>
          </cell>
        </row>
        <row r="11550">
          <cell r="AP11550">
            <v>200331</v>
          </cell>
          <cell r="AQ11550">
            <v>4000120</v>
          </cell>
          <cell r="AR11550" t="str">
            <v>sd</v>
          </cell>
          <cell r="AS11550">
            <v>42999</v>
          </cell>
          <cell r="AT11550" t="str">
            <v>Anden1-11-3 Calzada10-4-6-8 Ciclo2 Sep5-7-9-POLIZA ESTABILIDAD ACTIVA</v>
          </cell>
          <cell r="AV11550" t="str">
            <v>sc</v>
          </cell>
        </row>
        <row r="11551">
          <cell r="AP11551">
            <v>903126</v>
          </cell>
          <cell r="AQ11551">
            <v>50008284</v>
          </cell>
          <cell r="AR11551" t="str">
            <v>sd</v>
          </cell>
          <cell r="AS11551">
            <v>44250</v>
          </cell>
          <cell r="AT11551" t="str">
            <v>-POLIZA ESTABILIDAD ACTIVA</v>
          </cell>
          <cell r="AV11551" t="str">
            <v>sc</v>
          </cell>
        </row>
        <row r="11552">
          <cell r="AP11552">
            <v>902712</v>
          </cell>
          <cell r="AQ11552">
            <v>13000761</v>
          </cell>
          <cell r="AR11552" t="str">
            <v>sd</v>
          </cell>
          <cell r="AS11552">
            <v>44250</v>
          </cell>
          <cell r="AT11552" t="str">
            <v>-POLIZA ESTABILIDAD ACTIVA</v>
          </cell>
          <cell r="AV11552" t="str">
            <v>sc</v>
          </cell>
        </row>
        <row r="11553">
          <cell r="AP11553">
            <v>902712</v>
          </cell>
          <cell r="AQ11553">
            <v>13000761</v>
          </cell>
          <cell r="AR11553" t="str">
            <v>sd</v>
          </cell>
          <cell r="AS11553">
            <v>42949</v>
          </cell>
          <cell r="AT11553" t="str">
            <v>Anden13 Ciclo14-POLIZA ESTABILIDAD ACTIVA</v>
          </cell>
          <cell r="AV11553" t="str">
            <v>sc</v>
          </cell>
        </row>
        <row r="11554">
          <cell r="AP11554">
            <v>91011280</v>
          </cell>
          <cell r="AQ11554">
            <v>3002466</v>
          </cell>
          <cell r="AR11554" t="str">
            <v>sd</v>
          </cell>
          <cell r="AS11554">
            <v>42765</v>
          </cell>
          <cell r="AT11554" t="str">
            <v>Anden 1, Calzada2, Separador3, Calzada4, Anden5 -POLIZA ESTABILIDAD ACTIVA</v>
          </cell>
          <cell r="AV11554" t="str">
            <v>sc</v>
          </cell>
        </row>
        <row r="11555">
          <cell r="AP11555">
            <v>903628</v>
          </cell>
          <cell r="AQ11555">
            <v>12000778</v>
          </cell>
          <cell r="AR11555" t="str">
            <v>sd</v>
          </cell>
          <cell r="AS11555">
            <v>44250</v>
          </cell>
          <cell r="AT11555" t="str">
            <v>-POLIZA ESTABILIDAD ACTIVA</v>
          </cell>
          <cell r="AV11555" t="str">
            <v>sc</v>
          </cell>
        </row>
        <row r="11556">
          <cell r="AP11556">
            <v>91011263</v>
          </cell>
          <cell r="AQ11556">
            <v>3001111</v>
          </cell>
          <cell r="AR11556" t="str">
            <v>sd</v>
          </cell>
          <cell r="AS11556">
            <v>42765</v>
          </cell>
          <cell r="AT11556" t="str">
            <v>Anden 1, Calzada2, Separador3, Calzada4, Anden5 -POLIZA ESTABILIDAD ACTIVA</v>
          </cell>
          <cell r="AV11556" t="str">
            <v>sc</v>
          </cell>
        </row>
        <row r="11557">
          <cell r="AP11557">
            <v>24120903</v>
          </cell>
          <cell r="AQ11557">
            <v>3000755</v>
          </cell>
          <cell r="AR11557" t="str">
            <v>sd</v>
          </cell>
          <cell r="AS11557">
            <v>43499</v>
          </cell>
          <cell r="AT11557" t="str">
            <v>-POLIZA ESTABILIDAD ACTIVA</v>
          </cell>
          <cell r="AV11557" t="str">
            <v>sc</v>
          </cell>
        </row>
        <row r="11558">
          <cell r="AP11558">
            <v>24121067</v>
          </cell>
          <cell r="AQ11558">
            <v>14000488</v>
          </cell>
          <cell r="AR11558" t="str">
            <v>sd</v>
          </cell>
          <cell r="AS11558">
            <v>44250</v>
          </cell>
          <cell r="AT11558" t="str">
            <v>-POLIZA ESTABILIDAD ACTIVA</v>
          </cell>
          <cell r="AV11558" t="str">
            <v>sc</v>
          </cell>
        </row>
        <row r="11559">
          <cell r="AP11559">
            <v>902955</v>
          </cell>
          <cell r="AQ11559">
            <v>13000310</v>
          </cell>
          <cell r="AR11559" t="str">
            <v>sd</v>
          </cell>
          <cell r="AS11559">
            <v>44250</v>
          </cell>
          <cell r="AT11559" t="str">
            <v>-POLIZA ESTABILIDAD ACTIVA</v>
          </cell>
          <cell r="AV11559" t="str">
            <v>sc</v>
          </cell>
        </row>
        <row r="11560">
          <cell r="AP11560">
            <v>91015831</v>
          </cell>
          <cell r="AQ11560">
            <v>5007122</v>
          </cell>
          <cell r="AR11560" t="str">
            <v>sd</v>
          </cell>
          <cell r="AS11560">
            <v>42733</v>
          </cell>
          <cell r="AT11560" t="str">
            <v>Anden1-5 Calzada2-4 Sep3-POLIZA ESTABILIDAD ACTIVA</v>
          </cell>
          <cell r="AV11560" t="str">
            <v>sc</v>
          </cell>
        </row>
        <row r="11561">
          <cell r="AP11561">
            <v>91010715</v>
          </cell>
          <cell r="AQ11561">
            <v>1006239</v>
          </cell>
          <cell r="AR11561" t="str">
            <v>sd</v>
          </cell>
          <cell r="AS11561">
            <v>43412</v>
          </cell>
          <cell r="AT11561" t="str">
            <v>Anden 1-7 Calzada 2-4 Separador 3-5 Cicloruta 6-POLIZA ESTABILIDAD ACTIVA</v>
          </cell>
          <cell r="AV11561" t="str">
            <v>sc</v>
          </cell>
        </row>
        <row r="11562">
          <cell r="AP11562">
            <v>513322</v>
          </cell>
          <cell r="AQ11562">
            <v>13000009</v>
          </cell>
          <cell r="AR11562" t="str">
            <v>sd</v>
          </cell>
          <cell r="AS11562">
            <v>43845</v>
          </cell>
          <cell r="AT11562" t="str">
            <v>Anden 5-POLIZA ESTABILIDAD ACTIVA</v>
          </cell>
          <cell r="AV11562" t="str">
            <v>sc</v>
          </cell>
        </row>
        <row r="11563">
          <cell r="AP11563">
            <v>176983</v>
          </cell>
          <cell r="AQ11563">
            <v>11001319</v>
          </cell>
          <cell r="AR11563" t="str">
            <v>sd</v>
          </cell>
          <cell r="AS11563">
            <v>43131</v>
          </cell>
          <cell r="AT11563" t="str">
            <v>Anden1 Calzada2-POLIZA ESTABILIDAD ACTIVA</v>
          </cell>
          <cell r="AV11563" t="str">
            <v>sc</v>
          </cell>
        </row>
        <row r="11564">
          <cell r="AP11564">
            <v>91024941</v>
          </cell>
          <cell r="AQ11564">
            <v>6000070</v>
          </cell>
          <cell r="AR11564" t="str">
            <v>sd</v>
          </cell>
          <cell r="AS11564">
            <v>43748</v>
          </cell>
          <cell r="AT11564" t="str">
            <v>Anden 9-POLIZA ESTABILIDAD ACTIVA</v>
          </cell>
          <cell r="AV11564" t="str">
            <v>sc</v>
          </cell>
        </row>
        <row r="11565">
          <cell r="AP11565">
            <v>91020712</v>
          </cell>
          <cell r="AQ11565">
            <v>11008667</v>
          </cell>
          <cell r="AR11565" t="str">
            <v>sd</v>
          </cell>
          <cell r="AS11565">
            <v>44096</v>
          </cell>
          <cell r="AT11565" t="str">
            <v>Anden 1-9-POLIZA ESTABILIDAD ACTIVA</v>
          </cell>
          <cell r="AV11565" t="str">
            <v>sc</v>
          </cell>
        </row>
        <row r="11566">
          <cell r="AP11566">
            <v>212256</v>
          </cell>
          <cell r="AQ11566">
            <v>4005725</v>
          </cell>
          <cell r="AR11566" t="str">
            <v>sd</v>
          </cell>
          <cell r="AS11566">
            <v>43523</v>
          </cell>
          <cell r="AT11566" t="str">
            <v>Calzada2-POLIZA ESTABILIDAD ACTIVA</v>
          </cell>
          <cell r="AV11566" t="str">
            <v>sc</v>
          </cell>
        </row>
        <row r="11567">
          <cell r="AP11567">
            <v>91010987</v>
          </cell>
          <cell r="AQ11567">
            <v>50009410</v>
          </cell>
          <cell r="AR11567" t="str">
            <v>sd</v>
          </cell>
          <cell r="AS11567">
            <v>43821</v>
          </cell>
          <cell r="AT11567" t="str">
            <v>Calzada2-POLIZA ESTABILIDAD ACTIVA</v>
          </cell>
          <cell r="AV11567" t="str">
            <v>POLIZA ESTABILIDAD ACTIVA IDU 083/12 VENCE EN 21/12/2019</v>
          </cell>
        </row>
        <row r="11568">
          <cell r="AP11568">
            <v>91010964</v>
          </cell>
          <cell r="AQ11568">
            <v>1006253</v>
          </cell>
          <cell r="AR11568" t="str">
            <v>sd</v>
          </cell>
          <cell r="AS11568">
            <v>44250</v>
          </cell>
          <cell r="AT11568" t="str">
            <v>-POLIZA ESTABILIDAD ACTIVA</v>
          </cell>
          <cell r="AV11568" t="str">
            <v>sc</v>
          </cell>
        </row>
        <row r="11569">
          <cell r="AP11569">
            <v>503406</v>
          </cell>
          <cell r="AQ11569">
            <v>1003147</v>
          </cell>
          <cell r="AR11569" t="str">
            <v>sd</v>
          </cell>
          <cell r="AS11569">
            <v>43412</v>
          </cell>
          <cell r="AT11569" t="str">
            <v>Anden 1-7 Calzada 2-4 Separador 3-5 Cicloruta 6-POLIZA ESTABILIDAD ACTIVA</v>
          </cell>
          <cell r="AV11569" t="str">
            <v>sc</v>
          </cell>
        </row>
        <row r="11570">
          <cell r="AP11570">
            <v>902748</v>
          </cell>
          <cell r="AQ11570">
            <v>13001251</v>
          </cell>
          <cell r="AR11570" t="str">
            <v>sd</v>
          </cell>
          <cell r="AS11570">
            <v>44018</v>
          </cell>
          <cell r="AT11570" t="str">
            <v>Puente 14-POLIZA ESTABILIDAD ACTIVA</v>
          </cell>
          <cell r="AV11570" t="str">
            <v>sc</v>
          </cell>
        </row>
        <row r="11571">
          <cell r="AP11571">
            <v>902748</v>
          </cell>
          <cell r="AQ11571">
            <v>13001251</v>
          </cell>
          <cell r="AR11571" t="str">
            <v>sd</v>
          </cell>
          <cell r="AS11571">
            <v>44250</v>
          </cell>
          <cell r="AT11571" t="str">
            <v>-POLIZA ESTABILIDAD ACTIVA</v>
          </cell>
          <cell r="AV11571" t="str">
            <v>sc</v>
          </cell>
        </row>
        <row r="11572">
          <cell r="AP11572">
            <v>24123868</v>
          </cell>
          <cell r="AQ11572">
            <v>30001427</v>
          </cell>
          <cell r="AR11572" t="str">
            <v>sd</v>
          </cell>
          <cell r="AS11572">
            <v>42999</v>
          </cell>
          <cell r="AT11572" t="str">
            <v>Anden1-11-3 Calzada10-4-6-8 Ciclo2 Sep5-7-9-POLIZA ESTABILIDAD ACTIVA</v>
          </cell>
          <cell r="AV11572" t="str">
            <v>sc</v>
          </cell>
        </row>
        <row r="11573">
          <cell r="AP11573">
            <v>24122411</v>
          </cell>
          <cell r="AQ11573">
            <v>50006642</v>
          </cell>
          <cell r="AR11573" t="str">
            <v>sd</v>
          </cell>
          <cell r="AS11573">
            <v>44099</v>
          </cell>
          <cell r="AT11573" t="str">
            <v>Calzada 2-4-6-POLIZA ESTABILIDAD Y CALIDAD ACTIVA</v>
          </cell>
          <cell r="AV11573" t="str">
            <v>sc</v>
          </cell>
        </row>
        <row r="11574">
          <cell r="AP11574">
            <v>91014489</v>
          </cell>
          <cell r="AQ11574">
            <v>50009245</v>
          </cell>
          <cell r="AR11574" t="str">
            <v>sd</v>
          </cell>
          <cell r="AS11574">
            <v>43748</v>
          </cell>
          <cell r="AT11574" t="str">
            <v>Anden 1-POLIZA ESTABILIDAD ACTIVA</v>
          </cell>
          <cell r="AV11574" t="str">
            <v>VIABLE</v>
          </cell>
        </row>
        <row r="11575">
          <cell r="AP11575">
            <v>91014489</v>
          </cell>
          <cell r="AQ11575">
            <v>50009245</v>
          </cell>
          <cell r="AR11575" t="str">
            <v>sd</v>
          </cell>
          <cell r="AS11575">
            <v>43006</v>
          </cell>
          <cell r="AT11575" t="str">
            <v>Anden1 Calzada2-POLIZA ESTABILIDAD ACTIVA</v>
          </cell>
          <cell r="AV11575" t="str">
            <v>VIABLE</v>
          </cell>
        </row>
        <row r="11576">
          <cell r="AP11576">
            <v>903884</v>
          </cell>
          <cell r="AQ11576">
            <v>12002613</v>
          </cell>
          <cell r="AR11576" t="str">
            <v>sd</v>
          </cell>
          <cell r="AS11576">
            <v>44250</v>
          </cell>
          <cell r="AT11576" t="str">
            <v>-POLIZA ESTABILIDAD ACTIVA</v>
          </cell>
          <cell r="AV11576" t="str">
            <v>sc</v>
          </cell>
        </row>
        <row r="11577">
          <cell r="AP11577">
            <v>903884</v>
          </cell>
          <cell r="AQ11577">
            <v>12002613</v>
          </cell>
          <cell r="AR11577" t="str">
            <v>sd</v>
          </cell>
          <cell r="AS11577">
            <v>44250</v>
          </cell>
          <cell r="AT11577" t="str">
            <v>-POLIZA ESTABILIDAD ACTIVA</v>
          </cell>
          <cell r="AV11577" t="str">
            <v>sc</v>
          </cell>
        </row>
        <row r="11578">
          <cell r="AP11578">
            <v>24122692</v>
          </cell>
          <cell r="AQ11578">
            <v>50006938</v>
          </cell>
          <cell r="AR11578" t="str">
            <v>sd</v>
          </cell>
          <cell r="AS11578">
            <v>44250</v>
          </cell>
          <cell r="AT11578" t="str">
            <v>-POLIZA ESTABILIDAD ACTIVA</v>
          </cell>
          <cell r="AV11578" t="str">
            <v>sc</v>
          </cell>
        </row>
        <row r="11579">
          <cell r="AP11579">
            <v>903867</v>
          </cell>
          <cell r="AQ11579">
            <v>12002556</v>
          </cell>
          <cell r="AR11579" t="str">
            <v>sd</v>
          </cell>
          <cell r="AS11579">
            <v>44250</v>
          </cell>
          <cell r="AT11579" t="str">
            <v>-POLIZA ESTABILIDAD ACTIVA</v>
          </cell>
          <cell r="AV11579" t="str">
            <v>sc</v>
          </cell>
        </row>
        <row r="11580">
          <cell r="AP11580">
            <v>903867</v>
          </cell>
          <cell r="AQ11580">
            <v>12002556</v>
          </cell>
          <cell r="AR11580" t="str">
            <v>sd</v>
          </cell>
          <cell r="AS11580">
            <v>44250</v>
          </cell>
          <cell r="AT11580" t="str">
            <v>-POLIZA ESTABILIDAD ACTIVA</v>
          </cell>
          <cell r="AV11580" t="str">
            <v>sc</v>
          </cell>
        </row>
        <row r="11581">
          <cell r="AP11581">
            <v>24120970</v>
          </cell>
          <cell r="AQ11581">
            <v>14000082</v>
          </cell>
          <cell r="AR11581" t="str">
            <v>sd</v>
          </cell>
          <cell r="AS11581">
            <v>44250</v>
          </cell>
          <cell r="AT11581" t="str">
            <v>-POLIZA ESTABILIDAD ACTIVA</v>
          </cell>
          <cell r="AV11581" t="str">
            <v>sc</v>
          </cell>
        </row>
        <row r="11582">
          <cell r="AP11582">
            <v>24119753</v>
          </cell>
          <cell r="AQ11582">
            <v>1006376</v>
          </cell>
          <cell r="AR11582" t="str">
            <v>sd</v>
          </cell>
          <cell r="AS11582">
            <v>44250</v>
          </cell>
          <cell r="AT11582" t="str">
            <v>-POLIZA ESTABILIDAD ACTIVA</v>
          </cell>
          <cell r="AV11582" t="str">
            <v>sc</v>
          </cell>
        </row>
        <row r="11583">
          <cell r="AP11583">
            <v>24119916</v>
          </cell>
          <cell r="AQ11583">
            <v>8002345</v>
          </cell>
          <cell r="AR11583" t="str">
            <v>sd</v>
          </cell>
          <cell r="AS11583">
            <v>44099</v>
          </cell>
          <cell r="AT11583" t="str">
            <v>Calzada 4-6-POLIZA ESTABILIDAD Y CALIDAD ACTIVA</v>
          </cell>
          <cell r="AV11583" t="str">
            <v>sc</v>
          </cell>
        </row>
        <row r="11584">
          <cell r="AP11584">
            <v>509092</v>
          </cell>
          <cell r="AQ11584">
            <v>12000004</v>
          </cell>
          <cell r="AR11584" t="str">
            <v>sd</v>
          </cell>
          <cell r="AS11584">
            <v>42735</v>
          </cell>
          <cell r="AT11584" t="str">
            <v>Calzada2-POLIZA ESTABILIDAD ACTIVA</v>
          </cell>
          <cell r="AV11584" t="str">
            <v>sc</v>
          </cell>
        </row>
        <row r="11585">
          <cell r="AP11585">
            <v>519221</v>
          </cell>
          <cell r="AQ11585">
            <v>13000011</v>
          </cell>
          <cell r="AR11585" t="str">
            <v>sd</v>
          </cell>
          <cell r="AS11585">
            <v>43845</v>
          </cell>
          <cell r="AT11585" t="str">
            <v>Anden 7-POLIZA ESTABILIDAD ACTIVA</v>
          </cell>
          <cell r="AV11585" t="str">
            <v>sc</v>
          </cell>
        </row>
        <row r="11586">
          <cell r="AP11586">
            <v>902789</v>
          </cell>
          <cell r="AQ11586">
            <v>13001510</v>
          </cell>
          <cell r="AR11586" t="str">
            <v>sd</v>
          </cell>
          <cell r="AS11586">
            <v>44250</v>
          </cell>
          <cell r="AT11586" t="str">
            <v>-POLIZA ESTABILIDAD ACTIVA</v>
          </cell>
          <cell r="AV11586" t="str">
            <v>sc</v>
          </cell>
        </row>
        <row r="11587">
          <cell r="AP11587">
            <v>904377</v>
          </cell>
          <cell r="AQ11587">
            <v>30001890</v>
          </cell>
          <cell r="AR11587" t="str">
            <v>sd</v>
          </cell>
          <cell r="AS11587">
            <v>43499</v>
          </cell>
          <cell r="AT11587" t="str">
            <v>-POLIZA ESTABILIDAD ACTIVA</v>
          </cell>
          <cell r="AV11587" t="str">
            <v>sc</v>
          </cell>
        </row>
        <row r="11588">
          <cell r="AP11588">
            <v>91012389</v>
          </cell>
          <cell r="AQ11588">
            <v>50008270</v>
          </cell>
          <cell r="AR11588" t="str">
            <v>sd</v>
          </cell>
          <cell r="AS11588">
            <v>44250</v>
          </cell>
          <cell r="AT11588" t="str">
            <v>-POLIZA ESTABILIDAD ACTIVA</v>
          </cell>
          <cell r="AV11588" t="str">
            <v>sc</v>
          </cell>
        </row>
        <row r="11589">
          <cell r="AP11589">
            <v>143767</v>
          </cell>
          <cell r="AQ11589">
            <v>3000449</v>
          </cell>
          <cell r="AR11589" t="str">
            <v>sd</v>
          </cell>
          <cell r="AS11589">
            <v>43499</v>
          </cell>
          <cell r="AT11589" t="str">
            <v>-POLIZA ESTABILIDAD ACTIVA</v>
          </cell>
          <cell r="AV11589" t="str">
            <v>POLIZA ESTABILIDAD ACTIVA Vencimiento 2/2/2019 Contrato IDU 136/07</v>
          </cell>
        </row>
        <row r="11590">
          <cell r="AP11590">
            <v>355707</v>
          </cell>
          <cell r="AQ11590">
            <v>7002179</v>
          </cell>
          <cell r="AR11590" t="str">
            <v>sd</v>
          </cell>
          <cell r="AS11590">
            <v>44466</v>
          </cell>
          <cell r="AT11590" t="str">
            <v>-POLIZA ESTABILIDAD ACTIVA</v>
          </cell>
          <cell r="AV11590" t="str">
            <v>sc</v>
          </cell>
        </row>
        <row r="11591">
          <cell r="AP11591">
            <v>606022</v>
          </cell>
          <cell r="AQ11591">
            <v>18001625</v>
          </cell>
          <cell r="AR11591" t="str">
            <v>sd</v>
          </cell>
          <cell r="AS11591">
            <v>43065</v>
          </cell>
          <cell r="AT11591" t="str">
            <v>Calzada6-POLIZA ESTABILIDAD ACTIVA</v>
          </cell>
          <cell r="AV11591" t="str">
            <v>sc</v>
          </cell>
        </row>
        <row r="11592">
          <cell r="AP11592">
            <v>91015842</v>
          </cell>
          <cell r="AQ11592">
            <v>5007708</v>
          </cell>
          <cell r="AR11592" t="str">
            <v>sd</v>
          </cell>
          <cell r="AS11592">
            <v>42733</v>
          </cell>
          <cell r="AT11592" t="str">
            <v>Anden1-5 Calzada2-4 Sep3-POLIZA ESTABILIDAD ACTIVA</v>
          </cell>
          <cell r="AV11592" t="str">
            <v>sc</v>
          </cell>
        </row>
        <row r="11593">
          <cell r="AP11593">
            <v>440017</v>
          </cell>
          <cell r="AQ11593">
            <v>19000004</v>
          </cell>
          <cell r="AR11593" t="str">
            <v>sd</v>
          </cell>
          <cell r="AS11593">
            <v>44187</v>
          </cell>
          <cell r="AT11593" t="str">
            <v>Separador 3 Anden 9-POLIZA ESTABILIDAD ACTIVA</v>
          </cell>
          <cell r="AV11593" t="str">
            <v>sc</v>
          </cell>
        </row>
        <row r="11594">
          <cell r="AP11594">
            <v>91018854</v>
          </cell>
          <cell r="AQ11594">
            <v>9004289</v>
          </cell>
          <cell r="AR11594" t="str">
            <v>sd</v>
          </cell>
          <cell r="AS11594">
            <v>42978</v>
          </cell>
          <cell r="AT11594" t="str">
            <v>Anden1-11 Calzada10-2-4-8 Ciclo6 Sep3-5-7-9-POLIZA ESTABILIDAD ACTIVA</v>
          </cell>
          <cell r="AV11594" t="str">
            <v>sc</v>
          </cell>
        </row>
        <row r="11595">
          <cell r="AP11595">
            <v>24123468</v>
          </cell>
          <cell r="AQ11595">
            <v>50008259</v>
          </cell>
          <cell r="AR11595" t="str">
            <v>sd</v>
          </cell>
          <cell r="AS11595">
            <v>44250</v>
          </cell>
          <cell r="AT11595" t="str">
            <v>-POLIZA ESTABILIDAD ACTIVA</v>
          </cell>
          <cell r="AV11595" t="str">
            <v>sc</v>
          </cell>
        </row>
        <row r="11596">
          <cell r="AP11596">
            <v>91012243</v>
          </cell>
          <cell r="AQ11596">
            <v>13001764</v>
          </cell>
          <cell r="AR11596" t="str">
            <v>sd</v>
          </cell>
          <cell r="AS11596">
            <v>43745</v>
          </cell>
          <cell r="AT11596" t="str">
            <v>Calzada 2, Calzada 4, Calzada 6-POLIZA ESTABILIDAD ACTIVA</v>
          </cell>
          <cell r="AV11596" t="str">
            <v>sc</v>
          </cell>
        </row>
        <row r="11597">
          <cell r="AP11597">
            <v>91014488</v>
          </cell>
          <cell r="AQ11597">
            <v>9003020</v>
          </cell>
          <cell r="AR11597" t="str">
            <v>sd</v>
          </cell>
          <cell r="AS11597">
            <v>43006</v>
          </cell>
          <cell r="AT11597" t="str">
            <v>Anden1 Calzada2-POLIZA ESTABILIDAD ACTIVA</v>
          </cell>
          <cell r="AV11597" t="str">
            <v>VIABLE</v>
          </cell>
        </row>
        <row r="11598">
          <cell r="AP11598">
            <v>24120185</v>
          </cell>
          <cell r="AQ11598">
            <v>3000603</v>
          </cell>
          <cell r="AR11598" t="str">
            <v>sd</v>
          </cell>
          <cell r="AS11598">
            <v>43499</v>
          </cell>
          <cell r="AT11598" t="str">
            <v>-POLIZA ESTABILIDAD ACTIVA</v>
          </cell>
          <cell r="AV11598" t="str">
            <v>sc</v>
          </cell>
        </row>
        <row r="11599">
          <cell r="AP11599">
            <v>24123734</v>
          </cell>
          <cell r="AQ11599">
            <v>3000780</v>
          </cell>
          <cell r="AR11599" t="str">
            <v>sd</v>
          </cell>
          <cell r="AS11599">
            <v>43499</v>
          </cell>
          <cell r="AT11599" t="str">
            <v>-POLIZA ESTABILIDAD ACTIVA</v>
          </cell>
          <cell r="AV11599" t="str">
            <v>sc</v>
          </cell>
        </row>
        <row r="11600">
          <cell r="AP11600">
            <v>91024363</v>
          </cell>
          <cell r="AQ11600">
            <v>13002186</v>
          </cell>
          <cell r="AR11600" t="str">
            <v>sd</v>
          </cell>
          <cell r="AS11600">
            <v>44018</v>
          </cell>
          <cell r="AT11600" t="str">
            <v>Puente 12-POLIZA ESTABILIDAD ACTIVA</v>
          </cell>
          <cell r="AV11600" t="str">
            <v>sc</v>
          </cell>
        </row>
        <row r="11601">
          <cell r="AP11601">
            <v>91024363</v>
          </cell>
          <cell r="AQ11601">
            <v>13002186</v>
          </cell>
          <cell r="AR11601" t="str">
            <v>sd</v>
          </cell>
          <cell r="AS11601">
            <v>44250</v>
          </cell>
          <cell r="AT11601" t="str">
            <v>-POLIZA ESTABILIDAD ACTIVA</v>
          </cell>
          <cell r="AV11601" t="str">
            <v>sc</v>
          </cell>
        </row>
        <row r="11602">
          <cell r="AP11602">
            <v>519173</v>
          </cell>
          <cell r="AQ11602">
            <v>8005520</v>
          </cell>
          <cell r="AR11602" t="str">
            <v>sd</v>
          </cell>
          <cell r="AS11602">
            <v>44096</v>
          </cell>
          <cell r="AT11602" t="str">
            <v>Separador 3-POLIZA ESTABILIDAD ACTIVA</v>
          </cell>
          <cell r="AV11602" t="str">
            <v>sc</v>
          </cell>
        </row>
        <row r="11603">
          <cell r="AP11603">
            <v>388953</v>
          </cell>
          <cell r="AQ11603">
            <v>9003565</v>
          </cell>
          <cell r="AR11603" t="str">
            <v>sd</v>
          </cell>
          <cell r="AS11603">
            <v>44480</v>
          </cell>
          <cell r="AT11603" t="str">
            <v>-POLIZA ESTABILIDAD ACTIVA</v>
          </cell>
          <cell r="AV11603" t="str">
            <v>sc</v>
          </cell>
        </row>
        <row r="11604">
          <cell r="AP11604">
            <v>24119678</v>
          </cell>
          <cell r="AQ11604">
            <v>1003366</v>
          </cell>
          <cell r="AR11604" t="str">
            <v>sd</v>
          </cell>
          <cell r="AS11604">
            <v>42946</v>
          </cell>
          <cell r="AT11604" t="str">
            <v>Calzada12-POLIZA ESTABILIDAD ACTIVA</v>
          </cell>
          <cell r="AV11604" t="str">
            <v>sc</v>
          </cell>
        </row>
        <row r="11605">
          <cell r="AP11605">
            <v>24119678</v>
          </cell>
          <cell r="AQ11605">
            <v>1003366</v>
          </cell>
          <cell r="AR11605" t="str">
            <v>sd</v>
          </cell>
          <cell r="AS11605">
            <v>44250</v>
          </cell>
          <cell r="AT11605" t="str">
            <v>-POLIZA ESTABILIDAD ACTIVA</v>
          </cell>
          <cell r="AV11605" t="str">
            <v>sc</v>
          </cell>
        </row>
        <row r="11606">
          <cell r="AP11606">
            <v>24122513</v>
          </cell>
          <cell r="AQ11606">
            <v>50006739</v>
          </cell>
          <cell r="AR11606" t="str">
            <v>sd</v>
          </cell>
          <cell r="AS11606">
            <v>44099</v>
          </cell>
          <cell r="AT11606" t="str">
            <v>Calzada 2-4-6-POLIZA ESTABILIDAD Y CALIDAD ACTIVA</v>
          </cell>
          <cell r="AV11606" t="str">
            <v>sc</v>
          </cell>
        </row>
        <row r="11607">
          <cell r="AP11607">
            <v>24122383</v>
          </cell>
          <cell r="AQ11607">
            <v>8005072</v>
          </cell>
          <cell r="AR11607" t="str">
            <v>sd</v>
          </cell>
          <cell r="AS11607">
            <v>44099</v>
          </cell>
          <cell r="AT11607" t="str">
            <v>Calzada 2-POLIZA ESTABILIDAD Y CALIDAD ACTIVA</v>
          </cell>
          <cell r="AV11607" t="str">
            <v>sc</v>
          </cell>
        </row>
        <row r="11608">
          <cell r="AP11608">
            <v>24122752</v>
          </cell>
          <cell r="AQ11608">
            <v>50006960</v>
          </cell>
          <cell r="AR11608" t="str">
            <v>sd</v>
          </cell>
          <cell r="AS11608">
            <v>44250</v>
          </cell>
          <cell r="AT11608" t="str">
            <v>-POLIZA ESTABILIDAD ACTIVA</v>
          </cell>
          <cell r="AV11608" t="str">
            <v>sc</v>
          </cell>
        </row>
        <row r="11609">
          <cell r="AP11609">
            <v>902744</v>
          </cell>
          <cell r="AQ11609">
            <v>13001251</v>
          </cell>
          <cell r="AR11609" t="str">
            <v>sd</v>
          </cell>
          <cell r="AS11609">
            <v>44018</v>
          </cell>
          <cell r="AT11609" t="str">
            <v>Puente 14-POLIZA ESTABILIDAD ACTIVA</v>
          </cell>
          <cell r="AV11609" t="str">
            <v>sc</v>
          </cell>
        </row>
        <row r="11610">
          <cell r="AP11610">
            <v>902744</v>
          </cell>
          <cell r="AQ11610">
            <v>13001251</v>
          </cell>
          <cell r="AR11610" t="str">
            <v>sd</v>
          </cell>
          <cell r="AS11610">
            <v>44250</v>
          </cell>
          <cell r="AT11610" t="str">
            <v>-POLIZA ESTABILIDAD ACTIVA</v>
          </cell>
          <cell r="AV11610" t="str">
            <v>sc</v>
          </cell>
        </row>
        <row r="11611">
          <cell r="AP11611">
            <v>24120859</v>
          </cell>
          <cell r="AQ11611">
            <v>13000578</v>
          </cell>
          <cell r="AR11611" t="str">
            <v>sd</v>
          </cell>
          <cell r="AS11611">
            <v>44250</v>
          </cell>
          <cell r="AT11611" t="str">
            <v>-POLIZA ESTABILIDAD ACTIVA</v>
          </cell>
          <cell r="AV11611" t="str">
            <v>sc</v>
          </cell>
        </row>
        <row r="11612">
          <cell r="AP11612">
            <v>24120859</v>
          </cell>
          <cell r="AQ11612">
            <v>13000578</v>
          </cell>
          <cell r="AR11612" t="str">
            <v>sd</v>
          </cell>
          <cell r="AS11612">
            <v>42949</v>
          </cell>
          <cell r="AT11612" t="str">
            <v>Anden11 Ciclo12-POLIZA ESTABILIDAD ACTIVA</v>
          </cell>
          <cell r="AV11612" t="str">
            <v>sc</v>
          </cell>
        </row>
        <row r="11613">
          <cell r="AP11613">
            <v>24120857</v>
          </cell>
          <cell r="AQ11613">
            <v>13000578</v>
          </cell>
          <cell r="AR11613" t="str">
            <v>sd</v>
          </cell>
          <cell r="AS11613">
            <v>44250</v>
          </cell>
          <cell r="AT11613" t="str">
            <v>-POLIZA ESTABILIDAD ACTIVA</v>
          </cell>
          <cell r="AV11613" t="str">
            <v>sc</v>
          </cell>
        </row>
        <row r="11614">
          <cell r="AP11614">
            <v>24120857</v>
          </cell>
          <cell r="AQ11614">
            <v>13000578</v>
          </cell>
          <cell r="AR11614" t="str">
            <v>sd</v>
          </cell>
          <cell r="AS11614">
            <v>42949</v>
          </cell>
          <cell r="AT11614" t="str">
            <v>Anden11 Ciclo12-POLIZA ESTABILIDAD ACTIVA</v>
          </cell>
          <cell r="AV11614" t="str">
            <v>sc</v>
          </cell>
        </row>
        <row r="11615">
          <cell r="AP11615">
            <v>529086</v>
          </cell>
          <cell r="AQ11615">
            <v>7008489</v>
          </cell>
          <cell r="AR11615" t="str">
            <v>sd</v>
          </cell>
          <cell r="AS11615">
            <v>44466</v>
          </cell>
          <cell r="AT11615" t="str">
            <v>-POLIZA ESTABILIDAD ACTIVA</v>
          </cell>
          <cell r="AV11615" t="str">
            <v>VIABLE</v>
          </cell>
        </row>
        <row r="11616">
          <cell r="AP11616">
            <v>512215</v>
          </cell>
          <cell r="AQ11616">
            <v>3000970</v>
          </cell>
          <cell r="AR11616" t="str">
            <v>sd</v>
          </cell>
          <cell r="AS11616">
            <v>42999</v>
          </cell>
          <cell r="AT11616" t="str">
            <v>Anden1-11-9 Calzada2-4-6-8 Ciclo10 Sep3-5-7-POLIZA ESTABILIDAD ACTIVA</v>
          </cell>
          <cell r="AV11616" t="str">
            <v>sc</v>
          </cell>
        </row>
        <row r="11617">
          <cell r="AP11617">
            <v>91016996</v>
          </cell>
          <cell r="AQ11617">
            <v>50009178</v>
          </cell>
          <cell r="AR11617" t="str">
            <v>sd</v>
          </cell>
          <cell r="AS11617">
            <v>43279</v>
          </cell>
          <cell r="AT11617" t="str">
            <v>Anden1-5 Calzada2-4 Sep3-POLIZA ESTABILIDAD ACTIVA</v>
          </cell>
          <cell r="AV11617" t="str">
            <v>sc</v>
          </cell>
        </row>
        <row r="11618">
          <cell r="AP11618">
            <v>506407</v>
          </cell>
          <cell r="AQ11618">
            <v>1003760</v>
          </cell>
          <cell r="AR11618" t="str">
            <v>sd</v>
          </cell>
          <cell r="AS11618">
            <v>43821</v>
          </cell>
          <cell r="AT11618" t="str">
            <v>Puente16-POLIZA ESTABILIDAD ACTIVA</v>
          </cell>
          <cell r="AV11618" t="str">
            <v>sc</v>
          </cell>
        </row>
        <row r="11619">
          <cell r="AP11619">
            <v>506407</v>
          </cell>
          <cell r="AQ11619">
            <v>1003760</v>
          </cell>
          <cell r="AR11619" t="str">
            <v>sd</v>
          </cell>
          <cell r="AS11619">
            <v>43797</v>
          </cell>
          <cell r="AT11619" t="str">
            <v>Calzada 2- 6, Puente 16-POLIZA ESTABILIDAD ACTIVA</v>
          </cell>
          <cell r="AV11619" t="str">
            <v>sc</v>
          </cell>
        </row>
        <row r="11620">
          <cell r="AP11620">
            <v>601178</v>
          </cell>
          <cell r="AQ11620">
            <v>13000971</v>
          </cell>
          <cell r="AR11620" t="str">
            <v>sd</v>
          </cell>
          <cell r="AS11620">
            <v>43555</v>
          </cell>
          <cell r="AT11620" t="str">
            <v>Puente3-POLIZA ESTABILIDAD ACTIVA</v>
          </cell>
          <cell r="AV11620" t="str">
            <v>sc</v>
          </cell>
        </row>
        <row r="11621">
          <cell r="AP11621">
            <v>902678</v>
          </cell>
          <cell r="AQ11621">
            <v>13000651</v>
          </cell>
          <cell r="AR11621" t="str">
            <v>sd</v>
          </cell>
          <cell r="AS11621">
            <v>42949</v>
          </cell>
          <cell r="AT11621" t="str">
            <v>Anden13 Ciclo14-POLIZA ESTABILIDAD ACTIVA</v>
          </cell>
          <cell r="AV11621" t="str">
            <v>sc</v>
          </cell>
        </row>
        <row r="11622">
          <cell r="AP11622">
            <v>902678</v>
          </cell>
          <cell r="AQ11622">
            <v>13000651</v>
          </cell>
          <cell r="AR11622" t="str">
            <v>sd</v>
          </cell>
          <cell r="AS11622">
            <v>44250</v>
          </cell>
          <cell r="AT11622" t="str">
            <v>-POLIZA ESTABILIDAD ACTIVA</v>
          </cell>
          <cell r="AV11622" t="str">
            <v>sc</v>
          </cell>
        </row>
        <row r="11623">
          <cell r="AP11623">
            <v>415247</v>
          </cell>
          <cell r="AQ11623">
            <v>18001869</v>
          </cell>
          <cell r="AR11623" t="str">
            <v>sd</v>
          </cell>
          <cell r="AS11623">
            <v>43065</v>
          </cell>
          <cell r="AT11623" t="str">
            <v>Calzada4-POLIZA ESTABILIDAD ACTIVA</v>
          </cell>
          <cell r="AV11623" t="str">
            <v>sc</v>
          </cell>
        </row>
        <row r="11624">
          <cell r="AP11624">
            <v>297446</v>
          </cell>
          <cell r="AQ11624">
            <v>5003435</v>
          </cell>
          <cell r="AR11624" t="str">
            <v>sd</v>
          </cell>
          <cell r="AS11624">
            <v>42957</v>
          </cell>
          <cell r="AT11624" t="str">
            <v>Calzada2-POLIZA ESTABILIDAD ACTIVA</v>
          </cell>
          <cell r="AV11624" t="str">
            <v>sc</v>
          </cell>
        </row>
        <row r="11625">
          <cell r="AP11625">
            <v>903672</v>
          </cell>
          <cell r="AQ11625">
            <v>12001012</v>
          </cell>
          <cell r="AR11625" t="str">
            <v>sd</v>
          </cell>
          <cell r="AS11625">
            <v>44250</v>
          </cell>
          <cell r="AT11625" t="str">
            <v>-POLIZA ESTABILIDAD ACTIVA</v>
          </cell>
          <cell r="AV11625" t="str">
            <v>sc</v>
          </cell>
        </row>
        <row r="11626">
          <cell r="AP11626">
            <v>903791</v>
          </cell>
          <cell r="AQ11626">
            <v>12002160</v>
          </cell>
          <cell r="AR11626" t="str">
            <v>sd</v>
          </cell>
          <cell r="AS11626">
            <v>44250</v>
          </cell>
          <cell r="AT11626" t="str">
            <v>-POLIZA ESTABILIDAD ACTIVA</v>
          </cell>
          <cell r="AV11626" t="str">
            <v>sc</v>
          </cell>
        </row>
        <row r="11627">
          <cell r="AP11627">
            <v>24120174</v>
          </cell>
          <cell r="AQ11627">
            <v>3000483</v>
          </cell>
          <cell r="AR11627" t="str">
            <v>sd</v>
          </cell>
          <cell r="AS11627">
            <v>43499</v>
          </cell>
          <cell r="AT11627" t="str">
            <v>-POLIZA ESTABILIDAD ACTIVA</v>
          </cell>
          <cell r="AV11627" t="str">
            <v>sc</v>
          </cell>
        </row>
        <row r="11628">
          <cell r="AP11628">
            <v>502600</v>
          </cell>
          <cell r="AQ11628">
            <v>15000013</v>
          </cell>
          <cell r="AR11628" t="str">
            <v>sd</v>
          </cell>
          <cell r="AS11628">
            <v>44250</v>
          </cell>
          <cell r="AT11628" t="str">
            <v>-POLIZA ESTABILIDAD ACTIVA</v>
          </cell>
          <cell r="AV11628" t="str">
            <v>sc</v>
          </cell>
        </row>
        <row r="11629">
          <cell r="AP11629">
            <v>24120973</v>
          </cell>
          <cell r="AQ11629">
            <v>14000142</v>
          </cell>
          <cell r="AR11629" t="str">
            <v>sd</v>
          </cell>
          <cell r="AS11629">
            <v>44250</v>
          </cell>
          <cell r="AT11629" t="str">
            <v>-POLIZA ESTABILIDAD ACTIVA</v>
          </cell>
          <cell r="AV11629" t="str">
            <v>sc</v>
          </cell>
        </row>
        <row r="11630">
          <cell r="AP11630">
            <v>902832</v>
          </cell>
          <cell r="AQ11630">
            <v>13001778</v>
          </cell>
          <cell r="AR11630" t="str">
            <v>sd</v>
          </cell>
          <cell r="AS11630">
            <v>44250</v>
          </cell>
          <cell r="AT11630" t="str">
            <v>-POLIZA ESTABILIDAD ACTIVA</v>
          </cell>
          <cell r="AV11630" t="str">
            <v>sc</v>
          </cell>
        </row>
        <row r="11631">
          <cell r="AP11631">
            <v>902832</v>
          </cell>
          <cell r="AQ11631">
            <v>13001778</v>
          </cell>
          <cell r="AR11631" t="str">
            <v>sd</v>
          </cell>
          <cell r="AS11631">
            <v>44250</v>
          </cell>
          <cell r="AT11631" t="str">
            <v>-POLIZA ESTABILIDAD ACTIVA</v>
          </cell>
          <cell r="AV11631" t="str">
            <v>sc</v>
          </cell>
        </row>
        <row r="11632">
          <cell r="AP11632">
            <v>511183</v>
          </cell>
          <cell r="AQ11632">
            <v>14000828</v>
          </cell>
          <cell r="AR11632" t="str">
            <v>sd</v>
          </cell>
          <cell r="AS11632">
            <v>44172</v>
          </cell>
          <cell r="AT11632" t="str">
            <v>Calzada 4-6 Separador 5-POLIZA ESTABILIDAD ACTIVA</v>
          </cell>
          <cell r="AV11632" t="str">
            <v>sc</v>
          </cell>
        </row>
        <row r="11633">
          <cell r="AP11633">
            <v>902757</v>
          </cell>
          <cell r="AQ11633">
            <v>13001393</v>
          </cell>
          <cell r="AR11633" t="str">
            <v>sd</v>
          </cell>
          <cell r="AS11633">
            <v>44250</v>
          </cell>
          <cell r="AT11633" t="str">
            <v>-POLIZA ESTABILIDAD ACTIVA</v>
          </cell>
          <cell r="AV11633" t="str">
            <v>sc</v>
          </cell>
        </row>
        <row r="11634">
          <cell r="AP11634">
            <v>91012363</v>
          </cell>
          <cell r="AQ11634">
            <v>50008526</v>
          </cell>
          <cell r="AR11634" t="str">
            <v>sd</v>
          </cell>
          <cell r="AS11634">
            <v>43555</v>
          </cell>
          <cell r="AT11634" t="str">
            <v>Puente1-POLIZA ESTABILIDAD ACTIVA</v>
          </cell>
          <cell r="AV11634" t="str">
            <v>sc</v>
          </cell>
        </row>
        <row r="11635">
          <cell r="AP11635">
            <v>511176</v>
          </cell>
          <cell r="AQ11635">
            <v>14000840</v>
          </cell>
          <cell r="AR11635" t="str">
            <v>sd</v>
          </cell>
          <cell r="AS11635">
            <v>44172</v>
          </cell>
          <cell r="AT11635" t="str">
            <v>Calzada 4-6 Separador 5-POLIZA ESTABILIDAD ACTIVA</v>
          </cell>
          <cell r="AV11635" t="str">
            <v>sc</v>
          </cell>
        </row>
        <row r="11636">
          <cell r="AP11636">
            <v>91018881</v>
          </cell>
          <cell r="AQ11636">
            <v>9001904</v>
          </cell>
          <cell r="AR11636" t="str">
            <v>sd</v>
          </cell>
          <cell r="AS11636">
            <v>42978</v>
          </cell>
          <cell r="AT11636" t="str">
            <v>Anden1-11 Calzada10-2-4-8 Ciclo6 Sep3-5-7-9-POLIZA ESTABILIDAD ACTIVA</v>
          </cell>
          <cell r="AV11636" t="str">
            <v>sc</v>
          </cell>
        </row>
        <row r="11637">
          <cell r="AP11637">
            <v>506050</v>
          </cell>
          <cell r="AQ11637">
            <v>1006253</v>
          </cell>
          <cell r="AR11637" t="str">
            <v>sd</v>
          </cell>
          <cell r="AS11637">
            <v>44250</v>
          </cell>
          <cell r="AT11637" t="str">
            <v>-POLIZA ESTABILIDAD ACTIVA</v>
          </cell>
          <cell r="AV11637" t="str">
            <v>sc</v>
          </cell>
        </row>
        <row r="11638">
          <cell r="AP11638">
            <v>91011353</v>
          </cell>
          <cell r="AQ11638">
            <v>50006320</v>
          </cell>
          <cell r="AR11638" t="str">
            <v>sd</v>
          </cell>
          <cell r="AS11638">
            <v>43499</v>
          </cell>
          <cell r="AT11638" t="str">
            <v>-POLIZA ESTABILIDAD ACTIVA</v>
          </cell>
          <cell r="AV11638" t="str">
            <v>sc</v>
          </cell>
        </row>
        <row r="11639">
          <cell r="AP11639">
            <v>24123863</v>
          </cell>
          <cell r="AQ11639">
            <v>15001430</v>
          </cell>
          <cell r="AR11639" t="str">
            <v>sd</v>
          </cell>
          <cell r="AS11639">
            <v>42999</v>
          </cell>
          <cell r="AT11639" t="str">
            <v>Anden1-11-3 Calzada10-4-6-8 Ciclo2 Sep5-7-9-POLIZA ESTABILIDAD ACTIVA</v>
          </cell>
          <cell r="AV11639" t="str">
            <v>sc</v>
          </cell>
        </row>
        <row r="11640">
          <cell r="AP11640">
            <v>601261</v>
          </cell>
          <cell r="AQ11640">
            <v>2000195</v>
          </cell>
          <cell r="AR11640" t="str">
            <v>sd</v>
          </cell>
          <cell r="AS11640">
            <v>44096</v>
          </cell>
          <cell r="AT11640" t="str">
            <v>Anden 1-5-POLIZA ESTABILIDAD ACTIVA</v>
          </cell>
          <cell r="AV11640" t="str">
            <v>sc</v>
          </cell>
        </row>
        <row r="11641">
          <cell r="AP11641">
            <v>602576</v>
          </cell>
          <cell r="AQ11641">
            <v>6001329</v>
          </cell>
          <cell r="AR11641" t="str">
            <v>sd</v>
          </cell>
          <cell r="AS11641">
            <v>44250</v>
          </cell>
          <cell r="AT11641" t="str">
            <v>-POLIZA ESTABILIDAD ACTIVA</v>
          </cell>
          <cell r="AV11641" t="str">
            <v>sc</v>
          </cell>
        </row>
        <row r="11642">
          <cell r="AP11642">
            <v>301283</v>
          </cell>
          <cell r="AQ11642">
            <v>5005143</v>
          </cell>
          <cell r="AR11642" t="str">
            <v>sd</v>
          </cell>
          <cell r="AS11642">
            <v>42733</v>
          </cell>
          <cell r="AT11642" t="str">
            <v>Anden1-5 Calzada2-4 Sep3-POLIZA ESTABILIDAD ACTIVA</v>
          </cell>
          <cell r="AV11642" t="str">
            <v>sc</v>
          </cell>
        </row>
        <row r="11643">
          <cell r="AP11643">
            <v>91018863</v>
          </cell>
          <cell r="AQ11643">
            <v>50006983</v>
          </cell>
          <cell r="AR11643" t="str">
            <v>sd</v>
          </cell>
          <cell r="AS11643">
            <v>42978</v>
          </cell>
          <cell r="AT11643" t="str">
            <v>Anden1 Calzada10-2-4-6 Ciclo8 Sep3-5-7-9-POLIZA ESTABILIDAD ACTIVA</v>
          </cell>
          <cell r="AV11643" t="str">
            <v>sc</v>
          </cell>
        </row>
        <row r="11644">
          <cell r="AP11644">
            <v>91024178</v>
          </cell>
          <cell r="AQ11644">
            <v>10002660</v>
          </cell>
          <cell r="AR11644" t="str">
            <v>sd</v>
          </cell>
          <cell r="AS11644">
            <v>43964</v>
          </cell>
          <cell r="AT11644" t="str">
            <v>anden1, calzada2, anden4-POLIZA ESTABILIDAD ACTIVA</v>
          </cell>
          <cell r="AV11644" t="str">
            <v>sc</v>
          </cell>
        </row>
        <row r="11645">
          <cell r="AP11645">
            <v>24121741</v>
          </cell>
          <cell r="AQ11645">
            <v>50003462</v>
          </cell>
          <cell r="AR11645" t="str">
            <v>sd</v>
          </cell>
          <cell r="AS11645">
            <v>42946</v>
          </cell>
          <cell r="AT11645" t="str">
            <v>Calzada12-POLIZA ESTABILIDAD ACTIVA</v>
          </cell>
          <cell r="AV11645" t="str">
            <v>sc</v>
          </cell>
        </row>
        <row r="11646">
          <cell r="AP11646">
            <v>24121741</v>
          </cell>
          <cell r="AQ11646">
            <v>50003462</v>
          </cell>
          <cell r="AR11646" t="str">
            <v>sd</v>
          </cell>
          <cell r="AS11646">
            <v>44250</v>
          </cell>
          <cell r="AT11646" t="str">
            <v>-POLIZA ESTABILIDAD ACTIVA</v>
          </cell>
          <cell r="AV11646" t="str">
            <v>sc</v>
          </cell>
        </row>
        <row r="11647">
          <cell r="AP11647">
            <v>24122518</v>
          </cell>
          <cell r="AQ11647">
            <v>50006740</v>
          </cell>
          <cell r="AR11647" t="str">
            <v>sd</v>
          </cell>
          <cell r="AS11647">
            <v>44099</v>
          </cell>
          <cell r="AT11647" t="str">
            <v>Calzada 2-4-6-POLIZA ESTABILIDAD Y CALIDAD ACTIVA</v>
          </cell>
          <cell r="AV11647" t="str">
            <v>sc</v>
          </cell>
        </row>
        <row r="11648">
          <cell r="AP11648">
            <v>24121068</v>
          </cell>
          <cell r="AQ11648">
            <v>14000488</v>
          </cell>
          <cell r="AR11648" t="str">
            <v>sd</v>
          </cell>
          <cell r="AS11648">
            <v>44250</v>
          </cell>
          <cell r="AT11648" t="str">
            <v>-POLIZA ESTABILIDAD ACTIVA</v>
          </cell>
          <cell r="AV11648" t="str">
            <v>sc</v>
          </cell>
        </row>
        <row r="11649">
          <cell r="AP11649">
            <v>507837</v>
          </cell>
          <cell r="AQ11649">
            <v>1001383</v>
          </cell>
          <cell r="AR11649" t="str">
            <v>sd</v>
          </cell>
          <cell r="AS11649">
            <v>44250</v>
          </cell>
          <cell r="AT11649" t="str">
            <v>-POLIZA ESTABILIDAD ACTIVA</v>
          </cell>
          <cell r="AV11649" t="str">
            <v>sc</v>
          </cell>
        </row>
        <row r="11650">
          <cell r="AP11650">
            <v>24122512</v>
          </cell>
          <cell r="AQ11650">
            <v>50006739</v>
          </cell>
          <cell r="AR11650" t="str">
            <v>sd</v>
          </cell>
          <cell r="AS11650">
            <v>44099</v>
          </cell>
          <cell r="AT11650" t="str">
            <v>Calzada 2-4-6-POLIZA ESTABILIDAD Y CALIDAD ACTIVA</v>
          </cell>
          <cell r="AV11650" t="str">
            <v>sc</v>
          </cell>
        </row>
        <row r="11651">
          <cell r="AP11651">
            <v>91011375</v>
          </cell>
          <cell r="AQ11651">
            <v>50006938</v>
          </cell>
          <cell r="AR11651" t="str">
            <v>sd</v>
          </cell>
          <cell r="AS11651">
            <v>44250</v>
          </cell>
          <cell r="AT11651" t="str">
            <v>-POLIZA ESTABILIDAD ACTIVA</v>
          </cell>
          <cell r="AV11651" t="str">
            <v>sc</v>
          </cell>
        </row>
        <row r="11652">
          <cell r="AP11652">
            <v>91011340</v>
          </cell>
          <cell r="AQ11652">
            <v>3000643</v>
          </cell>
          <cell r="AR11652" t="str">
            <v>sd</v>
          </cell>
          <cell r="AS11652">
            <v>43499</v>
          </cell>
          <cell r="AT11652" t="str">
            <v>-POLIZA ESTABILIDAD ACTIVA</v>
          </cell>
          <cell r="AV11652" t="str">
            <v>sc</v>
          </cell>
        </row>
        <row r="11653">
          <cell r="AP11653">
            <v>601291</v>
          </cell>
          <cell r="AQ11653">
            <v>2000366</v>
          </cell>
          <cell r="AR11653" t="str">
            <v>sd</v>
          </cell>
          <cell r="AS11653">
            <v>44096</v>
          </cell>
          <cell r="AT11653" t="str">
            <v>Anden 1-5-POLIZA ESTABILIDAD ACTIVA</v>
          </cell>
          <cell r="AV11653" t="str">
            <v>sc</v>
          </cell>
        </row>
        <row r="11654">
          <cell r="AP11654">
            <v>24121072</v>
          </cell>
          <cell r="AQ11654">
            <v>14000505</v>
          </cell>
          <cell r="AR11654" t="str">
            <v>sd</v>
          </cell>
          <cell r="AS11654">
            <v>44099</v>
          </cell>
          <cell r="AT11654" t="str">
            <v>Calzada 4-6-8-10-POLIZA ESTABILIDAD Y CALIDAD ACTIVA</v>
          </cell>
          <cell r="AV11654" t="str">
            <v>sc</v>
          </cell>
        </row>
        <row r="11655">
          <cell r="AP11655">
            <v>24120050</v>
          </cell>
          <cell r="AQ11655">
            <v>8012563</v>
          </cell>
          <cell r="AR11655" t="str">
            <v>sd</v>
          </cell>
          <cell r="AS11655">
            <v>44099</v>
          </cell>
          <cell r="AT11655" t="str">
            <v>Calzada 2-6-POLIZA ESTABILIDAD Y CALIDAD ACTIVA</v>
          </cell>
          <cell r="AV11655" t="str">
            <v>sc</v>
          </cell>
        </row>
        <row r="11656">
          <cell r="AP11656">
            <v>91013376</v>
          </cell>
          <cell r="AQ11656">
            <v>14000840</v>
          </cell>
          <cell r="AR11656" t="str">
            <v>sd</v>
          </cell>
          <cell r="AS11656">
            <v>44172</v>
          </cell>
          <cell r="AT11656" t="str">
            <v>Calzada 4-6 Separador 5-POLIZA ESTABILIDAD ACTIVA</v>
          </cell>
          <cell r="AV11656" t="str">
            <v>sc</v>
          </cell>
        </row>
        <row r="11657">
          <cell r="AP11657">
            <v>24123156</v>
          </cell>
          <cell r="AQ11657">
            <v>50007301</v>
          </cell>
          <cell r="AR11657" t="str">
            <v>sd</v>
          </cell>
          <cell r="AS11657">
            <v>43412</v>
          </cell>
          <cell r="AT11657" t="str">
            <v>Anden 1-7 Calzada 2-4 Separador 3-5 Cicloruta 6-POLIZA ESTABILIDAD ACTIVA</v>
          </cell>
          <cell r="AV11657" t="str">
            <v>sc</v>
          </cell>
        </row>
        <row r="11658">
          <cell r="AP11658">
            <v>182549</v>
          </cell>
          <cell r="AQ11658">
            <v>14001166</v>
          </cell>
          <cell r="AR11658" t="str">
            <v>sd</v>
          </cell>
          <cell r="AS11658">
            <v>42999</v>
          </cell>
          <cell r="AT11658" t="str">
            <v>Anden1-3 Calzada2-POLIZA ESTABILIDAD ACTIVA</v>
          </cell>
          <cell r="AV11658" t="str">
            <v>sc</v>
          </cell>
        </row>
        <row r="11659">
          <cell r="AP11659">
            <v>91015873</v>
          </cell>
          <cell r="AQ11659">
            <v>5005017</v>
          </cell>
          <cell r="AR11659" t="str">
            <v>sd</v>
          </cell>
          <cell r="AS11659">
            <v>42733</v>
          </cell>
          <cell r="AT11659" t="str">
            <v>Anden1-5 Calzada2-4 Sep3-POLIZA ESTABILIDAD ACTIVA</v>
          </cell>
          <cell r="AV11659" t="str">
            <v>sc</v>
          </cell>
        </row>
        <row r="11660">
          <cell r="AP11660">
            <v>516116</v>
          </cell>
          <cell r="AQ11660">
            <v>3000381</v>
          </cell>
          <cell r="AR11660" t="str">
            <v>sd</v>
          </cell>
          <cell r="AS11660">
            <v>43499</v>
          </cell>
          <cell r="AT11660" t="str">
            <v>-POLIZA ESTABILIDAD ACTIVA</v>
          </cell>
          <cell r="AV11660" t="str">
            <v>sc</v>
          </cell>
        </row>
        <row r="11661">
          <cell r="AP11661">
            <v>24119800</v>
          </cell>
          <cell r="AQ11661">
            <v>2001112</v>
          </cell>
          <cell r="AR11661" t="str">
            <v>sd</v>
          </cell>
          <cell r="AS11661">
            <v>44096</v>
          </cell>
          <cell r="AT11661" t="str">
            <v>Anden 1-POLIZA ESTABILIDAD ACTIVA</v>
          </cell>
          <cell r="AV11661" t="str">
            <v>sc</v>
          </cell>
        </row>
        <row r="11662">
          <cell r="AP11662">
            <v>24121190</v>
          </cell>
          <cell r="AQ11662">
            <v>14001771</v>
          </cell>
          <cell r="AR11662" t="str">
            <v>sd</v>
          </cell>
          <cell r="AS11662">
            <v>43555</v>
          </cell>
          <cell r="AT11662" t="str">
            <v>Puente6-POLIZA ESTABILIDAD ACTIVA</v>
          </cell>
          <cell r="AV11662" t="str">
            <v>sc</v>
          </cell>
        </row>
        <row r="11663">
          <cell r="AP11663">
            <v>201972</v>
          </cell>
          <cell r="AQ11663">
            <v>4000696</v>
          </cell>
          <cell r="AR11663" t="str">
            <v>sd</v>
          </cell>
          <cell r="AS11663">
            <v>43748</v>
          </cell>
          <cell r="AT11663" t="str">
            <v>Anden 5-POLIZA ESTABILIDAD ACTIVA</v>
          </cell>
          <cell r="AV11663" t="str">
            <v>sc</v>
          </cell>
        </row>
        <row r="11664">
          <cell r="AP11664">
            <v>24123187</v>
          </cell>
          <cell r="AQ11664">
            <v>50007322</v>
          </cell>
          <cell r="AR11664" t="str">
            <v>sd</v>
          </cell>
          <cell r="AS11664">
            <v>42946</v>
          </cell>
          <cell r="AT11664" t="str">
            <v>Calzada12-4 Puente20-POLIZA ESTABILIDAD ACTIVA</v>
          </cell>
          <cell r="AV11664" t="str">
            <v>sc</v>
          </cell>
        </row>
        <row r="11665">
          <cell r="AP11665">
            <v>24123187</v>
          </cell>
          <cell r="AQ11665">
            <v>50007322</v>
          </cell>
          <cell r="AR11665" t="str">
            <v>sd</v>
          </cell>
          <cell r="AS11665">
            <v>44250</v>
          </cell>
          <cell r="AT11665" t="str">
            <v>-POLIZA ESTABILIDAD ACTIVA</v>
          </cell>
          <cell r="AV11665" t="str">
            <v>sc</v>
          </cell>
        </row>
        <row r="11666">
          <cell r="AP11666">
            <v>24123749</v>
          </cell>
          <cell r="AQ11666">
            <v>3000838</v>
          </cell>
          <cell r="AR11666" t="str">
            <v>sd</v>
          </cell>
          <cell r="AS11666">
            <v>42999</v>
          </cell>
          <cell r="AT11666" t="str">
            <v>Anden1-11-9 Calzada2-4-6-8 Ciclo10 Sep3-5-7-POLIZA ESTABILIDAD ACTIVA</v>
          </cell>
          <cell r="AV11666" t="str">
            <v>sc</v>
          </cell>
        </row>
        <row r="11667">
          <cell r="AP11667">
            <v>521470</v>
          </cell>
          <cell r="AQ11667">
            <v>3000075</v>
          </cell>
          <cell r="AR11667" t="str">
            <v>sd</v>
          </cell>
          <cell r="AS11667">
            <v>43499</v>
          </cell>
          <cell r="AT11667" t="str">
            <v>-POLIZA ESTABILIDAD ACTIVA</v>
          </cell>
          <cell r="AV11667" t="str">
            <v>sc</v>
          </cell>
        </row>
        <row r="11668">
          <cell r="AP11668">
            <v>91013258</v>
          </cell>
          <cell r="AQ11668">
            <v>50008972</v>
          </cell>
          <cell r="AR11668" t="str">
            <v>sd</v>
          </cell>
          <cell r="AS11668">
            <v>44096</v>
          </cell>
          <cell r="AT11668" t="str">
            <v>Anden 1-POLIZA ESTABILIDAD ACTIVA</v>
          </cell>
          <cell r="AV11668" t="str">
            <v>sc</v>
          </cell>
        </row>
        <row r="11669">
          <cell r="AP11669">
            <v>91013258</v>
          </cell>
          <cell r="AQ11669">
            <v>50008972</v>
          </cell>
          <cell r="AR11669" t="str">
            <v>sd</v>
          </cell>
          <cell r="AS11669">
            <v>42962</v>
          </cell>
          <cell r="AT11669" t="str">
            <v>Calzada4-POLIZA ESTABILIDAD ACTIVA</v>
          </cell>
          <cell r="AV11669" t="str">
            <v>sc</v>
          </cell>
        </row>
        <row r="11670">
          <cell r="AP11670">
            <v>24122474</v>
          </cell>
          <cell r="AQ11670">
            <v>50006729</v>
          </cell>
          <cell r="AR11670" t="str">
            <v>sd</v>
          </cell>
          <cell r="AS11670">
            <v>44099</v>
          </cell>
          <cell r="AT11670" t="str">
            <v>Calzada 2-6-POLIZA ESTABILIDAD Y CALIDAD ACTIVA</v>
          </cell>
          <cell r="AV11670" t="str">
            <v>sc</v>
          </cell>
        </row>
        <row r="11671">
          <cell r="AP11671">
            <v>91011367</v>
          </cell>
          <cell r="AQ11671">
            <v>3000381</v>
          </cell>
          <cell r="AR11671" t="str">
            <v>sd</v>
          </cell>
          <cell r="AS11671">
            <v>43499</v>
          </cell>
          <cell r="AT11671" t="str">
            <v>-POLIZA ESTABILIDAD ACTIVA</v>
          </cell>
          <cell r="AV11671" t="str">
            <v>sc</v>
          </cell>
        </row>
        <row r="11672">
          <cell r="AP11672">
            <v>24121909</v>
          </cell>
          <cell r="AQ11672">
            <v>50005956</v>
          </cell>
          <cell r="AR11672" t="str">
            <v>sd</v>
          </cell>
          <cell r="AS11672">
            <v>44250</v>
          </cell>
          <cell r="AT11672" t="str">
            <v>-POLIZA ESTABILIDAD ACTIVA</v>
          </cell>
          <cell r="AV11672" t="str">
            <v>sc</v>
          </cell>
        </row>
        <row r="11673">
          <cell r="AP11673">
            <v>301340</v>
          </cell>
          <cell r="AQ11673">
            <v>5005170</v>
          </cell>
          <cell r="AR11673" t="str">
            <v>sd</v>
          </cell>
          <cell r="AS11673">
            <v>42733</v>
          </cell>
          <cell r="AT11673" t="str">
            <v>Anden1-5 Calzada2-POLIZA ESTABILIDAD ACTIVA</v>
          </cell>
          <cell r="AV11673" t="str">
            <v>sc</v>
          </cell>
        </row>
        <row r="11674">
          <cell r="AP11674">
            <v>505922</v>
          </cell>
          <cell r="AQ11674">
            <v>1001607</v>
          </cell>
          <cell r="AR11674" t="str">
            <v>sd</v>
          </cell>
          <cell r="AS11674">
            <v>44250</v>
          </cell>
          <cell r="AT11674" t="str">
            <v>-POLIZA ESTABILIDAD ACTIVA</v>
          </cell>
          <cell r="AV11674" t="str">
            <v>sc</v>
          </cell>
        </row>
        <row r="11675">
          <cell r="AP11675">
            <v>91014447</v>
          </cell>
          <cell r="AQ11675">
            <v>50007081</v>
          </cell>
          <cell r="AR11675" t="str">
            <v>sd</v>
          </cell>
          <cell r="AS11675">
            <v>43118</v>
          </cell>
          <cell r="AT11675" t="str">
            <v>Anden3 Calzada2-POLIZA ESTABILIDAD ACTIVA</v>
          </cell>
          <cell r="AV11675" t="str">
            <v>VIABLE</v>
          </cell>
        </row>
        <row r="11676">
          <cell r="AP11676">
            <v>91014447</v>
          </cell>
          <cell r="AQ11676">
            <v>50007081</v>
          </cell>
          <cell r="AR11676" t="str">
            <v>sd</v>
          </cell>
          <cell r="AS11676">
            <v>43297</v>
          </cell>
          <cell r="AT11676" t="str">
            <v>anden 1 calzada 2-POLIZA ESTABILIDAD ACTIVA</v>
          </cell>
          <cell r="AV11676" t="str">
            <v>VIABLE</v>
          </cell>
        </row>
        <row r="11677">
          <cell r="AP11677">
            <v>91014447</v>
          </cell>
          <cell r="AQ11677">
            <v>50007081</v>
          </cell>
          <cell r="AR11677" t="str">
            <v>sd</v>
          </cell>
          <cell r="AS11677">
            <v>43748</v>
          </cell>
          <cell r="AT11677" t="str">
            <v>Anden 3-POLIZA ESTABILIDAD ACTIVA</v>
          </cell>
          <cell r="AV11677" t="str">
            <v>VIABLE</v>
          </cell>
        </row>
        <row r="11678">
          <cell r="AP11678">
            <v>506258</v>
          </cell>
          <cell r="AQ11678">
            <v>1005256</v>
          </cell>
          <cell r="AR11678" t="str">
            <v>sd</v>
          </cell>
          <cell r="AS11678">
            <v>42946</v>
          </cell>
          <cell r="AT11678" t="str">
            <v>Puente16-POLIZA ESTABILIDAD ACTIVA</v>
          </cell>
          <cell r="AV11678" t="str">
            <v>sc</v>
          </cell>
        </row>
        <row r="11679">
          <cell r="AP11679">
            <v>903754</v>
          </cell>
          <cell r="AQ11679">
            <v>12001800</v>
          </cell>
          <cell r="AR11679" t="str">
            <v>sd</v>
          </cell>
          <cell r="AS11679">
            <v>44250</v>
          </cell>
          <cell r="AT11679" t="str">
            <v>-POLIZA ESTABILIDAD ACTIVA</v>
          </cell>
          <cell r="AV11679" t="str">
            <v>sc</v>
          </cell>
        </row>
        <row r="11680">
          <cell r="AP11680">
            <v>902970</v>
          </cell>
          <cell r="AQ11680">
            <v>13000367</v>
          </cell>
          <cell r="AR11680" t="str">
            <v>sd</v>
          </cell>
          <cell r="AS11680">
            <v>44250</v>
          </cell>
          <cell r="AT11680" t="str">
            <v>-POLIZA ESTABILIDAD ACTIVA</v>
          </cell>
          <cell r="AV11680" t="str">
            <v>sc</v>
          </cell>
        </row>
        <row r="11681">
          <cell r="AP11681">
            <v>354745</v>
          </cell>
          <cell r="AQ11681">
            <v>7001796</v>
          </cell>
          <cell r="AR11681" t="str">
            <v>sd</v>
          </cell>
          <cell r="AS11681">
            <v>44466</v>
          </cell>
          <cell r="AT11681" t="str">
            <v>-POLIZA ESTABILIDAD ACTIVA</v>
          </cell>
          <cell r="AV11681" t="str">
            <v>sc</v>
          </cell>
        </row>
        <row r="11682">
          <cell r="AP11682">
            <v>364308</v>
          </cell>
          <cell r="AQ11682">
            <v>7005632</v>
          </cell>
          <cell r="AR11682" t="str">
            <v>sd</v>
          </cell>
          <cell r="AS11682">
            <v>42962</v>
          </cell>
          <cell r="AT11682" t="str">
            <v>Calzada2-POLIZA ESTABILIDAD ACTIVA</v>
          </cell>
          <cell r="AV11682" t="str">
            <v>sc</v>
          </cell>
        </row>
        <row r="11683">
          <cell r="AP11683">
            <v>91010597</v>
          </cell>
          <cell r="AQ11683">
            <v>3002461</v>
          </cell>
          <cell r="AR11683" t="str">
            <v>sd</v>
          </cell>
          <cell r="AS11683">
            <v>42765</v>
          </cell>
          <cell r="AT11683" t="str">
            <v>Anden 1, Calzada2, Separador3, Calzada4, Anden5 -POLIZA ESTABILIDAD ACTIVA</v>
          </cell>
          <cell r="AV11683" t="str">
            <v>sc</v>
          </cell>
        </row>
        <row r="11684">
          <cell r="AP11684">
            <v>503357</v>
          </cell>
          <cell r="AQ11684">
            <v>1001817</v>
          </cell>
          <cell r="AR11684" t="str">
            <v>sd</v>
          </cell>
          <cell r="AS11684">
            <v>43412</v>
          </cell>
          <cell r="AT11684" t="str">
            <v>Anden 1-7 Calzada 2-4 Separador 3-5 Cicloruta 6-POLIZA ESTABILIDAD ACTIVA</v>
          </cell>
          <cell r="AV11684" t="str">
            <v>sc</v>
          </cell>
        </row>
        <row r="11685">
          <cell r="AP11685">
            <v>24123769</v>
          </cell>
          <cell r="AQ11685">
            <v>3002356</v>
          </cell>
          <cell r="AR11685" t="str">
            <v>sd</v>
          </cell>
          <cell r="AS11685">
            <v>43499</v>
          </cell>
          <cell r="AT11685" t="str">
            <v>-POLIZA ESTABILIDAD ACTIVA</v>
          </cell>
          <cell r="AV11685" t="str">
            <v>sc</v>
          </cell>
        </row>
        <row r="11686">
          <cell r="AP11686">
            <v>505946</v>
          </cell>
          <cell r="AQ11686">
            <v>1002070</v>
          </cell>
          <cell r="AR11686" t="str">
            <v>sd</v>
          </cell>
          <cell r="AS11686">
            <v>44250</v>
          </cell>
          <cell r="AT11686" t="str">
            <v>-POLIZA ESTABILIDAD ACTIVA</v>
          </cell>
          <cell r="AV11686" t="str">
            <v>sc</v>
          </cell>
        </row>
        <row r="11687">
          <cell r="AP11687">
            <v>91014491</v>
          </cell>
          <cell r="AQ11687">
            <v>50009244</v>
          </cell>
          <cell r="AR11687" t="str">
            <v>sd</v>
          </cell>
          <cell r="AS11687">
            <v>43006</v>
          </cell>
          <cell r="AT11687" t="str">
            <v>Anden1 Calzada2-POLIZA ESTABILIDAD ACTIVA</v>
          </cell>
          <cell r="AV11687" t="str">
            <v>VIABLE</v>
          </cell>
        </row>
        <row r="11688">
          <cell r="AP11688">
            <v>24121490</v>
          </cell>
          <cell r="AQ11688">
            <v>18000203</v>
          </cell>
          <cell r="AR11688" t="str">
            <v>sd</v>
          </cell>
          <cell r="AS11688">
            <v>43753</v>
          </cell>
          <cell r="AT11688" t="str">
            <v>Anden1-5-7 Calzada 2-4 Cicloruta 6 Separador 3-POLIZA ESTABILIDAD ACTIVA</v>
          </cell>
          <cell r="AV11688" t="str">
            <v>sc</v>
          </cell>
        </row>
        <row r="11689">
          <cell r="AP11689">
            <v>189280</v>
          </cell>
          <cell r="AQ11689">
            <v>16001880</v>
          </cell>
          <cell r="AR11689" t="str">
            <v>sd</v>
          </cell>
          <cell r="AS11689">
            <v>42949</v>
          </cell>
          <cell r="AT11689" t="str">
            <v>Calzada2-POLIZA ESTABILIDAD ACTIVA</v>
          </cell>
          <cell r="AV11689" t="str">
            <v>sc</v>
          </cell>
        </row>
        <row r="11690">
          <cell r="AP11690">
            <v>91012182</v>
          </cell>
          <cell r="AQ11690">
            <v>13002521</v>
          </cell>
          <cell r="AR11690" t="str">
            <v>sd</v>
          </cell>
          <cell r="AS11690">
            <v>43555</v>
          </cell>
          <cell r="AT11690" t="str">
            <v>Calzada2 Puente6-POLIZA ESTABILIDAD ACTIVA</v>
          </cell>
          <cell r="AV11690" t="str">
            <v>sc</v>
          </cell>
        </row>
        <row r="11691">
          <cell r="AP11691">
            <v>525616</v>
          </cell>
          <cell r="AQ11691">
            <v>2002231</v>
          </cell>
          <cell r="AR11691" t="str">
            <v>sd</v>
          </cell>
          <cell r="AS11691">
            <v>42946</v>
          </cell>
          <cell r="AT11691" t="str">
            <v>Calzada4-8-POLIZA ESTABILIDAD ACTIVA</v>
          </cell>
          <cell r="AV11691" t="str">
            <v>sc</v>
          </cell>
        </row>
        <row r="11692">
          <cell r="AP11692">
            <v>525616</v>
          </cell>
          <cell r="AQ11692">
            <v>2002231</v>
          </cell>
          <cell r="AR11692" t="str">
            <v>sd</v>
          </cell>
          <cell r="AS11692">
            <v>43821</v>
          </cell>
          <cell r="AT11692" t="str">
            <v>Calzada12-POLIZA ESTABILIDAD ACTIVA</v>
          </cell>
          <cell r="AV11692" t="str">
            <v>sc</v>
          </cell>
        </row>
        <row r="11693">
          <cell r="AP11693">
            <v>91011260</v>
          </cell>
          <cell r="AQ11693">
            <v>3002465</v>
          </cell>
          <cell r="AR11693" t="str">
            <v>sd</v>
          </cell>
          <cell r="AS11693">
            <v>42765</v>
          </cell>
          <cell r="AT11693" t="str">
            <v>Anden 1, Calzada2, Separador3, Calzada4, Anden5 -POLIZA ESTABILIDAD ACTIVA</v>
          </cell>
          <cell r="AV11693" t="str">
            <v>sc</v>
          </cell>
        </row>
        <row r="11694">
          <cell r="AP11694">
            <v>903648</v>
          </cell>
          <cell r="AQ11694">
            <v>12000861</v>
          </cell>
          <cell r="AR11694" t="str">
            <v>sd</v>
          </cell>
          <cell r="AS11694">
            <v>44250</v>
          </cell>
          <cell r="AT11694" t="str">
            <v>-POLIZA ESTABILIDAD ACTIVA</v>
          </cell>
          <cell r="AV11694" t="str">
            <v>sc</v>
          </cell>
        </row>
        <row r="11695">
          <cell r="AP11695">
            <v>24122517</v>
          </cell>
          <cell r="AQ11695">
            <v>50006740</v>
          </cell>
          <cell r="AR11695" t="str">
            <v>sd</v>
          </cell>
          <cell r="AS11695">
            <v>44099</v>
          </cell>
          <cell r="AT11695" t="str">
            <v>Calzada 2-4-6-POLIZA ESTABILIDAD Y CALIDAD ACTIVA</v>
          </cell>
          <cell r="AV11695" t="str">
            <v>sc</v>
          </cell>
        </row>
        <row r="11696">
          <cell r="AP11696">
            <v>24123770</v>
          </cell>
          <cell r="AQ11696">
            <v>3002358</v>
          </cell>
          <cell r="AR11696" t="str">
            <v>sd</v>
          </cell>
          <cell r="AS11696">
            <v>43499</v>
          </cell>
          <cell r="AT11696" t="str">
            <v>-POLIZA ESTABILIDAD ACTIVA</v>
          </cell>
          <cell r="AV11696" t="str">
            <v>sc</v>
          </cell>
        </row>
        <row r="11697">
          <cell r="AP11697">
            <v>91011766</v>
          </cell>
          <cell r="AQ11697">
            <v>4000004</v>
          </cell>
          <cell r="AR11697" t="str">
            <v>sd</v>
          </cell>
          <cell r="AS11697">
            <v>42999</v>
          </cell>
          <cell r="AT11697" t="str">
            <v>Anden1-11-3 Calzada10-4-6-8 Ciclo2 Sep5-7-9-POLIZA ESTABILIDAD ACTIVA</v>
          </cell>
          <cell r="AV11697" t="str">
            <v>sc</v>
          </cell>
        </row>
        <row r="11698">
          <cell r="AP11698">
            <v>506433</v>
          </cell>
          <cell r="AQ11698">
            <v>1003859</v>
          </cell>
          <cell r="AR11698" t="str">
            <v>sd</v>
          </cell>
          <cell r="AS11698">
            <v>43797</v>
          </cell>
          <cell r="AT11698" t="str">
            <v>Calzada 4, Puente 19-POLIZA ESTABILIDAD ACTIVA</v>
          </cell>
          <cell r="AV11698" t="str">
            <v>sc</v>
          </cell>
        </row>
        <row r="11699">
          <cell r="AP11699">
            <v>506433</v>
          </cell>
          <cell r="AQ11699">
            <v>1003859</v>
          </cell>
          <cell r="AR11699" t="str">
            <v>sd</v>
          </cell>
          <cell r="AS11699">
            <v>42946</v>
          </cell>
          <cell r="AT11699" t="str">
            <v>Calzada10-8-POLIZA ESTABILIDAD ACTIVA</v>
          </cell>
          <cell r="AV11699" t="str">
            <v>sc</v>
          </cell>
        </row>
        <row r="11700">
          <cell r="AP11700">
            <v>506433</v>
          </cell>
          <cell r="AQ11700">
            <v>1003859</v>
          </cell>
          <cell r="AR11700" t="str">
            <v>sd</v>
          </cell>
          <cell r="AS11700">
            <v>44250</v>
          </cell>
          <cell r="AT11700" t="str">
            <v>-POLIZA ESTABILIDAD ACTIVA</v>
          </cell>
          <cell r="AV11700" t="str">
            <v>sc</v>
          </cell>
        </row>
        <row r="11701">
          <cell r="AP11701">
            <v>91014102</v>
          </cell>
          <cell r="AQ11701">
            <v>50009119</v>
          </cell>
          <cell r="AR11701" t="str">
            <v>sd</v>
          </cell>
          <cell r="AS11701">
            <v>43012</v>
          </cell>
          <cell r="AT11701" t="str">
            <v>Anden1-4 Calzada2 Ciclo3-POLIZA ESTABILIDAD ACTIVA</v>
          </cell>
          <cell r="AV11701" t="str">
            <v>sc</v>
          </cell>
        </row>
        <row r="11702">
          <cell r="AP11702">
            <v>307001</v>
          </cell>
          <cell r="AQ11702">
            <v>5007706</v>
          </cell>
          <cell r="AR11702" t="str">
            <v>sd</v>
          </cell>
          <cell r="AS11702">
            <v>42733</v>
          </cell>
          <cell r="AT11702" t="str">
            <v>Anden1-5 Calzada2-4 Sep3-POLIZA ESTABILIDAD ACTIVA</v>
          </cell>
          <cell r="AV11702" t="str">
            <v>sc</v>
          </cell>
        </row>
        <row r="11703">
          <cell r="AP11703">
            <v>509098</v>
          </cell>
          <cell r="AQ11703">
            <v>12000004</v>
          </cell>
          <cell r="AR11703" t="str">
            <v>sd</v>
          </cell>
          <cell r="AS11703">
            <v>42735</v>
          </cell>
          <cell r="AT11703" t="str">
            <v>Calzada2-POLIZA ESTABILIDAD ACTIVA</v>
          </cell>
          <cell r="AV11703" t="str">
            <v>sc</v>
          </cell>
        </row>
        <row r="11704">
          <cell r="AP11704">
            <v>24122486</v>
          </cell>
          <cell r="AQ11704">
            <v>50006732</v>
          </cell>
          <cell r="AR11704" t="str">
            <v>sd</v>
          </cell>
          <cell r="AS11704">
            <v>44099</v>
          </cell>
          <cell r="AT11704" t="str">
            <v>Calzada 4-6-POLIZA ESTABILIDAD Y CALIDAD ACTIVA</v>
          </cell>
          <cell r="AV11704" t="str">
            <v>sc</v>
          </cell>
        </row>
        <row r="11705">
          <cell r="AP11705">
            <v>602515</v>
          </cell>
          <cell r="AQ11705">
            <v>11007700</v>
          </cell>
          <cell r="AR11705" t="str">
            <v>sd</v>
          </cell>
          <cell r="AS11705">
            <v>44096</v>
          </cell>
          <cell r="AT11705" t="str">
            <v>Anden 1-9-POLIZA ESTABILIDAD ACTIVA</v>
          </cell>
          <cell r="AV11705" t="str">
            <v>sc</v>
          </cell>
        </row>
        <row r="11706">
          <cell r="AP11706">
            <v>164425</v>
          </cell>
          <cell r="AQ11706">
            <v>10004129</v>
          </cell>
          <cell r="AR11706" t="str">
            <v>sd</v>
          </cell>
          <cell r="AS11706">
            <v>44119</v>
          </cell>
          <cell r="AT11706" t="str">
            <v>Calzada 2-4-POLIZA ESTABILIDAD ACTIVA</v>
          </cell>
          <cell r="AV11706" t="str">
            <v>sc</v>
          </cell>
        </row>
        <row r="11707">
          <cell r="AP11707">
            <v>505669</v>
          </cell>
          <cell r="AQ11707">
            <v>1003302</v>
          </cell>
          <cell r="AR11707" t="str">
            <v>sd</v>
          </cell>
          <cell r="AS11707">
            <v>44250</v>
          </cell>
          <cell r="AT11707" t="str">
            <v>-POLIZA ESTABILIDAD ACTIVA</v>
          </cell>
          <cell r="AV11707" t="str">
            <v>sc</v>
          </cell>
        </row>
        <row r="11708">
          <cell r="AP11708">
            <v>91011279</v>
          </cell>
          <cell r="AQ11708">
            <v>3002467</v>
          </cell>
          <cell r="AR11708" t="str">
            <v>sd</v>
          </cell>
          <cell r="AS11708">
            <v>42765</v>
          </cell>
          <cell r="AT11708" t="str">
            <v>Anden 1, Calzada2, Separador3, Calzada4, Anden5 -POLIZA ESTABILIDAD ACTIVA</v>
          </cell>
          <cell r="AV11708" t="str">
            <v>sc</v>
          </cell>
        </row>
        <row r="11709">
          <cell r="AP11709">
            <v>24123742</v>
          </cell>
          <cell r="AQ11709">
            <v>3000820</v>
          </cell>
          <cell r="AR11709" t="str">
            <v>sd</v>
          </cell>
          <cell r="AS11709">
            <v>43499</v>
          </cell>
          <cell r="AT11709" t="str">
            <v>-POLIZA ESTABILIDAD ACTIVA</v>
          </cell>
          <cell r="AV11709" t="str">
            <v>sc</v>
          </cell>
        </row>
        <row r="11710">
          <cell r="AP11710">
            <v>903688</v>
          </cell>
          <cell r="AQ11710">
            <v>12001155</v>
          </cell>
          <cell r="AR11710" t="str">
            <v>sd</v>
          </cell>
          <cell r="AS11710">
            <v>44250</v>
          </cell>
          <cell r="AT11710" t="str">
            <v>-POLIZA ESTABILIDAD ACTIVA</v>
          </cell>
          <cell r="AV11710" t="str">
            <v>sc</v>
          </cell>
        </row>
        <row r="11711">
          <cell r="AP11711">
            <v>24119923</v>
          </cell>
          <cell r="AQ11711">
            <v>8002736</v>
          </cell>
          <cell r="AR11711" t="str">
            <v>sd</v>
          </cell>
          <cell r="AS11711">
            <v>44099</v>
          </cell>
          <cell r="AT11711" t="str">
            <v>Calzada 4-6-POLIZA ESTABILIDAD Y CALIDAD ACTIVA</v>
          </cell>
          <cell r="AV11711" t="str">
            <v>sc</v>
          </cell>
        </row>
        <row r="11712">
          <cell r="AP11712">
            <v>902959</v>
          </cell>
          <cell r="AQ11712">
            <v>13000310</v>
          </cell>
          <cell r="AR11712" t="str">
            <v>sd</v>
          </cell>
          <cell r="AS11712">
            <v>44250</v>
          </cell>
          <cell r="AT11712" t="str">
            <v>-POLIZA ESTABILIDAD ACTIVA</v>
          </cell>
          <cell r="AV11712" t="str">
            <v>sc</v>
          </cell>
        </row>
        <row r="11713">
          <cell r="AP11713">
            <v>601333</v>
          </cell>
          <cell r="AQ11713">
            <v>2000563</v>
          </cell>
          <cell r="AR11713" t="str">
            <v>sd</v>
          </cell>
          <cell r="AS11713">
            <v>44096</v>
          </cell>
          <cell r="AT11713" t="str">
            <v>Anden 1-POLIZA ESTABILIDAD ACTIVA</v>
          </cell>
          <cell r="AV11713" t="str">
            <v>sc</v>
          </cell>
        </row>
        <row r="11714">
          <cell r="AP11714">
            <v>512350</v>
          </cell>
          <cell r="AQ11714">
            <v>50008269</v>
          </cell>
          <cell r="AR11714" t="str">
            <v>sd</v>
          </cell>
          <cell r="AS11714">
            <v>43745</v>
          </cell>
          <cell r="AT11714" t="str">
            <v>Calzada 2, Calzada 4, Calzada 6, Calzada 8-POLIZA ESTABILIDAD ACTIVA</v>
          </cell>
          <cell r="AV11714" t="str">
            <v>sc</v>
          </cell>
        </row>
        <row r="11715">
          <cell r="AP11715">
            <v>91012244</v>
          </cell>
          <cell r="AQ11715">
            <v>13001789</v>
          </cell>
          <cell r="AR11715" t="str">
            <v>sd</v>
          </cell>
          <cell r="AS11715">
            <v>43745</v>
          </cell>
          <cell r="AT11715" t="str">
            <v>Calzada 2, Calzada 4, Calzada 6-POLIZA ESTABILIDAD ACTIVA</v>
          </cell>
          <cell r="AV11715" t="str">
            <v>sc</v>
          </cell>
        </row>
        <row r="11716">
          <cell r="AP11716">
            <v>24122880</v>
          </cell>
          <cell r="AQ11716">
            <v>50007060</v>
          </cell>
          <cell r="AR11716" t="str">
            <v>sd</v>
          </cell>
          <cell r="AS11716">
            <v>44096</v>
          </cell>
          <cell r="AT11716" t="str">
            <v>Anden 7-POLIZA ESTABILIDAD ACTIVA</v>
          </cell>
          <cell r="AV11716" t="str">
            <v>sc</v>
          </cell>
        </row>
        <row r="11717">
          <cell r="AP11717">
            <v>91015832</v>
          </cell>
          <cell r="AQ11717">
            <v>5007138</v>
          </cell>
          <cell r="AR11717" t="str">
            <v>sd</v>
          </cell>
          <cell r="AS11717">
            <v>42733</v>
          </cell>
          <cell r="AT11717" t="str">
            <v>Anden1-5 Calzada2-4 Sep3-POLIZA ESTABILIDAD ACTIVA</v>
          </cell>
          <cell r="AV11717" t="str">
            <v>sc</v>
          </cell>
        </row>
        <row r="11718">
          <cell r="AP11718">
            <v>903804</v>
          </cell>
          <cell r="AQ11718">
            <v>12002223</v>
          </cell>
          <cell r="AR11718" t="str">
            <v>sd</v>
          </cell>
          <cell r="AS11718">
            <v>44250</v>
          </cell>
          <cell r="AT11718" t="str">
            <v>-POLIZA ESTABILIDAD ACTIVA</v>
          </cell>
          <cell r="AV11718" t="str">
            <v>sc</v>
          </cell>
        </row>
        <row r="11719">
          <cell r="AP11719">
            <v>24122935</v>
          </cell>
          <cell r="AQ11719">
            <v>50007096</v>
          </cell>
          <cell r="AR11719" t="str">
            <v>sd</v>
          </cell>
          <cell r="AS11719">
            <v>43797</v>
          </cell>
          <cell r="AT11719" t="str">
            <v>Calzada 6-8-POLIZA ESTABILIDAD ACTIVA</v>
          </cell>
          <cell r="AV11719" t="str">
            <v>sc</v>
          </cell>
        </row>
        <row r="11720">
          <cell r="AP11720">
            <v>519785</v>
          </cell>
          <cell r="AQ11720">
            <v>8002736</v>
          </cell>
          <cell r="AR11720" t="str">
            <v>sd</v>
          </cell>
          <cell r="AS11720">
            <v>44099</v>
          </cell>
          <cell r="AT11720" t="str">
            <v>Calzada 4-6-POLIZA ESTABILIDAD Y CALIDAD ACTIVA</v>
          </cell>
          <cell r="AV11720" t="str">
            <v>sc</v>
          </cell>
        </row>
        <row r="11721">
          <cell r="AP11721">
            <v>24120714</v>
          </cell>
          <cell r="AQ11721">
            <v>12000007</v>
          </cell>
          <cell r="AR11721" t="str">
            <v>sd</v>
          </cell>
          <cell r="AS11721">
            <v>42735</v>
          </cell>
          <cell r="AT11721" t="str">
            <v>Calzada2-POLIZA ESTABILIDAD ACTIVA</v>
          </cell>
          <cell r="AV11721" t="str">
            <v>sc</v>
          </cell>
        </row>
        <row r="11722">
          <cell r="AP11722">
            <v>91011742</v>
          </cell>
          <cell r="AQ11722">
            <v>4007417</v>
          </cell>
          <cell r="AR11722" t="str">
            <v>sd</v>
          </cell>
          <cell r="AS11722">
            <v>42999</v>
          </cell>
          <cell r="AT11722" t="str">
            <v>Anden1-11-3 Calzada10-4-6-8 Ciclo2 Sep5-7-9-POLIZA ESTABILIDAD ACTIVA</v>
          </cell>
          <cell r="AV11722" t="str">
            <v>sc</v>
          </cell>
        </row>
        <row r="11723">
          <cell r="AP11723">
            <v>506009</v>
          </cell>
          <cell r="AQ11723">
            <v>1006255</v>
          </cell>
          <cell r="AR11723" t="str">
            <v>sd</v>
          </cell>
          <cell r="AS11723">
            <v>44250</v>
          </cell>
          <cell r="AT11723" t="str">
            <v>-POLIZA ESTABILIDAD ACTIVA</v>
          </cell>
          <cell r="AV11723" t="str">
            <v>sc</v>
          </cell>
        </row>
        <row r="11724">
          <cell r="AP11724">
            <v>24123571</v>
          </cell>
          <cell r="AQ11724">
            <v>50008913</v>
          </cell>
          <cell r="AR11724" t="str">
            <v>sd</v>
          </cell>
          <cell r="AS11724">
            <v>44096</v>
          </cell>
          <cell r="AT11724" t="str">
            <v>Anden 1-POLIZA ESTABILIDAD ACTIVA</v>
          </cell>
          <cell r="AV11724" t="str">
            <v>sc</v>
          </cell>
        </row>
        <row r="11725">
          <cell r="AP11725">
            <v>24123571</v>
          </cell>
          <cell r="AQ11725">
            <v>50008913</v>
          </cell>
          <cell r="AR11725" t="str">
            <v>sd</v>
          </cell>
          <cell r="AS11725">
            <v>42962</v>
          </cell>
          <cell r="AT11725" t="str">
            <v>Calzada6-POLIZA ESTABILIDAD ACTIVA</v>
          </cell>
          <cell r="AV11725" t="str">
            <v>sc</v>
          </cell>
        </row>
        <row r="11726">
          <cell r="AP11726">
            <v>24120692</v>
          </cell>
          <cell r="AQ11726">
            <v>11012637</v>
          </cell>
          <cell r="AR11726" t="str">
            <v>sd</v>
          </cell>
          <cell r="AS11726">
            <v>44096</v>
          </cell>
          <cell r="AT11726" t="str">
            <v>Anden 1-9-POLIZA ESTABILIDAD ACTIVA</v>
          </cell>
          <cell r="AV11726" t="str">
            <v>sc</v>
          </cell>
        </row>
        <row r="11727">
          <cell r="AP11727">
            <v>515256</v>
          </cell>
          <cell r="AQ11727">
            <v>8003972</v>
          </cell>
          <cell r="AR11727" t="str">
            <v>sd</v>
          </cell>
          <cell r="AS11727">
            <v>44099</v>
          </cell>
          <cell r="AT11727" t="str">
            <v>Calzada 2-6-POLIZA ESTABILIDAD Y CALIDAD ACTIVA</v>
          </cell>
          <cell r="AV11727" t="str">
            <v>sc</v>
          </cell>
        </row>
        <row r="11728">
          <cell r="AP11728">
            <v>515559</v>
          </cell>
          <cell r="AQ11728">
            <v>50007252</v>
          </cell>
          <cell r="AR11728" t="str">
            <v>sd</v>
          </cell>
          <cell r="AS11728">
            <v>44119</v>
          </cell>
          <cell r="AT11728" t="str">
            <v>Calzada 4-6-POLIZA ESTABILIDAD ACTIVA</v>
          </cell>
          <cell r="AV11728" t="str">
            <v>sc</v>
          </cell>
        </row>
        <row r="11729">
          <cell r="AP11729">
            <v>515559</v>
          </cell>
          <cell r="AQ11729">
            <v>50007252</v>
          </cell>
          <cell r="AR11729" t="str">
            <v>sd</v>
          </cell>
          <cell r="AS11729">
            <v>42886</v>
          </cell>
          <cell r="AT11729" t="str">
            <v>Calzada2-POLIZA ESTABILIDAD* ACTIVA</v>
          </cell>
          <cell r="AV11729" t="str">
            <v>sc</v>
          </cell>
        </row>
        <row r="11730">
          <cell r="AP11730">
            <v>91018905</v>
          </cell>
          <cell r="AQ11730">
            <v>9000894</v>
          </cell>
          <cell r="AR11730" t="str">
            <v>sd</v>
          </cell>
          <cell r="AS11730">
            <v>42978</v>
          </cell>
          <cell r="AT11730" t="str">
            <v>Anden1-11 Calzada10-2-4-8 Ciclo6 Sep3-5-7-9-POLIZA ESTABILIDAD ACTIVA</v>
          </cell>
          <cell r="AV11730" t="str">
            <v>sc</v>
          </cell>
        </row>
        <row r="11731">
          <cell r="AP11731">
            <v>185746</v>
          </cell>
          <cell r="AQ11731">
            <v>16003908</v>
          </cell>
          <cell r="AR11731" t="str">
            <v>sd</v>
          </cell>
          <cell r="AS11731">
            <v>44480</v>
          </cell>
          <cell r="AT11731" t="str">
            <v>-POLIZA ESTABILIDAD ACTIVA</v>
          </cell>
          <cell r="AV11731" t="str">
            <v>sc</v>
          </cell>
        </row>
        <row r="11732">
          <cell r="AP11732">
            <v>91015665</v>
          </cell>
          <cell r="AQ11732">
            <v>5007710</v>
          </cell>
          <cell r="AR11732" t="str">
            <v>sd</v>
          </cell>
          <cell r="AS11732">
            <v>42733</v>
          </cell>
          <cell r="AT11732" t="str">
            <v>Anden1-5 Calzada2-4 Sep3-POLIZA ESTABILIDAD ACTIVA</v>
          </cell>
          <cell r="AV11732" t="str">
            <v>sc</v>
          </cell>
        </row>
        <row r="11733">
          <cell r="AP11733">
            <v>91024966</v>
          </cell>
          <cell r="AQ11733">
            <v>19000036</v>
          </cell>
          <cell r="AR11733" t="str">
            <v>sd</v>
          </cell>
          <cell r="AS11733">
            <v>44018</v>
          </cell>
          <cell r="AT11733" t="str">
            <v>Puente 9-POLIZA ESTABILIDAD ACTIVA</v>
          </cell>
          <cell r="AV11733" t="str">
            <v>sc</v>
          </cell>
        </row>
        <row r="11734">
          <cell r="AP11734">
            <v>91024966</v>
          </cell>
          <cell r="AQ11734">
            <v>19000036</v>
          </cell>
          <cell r="AR11734" t="str">
            <v>sd</v>
          </cell>
          <cell r="AS11734">
            <v>44053</v>
          </cell>
          <cell r="AT11734" t="str">
            <v>Puente 9-POLIZA ESTABILIDAD ACTIVA</v>
          </cell>
          <cell r="AV11734" t="str">
            <v>sc</v>
          </cell>
        </row>
        <row r="11735">
          <cell r="AP11735">
            <v>91024966</v>
          </cell>
          <cell r="AQ11735">
            <v>19000036</v>
          </cell>
          <cell r="AR11735" t="str">
            <v>sd</v>
          </cell>
          <cell r="AS11735">
            <v>44466</v>
          </cell>
          <cell r="AT11735" t="str">
            <v>-POLIZA ESTABILIDAD ACTIVA</v>
          </cell>
          <cell r="AV11735" t="str">
            <v>sc</v>
          </cell>
        </row>
        <row r="11736">
          <cell r="AP11736">
            <v>24123332</v>
          </cell>
          <cell r="AQ11736">
            <v>50007457</v>
          </cell>
          <cell r="AR11736" t="str">
            <v>sd</v>
          </cell>
          <cell r="AS11736">
            <v>43748</v>
          </cell>
          <cell r="AT11736" t="str">
            <v>Anden 7-POLIZA ESTABILIDAD ACTIVA</v>
          </cell>
          <cell r="AV11736" t="str">
            <v>sc</v>
          </cell>
        </row>
        <row r="11737">
          <cell r="AP11737">
            <v>507839</v>
          </cell>
          <cell r="AQ11737">
            <v>1001383</v>
          </cell>
          <cell r="AR11737" t="str">
            <v>sd</v>
          </cell>
          <cell r="AS11737">
            <v>44250</v>
          </cell>
          <cell r="AT11737" t="str">
            <v>-POLIZA ESTABILIDAD ACTIVA</v>
          </cell>
          <cell r="AV11737" t="str">
            <v>sc</v>
          </cell>
        </row>
        <row r="11738">
          <cell r="AP11738">
            <v>24123751</v>
          </cell>
          <cell r="AQ11738">
            <v>3000838</v>
          </cell>
          <cell r="AR11738" t="str">
            <v>sd</v>
          </cell>
          <cell r="AS11738">
            <v>42999</v>
          </cell>
          <cell r="AT11738" t="str">
            <v>Anden1-11-9 Calzada2-4-6-8 Ciclo10 Sep3-5-7-POLIZA ESTABILIDAD ACTIVA</v>
          </cell>
          <cell r="AV11738" t="str">
            <v>sc</v>
          </cell>
        </row>
        <row r="11739">
          <cell r="AP11739">
            <v>506011</v>
          </cell>
          <cell r="AQ11739">
            <v>1006255</v>
          </cell>
          <cell r="AR11739" t="str">
            <v>sd</v>
          </cell>
          <cell r="AS11739">
            <v>44250</v>
          </cell>
          <cell r="AT11739" t="str">
            <v>-POLIZA ESTABILIDAD ACTIVA</v>
          </cell>
          <cell r="AV11739" t="str">
            <v>sc</v>
          </cell>
        </row>
        <row r="11740">
          <cell r="AP11740">
            <v>506264</v>
          </cell>
          <cell r="AQ11740">
            <v>1005256</v>
          </cell>
          <cell r="AR11740" t="str">
            <v>sd</v>
          </cell>
          <cell r="AS11740">
            <v>42946</v>
          </cell>
          <cell r="AT11740" t="str">
            <v>Puente16-POLIZA ESTABILIDAD ACTIVA</v>
          </cell>
          <cell r="AV11740" t="str">
            <v>sc</v>
          </cell>
        </row>
        <row r="11741">
          <cell r="AP11741">
            <v>24122118</v>
          </cell>
          <cell r="AQ11741">
            <v>50006220</v>
          </cell>
          <cell r="AR11741" t="str">
            <v>sd</v>
          </cell>
          <cell r="AS11741">
            <v>44466</v>
          </cell>
          <cell r="AT11741" t="str">
            <v>-POLIZA ESTABILIDAD ACTIVA</v>
          </cell>
          <cell r="AV11741" t="str">
            <v>sc</v>
          </cell>
        </row>
        <row r="11742">
          <cell r="AP11742">
            <v>24122118</v>
          </cell>
          <cell r="AQ11742">
            <v>50006220</v>
          </cell>
          <cell r="AR11742" t="str">
            <v>sd</v>
          </cell>
          <cell r="AS11742">
            <v>44018</v>
          </cell>
          <cell r="AT11742" t="str">
            <v>Puente 8-POLIZA ESTABILIDAD ACTIVA</v>
          </cell>
          <cell r="AV11742" t="str">
            <v>sc</v>
          </cell>
        </row>
        <row r="11743">
          <cell r="AP11743">
            <v>91024344</v>
          </cell>
          <cell r="AQ11743">
            <v>3002553</v>
          </cell>
          <cell r="AR11743" t="str">
            <v>sd</v>
          </cell>
          <cell r="AS11743">
            <v>43499</v>
          </cell>
          <cell r="AT11743" t="str">
            <v>-POLIZA ESTABILIDAD ACTIVA</v>
          </cell>
          <cell r="AV11743" t="str">
            <v>sc</v>
          </cell>
        </row>
        <row r="11744">
          <cell r="AP11744">
            <v>24119928</v>
          </cell>
          <cell r="AQ11744">
            <v>8002874</v>
          </cell>
          <cell r="AR11744" t="str">
            <v>sd</v>
          </cell>
          <cell r="AS11744">
            <v>44099</v>
          </cell>
          <cell r="AT11744" t="str">
            <v>Calzada 2-4-6-POLIZA ESTABILIDAD Y CALIDAD ACTIVA</v>
          </cell>
          <cell r="AV11744" t="str">
            <v>sc</v>
          </cell>
        </row>
        <row r="11745">
          <cell r="AP11745">
            <v>519764</v>
          </cell>
          <cell r="AQ11745">
            <v>8002528</v>
          </cell>
          <cell r="AR11745" t="str">
            <v>sd</v>
          </cell>
          <cell r="AS11745">
            <v>44099</v>
          </cell>
          <cell r="AT11745" t="str">
            <v>Calzada 2-4-6-POLIZA ESTABILIDAD Y CALIDAD ACTIVA</v>
          </cell>
          <cell r="AV11745" t="str">
            <v>sc</v>
          </cell>
        </row>
        <row r="11746">
          <cell r="AP11746">
            <v>512245</v>
          </cell>
          <cell r="AQ11746">
            <v>3000803</v>
          </cell>
          <cell r="AR11746" t="str">
            <v>sd</v>
          </cell>
          <cell r="AS11746">
            <v>43499</v>
          </cell>
          <cell r="AT11746" t="str">
            <v>-POLIZA ESTABILIDAD ACTIVA</v>
          </cell>
          <cell r="AV11746" t="str">
            <v>sc</v>
          </cell>
        </row>
        <row r="11747">
          <cell r="AP11747">
            <v>903624</v>
          </cell>
          <cell r="AQ11747">
            <v>12000778</v>
          </cell>
          <cell r="AR11747" t="str">
            <v>sd</v>
          </cell>
          <cell r="AS11747">
            <v>44250</v>
          </cell>
          <cell r="AT11747" t="str">
            <v>-POLIZA ESTABILIDAD ACTIVA</v>
          </cell>
          <cell r="AV11747" t="str">
            <v>sc</v>
          </cell>
        </row>
        <row r="11748">
          <cell r="AP11748">
            <v>507955</v>
          </cell>
          <cell r="AQ11748">
            <v>1006381</v>
          </cell>
          <cell r="AR11748" t="str">
            <v>sd</v>
          </cell>
          <cell r="AS11748">
            <v>44250</v>
          </cell>
          <cell r="AT11748" t="str">
            <v>-POLIZA ESTABILIDAD ACTIVA</v>
          </cell>
          <cell r="AV11748" t="str">
            <v>sc</v>
          </cell>
        </row>
        <row r="11749">
          <cell r="AP11749">
            <v>91018945</v>
          </cell>
          <cell r="AQ11749">
            <v>3002515</v>
          </cell>
          <cell r="AR11749" t="str">
            <v>sd</v>
          </cell>
          <cell r="AS11749">
            <v>43499</v>
          </cell>
          <cell r="AT11749" t="str">
            <v>-POLIZA ESTABILIDAD ACTIVA</v>
          </cell>
          <cell r="AV11749" t="str">
            <v>sc</v>
          </cell>
        </row>
        <row r="11750">
          <cell r="AP11750">
            <v>24123761</v>
          </cell>
          <cell r="AQ11750">
            <v>3000914</v>
          </cell>
          <cell r="AR11750" t="str">
            <v>sd</v>
          </cell>
          <cell r="AS11750">
            <v>42999</v>
          </cell>
          <cell r="AT11750" t="str">
            <v>Anden1-11-9 Calzada2-4-6-8 Ciclo10 Sep3-5-7-POLIZA ESTABILIDAD ACTIVA</v>
          </cell>
          <cell r="AV11750" t="str">
            <v>sc</v>
          </cell>
        </row>
        <row r="11751">
          <cell r="AP11751">
            <v>24120183</v>
          </cell>
          <cell r="AQ11751">
            <v>3000569</v>
          </cell>
          <cell r="AR11751" t="str">
            <v>sd</v>
          </cell>
          <cell r="AS11751">
            <v>43499</v>
          </cell>
          <cell r="AT11751" t="str">
            <v>-POLIZA ESTABILIDAD ACTIVA</v>
          </cell>
          <cell r="AV11751" t="str">
            <v>sc</v>
          </cell>
        </row>
        <row r="11752">
          <cell r="AP11752">
            <v>24120818</v>
          </cell>
          <cell r="AQ11752">
            <v>12003005</v>
          </cell>
          <cell r="AR11752" t="str">
            <v>sd</v>
          </cell>
          <cell r="AS11752">
            <v>43555</v>
          </cell>
          <cell r="AT11752" t="str">
            <v>Puente12-POLIZA ESTABILIDAD ACTIVA</v>
          </cell>
          <cell r="AV11752" t="str">
            <v>sc</v>
          </cell>
        </row>
        <row r="11753">
          <cell r="AP11753">
            <v>24120971</v>
          </cell>
          <cell r="AQ11753">
            <v>14000082</v>
          </cell>
          <cell r="AR11753" t="str">
            <v>sd</v>
          </cell>
          <cell r="AS11753">
            <v>44250</v>
          </cell>
          <cell r="AT11753" t="str">
            <v>-POLIZA ESTABILIDAD ACTIVA</v>
          </cell>
          <cell r="AV11753" t="str">
            <v>sc</v>
          </cell>
        </row>
        <row r="11754">
          <cell r="AP11754">
            <v>507844</v>
          </cell>
          <cell r="AQ11754">
            <v>1001385</v>
          </cell>
          <cell r="AR11754" t="str">
            <v>sd</v>
          </cell>
          <cell r="AS11754">
            <v>44250</v>
          </cell>
          <cell r="AT11754" t="str">
            <v>-POLIZA ESTABILIDAD ACTIVA</v>
          </cell>
          <cell r="AV11754" t="str">
            <v>sc</v>
          </cell>
        </row>
        <row r="11755">
          <cell r="AP11755">
            <v>505152</v>
          </cell>
          <cell r="AQ11755">
            <v>1003432</v>
          </cell>
          <cell r="AR11755" t="str">
            <v>sd</v>
          </cell>
          <cell r="AS11755">
            <v>44250</v>
          </cell>
          <cell r="AT11755" t="str">
            <v>-POLIZA ESTABILIDAD ACTIVA</v>
          </cell>
          <cell r="AV11755" t="str">
            <v>sc</v>
          </cell>
        </row>
        <row r="11756">
          <cell r="AP11756">
            <v>465644</v>
          </cell>
          <cell r="AQ11756">
            <v>19012839</v>
          </cell>
          <cell r="AR11756" t="str">
            <v>sd</v>
          </cell>
          <cell r="AS11756">
            <v>42957</v>
          </cell>
          <cell r="AT11756" t="str">
            <v>Calzada2-4-POLIZA ESTABILIDAD ACTIVA</v>
          </cell>
          <cell r="AV11756" t="str">
            <v>sc</v>
          </cell>
        </row>
        <row r="11757">
          <cell r="AP11757">
            <v>24121670</v>
          </cell>
          <cell r="AQ11757">
            <v>50001544</v>
          </cell>
          <cell r="AR11757" t="str">
            <v>sd</v>
          </cell>
          <cell r="AS11757">
            <v>44187</v>
          </cell>
          <cell r="AT11757" t="str">
            <v>Calzada 2-POLIZA ESTABILIDAD ACTIVA</v>
          </cell>
          <cell r="AV11757" t="str">
            <v>sc</v>
          </cell>
        </row>
        <row r="11758">
          <cell r="AP11758">
            <v>91018861</v>
          </cell>
          <cell r="AQ11758">
            <v>9004289</v>
          </cell>
          <cell r="AR11758" t="str">
            <v>sd</v>
          </cell>
          <cell r="AS11758">
            <v>42978</v>
          </cell>
          <cell r="AT11758" t="str">
            <v>Anden1-11 Calzada10-2-4-8 Ciclo6 Sep3-5-7-9-POLIZA ESTABILIDAD ACTIVA</v>
          </cell>
          <cell r="AV11758" t="str">
            <v>sc</v>
          </cell>
        </row>
        <row r="11759">
          <cell r="AP11759">
            <v>91010473</v>
          </cell>
          <cell r="AQ11759">
            <v>7005601</v>
          </cell>
          <cell r="AR11759" t="str">
            <v>sd</v>
          </cell>
          <cell r="AS11759">
            <v>42962</v>
          </cell>
          <cell r="AT11759" t="str">
            <v>Calzada2-POLIZA ESTABILIDAD ACTIVA</v>
          </cell>
          <cell r="AV11759" t="str">
            <v>sc</v>
          </cell>
        </row>
        <row r="11760">
          <cell r="AP11760">
            <v>505954</v>
          </cell>
          <cell r="AQ11760">
            <v>1002070</v>
          </cell>
          <cell r="AR11760" t="str">
            <v>sd</v>
          </cell>
          <cell r="AS11760">
            <v>44250</v>
          </cell>
          <cell r="AT11760" t="str">
            <v>-POLIZA ESTABILIDAD ACTIVA</v>
          </cell>
          <cell r="AV11760" t="str">
            <v>sc</v>
          </cell>
        </row>
        <row r="11761">
          <cell r="AP11761">
            <v>24120959</v>
          </cell>
          <cell r="AQ11761">
            <v>14000043</v>
          </cell>
          <cell r="AR11761" t="str">
            <v>sd</v>
          </cell>
          <cell r="AS11761">
            <v>44250</v>
          </cell>
          <cell r="AT11761" t="str">
            <v>-POLIZA ESTABILIDAD ACTIVA</v>
          </cell>
          <cell r="AV11761" t="str">
            <v>sc</v>
          </cell>
        </row>
        <row r="11762">
          <cell r="AP11762">
            <v>902963</v>
          </cell>
          <cell r="AQ11762">
            <v>13000310</v>
          </cell>
          <cell r="AR11762" t="str">
            <v>sd</v>
          </cell>
          <cell r="AS11762">
            <v>44250</v>
          </cell>
          <cell r="AT11762" t="str">
            <v>-POLIZA ESTABILIDAD ACTIVA</v>
          </cell>
          <cell r="AV11762" t="str">
            <v>sc</v>
          </cell>
        </row>
        <row r="11763">
          <cell r="AP11763">
            <v>91013349</v>
          </cell>
          <cell r="AQ11763">
            <v>14000816</v>
          </cell>
          <cell r="AR11763" t="str">
            <v>sd</v>
          </cell>
          <cell r="AS11763">
            <v>44172</v>
          </cell>
          <cell r="AT11763" t="str">
            <v>Calzada 4-6 Separador 5-POLIZA ESTABILIDAD ACTIVA</v>
          </cell>
          <cell r="AV11763" t="str">
            <v>sc</v>
          </cell>
        </row>
        <row r="11764">
          <cell r="AP11764">
            <v>456427</v>
          </cell>
          <cell r="AQ11764">
            <v>19008190</v>
          </cell>
          <cell r="AR11764" t="str">
            <v>sd</v>
          </cell>
          <cell r="AS11764">
            <v>44466</v>
          </cell>
          <cell r="AT11764" t="str">
            <v>-POLIZA ESTABILIDAD ACTIVA</v>
          </cell>
          <cell r="AV11764" t="str">
            <v>POLIZA ESTABILIDAD activa IDU 1718/15</v>
          </cell>
        </row>
        <row r="11765">
          <cell r="AP11765">
            <v>512980</v>
          </cell>
          <cell r="AQ11765">
            <v>13000936</v>
          </cell>
          <cell r="AR11765" t="str">
            <v>sd</v>
          </cell>
          <cell r="AS11765">
            <v>43555</v>
          </cell>
          <cell r="AT11765" t="str">
            <v>Puente6-POLIZA ESTABILIDAD ACTIVA</v>
          </cell>
          <cell r="AV11765" t="str">
            <v>sc</v>
          </cell>
        </row>
        <row r="11766">
          <cell r="AP11766">
            <v>530597</v>
          </cell>
          <cell r="AQ11766">
            <v>50008516</v>
          </cell>
          <cell r="AR11766" t="str">
            <v>sd</v>
          </cell>
          <cell r="AS11766">
            <v>44096</v>
          </cell>
          <cell r="AT11766" t="str">
            <v>Anden 5-POLIZA ESTABILIDAD ACTIVA</v>
          </cell>
          <cell r="AV11766" t="str">
            <v>sc</v>
          </cell>
        </row>
        <row r="11767">
          <cell r="AP11767">
            <v>181512</v>
          </cell>
          <cell r="AQ11767">
            <v>13001764</v>
          </cell>
          <cell r="AR11767" t="str">
            <v>sd</v>
          </cell>
          <cell r="AS11767">
            <v>43745</v>
          </cell>
          <cell r="AT11767" t="str">
            <v>Calzada 2, Calzada 4, Calzada 6-POLIZA ESTABILIDAD ACTIVA</v>
          </cell>
          <cell r="AV11767" t="str">
            <v>sc</v>
          </cell>
        </row>
        <row r="11768">
          <cell r="AP11768">
            <v>24119913</v>
          </cell>
          <cell r="AQ11768">
            <v>8001282</v>
          </cell>
          <cell r="AR11768" t="str">
            <v>sd</v>
          </cell>
          <cell r="AS11768">
            <v>43748</v>
          </cell>
          <cell r="AT11768" t="str">
            <v>Anden 11-POLIZA ESTABILIDAD ACTIVA</v>
          </cell>
          <cell r="AV11768" t="str">
            <v>sc</v>
          </cell>
        </row>
        <row r="11769">
          <cell r="AP11769">
            <v>24119913</v>
          </cell>
          <cell r="AQ11769">
            <v>8001282</v>
          </cell>
          <cell r="AR11769" t="str">
            <v>sd</v>
          </cell>
          <cell r="AS11769">
            <v>42962</v>
          </cell>
          <cell r="AT11769" t="str">
            <v>Calzada6-8-POLIZA ESTABILIDAD ACTIVA</v>
          </cell>
          <cell r="AV11769" t="str">
            <v>sc</v>
          </cell>
        </row>
        <row r="11770">
          <cell r="AP11770">
            <v>506381</v>
          </cell>
          <cell r="AQ11770">
            <v>11008819</v>
          </cell>
          <cell r="AR11770" t="str">
            <v>sd</v>
          </cell>
          <cell r="AS11770">
            <v>43797</v>
          </cell>
          <cell r="AT11770" t="str">
            <v>Calzada 2-6-POLIZA ESTABILIDAD ACTIVA</v>
          </cell>
          <cell r="AV11770" t="str">
            <v>sc</v>
          </cell>
        </row>
        <row r="11771">
          <cell r="AP11771">
            <v>506381</v>
          </cell>
          <cell r="AQ11771">
            <v>11008819</v>
          </cell>
          <cell r="AR11771" t="str">
            <v>sd</v>
          </cell>
          <cell r="AS11771">
            <v>42946</v>
          </cell>
          <cell r="AT11771" t="str">
            <v>Calzada12-POLIZA ESTABILIDAD ACTIVA</v>
          </cell>
          <cell r="AV11771" t="str">
            <v>sc</v>
          </cell>
        </row>
        <row r="11772">
          <cell r="AP11772">
            <v>506381</v>
          </cell>
          <cell r="AQ11772">
            <v>11008819</v>
          </cell>
          <cell r="AR11772" t="str">
            <v>sd</v>
          </cell>
          <cell r="AS11772">
            <v>44250</v>
          </cell>
          <cell r="AT11772" t="str">
            <v>-POLIZA ESTABILIDAD ACTIVA</v>
          </cell>
          <cell r="AV11772" t="str">
            <v>sc</v>
          </cell>
        </row>
        <row r="11773">
          <cell r="AP11773">
            <v>24121852</v>
          </cell>
          <cell r="AQ11773">
            <v>50005802</v>
          </cell>
          <cell r="AR11773" t="str">
            <v>sd</v>
          </cell>
          <cell r="AS11773">
            <v>43307</v>
          </cell>
          <cell r="AT11773" t="str">
            <v>Calzada4-POLIZA ESTABILIDAD ACTIVA</v>
          </cell>
          <cell r="AV11773" t="str">
            <v>sc</v>
          </cell>
        </row>
        <row r="11774">
          <cell r="AP11774">
            <v>24120960</v>
          </cell>
          <cell r="AQ11774">
            <v>14000043</v>
          </cell>
          <cell r="AR11774" t="str">
            <v>sd</v>
          </cell>
          <cell r="AS11774">
            <v>44250</v>
          </cell>
          <cell r="AT11774" t="str">
            <v>-POLIZA ESTABILIDAD ACTIVA</v>
          </cell>
          <cell r="AV11774" t="str">
            <v>sc</v>
          </cell>
        </row>
        <row r="11775">
          <cell r="AP11775">
            <v>606376</v>
          </cell>
          <cell r="AQ11775">
            <v>2002372</v>
          </cell>
          <cell r="AR11775" t="str">
            <v>sd</v>
          </cell>
          <cell r="AS11775">
            <v>43739</v>
          </cell>
          <cell r="AT11775" t="str">
            <v>Muro4-POLIZA ESTABILIDAD ACTIVA</v>
          </cell>
          <cell r="AV11775" t="str">
            <v>sc</v>
          </cell>
        </row>
        <row r="11776">
          <cell r="AP11776">
            <v>24121077</v>
          </cell>
          <cell r="AQ11776">
            <v>14000539</v>
          </cell>
          <cell r="AR11776" t="str">
            <v>sd</v>
          </cell>
          <cell r="AS11776">
            <v>44250</v>
          </cell>
          <cell r="AT11776" t="str">
            <v>-POLIZA ESTABILIDAD ACTIVA</v>
          </cell>
          <cell r="AV11776" t="str">
            <v>sc</v>
          </cell>
        </row>
        <row r="11777">
          <cell r="AP11777">
            <v>530459</v>
          </cell>
          <cell r="AQ11777">
            <v>8004759</v>
          </cell>
          <cell r="AR11777" t="str">
            <v>sd</v>
          </cell>
          <cell r="AS11777">
            <v>44096</v>
          </cell>
          <cell r="AT11777" t="str">
            <v>Separador 3-POLIZA ESTABILIDAD ACTIVA</v>
          </cell>
          <cell r="AV11777" t="str">
            <v>sc</v>
          </cell>
        </row>
        <row r="11778">
          <cell r="AP11778">
            <v>24119624</v>
          </cell>
          <cell r="AQ11778">
            <v>1001273</v>
          </cell>
          <cell r="AR11778" t="str">
            <v>sd</v>
          </cell>
          <cell r="AS11778">
            <v>44250</v>
          </cell>
          <cell r="AT11778" t="str">
            <v>-POLIZA ESTABILIDAD ACTIVA</v>
          </cell>
          <cell r="AV11778" t="str">
            <v>sc</v>
          </cell>
        </row>
        <row r="11779">
          <cell r="AP11779">
            <v>902976</v>
          </cell>
          <cell r="AQ11779">
            <v>13000367</v>
          </cell>
          <cell r="AR11779" t="str">
            <v>sd</v>
          </cell>
          <cell r="AS11779">
            <v>44250</v>
          </cell>
          <cell r="AT11779" t="str">
            <v>-POLIZA ESTABILIDAD ACTIVA</v>
          </cell>
          <cell r="AV11779" t="str">
            <v>sc</v>
          </cell>
        </row>
        <row r="11780">
          <cell r="AP11780">
            <v>24122416</v>
          </cell>
          <cell r="AQ11780">
            <v>50006669</v>
          </cell>
          <cell r="AR11780" t="str">
            <v>sd</v>
          </cell>
          <cell r="AS11780">
            <v>44096</v>
          </cell>
          <cell r="AT11780" t="str">
            <v>Anden 7-POLIZA ESTABILIDAD ACTIVA</v>
          </cell>
          <cell r="AV11780" t="str">
            <v>sc</v>
          </cell>
        </row>
        <row r="11781">
          <cell r="AP11781">
            <v>471523</v>
          </cell>
          <cell r="AQ11781">
            <v>7008129</v>
          </cell>
          <cell r="AR11781" t="str">
            <v>sd</v>
          </cell>
          <cell r="AS11781">
            <v>44466</v>
          </cell>
          <cell r="AT11781" t="str">
            <v>-POLIZA ESTABILIDAD ACTIVA</v>
          </cell>
          <cell r="AV11781" t="str">
            <v>sc</v>
          </cell>
        </row>
        <row r="11782">
          <cell r="AP11782">
            <v>24123188</v>
          </cell>
          <cell r="AQ11782">
            <v>50007322</v>
          </cell>
          <cell r="AR11782" t="str">
            <v>sd</v>
          </cell>
          <cell r="AS11782">
            <v>42946</v>
          </cell>
          <cell r="AT11782" t="str">
            <v>Calzada12-4 Puente20-POLIZA ESTABILIDAD ACTIVA</v>
          </cell>
          <cell r="AV11782" t="str">
            <v>sc</v>
          </cell>
        </row>
        <row r="11783">
          <cell r="AP11783">
            <v>24123188</v>
          </cell>
          <cell r="AQ11783">
            <v>50007322</v>
          </cell>
          <cell r="AR11783" t="str">
            <v>sd</v>
          </cell>
          <cell r="AS11783">
            <v>44250</v>
          </cell>
          <cell r="AT11783" t="str">
            <v>-POLIZA ESTABILIDAD ACTIVA</v>
          </cell>
          <cell r="AV11783" t="str">
            <v>sc</v>
          </cell>
        </row>
        <row r="11784">
          <cell r="AP11784">
            <v>297512</v>
          </cell>
          <cell r="AQ11784">
            <v>5003452</v>
          </cell>
          <cell r="AR11784" t="str">
            <v>sd</v>
          </cell>
          <cell r="AS11784">
            <v>42912</v>
          </cell>
          <cell r="AT11784" t="str">
            <v>Calzada4-POLIZA ESTABILIDAD ACTIVA</v>
          </cell>
          <cell r="AV11784" t="str">
            <v>sc</v>
          </cell>
        </row>
        <row r="11785">
          <cell r="AP11785">
            <v>91010985</v>
          </cell>
          <cell r="AQ11785">
            <v>50009412</v>
          </cell>
          <cell r="AR11785" t="str">
            <v>sd</v>
          </cell>
          <cell r="AS11785">
            <v>43821</v>
          </cell>
          <cell r="AT11785" t="str">
            <v>Calzada2-POLIZA ESTABILIDAD ACTIVA</v>
          </cell>
          <cell r="AV11785" t="str">
            <v>POLIZA ESTABILIDAD ACTIVA IDU 083/12 VENCE EN 21/12/2019</v>
          </cell>
        </row>
        <row r="11786">
          <cell r="AP11786">
            <v>143894</v>
          </cell>
          <cell r="AQ11786">
            <v>3000501</v>
          </cell>
          <cell r="AR11786" t="str">
            <v>sd</v>
          </cell>
          <cell r="AS11786">
            <v>43499</v>
          </cell>
          <cell r="AT11786" t="str">
            <v>-POLIZA ESTABILIDAD ACTIVA</v>
          </cell>
          <cell r="AV11786" t="str">
            <v>sc</v>
          </cell>
        </row>
        <row r="11787">
          <cell r="AP11787">
            <v>519327</v>
          </cell>
          <cell r="AQ11787">
            <v>12000516</v>
          </cell>
          <cell r="AR11787" t="str">
            <v>sd</v>
          </cell>
          <cell r="AS11787">
            <v>44250</v>
          </cell>
          <cell r="AT11787" t="str">
            <v>-POLIZA ESTABILIDAD ACTIVA</v>
          </cell>
          <cell r="AV11787" t="str">
            <v>sc</v>
          </cell>
        </row>
        <row r="11788">
          <cell r="AP11788">
            <v>460461</v>
          </cell>
          <cell r="AQ11788">
            <v>19010249</v>
          </cell>
          <cell r="AR11788" t="str">
            <v>sd</v>
          </cell>
          <cell r="AS11788">
            <v>44466</v>
          </cell>
          <cell r="AT11788" t="str">
            <v>-POLIZA ESTABILIDAD ACTIVA</v>
          </cell>
          <cell r="AV11788" t="str">
            <v>POLIZA ESTABILIDAD activa IDU 1718/16</v>
          </cell>
        </row>
        <row r="11789">
          <cell r="AP11789">
            <v>24120186</v>
          </cell>
          <cell r="AQ11789">
            <v>3000603</v>
          </cell>
          <cell r="AR11789" t="str">
            <v>sd</v>
          </cell>
          <cell r="AS11789">
            <v>43499</v>
          </cell>
          <cell r="AT11789" t="str">
            <v>-POLIZA ESTABILIDAD ACTIVA</v>
          </cell>
          <cell r="AV11789" t="str">
            <v>sc</v>
          </cell>
        </row>
        <row r="11790">
          <cell r="AP11790">
            <v>502598</v>
          </cell>
          <cell r="AQ11790">
            <v>15000013</v>
          </cell>
          <cell r="AR11790" t="str">
            <v>sd</v>
          </cell>
          <cell r="AS11790">
            <v>44250</v>
          </cell>
          <cell r="AT11790" t="str">
            <v>-POLIZA ESTABILIDAD ACTIVA</v>
          </cell>
          <cell r="AV11790" t="str">
            <v>sc</v>
          </cell>
        </row>
        <row r="11791">
          <cell r="AP11791">
            <v>384972</v>
          </cell>
          <cell r="AQ11791">
            <v>9001892</v>
          </cell>
          <cell r="AR11791" t="str">
            <v>sd</v>
          </cell>
          <cell r="AS11791">
            <v>44480</v>
          </cell>
          <cell r="AT11791" t="str">
            <v>-POLIZA ESTABILIDAD ACTIVA</v>
          </cell>
          <cell r="AV11791" t="str">
            <v>VIABLE</v>
          </cell>
        </row>
        <row r="11792">
          <cell r="AP11792">
            <v>91015662</v>
          </cell>
          <cell r="AQ11792">
            <v>5007270</v>
          </cell>
          <cell r="AR11792" t="str">
            <v>sd</v>
          </cell>
          <cell r="AS11792">
            <v>42733</v>
          </cell>
          <cell r="AT11792" t="str">
            <v>Anden1-5 Calzada2-4 Sep3-POLIZA ESTABILIDAD ACTIVA</v>
          </cell>
          <cell r="AV11792" t="str">
            <v>sc</v>
          </cell>
        </row>
        <row r="11793">
          <cell r="AP11793">
            <v>91018876</v>
          </cell>
          <cell r="AQ11793">
            <v>9001904</v>
          </cell>
          <cell r="AR11793" t="str">
            <v>sd</v>
          </cell>
          <cell r="AS11793">
            <v>42978</v>
          </cell>
          <cell r="AT11793" t="str">
            <v>Anden1-11 Calzada10-2-4-8 Ciclo6 Sep3-5-7-9-POLIZA ESTABILIDAD ACTIVA</v>
          </cell>
          <cell r="AV11793" t="str">
            <v>sc</v>
          </cell>
        </row>
        <row r="11794">
          <cell r="AP11794">
            <v>91018867</v>
          </cell>
          <cell r="AQ11794">
            <v>50006983</v>
          </cell>
          <cell r="AR11794" t="str">
            <v>sd</v>
          </cell>
          <cell r="AS11794">
            <v>42978</v>
          </cell>
          <cell r="AT11794" t="str">
            <v>Anden1 Calzada10-2-4-6 Ciclo8 Sep3-5-7-9-POLIZA ESTABILIDAD ACTIVA</v>
          </cell>
          <cell r="AV11794" t="str">
            <v>sc</v>
          </cell>
        </row>
        <row r="11795">
          <cell r="AP11795">
            <v>364585</v>
          </cell>
          <cell r="AQ11795">
            <v>7005738</v>
          </cell>
          <cell r="AR11795" t="str">
            <v>sd</v>
          </cell>
          <cell r="AS11795">
            <v>42962</v>
          </cell>
          <cell r="AT11795" t="str">
            <v>Calzada2-POLIZA ESTABILIDAD ACTIVA</v>
          </cell>
          <cell r="AV11795" t="str">
            <v>sc</v>
          </cell>
        </row>
        <row r="11796">
          <cell r="AP11796">
            <v>603064</v>
          </cell>
          <cell r="AQ11796">
            <v>11010484</v>
          </cell>
          <cell r="AR11796" t="str">
            <v>sd</v>
          </cell>
          <cell r="AS11796">
            <v>43100</v>
          </cell>
          <cell r="AT11796" t="str">
            <v>Calzada2-POLIZA ESTABILIDAD ACTIVA</v>
          </cell>
          <cell r="AV11796" t="str">
            <v>sc</v>
          </cell>
        </row>
        <row r="11797">
          <cell r="AP11797">
            <v>24122551</v>
          </cell>
          <cell r="AQ11797">
            <v>50006880</v>
          </cell>
          <cell r="AR11797" t="str">
            <v>sd</v>
          </cell>
          <cell r="AS11797">
            <v>44250</v>
          </cell>
          <cell r="AT11797" t="str">
            <v>-POLIZA ESTABILIDAD ACTIVA</v>
          </cell>
          <cell r="AV11797" t="str">
            <v>sc</v>
          </cell>
        </row>
        <row r="11798">
          <cell r="AP11798">
            <v>91011273</v>
          </cell>
          <cell r="AQ11798">
            <v>3000823</v>
          </cell>
          <cell r="AR11798" t="str">
            <v>sd</v>
          </cell>
          <cell r="AS11798">
            <v>42999</v>
          </cell>
          <cell r="AT11798" t="str">
            <v>Anden1-9 Calzada2-4-6-8 Sep3-5-7-POLIZA ESTABILIDAD ACTIVA</v>
          </cell>
          <cell r="AV11798" t="str">
            <v>sc</v>
          </cell>
        </row>
        <row r="11799">
          <cell r="AP11799">
            <v>91011741</v>
          </cell>
          <cell r="AQ11799">
            <v>4000230</v>
          </cell>
          <cell r="AR11799" t="str">
            <v>sd</v>
          </cell>
          <cell r="AS11799">
            <v>42999</v>
          </cell>
          <cell r="AT11799" t="str">
            <v>Anden1-11-3 Calzada10-4-6-8 Ciclo2 Sep5-7-9-POLIZA ESTABILIDAD ACTIVA</v>
          </cell>
          <cell r="AV11799" t="str">
            <v>sc</v>
          </cell>
        </row>
        <row r="11800">
          <cell r="AP11800">
            <v>505892</v>
          </cell>
          <cell r="AQ11800">
            <v>1004002</v>
          </cell>
          <cell r="AR11800" t="str">
            <v>sd</v>
          </cell>
          <cell r="AS11800">
            <v>42946</v>
          </cell>
          <cell r="AT11800" t="str">
            <v>Calzada12-POLIZA ESTABILIDAD ACTIVA</v>
          </cell>
          <cell r="AV11800" t="str">
            <v>sc</v>
          </cell>
        </row>
        <row r="11801">
          <cell r="AP11801">
            <v>24121139</v>
          </cell>
          <cell r="AQ11801">
            <v>14000816</v>
          </cell>
          <cell r="AR11801" t="str">
            <v>sd</v>
          </cell>
          <cell r="AS11801">
            <v>44172</v>
          </cell>
          <cell r="AT11801" t="str">
            <v>Calzada 4-6 Separador 5-POLIZA ESTABILIDAD ACTIVA</v>
          </cell>
          <cell r="AV11801" t="str">
            <v>sc</v>
          </cell>
        </row>
        <row r="11802">
          <cell r="AP11802">
            <v>601532</v>
          </cell>
          <cell r="AQ11802">
            <v>5007270</v>
          </cell>
          <cell r="AR11802" t="str">
            <v>sd</v>
          </cell>
          <cell r="AS11802">
            <v>42733</v>
          </cell>
          <cell r="AT11802" t="str">
            <v>Anden1-5 Calzada2-4 Sep3-POLIZA ESTABILIDAD ACTIVA</v>
          </cell>
          <cell r="AV11802" t="str">
            <v>sc</v>
          </cell>
        </row>
        <row r="11803">
          <cell r="AP11803">
            <v>24122498</v>
          </cell>
          <cell r="AQ11803">
            <v>50006735</v>
          </cell>
          <cell r="AR11803" t="str">
            <v>sd</v>
          </cell>
          <cell r="AS11803">
            <v>44099</v>
          </cell>
          <cell r="AT11803" t="str">
            <v>Calzada 2-4-6-POLIZA ESTABILIDAD Y CALIDAD ACTIVA</v>
          </cell>
          <cell r="AV11803" t="str">
            <v>sc</v>
          </cell>
        </row>
        <row r="11804">
          <cell r="AP11804">
            <v>91010576</v>
          </cell>
          <cell r="AQ11804">
            <v>3002462</v>
          </cell>
          <cell r="AR11804" t="str">
            <v>sd</v>
          </cell>
          <cell r="AS11804">
            <v>42765</v>
          </cell>
          <cell r="AT11804" t="str">
            <v>Anden 1, Calzada2, Separador3, Calzada4, Anden5 -POLIZA ESTABILIDAD ACTIVA</v>
          </cell>
          <cell r="AV11804" t="str">
            <v>sc</v>
          </cell>
        </row>
        <row r="11805">
          <cell r="AP11805">
            <v>354445</v>
          </cell>
          <cell r="AQ11805">
            <v>7001670</v>
          </cell>
          <cell r="AR11805" t="str">
            <v>sd</v>
          </cell>
          <cell r="AS11805">
            <v>44466</v>
          </cell>
          <cell r="AT11805" t="str">
            <v>-POLIZA ESTABILIDAD ACTIVA</v>
          </cell>
          <cell r="AV11805" t="str">
            <v>sc</v>
          </cell>
        </row>
        <row r="11806">
          <cell r="AP11806">
            <v>24120041</v>
          </cell>
          <cell r="AQ11806">
            <v>8012185</v>
          </cell>
          <cell r="AR11806" t="str">
            <v>sd</v>
          </cell>
          <cell r="AS11806">
            <v>44099</v>
          </cell>
          <cell r="AT11806" t="str">
            <v>Calzada 4-6-POLIZA ESTABILIDAD Y CALIDAD ACTIVA</v>
          </cell>
          <cell r="AV11806" t="str">
            <v>sc</v>
          </cell>
        </row>
        <row r="11807">
          <cell r="AP11807">
            <v>515216</v>
          </cell>
          <cell r="AQ11807">
            <v>8004653</v>
          </cell>
          <cell r="AR11807" t="str">
            <v>sd</v>
          </cell>
          <cell r="AS11807">
            <v>44099</v>
          </cell>
          <cell r="AT11807" t="str">
            <v>Calzada 2-POLIZA ESTABILIDAD Y CALIDAD ACTIVA</v>
          </cell>
          <cell r="AV11807" t="str">
            <v>sc</v>
          </cell>
        </row>
        <row r="11808">
          <cell r="AP11808">
            <v>143896</v>
          </cell>
          <cell r="AQ11808">
            <v>3000483</v>
          </cell>
          <cell r="AR11808" t="str">
            <v>sd</v>
          </cell>
          <cell r="AS11808">
            <v>43499</v>
          </cell>
          <cell r="AT11808" t="str">
            <v>-POLIZA ESTABILIDAD ACTIVA</v>
          </cell>
          <cell r="AV11808" t="str">
            <v>sc</v>
          </cell>
        </row>
        <row r="11809">
          <cell r="AP11809">
            <v>902837</v>
          </cell>
          <cell r="AQ11809">
            <v>13001884</v>
          </cell>
          <cell r="AR11809" t="str">
            <v>sd</v>
          </cell>
          <cell r="AS11809">
            <v>44250</v>
          </cell>
          <cell r="AT11809" t="str">
            <v>-POLIZA ESTABILIDAD ACTIVA</v>
          </cell>
          <cell r="AV11809" t="str">
            <v>sc</v>
          </cell>
        </row>
        <row r="11810">
          <cell r="AP11810">
            <v>24121913</v>
          </cell>
          <cell r="AQ11810">
            <v>50005956</v>
          </cell>
          <cell r="AR11810" t="str">
            <v>sd</v>
          </cell>
          <cell r="AS11810">
            <v>44250</v>
          </cell>
          <cell r="AT11810" t="str">
            <v>-POLIZA ESTABILIDAD ACTIVA</v>
          </cell>
          <cell r="AV11810" t="str">
            <v>sc</v>
          </cell>
        </row>
        <row r="11811">
          <cell r="AP11811">
            <v>606058</v>
          </cell>
          <cell r="AQ11811">
            <v>18002281</v>
          </cell>
          <cell r="AR11811" t="str">
            <v>sd</v>
          </cell>
          <cell r="AS11811">
            <v>43065</v>
          </cell>
          <cell r="AT11811" t="str">
            <v>Calzada6-POLIZA ESTABILIDAD ACTIVA</v>
          </cell>
          <cell r="AV11811" t="str">
            <v>sc</v>
          </cell>
        </row>
        <row r="11812">
          <cell r="AP11812">
            <v>506017</v>
          </cell>
          <cell r="AQ11812">
            <v>1006255</v>
          </cell>
          <cell r="AR11812" t="str">
            <v>sd</v>
          </cell>
          <cell r="AS11812">
            <v>44250</v>
          </cell>
          <cell r="AT11812" t="str">
            <v>-POLIZA ESTABILIDAD ACTIVA</v>
          </cell>
          <cell r="AV11812" t="str">
            <v>sc</v>
          </cell>
        </row>
        <row r="11813">
          <cell r="AP11813">
            <v>91010749</v>
          </cell>
          <cell r="AQ11813">
            <v>1005612</v>
          </cell>
          <cell r="AR11813" t="str">
            <v>sd</v>
          </cell>
          <cell r="AS11813">
            <v>43566</v>
          </cell>
          <cell r="AT11813" t="str">
            <v>Anden 1-3 Calzada 2-POLIZA ESTABILIDAD ACTIVA</v>
          </cell>
          <cell r="AV11813" t="str">
            <v>sc</v>
          </cell>
        </row>
        <row r="11814">
          <cell r="AP11814">
            <v>24122516</v>
          </cell>
          <cell r="AQ11814">
            <v>50006740</v>
          </cell>
          <cell r="AR11814" t="str">
            <v>sd</v>
          </cell>
          <cell r="AS11814">
            <v>44099</v>
          </cell>
          <cell r="AT11814" t="str">
            <v>Calzada 2-4-6-POLIZA ESTABILIDAD Y CALIDAD ACTIVA</v>
          </cell>
          <cell r="AV11814" t="str">
            <v>sc</v>
          </cell>
        </row>
        <row r="11815">
          <cell r="AP11815">
            <v>24122589</v>
          </cell>
          <cell r="AQ11815">
            <v>50006889</v>
          </cell>
          <cell r="AR11815" t="str">
            <v>sd</v>
          </cell>
          <cell r="AS11815">
            <v>44250</v>
          </cell>
          <cell r="AT11815" t="str">
            <v>-POLIZA ESTABILIDAD ACTIVA</v>
          </cell>
          <cell r="AV11815" t="str">
            <v>sc</v>
          </cell>
        </row>
        <row r="11816">
          <cell r="AP11816">
            <v>505798</v>
          </cell>
          <cell r="AQ11816">
            <v>2000018</v>
          </cell>
          <cell r="AR11816" t="str">
            <v>sd</v>
          </cell>
          <cell r="AS11816">
            <v>44053</v>
          </cell>
          <cell r="AT11816" t="str">
            <v>Puente 18-POLIZA ESTABILIDAD ACTIVA</v>
          </cell>
          <cell r="AV11816" t="str">
            <v>sc</v>
          </cell>
        </row>
        <row r="11817">
          <cell r="AP11817">
            <v>24121053</v>
          </cell>
          <cell r="AQ11817">
            <v>14000439</v>
          </cell>
          <cell r="AR11817" t="str">
            <v>sd</v>
          </cell>
          <cell r="AS11817">
            <v>44250</v>
          </cell>
          <cell r="AT11817" t="str">
            <v>-POLIZA ESTABILIDAD ACTIVA</v>
          </cell>
          <cell r="AV11817" t="str">
            <v>sc</v>
          </cell>
        </row>
        <row r="11818">
          <cell r="AP11818">
            <v>91013296</v>
          </cell>
          <cell r="AQ11818">
            <v>15000507</v>
          </cell>
          <cell r="AR11818" t="str">
            <v>sd</v>
          </cell>
          <cell r="AS11818">
            <v>44181</v>
          </cell>
          <cell r="AT11818" t="str">
            <v>-POLIZA ESTABILIDAD ACTIVA</v>
          </cell>
          <cell r="AV11818" t="str">
            <v>sc</v>
          </cell>
        </row>
        <row r="11819">
          <cell r="AP11819">
            <v>163718</v>
          </cell>
          <cell r="AQ11819">
            <v>10000257</v>
          </cell>
          <cell r="AR11819" t="str">
            <v>sd</v>
          </cell>
          <cell r="AS11819">
            <v>43142</v>
          </cell>
          <cell r="AT11819" t="str">
            <v>Calzada2-POLIZA ESTABILIDAD ACTIVA</v>
          </cell>
          <cell r="AV11819" t="str">
            <v>sc</v>
          </cell>
        </row>
        <row r="11820">
          <cell r="AP11820">
            <v>515539</v>
          </cell>
          <cell r="AQ11820">
            <v>10000493</v>
          </cell>
          <cell r="AR11820" t="str">
            <v>sd</v>
          </cell>
          <cell r="AS11820">
            <v>43425</v>
          </cell>
          <cell r="AT11820" t="str">
            <v>Calzada2-POLIZA ESTABILIDAD* ACTIVA</v>
          </cell>
          <cell r="AV11820" t="str">
            <v>sc</v>
          </cell>
        </row>
        <row r="11821">
          <cell r="AP11821">
            <v>515539</v>
          </cell>
          <cell r="AQ11821">
            <v>10000493</v>
          </cell>
          <cell r="AR11821" t="str">
            <v>sd</v>
          </cell>
          <cell r="AS11821">
            <v>44119</v>
          </cell>
          <cell r="AT11821" t="str">
            <v>Calzada 4-6-POLIZA ESTABILIDAD ACTIVA</v>
          </cell>
          <cell r="AV11821" t="str">
            <v>sc</v>
          </cell>
        </row>
        <row r="11822">
          <cell r="AP11822">
            <v>91024348</v>
          </cell>
          <cell r="AQ11822">
            <v>3002556</v>
          </cell>
          <cell r="AR11822" t="str">
            <v>sd</v>
          </cell>
          <cell r="AS11822">
            <v>43499</v>
          </cell>
          <cell r="AT11822" t="str">
            <v>-POLIZA ESTABILIDAD ACTIVA</v>
          </cell>
          <cell r="AV11822" t="str">
            <v>sc</v>
          </cell>
        </row>
        <row r="11823">
          <cell r="AP11823">
            <v>24120045</v>
          </cell>
          <cell r="AQ11823">
            <v>8012270</v>
          </cell>
          <cell r="AR11823" t="str">
            <v>sd</v>
          </cell>
          <cell r="AS11823">
            <v>44099</v>
          </cell>
          <cell r="AT11823" t="str">
            <v>Calzada 2-4-POLIZA ESTABILIDAD Y CALIDAD ACTIVA</v>
          </cell>
          <cell r="AV11823" t="str">
            <v>sc</v>
          </cell>
        </row>
        <row r="11824">
          <cell r="AP11824">
            <v>24120008</v>
          </cell>
          <cell r="AQ11824">
            <v>8005072</v>
          </cell>
          <cell r="AR11824" t="str">
            <v>sd</v>
          </cell>
          <cell r="AS11824">
            <v>44099</v>
          </cell>
          <cell r="AT11824" t="str">
            <v>Calzada 2-POLIZA ESTABILIDAD Y CALIDAD ACTIVA</v>
          </cell>
          <cell r="AV11824" t="str">
            <v>sc</v>
          </cell>
        </row>
        <row r="11825">
          <cell r="AP11825">
            <v>24121114</v>
          </cell>
          <cell r="AQ11825">
            <v>14000681</v>
          </cell>
          <cell r="AR11825" t="str">
            <v>sd</v>
          </cell>
          <cell r="AS11825">
            <v>44053</v>
          </cell>
          <cell r="AT11825" t="str">
            <v>Anden 1-POLIZA ESTABILIDAD ACTIVA</v>
          </cell>
          <cell r="AV11825" t="str">
            <v>sc</v>
          </cell>
        </row>
        <row r="11826">
          <cell r="AP11826">
            <v>24121114</v>
          </cell>
          <cell r="AQ11826">
            <v>14000681</v>
          </cell>
          <cell r="AR11826" t="str">
            <v>sd</v>
          </cell>
          <cell r="AS11826">
            <v>44250</v>
          </cell>
          <cell r="AT11826" t="str">
            <v>-POLIZA ESTABILIDAD ACTIVA</v>
          </cell>
          <cell r="AV11826" t="str">
            <v>sc</v>
          </cell>
        </row>
        <row r="11827">
          <cell r="AP11827">
            <v>506418</v>
          </cell>
          <cell r="AQ11827">
            <v>1003895</v>
          </cell>
          <cell r="AR11827" t="str">
            <v>sd</v>
          </cell>
          <cell r="AS11827">
            <v>43577</v>
          </cell>
          <cell r="AT11827" t="str">
            <v>Calzad a16-POLIZA ESTABILIDAD ACTIVA</v>
          </cell>
          <cell r="AV11827" t="str">
            <v>sc</v>
          </cell>
        </row>
        <row r="11828">
          <cell r="AP11828">
            <v>506418</v>
          </cell>
          <cell r="AQ11828">
            <v>1003895</v>
          </cell>
          <cell r="AR11828" t="str">
            <v>sd</v>
          </cell>
          <cell r="AS11828">
            <v>44250</v>
          </cell>
          <cell r="AT11828" t="str">
            <v>-POLIZA ESTABILIDAD ACTIVA</v>
          </cell>
          <cell r="AV11828" t="str">
            <v>sc</v>
          </cell>
        </row>
        <row r="11829">
          <cell r="AP11829">
            <v>506418</v>
          </cell>
          <cell r="AQ11829">
            <v>1003895</v>
          </cell>
          <cell r="AR11829" t="str">
            <v>sd</v>
          </cell>
          <cell r="AS11829">
            <v>42946</v>
          </cell>
          <cell r="AT11829" t="str">
            <v>Calzada10-POLIZA ESTABILIDAD ACTIVA</v>
          </cell>
          <cell r="AV11829" t="str">
            <v>sc</v>
          </cell>
        </row>
        <row r="11830">
          <cell r="AP11830">
            <v>506418</v>
          </cell>
          <cell r="AQ11830">
            <v>1003895</v>
          </cell>
          <cell r="AR11830" t="str">
            <v>sd</v>
          </cell>
          <cell r="AS11830">
            <v>43577</v>
          </cell>
          <cell r="AT11830" t="str">
            <v>Calzad a16-POLIZA ESTABILIDAD ACTIVA</v>
          </cell>
          <cell r="AV11830" t="str">
            <v>sc</v>
          </cell>
        </row>
        <row r="11831">
          <cell r="AP11831">
            <v>506418</v>
          </cell>
          <cell r="AQ11831">
            <v>1003895</v>
          </cell>
          <cell r="AR11831" t="str">
            <v>sd</v>
          </cell>
          <cell r="AS11831">
            <v>43797</v>
          </cell>
          <cell r="AT11831" t="str">
            <v>Calzada 2-4-POLIZA ESTABILIDAD ACTIVA</v>
          </cell>
          <cell r="AV11831" t="str">
            <v>sc</v>
          </cell>
        </row>
        <row r="11832">
          <cell r="AP11832">
            <v>2506338</v>
          </cell>
          <cell r="AQ11832">
            <v>3000181</v>
          </cell>
          <cell r="AR11832" t="str">
            <v>sd</v>
          </cell>
          <cell r="AS11832">
            <v>43499</v>
          </cell>
          <cell r="AT11832" t="str">
            <v>-POLIZA ESTABILIDAD ACTIVA</v>
          </cell>
          <cell r="AV11832" t="str">
            <v>sc</v>
          </cell>
        </row>
        <row r="11833">
          <cell r="AP11833">
            <v>511134</v>
          </cell>
          <cell r="AQ11833">
            <v>14001038</v>
          </cell>
          <cell r="AR11833" t="str">
            <v>sd</v>
          </cell>
          <cell r="AS11833">
            <v>44172</v>
          </cell>
          <cell r="AT11833" t="str">
            <v>Calzada 4-6 Separador 5-POLIZA ESTABILIDAD ACTIVA</v>
          </cell>
          <cell r="AV11833" t="str">
            <v>sc</v>
          </cell>
        </row>
        <row r="11834">
          <cell r="AP11834">
            <v>91018896</v>
          </cell>
          <cell r="AQ11834">
            <v>9001379</v>
          </cell>
          <cell r="AR11834" t="str">
            <v>sd</v>
          </cell>
          <cell r="AS11834">
            <v>42978</v>
          </cell>
          <cell r="AT11834" t="str">
            <v>Anden1-11 Calzada10-2-4-8 Ciclo6 Sep3-5-7-9-POLIZA ESTABILIDAD ACTIVA</v>
          </cell>
          <cell r="AV11834" t="str">
            <v>sc</v>
          </cell>
        </row>
        <row r="11835">
          <cell r="AP11835">
            <v>24122408</v>
          </cell>
          <cell r="AQ11835">
            <v>50006642</v>
          </cell>
          <cell r="AR11835" t="str">
            <v>sd</v>
          </cell>
          <cell r="AS11835">
            <v>44099</v>
          </cell>
          <cell r="AT11835" t="str">
            <v>Calzada 2-4-6-POLIZA ESTABILIDAD Y CALIDAD ACTIVA</v>
          </cell>
          <cell r="AV11835" t="str">
            <v>sc</v>
          </cell>
        </row>
        <row r="11836">
          <cell r="AP11836">
            <v>24119963</v>
          </cell>
          <cell r="AQ11836">
            <v>8003781</v>
          </cell>
          <cell r="AR11836" t="str">
            <v>sd</v>
          </cell>
          <cell r="AS11836">
            <v>44099</v>
          </cell>
          <cell r="AT11836" t="str">
            <v>Calzada 4-6-POLIZA ESTABILIDAD Y CALIDAD ACTIVA</v>
          </cell>
          <cell r="AV11836" t="str">
            <v>sc</v>
          </cell>
        </row>
        <row r="11837">
          <cell r="AP11837">
            <v>24121078</v>
          </cell>
          <cell r="AQ11837">
            <v>14000539</v>
          </cell>
          <cell r="AR11837" t="str">
            <v>sd</v>
          </cell>
          <cell r="AS11837">
            <v>44250</v>
          </cell>
          <cell r="AT11837" t="str">
            <v>-POLIZA ESTABILIDAD ACTIVA</v>
          </cell>
          <cell r="AV11837" t="str">
            <v>sc</v>
          </cell>
        </row>
        <row r="11838">
          <cell r="AP11838">
            <v>505918</v>
          </cell>
          <cell r="AQ11838">
            <v>1001607</v>
          </cell>
          <cell r="AR11838" t="str">
            <v>sd</v>
          </cell>
          <cell r="AS11838">
            <v>44250</v>
          </cell>
          <cell r="AT11838" t="str">
            <v>-POLIZA ESTABILIDAD ACTIVA</v>
          </cell>
          <cell r="AV11838" t="str">
            <v>sc</v>
          </cell>
        </row>
        <row r="11839">
          <cell r="AP11839">
            <v>519170</v>
          </cell>
          <cell r="AQ11839">
            <v>8005606</v>
          </cell>
          <cell r="AR11839" t="str">
            <v>sd</v>
          </cell>
          <cell r="AS11839">
            <v>44096</v>
          </cell>
          <cell r="AT11839" t="str">
            <v>Separador 3-POLIZA ESTABILIDAD ACTIVA</v>
          </cell>
          <cell r="AV11839" t="str">
            <v>sc</v>
          </cell>
        </row>
        <row r="11840">
          <cell r="AP11840">
            <v>91015447</v>
          </cell>
          <cell r="AQ11840">
            <v>6001274</v>
          </cell>
          <cell r="AR11840" t="str">
            <v>sd</v>
          </cell>
          <cell r="AS11840">
            <v>43307</v>
          </cell>
          <cell r="AT11840" t="str">
            <v>Calzada2-4-POLIZA ESTABILIDAD ACTIVA</v>
          </cell>
          <cell r="AV11840" t="str">
            <v>sc</v>
          </cell>
        </row>
        <row r="11841">
          <cell r="AP11841">
            <v>91015539</v>
          </cell>
          <cell r="AQ11841">
            <v>5007241</v>
          </cell>
          <cell r="AR11841" t="str">
            <v>sd</v>
          </cell>
          <cell r="AS11841">
            <v>42733</v>
          </cell>
          <cell r="AT11841" t="str">
            <v>Anden1-5 Calzada2-4 Sep3-POLIZA ESTABILIDAD ACTIVA</v>
          </cell>
          <cell r="AV11841" t="str">
            <v>sc</v>
          </cell>
        </row>
        <row r="11842">
          <cell r="AP11842">
            <v>24123869</v>
          </cell>
          <cell r="AQ11842">
            <v>30001427</v>
          </cell>
          <cell r="AR11842" t="str">
            <v>sd</v>
          </cell>
          <cell r="AS11842">
            <v>42999</v>
          </cell>
          <cell r="AT11842" t="str">
            <v>Anden1-11-3 Calzada10-4-6-8 Ciclo2 Sep5-7-9-POLIZA ESTABILIDAD ACTIVA</v>
          </cell>
          <cell r="AV11842" t="str">
            <v>sc</v>
          </cell>
        </row>
        <row r="11843">
          <cell r="AP11843">
            <v>900162</v>
          </cell>
          <cell r="AQ11843">
            <v>16000293</v>
          </cell>
          <cell r="AR11843" t="str">
            <v>sd</v>
          </cell>
          <cell r="AS11843">
            <v>42949</v>
          </cell>
          <cell r="AT11843" t="str">
            <v>Calzada2 Sep3-POLIZA ESTABILIDAD ACTIVA</v>
          </cell>
          <cell r="AV11843" t="str">
            <v>sc</v>
          </cell>
        </row>
        <row r="11844">
          <cell r="AP11844">
            <v>24123758</v>
          </cell>
          <cell r="AQ11844">
            <v>3000873</v>
          </cell>
          <cell r="AR11844" t="str">
            <v>sd</v>
          </cell>
          <cell r="AS11844">
            <v>42999</v>
          </cell>
          <cell r="AT11844" t="str">
            <v>Anden1-11-9 Calzada2-4-6-8 Ciclo10 Sep3-5-7-POLIZA ESTABILIDAD ACTIVA</v>
          </cell>
          <cell r="AV11844" t="str">
            <v>sc</v>
          </cell>
        </row>
        <row r="11845">
          <cell r="AP11845">
            <v>24123735</v>
          </cell>
          <cell r="AQ11845">
            <v>3000780</v>
          </cell>
          <cell r="AR11845" t="str">
            <v>sd</v>
          </cell>
          <cell r="AS11845">
            <v>43499</v>
          </cell>
          <cell r="AT11845" t="str">
            <v>-POLIZA ESTABILIDAD ACTIVA</v>
          </cell>
          <cell r="AV11845" t="str">
            <v>sc</v>
          </cell>
        </row>
        <row r="11846">
          <cell r="AP11846">
            <v>505896</v>
          </cell>
          <cell r="AQ11846">
            <v>1004002</v>
          </cell>
          <cell r="AR11846" t="str">
            <v>sd</v>
          </cell>
          <cell r="AS11846">
            <v>42946</v>
          </cell>
          <cell r="AT11846" t="str">
            <v>Calzada12-POLIZA ESTABILIDAD ACTIVA</v>
          </cell>
          <cell r="AV11846" t="str">
            <v>sc</v>
          </cell>
        </row>
        <row r="11847">
          <cell r="AP11847">
            <v>24119920</v>
          </cell>
          <cell r="AQ11847">
            <v>8002528</v>
          </cell>
          <cell r="AR11847" t="str">
            <v>sd</v>
          </cell>
          <cell r="AS11847">
            <v>44099</v>
          </cell>
          <cell r="AT11847" t="str">
            <v>Calzada 2-4-6-POLIZA ESTABILIDAD Y CALIDAD ACTIVA</v>
          </cell>
          <cell r="AV11847" t="str">
            <v>sc</v>
          </cell>
        </row>
        <row r="11848">
          <cell r="AP11848">
            <v>523198</v>
          </cell>
          <cell r="AQ11848">
            <v>50008508</v>
          </cell>
          <cell r="AR11848" t="str">
            <v>sd</v>
          </cell>
          <cell r="AS11848">
            <v>44068</v>
          </cell>
          <cell r="AT11848" t="str">
            <v>Puente-POLIZA ESTABILIDAD ACTIVA</v>
          </cell>
          <cell r="AV11848" t="str">
            <v>sc</v>
          </cell>
        </row>
        <row r="11849">
          <cell r="AP11849">
            <v>505920</v>
          </cell>
          <cell r="AQ11849">
            <v>1001607</v>
          </cell>
          <cell r="AR11849" t="str">
            <v>sd</v>
          </cell>
          <cell r="AS11849">
            <v>44250</v>
          </cell>
          <cell r="AT11849" t="str">
            <v>-POLIZA ESTABILIDAD ACTIVA</v>
          </cell>
          <cell r="AV11849" t="str">
            <v>sc</v>
          </cell>
        </row>
        <row r="11850">
          <cell r="AP11850">
            <v>24119670</v>
          </cell>
          <cell r="AQ11850">
            <v>1003302</v>
          </cell>
          <cell r="AR11850" t="str">
            <v>sd</v>
          </cell>
          <cell r="AS11850">
            <v>44250</v>
          </cell>
          <cell r="AT11850" t="str">
            <v>-POLIZA ESTABILIDAD ACTIVA</v>
          </cell>
          <cell r="AV11850" t="str">
            <v>sc</v>
          </cell>
        </row>
        <row r="11851">
          <cell r="AP11851">
            <v>527751</v>
          </cell>
          <cell r="AQ11851">
            <v>2002328</v>
          </cell>
          <cell r="AR11851" t="str">
            <v>sd</v>
          </cell>
          <cell r="AS11851">
            <v>43265</v>
          </cell>
          <cell r="AT11851" t="str">
            <v>Muro1-POLIZA ESTABILIDAD ACTIVA</v>
          </cell>
          <cell r="AV11851" t="str">
            <v>sc</v>
          </cell>
        </row>
        <row r="11852">
          <cell r="AP11852">
            <v>508173</v>
          </cell>
          <cell r="AQ11852">
            <v>1005186</v>
          </cell>
          <cell r="AR11852" t="str">
            <v>sd</v>
          </cell>
          <cell r="AS11852">
            <v>43555</v>
          </cell>
          <cell r="AT11852" t="str">
            <v>Puente8-POLIZA ESTABILIDAD ACTIVA</v>
          </cell>
          <cell r="AV11852" t="str">
            <v>sc</v>
          </cell>
        </row>
        <row r="11853">
          <cell r="AP11853">
            <v>24119626</v>
          </cell>
          <cell r="AQ11853">
            <v>1001309</v>
          </cell>
          <cell r="AR11853" t="str">
            <v>sd</v>
          </cell>
          <cell r="AS11853">
            <v>44250</v>
          </cell>
          <cell r="AT11853" t="str">
            <v>-POLIZA ESTABILIDAD ACTIVA</v>
          </cell>
          <cell r="AV11853" t="str">
            <v>sc</v>
          </cell>
        </row>
        <row r="11854">
          <cell r="AP11854">
            <v>157898</v>
          </cell>
          <cell r="AQ11854">
            <v>10006776</v>
          </cell>
          <cell r="AR11854" t="str">
            <v>sd</v>
          </cell>
          <cell r="AS11854">
            <v>43142</v>
          </cell>
          <cell r="AT11854" t="str">
            <v>Calzada2-POLIZA ESTABILIDAD ACTIVA</v>
          </cell>
          <cell r="AV11854" t="str">
            <v>sc</v>
          </cell>
        </row>
        <row r="11855">
          <cell r="AP11855">
            <v>525618</v>
          </cell>
          <cell r="AQ11855">
            <v>2002231</v>
          </cell>
          <cell r="AR11855" t="str">
            <v>sd</v>
          </cell>
          <cell r="AS11855">
            <v>42946</v>
          </cell>
          <cell r="AT11855" t="str">
            <v>Calzada4-8-POLIZA ESTABILIDAD ACTIVA</v>
          </cell>
          <cell r="AV11855" t="str">
            <v>sc</v>
          </cell>
        </row>
        <row r="11856">
          <cell r="AP11856">
            <v>525618</v>
          </cell>
          <cell r="AQ11856">
            <v>2002231</v>
          </cell>
          <cell r="AR11856" t="str">
            <v>sd</v>
          </cell>
          <cell r="AS11856">
            <v>43821</v>
          </cell>
          <cell r="AT11856" t="str">
            <v>Calzada12-POLIZA ESTABILIDAD ACTIVA</v>
          </cell>
          <cell r="AV11856" t="str">
            <v>sc</v>
          </cell>
        </row>
        <row r="11857">
          <cell r="AP11857">
            <v>903357</v>
          </cell>
          <cell r="AQ11857">
            <v>30001714</v>
          </cell>
          <cell r="AR11857" t="str">
            <v>sd</v>
          </cell>
          <cell r="AS11857">
            <v>44096</v>
          </cell>
          <cell r="AT11857" t="str">
            <v>Anden 1-9-POLIZA ESTABILIDAD ACTIVA</v>
          </cell>
          <cell r="AV11857" t="str">
            <v>sc</v>
          </cell>
        </row>
        <row r="11858">
          <cell r="AP11858">
            <v>903655</v>
          </cell>
          <cell r="AQ11858">
            <v>12000920</v>
          </cell>
          <cell r="AR11858" t="str">
            <v>sd</v>
          </cell>
          <cell r="AS11858">
            <v>44250</v>
          </cell>
          <cell r="AT11858" t="str">
            <v>-POLIZA ESTABILIDAD ACTIVA</v>
          </cell>
          <cell r="AV11858" t="str">
            <v>sc</v>
          </cell>
        </row>
        <row r="11859">
          <cell r="AP11859">
            <v>24189725</v>
          </cell>
          <cell r="AQ11859">
            <v>8002345</v>
          </cell>
          <cell r="AR11859" t="str">
            <v>sd</v>
          </cell>
          <cell r="AS11859">
            <v>44099</v>
          </cell>
          <cell r="AT11859" t="str">
            <v>Calzada 4-6-POLIZA ESTABILIDAD Y CALIDAD ACTIVA</v>
          </cell>
          <cell r="AV11859" t="str">
            <v>sc</v>
          </cell>
        </row>
        <row r="11860">
          <cell r="AP11860">
            <v>459234</v>
          </cell>
          <cell r="AQ11860">
            <v>19009501</v>
          </cell>
          <cell r="AR11860" t="str">
            <v>sd</v>
          </cell>
          <cell r="AS11860">
            <v>44466</v>
          </cell>
          <cell r="AT11860" t="str">
            <v>-POLIZA ESTABILIDAD ACTIVA</v>
          </cell>
          <cell r="AV11860" t="str">
            <v>POLIZA ESTABILIDAD activa IDU 1718/14</v>
          </cell>
        </row>
        <row r="11861">
          <cell r="AP11861">
            <v>91015859</v>
          </cell>
          <cell r="AQ11861">
            <v>5005668</v>
          </cell>
          <cell r="AR11861" t="str">
            <v>sd</v>
          </cell>
          <cell r="AS11861">
            <v>42733</v>
          </cell>
          <cell r="AT11861" t="str">
            <v>Anden1-5 Calzada2-4 Sep3-POLIZA ESTABILIDAD ACTIVA</v>
          </cell>
          <cell r="AV11861" t="str">
            <v>sc</v>
          </cell>
        </row>
        <row r="11862">
          <cell r="AP11862">
            <v>533890</v>
          </cell>
          <cell r="AQ11862">
            <v>5007935</v>
          </cell>
          <cell r="AR11862" t="str">
            <v>sd</v>
          </cell>
          <cell r="AS11862">
            <v>42733</v>
          </cell>
          <cell r="AT11862" t="str">
            <v>Anden1-5 Calzada2-4 Sep3-POLIZA ESTABILIDAD ACTIVA</v>
          </cell>
          <cell r="AV11862" t="str">
            <v>sc</v>
          </cell>
        </row>
        <row r="11863">
          <cell r="AP11863">
            <v>296460</v>
          </cell>
          <cell r="AQ11863">
            <v>5002995</v>
          </cell>
          <cell r="AR11863" t="str">
            <v>sd</v>
          </cell>
          <cell r="AS11863">
            <v>43307</v>
          </cell>
          <cell r="AT11863" t="str">
            <v>Calzada2-4 Sep3-POLIZA ESTABILIDAD ACTIVA</v>
          </cell>
          <cell r="AV11863" t="str">
            <v>sc</v>
          </cell>
        </row>
        <row r="11864">
          <cell r="AP11864">
            <v>24121513</v>
          </cell>
          <cell r="AQ11864">
            <v>19000010</v>
          </cell>
          <cell r="AR11864" t="str">
            <v>sd</v>
          </cell>
          <cell r="AS11864">
            <v>44466</v>
          </cell>
          <cell r="AT11864" t="str">
            <v>-POLIZA ESTABILIDAD ACTIVA</v>
          </cell>
          <cell r="AV11864" t="str">
            <v>sc</v>
          </cell>
        </row>
        <row r="11865">
          <cell r="AP11865">
            <v>24121513</v>
          </cell>
          <cell r="AQ11865">
            <v>19000010</v>
          </cell>
          <cell r="AR11865" t="str">
            <v>sd</v>
          </cell>
          <cell r="AS11865">
            <v>44018</v>
          </cell>
          <cell r="AT11865" t="str">
            <v>Puente 6-POLIZA ESTABILIDAD ACTIVA</v>
          </cell>
          <cell r="AV11865" t="str">
            <v>sc</v>
          </cell>
        </row>
        <row r="11866">
          <cell r="AP11866">
            <v>321711</v>
          </cell>
          <cell r="AQ11866">
            <v>6000577</v>
          </cell>
          <cell r="AR11866" t="str">
            <v>sd</v>
          </cell>
          <cell r="AS11866">
            <v>42957</v>
          </cell>
          <cell r="AT11866" t="str">
            <v>Calzada2-POLIZA ESTABILIDAD ACTIVA</v>
          </cell>
          <cell r="AV11866" t="str">
            <v>POLIZA ESTABILIDAD activa IDU-72-2008</v>
          </cell>
        </row>
        <row r="11867">
          <cell r="AP11867">
            <v>290082</v>
          </cell>
          <cell r="AQ11867">
            <v>5000062</v>
          </cell>
          <cell r="AR11867" t="str">
            <v>sd</v>
          </cell>
          <cell r="AS11867">
            <v>43307</v>
          </cell>
          <cell r="AT11867" t="str">
            <v>Calzada2-4-POLIZA ESTABILIDAD ACTIVA</v>
          </cell>
          <cell r="AV11867" t="str">
            <v>sc</v>
          </cell>
        </row>
        <row r="11868">
          <cell r="AP11868">
            <v>24120010</v>
          </cell>
          <cell r="AQ11868">
            <v>8005072</v>
          </cell>
          <cell r="AR11868" t="str">
            <v>sd</v>
          </cell>
          <cell r="AS11868">
            <v>44099</v>
          </cell>
          <cell r="AT11868" t="str">
            <v>Calzada 2-POLIZA ESTABILIDAD Y CALIDAD ACTIVA</v>
          </cell>
          <cell r="AV11868" t="str">
            <v>sc</v>
          </cell>
        </row>
        <row r="11869">
          <cell r="AP11869">
            <v>519183</v>
          </cell>
          <cell r="AQ11869">
            <v>8004927</v>
          </cell>
          <cell r="AR11869" t="str">
            <v>sd</v>
          </cell>
          <cell r="AS11869">
            <v>44096</v>
          </cell>
          <cell r="AT11869" t="str">
            <v>Separador 3-POLIZA ESTABILIDAD ACTIVA</v>
          </cell>
          <cell r="AV11869" t="str">
            <v>sc</v>
          </cell>
        </row>
        <row r="11870">
          <cell r="AP11870">
            <v>24121152</v>
          </cell>
          <cell r="AQ11870">
            <v>14001134</v>
          </cell>
          <cell r="AR11870" t="str">
            <v>sd</v>
          </cell>
          <cell r="AS11870">
            <v>44172</v>
          </cell>
          <cell r="AT11870" t="str">
            <v>Calzada 4-6 Separador 5-POLIZA ESTABILIDAD ACTIVA</v>
          </cell>
          <cell r="AV11870" t="str">
            <v>sc</v>
          </cell>
        </row>
        <row r="11871">
          <cell r="AP11871">
            <v>91015837</v>
          </cell>
          <cell r="AQ11871">
            <v>30000824</v>
          </cell>
          <cell r="AR11871" t="str">
            <v>sd</v>
          </cell>
          <cell r="AS11871">
            <v>42733</v>
          </cell>
          <cell r="AT11871" t="str">
            <v>Anden1-5 Calzada2-4 Sep3-POLIZA ESTABILIDAD ACTIVA</v>
          </cell>
          <cell r="AV11871" t="str">
            <v>sc</v>
          </cell>
        </row>
        <row r="11872">
          <cell r="AP11872">
            <v>91020450</v>
          </cell>
          <cell r="AQ11872">
            <v>50008284</v>
          </cell>
          <cell r="AR11872" t="str">
            <v>sd</v>
          </cell>
          <cell r="AS11872">
            <v>44250</v>
          </cell>
          <cell r="AT11872" t="str">
            <v>-POLIZA ESTABILIDAD ACTIVA</v>
          </cell>
          <cell r="AV11872" t="str">
            <v>sc</v>
          </cell>
        </row>
        <row r="11873">
          <cell r="AP11873">
            <v>24122324</v>
          </cell>
          <cell r="AQ11873">
            <v>50006512</v>
          </cell>
          <cell r="AR11873" t="str">
            <v>sd</v>
          </cell>
          <cell r="AS11873">
            <v>44099</v>
          </cell>
          <cell r="AT11873" t="str">
            <v>Calzada 2-4-6-POLIZA ESTABILIDAD Y CALIDAD ACTIVA</v>
          </cell>
          <cell r="AV11873" t="str">
            <v>sc</v>
          </cell>
        </row>
        <row r="11874">
          <cell r="AP11874">
            <v>903644</v>
          </cell>
          <cell r="AQ11874">
            <v>12000861</v>
          </cell>
          <cell r="AR11874" t="str">
            <v>sd</v>
          </cell>
          <cell r="AS11874">
            <v>44250</v>
          </cell>
          <cell r="AT11874" t="str">
            <v>-POLIZA ESTABILIDAD ACTIVA</v>
          </cell>
          <cell r="AV11874" t="str">
            <v>sc</v>
          </cell>
        </row>
        <row r="11875">
          <cell r="AP11875">
            <v>24123733</v>
          </cell>
          <cell r="AQ11875">
            <v>3000769</v>
          </cell>
          <cell r="AR11875" t="str">
            <v>sd</v>
          </cell>
          <cell r="AS11875">
            <v>43499</v>
          </cell>
          <cell r="AT11875" t="str">
            <v>-POLIZA ESTABILIDAD ACTIVA</v>
          </cell>
          <cell r="AV11875" t="str">
            <v>sc</v>
          </cell>
        </row>
        <row r="11876">
          <cell r="AP11876">
            <v>24120249</v>
          </cell>
          <cell r="AQ11876">
            <v>10006273</v>
          </cell>
          <cell r="AR11876" t="str">
            <v>sd</v>
          </cell>
          <cell r="AS11876">
            <v>43142</v>
          </cell>
          <cell r="AT11876" t="str">
            <v>Calzada2-POLIZA ESTABILIDAD ACTIVA</v>
          </cell>
          <cell r="AV11876" t="str">
            <v>sc</v>
          </cell>
        </row>
        <row r="11877">
          <cell r="AP11877">
            <v>506063</v>
          </cell>
          <cell r="AQ11877">
            <v>1001309</v>
          </cell>
          <cell r="AR11877" t="str">
            <v>sd</v>
          </cell>
          <cell r="AS11877">
            <v>44250</v>
          </cell>
          <cell r="AT11877" t="str">
            <v>-POLIZA ESTABILIDAD ACTIVA</v>
          </cell>
          <cell r="AV11877" t="str">
            <v>sc</v>
          </cell>
        </row>
        <row r="11878">
          <cell r="AP11878">
            <v>183273</v>
          </cell>
          <cell r="AQ11878">
            <v>14000305</v>
          </cell>
          <cell r="AR11878" t="str">
            <v>sd</v>
          </cell>
          <cell r="AS11878">
            <v>42949</v>
          </cell>
          <cell r="AT11878" t="str">
            <v>Calzada2-POLIZA ESTABILIDAD ACTIVA</v>
          </cell>
          <cell r="AV11878" t="str">
            <v>POLIZA ESTABILIDAD ACTIVA IDU IDU 076/09 Vencimiento 1/8/2017</v>
          </cell>
        </row>
        <row r="11879">
          <cell r="AP11879">
            <v>91011744</v>
          </cell>
          <cell r="AQ11879">
            <v>15001430</v>
          </cell>
          <cell r="AR11879" t="str">
            <v>sd</v>
          </cell>
          <cell r="AS11879">
            <v>42999</v>
          </cell>
          <cell r="AT11879" t="str">
            <v>Anden1-11-3 Calzada10-4-6-8 Ciclo2 Sep5-7-9-POLIZA ESTABILIDAD ACTIVA</v>
          </cell>
          <cell r="AV11879" t="str">
            <v>sc</v>
          </cell>
        </row>
        <row r="11880">
          <cell r="AP11880">
            <v>507984</v>
          </cell>
          <cell r="AQ11880">
            <v>1006379</v>
          </cell>
          <cell r="AR11880" t="str">
            <v>sd</v>
          </cell>
          <cell r="AS11880">
            <v>42946</v>
          </cell>
          <cell r="AT11880" t="str">
            <v>Calzada10-POLIZA ESTABILIDAD ACTIVA</v>
          </cell>
          <cell r="AV11880" t="str">
            <v>sc</v>
          </cell>
        </row>
        <row r="11881">
          <cell r="AP11881">
            <v>154193</v>
          </cell>
          <cell r="AQ11881">
            <v>8001216</v>
          </cell>
          <cell r="AR11881" t="str">
            <v>sd</v>
          </cell>
          <cell r="AS11881">
            <v>44424</v>
          </cell>
          <cell r="AT11881" t="str">
            <v xml:space="preserve">Anden 1-3-POLIZA ESTABILIDAD </v>
          </cell>
          <cell r="AV11881" t="str">
            <v>sc</v>
          </cell>
        </row>
        <row r="11882">
          <cell r="AP11882">
            <v>91013500</v>
          </cell>
          <cell r="AQ11882">
            <v>8008106</v>
          </cell>
          <cell r="AR11882" t="str">
            <v>sd</v>
          </cell>
          <cell r="AS11882">
            <v>44048</v>
          </cell>
          <cell r="AT11882" t="str">
            <v>Calzada 4-POLIZA ESTABILIDAD ACTIVA</v>
          </cell>
          <cell r="AV11882" t="str">
            <v>sc</v>
          </cell>
        </row>
        <row r="11883">
          <cell r="AP11883">
            <v>383629</v>
          </cell>
          <cell r="AQ11883">
            <v>9001402</v>
          </cell>
          <cell r="AR11883" t="str">
            <v>sd</v>
          </cell>
          <cell r="AS11883">
            <v>43439</v>
          </cell>
          <cell r="AT11883" t="str">
            <v>Calzada2-POLIZA ESTABILIDAD ACTIVA</v>
          </cell>
          <cell r="AV11883" t="str">
            <v>VIABLE</v>
          </cell>
        </row>
        <row r="11884">
          <cell r="AP11884">
            <v>416495</v>
          </cell>
          <cell r="AQ11884">
            <v>18002415</v>
          </cell>
          <cell r="AR11884" t="str">
            <v>sd</v>
          </cell>
          <cell r="AS11884">
            <v>42999</v>
          </cell>
          <cell r="AT11884" t="str">
            <v>Anden1-11-3 Calzada10-4-6-8 Ciclo2 Sep5-7-9-POLIZA ESTABILIDAD ACTIVA</v>
          </cell>
          <cell r="AV11884" t="str">
            <v>sc</v>
          </cell>
        </row>
        <row r="11885">
          <cell r="AP11885">
            <v>24119955</v>
          </cell>
          <cell r="AQ11885">
            <v>8003476</v>
          </cell>
          <cell r="AR11885" t="str">
            <v>sd</v>
          </cell>
          <cell r="AS11885">
            <v>44099</v>
          </cell>
          <cell r="AT11885" t="str">
            <v>Calzada 2-4-6-POLIZA ESTABILIDAD Y CALIDAD ACTIVA</v>
          </cell>
          <cell r="AV11885" t="str">
            <v>sc</v>
          </cell>
        </row>
        <row r="11886">
          <cell r="AP11886">
            <v>24120147</v>
          </cell>
          <cell r="AQ11886">
            <v>3000443</v>
          </cell>
          <cell r="AR11886" t="str">
            <v>sd</v>
          </cell>
          <cell r="AS11886">
            <v>43499</v>
          </cell>
          <cell r="AT11886" t="str">
            <v>-POLIZA ESTABILIDAD ACTIVA</v>
          </cell>
          <cell r="AV11886" t="str">
            <v>sc</v>
          </cell>
        </row>
        <row r="11887">
          <cell r="AP11887">
            <v>903567</v>
          </cell>
          <cell r="AQ11887">
            <v>12000662</v>
          </cell>
          <cell r="AR11887" t="str">
            <v>sd</v>
          </cell>
          <cell r="AS11887">
            <v>44250</v>
          </cell>
          <cell r="AT11887" t="str">
            <v>-POLIZA ESTABILIDAD ACTIVA</v>
          </cell>
          <cell r="AV11887" t="str">
            <v>sc</v>
          </cell>
        </row>
        <row r="11888">
          <cell r="AP11888">
            <v>903567</v>
          </cell>
          <cell r="AQ11888">
            <v>12000662</v>
          </cell>
          <cell r="AR11888" t="str">
            <v>sd</v>
          </cell>
          <cell r="AS11888">
            <v>44250</v>
          </cell>
          <cell r="AT11888" t="str">
            <v>-POLIZA ESTABILIDAD ACTIVA</v>
          </cell>
          <cell r="AV11888" t="str">
            <v>sc</v>
          </cell>
        </row>
        <row r="11889">
          <cell r="AP11889">
            <v>91011754</v>
          </cell>
          <cell r="AQ11889">
            <v>4000087</v>
          </cell>
          <cell r="AR11889" t="str">
            <v>sd</v>
          </cell>
          <cell r="AS11889">
            <v>42999</v>
          </cell>
          <cell r="AT11889" t="str">
            <v>Anden1-11-3 Calzada10-4-6-8 Ciclo2 Sep5-7-9-POLIZA ESTABILIDAD ACTIVA</v>
          </cell>
          <cell r="AV11889" t="str">
            <v>sc</v>
          </cell>
        </row>
        <row r="11890">
          <cell r="AP11890">
            <v>24121027</v>
          </cell>
          <cell r="AQ11890">
            <v>14000352</v>
          </cell>
          <cell r="AR11890" t="str">
            <v>sd</v>
          </cell>
          <cell r="AS11890">
            <v>44250</v>
          </cell>
          <cell r="AT11890" t="str">
            <v>-POLIZA ESTABILIDAD ACTIVA</v>
          </cell>
          <cell r="AV11890" t="str">
            <v>sc</v>
          </cell>
        </row>
        <row r="11891">
          <cell r="AP11891">
            <v>24120020</v>
          </cell>
          <cell r="AQ11891">
            <v>8008308</v>
          </cell>
          <cell r="AR11891" t="str">
            <v>sd</v>
          </cell>
          <cell r="AS11891">
            <v>44048</v>
          </cell>
          <cell r="AT11891" t="str">
            <v>Calzada 2-4-POLIZA ESTABILIDAD ACTIVA</v>
          </cell>
          <cell r="AV11891" t="str">
            <v>sc</v>
          </cell>
        </row>
        <row r="11892">
          <cell r="AP11892">
            <v>91015855</v>
          </cell>
          <cell r="AQ11892">
            <v>5005668</v>
          </cell>
          <cell r="AR11892" t="str">
            <v>sd</v>
          </cell>
          <cell r="AS11892">
            <v>42733</v>
          </cell>
          <cell r="AT11892" t="str">
            <v>Anden1-5 Calzada2-4 Sep3-POLIZA ESTABILIDAD ACTIVA</v>
          </cell>
          <cell r="AV11892" t="str">
            <v>sc</v>
          </cell>
        </row>
        <row r="11893">
          <cell r="AP11893">
            <v>507981</v>
          </cell>
          <cell r="AQ11893">
            <v>1006379</v>
          </cell>
          <cell r="AR11893" t="str">
            <v>sd</v>
          </cell>
          <cell r="AS11893">
            <v>42946</v>
          </cell>
          <cell r="AT11893" t="str">
            <v>Calzada10-POLIZA ESTABILIDAD ACTIVA</v>
          </cell>
          <cell r="AV11893" t="str">
            <v>sc</v>
          </cell>
        </row>
        <row r="11894">
          <cell r="AP11894">
            <v>24119661</v>
          </cell>
          <cell r="AQ11894">
            <v>1003057</v>
          </cell>
          <cell r="AR11894" t="str">
            <v>sd</v>
          </cell>
          <cell r="AS11894">
            <v>43412</v>
          </cell>
          <cell r="AT11894" t="str">
            <v>Anden 1-7 Calzada 2-4 Separador 3-5 Cicloruta 6-POLIZA ESTABILIDAD ACTIVA</v>
          </cell>
          <cell r="AV11894" t="str">
            <v>sc</v>
          </cell>
        </row>
        <row r="11895">
          <cell r="AP11895">
            <v>525570</v>
          </cell>
          <cell r="AQ11895">
            <v>1004178</v>
          </cell>
          <cell r="AR11895" t="str">
            <v>sd</v>
          </cell>
          <cell r="AS11895">
            <v>42946</v>
          </cell>
          <cell r="AT11895" t="str">
            <v>Calzada12-POLIZA ESTABILIDAD ACTIVA</v>
          </cell>
          <cell r="AV11895" t="str">
            <v>sc</v>
          </cell>
        </row>
        <row r="11896">
          <cell r="AP11896">
            <v>24120043</v>
          </cell>
          <cell r="AQ11896">
            <v>8012263</v>
          </cell>
          <cell r="AR11896" t="str">
            <v>sd</v>
          </cell>
          <cell r="AS11896">
            <v>44099</v>
          </cell>
          <cell r="AT11896" t="str">
            <v>Calzada 2-4-6-POLIZA ESTABILIDAD Y CALIDAD ACTIVA</v>
          </cell>
          <cell r="AV11896" t="str">
            <v>sc</v>
          </cell>
        </row>
        <row r="11897">
          <cell r="AP11897">
            <v>91015836</v>
          </cell>
          <cell r="AQ11897">
            <v>5007705</v>
          </cell>
          <cell r="AR11897" t="str">
            <v>sd</v>
          </cell>
          <cell r="AS11897">
            <v>42733</v>
          </cell>
          <cell r="AT11897" t="str">
            <v>Anden1-5 Calzada2-4 Sep3-POLIZA ESTABILIDAD ACTIVA</v>
          </cell>
          <cell r="AV11897" t="str">
            <v>sc</v>
          </cell>
        </row>
        <row r="11898">
          <cell r="AP11898">
            <v>91011262</v>
          </cell>
          <cell r="AQ11898">
            <v>3001120</v>
          </cell>
          <cell r="AR11898" t="str">
            <v>sd</v>
          </cell>
          <cell r="AS11898">
            <v>42765</v>
          </cell>
          <cell r="AT11898" t="str">
            <v>Anden 1, Calzada2, Separador3, Calzada4, Anden5 -POLIZA ESTABILIDAD ACTIVA</v>
          </cell>
          <cell r="AV11898" t="str">
            <v>sc</v>
          </cell>
        </row>
        <row r="11899">
          <cell r="AP11899">
            <v>515277</v>
          </cell>
          <cell r="AQ11899">
            <v>8003781</v>
          </cell>
          <cell r="AR11899" t="str">
            <v>sd</v>
          </cell>
          <cell r="AS11899">
            <v>44099</v>
          </cell>
          <cell r="AT11899" t="str">
            <v>Calzada 4-6-POLIZA ESTABILIDAD Y CALIDAD ACTIVA</v>
          </cell>
          <cell r="AV11899" t="str">
            <v>sc</v>
          </cell>
        </row>
        <row r="11900">
          <cell r="AP11900">
            <v>525562</v>
          </cell>
          <cell r="AQ11900">
            <v>1004178</v>
          </cell>
          <cell r="AR11900" t="str">
            <v>sd</v>
          </cell>
          <cell r="AS11900">
            <v>42946</v>
          </cell>
          <cell r="AT11900" t="str">
            <v>Calzada12-POLIZA ESTABILIDAD ACTIVA</v>
          </cell>
          <cell r="AV11900" t="str">
            <v>sc</v>
          </cell>
        </row>
        <row r="11901">
          <cell r="AP11901">
            <v>465621</v>
          </cell>
          <cell r="AQ11901">
            <v>19012834</v>
          </cell>
          <cell r="AR11901" t="str">
            <v>sd</v>
          </cell>
          <cell r="AS11901">
            <v>43307</v>
          </cell>
          <cell r="AT11901" t="str">
            <v>Sep3-POLIZA ESTABILIDAD ACTIVA</v>
          </cell>
          <cell r="AV11901" t="str">
            <v>sc</v>
          </cell>
        </row>
        <row r="11902">
          <cell r="AP11902">
            <v>465621</v>
          </cell>
          <cell r="AQ11902">
            <v>19012834</v>
          </cell>
          <cell r="AR11902" t="str">
            <v>sd</v>
          </cell>
          <cell r="AS11902">
            <v>42957</v>
          </cell>
          <cell r="AT11902" t="str">
            <v>Calzada2-4-POLIZA ESTABILIDAD ACTIVA</v>
          </cell>
          <cell r="AV11902" t="str">
            <v>sc</v>
          </cell>
        </row>
        <row r="11903">
          <cell r="AP11903">
            <v>504963</v>
          </cell>
          <cell r="AQ11903">
            <v>2000503</v>
          </cell>
          <cell r="AR11903" t="str">
            <v>sd</v>
          </cell>
          <cell r="AS11903">
            <v>42946</v>
          </cell>
          <cell r="AT11903" t="str">
            <v>Calzada8-POLIZA ESTABILIDAD ACTIVA</v>
          </cell>
          <cell r="AV11903" t="str">
            <v>sc</v>
          </cell>
        </row>
        <row r="11904">
          <cell r="AP11904">
            <v>24119929</v>
          </cell>
          <cell r="AQ11904">
            <v>8002874</v>
          </cell>
          <cell r="AR11904" t="str">
            <v>sd</v>
          </cell>
          <cell r="AS11904">
            <v>44099</v>
          </cell>
          <cell r="AT11904" t="str">
            <v>Calzada 2-4-6-POLIZA ESTABILIDAD Y CALIDAD ACTIVA</v>
          </cell>
          <cell r="AV11904" t="str">
            <v>sc</v>
          </cell>
        </row>
        <row r="11905">
          <cell r="AP11905">
            <v>24119990</v>
          </cell>
          <cell r="AQ11905">
            <v>8004447</v>
          </cell>
          <cell r="AR11905" t="str">
            <v>sd</v>
          </cell>
          <cell r="AS11905">
            <v>44099</v>
          </cell>
          <cell r="AT11905" t="str">
            <v>Calzada 2-POLIZA ESTABILIDAD Y CALIDAD ACTIVA</v>
          </cell>
          <cell r="AV11905" t="str">
            <v>sc</v>
          </cell>
        </row>
        <row r="11906">
          <cell r="AP11906">
            <v>24120961</v>
          </cell>
          <cell r="AQ11906">
            <v>14000043</v>
          </cell>
          <cell r="AR11906" t="str">
            <v>sd</v>
          </cell>
          <cell r="AS11906">
            <v>44250</v>
          </cell>
          <cell r="AT11906" t="str">
            <v>-POLIZA ESTABILIDAD ACTIVA</v>
          </cell>
          <cell r="AV11906" t="str">
            <v>sc</v>
          </cell>
        </row>
        <row r="11907">
          <cell r="AP11907">
            <v>380374</v>
          </cell>
          <cell r="AQ11907">
            <v>9000139</v>
          </cell>
          <cell r="AR11907" t="str">
            <v>sd</v>
          </cell>
          <cell r="AS11907">
            <v>43748</v>
          </cell>
          <cell r="AT11907" t="str">
            <v>Anden 1-POLIZA ESTABILIDAD ACTIVA</v>
          </cell>
          <cell r="AV11907" t="str">
            <v>VIABLE</v>
          </cell>
        </row>
        <row r="11908">
          <cell r="AP11908">
            <v>91010754</v>
          </cell>
          <cell r="AQ11908">
            <v>1005612</v>
          </cell>
          <cell r="AR11908" t="str">
            <v>sd</v>
          </cell>
          <cell r="AS11908">
            <v>43566</v>
          </cell>
          <cell r="AT11908" t="str">
            <v>Anden 1-3 Calzada 2-POLIZA ESTABILIDAD ACTIVA</v>
          </cell>
          <cell r="AV11908" t="str">
            <v>sc</v>
          </cell>
        </row>
        <row r="11909">
          <cell r="AP11909">
            <v>24122547</v>
          </cell>
          <cell r="AQ11909">
            <v>50006879</v>
          </cell>
          <cell r="AR11909" t="str">
            <v>sd</v>
          </cell>
          <cell r="AS11909">
            <v>44250</v>
          </cell>
          <cell r="AT11909" t="str">
            <v>-POLIZA ESTABILIDAD ACTIVA</v>
          </cell>
          <cell r="AV11909" t="str">
            <v>sc</v>
          </cell>
        </row>
        <row r="11910">
          <cell r="AP11910">
            <v>24120956</v>
          </cell>
          <cell r="AQ11910">
            <v>14000029</v>
          </cell>
          <cell r="AR11910" t="str">
            <v>sd</v>
          </cell>
          <cell r="AS11910">
            <v>44250</v>
          </cell>
          <cell r="AT11910" t="str">
            <v>-POLIZA ESTABILIDAD ACTIVA</v>
          </cell>
          <cell r="AV11910" t="str">
            <v>sc</v>
          </cell>
        </row>
        <row r="11911">
          <cell r="AP11911">
            <v>24120956</v>
          </cell>
          <cell r="AQ11911">
            <v>14000029</v>
          </cell>
          <cell r="AR11911" t="str">
            <v>sd</v>
          </cell>
          <cell r="AS11911">
            <v>44053</v>
          </cell>
          <cell r="AT11911" t="str">
            <v>Puente 12-POLIZA ESTABILIDAD ACTIVA</v>
          </cell>
          <cell r="AV11911" t="str">
            <v>sc</v>
          </cell>
        </row>
        <row r="11912">
          <cell r="AP11912">
            <v>24120671</v>
          </cell>
          <cell r="AQ11912">
            <v>11012440</v>
          </cell>
          <cell r="AR11912" t="str">
            <v>sd</v>
          </cell>
          <cell r="AS11912">
            <v>44096</v>
          </cell>
          <cell r="AT11912" t="str">
            <v>Anden 1-9-POLIZA ESTABILIDAD ACTIVA</v>
          </cell>
          <cell r="AV11912" t="str">
            <v>sc</v>
          </cell>
        </row>
        <row r="11913">
          <cell r="AP11913">
            <v>24121901</v>
          </cell>
          <cell r="AQ11913">
            <v>50005954</v>
          </cell>
          <cell r="AR11913" t="str">
            <v>sd</v>
          </cell>
          <cell r="AS11913">
            <v>44250</v>
          </cell>
          <cell r="AT11913" t="str">
            <v>-POLIZA ESTABILIDAD ACTIVA</v>
          </cell>
          <cell r="AV11913" t="str">
            <v>sc</v>
          </cell>
        </row>
        <row r="11914">
          <cell r="AP11914">
            <v>91013820</v>
          </cell>
          <cell r="AQ11914">
            <v>11012156</v>
          </cell>
          <cell r="AR11914" t="str">
            <v>sd</v>
          </cell>
          <cell r="AS11914">
            <v>43412</v>
          </cell>
          <cell r="AT11914" t="str">
            <v>Separador 3 Calzada 4-6-POLIZA ESTABILIDAD ACTIVA</v>
          </cell>
          <cell r="AV11914" t="str">
            <v>sc</v>
          </cell>
        </row>
        <row r="11915">
          <cell r="AP11915">
            <v>384884</v>
          </cell>
          <cell r="AQ11915">
            <v>9001860</v>
          </cell>
          <cell r="AR11915" t="str">
            <v>sd</v>
          </cell>
          <cell r="AS11915">
            <v>44480</v>
          </cell>
          <cell r="AT11915" t="str">
            <v>-POLIZA ESTABILIDAD ACTIVA</v>
          </cell>
          <cell r="AV11915" t="str">
            <v>VIABLE</v>
          </cell>
        </row>
        <row r="11916">
          <cell r="AP11916">
            <v>91016778</v>
          </cell>
          <cell r="AQ11916">
            <v>18002344</v>
          </cell>
          <cell r="AR11916" t="str">
            <v>sd</v>
          </cell>
          <cell r="AS11916">
            <v>42999</v>
          </cell>
          <cell r="AT11916" t="str">
            <v>Anden1-11-3 Calzada10-4-6-8 Ciclo2 Sep5-7-9-POLIZA ESTABILIDAD ACTIVA</v>
          </cell>
          <cell r="AV11916" t="str">
            <v>sc</v>
          </cell>
        </row>
        <row r="11917">
          <cell r="AP11917">
            <v>440988</v>
          </cell>
          <cell r="AQ11917">
            <v>19000397</v>
          </cell>
          <cell r="AR11917" t="str">
            <v>sd</v>
          </cell>
          <cell r="AS11917">
            <v>42912</v>
          </cell>
          <cell r="AT11917" t="str">
            <v>Anden1-5 Calzada2-4 Sep3-POLIZA ESTABILIDAD ACTIVA</v>
          </cell>
          <cell r="AV11917" t="str">
            <v>sc</v>
          </cell>
        </row>
        <row r="11918">
          <cell r="AP11918">
            <v>487073</v>
          </cell>
          <cell r="AQ11918">
            <v>19000092</v>
          </cell>
          <cell r="AR11918" t="str">
            <v>sd</v>
          </cell>
          <cell r="AS11918">
            <v>42821</v>
          </cell>
          <cell r="AT11918" t="str">
            <v>Anden1-2 Calzada2-POLIZA ESTABILIDAD ACTIVA</v>
          </cell>
          <cell r="AV11918" t="str">
            <v>sc</v>
          </cell>
        </row>
        <row r="11919">
          <cell r="AP11919">
            <v>24122112</v>
          </cell>
          <cell r="AQ11919">
            <v>50006139</v>
          </cell>
          <cell r="AR11919" t="str">
            <v>sd</v>
          </cell>
          <cell r="AS11919">
            <v>44018</v>
          </cell>
          <cell r="AT11919" t="str">
            <v>Calzada 2-POLIZA ESTABILIDAD ACTIVA</v>
          </cell>
          <cell r="AV11919" t="str">
            <v>sc</v>
          </cell>
        </row>
        <row r="11920">
          <cell r="AP11920">
            <v>507608</v>
          </cell>
          <cell r="AQ11920">
            <v>1001352</v>
          </cell>
          <cell r="AR11920" t="str">
            <v>sd</v>
          </cell>
          <cell r="AS11920">
            <v>44250</v>
          </cell>
          <cell r="AT11920" t="str">
            <v>-POLIZA ESTABILIDAD ACTIVA</v>
          </cell>
          <cell r="AV11920" t="str">
            <v>sc</v>
          </cell>
        </row>
        <row r="11921">
          <cell r="AP11921">
            <v>516085</v>
          </cell>
          <cell r="AQ11921">
            <v>3000473</v>
          </cell>
          <cell r="AR11921" t="str">
            <v>sd</v>
          </cell>
          <cell r="AS11921">
            <v>43499</v>
          </cell>
          <cell r="AT11921" t="str">
            <v>-POLIZA ESTABILIDAD ACTIVA</v>
          </cell>
          <cell r="AV11921" t="str">
            <v>sc</v>
          </cell>
        </row>
        <row r="11922">
          <cell r="AP11922">
            <v>459921</v>
          </cell>
          <cell r="AQ11922">
            <v>19009938</v>
          </cell>
          <cell r="AR11922" t="str">
            <v>sd</v>
          </cell>
          <cell r="AS11922">
            <v>44466</v>
          </cell>
          <cell r="AT11922" t="str">
            <v>-POLIZA ESTABILIDAD ACTIVA</v>
          </cell>
          <cell r="AV11922" t="str">
            <v>POLIZA ESTABILIDAD activa IDU 1718/14</v>
          </cell>
        </row>
        <row r="11923">
          <cell r="AP11923">
            <v>414943</v>
          </cell>
          <cell r="AQ11923">
            <v>18001756</v>
          </cell>
          <cell r="AR11923" t="str">
            <v>sd</v>
          </cell>
          <cell r="AS11923">
            <v>43065</v>
          </cell>
          <cell r="AT11923" t="str">
            <v>Calzada4-POLIZA ESTABILIDAD ACTIVA</v>
          </cell>
          <cell r="AV11923" t="str">
            <v>sc</v>
          </cell>
        </row>
        <row r="11924">
          <cell r="AP11924">
            <v>902983</v>
          </cell>
          <cell r="AQ11924">
            <v>13000461</v>
          </cell>
          <cell r="AR11924" t="str">
            <v>sd</v>
          </cell>
          <cell r="AS11924">
            <v>44250</v>
          </cell>
          <cell r="AT11924" t="str">
            <v>-POLIZA ESTABILIDAD ACTIVA</v>
          </cell>
          <cell r="AV11924" t="str">
            <v>sc</v>
          </cell>
        </row>
        <row r="11925">
          <cell r="AP11925">
            <v>91014012</v>
          </cell>
          <cell r="AQ11925">
            <v>50009327</v>
          </cell>
          <cell r="AR11925" t="str">
            <v>sd</v>
          </cell>
          <cell r="AS11925">
            <v>42927</v>
          </cell>
          <cell r="AT11925" t="str">
            <v>Anden5 Calzada4-POLIZA ESTABILIDAD ACTIVA</v>
          </cell>
          <cell r="AV11925" t="str">
            <v>sc</v>
          </cell>
        </row>
        <row r="11926">
          <cell r="AP11926">
            <v>459348</v>
          </cell>
          <cell r="AQ11926">
            <v>19009573</v>
          </cell>
          <cell r="AR11926" t="str">
            <v>sd</v>
          </cell>
          <cell r="AS11926">
            <v>44466</v>
          </cell>
          <cell r="AT11926" t="str">
            <v>-POLIZA ESTABILIDAD ACTIVA</v>
          </cell>
          <cell r="AV11926" t="str">
            <v>POLIZA ESTABILIDAD activa IDU 1718/14</v>
          </cell>
        </row>
        <row r="11927">
          <cell r="AP11927">
            <v>91016474</v>
          </cell>
          <cell r="AQ11927">
            <v>30001427</v>
          </cell>
          <cell r="AR11927" t="str">
            <v>sd</v>
          </cell>
          <cell r="AS11927">
            <v>42999</v>
          </cell>
          <cell r="AT11927" t="str">
            <v>Anden1-11-3 Calzada10-4-6-8 Ciclo2 Sep5-7-9-POLIZA ESTABILIDAD ACTIVA</v>
          </cell>
          <cell r="AV11927" t="str">
            <v>sc</v>
          </cell>
        </row>
        <row r="11928">
          <cell r="AP11928">
            <v>24189711</v>
          </cell>
          <cell r="AQ11928">
            <v>8003723</v>
          </cell>
          <cell r="AR11928" t="str">
            <v>sd</v>
          </cell>
          <cell r="AS11928">
            <v>44099</v>
          </cell>
          <cell r="AT11928" t="str">
            <v>Calzada 4-6-POLIZA ESTABILIDAD Y CALIDAD ACTIVA</v>
          </cell>
          <cell r="AV11928" t="str">
            <v>sc</v>
          </cell>
        </row>
        <row r="11929">
          <cell r="AP11929">
            <v>472740</v>
          </cell>
          <cell r="AQ11929">
            <v>50008105</v>
          </cell>
          <cell r="AR11929" t="str">
            <v>sd</v>
          </cell>
          <cell r="AS11929">
            <v>44462</v>
          </cell>
          <cell r="AT11929" t="str">
            <v>-POLIZA ESTABILIDAD ACTIVA</v>
          </cell>
          <cell r="AV11929" t="str">
            <v>sc</v>
          </cell>
        </row>
        <row r="11930">
          <cell r="AP11930">
            <v>472740</v>
          </cell>
          <cell r="AQ11930">
            <v>50008105</v>
          </cell>
          <cell r="AR11930" t="str">
            <v>sd</v>
          </cell>
          <cell r="AS11930">
            <v>43871</v>
          </cell>
          <cell r="AT11930" t="str">
            <v>Calzada2 y 4-POLIZA ESTABILIDAD ACTIVA</v>
          </cell>
          <cell r="AV11930" t="str">
            <v>sc</v>
          </cell>
        </row>
        <row r="11931">
          <cell r="AP11931">
            <v>296610</v>
          </cell>
          <cell r="AQ11931">
            <v>5003053</v>
          </cell>
          <cell r="AR11931" t="str">
            <v>sd</v>
          </cell>
          <cell r="AS11931">
            <v>43307</v>
          </cell>
          <cell r="AT11931" t="str">
            <v>Calzada2-4-POLIZA ESTABILIDAD ACTIVA</v>
          </cell>
          <cell r="AV11931" t="str">
            <v>sc</v>
          </cell>
        </row>
        <row r="11932">
          <cell r="AP11932">
            <v>91018960</v>
          </cell>
          <cell r="AQ11932">
            <v>3002517</v>
          </cell>
          <cell r="AR11932" t="str">
            <v>sd</v>
          </cell>
          <cell r="AS11932">
            <v>43499</v>
          </cell>
          <cell r="AT11932" t="str">
            <v>-POLIZA ESTABILIDAD ACTIVA</v>
          </cell>
          <cell r="AV11932" t="str">
            <v>sc</v>
          </cell>
        </row>
        <row r="11933">
          <cell r="AP11933">
            <v>903875</v>
          </cell>
          <cell r="AQ11933">
            <v>12002556</v>
          </cell>
          <cell r="AR11933" t="str">
            <v>sd</v>
          </cell>
          <cell r="AS11933">
            <v>44250</v>
          </cell>
          <cell r="AT11933" t="str">
            <v>-POLIZA ESTABILIDAD ACTIVA</v>
          </cell>
          <cell r="AV11933" t="str">
            <v>sc</v>
          </cell>
        </row>
        <row r="11934">
          <cell r="AP11934">
            <v>903875</v>
          </cell>
          <cell r="AQ11934">
            <v>12002556</v>
          </cell>
          <cell r="AR11934" t="str">
            <v>sd</v>
          </cell>
          <cell r="AS11934">
            <v>44250</v>
          </cell>
          <cell r="AT11934" t="str">
            <v>-POLIZA ESTABILIDAD ACTIVA</v>
          </cell>
          <cell r="AV11934" t="str">
            <v>sc</v>
          </cell>
        </row>
        <row r="11935">
          <cell r="AP11935">
            <v>902841</v>
          </cell>
          <cell r="AQ11935">
            <v>13001884</v>
          </cell>
          <cell r="AR11935" t="str">
            <v>sd</v>
          </cell>
          <cell r="AS11935">
            <v>44250</v>
          </cell>
          <cell r="AT11935" t="str">
            <v>-POLIZA ESTABILIDAD ACTIVA</v>
          </cell>
          <cell r="AV11935" t="str">
            <v>sc</v>
          </cell>
        </row>
        <row r="11936">
          <cell r="AP11936">
            <v>359310</v>
          </cell>
          <cell r="AQ11936">
            <v>7003589</v>
          </cell>
          <cell r="AR11936" t="str">
            <v>sd</v>
          </cell>
          <cell r="AS11936">
            <v>44096</v>
          </cell>
          <cell r="AT11936" t="str">
            <v>Anden 7-POLIZA ESTABILIDAD ACTIVA</v>
          </cell>
          <cell r="AV11936" t="str">
            <v>sc</v>
          </cell>
        </row>
        <row r="11937">
          <cell r="AP11937">
            <v>91015473</v>
          </cell>
          <cell r="AQ11937">
            <v>6001274</v>
          </cell>
          <cell r="AR11937" t="str">
            <v>sd</v>
          </cell>
          <cell r="AS11937">
            <v>43307</v>
          </cell>
          <cell r="AT11937" t="str">
            <v>Calzada2-4-POLIZA ESTABILIDAD ACTIVA</v>
          </cell>
          <cell r="AV11937" t="str">
            <v>sc</v>
          </cell>
        </row>
        <row r="11938">
          <cell r="AP11938">
            <v>518680</v>
          </cell>
          <cell r="AQ11938">
            <v>8005072</v>
          </cell>
          <cell r="AR11938" t="str">
            <v>sd</v>
          </cell>
          <cell r="AS11938">
            <v>44099</v>
          </cell>
          <cell r="AT11938" t="str">
            <v>Calzada 2-POLIZA ESTABILIDAD Y CALIDAD ACTIVA</v>
          </cell>
          <cell r="AV11938" t="str">
            <v>sc</v>
          </cell>
        </row>
        <row r="11939">
          <cell r="AP11939">
            <v>154194</v>
          </cell>
          <cell r="AQ11939">
            <v>8001164</v>
          </cell>
          <cell r="AR11939" t="str">
            <v>sd</v>
          </cell>
          <cell r="AS11939">
            <v>44424</v>
          </cell>
          <cell r="AT11939" t="str">
            <v xml:space="preserve">Anden 1-3-POLIZA ESTABILIDAD </v>
          </cell>
          <cell r="AV11939" t="str">
            <v>sc</v>
          </cell>
        </row>
        <row r="11940">
          <cell r="AP11940">
            <v>302450</v>
          </cell>
          <cell r="AQ11940">
            <v>5005668</v>
          </cell>
          <cell r="AR11940" t="str">
            <v>sd</v>
          </cell>
          <cell r="AS11940">
            <v>42733</v>
          </cell>
          <cell r="AT11940" t="str">
            <v>Anden1-5 Calzada2-4 Sep3-POLIZA ESTABILIDAD ACTIVA</v>
          </cell>
          <cell r="AV11940" t="str">
            <v>sc</v>
          </cell>
        </row>
        <row r="11941">
          <cell r="AP11941">
            <v>91017166</v>
          </cell>
          <cell r="AQ11941">
            <v>50006220</v>
          </cell>
          <cell r="AR11941" t="str">
            <v>sd</v>
          </cell>
          <cell r="AS11941">
            <v>44466</v>
          </cell>
          <cell r="AT11941" t="str">
            <v>-POLIZA ESTABILIDAD ACTIVA</v>
          </cell>
          <cell r="AV11941" t="str">
            <v>sc</v>
          </cell>
        </row>
        <row r="11942">
          <cell r="AP11942">
            <v>91017166</v>
          </cell>
          <cell r="AQ11942">
            <v>50006220</v>
          </cell>
          <cell r="AR11942" t="str">
            <v>sd</v>
          </cell>
          <cell r="AS11942">
            <v>44018</v>
          </cell>
          <cell r="AT11942" t="str">
            <v>Puente 8-POLIZA ESTABILIDAD ACTIVA</v>
          </cell>
          <cell r="AV11942" t="str">
            <v>sc</v>
          </cell>
        </row>
        <row r="11943">
          <cell r="AP11943">
            <v>602563</v>
          </cell>
          <cell r="AQ11943">
            <v>6001318</v>
          </cell>
          <cell r="AR11943" t="str">
            <v>sd</v>
          </cell>
          <cell r="AS11943">
            <v>44250</v>
          </cell>
          <cell r="AT11943" t="str">
            <v>-POLIZA ESTABILIDAD ACTIVA</v>
          </cell>
          <cell r="AV11943" t="str">
            <v>sc</v>
          </cell>
        </row>
        <row r="11944">
          <cell r="AP11944">
            <v>24119809</v>
          </cell>
          <cell r="AQ11944">
            <v>2001189</v>
          </cell>
          <cell r="AR11944" t="str">
            <v>sd</v>
          </cell>
          <cell r="AS11944">
            <v>44096</v>
          </cell>
          <cell r="AT11944" t="str">
            <v>Anden 1-POLIZA ESTABILIDAD ACTIVA</v>
          </cell>
          <cell r="AV11944" t="str">
            <v>sc</v>
          </cell>
        </row>
        <row r="11945">
          <cell r="AP11945">
            <v>24121902</v>
          </cell>
          <cell r="AQ11945">
            <v>50005954</v>
          </cell>
          <cell r="AR11945" t="str">
            <v>sd</v>
          </cell>
          <cell r="AS11945">
            <v>44250</v>
          </cell>
          <cell r="AT11945" t="str">
            <v>-POLIZA ESTABILIDAD ACTIVA</v>
          </cell>
          <cell r="AV11945" t="str">
            <v>sc</v>
          </cell>
        </row>
        <row r="11946">
          <cell r="AP11946">
            <v>505970</v>
          </cell>
          <cell r="AQ11946">
            <v>1001935</v>
          </cell>
          <cell r="AR11946" t="str">
            <v>sd</v>
          </cell>
          <cell r="AS11946">
            <v>44250</v>
          </cell>
          <cell r="AT11946" t="str">
            <v>-POLIZA ESTABILIDAD ACTIVA</v>
          </cell>
          <cell r="AV11946" t="str">
            <v>sc</v>
          </cell>
        </row>
        <row r="11947">
          <cell r="AP11947">
            <v>24121695</v>
          </cell>
          <cell r="AQ11947">
            <v>50002316</v>
          </cell>
          <cell r="AR11947" t="str">
            <v>sd</v>
          </cell>
          <cell r="AS11947">
            <v>44250</v>
          </cell>
          <cell r="AT11947" t="str">
            <v>-POLIZA ESTABILIDAD ACTIVA</v>
          </cell>
          <cell r="AV11947" t="str">
            <v>sc</v>
          </cell>
        </row>
        <row r="11948">
          <cell r="AP11948">
            <v>24121695</v>
          </cell>
          <cell r="AQ11948">
            <v>50002316</v>
          </cell>
          <cell r="AR11948" t="str">
            <v>sd</v>
          </cell>
          <cell r="AS11948">
            <v>44250</v>
          </cell>
          <cell r="AT11948" t="str">
            <v>-POLIZA ESTABILIDAD ACTIVA</v>
          </cell>
          <cell r="AV11948" t="str">
            <v>sc</v>
          </cell>
        </row>
        <row r="11949">
          <cell r="AP11949">
            <v>903584</v>
          </cell>
          <cell r="AQ11949">
            <v>12000690</v>
          </cell>
          <cell r="AR11949" t="str">
            <v>sd</v>
          </cell>
          <cell r="AS11949">
            <v>44250</v>
          </cell>
          <cell r="AT11949" t="str">
            <v>-POLIZA ESTABILIDAD ACTIVA</v>
          </cell>
          <cell r="AV11949" t="str">
            <v>sc</v>
          </cell>
        </row>
        <row r="11950">
          <cell r="AP11950">
            <v>91011749</v>
          </cell>
          <cell r="AQ11950">
            <v>4000298</v>
          </cell>
          <cell r="AR11950" t="str">
            <v>sd</v>
          </cell>
          <cell r="AS11950">
            <v>42999</v>
          </cell>
          <cell r="AT11950" t="str">
            <v>Anden1-11-3 Calzada10-4-6-8 Ciclo2 Sep5-7-9-POLIZA ESTABILIDAD ACTIVA</v>
          </cell>
          <cell r="AV11950" t="str">
            <v>sc</v>
          </cell>
        </row>
        <row r="11951">
          <cell r="AP11951">
            <v>386888</v>
          </cell>
          <cell r="AQ11951">
            <v>9002680</v>
          </cell>
          <cell r="AR11951" t="str">
            <v>sd</v>
          </cell>
          <cell r="AS11951">
            <v>44018</v>
          </cell>
          <cell r="AT11951" t="str">
            <v>Calzada 2-POLIZA ESTABILIDAD ACTIVA</v>
          </cell>
          <cell r="AV11951" t="str">
            <v>VIABLE</v>
          </cell>
        </row>
        <row r="11952">
          <cell r="AP11952">
            <v>505868</v>
          </cell>
          <cell r="AQ11952">
            <v>1004096</v>
          </cell>
          <cell r="AR11952" t="str">
            <v>sd</v>
          </cell>
          <cell r="AS11952">
            <v>42946</v>
          </cell>
          <cell r="AT11952" t="str">
            <v>Calzada14-POLIZA ESTABILIDAD ACTIVA</v>
          </cell>
          <cell r="AV11952" t="str">
            <v>sc</v>
          </cell>
        </row>
        <row r="11953">
          <cell r="AP11953">
            <v>517950</v>
          </cell>
          <cell r="AQ11953">
            <v>10006057</v>
          </cell>
          <cell r="AR11953" t="str">
            <v>sd</v>
          </cell>
          <cell r="AS11953">
            <v>43142</v>
          </cell>
          <cell r="AT11953" t="str">
            <v>Calzada2-POLIZA ESTABILIDAD ACTIVA</v>
          </cell>
          <cell r="AV11953" t="str">
            <v>sc</v>
          </cell>
        </row>
        <row r="11954">
          <cell r="AP11954">
            <v>506024</v>
          </cell>
          <cell r="AQ11954">
            <v>1001558</v>
          </cell>
          <cell r="AR11954" t="str">
            <v>sd</v>
          </cell>
          <cell r="AS11954">
            <v>44250</v>
          </cell>
          <cell r="AT11954" t="str">
            <v>-POLIZA ESTABILIDAD ACTIVA</v>
          </cell>
          <cell r="AV11954" t="str">
            <v>sc</v>
          </cell>
        </row>
        <row r="11955">
          <cell r="AP11955">
            <v>525547</v>
          </cell>
          <cell r="AQ11955">
            <v>1004194</v>
          </cell>
          <cell r="AR11955" t="str">
            <v>sd</v>
          </cell>
          <cell r="AS11955">
            <v>42946</v>
          </cell>
          <cell r="AT11955" t="str">
            <v>Calzada12-POLIZA ESTABILIDAD ACTIVA</v>
          </cell>
          <cell r="AV11955" t="str">
            <v>sc</v>
          </cell>
        </row>
        <row r="11956">
          <cell r="AP11956">
            <v>520840</v>
          </cell>
          <cell r="AQ11956">
            <v>13002595</v>
          </cell>
          <cell r="AR11956" t="str">
            <v>sd</v>
          </cell>
          <cell r="AS11956">
            <v>44250</v>
          </cell>
          <cell r="AT11956" t="str">
            <v>-POLIZA ESTABILIDAD ACTIVA</v>
          </cell>
          <cell r="AV11956" t="str">
            <v>sc</v>
          </cell>
        </row>
        <row r="11957">
          <cell r="AP11957">
            <v>91013819</v>
          </cell>
          <cell r="AQ11957">
            <v>11012157</v>
          </cell>
          <cell r="AR11957" t="str">
            <v>sd</v>
          </cell>
          <cell r="AS11957">
            <v>43412</v>
          </cell>
          <cell r="AT11957" t="str">
            <v>Anden 1 Cicloruta 2 Separador 3 Calzada 4-POLIZA ESTABILIDAD ACTIVA</v>
          </cell>
          <cell r="AV11957" t="str">
            <v>sc</v>
          </cell>
        </row>
        <row r="11958">
          <cell r="AP11958">
            <v>91014441</v>
          </cell>
          <cell r="AQ11958">
            <v>50009241</v>
          </cell>
          <cell r="AR11958" t="str">
            <v>sd</v>
          </cell>
          <cell r="AS11958">
            <v>43297</v>
          </cell>
          <cell r="AT11958" t="str">
            <v>anden1, calzada2, anden3-POLIZA ESTABILIDAD ACTIVA</v>
          </cell>
          <cell r="AV11958" t="str">
            <v>VIABLE</v>
          </cell>
        </row>
        <row r="11959">
          <cell r="AP11959">
            <v>290113</v>
          </cell>
          <cell r="AQ11959">
            <v>5000073</v>
          </cell>
          <cell r="AR11959" t="str">
            <v>sd</v>
          </cell>
          <cell r="AS11959">
            <v>43307</v>
          </cell>
          <cell r="AT11959" t="str">
            <v>Calzada2-4-POLIZA ESTABILIDAD ACTIVA</v>
          </cell>
          <cell r="AV11959" t="str">
            <v>sc</v>
          </cell>
        </row>
        <row r="11960">
          <cell r="AP11960">
            <v>507820</v>
          </cell>
          <cell r="AQ11960">
            <v>1001359</v>
          </cell>
          <cell r="AR11960" t="str">
            <v>sd</v>
          </cell>
          <cell r="AS11960">
            <v>44250</v>
          </cell>
          <cell r="AT11960" t="str">
            <v>-POLIZA ESTABILIDAD ACTIVA</v>
          </cell>
          <cell r="AV11960" t="str">
            <v>sc</v>
          </cell>
        </row>
        <row r="11961">
          <cell r="AP11961">
            <v>143978</v>
          </cell>
          <cell r="AQ11961">
            <v>3000811</v>
          </cell>
          <cell r="AR11961" t="str">
            <v>sd</v>
          </cell>
          <cell r="AS11961">
            <v>42999</v>
          </cell>
          <cell r="AT11961" t="str">
            <v>Anden1-9 Calzada2-4-6-8 Sep3-5-7-POLIZA ESTABILIDAD ACTIVA</v>
          </cell>
          <cell r="AV11961" t="str">
            <v>sc</v>
          </cell>
        </row>
        <row r="11962">
          <cell r="AP11962">
            <v>24121896</v>
          </cell>
          <cell r="AQ11962">
            <v>50005951</v>
          </cell>
          <cell r="AR11962" t="str">
            <v>sd</v>
          </cell>
          <cell r="AS11962">
            <v>43163</v>
          </cell>
          <cell r="AT11962" t="str">
            <v>Calzada2-POLIZA ESTABILIDAD ACTIVA</v>
          </cell>
          <cell r="AV11962" t="str">
            <v>sc</v>
          </cell>
        </row>
        <row r="11963">
          <cell r="AP11963">
            <v>24122477</v>
          </cell>
          <cell r="AQ11963">
            <v>50006730</v>
          </cell>
          <cell r="AR11963" t="str">
            <v>sd</v>
          </cell>
          <cell r="AS11963">
            <v>44099</v>
          </cell>
          <cell r="AT11963" t="str">
            <v>Calzada 2-6-POLIZA ESTABILIDAD Y CALIDAD ACTIVA</v>
          </cell>
          <cell r="AV11963" t="str">
            <v>sc</v>
          </cell>
        </row>
        <row r="11964">
          <cell r="AP11964">
            <v>91011307</v>
          </cell>
          <cell r="AQ11964">
            <v>3002346</v>
          </cell>
          <cell r="AR11964" t="str">
            <v>sd</v>
          </cell>
          <cell r="AS11964">
            <v>43499</v>
          </cell>
          <cell r="AT11964" t="str">
            <v>-POLIZA ESTABILIDAD ACTIVA</v>
          </cell>
          <cell r="AV11964" t="str">
            <v>sc</v>
          </cell>
        </row>
        <row r="11965">
          <cell r="AP11965">
            <v>146286</v>
          </cell>
          <cell r="AQ11965">
            <v>8005999</v>
          </cell>
          <cell r="AR11965" t="str">
            <v>sd</v>
          </cell>
          <cell r="AS11965">
            <v>44099</v>
          </cell>
          <cell r="AT11965" t="str">
            <v>Calzada 4-POLIZA ESTABILIDAD Y CALIDAD ACTIVA</v>
          </cell>
          <cell r="AV11965" t="str">
            <v>VIABLE</v>
          </cell>
        </row>
        <row r="11966">
          <cell r="AP11966">
            <v>301649</v>
          </cell>
          <cell r="AQ11966">
            <v>5005308</v>
          </cell>
          <cell r="AR11966" t="str">
            <v>sd</v>
          </cell>
          <cell r="AS11966">
            <v>42733</v>
          </cell>
          <cell r="AT11966" t="str">
            <v>Anden1-5 Calzada2-4 Sep3-POLIZA ESTABILIDAD ACTIVA</v>
          </cell>
          <cell r="AV11966" t="str">
            <v>sc</v>
          </cell>
        </row>
        <row r="11967">
          <cell r="AP11967">
            <v>903745</v>
          </cell>
          <cell r="AQ11967">
            <v>12001736</v>
          </cell>
          <cell r="AR11967" t="str">
            <v>sd</v>
          </cell>
          <cell r="AS11967">
            <v>44250</v>
          </cell>
          <cell r="AT11967" t="str">
            <v>-POLIZA ESTABILIDAD ACTIVA</v>
          </cell>
          <cell r="AV11967" t="str">
            <v>sc</v>
          </cell>
        </row>
        <row r="11968">
          <cell r="AP11968">
            <v>91013359</v>
          </cell>
          <cell r="AQ11968">
            <v>14000858</v>
          </cell>
          <cell r="AR11968" t="str">
            <v>sd</v>
          </cell>
          <cell r="AS11968">
            <v>44172</v>
          </cell>
          <cell r="AT11968" t="str">
            <v>Calzada 4-6 Separador 5-POLIZA ESTABILIDAD ACTIVA</v>
          </cell>
          <cell r="AV11968" t="str">
            <v>sc</v>
          </cell>
        </row>
        <row r="11969">
          <cell r="AP11969">
            <v>91015864</v>
          </cell>
          <cell r="AQ11969">
            <v>5005232</v>
          </cell>
          <cell r="AR11969" t="str">
            <v>sd</v>
          </cell>
          <cell r="AS11969">
            <v>42733</v>
          </cell>
          <cell r="AT11969" t="str">
            <v>Anden1-5 Calzada2-4 Sep3-POLIZA ESTABILIDAD ACTIVA</v>
          </cell>
          <cell r="AV11969" t="str">
            <v>sc</v>
          </cell>
        </row>
        <row r="11970">
          <cell r="AP11970">
            <v>295232</v>
          </cell>
          <cell r="AQ11970">
            <v>5002399</v>
          </cell>
          <cell r="AR11970" t="str">
            <v>sd</v>
          </cell>
          <cell r="AS11970">
            <v>43307</v>
          </cell>
          <cell r="AT11970" t="str">
            <v>Calzada2-4-POLIZA ESTABILIDAD ACTIVA</v>
          </cell>
          <cell r="AV11970" t="str">
            <v>sc</v>
          </cell>
        </row>
        <row r="11971">
          <cell r="AP11971">
            <v>457484</v>
          </cell>
          <cell r="AQ11971">
            <v>19008664</v>
          </cell>
          <cell r="AR11971" t="str">
            <v>sd</v>
          </cell>
          <cell r="AS11971">
            <v>44466</v>
          </cell>
          <cell r="AT11971" t="str">
            <v>-POLIZA ESTABILIDAD ACTIVA</v>
          </cell>
          <cell r="AV11971" t="str">
            <v>POLIZA ESTABILIDAD activa IDU 1718/24</v>
          </cell>
        </row>
        <row r="11972">
          <cell r="AP11972">
            <v>417605</v>
          </cell>
          <cell r="AQ11972">
            <v>18002815</v>
          </cell>
          <cell r="AR11972" t="str">
            <v>sd</v>
          </cell>
          <cell r="AS11972">
            <v>43935</v>
          </cell>
          <cell r="AT11972" t="str">
            <v>Calzada2-POLIZA ESTABILIDAD ACTIVA</v>
          </cell>
          <cell r="AV11972" t="str">
            <v>sc</v>
          </cell>
        </row>
        <row r="11973">
          <cell r="AP11973">
            <v>24122116</v>
          </cell>
          <cell r="AQ11973">
            <v>50006220</v>
          </cell>
          <cell r="AR11973" t="str">
            <v>sd</v>
          </cell>
          <cell r="AS11973">
            <v>44466</v>
          </cell>
          <cell r="AT11973" t="str">
            <v>-POLIZA ESTABILIDAD ACTIVA</v>
          </cell>
          <cell r="AV11973" t="str">
            <v>sc</v>
          </cell>
        </row>
        <row r="11974">
          <cell r="AP11974">
            <v>24122116</v>
          </cell>
          <cell r="AQ11974">
            <v>50006220</v>
          </cell>
          <cell r="AR11974" t="str">
            <v>sd</v>
          </cell>
          <cell r="AS11974">
            <v>44018</v>
          </cell>
          <cell r="AT11974" t="str">
            <v>Puente 8-POLIZA ESTABILIDAD ACTIVA</v>
          </cell>
          <cell r="AV11974" t="str">
            <v>sc</v>
          </cell>
        </row>
        <row r="11975">
          <cell r="AP11975">
            <v>91011061</v>
          </cell>
          <cell r="AQ11975">
            <v>1004648</v>
          </cell>
          <cell r="AR11975" t="str">
            <v>sd</v>
          </cell>
          <cell r="AS11975">
            <v>42878</v>
          </cell>
          <cell r="AT11975" t="str">
            <v>Anden 1-5-POLIZA ESTABILIDAD ACTIVA</v>
          </cell>
          <cell r="AV11975" t="str">
            <v>sc</v>
          </cell>
        </row>
        <row r="11976">
          <cell r="AP11976">
            <v>91011061</v>
          </cell>
          <cell r="AQ11976">
            <v>1004648</v>
          </cell>
          <cell r="AR11976" t="str">
            <v>sd</v>
          </cell>
          <cell r="AS11976">
            <v>43577</v>
          </cell>
          <cell r="AT11976" t="str">
            <v>Calzada 2-4-POLIZA ESTABILIDAD ACTIVA</v>
          </cell>
          <cell r="AV11976" t="str">
            <v>sc</v>
          </cell>
        </row>
        <row r="11977">
          <cell r="AP11977">
            <v>91011061</v>
          </cell>
          <cell r="AQ11977">
            <v>1004648</v>
          </cell>
          <cell r="AR11977" t="str">
            <v>sd</v>
          </cell>
          <cell r="AS11977">
            <v>43577</v>
          </cell>
          <cell r="AT11977" t="str">
            <v>Calzada 2-4-POLIZA ESTABILIDAD ACTIVA</v>
          </cell>
          <cell r="AV11977" t="str">
            <v>sc</v>
          </cell>
        </row>
        <row r="11978">
          <cell r="AP11978">
            <v>900172</v>
          </cell>
          <cell r="AQ11978">
            <v>16000296</v>
          </cell>
          <cell r="AR11978" t="str">
            <v>sd</v>
          </cell>
          <cell r="AS11978">
            <v>42949</v>
          </cell>
          <cell r="AT11978" t="str">
            <v>Calzada2 Sep3-POLIZA ESTABILIDAD ACTIVA</v>
          </cell>
          <cell r="AV11978" t="str">
            <v>sc</v>
          </cell>
        </row>
        <row r="11979">
          <cell r="AP11979">
            <v>900158</v>
          </cell>
          <cell r="AQ11979">
            <v>16000293</v>
          </cell>
          <cell r="AR11979" t="str">
            <v>sd</v>
          </cell>
          <cell r="AS11979">
            <v>42949</v>
          </cell>
          <cell r="AT11979" t="str">
            <v>Calzada2 Sep3-POLIZA ESTABILIDAD ACTIVA</v>
          </cell>
          <cell r="AV11979" t="str">
            <v>sc</v>
          </cell>
        </row>
        <row r="11980">
          <cell r="AP11980">
            <v>24120982</v>
          </cell>
          <cell r="AQ11980">
            <v>14000168</v>
          </cell>
          <cell r="AR11980" t="str">
            <v>sd</v>
          </cell>
          <cell r="AS11980">
            <v>44250</v>
          </cell>
          <cell r="AT11980" t="str">
            <v>-POLIZA ESTABILIDAD ACTIVA</v>
          </cell>
          <cell r="AV11980" t="str">
            <v>sc</v>
          </cell>
        </row>
        <row r="11981">
          <cell r="AP11981">
            <v>24123185</v>
          </cell>
          <cell r="AQ11981">
            <v>50007322</v>
          </cell>
          <cell r="AR11981" t="str">
            <v>sd</v>
          </cell>
          <cell r="AS11981">
            <v>42946</v>
          </cell>
          <cell r="AT11981" t="str">
            <v>Calzada12-4 Puente20-POLIZA ESTABILIDAD ACTIVA</v>
          </cell>
          <cell r="AV11981" t="str">
            <v>sc</v>
          </cell>
        </row>
        <row r="11982">
          <cell r="AP11982">
            <v>24123185</v>
          </cell>
          <cell r="AQ11982">
            <v>50007322</v>
          </cell>
          <cell r="AR11982" t="str">
            <v>sd</v>
          </cell>
          <cell r="AS11982">
            <v>44250</v>
          </cell>
          <cell r="AT11982" t="str">
            <v>-POLIZA ESTABILIDAD ACTIVA</v>
          </cell>
          <cell r="AV11982" t="str">
            <v>sc</v>
          </cell>
        </row>
        <row r="11983">
          <cell r="AP11983">
            <v>602565</v>
          </cell>
          <cell r="AQ11983">
            <v>6001318</v>
          </cell>
          <cell r="AR11983" t="str">
            <v>sd</v>
          </cell>
          <cell r="AS11983">
            <v>44250</v>
          </cell>
          <cell r="AT11983" t="str">
            <v>-POLIZA ESTABILIDAD ACTIVA</v>
          </cell>
          <cell r="AV11983" t="str">
            <v>sc</v>
          </cell>
        </row>
        <row r="11984">
          <cell r="AP11984">
            <v>416347</v>
          </cell>
          <cell r="AQ11984">
            <v>18002344</v>
          </cell>
          <cell r="AR11984" t="str">
            <v>sd</v>
          </cell>
          <cell r="AS11984">
            <v>42999</v>
          </cell>
          <cell r="AT11984" t="str">
            <v>Anden1-11-3 Calzada10-4-6-8 Ciclo2 Sep5-7-9-POLIZA ESTABILIDAD ACTIVA</v>
          </cell>
          <cell r="AV11984" t="str">
            <v>sc</v>
          </cell>
        </row>
        <row r="11985">
          <cell r="AP11985">
            <v>91010585</v>
          </cell>
          <cell r="AQ11985">
            <v>3000970</v>
          </cell>
          <cell r="AR11985" t="str">
            <v>sd</v>
          </cell>
          <cell r="AS11985">
            <v>42999</v>
          </cell>
          <cell r="AT11985" t="str">
            <v>Anden1-11-9 Calzada2-4-6-8 Ciclo10 Sep3-5-7-POLIZA ESTABILIDAD ACTIVA</v>
          </cell>
          <cell r="AV11985" t="str">
            <v>sc</v>
          </cell>
        </row>
        <row r="11986">
          <cell r="AP11986">
            <v>368895</v>
          </cell>
          <cell r="AQ11986">
            <v>7007434</v>
          </cell>
          <cell r="AR11986" t="str">
            <v>sd</v>
          </cell>
          <cell r="AS11986">
            <v>42962</v>
          </cell>
          <cell r="AT11986" t="str">
            <v>Calzada2-POLIZA ESTABILIDAD ACTIVA</v>
          </cell>
          <cell r="AV11986" t="str">
            <v>VIABLE</v>
          </cell>
        </row>
        <row r="11987">
          <cell r="AP11987">
            <v>24122409</v>
          </cell>
          <cell r="AQ11987">
            <v>50006642</v>
          </cell>
          <cell r="AR11987" t="str">
            <v>sd</v>
          </cell>
          <cell r="AS11987">
            <v>44099</v>
          </cell>
          <cell r="AT11987" t="str">
            <v>Calzada 2-4-6-POLIZA ESTABILIDAD Y CALIDAD ACTIVA</v>
          </cell>
          <cell r="AV11987" t="str">
            <v>sc</v>
          </cell>
        </row>
        <row r="11988">
          <cell r="AP11988">
            <v>903578</v>
          </cell>
          <cell r="AQ11988">
            <v>12000690</v>
          </cell>
          <cell r="AR11988" t="str">
            <v>sd</v>
          </cell>
          <cell r="AS11988">
            <v>44250</v>
          </cell>
          <cell r="AT11988" t="str">
            <v>-POLIZA ESTABILIDAD ACTIVA</v>
          </cell>
          <cell r="AV11988" t="str">
            <v>sc</v>
          </cell>
        </row>
        <row r="11989">
          <cell r="AP11989">
            <v>143817</v>
          </cell>
          <cell r="AQ11989">
            <v>3000587</v>
          </cell>
          <cell r="AR11989" t="str">
            <v>sd</v>
          </cell>
          <cell r="AS11989">
            <v>44462</v>
          </cell>
          <cell r="AT11989" t="str">
            <v>-POLIZA ESTABILIDAD ACTIVA</v>
          </cell>
          <cell r="AV11989" t="str">
            <v>POLIZA ESTABILIDAD ACTIVA Vencimiento 22/9/2021 Contrato IDU 1206/14</v>
          </cell>
        </row>
        <row r="11990">
          <cell r="AP11990">
            <v>24121093</v>
          </cell>
          <cell r="AQ11990">
            <v>14000588</v>
          </cell>
          <cell r="AR11990" t="str">
            <v>sd</v>
          </cell>
          <cell r="AS11990">
            <v>44250</v>
          </cell>
          <cell r="AT11990" t="str">
            <v>-POLIZA ESTABILIDAD ACTIVA</v>
          </cell>
          <cell r="AV11990" t="str">
            <v>sc</v>
          </cell>
        </row>
        <row r="11991">
          <cell r="AP11991">
            <v>505097</v>
          </cell>
          <cell r="AQ11991">
            <v>1003546</v>
          </cell>
          <cell r="AR11991" t="str">
            <v>sd</v>
          </cell>
          <cell r="AS11991">
            <v>44250</v>
          </cell>
          <cell r="AT11991" t="str">
            <v>-POLIZA ESTABILIDAD ACTIVA</v>
          </cell>
          <cell r="AV11991" t="str">
            <v>sc</v>
          </cell>
        </row>
        <row r="11992">
          <cell r="AP11992">
            <v>505097</v>
          </cell>
          <cell r="AQ11992">
            <v>1003546</v>
          </cell>
          <cell r="AR11992" t="str">
            <v>sd</v>
          </cell>
          <cell r="AS11992">
            <v>42946</v>
          </cell>
          <cell r="AT11992" t="str">
            <v>Calzada12-POLIZA ESTABILIDAD ACTIVA</v>
          </cell>
          <cell r="AV11992" t="str">
            <v>sc</v>
          </cell>
        </row>
        <row r="11993">
          <cell r="AP11993">
            <v>24121103</v>
          </cell>
          <cell r="AQ11993">
            <v>14000663</v>
          </cell>
          <cell r="AR11993" t="str">
            <v>sd</v>
          </cell>
          <cell r="AS11993">
            <v>44250</v>
          </cell>
          <cell r="AT11993" t="str">
            <v>-POLIZA ESTABILIDAD ACTIVA</v>
          </cell>
          <cell r="AV11993" t="str">
            <v>sc</v>
          </cell>
        </row>
        <row r="11994">
          <cell r="AP11994">
            <v>903899</v>
          </cell>
          <cell r="AQ11994">
            <v>12002669</v>
          </cell>
          <cell r="AR11994" t="str">
            <v>sd</v>
          </cell>
          <cell r="AS11994">
            <v>44250</v>
          </cell>
          <cell r="AT11994" t="str">
            <v>-POLIZA ESTABILIDAD ACTIVA</v>
          </cell>
          <cell r="AV11994" t="str">
            <v>sc</v>
          </cell>
        </row>
        <row r="11995">
          <cell r="AP11995">
            <v>903899</v>
          </cell>
          <cell r="AQ11995">
            <v>12002669</v>
          </cell>
          <cell r="AR11995" t="str">
            <v>sd</v>
          </cell>
          <cell r="AS11995">
            <v>44250</v>
          </cell>
          <cell r="AT11995" t="str">
            <v>-POLIZA ESTABILIDAD ACTIVA</v>
          </cell>
          <cell r="AV11995" t="str">
            <v>sc</v>
          </cell>
        </row>
        <row r="11996">
          <cell r="AP11996">
            <v>176985</v>
          </cell>
          <cell r="AQ11996">
            <v>11001130</v>
          </cell>
          <cell r="AR11996" t="str">
            <v>sd</v>
          </cell>
          <cell r="AS11996">
            <v>43131</v>
          </cell>
          <cell r="AT11996" t="str">
            <v>Anden1 Calzada2-POLIZA ESTABILIDAD ACTIVA</v>
          </cell>
          <cell r="AV11996" t="str">
            <v>sc</v>
          </cell>
        </row>
        <row r="11997">
          <cell r="AP11997">
            <v>516159</v>
          </cell>
          <cell r="AQ11997">
            <v>2002255</v>
          </cell>
          <cell r="AR11997" t="str">
            <v>sd</v>
          </cell>
          <cell r="AS11997">
            <v>43566</v>
          </cell>
          <cell r="AT11997" t="str">
            <v>Anden 1-POLIZA ESTABILIDAD ACTIVA</v>
          </cell>
          <cell r="AV11997" t="str">
            <v>sc</v>
          </cell>
        </row>
        <row r="11998">
          <cell r="AP11998">
            <v>902680</v>
          </cell>
          <cell r="AQ11998">
            <v>13000651</v>
          </cell>
          <cell r="AR11998" t="str">
            <v>sd</v>
          </cell>
          <cell r="AS11998">
            <v>42949</v>
          </cell>
          <cell r="AT11998" t="str">
            <v>Anden13 Ciclo14-POLIZA ESTABILIDAD ACTIVA</v>
          </cell>
          <cell r="AV11998" t="str">
            <v>sc</v>
          </cell>
        </row>
        <row r="11999">
          <cell r="AP11999">
            <v>902680</v>
          </cell>
          <cell r="AQ11999">
            <v>13000651</v>
          </cell>
          <cell r="AR11999" t="str">
            <v>sd</v>
          </cell>
          <cell r="AS11999">
            <v>44250</v>
          </cell>
          <cell r="AT11999" t="str">
            <v>-POLIZA ESTABILIDAD ACTIVA</v>
          </cell>
          <cell r="AV11999" t="str">
            <v>sc</v>
          </cell>
        </row>
        <row r="12000">
          <cell r="AP12000">
            <v>181681</v>
          </cell>
          <cell r="AQ12000">
            <v>13001808</v>
          </cell>
          <cell r="AR12000" t="str">
            <v>sd</v>
          </cell>
          <cell r="AS12000">
            <v>43748</v>
          </cell>
          <cell r="AT12000" t="str">
            <v>Anden 5-POLIZA ESTABILIDAD ACTIVA</v>
          </cell>
          <cell r="AV12000" t="str">
            <v>sc</v>
          </cell>
        </row>
        <row r="12001">
          <cell r="AP12001">
            <v>902985</v>
          </cell>
          <cell r="AQ12001">
            <v>13000461</v>
          </cell>
          <cell r="AR12001" t="str">
            <v>sd</v>
          </cell>
          <cell r="AS12001">
            <v>44250</v>
          </cell>
          <cell r="AT12001" t="str">
            <v>-POLIZA ESTABILIDAD ACTIVA</v>
          </cell>
          <cell r="AV12001" t="str">
            <v>sc</v>
          </cell>
        </row>
        <row r="12002">
          <cell r="AP12002">
            <v>511148</v>
          </cell>
          <cell r="AQ12002">
            <v>14000898</v>
          </cell>
          <cell r="AR12002" t="str">
            <v>sd</v>
          </cell>
          <cell r="AS12002">
            <v>44172</v>
          </cell>
          <cell r="AT12002" t="str">
            <v>Calzada 4-6 Separador 5-POLIZA ESTABILIDAD ACTIVA</v>
          </cell>
          <cell r="AV12002" t="str">
            <v>sc</v>
          </cell>
        </row>
        <row r="12003">
          <cell r="AP12003">
            <v>91017132</v>
          </cell>
          <cell r="AQ12003">
            <v>50001984</v>
          </cell>
          <cell r="AR12003" t="str">
            <v>sd</v>
          </cell>
          <cell r="AS12003">
            <v>42821</v>
          </cell>
          <cell r="AT12003" t="str">
            <v>Anden1-3 Calzada2-POLIZA ESTABILIDAD ACTIVA</v>
          </cell>
          <cell r="AV12003" t="str">
            <v>sc</v>
          </cell>
        </row>
        <row r="12004">
          <cell r="AP12004">
            <v>365148</v>
          </cell>
          <cell r="AQ12004">
            <v>7005961</v>
          </cell>
          <cell r="AR12004" t="str">
            <v>sd</v>
          </cell>
          <cell r="AS12004">
            <v>44466</v>
          </cell>
          <cell r="AT12004" t="str">
            <v>-POLIZA ESTABILIDAD ACTIVA</v>
          </cell>
          <cell r="AV12004" t="str">
            <v>POLIZA ACTIVA</v>
          </cell>
        </row>
        <row r="12005">
          <cell r="AP12005">
            <v>903938</v>
          </cell>
          <cell r="AQ12005">
            <v>12002884</v>
          </cell>
          <cell r="AR12005" t="str">
            <v>sd</v>
          </cell>
          <cell r="AS12005">
            <v>44250</v>
          </cell>
          <cell r="AT12005" t="str">
            <v>-POLIZA ESTABILIDAD ACTIVA</v>
          </cell>
          <cell r="AV12005" t="str">
            <v>sc</v>
          </cell>
        </row>
        <row r="12006">
          <cell r="AP12006">
            <v>24123473</v>
          </cell>
          <cell r="AQ12006">
            <v>50008259</v>
          </cell>
          <cell r="AR12006" t="str">
            <v>sd</v>
          </cell>
          <cell r="AS12006">
            <v>44250</v>
          </cell>
          <cell r="AT12006" t="str">
            <v>-POLIZA ESTABILIDAD ACTIVA</v>
          </cell>
          <cell r="AV12006" t="str">
            <v>sc</v>
          </cell>
        </row>
        <row r="12007">
          <cell r="AP12007">
            <v>902746</v>
          </cell>
          <cell r="AQ12007">
            <v>13001251</v>
          </cell>
          <cell r="AR12007" t="str">
            <v>sd</v>
          </cell>
          <cell r="AS12007">
            <v>44018</v>
          </cell>
          <cell r="AT12007" t="str">
            <v>Puente 14-POLIZA ESTABILIDAD ACTIVA</v>
          </cell>
          <cell r="AV12007" t="str">
            <v>sc</v>
          </cell>
        </row>
        <row r="12008">
          <cell r="AP12008">
            <v>902746</v>
          </cell>
          <cell r="AQ12008">
            <v>13001251</v>
          </cell>
          <cell r="AR12008" t="str">
            <v>sd</v>
          </cell>
          <cell r="AS12008">
            <v>44250</v>
          </cell>
          <cell r="AT12008" t="str">
            <v>-POLIZA ESTABILIDAD ACTIVA</v>
          </cell>
          <cell r="AV12008" t="str">
            <v>sc</v>
          </cell>
        </row>
        <row r="12009">
          <cell r="AP12009">
            <v>601180</v>
          </cell>
          <cell r="AQ12009">
            <v>13000971</v>
          </cell>
          <cell r="AR12009" t="str">
            <v>sd</v>
          </cell>
          <cell r="AS12009">
            <v>43555</v>
          </cell>
          <cell r="AT12009" t="str">
            <v>Puente3-POLIZA ESTABILIDAD ACTIVA</v>
          </cell>
          <cell r="AV12009" t="str">
            <v>sc</v>
          </cell>
        </row>
        <row r="12010">
          <cell r="AP12010">
            <v>505894</v>
          </cell>
          <cell r="AQ12010">
            <v>1004002</v>
          </cell>
          <cell r="AR12010" t="str">
            <v>sd</v>
          </cell>
          <cell r="AS12010">
            <v>42946</v>
          </cell>
          <cell r="AT12010" t="str">
            <v>Calzada12-POLIZA ESTABILIDAD ACTIVA</v>
          </cell>
          <cell r="AV12010" t="str">
            <v>sc</v>
          </cell>
        </row>
        <row r="12011">
          <cell r="AP12011">
            <v>24122189</v>
          </cell>
          <cell r="AQ12011">
            <v>50006407</v>
          </cell>
          <cell r="AR12011" t="str">
            <v>sd</v>
          </cell>
          <cell r="AS12011">
            <v>44250</v>
          </cell>
          <cell r="AT12011" t="str">
            <v>-POLIZA ESTABILIDAD ACTIVA</v>
          </cell>
          <cell r="AV12011" t="str">
            <v>sc</v>
          </cell>
        </row>
        <row r="12012">
          <cell r="AP12012">
            <v>91013365</v>
          </cell>
          <cell r="AQ12012">
            <v>14000898</v>
          </cell>
          <cell r="AR12012" t="str">
            <v>sd</v>
          </cell>
          <cell r="AS12012">
            <v>44172</v>
          </cell>
          <cell r="AT12012" t="str">
            <v>Calzada 4-6 Separador 5-POLIZA ESTABILIDAD ACTIVA</v>
          </cell>
          <cell r="AV12012" t="str">
            <v>sc</v>
          </cell>
        </row>
        <row r="12013">
          <cell r="AP12013">
            <v>381504</v>
          </cell>
          <cell r="AQ12013">
            <v>9000593</v>
          </cell>
          <cell r="AR12013" t="str">
            <v>sd</v>
          </cell>
          <cell r="AS12013">
            <v>44181</v>
          </cell>
          <cell r="AT12013" t="str">
            <v>-POLIZA ESTABILIDAD ACTIVA</v>
          </cell>
          <cell r="AV12013" t="str">
            <v>sc</v>
          </cell>
        </row>
        <row r="12014">
          <cell r="AP12014">
            <v>24120055</v>
          </cell>
          <cell r="AQ12014">
            <v>8012586</v>
          </cell>
          <cell r="AR12014" t="str">
            <v>sd</v>
          </cell>
          <cell r="AS12014">
            <v>43748</v>
          </cell>
          <cell r="AT12014" t="str">
            <v>Anden 1-POLIZA ESTABILIDAD ACTIVA</v>
          </cell>
          <cell r="AV12014" t="str">
            <v>sc</v>
          </cell>
        </row>
        <row r="12015">
          <cell r="AP12015">
            <v>24120055</v>
          </cell>
          <cell r="AQ12015">
            <v>8012586</v>
          </cell>
          <cell r="AR12015" t="str">
            <v>sd</v>
          </cell>
          <cell r="AS12015">
            <v>44099</v>
          </cell>
          <cell r="AT12015" t="str">
            <v>Calzada 2-POLIZA ESTABILIDAD Y CALIDAD ACTIVA</v>
          </cell>
          <cell r="AV12015" t="str">
            <v>sc</v>
          </cell>
        </row>
        <row r="12016">
          <cell r="AP12016">
            <v>24180813</v>
          </cell>
          <cell r="AQ12016">
            <v>50006579</v>
          </cell>
          <cell r="AR12016" t="str">
            <v>sd</v>
          </cell>
          <cell r="AS12016">
            <v>44099</v>
          </cell>
          <cell r="AT12016" t="str">
            <v>Calzada 2-POLIZA ESTABILIDAD Y CALIDAD ACTIVA</v>
          </cell>
          <cell r="AV12016" t="str">
            <v>sc</v>
          </cell>
        </row>
        <row r="12017">
          <cell r="AP12017">
            <v>91011321</v>
          </cell>
          <cell r="AQ12017">
            <v>50006320</v>
          </cell>
          <cell r="AR12017" t="str">
            <v>sd</v>
          </cell>
          <cell r="AS12017">
            <v>43499</v>
          </cell>
          <cell r="AT12017" t="str">
            <v>-POLIZA ESTABILIDAD ACTIVA</v>
          </cell>
          <cell r="AV12017" t="str">
            <v>sc</v>
          </cell>
        </row>
        <row r="12018">
          <cell r="AP12018">
            <v>91018901</v>
          </cell>
          <cell r="AQ12018">
            <v>9000931</v>
          </cell>
          <cell r="AR12018" t="str">
            <v>sd</v>
          </cell>
          <cell r="AS12018">
            <v>42978</v>
          </cell>
          <cell r="AT12018" t="str">
            <v>Anden1-11 Calzada10-2-4-8 Ciclo6 Sep3-5-7-9-POLIZA ESTABILIDAD ACTIVA</v>
          </cell>
          <cell r="AV12018" t="str">
            <v>sc</v>
          </cell>
        </row>
        <row r="12019">
          <cell r="AP12019">
            <v>509107</v>
          </cell>
          <cell r="AQ12019">
            <v>12000007</v>
          </cell>
          <cell r="AR12019" t="str">
            <v>sd</v>
          </cell>
          <cell r="AS12019">
            <v>42735</v>
          </cell>
          <cell r="AT12019" t="str">
            <v>Calzada2-POLIZA ESTABILIDAD ACTIVA</v>
          </cell>
          <cell r="AV12019" t="str">
            <v>sc</v>
          </cell>
        </row>
        <row r="12020">
          <cell r="AP12020">
            <v>91015834</v>
          </cell>
          <cell r="AQ12020">
            <v>5007122</v>
          </cell>
          <cell r="AR12020" t="str">
            <v>sd</v>
          </cell>
          <cell r="AS12020">
            <v>42733</v>
          </cell>
          <cell r="AT12020" t="str">
            <v>Anden1-5 Calzada2-4 Sep3-POLIZA ESTABILIDAD ACTIVA</v>
          </cell>
          <cell r="AV12020" t="str">
            <v>sc</v>
          </cell>
        </row>
        <row r="12021">
          <cell r="AP12021">
            <v>24119677</v>
          </cell>
          <cell r="AQ12021">
            <v>1003366</v>
          </cell>
          <cell r="AR12021" t="str">
            <v>sd</v>
          </cell>
          <cell r="AS12021">
            <v>42946</v>
          </cell>
          <cell r="AT12021" t="str">
            <v>Calzada12-POLIZA ESTABILIDAD ACTIVA</v>
          </cell>
          <cell r="AV12021" t="str">
            <v>sc</v>
          </cell>
        </row>
        <row r="12022">
          <cell r="AP12022">
            <v>24119677</v>
          </cell>
          <cell r="AQ12022">
            <v>1003366</v>
          </cell>
          <cell r="AR12022" t="str">
            <v>sd</v>
          </cell>
          <cell r="AS12022">
            <v>44250</v>
          </cell>
          <cell r="AT12022" t="str">
            <v>-POLIZA ESTABILIDAD ACTIVA</v>
          </cell>
          <cell r="AV12022" t="str">
            <v>sc</v>
          </cell>
        </row>
        <row r="12023">
          <cell r="AP12023">
            <v>183147</v>
          </cell>
          <cell r="AQ12023">
            <v>14000994</v>
          </cell>
          <cell r="AR12023" t="str">
            <v>sd</v>
          </cell>
          <cell r="AS12023">
            <v>42999</v>
          </cell>
          <cell r="AT12023" t="str">
            <v>Anden1-3-POLIZA ESTABILIDAD ACTIVA</v>
          </cell>
          <cell r="AV12023" t="str">
            <v>sc</v>
          </cell>
        </row>
        <row r="12024">
          <cell r="AP12024">
            <v>511172</v>
          </cell>
          <cell r="AQ12024">
            <v>14000840</v>
          </cell>
          <cell r="AR12024" t="str">
            <v>sd</v>
          </cell>
          <cell r="AS12024">
            <v>44172</v>
          </cell>
          <cell r="AT12024" t="str">
            <v>Calzada 4-6 Separador 5-POLIZA ESTABILIDAD ACTIVA</v>
          </cell>
          <cell r="AV12024" t="str">
            <v>sc</v>
          </cell>
        </row>
        <row r="12025">
          <cell r="AP12025">
            <v>2502003</v>
          </cell>
          <cell r="AQ12025">
            <v>14001308</v>
          </cell>
          <cell r="AR12025" t="str">
            <v>sd</v>
          </cell>
          <cell r="AS12025">
            <v>44172</v>
          </cell>
          <cell r="AT12025" t="str">
            <v>Calzada 4-6-POLIZA ESTABILIDAD ACTIVA</v>
          </cell>
          <cell r="AV12025" t="str">
            <v>sc</v>
          </cell>
        </row>
        <row r="12026">
          <cell r="AP12026">
            <v>484503</v>
          </cell>
          <cell r="AQ12026">
            <v>50008120</v>
          </cell>
          <cell r="AR12026" t="str">
            <v>sd</v>
          </cell>
          <cell r="AS12026">
            <v>44250</v>
          </cell>
          <cell r="AT12026" t="str">
            <v>-POLIZA ESTABILIDAD ACTIVA</v>
          </cell>
          <cell r="AV12026" t="str">
            <v>sc</v>
          </cell>
        </row>
        <row r="12027">
          <cell r="AP12027">
            <v>472059</v>
          </cell>
          <cell r="AQ12027">
            <v>9004241</v>
          </cell>
          <cell r="AR12027" t="str">
            <v>sd</v>
          </cell>
          <cell r="AS12027">
            <v>44480</v>
          </cell>
          <cell r="AT12027" t="str">
            <v>-POLIZA ESTABILIDAD ACTIVA</v>
          </cell>
          <cell r="AV12027" t="str">
            <v>VIABLE</v>
          </cell>
        </row>
        <row r="12028">
          <cell r="AP12028">
            <v>472059</v>
          </cell>
          <cell r="AQ12028">
            <v>9004241</v>
          </cell>
          <cell r="AR12028" t="str">
            <v>sd</v>
          </cell>
          <cell r="AS12028">
            <v>43745</v>
          </cell>
          <cell r="AT12028" t="str">
            <v>Calzada 4-POLIZA ESTABILIDAD ACTIVA</v>
          </cell>
          <cell r="AV12028" t="str">
            <v>VIABLE</v>
          </cell>
        </row>
        <row r="12029">
          <cell r="AP12029">
            <v>91010967</v>
          </cell>
          <cell r="AQ12029">
            <v>1001502</v>
          </cell>
          <cell r="AR12029" t="str">
            <v>sd</v>
          </cell>
          <cell r="AS12029">
            <v>43412</v>
          </cell>
          <cell r="AT12029" t="str">
            <v>Anden 1-7 Calzada 2-4 Separador 3-5 Cicloruta 6-POLIZA ESTABILIDAD ACTIVA</v>
          </cell>
          <cell r="AV12029" t="str">
            <v>sc</v>
          </cell>
        </row>
        <row r="12030">
          <cell r="AP12030">
            <v>383412</v>
          </cell>
          <cell r="AQ12030">
            <v>9001322</v>
          </cell>
          <cell r="AR12030" t="str">
            <v>sd</v>
          </cell>
          <cell r="AS12030">
            <v>44480</v>
          </cell>
          <cell r="AT12030" t="str">
            <v>-POLIZA ESTABILIDAD ACTIVA</v>
          </cell>
          <cell r="AV12030" t="str">
            <v>VIABLE</v>
          </cell>
        </row>
        <row r="12031">
          <cell r="AP12031">
            <v>91024650</v>
          </cell>
          <cell r="AQ12031">
            <v>19009695</v>
          </cell>
          <cell r="AR12031" t="str">
            <v>sd</v>
          </cell>
          <cell r="AS12031">
            <v>44466</v>
          </cell>
          <cell r="AT12031" t="str">
            <v>-POLIZA ESTABILIDAD ACTIVA</v>
          </cell>
          <cell r="AV12031" t="str">
            <v>POLIZA ESTABILIDAD activa IDU 1718/14</v>
          </cell>
        </row>
        <row r="12032">
          <cell r="AP12032">
            <v>24123872</v>
          </cell>
          <cell r="AQ12032">
            <v>50005881</v>
          </cell>
          <cell r="AR12032" t="str">
            <v>sd</v>
          </cell>
          <cell r="AS12032">
            <v>43499</v>
          </cell>
          <cell r="AT12032" t="str">
            <v>-POLIZA ESTABILIDAD ACTIVA</v>
          </cell>
          <cell r="AV12032" t="str">
            <v>sc</v>
          </cell>
        </row>
        <row r="12033">
          <cell r="AP12033">
            <v>91016061</v>
          </cell>
          <cell r="AQ12033">
            <v>50005767</v>
          </cell>
          <cell r="AR12033" t="str">
            <v>sd</v>
          </cell>
          <cell r="AS12033">
            <v>44466</v>
          </cell>
          <cell r="AT12033" t="str">
            <v>-POLIZA ESTABILIDAD ACTIVA</v>
          </cell>
          <cell r="AV12033" t="str">
            <v>POLIZA ESTABILIDAD activa IDU 1718/16</v>
          </cell>
        </row>
        <row r="12034">
          <cell r="AP12034">
            <v>472779</v>
          </cell>
          <cell r="AQ12034">
            <v>18006879</v>
          </cell>
          <cell r="AR12034" t="str">
            <v>sd</v>
          </cell>
          <cell r="AS12034">
            <v>43935</v>
          </cell>
          <cell r="AT12034" t="str">
            <v>Calzada2-POLIZA ESTABILIDAD ACTIVA</v>
          </cell>
          <cell r="AV12034" t="str">
            <v>sc</v>
          </cell>
        </row>
        <row r="12035">
          <cell r="AP12035">
            <v>91016994</v>
          </cell>
          <cell r="AQ12035">
            <v>50009178</v>
          </cell>
          <cell r="AR12035" t="str">
            <v>sd</v>
          </cell>
          <cell r="AS12035">
            <v>43279</v>
          </cell>
          <cell r="AT12035" t="str">
            <v>Anden1-5 Calzada2-4 Sep3-POLIZA ESTABILIDAD ACTIVA</v>
          </cell>
          <cell r="AV12035" t="str">
            <v>sc</v>
          </cell>
        </row>
        <row r="12036">
          <cell r="AP12036">
            <v>24123467</v>
          </cell>
          <cell r="AQ12036">
            <v>50008259</v>
          </cell>
          <cell r="AR12036" t="str">
            <v>sd</v>
          </cell>
          <cell r="AS12036">
            <v>44250</v>
          </cell>
          <cell r="AT12036" t="str">
            <v>-POLIZA ESTABILIDAD ACTIVA</v>
          </cell>
          <cell r="AV12036" t="str">
            <v>sc</v>
          </cell>
        </row>
        <row r="12037">
          <cell r="AP12037">
            <v>525073</v>
          </cell>
          <cell r="AQ12037">
            <v>2000988</v>
          </cell>
          <cell r="AR12037" t="str">
            <v>sd</v>
          </cell>
          <cell r="AS12037">
            <v>44096</v>
          </cell>
          <cell r="AT12037" t="str">
            <v>Anden 1-POLIZA ESTABILIDAD ACTIVA</v>
          </cell>
          <cell r="AV12037" t="str">
            <v>sc</v>
          </cell>
        </row>
        <row r="12038">
          <cell r="AP12038">
            <v>460152</v>
          </cell>
          <cell r="AQ12038">
            <v>19010097</v>
          </cell>
          <cell r="AR12038" t="str">
            <v>sd</v>
          </cell>
          <cell r="AS12038">
            <v>44466</v>
          </cell>
          <cell r="AT12038" t="str">
            <v>-POLIZA ESTABILIDAD ACTIVA</v>
          </cell>
          <cell r="AV12038" t="str">
            <v>POLIZA ESTABILIDAD activa IDU 1718/16</v>
          </cell>
        </row>
        <row r="12039">
          <cell r="AP12039">
            <v>91018970</v>
          </cell>
          <cell r="AQ12039">
            <v>50008648</v>
          </cell>
          <cell r="AR12039" t="str">
            <v>sd</v>
          </cell>
          <cell r="AS12039">
            <v>43499</v>
          </cell>
          <cell r="AT12039" t="str">
            <v>-POLIZA ESTABILIDAD ACTIVA</v>
          </cell>
          <cell r="AV12039" t="str">
            <v>sc</v>
          </cell>
        </row>
        <row r="12040">
          <cell r="AP12040">
            <v>515249</v>
          </cell>
          <cell r="AQ12040">
            <v>8004108</v>
          </cell>
          <cell r="AR12040" t="str">
            <v>sd</v>
          </cell>
          <cell r="AS12040">
            <v>44099</v>
          </cell>
          <cell r="AT12040" t="str">
            <v>Calzada 2-4-6-POLIZA ESTABILIDAD Y CALIDAD ACTIVA</v>
          </cell>
          <cell r="AV12040" t="str">
            <v>sc</v>
          </cell>
        </row>
        <row r="12041">
          <cell r="AP12041">
            <v>505937</v>
          </cell>
          <cell r="AQ12041">
            <v>1002163</v>
          </cell>
          <cell r="AR12041" t="str">
            <v>sd</v>
          </cell>
          <cell r="AS12041">
            <v>44250</v>
          </cell>
          <cell r="AT12041" t="str">
            <v>-POLIZA ESTABILIDAD ACTIVA</v>
          </cell>
          <cell r="AV12041" t="str">
            <v>sc</v>
          </cell>
        </row>
        <row r="12042">
          <cell r="AP12042">
            <v>506635</v>
          </cell>
          <cell r="AQ12042">
            <v>1004432</v>
          </cell>
          <cell r="AR12042" t="str">
            <v>sd</v>
          </cell>
          <cell r="AS12042">
            <v>42946</v>
          </cell>
          <cell r="AT12042" t="str">
            <v>Puente16-POLIZA ESTABILIDAD ACTIVA</v>
          </cell>
          <cell r="AV12042" t="str">
            <v>sc</v>
          </cell>
        </row>
        <row r="12043">
          <cell r="AP12043">
            <v>506635</v>
          </cell>
          <cell r="AQ12043">
            <v>1004432</v>
          </cell>
          <cell r="AR12043" t="str">
            <v>sd</v>
          </cell>
          <cell r="AS12043">
            <v>42946</v>
          </cell>
          <cell r="AT12043" t="str">
            <v>Calzada8-POLIZA ESTABILIDAD ACTIVA</v>
          </cell>
          <cell r="AV12043" t="str">
            <v>sc</v>
          </cell>
        </row>
        <row r="12044">
          <cell r="AP12044">
            <v>529202</v>
          </cell>
          <cell r="AQ12044">
            <v>8002993</v>
          </cell>
          <cell r="AR12044" t="str">
            <v>sd</v>
          </cell>
          <cell r="AS12044">
            <v>44099</v>
          </cell>
          <cell r="AT12044" t="str">
            <v>Calzada 2-4-6-POLIZA ESTABILIDAD Y CALIDAD ACTIVA</v>
          </cell>
          <cell r="AV12044" t="str">
            <v>sc</v>
          </cell>
        </row>
        <row r="12045">
          <cell r="AP12045">
            <v>24122496</v>
          </cell>
          <cell r="AQ12045">
            <v>50006735</v>
          </cell>
          <cell r="AR12045" t="str">
            <v>sd</v>
          </cell>
          <cell r="AS12045">
            <v>44099</v>
          </cell>
          <cell r="AT12045" t="str">
            <v>Calzada 2-4-6-POLIZA ESTABILIDAD Y CALIDAD ACTIVA</v>
          </cell>
          <cell r="AV12045" t="str">
            <v>sc</v>
          </cell>
        </row>
        <row r="12046">
          <cell r="AP12046">
            <v>902755</v>
          </cell>
          <cell r="AQ12046">
            <v>13001393</v>
          </cell>
          <cell r="AR12046" t="str">
            <v>sd</v>
          </cell>
          <cell r="AS12046">
            <v>44250</v>
          </cell>
          <cell r="AT12046" t="str">
            <v>-POLIZA ESTABILIDAD ACTIVA</v>
          </cell>
          <cell r="AV12046" t="str">
            <v>sc</v>
          </cell>
        </row>
        <row r="12047">
          <cell r="AP12047">
            <v>91013354</v>
          </cell>
          <cell r="AQ12047">
            <v>14000702</v>
          </cell>
          <cell r="AR12047" t="str">
            <v>sd</v>
          </cell>
          <cell r="AS12047">
            <v>44172</v>
          </cell>
          <cell r="AT12047" t="str">
            <v>Calzada 4-POLIZA ESTABILIDAD ACTIVA</v>
          </cell>
          <cell r="AV12047" t="str">
            <v>sc</v>
          </cell>
        </row>
        <row r="12048">
          <cell r="AP12048">
            <v>24122480</v>
          </cell>
          <cell r="AQ12048">
            <v>50006731</v>
          </cell>
          <cell r="AR12048" t="str">
            <v>sd</v>
          </cell>
          <cell r="AS12048">
            <v>44099</v>
          </cell>
          <cell r="AT12048" t="str">
            <v>Calzada 2-6-POLIZA ESTABILIDAD Y CALIDAD ACTIVA</v>
          </cell>
          <cell r="AV12048" t="str">
            <v>sc</v>
          </cell>
        </row>
        <row r="12049">
          <cell r="AP12049">
            <v>512270</v>
          </cell>
          <cell r="AQ12049">
            <v>3000538</v>
          </cell>
          <cell r="AR12049" t="str">
            <v>sd</v>
          </cell>
          <cell r="AS12049">
            <v>43499</v>
          </cell>
          <cell r="AT12049" t="str">
            <v>-POLIZA ESTABILIDAD ACTIVA</v>
          </cell>
          <cell r="AV12049" t="str">
            <v>sc</v>
          </cell>
        </row>
        <row r="12050">
          <cell r="AP12050">
            <v>527786</v>
          </cell>
          <cell r="AQ12050">
            <v>15001414</v>
          </cell>
          <cell r="AR12050" t="str">
            <v>sd</v>
          </cell>
          <cell r="AS12050">
            <v>42999</v>
          </cell>
          <cell r="AT12050" t="str">
            <v>Anden1-11-3 Calzada10-4-6-8 Ciclo2 Sep5-7-9-POLIZA ESTABILIDAD ACTIVA</v>
          </cell>
          <cell r="AV12050" t="str">
            <v>sc</v>
          </cell>
        </row>
        <row r="12051">
          <cell r="AP12051">
            <v>91011861</v>
          </cell>
          <cell r="AQ12051">
            <v>50009136</v>
          </cell>
          <cell r="AR12051" t="str">
            <v>sd</v>
          </cell>
          <cell r="AS12051">
            <v>44377</v>
          </cell>
          <cell r="AT12051" t="str">
            <v>Anden 5 Calzada 2-4 Separador 3-POLIZA ESTABILIDAD ACTIVA</v>
          </cell>
          <cell r="AV12051" t="str">
            <v>sc</v>
          </cell>
        </row>
        <row r="12052">
          <cell r="AP12052">
            <v>156680</v>
          </cell>
          <cell r="AQ12052">
            <v>8004793</v>
          </cell>
          <cell r="AR12052" t="str">
            <v>sd</v>
          </cell>
          <cell r="AS12052">
            <v>43748</v>
          </cell>
          <cell r="AT12052" t="str">
            <v>Anden 3-POLIZA ESTABILIDAD ACTIVA</v>
          </cell>
          <cell r="AV12052" t="str">
            <v>sc</v>
          </cell>
        </row>
        <row r="12053">
          <cell r="AP12053">
            <v>152220</v>
          </cell>
          <cell r="AQ12053">
            <v>8001562</v>
          </cell>
          <cell r="AR12053" t="str">
            <v>sd</v>
          </cell>
          <cell r="AS12053">
            <v>43514</v>
          </cell>
          <cell r="AT12053" t="str">
            <v>Anden1 Calzada2-CERTIFICADO MODIFICACION ESTA* ACTIVA</v>
          </cell>
          <cell r="AV12053" t="str">
            <v>sc</v>
          </cell>
        </row>
        <row r="12054">
          <cell r="AP12054">
            <v>505374</v>
          </cell>
          <cell r="AQ12054">
            <v>2000347</v>
          </cell>
          <cell r="AR12054" t="str">
            <v>sd</v>
          </cell>
          <cell r="AS12054">
            <v>42946</v>
          </cell>
          <cell r="AT12054" t="str">
            <v>Calzada4-6-8 Puente14-POLIZA ESTABILIDAD ACTIVA</v>
          </cell>
          <cell r="AV12054" t="str">
            <v>sc</v>
          </cell>
        </row>
        <row r="12055">
          <cell r="AP12055">
            <v>24123485</v>
          </cell>
          <cell r="AQ12055">
            <v>50008283</v>
          </cell>
          <cell r="AR12055" t="str">
            <v>sd</v>
          </cell>
          <cell r="AS12055">
            <v>43555</v>
          </cell>
          <cell r="AT12055" t="str">
            <v>Puente1-POLIZA ESTABILIDAD ACTIVA</v>
          </cell>
          <cell r="AV12055" t="str">
            <v>sc</v>
          </cell>
        </row>
        <row r="12056">
          <cell r="AP12056">
            <v>24119972</v>
          </cell>
          <cell r="AQ12056">
            <v>8004108</v>
          </cell>
          <cell r="AR12056" t="str">
            <v>sd</v>
          </cell>
          <cell r="AS12056">
            <v>44099</v>
          </cell>
          <cell r="AT12056" t="str">
            <v>Calzada 2-4-6-POLIZA ESTABILIDAD Y CALIDAD ACTIVA</v>
          </cell>
          <cell r="AV12056" t="str">
            <v>sc</v>
          </cell>
        </row>
        <row r="12057">
          <cell r="AP12057">
            <v>903670</v>
          </cell>
          <cell r="AQ12057">
            <v>12001012</v>
          </cell>
          <cell r="AR12057" t="str">
            <v>sd</v>
          </cell>
          <cell r="AS12057">
            <v>44250</v>
          </cell>
          <cell r="AT12057" t="str">
            <v>-POLIZA ESTABILIDAD ACTIVA</v>
          </cell>
          <cell r="AV12057" t="str">
            <v>sc</v>
          </cell>
        </row>
        <row r="12058">
          <cell r="AP12058">
            <v>527730</v>
          </cell>
          <cell r="AQ12058">
            <v>2002337</v>
          </cell>
          <cell r="AR12058" t="str">
            <v>sd</v>
          </cell>
          <cell r="AS12058">
            <v>43964</v>
          </cell>
          <cell r="AT12058" t="str">
            <v>Calzada 2-POLIZA ESTABILIDAD ACTIVA</v>
          </cell>
          <cell r="AV12058" t="str">
            <v>sc</v>
          </cell>
        </row>
        <row r="12059">
          <cell r="AP12059">
            <v>91011819</v>
          </cell>
          <cell r="AQ12059">
            <v>50004777</v>
          </cell>
          <cell r="AR12059" t="str">
            <v>sd</v>
          </cell>
          <cell r="AS12059">
            <v>43808</v>
          </cell>
          <cell r="AT12059" t="str">
            <v>Anden 1-3 Cicloruta 2 Calzada 4-POLIZA ESTABILIDAD ACTIVA</v>
          </cell>
          <cell r="AV12059" t="str">
            <v>sc</v>
          </cell>
        </row>
        <row r="12060">
          <cell r="AP12060">
            <v>24122760</v>
          </cell>
          <cell r="AQ12060">
            <v>50006964</v>
          </cell>
          <cell r="AR12060" t="str">
            <v>sd</v>
          </cell>
          <cell r="AS12060">
            <v>43845</v>
          </cell>
          <cell r="AT12060" t="str">
            <v>Anden 2-POLIZA ESTABILIDAD ACTIVA</v>
          </cell>
          <cell r="AV12060" t="str">
            <v>sc</v>
          </cell>
        </row>
        <row r="12061">
          <cell r="AP12061">
            <v>603247</v>
          </cell>
          <cell r="AQ12061">
            <v>9003435</v>
          </cell>
          <cell r="AR12061" t="str">
            <v>sd</v>
          </cell>
          <cell r="AS12061">
            <v>44480</v>
          </cell>
          <cell r="AT12061" t="str">
            <v>-POLIZA ESTABILIDAD ACTIVA</v>
          </cell>
          <cell r="AV12061" t="str">
            <v>sc</v>
          </cell>
        </row>
        <row r="12062">
          <cell r="AP12062">
            <v>506357</v>
          </cell>
          <cell r="AQ12062">
            <v>11012140</v>
          </cell>
          <cell r="AR12062" t="str">
            <v>sd</v>
          </cell>
          <cell r="AS12062">
            <v>42946</v>
          </cell>
          <cell r="AT12062" t="str">
            <v>Calzada10-POLIZA ESTABILIDAD ACTIVA</v>
          </cell>
          <cell r="AV12062" t="str">
            <v>sc</v>
          </cell>
        </row>
        <row r="12063">
          <cell r="AP12063">
            <v>506357</v>
          </cell>
          <cell r="AQ12063">
            <v>11012140</v>
          </cell>
          <cell r="AR12063" t="str">
            <v>sd</v>
          </cell>
          <cell r="AS12063">
            <v>43797</v>
          </cell>
          <cell r="AT12063" t="str">
            <v>Calzada 6-POLIZA ESTABILIDAD ACTIVA</v>
          </cell>
          <cell r="AV12063" t="str">
            <v>sc</v>
          </cell>
        </row>
        <row r="12064">
          <cell r="AP12064">
            <v>24120848</v>
          </cell>
          <cell r="AQ12064">
            <v>3000728</v>
          </cell>
          <cell r="AR12064" t="str">
            <v>sd</v>
          </cell>
          <cell r="AS12064">
            <v>43499</v>
          </cell>
          <cell r="AT12064" t="str">
            <v>-POLIZA ESTABILIDAD ACTIVA</v>
          </cell>
          <cell r="AV12064" t="str">
            <v>sc</v>
          </cell>
        </row>
        <row r="12065">
          <cell r="AP12065">
            <v>91015562</v>
          </cell>
          <cell r="AQ12065">
            <v>5006365</v>
          </cell>
          <cell r="AR12065" t="str">
            <v>sd</v>
          </cell>
          <cell r="AS12065">
            <v>42733</v>
          </cell>
          <cell r="AT12065" t="str">
            <v>Anden1-5 Calzada2-4 Sep3-POLIZA ESTABILIDAD ACTIVA</v>
          </cell>
          <cell r="AV12065" t="str">
            <v>sc</v>
          </cell>
        </row>
        <row r="12066">
          <cell r="AP12066">
            <v>293290</v>
          </cell>
          <cell r="AQ12066">
            <v>5001579</v>
          </cell>
          <cell r="AR12066" t="str">
            <v>sd</v>
          </cell>
          <cell r="AS12066">
            <v>43307</v>
          </cell>
          <cell r="AT12066" t="str">
            <v>Calzada2-4 Sep3-POLIZA ESTABILIDAD ACTIVA</v>
          </cell>
          <cell r="AV12066" t="str">
            <v>sc</v>
          </cell>
        </row>
        <row r="12067">
          <cell r="AP12067">
            <v>509101</v>
          </cell>
          <cell r="AQ12067">
            <v>12000007</v>
          </cell>
          <cell r="AR12067" t="str">
            <v>sd</v>
          </cell>
          <cell r="AS12067">
            <v>42735</v>
          </cell>
          <cell r="AT12067" t="str">
            <v>Calzada2-POLIZA ESTABILIDAD ACTIVA</v>
          </cell>
          <cell r="AV12067" t="str">
            <v>sc</v>
          </cell>
        </row>
        <row r="12068">
          <cell r="AP12068">
            <v>91011751</v>
          </cell>
          <cell r="AQ12068">
            <v>4000058</v>
          </cell>
          <cell r="AR12068" t="str">
            <v>sd</v>
          </cell>
          <cell r="AS12068">
            <v>42999</v>
          </cell>
          <cell r="AT12068" t="str">
            <v>Anden1-11-3 Calzada10-4-6-8 Ciclo2 Sep5-7-9-POLIZA ESTABILIDAD ACTIVA</v>
          </cell>
          <cell r="AV12068" t="str">
            <v>sc</v>
          </cell>
        </row>
        <row r="12069">
          <cell r="AP12069">
            <v>91012242</v>
          </cell>
          <cell r="AQ12069">
            <v>50006412</v>
          </cell>
          <cell r="AR12069" t="str">
            <v>sd</v>
          </cell>
          <cell r="AS12069">
            <v>43745</v>
          </cell>
          <cell r="AT12069" t="str">
            <v>Calzada 2, Calzada 4, Calzada 6, Calzada 8-POLIZA ESTABILIDAD ACTIVA</v>
          </cell>
          <cell r="AV12069" t="str">
            <v>sc</v>
          </cell>
        </row>
        <row r="12070">
          <cell r="AP12070">
            <v>511123</v>
          </cell>
          <cell r="AQ12070">
            <v>14001134</v>
          </cell>
          <cell r="AR12070" t="str">
            <v>sd</v>
          </cell>
          <cell r="AS12070">
            <v>44172</v>
          </cell>
          <cell r="AT12070" t="str">
            <v>Calzada 4-6 Separador 5-POLIZA ESTABILIDAD ACTIVA</v>
          </cell>
          <cell r="AV12070" t="str">
            <v>sc</v>
          </cell>
        </row>
        <row r="12071">
          <cell r="AP12071">
            <v>91013924</v>
          </cell>
          <cell r="AQ12071">
            <v>50003504</v>
          </cell>
          <cell r="AR12071" t="str">
            <v>sd</v>
          </cell>
          <cell r="AS12071">
            <v>42927</v>
          </cell>
          <cell r="AT12071" t="str">
            <v>Anden5 Calzada4-POLIZA ESTABILIDAD ACTIVA</v>
          </cell>
          <cell r="AV12071" t="str">
            <v>sc</v>
          </cell>
        </row>
        <row r="12072">
          <cell r="AP12072">
            <v>459198</v>
          </cell>
          <cell r="AQ12072">
            <v>19009482</v>
          </cell>
          <cell r="AR12072" t="str">
            <v>sd</v>
          </cell>
          <cell r="AS12072">
            <v>44466</v>
          </cell>
          <cell r="AT12072" t="str">
            <v>-POLIZA ESTABILIDAD ACTIVA</v>
          </cell>
          <cell r="AV12072" t="str">
            <v>POLIZA ESTABILIDAD activa IDU 1718/14</v>
          </cell>
        </row>
        <row r="12073">
          <cell r="AP12073">
            <v>24122117</v>
          </cell>
          <cell r="AQ12073">
            <v>50006220</v>
          </cell>
          <cell r="AR12073" t="str">
            <v>sd</v>
          </cell>
          <cell r="AS12073">
            <v>44466</v>
          </cell>
          <cell r="AT12073" t="str">
            <v>-POLIZA ESTABILIDAD ACTIVA</v>
          </cell>
          <cell r="AV12073" t="str">
            <v>sc</v>
          </cell>
        </row>
        <row r="12074">
          <cell r="AP12074">
            <v>24122117</v>
          </cell>
          <cell r="AQ12074">
            <v>50006220</v>
          </cell>
          <cell r="AR12074" t="str">
            <v>sd</v>
          </cell>
          <cell r="AS12074">
            <v>44018</v>
          </cell>
          <cell r="AT12074" t="str">
            <v>Puente 8-POLIZA ESTABILIDAD ACTIVA</v>
          </cell>
          <cell r="AV12074" t="str">
            <v>sc</v>
          </cell>
        </row>
        <row r="12075">
          <cell r="AP12075">
            <v>91018920</v>
          </cell>
          <cell r="AQ12075">
            <v>9004289</v>
          </cell>
          <cell r="AR12075" t="str">
            <v>sd</v>
          </cell>
          <cell r="AS12075">
            <v>42978</v>
          </cell>
          <cell r="AT12075" t="str">
            <v>Anden1-11 Calzada10-2-4-8 Ciclo6 Sep3-5-7-9-POLIZA ESTABILIDAD ACTIVA</v>
          </cell>
          <cell r="AV12075" t="str">
            <v>sc</v>
          </cell>
        </row>
        <row r="12076">
          <cell r="AP12076">
            <v>515258</v>
          </cell>
          <cell r="AQ12076">
            <v>8003972</v>
          </cell>
          <cell r="AR12076" t="str">
            <v>sd</v>
          </cell>
          <cell r="AS12076">
            <v>44099</v>
          </cell>
          <cell r="AT12076" t="str">
            <v>Calzada 2-6-POLIZA ESTABILIDAD Y CALIDAD ACTIVA</v>
          </cell>
          <cell r="AV12076" t="str">
            <v>sc</v>
          </cell>
        </row>
        <row r="12077">
          <cell r="AP12077">
            <v>900070</v>
          </cell>
          <cell r="AQ12077">
            <v>8004584</v>
          </cell>
          <cell r="AR12077" t="str">
            <v>sd</v>
          </cell>
          <cell r="AS12077">
            <v>43748</v>
          </cell>
          <cell r="AT12077" t="str">
            <v>Plazoleta 13-POLIZA ESTABILIDAD ACTIVA</v>
          </cell>
          <cell r="AV12077" t="str">
            <v>sc</v>
          </cell>
        </row>
        <row r="12078">
          <cell r="AP12078">
            <v>2503140</v>
          </cell>
          <cell r="AQ12078">
            <v>7003633</v>
          </cell>
          <cell r="AR12078" t="str">
            <v>sd</v>
          </cell>
          <cell r="AS12078">
            <v>44096</v>
          </cell>
          <cell r="AT12078" t="str">
            <v>Anden 7-POLIZA ESTABILIDAD ACTIVA</v>
          </cell>
          <cell r="AV12078" t="str">
            <v>sc</v>
          </cell>
        </row>
        <row r="12079">
          <cell r="AP12079">
            <v>382584</v>
          </cell>
          <cell r="AQ12079">
            <v>9001023</v>
          </cell>
          <cell r="AR12079" t="str">
            <v>sd</v>
          </cell>
          <cell r="AS12079">
            <v>43745</v>
          </cell>
          <cell r="AT12079" t="str">
            <v>Calzada 4-POLIZA ESTABILIDAD ACTIVA</v>
          </cell>
          <cell r="AV12079" t="str">
            <v>VIABLE</v>
          </cell>
        </row>
        <row r="12080">
          <cell r="AP12080">
            <v>24122587</v>
          </cell>
          <cell r="AQ12080">
            <v>50006888</v>
          </cell>
          <cell r="AR12080" t="str">
            <v>sd</v>
          </cell>
          <cell r="AS12080">
            <v>44250</v>
          </cell>
          <cell r="AT12080" t="str">
            <v>-POLIZA ESTABILIDAD ACTIVA</v>
          </cell>
          <cell r="AV12080" t="str">
            <v>sc</v>
          </cell>
        </row>
        <row r="12081">
          <cell r="AP12081">
            <v>91024196</v>
          </cell>
          <cell r="AQ12081">
            <v>9004089</v>
          </cell>
          <cell r="AR12081" t="str">
            <v>sd</v>
          </cell>
          <cell r="AS12081">
            <v>44053</v>
          </cell>
          <cell r="AT12081" t="str">
            <v>Puente 10-POLIZA ESTABILIDAD ACTIVA</v>
          </cell>
          <cell r="AV12081" t="str">
            <v>sc</v>
          </cell>
        </row>
        <row r="12082">
          <cell r="AP12082">
            <v>415050</v>
          </cell>
          <cell r="AQ12082">
            <v>18001798</v>
          </cell>
          <cell r="AR12082" t="str">
            <v>sd</v>
          </cell>
          <cell r="AS12082">
            <v>43065</v>
          </cell>
          <cell r="AT12082" t="str">
            <v>Calzada4-POLIZA ESTABILIDAD ACTIVA</v>
          </cell>
          <cell r="AV12082" t="str">
            <v>sc</v>
          </cell>
        </row>
        <row r="12083">
          <cell r="AP12083">
            <v>515228</v>
          </cell>
          <cell r="AQ12083">
            <v>8004447</v>
          </cell>
          <cell r="AR12083" t="str">
            <v>sd</v>
          </cell>
          <cell r="AS12083">
            <v>44099</v>
          </cell>
          <cell r="AT12083" t="str">
            <v>Calzada 2-POLIZA ESTABILIDAD Y CALIDAD ACTIVA</v>
          </cell>
          <cell r="AV12083" t="str">
            <v>sc</v>
          </cell>
        </row>
        <row r="12084">
          <cell r="AP12084">
            <v>143892</v>
          </cell>
          <cell r="AQ12084">
            <v>3000711</v>
          </cell>
          <cell r="AR12084" t="str">
            <v>sd</v>
          </cell>
          <cell r="AS12084">
            <v>43499</v>
          </cell>
          <cell r="AT12084" t="str">
            <v>-POLIZA ESTABILIDAD ACTIVA</v>
          </cell>
          <cell r="AV12084" t="str">
            <v>sc</v>
          </cell>
        </row>
        <row r="12085">
          <cell r="AP12085">
            <v>24123871</v>
          </cell>
          <cell r="AQ12085">
            <v>50005881</v>
          </cell>
          <cell r="AR12085" t="str">
            <v>sd</v>
          </cell>
          <cell r="AS12085">
            <v>43499</v>
          </cell>
          <cell r="AT12085" t="str">
            <v>-POLIZA ESTABILIDAD ACTIVA</v>
          </cell>
          <cell r="AV12085" t="str">
            <v>sc</v>
          </cell>
        </row>
        <row r="12086">
          <cell r="AP12086">
            <v>91011758</v>
          </cell>
          <cell r="AQ12086">
            <v>4000048</v>
          </cell>
          <cell r="AR12086" t="str">
            <v>sd</v>
          </cell>
          <cell r="AS12086">
            <v>42999</v>
          </cell>
          <cell r="AT12086" t="str">
            <v>Anden1-11-3 Calzada10-4-6-8 Ciclo2 Sep5-7-9-POLIZA ESTABILIDAD ACTIVA</v>
          </cell>
          <cell r="AV12086" t="str">
            <v>sc</v>
          </cell>
        </row>
        <row r="12087">
          <cell r="AP12087">
            <v>91011813</v>
          </cell>
          <cell r="AQ12087">
            <v>50004778</v>
          </cell>
          <cell r="AR12087" t="str">
            <v>sd</v>
          </cell>
          <cell r="AS12087">
            <v>43808</v>
          </cell>
          <cell r="AT12087" t="str">
            <v>Anden 1-3 Cicloruta 2 Calzada 4-POLIZA ESTABILIDAD ACTIVA</v>
          </cell>
          <cell r="AV12087" t="str">
            <v>sc</v>
          </cell>
        </row>
        <row r="12088">
          <cell r="AP12088">
            <v>902783</v>
          </cell>
          <cell r="AQ12088">
            <v>13001510</v>
          </cell>
          <cell r="AR12088" t="str">
            <v>sd</v>
          </cell>
          <cell r="AS12088">
            <v>44250</v>
          </cell>
          <cell r="AT12088" t="str">
            <v>-POLIZA ESTABILIDAD ACTIVA</v>
          </cell>
          <cell r="AV12088" t="str">
            <v>sc</v>
          </cell>
        </row>
        <row r="12089">
          <cell r="AP12089">
            <v>91013371</v>
          </cell>
          <cell r="AQ12089">
            <v>14001134</v>
          </cell>
          <cell r="AR12089" t="str">
            <v>sd</v>
          </cell>
          <cell r="AS12089">
            <v>44172</v>
          </cell>
          <cell r="AT12089" t="str">
            <v>Calzada 4-6 Separador 5-POLIZA ESTABILIDAD ACTIVA</v>
          </cell>
          <cell r="AV12089" t="str">
            <v>sc</v>
          </cell>
        </row>
        <row r="12090">
          <cell r="AP12090">
            <v>24122514</v>
          </cell>
          <cell r="AQ12090">
            <v>50006739</v>
          </cell>
          <cell r="AR12090" t="str">
            <v>sd</v>
          </cell>
          <cell r="AS12090">
            <v>44099</v>
          </cell>
          <cell r="AT12090" t="str">
            <v>Calzada 2-4-6-POLIZA ESTABILIDAD Y CALIDAD ACTIVA</v>
          </cell>
          <cell r="AV12090" t="str">
            <v>sc</v>
          </cell>
        </row>
        <row r="12091">
          <cell r="AP12091">
            <v>903591</v>
          </cell>
          <cell r="AQ12091">
            <v>12000712</v>
          </cell>
          <cell r="AR12091" t="str">
            <v>sd</v>
          </cell>
          <cell r="AS12091">
            <v>44250</v>
          </cell>
          <cell r="AT12091" t="str">
            <v>-POLIZA ESTABILIDAD ACTIVA</v>
          </cell>
          <cell r="AV12091" t="str">
            <v>sc</v>
          </cell>
        </row>
        <row r="12092">
          <cell r="AP12092">
            <v>24122593</v>
          </cell>
          <cell r="AQ12092">
            <v>50006890</v>
          </cell>
          <cell r="AR12092" t="str">
            <v>sd</v>
          </cell>
          <cell r="AS12092">
            <v>44250</v>
          </cell>
          <cell r="AT12092" t="str">
            <v>-POLIZA ESTABILIDAD ACTIVA</v>
          </cell>
          <cell r="AV12092" t="str">
            <v>sc</v>
          </cell>
        </row>
        <row r="12093">
          <cell r="AP12093">
            <v>24123190</v>
          </cell>
          <cell r="AQ12093">
            <v>50007322</v>
          </cell>
          <cell r="AR12093" t="str">
            <v>sd</v>
          </cell>
          <cell r="AS12093">
            <v>42946</v>
          </cell>
          <cell r="AT12093" t="str">
            <v>Calzada12-4 Puente20-POLIZA ESTABILIDAD ACTIVA</v>
          </cell>
          <cell r="AV12093" t="str">
            <v>sc</v>
          </cell>
        </row>
        <row r="12094">
          <cell r="AP12094">
            <v>24123190</v>
          </cell>
          <cell r="AQ12094">
            <v>50007322</v>
          </cell>
          <cell r="AR12094" t="str">
            <v>sd</v>
          </cell>
          <cell r="AS12094">
            <v>44250</v>
          </cell>
          <cell r="AT12094" t="str">
            <v>-POLIZA ESTABILIDAD ACTIVA</v>
          </cell>
          <cell r="AV12094" t="str">
            <v>sc</v>
          </cell>
        </row>
        <row r="12095">
          <cell r="AP12095">
            <v>24123218</v>
          </cell>
          <cell r="AQ12095">
            <v>50007353</v>
          </cell>
          <cell r="AR12095" t="str">
            <v>sd</v>
          </cell>
          <cell r="AS12095">
            <v>44106</v>
          </cell>
          <cell r="AT12095" t="str">
            <v>Anden 1-5 Calzada 2-4-POLIZA ESTABILIDAD ACTIVA</v>
          </cell>
          <cell r="AV12095" t="str">
            <v>sc</v>
          </cell>
        </row>
        <row r="12096">
          <cell r="AP12096">
            <v>24122599</v>
          </cell>
          <cell r="AQ12096">
            <v>50006891</v>
          </cell>
          <cell r="AR12096" t="str">
            <v>sd</v>
          </cell>
          <cell r="AS12096">
            <v>44250</v>
          </cell>
          <cell r="AT12096" t="str">
            <v>-POLIZA ESTABILIDAD ACTIVA</v>
          </cell>
          <cell r="AV12096" t="str">
            <v>sc</v>
          </cell>
        </row>
        <row r="12097">
          <cell r="AP12097">
            <v>516095</v>
          </cell>
          <cell r="AQ12097">
            <v>3002337</v>
          </cell>
          <cell r="AR12097" t="str">
            <v>sd</v>
          </cell>
          <cell r="AS12097">
            <v>43499</v>
          </cell>
          <cell r="AT12097" t="str">
            <v>-POLIZA ESTABILIDAD ACTIVA</v>
          </cell>
          <cell r="AV12097" t="str">
            <v>sc</v>
          </cell>
        </row>
        <row r="12098">
          <cell r="AP12098">
            <v>516063</v>
          </cell>
          <cell r="AQ12098">
            <v>3000465</v>
          </cell>
          <cell r="AR12098" t="str">
            <v>sd</v>
          </cell>
          <cell r="AS12098">
            <v>43499</v>
          </cell>
          <cell r="AT12098" t="str">
            <v>-POLIZA ESTABILIDAD ACTIVA</v>
          </cell>
          <cell r="AV12098" t="str">
            <v>sc</v>
          </cell>
        </row>
        <row r="12099">
          <cell r="AP12099">
            <v>527027</v>
          </cell>
          <cell r="AQ12099">
            <v>13002680</v>
          </cell>
          <cell r="AR12099" t="str">
            <v>sd</v>
          </cell>
          <cell r="AS12099">
            <v>43845</v>
          </cell>
          <cell r="AT12099" t="str">
            <v>Anden 5-POLIZA ESTABILIDAD ACTIVA</v>
          </cell>
          <cell r="AV12099" t="str">
            <v>sc</v>
          </cell>
        </row>
        <row r="12100">
          <cell r="AP12100">
            <v>91013355</v>
          </cell>
          <cell r="AQ12100">
            <v>14000748</v>
          </cell>
          <cell r="AR12100" t="str">
            <v>sd</v>
          </cell>
          <cell r="AS12100">
            <v>44172</v>
          </cell>
          <cell r="AT12100" t="str">
            <v>Calzada 4-6 Separador 5-POLIZA ESTABILIDAD ACTIVA</v>
          </cell>
          <cell r="AV12100" t="str">
            <v>sc</v>
          </cell>
        </row>
        <row r="12101">
          <cell r="AP12101">
            <v>91013356</v>
          </cell>
          <cell r="AQ12101">
            <v>14000828</v>
          </cell>
          <cell r="AR12101" t="str">
            <v>sd</v>
          </cell>
          <cell r="AS12101">
            <v>44172</v>
          </cell>
          <cell r="AT12101" t="str">
            <v>Calzada 4-6 Separador 5-POLIZA ESTABILIDAD ACTIVA</v>
          </cell>
          <cell r="AV12101" t="str">
            <v>sc</v>
          </cell>
        </row>
        <row r="12102">
          <cell r="AP12102">
            <v>24120051</v>
          </cell>
          <cell r="AQ12102">
            <v>8012563</v>
          </cell>
          <cell r="AR12102" t="str">
            <v>sd</v>
          </cell>
          <cell r="AS12102">
            <v>44099</v>
          </cell>
          <cell r="AT12102" t="str">
            <v>Calzada 2-6-POLIZA ESTABILIDAD Y CALIDAD ACTIVA</v>
          </cell>
          <cell r="AV12102" t="str">
            <v>sc</v>
          </cell>
        </row>
        <row r="12103">
          <cell r="AP12103">
            <v>91013363</v>
          </cell>
          <cell r="AQ12103">
            <v>14000889</v>
          </cell>
          <cell r="AR12103" t="str">
            <v>sd</v>
          </cell>
          <cell r="AS12103">
            <v>44172</v>
          </cell>
          <cell r="AT12103" t="str">
            <v>Calzada 4-6 Separador 5-POLIZA ESTABILIDAD ACTIVA</v>
          </cell>
          <cell r="AV12103" t="str">
            <v>sc</v>
          </cell>
        </row>
        <row r="12104">
          <cell r="AP12104">
            <v>525960</v>
          </cell>
          <cell r="AQ12104">
            <v>15001497</v>
          </cell>
          <cell r="AR12104" t="str">
            <v>sd</v>
          </cell>
          <cell r="AS12104">
            <v>42999</v>
          </cell>
          <cell r="AT12104" t="str">
            <v>Anden1-11-3 Calzada10-4-6-8 Ciclo2 Sep5-7-9-POLIZA ESTABILIDAD ACTIVA</v>
          </cell>
          <cell r="AV12104" t="str">
            <v>sc</v>
          </cell>
        </row>
        <row r="12105">
          <cell r="AP12105">
            <v>24123448</v>
          </cell>
          <cell r="AQ12105">
            <v>50008120</v>
          </cell>
          <cell r="AR12105" t="str">
            <v>sd</v>
          </cell>
          <cell r="AS12105">
            <v>44250</v>
          </cell>
          <cell r="AT12105" t="str">
            <v>-POLIZA ESTABILIDAD ACTIVA</v>
          </cell>
          <cell r="AV12105" t="str">
            <v>sc</v>
          </cell>
        </row>
        <row r="12106">
          <cell r="AP12106">
            <v>505665</v>
          </cell>
          <cell r="AQ12106">
            <v>1003302</v>
          </cell>
          <cell r="AR12106" t="str">
            <v>sd</v>
          </cell>
          <cell r="AS12106">
            <v>44250</v>
          </cell>
          <cell r="AT12106" t="str">
            <v>-POLIZA ESTABILIDAD ACTIVA</v>
          </cell>
          <cell r="AV12106" t="str">
            <v>sc</v>
          </cell>
        </row>
        <row r="12107">
          <cell r="AP12107">
            <v>902826</v>
          </cell>
          <cell r="AQ12107">
            <v>13001778</v>
          </cell>
          <cell r="AR12107" t="str">
            <v>sd</v>
          </cell>
          <cell r="AS12107">
            <v>44250</v>
          </cell>
          <cell r="AT12107" t="str">
            <v>-POLIZA ESTABILIDAD ACTIVA</v>
          </cell>
          <cell r="AV12107" t="str">
            <v>sc</v>
          </cell>
        </row>
        <row r="12108">
          <cell r="AP12108">
            <v>902826</v>
          </cell>
          <cell r="AQ12108">
            <v>13001778</v>
          </cell>
          <cell r="AR12108" t="str">
            <v>sd</v>
          </cell>
          <cell r="AS12108">
            <v>44250</v>
          </cell>
          <cell r="AT12108" t="str">
            <v>-POLIZA ESTABILIDAD ACTIVA</v>
          </cell>
          <cell r="AV12108" t="str">
            <v>sc</v>
          </cell>
        </row>
        <row r="12109">
          <cell r="AP12109">
            <v>531085</v>
          </cell>
          <cell r="AQ12109">
            <v>11002183</v>
          </cell>
          <cell r="AR12109" t="str">
            <v>sd</v>
          </cell>
          <cell r="AS12109">
            <v>44109</v>
          </cell>
          <cell r="AT12109" t="str">
            <v>Anden 3-POLIZA ESTABILIDAD ACTIVA</v>
          </cell>
          <cell r="AV12109" t="str">
            <v>Buen estado</v>
          </cell>
        </row>
        <row r="12110">
          <cell r="AP12110">
            <v>24120584</v>
          </cell>
          <cell r="AQ12110">
            <v>11011569</v>
          </cell>
          <cell r="AR12110" t="str">
            <v>sd</v>
          </cell>
          <cell r="AS12110">
            <v>43100</v>
          </cell>
          <cell r="AT12110" t="str">
            <v>Calzada8-POLIZA ESTABILIDAD ACTIVA</v>
          </cell>
          <cell r="AV12110" t="str">
            <v>sc</v>
          </cell>
        </row>
        <row r="12111">
          <cell r="AP12111">
            <v>518226</v>
          </cell>
          <cell r="AQ12111">
            <v>50008233</v>
          </cell>
          <cell r="AR12111" t="str">
            <v>sd</v>
          </cell>
          <cell r="AS12111">
            <v>43499</v>
          </cell>
          <cell r="AT12111" t="str">
            <v>-POLIZA ESTABILIDAD ACTIVA</v>
          </cell>
          <cell r="AV12111" t="str">
            <v>sc</v>
          </cell>
        </row>
        <row r="12112">
          <cell r="AP12112">
            <v>24120806</v>
          </cell>
          <cell r="AQ12112">
            <v>50008504</v>
          </cell>
          <cell r="AR12112" t="str">
            <v>sd</v>
          </cell>
          <cell r="AS12112">
            <v>44018</v>
          </cell>
          <cell r="AT12112" t="str">
            <v>Puente 12-POLIZA ESTABILIDAD ACTIVA</v>
          </cell>
          <cell r="AV12112" t="str">
            <v>sc</v>
          </cell>
        </row>
        <row r="12113">
          <cell r="AP12113">
            <v>24120806</v>
          </cell>
          <cell r="AQ12113">
            <v>50008504</v>
          </cell>
          <cell r="AR12113" t="str">
            <v>sd</v>
          </cell>
          <cell r="AS12113">
            <v>44250</v>
          </cell>
          <cell r="AT12113" t="str">
            <v>-POLIZA ESTABILIDAD ACTIVA</v>
          </cell>
          <cell r="AV12113" t="str">
            <v>sc</v>
          </cell>
        </row>
        <row r="12114">
          <cell r="AP12114">
            <v>601296</v>
          </cell>
          <cell r="AQ12114">
            <v>2000420</v>
          </cell>
          <cell r="AR12114" t="str">
            <v>sd</v>
          </cell>
          <cell r="AS12114">
            <v>44096</v>
          </cell>
          <cell r="AT12114" t="str">
            <v>Anden 1-5-POLIZA ESTABILIDAD ACTIVA</v>
          </cell>
          <cell r="AV12114" t="str">
            <v>sc</v>
          </cell>
        </row>
        <row r="12115">
          <cell r="AP12115">
            <v>601352</v>
          </cell>
          <cell r="AQ12115">
            <v>2002183</v>
          </cell>
          <cell r="AR12115" t="str">
            <v>sd</v>
          </cell>
          <cell r="AS12115">
            <v>44096</v>
          </cell>
          <cell r="AT12115" t="str">
            <v>Anden 1-5-POLIZA ESTABILIDAD ACTIVA</v>
          </cell>
          <cell r="AV12115" t="str">
            <v>sc</v>
          </cell>
        </row>
        <row r="12116">
          <cell r="AP12116">
            <v>91015579</v>
          </cell>
          <cell r="AQ12116">
            <v>5007710</v>
          </cell>
          <cell r="AR12116" t="str">
            <v>sd</v>
          </cell>
          <cell r="AS12116">
            <v>42733</v>
          </cell>
          <cell r="AT12116" t="str">
            <v>Anden1-5 Calzada2-4 Sep3-POLIZA ESTABILIDAD ACTIVA</v>
          </cell>
          <cell r="AV12116" t="str">
            <v>sc</v>
          </cell>
        </row>
        <row r="12117">
          <cell r="AP12117">
            <v>91015872</v>
          </cell>
          <cell r="AQ12117">
            <v>5007936</v>
          </cell>
          <cell r="AR12117" t="str">
            <v>sd</v>
          </cell>
          <cell r="AS12117">
            <v>42733</v>
          </cell>
          <cell r="AT12117" t="str">
            <v>Anden1-5 Calzada2-4 Sep3-POLIZA ESTABILIDAD ACTIVA</v>
          </cell>
          <cell r="AV12117" t="str">
            <v>sc</v>
          </cell>
        </row>
        <row r="12118">
          <cell r="AP12118">
            <v>24120171</v>
          </cell>
          <cell r="AQ12118">
            <v>3000473</v>
          </cell>
          <cell r="AR12118" t="str">
            <v>sd</v>
          </cell>
          <cell r="AS12118">
            <v>43499</v>
          </cell>
          <cell r="AT12118" t="str">
            <v>-POLIZA ESTABILIDAD ACTIVA</v>
          </cell>
          <cell r="AV12118" t="str">
            <v>sc</v>
          </cell>
        </row>
        <row r="12119">
          <cell r="AP12119">
            <v>91011251</v>
          </cell>
          <cell r="AQ12119">
            <v>3002416</v>
          </cell>
          <cell r="AR12119" t="str">
            <v>sd</v>
          </cell>
          <cell r="AS12119">
            <v>42765</v>
          </cell>
          <cell r="AT12119" t="str">
            <v>Anden 1, Calzada2, Separador3, Calzada4, Anden5 -POLIZA ESTABILIDAD ACTIVA</v>
          </cell>
          <cell r="AV12119" t="str">
            <v>sc</v>
          </cell>
        </row>
        <row r="12120">
          <cell r="AP12120">
            <v>24120916</v>
          </cell>
          <cell r="AQ12120">
            <v>13002186</v>
          </cell>
          <cell r="AR12120" t="str">
            <v>sd</v>
          </cell>
          <cell r="AS12120">
            <v>44018</v>
          </cell>
          <cell r="AT12120" t="str">
            <v>Puente 12-POLIZA ESTABILIDAD ACTIVA</v>
          </cell>
          <cell r="AV12120" t="str">
            <v>sc</v>
          </cell>
        </row>
        <row r="12121">
          <cell r="AP12121">
            <v>24120916</v>
          </cell>
          <cell r="AQ12121">
            <v>13002186</v>
          </cell>
          <cell r="AR12121" t="str">
            <v>sd</v>
          </cell>
          <cell r="AS12121">
            <v>44250</v>
          </cell>
          <cell r="AT12121" t="str">
            <v>-POLIZA ESTABILIDAD ACTIVA</v>
          </cell>
          <cell r="AV12121" t="str">
            <v>sc</v>
          </cell>
        </row>
        <row r="12122">
          <cell r="AP12122">
            <v>511106</v>
          </cell>
          <cell r="AQ12122">
            <v>14000702</v>
          </cell>
          <cell r="AR12122" t="str">
            <v>sd</v>
          </cell>
          <cell r="AS12122">
            <v>44172</v>
          </cell>
          <cell r="AT12122" t="str">
            <v>Calzada 4-POLIZA ESTABILIDAD ACTIVA</v>
          </cell>
          <cell r="AV12122" t="str">
            <v>sc</v>
          </cell>
        </row>
        <row r="12123">
          <cell r="AP12123">
            <v>91020294</v>
          </cell>
          <cell r="AQ12123">
            <v>3002557</v>
          </cell>
          <cell r="AR12123" t="str">
            <v>sd</v>
          </cell>
          <cell r="AS12123">
            <v>43499</v>
          </cell>
          <cell r="AT12123" t="str">
            <v>-POLIZA ESTABILIDAD ACTIVA</v>
          </cell>
          <cell r="AV12123" t="str">
            <v>sc</v>
          </cell>
        </row>
        <row r="12124">
          <cell r="AP12124">
            <v>366678</v>
          </cell>
          <cell r="AQ12124">
            <v>7006597</v>
          </cell>
          <cell r="AR12124" t="str">
            <v>sd</v>
          </cell>
          <cell r="AS12124">
            <v>42962</v>
          </cell>
          <cell r="AT12124" t="str">
            <v>Calzada2-4-POLIZA ESTABILIDAD ACTIVA</v>
          </cell>
          <cell r="AV12124" t="str">
            <v>sc</v>
          </cell>
        </row>
        <row r="12125">
          <cell r="AP12125">
            <v>24119956</v>
          </cell>
          <cell r="AQ12125">
            <v>8003476</v>
          </cell>
          <cell r="AR12125" t="str">
            <v>sd</v>
          </cell>
          <cell r="AS12125">
            <v>44099</v>
          </cell>
          <cell r="AT12125" t="str">
            <v>Calzada 2-4-6-POLIZA ESTABILIDAD Y CALIDAD ACTIVA</v>
          </cell>
          <cell r="AV12125" t="str">
            <v>sc</v>
          </cell>
        </row>
        <row r="12126">
          <cell r="AP12126">
            <v>505887</v>
          </cell>
          <cell r="AQ12126">
            <v>1004056</v>
          </cell>
          <cell r="AR12126" t="str">
            <v>sd</v>
          </cell>
          <cell r="AS12126">
            <v>42946</v>
          </cell>
          <cell r="AT12126" t="str">
            <v>Calzada14-POLIZA ESTABILIDAD ACTIVA</v>
          </cell>
          <cell r="AV12126" t="str">
            <v>sc</v>
          </cell>
        </row>
        <row r="12127">
          <cell r="AP12127">
            <v>903593</v>
          </cell>
          <cell r="AQ12127">
            <v>12000712</v>
          </cell>
          <cell r="AR12127" t="str">
            <v>sd</v>
          </cell>
          <cell r="AS12127">
            <v>44250</v>
          </cell>
          <cell r="AT12127" t="str">
            <v>-POLIZA ESTABILIDAD ACTIVA</v>
          </cell>
          <cell r="AV12127" t="str">
            <v>sc</v>
          </cell>
        </row>
        <row r="12128">
          <cell r="AP12128">
            <v>24119846</v>
          </cell>
          <cell r="AQ12128">
            <v>3000414</v>
          </cell>
          <cell r="AR12128" t="str">
            <v>sd</v>
          </cell>
          <cell r="AS12128">
            <v>43499</v>
          </cell>
          <cell r="AT12128" t="str">
            <v>-POLIZA ESTABILIDAD ACTIVA</v>
          </cell>
          <cell r="AV12128" t="str">
            <v>sc</v>
          </cell>
        </row>
        <row r="12129">
          <cell r="AP12129">
            <v>24120951</v>
          </cell>
          <cell r="AQ12129">
            <v>14000023</v>
          </cell>
          <cell r="AR12129" t="str">
            <v>sd</v>
          </cell>
          <cell r="AS12129">
            <v>44018</v>
          </cell>
          <cell r="AT12129" t="str">
            <v>Puente 12-POLIZA ESTABILIDAD ACTIVA</v>
          </cell>
          <cell r="AV12129" t="str">
            <v>sc</v>
          </cell>
        </row>
        <row r="12130">
          <cell r="AP12130">
            <v>24120951</v>
          </cell>
          <cell r="AQ12130">
            <v>14000023</v>
          </cell>
          <cell r="AR12130" t="str">
            <v>sd</v>
          </cell>
          <cell r="AS12130">
            <v>44250</v>
          </cell>
          <cell r="AT12130" t="str">
            <v>-POLIZA ESTABILIDAD ACTIVA</v>
          </cell>
          <cell r="AV12130" t="str">
            <v>sc</v>
          </cell>
        </row>
        <row r="12131">
          <cell r="AP12131">
            <v>91016019</v>
          </cell>
          <cell r="AQ12131">
            <v>19012834</v>
          </cell>
          <cell r="AR12131" t="str">
            <v>sd</v>
          </cell>
          <cell r="AS12131">
            <v>43307</v>
          </cell>
          <cell r="AT12131" t="str">
            <v>Sep3-POLIZA ESTABILIDAD ACTIVA</v>
          </cell>
          <cell r="AV12131" t="str">
            <v>sc</v>
          </cell>
        </row>
        <row r="12132">
          <cell r="AP12132">
            <v>91016019</v>
          </cell>
          <cell r="AQ12132">
            <v>19012834</v>
          </cell>
          <cell r="AR12132" t="str">
            <v>sd</v>
          </cell>
          <cell r="AS12132">
            <v>42957</v>
          </cell>
          <cell r="AT12132" t="str">
            <v>Calzada2-4-POLIZA ESTABILIDAD ACTIVA</v>
          </cell>
          <cell r="AV12132" t="str">
            <v>sc</v>
          </cell>
        </row>
        <row r="12133">
          <cell r="AP12133">
            <v>415446</v>
          </cell>
          <cell r="AQ12133">
            <v>18001947</v>
          </cell>
          <cell r="AR12133" t="str">
            <v>sd</v>
          </cell>
          <cell r="AS12133">
            <v>42999</v>
          </cell>
          <cell r="AT12133" t="str">
            <v>Anden1-11-3 Calzada10-4-6-8 Ciclo2 Sep5-7-9-POLIZA ESTABILIDAD ACTIVA</v>
          </cell>
          <cell r="AV12133" t="str">
            <v>sc</v>
          </cell>
        </row>
        <row r="12134">
          <cell r="AP12134">
            <v>365804</v>
          </cell>
          <cell r="AQ12134">
            <v>7006228</v>
          </cell>
          <cell r="AR12134" t="str">
            <v>sd</v>
          </cell>
          <cell r="AS12134">
            <v>44466</v>
          </cell>
          <cell r="AT12134" t="str">
            <v>-POLIZA ESTABILIDAD ACTIVA</v>
          </cell>
          <cell r="AV12134" t="str">
            <v>POLIZA ACTIVA</v>
          </cell>
        </row>
        <row r="12135">
          <cell r="AP12135">
            <v>507816</v>
          </cell>
          <cell r="AQ12135">
            <v>1001359</v>
          </cell>
          <cell r="AR12135" t="str">
            <v>sd</v>
          </cell>
          <cell r="AS12135">
            <v>44250</v>
          </cell>
          <cell r="AT12135" t="str">
            <v>-POLIZA ESTABILIDAD ACTIVA</v>
          </cell>
          <cell r="AV12135" t="str">
            <v>sc</v>
          </cell>
        </row>
        <row r="12136">
          <cell r="AP12136">
            <v>506437</v>
          </cell>
          <cell r="AQ12136">
            <v>1003859</v>
          </cell>
          <cell r="AR12136" t="str">
            <v>sd</v>
          </cell>
          <cell r="AS12136">
            <v>43797</v>
          </cell>
          <cell r="AT12136" t="str">
            <v>Calzada 4, Puente 19-POLIZA ESTABILIDAD ACTIVA</v>
          </cell>
          <cell r="AV12136" t="str">
            <v>sc</v>
          </cell>
        </row>
        <row r="12137">
          <cell r="AP12137">
            <v>506437</v>
          </cell>
          <cell r="AQ12137">
            <v>1003859</v>
          </cell>
          <cell r="AR12137" t="str">
            <v>sd</v>
          </cell>
          <cell r="AS12137">
            <v>42946</v>
          </cell>
          <cell r="AT12137" t="str">
            <v>Calzada10-8-POLIZA ESTABILIDAD ACTIVA</v>
          </cell>
          <cell r="AV12137" t="str">
            <v>sc</v>
          </cell>
        </row>
        <row r="12138">
          <cell r="AP12138">
            <v>506437</v>
          </cell>
          <cell r="AQ12138">
            <v>1003859</v>
          </cell>
          <cell r="AR12138" t="str">
            <v>sd</v>
          </cell>
          <cell r="AS12138">
            <v>44250</v>
          </cell>
          <cell r="AT12138" t="str">
            <v>-POLIZA ESTABILIDAD ACTIVA</v>
          </cell>
          <cell r="AV12138" t="str">
            <v>sc</v>
          </cell>
        </row>
        <row r="12139">
          <cell r="AP12139">
            <v>506463</v>
          </cell>
          <cell r="AQ12139">
            <v>11012138</v>
          </cell>
          <cell r="AR12139" t="str">
            <v>sd</v>
          </cell>
          <cell r="AS12139">
            <v>43797</v>
          </cell>
          <cell r="AT12139" t="str">
            <v>Calzada 4-POLIZA ESTABILIDAD ACTIVA</v>
          </cell>
          <cell r="AV12139" t="str">
            <v>sc</v>
          </cell>
        </row>
        <row r="12140">
          <cell r="AP12140">
            <v>321898</v>
          </cell>
          <cell r="AQ12140">
            <v>6000648</v>
          </cell>
          <cell r="AR12140" t="str">
            <v>sd</v>
          </cell>
          <cell r="AS12140">
            <v>42957</v>
          </cell>
          <cell r="AT12140" t="str">
            <v>Calzada2-POLIZA ESTABILIDAD ACTIVA</v>
          </cell>
          <cell r="AV12140" t="str">
            <v>POLIZA ESTABILIDAD activa IDU-72-2008</v>
          </cell>
        </row>
        <row r="12141">
          <cell r="AP12141">
            <v>91015634</v>
          </cell>
          <cell r="AQ12141">
            <v>5007710</v>
          </cell>
          <cell r="AR12141" t="str">
            <v>sd</v>
          </cell>
          <cell r="AS12141">
            <v>42733</v>
          </cell>
          <cell r="AT12141" t="str">
            <v>Anden1-5 Calzada2-4 Sep3-POLIZA ESTABILIDAD ACTIVA</v>
          </cell>
          <cell r="AV12141" t="str">
            <v>sc</v>
          </cell>
        </row>
        <row r="12142">
          <cell r="AP12142">
            <v>515272</v>
          </cell>
          <cell r="AQ12142">
            <v>8003840</v>
          </cell>
          <cell r="AR12142" t="str">
            <v>sd</v>
          </cell>
          <cell r="AS12142">
            <v>44099</v>
          </cell>
          <cell r="AT12142" t="str">
            <v>Calzada 4-POLIZA ESTABILIDAD Y CALIDAD ACTIVA</v>
          </cell>
          <cell r="AV12142" t="str">
            <v>sc</v>
          </cell>
        </row>
        <row r="12143">
          <cell r="AP12143">
            <v>91011757</v>
          </cell>
          <cell r="AQ12143">
            <v>4000048</v>
          </cell>
          <cell r="AR12143" t="str">
            <v>sd</v>
          </cell>
          <cell r="AS12143">
            <v>42999</v>
          </cell>
          <cell r="AT12143" t="str">
            <v>Anden1-11-3 Calzada10-4-6-8 Ciclo2 Sep5-7-9-POLIZA ESTABILIDAD ACTIVA</v>
          </cell>
          <cell r="AV12143" t="str">
            <v>sc</v>
          </cell>
        </row>
        <row r="12144">
          <cell r="AP12144">
            <v>158693</v>
          </cell>
          <cell r="AQ12144">
            <v>10008115</v>
          </cell>
          <cell r="AR12144" t="str">
            <v>sd</v>
          </cell>
          <cell r="AS12144">
            <v>43142</v>
          </cell>
          <cell r="AT12144" t="str">
            <v>Calzada2-POLIZA ESTABILIDAD ACTIVA</v>
          </cell>
          <cell r="AV12144" t="str">
            <v>sc</v>
          </cell>
        </row>
        <row r="12145">
          <cell r="AP12145">
            <v>903895</v>
          </cell>
          <cell r="AQ12145">
            <v>12002669</v>
          </cell>
          <cell r="AR12145" t="str">
            <v>sd</v>
          </cell>
          <cell r="AS12145">
            <v>44250</v>
          </cell>
          <cell r="AT12145" t="str">
            <v>-POLIZA ESTABILIDAD ACTIVA</v>
          </cell>
          <cell r="AV12145" t="str">
            <v>sc</v>
          </cell>
        </row>
        <row r="12146">
          <cell r="AP12146">
            <v>903895</v>
          </cell>
          <cell r="AQ12146">
            <v>12002669</v>
          </cell>
          <cell r="AR12146" t="str">
            <v>sd</v>
          </cell>
          <cell r="AS12146">
            <v>44250</v>
          </cell>
          <cell r="AT12146" t="str">
            <v>-POLIZA ESTABILIDAD ACTIVA</v>
          </cell>
          <cell r="AV12146" t="str">
            <v>sc</v>
          </cell>
        </row>
        <row r="12147">
          <cell r="AP12147">
            <v>511099</v>
          </cell>
          <cell r="AQ12147">
            <v>14000889</v>
          </cell>
          <cell r="AR12147" t="str">
            <v>sd</v>
          </cell>
          <cell r="AS12147">
            <v>44172</v>
          </cell>
          <cell r="AT12147" t="str">
            <v>Calzada 4-6 Separador 5-POLIZA ESTABILIDAD ACTIVA</v>
          </cell>
          <cell r="AV12147" t="str">
            <v>sc</v>
          </cell>
        </row>
        <row r="12148">
          <cell r="AP12148">
            <v>503426</v>
          </cell>
          <cell r="AQ12148">
            <v>1006239</v>
          </cell>
          <cell r="AR12148" t="str">
            <v>sd</v>
          </cell>
          <cell r="AS12148">
            <v>43412</v>
          </cell>
          <cell r="AT12148" t="str">
            <v>Anden 1-7 Calzada 2-4 Separador 3-5 Cicloruta 6-POLIZA ESTABILIDAD ACTIVA</v>
          </cell>
          <cell r="AV12148" t="str">
            <v>sc</v>
          </cell>
        </row>
        <row r="12149">
          <cell r="AP12149">
            <v>516533</v>
          </cell>
          <cell r="AQ12149">
            <v>3000360</v>
          </cell>
          <cell r="AR12149" t="str">
            <v>sd</v>
          </cell>
          <cell r="AS12149">
            <v>43499</v>
          </cell>
          <cell r="AT12149" t="str">
            <v>-POLIZA ESTABILIDAD ACTIVA</v>
          </cell>
          <cell r="AV12149" t="str">
            <v>sc</v>
          </cell>
        </row>
        <row r="12150">
          <cell r="AP12150">
            <v>509125</v>
          </cell>
          <cell r="AQ12150">
            <v>11011615</v>
          </cell>
          <cell r="AR12150" t="str">
            <v>sd</v>
          </cell>
          <cell r="AS12150">
            <v>43577</v>
          </cell>
          <cell r="AT12150" t="str">
            <v>Calzada 4-POLIZA ESTABILIDAD ACTIVA</v>
          </cell>
          <cell r="AV12150" t="str">
            <v>sc</v>
          </cell>
        </row>
        <row r="12151">
          <cell r="AP12151">
            <v>509125</v>
          </cell>
          <cell r="AQ12151">
            <v>11011615</v>
          </cell>
          <cell r="AR12151" t="str">
            <v>sd</v>
          </cell>
          <cell r="AS12151">
            <v>43577</v>
          </cell>
          <cell r="AT12151" t="str">
            <v>Calzada 4-POLIZA ESTABILIDAD ACTIVA</v>
          </cell>
          <cell r="AV12151" t="str">
            <v>sc</v>
          </cell>
        </row>
        <row r="12152">
          <cell r="AP12152">
            <v>471244</v>
          </cell>
          <cell r="AQ12152">
            <v>4000069</v>
          </cell>
          <cell r="AR12152" t="str">
            <v>sd</v>
          </cell>
          <cell r="AS12152">
            <v>42999</v>
          </cell>
          <cell r="AT12152" t="str">
            <v>Anden1-11-3 Calzada10-4-6-8 Ciclo2 Sep5-7-9-POLIZA ESTABILIDAD ACTIVA</v>
          </cell>
          <cell r="AV12152" t="str">
            <v>sc</v>
          </cell>
        </row>
        <row r="12153">
          <cell r="AP12153">
            <v>507973</v>
          </cell>
          <cell r="AQ12153">
            <v>1006379</v>
          </cell>
          <cell r="AR12153" t="str">
            <v>sd</v>
          </cell>
          <cell r="AS12153">
            <v>42946</v>
          </cell>
          <cell r="AT12153" t="str">
            <v>Calzada10-POLIZA ESTABILIDAD ACTIVA</v>
          </cell>
          <cell r="AV12153" t="str">
            <v>sc</v>
          </cell>
        </row>
        <row r="12154">
          <cell r="AP12154">
            <v>91015497</v>
          </cell>
          <cell r="AQ12154">
            <v>18000203</v>
          </cell>
          <cell r="AR12154" t="str">
            <v>sd</v>
          </cell>
          <cell r="AS12154">
            <v>43753</v>
          </cell>
          <cell r="AT12154" t="str">
            <v>Anden1-5-7 Calzada 2-4 Cicloruta 6 Separador 3-POLIZA ESTABILIDAD ACTIVA</v>
          </cell>
          <cell r="AV12154" t="str">
            <v>sc</v>
          </cell>
        </row>
        <row r="12155">
          <cell r="AP12155">
            <v>295403</v>
          </cell>
          <cell r="AQ12155">
            <v>5002473</v>
          </cell>
          <cell r="AR12155" t="str">
            <v>sd</v>
          </cell>
          <cell r="AS12155">
            <v>42912</v>
          </cell>
          <cell r="AT12155" t="str">
            <v>Anden1-3 Calzada2-POLIZA ESTABILIDAD ACTIVA</v>
          </cell>
          <cell r="AV12155" t="str">
            <v>sc</v>
          </cell>
        </row>
        <row r="12156">
          <cell r="AP12156">
            <v>164427</v>
          </cell>
          <cell r="AQ12156">
            <v>10004052</v>
          </cell>
          <cell r="AR12156" t="str">
            <v>sd</v>
          </cell>
          <cell r="AS12156">
            <v>44119</v>
          </cell>
          <cell r="AT12156" t="str">
            <v>Calzada 2-4-POLIZA ESTABILIDAD ACTIVA</v>
          </cell>
          <cell r="AV12156" t="str">
            <v>sc</v>
          </cell>
        </row>
        <row r="12157">
          <cell r="AP12157">
            <v>91018976</v>
          </cell>
          <cell r="AQ12157">
            <v>9001736</v>
          </cell>
          <cell r="AR12157" t="str">
            <v>sd</v>
          </cell>
          <cell r="AS12157">
            <v>42978</v>
          </cell>
          <cell r="AT12157" t="str">
            <v>Anden1-11 Calzada10-2-4-8 Ciclo6 Sep3-5-7-9-POLIZA ESTABILIDAD ACTIVA</v>
          </cell>
          <cell r="AV12157" t="str">
            <v>sc</v>
          </cell>
        </row>
        <row r="12158">
          <cell r="AP12158">
            <v>511137</v>
          </cell>
          <cell r="AQ12158">
            <v>14000982</v>
          </cell>
          <cell r="AR12158" t="str">
            <v>sd</v>
          </cell>
          <cell r="AS12158">
            <v>44172</v>
          </cell>
          <cell r="AT12158" t="str">
            <v>Calzada 4-6 Separador 5-POLIZA ESTABILIDAD ACTIVA</v>
          </cell>
          <cell r="AV12158" t="str">
            <v>sc</v>
          </cell>
        </row>
        <row r="12159">
          <cell r="AP12159">
            <v>301673</v>
          </cell>
          <cell r="AQ12159">
            <v>5005318</v>
          </cell>
          <cell r="AR12159" t="str">
            <v>sd</v>
          </cell>
          <cell r="AS12159">
            <v>42912</v>
          </cell>
          <cell r="AT12159" t="str">
            <v>Anden1-3 Calzada2-POLIZA ESTABILIDAD ACTIVA</v>
          </cell>
          <cell r="AV12159" t="str">
            <v>sc</v>
          </cell>
        </row>
        <row r="12160">
          <cell r="AP12160">
            <v>506439</v>
          </cell>
          <cell r="AQ12160">
            <v>1003859</v>
          </cell>
          <cell r="AR12160" t="str">
            <v>sd</v>
          </cell>
          <cell r="AS12160">
            <v>43797</v>
          </cell>
          <cell r="AT12160" t="str">
            <v>Calzada 4, Puente 19-POLIZA ESTABILIDAD ACTIVA</v>
          </cell>
          <cell r="AV12160" t="str">
            <v>sc</v>
          </cell>
        </row>
        <row r="12161">
          <cell r="AP12161">
            <v>506439</v>
          </cell>
          <cell r="AQ12161">
            <v>1003859</v>
          </cell>
          <cell r="AR12161" t="str">
            <v>sd</v>
          </cell>
          <cell r="AS12161">
            <v>42946</v>
          </cell>
          <cell r="AT12161" t="str">
            <v>Calzada10-8-POLIZA ESTABILIDAD ACTIVA</v>
          </cell>
          <cell r="AV12161" t="str">
            <v>sc</v>
          </cell>
        </row>
        <row r="12162">
          <cell r="AP12162">
            <v>506439</v>
          </cell>
          <cell r="AQ12162">
            <v>1003859</v>
          </cell>
          <cell r="AR12162" t="str">
            <v>sd</v>
          </cell>
          <cell r="AS12162">
            <v>44250</v>
          </cell>
          <cell r="AT12162" t="str">
            <v>-POLIZA ESTABILIDAD ACTIVA</v>
          </cell>
          <cell r="AV12162" t="str">
            <v>sc</v>
          </cell>
        </row>
        <row r="12163">
          <cell r="AP12163">
            <v>91011274</v>
          </cell>
          <cell r="AQ12163">
            <v>3000830</v>
          </cell>
          <cell r="AR12163" t="str">
            <v>sd</v>
          </cell>
          <cell r="AS12163">
            <v>42999</v>
          </cell>
          <cell r="AT12163" t="str">
            <v>Anden1-9 Calzada2-4-6-8 Sep3-5-7-POLIZA ESTABILIDAD ACTIVA</v>
          </cell>
          <cell r="AV12163" t="str">
            <v>sc</v>
          </cell>
        </row>
        <row r="12164">
          <cell r="AP12164">
            <v>505409</v>
          </cell>
          <cell r="AQ12164">
            <v>2000306</v>
          </cell>
          <cell r="AR12164" t="str">
            <v>sd</v>
          </cell>
          <cell r="AS12164">
            <v>42946</v>
          </cell>
          <cell r="AT12164" t="str">
            <v>Calzada4-6-POLIZA ESTABILIDAD ACTIVA</v>
          </cell>
          <cell r="AV12164" t="str">
            <v>sc</v>
          </cell>
        </row>
        <row r="12165">
          <cell r="AP12165">
            <v>91011753</v>
          </cell>
          <cell r="AQ12165">
            <v>4000087</v>
          </cell>
          <cell r="AR12165" t="str">
            <v>sd</v>
          </cell>
          <cell r="AS12165">
            <v>42999</v>
          </cell>
          <cell r="AT12165" t="str">
            <v>Anden1-11-3 Calzada10-4-6-8 Ciclo2 Sep5-7-9-POLIZA ESTABILIDAD ACTIVA</v>
          </cell>
          <cell r="AV12165" t="str">
            <v>sc</v>
          </cell>
        </row>
        <row r="12166">
          <cell r="AP12166">
            <v>91011750</v>
          </cell>
          <cell r="AQ12166">
            <v>4000298</v>
          </cell>
          <cell r="AR12166" t="str">
            <v>sd</v>
          </cell>
          <cell r="AS12166">
            <v>42999</v>
          </cell>
          <cell r="AT12166" t="str">
            <v>Anden1-11-3 Calzada10-4-6-8 Ciclo2 Sep5-7-9-POLIZA ESTABILIDAD ACTIVA</v>
          </cell>
          <cell r="AV12166" t="str">
            <v>sc</v>
          </cell>
        </row>
        <row r="12167">
          <cell r="AP12167">
            <v>91024967</v>
          </cell>
          <cell r="AQ12167">
            <v>19000036</v>
          </cell>
          <cell r="AR12167" t="str">
            <v>sd</v>
          </cell>
          <cell r="AS12167">
            <v>44018</v>
          </cell>
          <cell r="AT12167" t="str">
            <v>Puente 9-POLIZA ESTABILIDAD ACTIVA</v>
          </cell>
          <cell r="AV12167" t="str">
            <v>sc</v>
          </cell>
        </row>
        <row r="12168">
          <cell r="AP12168">
            <v>91024967</v>
          </cell>
          <cell r="AQ12168">
            <v>19000036</v>
          </cell>
          <cell r="AR12168" t="str">
            <v>sd</v>
          </cell>
          <cell r="AS12168">
            <v>44053</v>
          </cell>
          <cell r="AT12168" t="str">
            <v>Puente 9-POLIZA ESTABILIDAD ACTIVA</v>
          </cell>
          <cell r="AV12168" t="str">
            <v>sc</v>
          </cell>
        </row>
        <row r="12169">
          <cell r="AP12169">
            <v>91024967</v>
          </cell>
          <cell r="AQ12169">
            <v>19000036</v>
          </cell>
          <cell r="AR12169" t="str">
            <v>sd</v>
          </cell>
          <cell r="AS12169">
            <v>44466</v>
          </cell>
          <cell r="AT12169" t="str">
            <v>-POLIZA ESTABILIDAD ACTIVA</v>
          </cell>
          <cell r="AV12169" t="str">
            <v>sc</v>
          </cell>
        </row>
        <row r="12170">
          <cell r="AP12170">
            <v>164429</v>
          </cell>
          <cell r="AQ12170">
            <v>10003955</v>
          </cell>
          <cell r="AR12170" t="str">
            <v>sd</v>
          </cell>
          <cell r="AS12170">
            <v>44119</v>
          </cell>
          <cell r="AT12170" t="str">
            <v>Calzada 2-4-POLIZA ESTABILIDAD ACTIVA</v>
          </cell>
          <cell r="AV12170" t="str">
            <v>sc</v>
          </cell>
        </row>
        <row r="12171">
          <cell r="AP12171">
            <v>602987</v>
          </cell>
          <cell r="AQ12171">
            <v>50008165</v>
          </cell>
          <cell r="AR12171" t="str">
            <v>sd</v>
          </cell>
          <cell r="AS12171">
            <v>43307</v>
          </cell>
          <cell r="AT12171" t="str">
            <v>Calzada2-4-POLIZA ESTABILIDAD ACTIVA</v>
          </cell>
          <cell r="AV12171" t="str">
            <v>sc</v>
          </cell>
        </row>
        <row r="12172">
          <cell r="AP12172">
            <v>24123865</v>
          </cell>
          <cell r="AQ12172">
            <v>18002344</v>
          </cell>
          <cell r="AR12172" t="str">
            <v>sd</v>
          </cell>
          <cell r="AS12172">
            <v>42999</v>
          </cell>
          <cell r="AT12172" t="str">
            <v>Anden1-11-3 Calzada10-4-6-8 Ciclo2 Sep5-7-9-POLIZA ESTABILIDAD ACTIVA</v>
          </cell>
          <cell r="AV12172" t="str">
            <v>sc</v>
          </cell>
        </row>
        <row r="12173">
          <cell r="AP12173">
            <v>507994</v>
          </cell>
          <cell r="AQ12173">
            <v>1006380</v>
          </cell>
          <cell r="AR12173" t="str">
            <v>sd</v>
          </cell>
          <cell r="AS12173">
            <v>42946</v>
          </cell>
          <cell r="AT12173" t="str">
            <v>Calzada12-POLIZA ESTABILIDAD ACTIVA</v>
          </cell>
          <cell r="AV12173" t="str">
            <v>sc</v>
          </cell>
        </row>
        <row r="12174">
          <cell r="AP12174">
            <v>24189718</v>
          </cell>
          <cell r="AQ12174">
            <v>8005072</v>
          </cell>
          <cell r="AR12174" t="str">
            <v>sd</v>
          </cell>
          <cell r="AS12174">
            <v>44099</v>
          </cell>
          <cell r="AT12174" t="str">
            <v>Calzada 2-POLIZA ESTABILIDAD Y CALIDAD ACTIVA</v>
          </cell>
          <cell r="AV12174" t="str">
            <v>sc</v>
          </cell>
        </row>
        <row r="12175">
          <cell r="AP12175">
            <v>903615</v>
          </cell>
          <cell r="AQ12175">
            <v>12000761</v>
          </cell>
          <cell r="AR12175" t="str">
            <v>sd</v>
          </cell>
          <cell r="AS12175">
            <v>44250</v>
          </cell>
          <cell r="AT12175" t="str">
            <v>-POLIZA ESTABILIDAD ACTIVA</v>
          </cell>
          <cell r="AV12175" t="str">
            <v>sc</v>
          </cell>
        </row>
        <row r="12176">
          <cell r="AP12176">
            <v>24120955</v>
          </cell>
          <cell r="AQ12176">
            <v>14000029</v>
          </cell>
          <cell r="AR12176" t="str">
            <v>sd</v>
          </cell>
          <cell r="AS12176">
            <v>44250</v>
          </cell>
          <cell r="AT12176" t="str">
            <v>-POLIZA ESTABILIDAD ACTIVA</v>
          </cell>
          <cell r="AV12176" t="str">
            <v>sc</v>
          </cell>
        </row>
        <row r="12177">
          <cell r="AP12177">
            <v>24120955</v>
          </cell>
          <cell r="AQ12177">
            <v>14000029</v>
          </cell>
          <cell r="AR12177" t="str">
            <v>sd</v>
          </cell>
          <cell r="AS12177">
            <v>44053</v>
          </cell>
          <cell r="AT12177" t="str">
            <v>Puente 12-POLIZA ESTABILIDAD ACTIVA</v>
          </cell>
          <cell r="AV12177" t="str">
            <v>sc</v>
          </cell>
        </row>
        <row r="12178">
          <cell r="AP12178">
            <v>903940</v>
          </cell>
          <cell r="AQ12178">
            <v>12002884</v>
          </cell>
          <cell r="AR12178" t="str">
            <v>sd</v>
          </cell>
          <cell r="AS12178">
            <v>44250</v>
          </cell>
          <cell r="AT12178" t="str">
            <v>-POLIZA ESTABILIDAD ACTIVA</v>
          </cell>
          <cell r="AV12178" t="str">
            <v>sc</v>
          </cell>
        </row>
        <row r="12179">
          <cell r="AP12179">
            <v>24121163</v>
          </cell>
          <cell r="AQ12179">
            <v>14001308</v>
          </cell>
          <cell r="AR12179" t="str">
            <v>sd</v>
          </cell>
          <cell r="AS12179">
            <v>44172</v>
          </cell>
          <cell r="AT12179" t="str">
            <v>Calzada 4-6-POLIZA ESTABILIDAD ACTIVA</v>
          </cell>
          <cell r="AV12179" t="str">
            <v>sc</v>
          </cell>
        </row>
        <row r="12180">
          <cell r="AP12180">
            <v>91013964</v>
          </cell>
          <cell r="AQ12180">
            <v>11010473</v>
          </cell>
          <cell r="AR12180" t="str">
            <v>sd</v>
          </cell>
          <cell r="AS12180">
            <v>42735</v>
          </cell>
          <cell r="AT12180" t="str">
            <v>Calzada2-POLIZA ESTABILIDAD ACTIVA</v>
          </cell>
          <cell r="AV12180" t="str">
            <v>sc</v>
          </cell>
        </row>
        <row r="12181">
          <cell r="AP12181">
            <v>91015869</v>
          </cell>
          <cell r="AQ12181">
            <v>5005143</v>
          </cell>
          <cell r="AR12181" t="str">
            <v>sd</v>
          </cell>
          <cell r="AS12181">
            <v>42733</v>
          </cell>
          <cell r="AT12181" t="str">
            <v>Anden1-5 Calzada2-4 Sep3-POLIZA ESTABILIDAD ACTIVA</v>
          </cell>
          <cell r="AV12181" t="str">
            <v>sc</v>
          </cell>
        </row>
        <row r="12182">
          <cell r="AP12182">
            <v>290143</v>
          </cell>
          <cell r="AQ12182">
            <v>5000087</v>
          </cell>
          <cell r="AR12182" t="str">
            <v>sd</v>
          </cell>
          <cell r="AS12182">
            <v>43307</v>
          </cell>
          <cell r="AT12182" t="str">
            <v>Calzada2-4-POLIZA ESTABILIDAD ACTIVA</v>
          </cell>
          <cell r="AV12182" t="str">
            <v>sc</v>
          </cell>
        </row>
        <row r="12183">
          <cell r="AP12183">
            <v>366093</v>
          </cell>
          <cell r="AQ12183">
            <v>7006363</v>
          </cell>
          <cell r="AR12183" t="str">
            <v>sd</v>
          </cell>
          <cell r="AS12183">
            <v>44466</v>
          </cell>
          <cell r="AT12183" t="str">
            <v>-POLIZA ESTABILIDAD ACTIVA</v>
          </cell>
          <cell r="AV12183" t="str">
            <v>POLIZA ACTIVA</v>
          </cell>
        </row>
        <row r="12184">
          <cell r="AP12184">
            <v>24120817</v>
          </cell>
          <cell r="AQ12184">
            <v>12003005</v>
          </cell>
          <cell r="AR12184" t="str">
            <v>sd</v>
          </cell>
          <cell r="AS12184">
            <v>43555</v>
          </cell>
          <cell r="AT12184" t="str">
            <v>Puente12-POLIZA ESTABILIDAD ACTIVA</v>
          </cell>
          <cell r="AV12184" t="str">
            <v>sc</v>
          </cell>
        </row>
        <row r="12185">
          <cell r="AP12185">
            <v>91024343</v>
          </cell>
          <cell r="AQ12185">
            <v>3002553</v>
          </cell>
          <cell r="AR12185" t="str">
            <v>sd</v>
          </cell>
          <cell r="AS12185">
            <v>43499</v>
          </cell>
          <cell r="AT12185" t="str">
            <v>-POLIZA ESTABILIDAD ACTIVA</v>
          </cell>
          <cell r="AV12185" t="str">
            <v>sc</v>
          </cell>
        </row>
        <row r="12186">
          <cell r="AP12186">
            <v>181511</v>
          </cell>
          <cell r="AQ12186">
            <v>13001789</v>
          </cell>
          <cell r="AR12186" t="str">
            <v>sd</v>
          </cell>
          <cell r="AS12186">
            <v>43745</v>
          </cell>
          <cell r="AT12186" t="str">
            <v>Calzada 2, Calzada 4, Calzada 6-POLIZA ESTABILIDAD ACTIVA</v>
          </cell>
          <cell r="AV12186" t="str">
            <v>sc</v>
          </cell>
        </row>
        <row r="12187">
          <cell r="AP12187">
            <v>531280</v>
          </cell>
          <cell r="AQ12187">
            <v>18001940</v>
          </cell>
          <cell r="AR12187" t="str">
            <v>sd</v>
          </cell>
          <cell r="AS12187">
            <v>43065</v>
          </cell>
          <cell r="AT12187" t="str">
            <v>Calzada6-POLIZA ESTABILIDAD ACTIVA</v>
          </cell>
          <cell r="AV12187" t="str">
            <v>sc</v>
          </cell>
        </row>
        <row r="12188">
          <cell r="AP12188">
            <v>2506341</v>
          </cell>
          <cell r="AQ12188">
            <v>3000182</v>
          </cell>
          <cell r="AR12188" t="str">
            <v>sd</v>
          </cell>
          <cell r="AS12188">
            <v>43499</v>
          </cell>
          <cell r="AT12188" t="str">
            <v>-POLIZA ESTABILIDAD ACTIVA</v>
          </cell>
          <cell r="AV12188" t="str">
            <v>sc</v>
          </cell>
        </row>
        <row r="12189">
          <cell r="AP12189">
            <v>306056</v>
          </cell>
          <cell r="AQ12189">
            <v>5007177</v>
          </cell>
          <cell r="AR12189" t="str">
            <v>sd</v>
          </cell>
          <cell r="AS12189">
            <v>42733</v>
          </cell>
          <cell r="AT12189" t="str">
            <v>Anden1-5 Calzada2-4 Sep3-POLIZA ESTABILIDAD ACTIVA</v>
          </cell>
          <cell r="AV12189" t="str">
            <v>sc</v>
          </cell>
        </row>
        <row r="12190">
          <cell r="AP12190">
            <v>416149</v>
          </cell>
          <cell r="AQ12190">
            <v>18002255</v>
          </cell>
          <cell r="AR12190" t="str">
            <v>sd</v>
          </cell>
          <cell r="AS12190">
            <v>42999</v>
          </cell>
          <cell r="AT12190" t="str">
            <v>Anden1-11-3 Calzada10-4-6-8 Ciclo2 Sep5-7-9-POLIZA ESTABILIDAD ACTIVA</v>
          </cell>
          <cell r="AV12190" t="str">
            <v>sc</v>
          </cell>
        </row>
        <row r="12191">
          <cell r="AP12191">
            <v>519185</v>
          </cell>
          <cell r="AQ12191">
            <v>8004927</v>
          </cell>
          <cell r="AR12191" t="str">
            <v>sd</v>
          </cell>
          <cell r="AS12191">
            <v>44096</v>
          </cell>
          <cell r="AT12191" t="str">
            <v>Separador 3-POLIZA ESTABILIDAD ACTIVA</v>
          </cell>
          <cell r="AV12191" t="str">
            <v>sc</v>
          </cell>
        </row>
        <row r="12192">
          <cell r="AP12192">
            <v>24121897</v>
          </cell>
          <cell r="AQ12192">
            <v>50005952</v>
          </cell>
          <cell r="AR12192" t="str">
            <v>sd</v>
          </cell>
          <cell r="AS12192">
            <v>43163</v>
          </cell>
          <cell r="AT12192" t="str">
            <v>Calzada2-POLIZA ESTABILIDAD ACTIVA</v>
          </cell>
          <cell r="AV12192" t="str">
            <v>sc</v>
          </cell>
        </row>
        <row r="12193">
          <cell r="AP12193">
            <v>24121849</v>
          </cell>
          <cell r="AQ12193">
            <v>50005801</v>
          </cell>
          <cell r="AR12193" t="str">
            <v>sd</v>
          </cell>
          <cell r="AS12193">
            <v>43307</v>
          </cell>
          <cell r="AT12193" t="str">
            <v>Calzada4-POLIZA ESTABILIDAD ACTIVA</v>
          </cell>
          <cell r="AV12193" t="str">
            <v>sc</v>
          </cell>
        </row>
        <row r="12194">
          <cell r="AP12194">
            <v>531282</v>
          </cell>
          <cell r="AQ12194">
            <v>18001940</v>
          </cell>
          <cell r="AR12194" t="str">
            <v>sd</v>
          </cell>
          <cell r="AS12194">
            <v>43065</v>
          </cell>
          <cell r="AT12194" t="str">
            <v>Calzada6-POLIZA ESTABILIDAD ACTIVA</v>
          </cell>
          <cell r="AV12194" t="str">
            <v>sc</v>
          </cell>
        </row>
        <row r="12195">
          <cell r="AP12195">
            <v>24120583</v>
          </cell>
          <cell r="AQ12195">
            <v>11011569</v>
          </cell>
          <cell r="AR12195" t="str">
            <v>sd</v>
          </cell>
          <cell r="AS12195">
            <v>43100</v>
          </cell>
          <cell r="AT12195" t="str">
            <v>Calzada8-POLIZA ESTABILIDAD ACTIVA</v>
          </cell>
          <cell r="AV12195" t="str">
            <v>sc</v>
          </cell>
        </row>
        <row r="12196">
          <cell r="AP12196">
            <v>24121056</v>
          </cell>
          <cell r="AQ12196">
            <v>14000439</v>
          </cell>
          <cell r="AR12196" t="str">
            <v>sd</v>
          </cell>
          <cell r="AS12196">
            <v>44250</v>
          </cell>
          <cell r="AT12196" t="str">
            <v>-POLIZA ESTABILIDAD ACTIVA</v>
          </cell>
          <cell r="AV12196" t="str">
            <v>sc</v>
          </cell>
        </row>
        <row r="12197">
          <cell r="AP12197">
            <v>601361</v>
          </cell>
          <cell r="AQ12197">
            <v>2002191</v>
          </cell>
          <cell r="AR12197" t="str">
            <v>sd</v>
          </cell>
          <cell r="AS12197">
            <v>44096</v>
          </cell>
          <cell r="AT12197" t="str">
            <v>Anden 1-POLIZA ESTABILIDAD ACTIVA</v>
          </cell>
          <cell r="AV12197" t="str">
            <v>sc</v>
          </cell>
        </row>
        <row r="12198">
          <cell r="AP12198">
            <v>91012369</v>
          </cell>
          <cell r="AQ12198">
            <v>13002377</v>
          </cell>
          <cell r="AR12198" t="str">
            <v>sd</v>
          </cell>
          <cell r="AS12198">
            <v>43499</v>
          </cell>
          <cell r="AT12198" t="str">
            <v>-POLIZA ESTABILIDAD ACTIVA</v>
          </cell>
          <cell r="AV12198" t="str">
            <v>sc</v>
          </cell>
        </row>
        <row r="12199">
          <cell r="AP12199">
            <v>531115</v>
          </cell>
          <cell r="AQ12199">
            <v>11001958</v>
          </cell>
          <cell r="AR12199" t="str">
            <v>sd</v>
          </cell>
          <cell r="AS12199">
            <v>44584</v>
          </cell>
          <cell r="AT12199" t="str">
            <v>-POLIZA ESTABILIDAD ACTIVA</v>
          </cell>
          <cell r="AV12199" t="str">
            <v>sc</v>
          </cell>
        </row>
        <row r="12200">
          <cell r="AP12200">
            <v>515533</v>
          </cell>
          <cell r="AQ12200">
            <v>10000493</v>
          </cell>
          <cell r="AR12200" t="str">
            <v>sd</v>
          </cell>
          <cell r="AS12200">
            <v>43425</v>
          </cell>
          <cell r="AT12200" t="str">
            <v>Calzada2-POLIZA ESTABILIDAD* ACTIVA</v>
          </cell>
          <cell r="AV12200" t="str">
            <v>sc</v>
          </cell>
        </row>
        <row r="12201">
          <cell r="AP12201">
            <v>515533</v>
          </cell>
          <cell r="AQ12201">
            <v>10000493</v>
          </cell>
          <cell r="AR12201" t="str">
            <v>sd</v>
          </cell>
          <cell r="AS12201">
            <v>44119</v>
          </cell>
          <cell r="AT12201" t="str">
            <v>Calzada 4-6-POLIZA ESTABILIDAD ACTIVA</v>
          </cell>
          <cell r="AV12201" t="str">
            <v>sc</v>
          </cell>
        </row>
        <row r="12202">
          <cell r="AP12202">
            <v>24189728</v>
          </cell>
          <cell r="AQ12202">
            <v>8005072</v>
          </cell>
          <cell r="AR12202" t="str">
            <v>sd</v>
          </cell>
          <cell r="AS12202">
            <v>44099</v>
          </cell>
          <cell r="AT12202" t="str">
            <v>Calzada 2-POLIZA ESTABILIDAD Y CALIDAD ACTIVA</v>
          </cell>
          <cell r="AV12202" t="str">
            <v>sc</v>
          </cell>
        </row>
        <row r="12203">
          <cell r="AP12203">
            <v>506461</v>
          </cell>
          <cell r="AQ12203">
            <v>11012138</v>
          </cell>
          <cell r="AR12203" t="str">
            <v>sd</v>
          </cell>
          <cell r="AS12203">
            <v>43797</v>
          </cell>
          <cell r="AT12203" t="str">
            <v>Calzada 4-POLIZA ESTABILIDAD ACTIVA</v>
          </cell>
          <cell r="AV12203" t="str">
            <v>sc</v>
          </cell>
        </row>
        <row r="12204">
          <cell r="AP12204">
            <v>356248</v>
          </cell>
          <cell r="AQ12204">
            <v>7002377</v>
          </cell>
          <cell r="AR12204" t="str">
            <v>sd</v>
          </cell>
          <cell r="AS12204">
            <v>44466</v>
          </cell>
          <cell r="AT12204" t="str">
            <v>-POLIZA ESTABILIDAD ACTIVA</v>
          </cell>
          <cell r="AV12204" t="str">
            <v>sc</v>
          </cell>
        </row>
        <row r="12205">
          <cell r="AP12205">
            <v>24123144</v>
          </cell>
          <cell r="AQ12205">
            <v>50007252</v>
          </cell>
          <cell r="AR12205" t="str">
            <v>sd</v>
          </cell>
          <cell r="AS12205">
            <v>44119</v>
          </cell>
          <cell r="AT12205" t="str">
            <v>Calzada 4-6-POLIZA ESTABILIDAD ACTIVA</v>
          </cell>
          <cell r="AV12205" t="str">
            <v>sc</v>
          </cell>
        </row>
        <row r="12206">
          <cell r="AP12206">
            <v>24123144</v>
          </cell>
          <cell r="AQ12206">
            <v>50007252</v>
          </cell>
          <cell r="AR12206" t="str">
            <v>sd</v>
          </cell>
          <cell r="AS12206">
            <v>42886</v>
          </cell>
          <cell r="AT12206" t="str">
            <v>Calzada2-POLIZA ESTABILIDAD* ACTIVA</v>
          </cell>
          <cell r="AV12206" t="str">
            <v>sc</v>
          </cell>
        </row>
        <row r="12207">
          <cell r="AP12207">
            <v>91024195</v>
          </cell>
          <cell r="AQ12207">
            <v>9000833</v>
          </cell>
          <cell r="AR12207" t="str">
            <v>sd</v>
          </cell>
          <cell r="AS12207">
            <v>42978</v>
          </cell>
          <cell r="AT12207" t="str">
            <v>A1-18Cal11-13-15-16-2-4-6-8Ci10Sep12-14-16-3-5-7-9-POLIZA ESTABILIDAD ACTIVA</v>
          </cell>
          <cell r="AV12207" t="str">
            <v>sc</v>
          </cell>
        </row>
        <row r="12208">
          <cell r="AP12208">
            <v>24123240</v>
          </cell>
          <cell r="AQ12208">
            <v>50007401</v>
          </cell>
          <cell r="AR12208" t="str">
            <v>sd</v>
          </cell>
          <cell r="AS12208">
            <v>43566</v>
          </cell>
          <cell r="AT12208" t="str">
            <v>Puente 4-POLIZA ESTABILIDAD ACTIVA</v>
          </cell>
          <cell r="AV12208" t="str">
            <v>sc</v>
          </cell>
        </row>
        <row r="12209">
          <cell r="AP12209">
            <v>141411</v>
          </cell>
          <cell r="AQ12209">
            <v>1000312</v>
          </cell>
          <cell r="AR12209" t="str">
            <v>sd</v>
          </cell>
          <cell r="AS12209">
            <v>42735</v>
          </cell>
          <cell r="AT12209" t="str">
            <v>Calzada2-POLIZA ESTABILIDAD ACTIVA</v>
          </cell>
          <cell r="AV12209" t="str">
            <v>POLIZA ESTABILIDAD ACTIVA IDU 069/08_V11 VENCE EN 30/12/2016</v>
          </cell>
        </row>
        <row r="12210">
          <cell r="AP12210">
            <v>519750</v>
          </cell>
          <cell r="AQ12210">
            <v>8002345</v>
          </cell>
          <cell r="AR12210" t="str">
            <v>sd</v>
          </cell>
          <cell r="AS12210">
            <v>44099</v>
          </cell>
          <cell r="AT12210" t="str">
            <v>Calzada 4-6-POLIZA ESTABILIDAD Y CALIDAD ACTIVA</v>
          </cell>
          <cell r="AV12210" t="str">
            <v>sc</v>
          </cell>
        </row>
        <row r="12211">
          <cell r="AP12211">
            <v>24119999</v>
          </cell>
          <cell r="AQ12211">
            <v>8004561</v>
          </cell>
          <cell r="AR12211" t="str">
            <v>sd</v>
          </cell>
          <cell r="AS12211">
            <v>44099</v>
          </cell>
          <cell r="AT12211" t="str">
            <v>Calzada 2-POLIZA ESTABILIDAD Y CALIDAD ACTIVA</v>
          </cell>
          <cell r="AV12211" t="str">
            <v>sc</v>
          </cell>
        </row>
        <row r="12212">
          <cell r="AP12212">
            <v>903626</v>
          </cell>
          <cell r="AQ12212">
            <v>12000778</v>
          </cell>
          <cell r="AR12212" t="str">
            <v>sd</v>
          </cell>
          <cell r="AS12212">
            <v>44250</v>
          </cell>
          <cell r="AT12212" t="str">
            <v>-POLIZA ESTABILIDAD ACTIVA</v>
          </cell>
          <cell r="AV12212" t="str">
            <v>sc</v>
          </cell>
        </row>
        <row r="12213">
          <cell r="AP12213">
            <v>164438</v>
          </cell>
          <cell r="AQ12213">
            <v>10003375</v>
          </cell>
          <cell r="AR12213" t="str">
            <v>sd</v>
          </cell>
          <cell r="AS12213">
            <v>44119</v>
          </cell>
          <cell r="AT12213" t="str">
            <v>Calzada 2-4-POLIZA ESTABILIDAD ACTIVA</v>
          </cell>
          <cell r="AV12213" t="str">
            <v>sc</v>
          </cell>
        </row>
        <row r="12214">
          <cell r="AP12214">
            <v>24119627</v>
          </cell>
          <cell r="AQ12214">
            <v>1001309</v>
          </cell>
          <cell r="AR12214" t="str">
            <v>sd</v>
          </cell>
          <cell r="AS12214">
            <v>44250</v>
          </cell>
          <cell r="AT12214" t="str">
            <v>-POLIZA ESTABILIDAD ACTIVA</v>
          </cell>
          <cell r="AV12214" t="str">
            <v>sc</v>
          </cell>
        </row>
        <row r="12215">
          <cell r="AP12215">
            <v>508149</v>
          </cell>
          <cell r="AQ12215">
            <v>1006376</v>
          </cell>
          <cell r="AR12215" t="str">
            <v>sd</v>
          </cell>
          <cell r="AS12215">
            <v>44250</v>
          </cell>
          <cell r="AT12215" t="str">
            <v>-POLIZA ESTABILIDAD ACTIVA</v>
          </cell>
          <cell r="AV12215" t="str">
            <v>sc</v>
          </cell>
        </row>
        <row r="12216">
          <cell r="AP12216">
            <v>505635</v>
          </cell>
          <cell r="AQ12216">
            <v>1003061</v>
          </cell>
          <cell r="AR12216" t="str">
            <v>sd</v>
          </cell>
          <cell r="AS12216">
            <v>44250</v>
          </cell>
          <cell r="AT12216" t="str">
            <v>-POLIZA ESTABILIDAD ACTIVA</v>
          </cell>
          <cell r="AV12216" t="str">
            <v>sc</v>
          </cell>
        </row>
        <row r="12217">
          <cell r="AP12217">
            <v>505635</v>
          </cell>
          <cell r="AQ12217">
            <v>1003061</v>
          </cell>
          <cell r="AR12217" t="str">
            <v>sd</v>
          </cell>
          <cell r="AS12217">
            <v>42946</v>
          </cell>
          <cell r="AT12217" t="str">
            <v>Calzada12-POLIZA ESTABILIDAD ACTIVA</v>
          </cell>
          <cell r="AV12217" t="str">
            <v>sc</v>
          </cell>
        </row>
        <row r="12218">
          <cell r="AP12218">
            <v>902852</v>
          </cell>
          <cell r="AQ12218">
            <v>13002027</v>
          </cell>
          <cell r="AR12218" t="str">
            <v>sd</v>
          </cell>
          <cell r="AS12218">
            <v>44250</v>
          </cell>
          <cell r="AT12218" t="str">
            <v>-POLIZA ESTABILIDAD ACTIVA</v>
          </cell>
          <cell r="AV12218" t="str">
            <v>sc</v>
          </cell>
        </row>
        <row r="12219">
          <cell r="AP12219">
            <v>902852</v>
          </cell>
          <cell r="AQ12219">
            <v>13002027</v>
          </cell>
          <cell r="AR12219" t="str">
            <v>sd</v>
          </cell>
          <cell r="AS12219">
            <v>44018</v>
          </cell>
          <cell r="AT12219" t="str">
            <v>Calzada 8-POLIZA ESTABILIDAD ACTIVA</v>
          </cell>
          <cell r="AV12219" t="str">
            <v>sc</v>
          </cell>
        </row>
        <row r="12220">
          <cell r="AP12220">
            <v>904208</v>
          </cell>
          <cell r="AQ12220">
            <v>8002345</v>
          </cell>
          <cell r="AR12220" t="str">
            <v>sd</v>
          </cell>
          <cell r="AS12220">
            <v>44099</v>
          </cell>
          <cell r="AT12220" t="str">
            <v>Calzada 4-6-POLIZA ESTABILIDAD Y CALIDAD ACTIVA</v>
          </cell>
          <cell r="AV12220" t="str">
            <v>sc</v>
          </cell>
        </row>
        <row r="12221">
          <cell r="AP12221">
            <v>417623</v>
          </cell>
          <cell r="AQ12221">
            <v>18002821</v>
          </cell>
          <cell r="AR12221" t="str">
            <v>sd</v>
          </cell>
          <cell r="AS12221">
            <v>43935</v>
          </cell>
          <cell r="AT12221" t="str">
            <v>Calzada2-POLIZA ESTABILIDAD ACTIVA</v>
          </cell>
          <cell r="AV12221" t="str">
            <v>sc</v>
          </cell>
        </row>
        <row r="12222">
          <cell r="AP12222">
            <v>91018862</v>
          </cell>
          <cell r="AQ12222">
            <v>50006983</v>
          </cell>
          <cell r="AR12222" t="str">
            <v>sd</v>
          </cell>
          <cell r="AS12222">
            <v>42978</v>
          </cell>
          <cell r="AT12222" t="str">
            <v>Anden1 Calzada10-2-4-6 Ciclo8 Sep3-5-7-9-POLIZA ESTABILIDAD ACTIVA</v>
          </cell>
          <cell r="AV12222" t="str">
            <v>sc</v>
          </cell>
        </row>
        <row r="12223">
          <cell r="AP12223">
            <v>91011004</v>
          </cell>
          <cell r="AQ12223">
            <v>1002314</v>
          </cell>
          <cell r="AR12223" t="str">
            <v>sd</v>
          </cell>
          <cell r="AS12223">
            <v>43412</v>
          </cell>
          <cell r="AT12223" t="str">
            <v>Anden 1-5 Calzada 2-4-POLIZA ESTABILIDAD ACTIVA</v>
          </cell>
          <cell r="AV12223" t="str">
            <v>sc</v>
          </cell>
        </row>
        <row r="12224">
          <cell r="AP12224">
            <v>900035</v>
          </cell>
          <cell r="AQ12224">
            <v>8003671</v>
          </cell>
          <cell r="AR12224" t="str">
            <v>sd</v>
          </cell>
          <cell r="AS12224">
            <v>44099</v>
          </cell>
          <cell r="AT12224" t="str">
            <v>Calzada 2-8-POLIZA ESTABILIDAD Y CALIDAD ACTIVA</v>
          </cell>
          <cell r="AV12224" t="str">
            <v>sc</v>
          </cell>
        </row>
        <row r="12225">
          <cell r="AP12225">
            <v>519331</v>
          </cell>
          <cell r="AQ12225">
            <v>12000516</v>
          </cell>
          <cell r="AR12225" t="str">
            <v>sd</v>
          </cell>
          <cell r="AS12225">
            <v>44250</v>
          </cell>
          <cell r="AT12225" t="str">
            <v>-POLIZA ESTABILIDAD ACTIVA</v>
          </cell>
          <cell r="AV12225" t="str">
            <v>sc</v>
          </cell>
        </row>
        <row r="12226">
          <cell r="AP12226">
            <v>902935</v>
          </cell>
          <cell r="AQ12226">
            <v>50008507</v>
          </cell>
          <cell r="AR12226" t="str">
            <v>sd</v>
          </cell>
          <cell r="AS12226">
            <v>44018</v>
          </cell>
          <cell r="AT12226" t="str">
            <v>Calzada 8-POLIZA ESTABILIDAD ACTIVA</v>
          </cell>
          <cell r="AV12226" t="str">
            <v>sc</v>
          </cell>
        </row>
        <row r="12227">
          <cell r="AP12227">
            <v>902935</v>
          </cell>
          <cell r="AQ12227">
            <v>50008507</v>
          </cell>
          <cell r="AR12227" t="str">
            <v>sd</v>
          </cell>
          <cell r="AS12227">
            <v>44250</v>
          </cell>
          <cell r="AT12227" t="str">
            <v>-POLIZA ESTABILIDAD ACTIVA</v>
          </cell>
          <cell r="AV12227" t="str">
            <v>sc</v>
          </cell>
        </row>
        <row r="12228">
          <cell r="AP12228">
            <v>511162</v>
          </cell>
          <cell r="AQ12228">
            <v>14000872</v>
          </cell>
          <cell r="AR12228" t="str">
            <v>sd</v>
          </cell>
          <cell r="AS12228">
            <v>44172</v>
          </cell>
          <cell r="AT12228" t="str">
            <v>Calzada 4-6 Separador 5-POLIZA ESTABILIDAD ACTIVA</v>
          </cell>
          <cell r="AV12228" t="str">
            <v>sc</v>
          </cell>
        </row>
        <row r="12229">
          <cell r="AP12229">
            <v>515142</v>
          </cell>
          <cell r="AQ12229">
            <v>10000679</v>
          </cell>
          <cell r="AR12229" t="str">
            <v>sd</v>
          </cell>
          <cell r="AS12229">
            <v>44119</v>
          </cell>
          <cell r="AT12229" t="str">
            <v>Calzada 4-POLIZA ESTABILIDAD ACTIVA</v>
          </cell>
          <cell r="AV12229" t="str">
            <v>sc</v>
          </cell>
        </row>
        <row r="12230">
          <cell r="AP12230">
            <v>505928</v>
          </cell>
          <cell r="AQ12230">
            <v>1001607</v>
          </cell>
          <cell r="AR12230" t="str">
            <v>sd</v>
          </cell>
          <cell r="AS12230">
            <v>44250</v>
          </cell>
          <cell r="AT12230" t="str">
            <v>-POLIZA ESTABILIDAD ACTIVA</v>
          </cell>
          <cell r="AV12230" t="str">
            <v>sc</v>
          </cell>
        </row>
        <row r="12231">
          <cell r="AP12231">
            <v>512476</v>
          </cell>
          <cell r="AQ12231">
            <v>1006397</v>
          </cell>
          <cell r="AR12231" t="str">
            <v>sd</v>
          </cell>
          <cell r="AS12231">
            <v>44096</v>
          </cell>
          <cell r="AT12231" t="str">
            <v>Anden 15-POLIZA ESTABILIDAD ACTIVA</v>
          </cell>
          <cell r="AV12231" t="str">
            <v>sc</v>
          </cell>
        </row>
        <row r="12232">
          <cell r="AP12232">
            <v>24119683</v>
          </cell>
          <cell r="AQ12232">
            <v>1003516</v>
          </cell>
          <cell r="AR12232" t="str">
            <v>sd</v>
          </cell>
          <cell r="AS12232">
            <v>43412</v>
          </cell>
          <cell r="AT12232" t="str">
            <v>Anden 1-7 Calzada 2-4 Separador 3-5 Cicloruta 6-POLIZA ESTABILIDAD ACTIVA</v>
          </cell>
          <cell r="AV12232" t="str">
            <v>sc</v>
          </cell>
        </row>
        <row r="12233">
          <cell r="AP12233">
            <v>91011267</v>
          </cell>
          <cell r="AQ12233">
            <v>3000817</v>
          </cell>
          <cell r="AR12233" t="str">
            <v>sd</v>
          </cell>
          <cell r="AS12233">
            <v>42999</v>
          </cell>
          <cell r="AT12233" t="str">
            <v>Anden1-9 Calzada2-4-6-8 Sep3-5-7-POLIZA ESTABILIDAD ACTIVA</v>
          </cell>
          <cell r="AV12233" t="str">
            <v>sc</v>
          </cell>
        </row>
        <row r="12234">
          <cell r="AP12234">
            <v>24122575</v>
          </cell>
          <cell r="AQ12234">
            <v>50006885</v>
          </cell>
          <cell r="AR12234" t="str">
            <v>sd</v>
          </cell>
          <cell r="AS12234">
            <v>44250</v>
          </cell>
          <cell r="AT12234" t="str">
            <v>-POLIZA ESTABILIDAD ACTIVA</v>
          </cell>
          <cell r="AV12234" t="str">
            <v>sc</v>
          </cell>
        </row>
        <row r="12235">
          <cell r="AP12235">
            <v>24121079</v>
          </cell>
          <cell r="AQ12235">
            <v>14000539</v>
          </cell>
          <cell r="AR12235" t="str">
            <v>sd</v>
          </cell>
          <cell r="AS12235">
            <v>44250</v>
          </cell>
          <cell r="AT12235" t="str">
            <v>-POLIZA ESTABILIDAD ACTIVA</v>
          </cell>
          <cell r="AV12235" t="str">
            <v>sc</v>
          </cell>
        </row>
        <row r="12236">
          <cell r="AP12236">
            <v>460095</v>
          </cell>
          <cell r="AQ12236">
            <v>19010070</v>
          </cell>
          <cell r="AR12236" t="str">
            <v>sd</v>
          </cell>
          <cell r="AS12236">
            <v>44466</v>
          </cell>
          <cell r="AT12236" t="str">
            <v>-POLIZA ESTABILIDAD ACTIVA</v>
          </cell>
          <cell r="AV12236" t="str">
            <v>POLIZA ESTABILIDAD activa IDU 1718/16</v>
          </cell>
        </row>
        <row r="12237">
          <cell r="AP12237">
            <v>505864</v>
          </cell>
          <cell r="AQ12237">
            <v>1004096</v>
          </cell>
          <cell r="AR12237" t="str">
            <v>sd</v>
          </cell>
          <cell r="AS12237">
            <v>42946</v>
          </cell>
          <cell r="AT12237" t="str">
            <v>Calzada14-POLIZA ESTABILIDAD ACTIVA</v>
          </cell>
          <cell r="AV12237" t="str">
            <v>sc</v>
          </cell>
        </row>
        <row r="12238">
          <cell r="AP12238">
            <v>24119664</v>
          </cell>
          <cell r="AQ12238">
            <v>1003192</v>
          </cell>
          <cell r="AR12238" t="str">
            <v>sd</v>
          </cell>
          <cell r="AS12238">
            <v>44250</v>
          </cell>
          <cell r="AT12238" t="str">
            <v>-POLIZA ESTABILIDAD ACTIVA</v>
          </cell>
          <cell r="AV12238" t="str">
            <v>sc</v>
          </cell>
        </row>
        <row r="12239">
          <cell r="AP12239">
            <v>24119664</v>
          </cell>
          <cell r="AQ12239">
            <v>1003192</v>
          </cell>
          <cell r="AR12239" t="str">
            <v>sd</v>
          </cell>
          <cell r="AS12239">
            <v>42946</v>
          </cell>
          <cell r="AT12239" t="str">
            <v>Calzada12-POLIZA ESTABILIDAD ACTIVA</v>
          </cell>
          <cell r="AV12239" t="str">
            <v>sc</v>
          </cell>
        </row>
        <row r="12240">
          <cell r="AP12240">
            <v>177590</v>
          </cell>
          <cell r="AQ12240">
            <v>11011789</v>
          </cell>
          <cell r="AR12240" t="str">
            <v>sd</v>
          </cell>
          <cell r="AS12240">
            <v>44096</v>
          </cell>
          <cell r="AT12240" t="str">
            <v>Anden 1-9-POLIZA ESTABILIDAD ACTIVA</v>
          </cell>
          <cell r="AV12240" t="str">
            <v>sc</v>
          </cell>
        </row>
        <row r="12241">
          <cell r="AP12241">
            <v>301193</v>
          </cell>
          <cell r="AQ12241">
            <v>5005098</v>
          </cell>
          <cell r="AR12241" t="str">
            <v>sd</v>
          </cell>
          <cell r="AS12241">
            <v>42733</v>
          </cell>
          <cell r="AT12241" t="str">
            <v>Anden1-5 Calzada2-4 Sep3-POLIZA ESTABILIDAD ACTIVA</v>
          </cell>
          <cell r="AV12241" t="str">
            <v>sc</v>
          </cell>
        </row>
        <row r="12242">
          <cell r="AP12242">
            <v>601790</v>
          </cell>
          <cell r="AQ12242">
            <v>7005187</v>
          </cell>
          <cell r="AR12242" t="str">
            <v>sd</v>
          </cell>
          <cell r="AS12242">
            <v>44048</v>
          </cell>
          <cell r="AT12242" t="str">
            <v>Calzada 4-6-POLIZA ESTABILIDAD ACTIVA</v>
          </cell>
          <cell r="AV12242" t="str">
            <v>sc</v>
          </cell>
        </row>
        <row r="12243">
          <cell r="AP12243">
            <v>91010717</v>
          </cell>
          <cell r="AQ12243">
            <v>1001776</v>
          </cell>
          <cell r="AR12243" t="str">
            <v>sd</v>
          </cell>
          <cell r="AS12243">
            <v>43412</v>
          </cell>
          <cell r="AT12243" t="str">
            <v>Anden 1-7 Calzada 2-4 Separador 3-5 Cicloruta 6-POLIZA ESTABILIDAD ACTIVA</v>
          </cell>
          <cell r="AV12243" t="str">
            <v>sc</v>
          </cell>
        </row>
        <row r="12244">
          <cell r="AP12244">
            <v>24120831</v>
          </cell>
          <cell r="AQ12244">
            <v>13000088</v>
          </cell>
          <cell r="AR12244" t="str">
            <v>sd</v>
          </cell>
          <cell r="AS12244">
            <v>43336</v>
          </cell>
          <cell r="AT12244" t="str">
            <v>Anden2 Puente7-POLIZA ESTABILIDAD ACTIVA</v>
          </cell>
          <cell r="AV12244" t="str">
            <v>sc</v>
          </cell>
        </row>
        <row r="12245">
          <cell r="AP12245">
            <v>24120831</v>
          </cell>
          <cell r="AQ12245">
            <v>13000088</v>
          </cell>
          <cell r="AR12245" t="str">
            <v>sd</v>
          </cell>
          <cell r="AS12245">
            <v>43845</v>
          </cell>
          <cell r="AT12245" t="str">
            <v>Anden 6-POLIZA ESTABILIDAD ACTIVA</v>
          </cell>
          <cell r="AV12245" t="str">
            <v>sc</v>
          </cell>
        </row>
        <row r="12246">
          <cell r="AP12246">
            <v>904228</v>
          </cell>
          <cell r="AQ12246">
            <v>30000706</v>
          </cell>
          <cell r="AR12246" t="str">
            <v>sd</v>
          </cell>
          <cell r="AS12246">
            <v>43514</v>
          </cell>
          <cell r="AT12246" t="str">
            <v>Anden1-CERTIFICADO MODIFICACION ESTA* ACTIVA</v>
          </cell>
          <cell r="AV12246" t="str">
            <v>sc</v>
          </cell>
        </row>
        <row r="12247">
          <cell r="AP12247">
            <v>24121907</v>
          </cell>
          <cell r="AQ12247">
            <v>50005955</v>
          </cell>
          <cell r="AR12247" t="str">
            <v>sd</v>
          </cell>
          <cell r="AS12247">
            <v>44250</v>
          </cell>
          <cell r="AT12247" t="str">
            <v>-POLIZA ESTABILIDAD ACTIVA</v>
          </cell>
          <cell r="AV12247" t="str">
            <v>sc</v>
          </cell>
        </row>
        <row r="12248">
          <cell r="AP12248">
            <v>441134</v>
          </cell>
          <cell r="AQ12248">
            <v>19000454</v>
          </cell>
          <cell r="AR12248" t="str">
            <v>sd</v>
          </cell>
          <cell r="AS12248">
            <v>42912</v>
          </cell>
          <cell r="AT12248" t="str">
            <v>Anden1-3 Calzada2-POLIZA ESTABILIDAD ACTIVA</v>
          </cell>
          <cell r="AV12248" t="str">
            <v>sc</v>
          </cell>
        </row>
        <row r="12249">
          <cell r="AP12249">
            <v>24122487</v>
          </cell>
          <cell r="AQ12249">
            <v>50006732</v>
          </cell>
          <cell r="AR12249" t="str">
            <v>sd</v>
          </cell>
          <cell r="AS12249">
            <v>44099</v>
          </cell>
          <cell r="AT12249" t="str">
            <v>Calzada 4-6-POLIZA ESTABILIDAD Y CALIDAD ACTIVA</v>
          </cell>
          <cell r="AV12249" t="str">
            <v>sc</v>
          </cell>
        </row>
        <row r="12250">
          <cell r="AP12250">
            <v>91025186</v>
          </cell>
          <cell r="AQ12250">
            <v>7001494</v>
          </cell>
          <cell r="AR12250" t="str">
            <v>sd</v>
          </cell>
          <cell r="AS12250">
            <v>44466</v>
          </cell>
          <cell r="AT12250" t="str">
            <v>-POLIZA ESTABILIDAD ACTIVA</v>
          </cell>
          <cell r="AV12250" t="str">
            <v>VIABLE</v>
          </cell>
        </row>
        <row r="12251">
          <cell r="AP12251">
            <v>24120693</v>
          </cell>
          <cell r="AQ12251">
            <v>11012637</v>
          </cell>
          <cell r="AR12251" t="str">
            <v>sd</v>
          </cell>
          <cell r="AS12251">
            <v>44096</v>
          </cell>
          <cell r="AT12251" t="str">
            <v>Anden 1-9-POLIZA ESTABILIDAD ACTIVA</v>
          </cell>
          <cell r="AV12251" t="str">
            <v>sc</v>
          </cell>
        </row>
        <row r="12252">
          <cell r="AP12252">
            <v>300942</v>
          </cell>
          <cell r="AQ12252">
            <v>5004975</v>
          </cell>
          <cell r="AR12252" t="str">
            <v>sd</v>
          </cell>
          <cell r="AS12252">
            <v>42733</v>
          </cell>
          <cell r="AT12252" t="str">
            <v>Anden1-5 Calzada2-4 Sep3-POLIZA ESTABILIDAD ACTIVA</v>
          </cell>
          <cell r="AV12252" t="str">
            <v>sc</v>
          </cell>
        </row>
        <row r="12253">
          <cell r="AP12253">
            <v>506443</v>
          </cell>
          <cell r="AQ12253">
            <v>1003859</v>
          </cell>
          <cell r="AR12253" t="str">
            <v>sd</v>
          </cell>
          <cell r="AS12253">
            <v>43797</v>
          </cell>
          <cell r="AT12253" t="str">
            <v>Calzada 4, Puente 19-POLIZA ESTABILIDAD ACTIVA</v>
          </cell>
          <cell r="AV12253" t="str">
            <v>sc</v>
          </cell>
        </row>
        <row r="12254">
          <cell r="AP12254">
            <v>506443</v>
          </cell>
          <cell r="AQ12254">
            <v>1003859</v>
          </cell>
          <cell r="AR12254" t="str">
            <v>sd</v>
          </cell>
          <cell r="AS12254">
            <v>42946</v>
          </cell>
          <cell r="AT12254" t="str">
            <v>Calzada10-8-POLIZA ESTABILIDAD ACTIVA</v>
          </cell>
          <cell r="AV12254" t="str">
            <v>sc</v>
          </cell>
        </row>
        <row r="12255">
          <cell r="AP12255">
            <v>506443</v>
          </cell>
          <cell r="AQ12255">
            <v>1003859</v>
          </cell>
          <cell r="AR12255" t="str">
            <v>sd</v>
          </cell>
          <cell r="AS12255">
            <v>44250</v>
          </cell>
          <cell r="AT12255" t="str">
            <v>-POLIZA ESTABILIDAD ACTIVA</v>
          </cell>
          <cell r="AV12255" t="str">
            <v>sc</v>
          </cell>
        </row>
        <row r="12256">
          <cell r="AP12256">
            <v>24189721</v>
          </cell>
          <cell r="AQ12256">
            <v>50006579</v>
          </cell>
          <cell r="AR12256" t="str">
            <v>sd</v>
          </cell>
          <cell r="AS12256">
            <v>44099</v>
          </cell>
          <cell r="AT12256" t="str">
            <v>Calzada 2-POLIZA ESTABILIDAD Y CALIDAD ACTIVA</v>
          </cell>
          <cell r="AV12256" t="str">
            <v>sc</v>
          </cell>
        </row>
        <row r="12257">
          <cell r="AP12257">
            <v>24121911</v>
          </cell>
          <cell r="AQ12257">
            <v>50005956</v>
          </cell>
          <cell r="AR12257" t="str">
            <v>sd</v>
          </cell>
          <cell r="AS12257">
            <v>44250</v>
          </cell>
          <cell r="AT12257" t="str">
            <v>-POLIZA ESTABILIDAD ACTIVA</v>
          </cell>
          <cell r="AV12257" t="str">
            <v>sc</v>
          </cell>
        </row>
        <row r="12258">
          <cell r="AP12258">
            <v>511432</v>
          </cell>
          <cell r="AQ12258">
            <v>13000159</v>
          </cell>
          <cell r="AR12258" t="str">
            <v>sd</v>
          </cell>
          <cell r="AS12258">
            <v>43748</v>
          </cell>
          <cell r="AT12258" t="str">
            <v>Anden 5-POLIZA ESTABILIDAD ACTIVA</v>
          </cell>
          <cell r="AV12258" t="str">
            <v>sc</v>
          </cell>
        </row>
        <row r="12259">
          <cell r="AP12259">
            <v>24122548</v>
          </cell>
          <cell r="AQ12259">
            <v>50006879</v>
          </cell>
          <cell r="AR12259" t="str">
            <v>sd</v>
          </cell>
          <cell r="AS12259">
            <v>44250</v>
          </cell>
          <cell r="AT12259" t="str">
            <v>-POLIZA ESTABILIDAD ACTIVA</v>
          </cell>
          <cell r="AV12259" t="str">
            <v>sc</v>
          </cell>
        </row>
        <row r="12260">
          <cell r="AP12260">
            <v>24123852</v>
          </cell>
          <cell r="AQ12260">
            <v>13002377</v>
          </cell>
          <cell r="AR12260" t="str">
            <v>sd</v>
          </cell>
          <cell r="AS12260">
            <v>43499</v>
          </cell>
          <cell r="AT12260" t="str">
            <v>-POLIZA ESTABILIDAD ACTIVA</v>
          </cell>
          <cell r="AV12260" t="str">
            <v>sc</v>
          </cell>
        </row>
        <row r="12261">
          <cell r="AP12261">
            <v>2502002</v>
          </cell>
          <cell r="AQ12261">
            <v>14001308</v>
          </cell>
          <cell r="AR12261" t="str">
            <v>sd</v>
          </cell>
          <cell r="AS12261">
            <v>44172</v>
          </cell>
          <cell r="AT12261" t="str">
            <v>Calzada 4-6-POLIZA ESTABILIDAD ACTIVA</v>
          </cell>
          <cell r="AV12261" t="str">
            <v>sc</v>
          </cell>
        </row>
        <row r="12262">
          <cell r="AP12262">
            <v>182548</v>
          </cell>
          <cell r="AQ12262">
            <v>14001197</v>
          </cell>
          <cell r="AR12262" t="str">
            <v>sd</v>
          </cell>
          <cell r="AS12262">
            <v>42999</v>
          </cell>
          <cell r="AT12262" t="str">
            <v>Anden1-3 Calzada2-POLIZA ESTABILIDAD ACTIVA</v>
          </cell>
          <cell r="AV12262" t="str">
            <v>sc</v>
          </cell>
        </row>
        <row r="12263">
          <cell r="AP12263">
            <v>382730</v>
          </cell>
          <cell r="AQ12263">
            <v>9001072</v>
          </cell>
          <cell r="AR12263" t="str">
            <v>sd</v>
          </cell>
          <cell r="AS12263">
            <v>43745</v>
          </cell>
          <cell r="AT12263" t="str">
            <v>Calzada 4-POLIZA ESTABILIDAD ACTIVA</v>
          </cell>
          <cell r="AV12263" t="str">
            <v>VIABLE</v>
          </cell>
        </row>
        <row r="12264">
          <cell r="AP12264">
            <v>91010363</v>
          </cell>
          <cell r="AQ12264">
            <v>30001914</v>
          </cell>
          <cell r="AR12264" t="str">
            <v>sd</v>
          </cell>
          <cell r="AS12264">
            <v>44096</v>
          </cell>
          <cell r="AT12264" t="str">
            <v>Anden 1-9-POLIZA ESTABILIDAD ACTIVA</v>
          </cell>
          <cell r="AV12264" t="str">
            <v>sc</v>
          </cell>
        </row>
        <row r="12265">
          <cell r="AP12265">
            <v>506411</v>
          </cell>
          <cell r="AQ12265">
            <v>1003760</v>
          </cell>
          <cell r="AR12265" t="str">
            <v>sd</v>
          </cell>
          <cell r="AS12265">
            <v>43821</v>
          </cell>
          <cell r="AT12265" t="str">
            <v>Puente16-POLIZA ESTABILIDAD ACTIVA</v>
          </cell>
          <cell r="AV12265" t="str">
            <v>sc</v>
          </cell>
        </row>
        <row r="12266">
          <cell r="AP12266">
            <v>506411</v>
          </cell>
          <cell r="AQ12266">
            <v>1003760</v>
          </cell>
          <cell r="AR12266" t="str">
            <v>sd</v>
          </cell>
          <cell r="AS12266">
            <v>43797</v>
          </cell>
          <cell r="AT12266" t="str">
            <v>Calzada 2- 6, Puente 16-POLIZA ESTABILIDAD ACTIVA</v>
          </cell>
          <cell r="AV12266" t="str">
            <v>sc</v>
          </cell>
        </row>
        <row r="12267">
          <cell r="AP12267">
            <v>24120861</v>
          </cell>
          <cell r="AQ12267">
            <v>13000578</v>
          </cell>
          <cell r="AR12267" t="str">
            <v>sd</v>
          </cell>
          <cell r="AS12267">
            <v>44250</v>
          </cell>
          <cell r="AT12267" t="str">
            <v>-POLIZA ESTABILIDAD ACTIVA</v>
          </cell>
          <cell r="AV12267" t="str">
            <v>sc</v>
          </cell>
        </row>
        <row r="12268">
          <cell r="AP12268">
            <v>24120861</v>
          </cell>
          <cell r="AQ12268">
            <v>13000578</v>
          </cell>
          <cell r="AR12268" t="str">
            <v>sd</v>
          </cell>
          <cell r="AS12268">
            <v>42949</v>
          </cell>
          <cell r="AT12268" t="str">
            <v>Anden11 Ciclo12-POLIZA ESTABILIDAD ACTIVA</v>
          </cell>
          <cell r="AV12268" t="str">
            <v>sc</v>
          </cell>
        </row>
        <row r="12269">
          <cell r="AP12269">
            <v>143182</v>
          </cell>
          <cell r="AQ12269">
            <v>2000687</v>
          </cell>
          <cell r="AR12269" t="str">
            <v>sd</v>
          </cell>
          <cell r="AS12269">
            <v>42947</v>
          </cell>
          <cell r="AT12269" t="str">
            <v>Anden5-POLIZA ESTABILIDAD ACTIVA</v>
          </cell>
          <cell r="AV12269" t="str">
            <v>sc</v>
          </cell>
        </row>
        <row r="12270">
          <cell r="AP12270">
            <v>91017690</v>
          </cell>
          <cell r="AQ12270">
            <v>10010148</v>
          </cell>
          <cell r="AR12270" t="str">
            <v>sd</v>
          </cell>
          <cell r="AS12270">
            <v>43142</v>
          </cell>
          <cell r="AT12270" t="str">
            <v>Calzada4-POLIZA ESTABILIDAD ACTIVA</v>
          </cell>
          <cell r="AV12270" t="str">
            <v>sc</v>
          </cell>
        </row>
        <row r="12271">
          <cell r="AP12271">
            <v>183150</v>
          </cell>
          <cell r="AQ12271">
            <v>14000862</v>
          </cell>
          <cell r="AR12271" t="str">
            <v>sd</v>
          </cell>
          <cell r="AS12271">
            <v>42999</v>
          </cell>
          <cell r="AT12271" t="str">
            <v>Anden1-3-POLIZA ESTABILIDAD ACTIVA</v>
          </cell>
          <cell r="AV12271" t="str">
            <v>sc</v>
          </cell>
        </row>
        <row r="12272">
          <cell r="AP12272">
            <v>91013353</v>
          </cell>
          <cell r="AQ12272">
            <v>14000702</v>
          </cell>
          <cell r="AR12272" t="str">
            <v>sd</v>
          </cell>
          <cell r="AS12272">
            <v>44172</v>
          </cell>
          <cell r="AT12272" t="str">
            <v>Calzada 4-POLIZA ESTABILIDAD ACTIVA</v>
          </cell>
          <cell r="AV12272" t="str">
            <v>sc</v>
          </cell>
        </row>
        <row r="12273">
          <cell r="AP12273">
            <v>518565</v>
          </cell>
          <cell r="AQ12273">
            <v>11007470</v>
          </cell>
          <cell r="AR12273" t="str">
            <v>sd</v>
          </cell>
          <cell r="AS12273">
            <v>44096</v>
          </cell>
          <cell r="AT12273" t="str">
            <v>Anden 1-9-POLIZA ESTABILIDAD ACTIVA</v>
          </cell>
          <cell r="AV12273" t="str">
            <v>sc</v>
          </cell>
        </row>
        <row r="12274">
          <cell r="AP12274">
            <v>506385</v>
          </cell>
          <cell r="AQ12274">
            <v>11008819</v>
          </cell>
          <cell r="AR12274" t="str">
            <v>sd</v>
          </cell>
          <cell r="AS12274">
            <v>43797</v>
          </cell>
          <cell r="AT12274" t="str">
            <v>Calzada 2-6-POLIZA ESTABILIDAD ACTIVA</v>
          </cell>
          <cell r="AV12274" t="str">
            <v>sc</v>
          </cell>
        </row>
        <row r="12275">
          <cell r="AP12275">
            <v>506385</v>
          </cell>
          <cell r="AQ12275">
            <v>11008819</v>
          </cell>
          <cell r="AR12275" t="str">
            <v>sd</v>
          </cell>
          <cell r="AS12275">
            <v>42946</v>
          </cell>
          <cell r="AT12275" t="str">
            <v>Calzada12-POLIZA ESTABILIDAD ACTIVA</v>
          </cell>
          <cell r="AV12275" t="str">
            <v>sc</v>
          </cell>
        </row>
        <row r="12276">
          <cell r="AP12276">
            <v>506385</v>
          </cell>
          <cell r="AQ12276">
            <v>11008819</v>
          </cell>
          <cell r="AR12276" t="str">
            <v>sd</v>
          </cell>
          <cell r="AS12276">
            <v>44250</v>
          </cell>
          <cell r="AT12276" t="str">
            <v>-POLIZA ESTABILIDAD ACTIVA</v>
          </cell>
          <cell r="AV12276" t="str">
            <v>sc</v>
          </cell>
        </row>
        <row r="12277">
          <cell r="AP12277">
            <v>141256</v>
          </cell>
          <cell r="AQ12277">
            <v>1000640</v>
          </cell>
          <cell r="AR12277" t="str">
            <v>sd</v>
          </cell>
          <cell r="AS12277">
            <v>43020</v>
          </cell>
          <cell r="AT12277" t="str">
            <v>Anden1-3 Calzada2-POLIZA ESTABILIDAD ACTIVA</v>
          </cell>
          <cell r="AV12277" t="str">
            <v>POLIZA ESTABILIDAD ACTIVA URB 146/12 Vencimiento 11/10/2017</v>
          </cell>
        </row>
        <row r="12278">
          <cell r="AP12278">
            <v>903821</v>
          </cell>
          <cell r="AQ12278">
            <v>12002271</v>
          </cell>
          <cell r="AR12278" t="str">
            <v>sd</v>
          </cell>
          <cell r="AS12278">
            <v>44250</v>
          </cell>
          <cell r="AT12278" t="str">
            <v>-POLIZA ESTABILIDAD ACTIVA</v>
          </cell>
          <cell r="AV12278" t="str">
            <v>sc</v>
          </cell>
        </row>
        <row r="12279">
          <cell r="AP12279">
            <v>514263</v>
          </cell>
          <cell r="AQ12279">
            <v>8007795</v>
          </cell>
          <cell r="AR12279" t="str">
            <v>sd</v>
          </cell>
          <cell r="AS12279">
            <v>44048</v>
          </cell>
          <cell r="AT12279" t="str">
            <v>Calzada 4-POLIZA ESTABILIDAD ACTIVA</v>
          </cell>
          <cell r="AV12279" t="str">
            <v>sc</v>
          </cell>
        </row>
        <row r="12280">
          <cell r="AP12280">
            <v>91015540</v>
          </cell>
          <cell r="AQ12280">
            <v>5006441</v>
          </cell>
          <cell r="AR12280" t="str">
            <v>sd</v>
          </cell>
          <cell r="AS12280">
            <v>42733</v>
          </cell>
          <cell r="AT12280" t="str">
            <v>Anden1-5 Calzada2-4 Sep3-POLIZA ESTABILIDAD ACTIVA</v>
          </cell>
          <cell r="AV12280" t="str">
            <v>sc</v>
          </cell>
        </row>
        <row r="12281">
          <cell r="AP12281">
            <v>91016468</v>
          </cell>
          <cell r="AQ12281">
            <v>18001898</v>
          </cell>
          <cell r="AR12281" t="str">
            <v>sd</v>
          </cell>
          <cell r="AS12281">
            <v>42999</v>
          </cell>
          <cell r="AT12281" t="str">
            <v>Anden1-11-3 Calzada10-4-6-8 Ciclo2 Sep5-7-9-POLIZA ESTABILIDAD ACTIVA</v>
          </cell>
          <cell r="AV12281" t="str">
            <v>sc</v>
          </cell>
        </row>
        <row r="12282">
          <cell r="AP12282">
            <v>24121910</v>
          </cell>
          <cell r="AQ12282">
            <v>50005956</v>
          </cell>
          <cell r="AR12282" t="str">
            <v>sd</v>
          </cell>
          <cell r="AS12282">
            <v>44250</v>
          </cell>
          <cell r="AT12282" t="str">
            <v>-POLIZA ESTABILIDAD ACTIVA</v>
          </cell>
          <cell r="AV12282" t="str">
            <v>sc</v>
          </cell>
        </row>
        <row r="12283">
          <cell r="AP12283">
            <v>506379</v>
          </cell>
          <cell r="AQ12283">
            <v>11008819</v>
          </cell>
          <cell r="AR12283" t="str">
            <v>sd</v>
          </cell>
          <cell r="AS12283">
            <v>43797</v>
          </cell>
          <cell r="AT12283" t="str">
            <v>Calzada 2-6-POLIZA ESTABILIDAD ACTIVA</v>
          </cell>
          <cell r="AV12283" t="str">
            <v>sc</v>
          </cell>
        </row>
        <row r="12284">
          <cell r="AP12284">
            <v>506379</v>
          </cell>
          <cell r="AQ12284">
            <v>11008819</v>
          </cell>
          <cell r="AR12284" t="str">
            <v>sd</v>
          </cell>
          <cell r="AS12284">
            <v>42946</v>
          </cell>
          <cell r="AT12284" t="str">
            <v>Calzada12-POLIZA ESTABILIDAD ACTIVA</v>
          </cell>
          <cell r="AV12284" t="str">
            <v>sc</v>
          </cell>
        </row>
        <row r="12285">
          <cell r="AP12285">
            <v>506379</v>
          </cell>
          <cell r="AQ12285">
            <v>11008819</v>
          </cell>
          <cell r="AR12285" t="str">
            <v>sd</v>
          </cell>
          <cell r="AS12285">
            <v>44250</v>
          </cell>
          <cell r="AT12285" t="str">
            <v>-POLIZA ESTABILIDAD ACTIVA</v>
          </cell>
          <cell r="AV12285" t="str">
            <v>sc</v>
          </cell>
        </row>
        <row r="12286">
          <cell r="AP12286">
            <v>91013361</v>
          </cell>
          <cell r="AQ12286">
            <v>14000872</v>
          </cell>
          <cell r="AR12286" t="str">
            <v>sd</v>
          </cell>
          <cell r="AS12286">
            <v>44172</v>
          </cell>
          <cell r="AT12286" t="str">
            <v>Calzada 4-6 Separador 5-POLIZA ESTABILIDAD ACTIVA</v>
          </cell>
          <cell r="AV12286" t="str">
            <v>sc</v>
          </cell>
        </row>
        <row r="12287">
          <cell r="AP12287">
            <v>176986</v>
          </cell>
          <cell r="AQ12287">
            <v>11001060</v>
          </cell>
          <cell r="AR12287" t="str">
            <v>sd</v>
          </cell>
          <cell r="AS12287">
            <v>43131</v>
          </cell>
          <cell r="AT12287" t="str">
            <v>Anden1 Calzada2-POLIZA ESTABILIDAD ACTIVA</v>
          </cell>
          <cell r="AV12287" t="str">
            <v>sc</v>
          </cell>
        </row>
        <row r="12288">
          <cell r="AP12288">
            <v>382743</v>
          </cell>
          <cell r="AQ12288">
            <v>50007091</v>
          </cell>
          <cell r="AR12288" t="str">
            <v>sd</v>
          </cell>
          <cell r="AS12288">
            <v>44480</v>
          </cell>
          <cell r="AT12288" t="str">
            <v>-POLIZA ESTABILIDAD ACTIVA</v>
          </cell>
          <cell r="AV12288" t="str">
            <v>VIABLE</v>
          </cell>
        </row>
        <row r="12289">
          <cell r="AP12289">
            <v>151352</v>
          </cell>
          <cell r="AQ12289">
            <v>8004717</v>
          </cell>
          <cell r="AR12289" t="str">
            <v>sd</v>
          </cell>
          <cell r="AS12289">
            <v>44099</v>
          </cell>
          <cell r="AT12289" t="str">
            <v>Calzada 4-POLIZA ESTABILIDAD Y CALIDAD ACTIVA</v>
          </cell>
          <cell r="AV12289" t="str">
            <v>sc</v>
          </cell>
        </row>
        <row r="12290">
          <cell r="AP12290">
            <v>91013823</v>
          </cell>
          <cell r="AQ12290">
            <v>11012157</v>
          </cell>
          <cell r="AR12290" t="str">
            <v>sd</v>
          </cell>
          <cell r="AS12290">
            <v>43412</v>
          </cell>
          <cell r="AT12290" t="str">
            <v>Anden 1 Cicloruta 2 Separador 3 Calzada 4-POLIZA ESTABILIDAD ACTIVA</v>
          </cell>
          <cell r="AV12290" t="str">
            <v>sc</v>
          </cell>
        </row>
        <row r="12291">
          <cell r="AP12291">
            <v>91018912</v>
          </cell>
          <cell r="AQ12291">
            <v>9001904</v>
          </cell>
          <cell r="AR12291" t="str">
            <v>sd</v>
          </cell>
          <cell r="AS12291">
            <v>42978</v>
          </cell>
          <cell r="AT12291" t="str">
            <v>Anden1-11 Calzada10-2-4-8 Ciclo6 Sep3-5-7-9-POLIZA ESTABILIDAD ACTIVA</v>
          </cell>
          <cell r="AV12291" t="str">
            <v>sc</v>
          </cell>
        </row>
        <row r="12292">
          <cell r="AP12292">
            <v>508175</v>
          </cell>
          <cell r="AQ12292">
            <v>1005186</v>
          </cell>
          <cell r="AR12292" t="str">
            <v>sd</v>
          </cell>
          <cell r="AS12292">
            <v>43555</v>
          </cell>
          <cell r="AT12292" t="str">
            <v>Puente8-POLIZA ESTABILIDAD ACTIVA</v>
          </cell>
          <cell r="AV12292" t="str">
            <v>sc</v>
          </cell>
        </row>
        <row r="12293">
          <cell r="AP12293">
            <v>517724</v>
          </cell>
          <cell r="AQ12293">
            <v>8012563</v>
          </cell>
          <cell r="AR12293" t="str">
            <v>sd</v>
          </cell>
          <cell r="AS12293">
            <v>44099</v>
          </cell>
          <cell r="AT12293" t="str">
            <v>Calzada 2-6-POLIZA ESTABILIDAD Y CALIDAD ACTIVA</v>
          </cell>
          <cell r="AV12293" t="str">
            <v>sc</v>
          </cell>
        </row>
        <row r="12294">
          <cell r="AP12294">
            <v>2503936</v>
          </cell>
          <cell r="AQ12294">
            <v>7008486</v>
          </cell>
          <cell r="AR12294" t="str">
            <v>sd</v>
          </cell>
          <cell r="AS12294">
            <v>44466</v>
          </cell>
          <cell r="AT12294" t="str">
            <v>-POLIZA ESTABILIDAD ACTIVA</v>
          </cell>
          <cell r="AV12294" t="str">
            <v>VIABLE</v>
          </cell>
        </row>
        <row r="12295">
          <cell r="AP12295">
            <v>381573</v>
          </cell>
          <cell r="AQ12295">
            <v>9000614</v>
          </cell>
          <cell r="AR12295" t="str">
            <v>sd</v>
          </cell>
          <cell r="AS12295">
            <v>44181</v>
          </cell>
          <cell r="AT12295" t="str">
            <v>-POLIZA ESTABILIDAD ACTIVA</v>
          </cell>
          <cell r="AV12295" t="str">
            <v>sc</v>
          </cell>
        </row>
        <row r="12296">
          <cell r="AP12296">
            <v>903793</v>
          </cell>
          <cell r="AQ12296">
            <v>12002160</v>
          </cell>
          <cell r="AR12296" t="str">
            <v>sd</v>
          </cell>
          <cell r="AS12296">
            <v>44250</v>
          </cell>
          <cell r="AT12296" t="str">
            <v>-POLIZA ESTABILIDAD ACTIVA</v>
          </cell>
          <cell r="AV12296" t="str">
            <v>sc</v>
          </cell>
        </row>
        <row r="12297">
          <cell r="AP12297">
            <v>24122482</v>
          </cell>
          <cell r="AQ12297">
            <v>50006731</v>
          </cell>
          <cell r="AR12297" t="str">
            <v>sd</v>
          </cell>
          <cell r="AS12297">
            <v>44099</v>
          </cell>
          <cell r="AT12297" t="str">
            <v>Calzada 2-6-POLIZA ESTABILIDAD Y CALIDAD ACTIVA</v>
          </cell>
          <cell r="AV12297" t="str">
            <v>sc</v>
          </cell>
        </row>
        <row r="12298">
          <cell r="AP12298">
            <v>506370</v>
          </cell>
          <cell r="AQ12298">
            <v>11012137</v>
          </cell>
          <cell r="AR12298" t="str">
            <v>sd</v>
          </cell>
          <cell r="AS12298">
            <v>43797</v>
          </cell>
          <cell r="AT12298" t="str">
            <v>Calzada 2-6-POLIZA ESTABILIDAD ACTIVA</v>
          </cell>
          <cell r="AV12298" t="str">
            <v>sc</v>
          </cell>
        </row>
        <row r="12299">
          <cell r="AP12299">
            <v>505154</v>
          </cell>
          <cell r="AQ12299">
            <v>1003432</v>
          </cell>
          <cell r="AR12299" t="str">
            <v>sd</v>
          </cell>
          <cell r="AS12299">
            <v>44250</v>
          </cell>
          <cell r="AT12299" t="str">
            <v>-POLIZA ESTABILIDAD ACTIVA</v>
          </cell>
          <cell r="AV12299" t="str">
            <v>sc</v>
          </cell>
        </row>
        <row r="12300">
          <cell r="AP12300">
            <v>903558</v>
          </cell>
          <cell r="AQ12300">
            <v>12000626</v>
          </cell>
          <cell r="AR12300" t="str">
            <v>sd</v>
          </cell>
          <cell r="AS12300">
            <v>44250</v>
          </cell>
          <cell r="AT12300" t="str">
            <v>-POLIZA ESTABILIDAD ACTIVA</v>
          </cell>
          <cell r="AV12300" t="str">
            <v>sc</v>
          </cell>
        </row>
        <row r="12301">
          <cell r="AP12301">
            <v>903668</v>
          </cell>
          <cell r="AQ12301">
            <v>12001012</v>
          </cell>
          <cell r="AR12301" t="str">
            <v>sd</v>
          </cell>
          <cell r="AS12301">
            <v>44250</v>
          </cell>
          <cell r="AT12301" t="str">
            <v>-POLIZA ESTABILIDAD ACTIVA</v>
          </cell>
          <cell r="AV12301" t="str">
            <v>sc</v>
          </cell>
        </row>
        <row r="12302">
          <cell r="AP12302">
            <v>506364</v>
          </cell>
          <cell r="AQ12302">
            <v>11012137</v>
          </cell>
          <cell r="AR12302" t="str">
            <v>sd</v>
          </cell>
          <cell r="AS12302">
            <v>43797</v>
          </cell>
          <cell r="AT12302" t="str">
            <v>Calzada 2-6-POLIZA ESTABILIDAD ACTIVA</v>
          </cell>
          <cell r="AV12302" t="str">
            <v>sc</v>
          </cell>
        </row>
        <row r="12303">
          <cell r="AP12303">
            <v>91011982</v>
          </cell>
          <cell r="AQ12303">
            <v>30001581</v>
          </cell>
          <cell r="AR12303" t="str">
            <v>sd</v>
          </cell>
          <cell r="AS12303">
            <v>43808</v>
          </cell>
          <cell r="AT12303" t="str">
            <v>Anden 1-3 Cicloruta 2 Calzada 4-POLIZA ESTABILIDAD ACTIVA</v>
          </cell>
          <cell r="AV12303" t="str">
            <v>sc</v>
          </cell>
        </row>
        <row r="12304">
          <cell r="AP12304">
            <v>24121116</v>
          </cell>
          <cell r="AQ12304">
            <v>14000681</v>
          </cell>
          <cell r="AR12304" t="str">
            <v>sd</v>
          </cell>
          <cell r="AS12304">
            <v>44053</v>
          </cell>
          <cell r="AT12304" t="str">
            <v>Anden 1-POLIZA ESTABILIDAD ACTIVA</v>
          </cell>
          <cell r="AV12304" t="str">
            <v>sc</v>
          </cell>
        </row>
        <row r="12305">
          <cell r="AP12305">
            <v>24121116</v>
          </cell>
          <cell r="AQ12305">
            <v>14000681</v>
          </cell>
          <cell r="AR12305" t="str">
            <v>sd</v>
          </cell>
          <cell r="AS12305">
            <v>44250</v>
          </cell>
          <cell r="AT12305" t="str">
            <v>-POLIZA ESTABILIDAD ACTIVA</v>
          </cell>
          <cell r="AV12305" t="str">
            <v>sc</v>
          </cell>
        </row>
        <row r="12306">
          <cell r="AP12306">
            <v>91018961</v>
          </cell>
          <cell r="AQ12306">
            <v>3002517</v>
          </cell>
          <cell r="AR12306" t="str">
            <v>sd</v>
          </cell>
          <cell r="AS12306">
            <v>43499</v>
          </cell>
          <cell r="AT12306" t="str">
            <v>-POLIZA ESTABILIDAD ACTIVA</v>
          </cell>
          <cell r="AV12306" t="str">
            <v>sc</v>
          </cell>
        </row>
        <row r="12307">
          <cell r="AP12307">
            <v>24119657</v>
          </cell>
          <cell r="AQ12307">
            <v>1002705</v>
          </cell>
          <cell r="AR12307" t="str">
            <v>sd</v>
          </cell>
          <cell r="AS12307">
            <v>44250</v>
          </cell>
          <cell r="AT12307" t="str">
            <v>-POLIZA ESTABILIDAD ACTIVA</v>
          </cell>
          <cell r="AV12307" t="str">
            <v>sc</v>
          </cell>
        </row>
        <row r="12308">
          <cell r="AP12308">
            <v>91011366</v>
          </cell>
          <cell r="AQ12308">
            <v>3000427</v>
          </cell>
          <cell r="AR12308" t="str">
            <v>sd</v>
          </cell>
          <cell r="AS12308">
            <v>43499</v>
          </cell>
          <cell r="AT12308" t="str">
            <v>-POLIZA ESTABILIDAD ACTIVA</v>
          </cell>
          <cell r="AV12308" t="str">
            <v>sc</v>
          </cell>
        </row>
        <row r="12309">
          <cell r="AP12309">
            <v>24120765</v>
          </cell>
          <cell r="AQ12309">
            <v>12000604</v>
          </cell>
          <cell r="AR12309" t="str">
            <v>sd</v>
          </cell>
          <cell r="AS12309">
            <v>44250</v>
          </cell>
          <cell r="AT12309" t="str">
            <v>-POLIZA ESTABILIDAD ACTIVA</v>
          </cell>
          <cell r="AV12309" t="str">
            <v>sc</v>
          </cell>
        </row>
        <row r="12310">
          <cell r="AP12310">
            <v>24120765</v>
          </cell>
          <cell r="AQ12310">
            <v>12000604</v>
          </cell>
          <cell r="AR12310" t="str">
            <v>sd</v>
          </cell>
          <cell r="AS12310">
            <v>44018</v>
          </cell>
          <cell r="AT12310" t="str">
            <v>Puente 12-POLIZA ESTABILIDAD ACTIVA</v>
          </cell>
          <cell r="AV12310" t="str">
            <v>sc</v>
          </cell>
        </row>
        <row r="12311">
          <cell r="AP12311">
            <v>382257</v>
          </cell>
          <cell r="AQ12311">
            <v>9000901</v>
          </cell>
          <cell r="AR12311" t="str">
            <v>sd</v>
          </cell>
          <cell r="AS12311">
            <v>44480</v>
          </cell>
          <cell r="AT12311" t="str">
            <v>-POLIZA ESTABILIDAD ACTIVA</v>
          </cell>
          <cell r="AV12311" t="str">
            <v>VIABLE</v>
          </cell>
        </row>
        <row r="12312">
          <cell r="AP12312">
            <v>515149</v>
          </cell>
          <cell r="AQ12312">
            <v>10000825</v>
          </cell>
          <cell r="AR12312" t="str">
            <v>sd</v>
          </cell>
          <cell r="AS12312">
            <v>44119</v>
          </cell>
          <cell r="AT12312" t="str">
            <v>Calzada 4-POLIZA ESTABILIDAD ACTIVA</v>
          </cell>
          <cell r="AV12312" t="str">
            <v>sc</v>
          </cell>
        </row>
        <row r="12313">
          <cell r="AP12313">
            <v>306068</v>
          </cell>
          <cell r="AQ12313">
            <v>5007181</v>
          </cell>
          <cell r="AR12313" t="str">
            <v>sd</v>
          </cell>
          <cell r="AS12313">
            <v>42733</v>
          </cell>
          <cell r="AT12313" t="str">
            <v>Anden1-5 Calzada2-4 Sep3-POLIZA ESTABILIDAD ACTIVA</v>
          </cell>
          <cell r="AV12313" t="str">
            <v>sc</v>
          </cell>
        </row>
        <row r="12314">
          <cell r="AP12314">
            <v>24122214</v>
          </cell>
          <cell r="AQ12314">
            <v>50006451</v>
          </cell>
          <cell r="AR12314" t="str">
            <v>sd</v>
          </cell>
          <cell r="AS12314">
            <v>44096</v>
          </cell>
          <cell r="AT12314" t="str">
            <v>Anden 1-POLIZA ESTABILIDAD ACTIVA</v>
          </cell>
          <cell r="AV12314" t="str">
            <v>sc</v>
          </cell>
        </row>
        <row r="12315">
          <cell r="AP12315">
            <v>24123771</v>
          </cell>
          <cell r="AQ12315">
            <v>3002359</v>
          </cell>
          <cell r="AR12315" t="str">
            <v>sd</v>
          </cell>
          <cell r="AS12315">
            <v>43499</v>
          </cell>
          <cell r="AT12315" t="str">
            <v>-POLIZA ESTABILIDAD ACTIVA</v>
          </cell>
          <cell r="AV12315" t="str">
            <v>sc</v>
          </cell>
        </row>
        <row r="12316">
          <cell r="AP12316">
            <v>355227</v>
          </cell>
          <cell r="AQ12316">
            <v>7001986</v>
          </cell>
          <cell r="AR12316" t="str">
            <v>sd</v>
          </cell>
          <cell r="AS12316">
            <v>44466</v>
          </cell>
          <cell r="AT12316" t="str">
            <v>-POLIZA ESTABILIDAD ACTIVA</v>
          </cell>
          <cell r="AV12316" t="str">
            <v>sc</v>
          </cell>
        </row>
        <row r="12317">
          <cell r="AP12317">
            <v>24121102</v>
          </cell>
          <cell r="AQ12317">
            <v>14000663</v>
          </cell>
          <cell r="AR12317" t="str">
            <v>sd</v>
          </cell>
          <cell r="AS12317">
            <v>44250</v>
          </cell>
          <cell r="AT12317" t="str">
            <v>-POLIZA ESTABILIDAD ACTIVA</v>
          </cell>
          <cell r="AV12317" t="str">
            <v>sc</v>
          </cell>
        </row>
        <row r="12318">
          <cell r="AP12318">
            <v>383767</v>
          </cell>
          <cell r="AQ12318">
            <v>9001450</v>
          </cell>
          <cell r="AR12318" t="str">
            <v>sd</v>
          </cell>
          <cell r="AS12318">
            <v>43142</v>
          </cell>
          <cell r="AT12318" t="str">
            <v>Calzada2-POLIZA ESTABILIDAD ACTIVA</v>
          </cell>
          <cell r="AV12318" t="str">
            <v>VIABLE</v>
          </cell>
        </row>
        <row r="12319">
          <cell r="AP12319">
            <v>515155</v>
          </cell>
          <cell r="AQ12319">
            <v>10000825</v>
          </cell>
          <cell r="AR12319" t="str">
            <v>sd</v>
          </cell>
          <cell r="AS12319">
            <v>44119</v>
          </cell>
          <cell r="AT12319" t="str">
            <v>Calzada 4-POLIZA ESTABILIDAD ACTIVA</v>
          </cell>
          <cell r="AV12319" t="str">
            <v>sc</v>
          </cell>
        </row>
        <row r="12320">
          <cell r="AP12320">
            <v>366230</v>
          </cell>
          <cell r="AQ12320">
            <v>7006423</v>
          </cell>
          <cell r="AR12320" t="str">
            <v>sd</v>
          </cell>
          <cell r="AS12320">
            <v>42962</v>
          </cell>
          <cell r="AT12320" t="str">
            <v>Calzada2-4-POLIZA ESTABILIDAD ACTIVA</v>
          </cell>
          <cell r="AV12320" t="str">
            <v>sc</v>
          </cell>
        </row>
        <row r="12321">
          <cell r="AP12321">
            <v>519717</v>
          </cell>
          <cell r="AQ12321">
            <v>8012270</v>
          </cell>
          <cell r="AR12321" t="str">
            <v>sd</v>
          </cell>
          <cell r="AS12321">
            <v>44099</v>
          </cell>
          <cell r="AT12321" t="str">
            <v>Calzada 2-4-POLIZA ESTABILIDAD Y CALIDAD ACTIVA</v>
          </cell>
          <cell r="AV12321" t="str">
            <v>sc</v>
          </cell>
        </row>
        <row r="12322">
          <cell r="AP12322">
            <v>505093</v>
          </cell>
          <cell r="AQ12322">
            <v>1003546</v>
          </cell>
          <cell r="AR12322" t="str">
            <v>sd</v>
          </cell>
          <cell r="AS12322">
            <v>44250</v>
          </cell>
          <cell r="AT12322" t="str">
            <v>-POLIZA ESTABILIDAD ACTIVA</v>
          </cell>
          <cell r="AV12322" t="str">
            <v>sc</v>
          </cell>
        </row>
        <row r="12323">
          <cell r="AP12323">
            <v>505093</v>
          </cell>
          <cell r="AQ12323">
            <v>1003546</v>
          </cell>
          <cell r="AR12323" t="str">
            <v>sd</v>
          </cell>
          <cell r="AS12323">
            <v>42946</v>
          </cell>
          <cell r="AT12323" t="str">
            <v>Calzada12-POLIZA ESTABILIDAD ACTIVA</v>
          </cell>
          <cell r="AV12323" t="str">
            <v>sc</v>
          </cell>
        </row>
        <row r="12324">
          <cell r="AP12324">
            <v>602552</v>
          </cell>
          <cell r="AQ12324">
            <v>6001309</v>
          </cell>
          <cell r="AR12324" t="str">
            <v>sd</v>
          </cell>
          <cell r="AS12324">
            <v>44250</v>
          </cell>
          <cell r="AT12324" t="str">
            <v>-POLIZA ESTABILIDAD ACTIVA</v>
          </cell>
          <cell r="AV12324" t="str">
            <v>sc</v>
          </cell>
        </row>
        <row r="12325">
          <cell r="AP12325">
            <v>388950</v>
          </cell>
          <cell r="AQ12325">
            <v>9003564</v>
          </cell>
          <cell r="AR12325" t="str">
            <v>sd</v>
          </cell>
          <cell r="AS12325">
            <v>44480</v>
          </cell>
          <cell r="AT12325" t="str">
            <v>-POLIZA ESTABILIDAD ACTIVA</v>
          </cell>
          <cell r="AV12325" t="str">
            <v>VIABLE</v>
          </cell>
        </row>
        <row r="12326">
          <cell r="AP12326">
            <v>505178</v>
          </cell>
          <cell r="AQ12326">
            <v>1003479</v>
          </cell>
          <cell r="AR12326" t="str">
            <v>sd</v>
          </cell>
          <cell r="AS12326">
            <v>44250</v>
          </cell>
          <cell r="AT12326" t="str">
            <v>-POLIZA ESTABILIDAD ACTIVA</v>
          </cell>
          <cell r="AV12326" t="str">
            <v>sc</v>
          </cell>
        </row>
        <row r="12327">
          <cell r="AP12327">
            <v>505178</v>
          </cell>
          <cell r="AQ12327">
            <v>1003479</v>
          </cell>
          <cell r="AR12327" t="str">
            <v>sd</v>
          </cell>
          <cell r="AS12327">
            <v>42946</v>
          </cell>
          <cell r="AT12327" t="str">
            <v>Calzada12-POLIZA ESTABILIDAD ACTIVA</v>
          </cell>
          <cell r="AV12327" t="str">
            <v>sc</v>
          </cell>
        </row>
        <row r="12328">
          <cell r="AP12328">
            <v>24120054</v>
          </cell>
          <cell r="AQ12328">
            <v>8012586</v>
          </cell>
          <cell r="AR12328" t="str">
            <v>sd</v>
          </cell>
          <cell r="AS12328">
            <v>43748</v>
          </cell>
          <cell r="AT12328" t="str">
            <v>Anden 1-POLIZA ESTABILIDAD ACTIVA</v>
          </cell>
          <cell r="AV12328" t="str">
            <v>sc</v>
          </cell>
        </row>
        <row r="12329">
          <cell r="AP12329">
            <v>24120054</v>
          </cell>
          <cell r="AQ12329">
            <v>8012586</v>
          </cell>
          <cell r="AR12329" t="str">
            <v>sd</v>
          </cell>
          <cell r="AS12329">
            <v>44099</v>
          </cell>
          <cell r="AT12329" t="str">
            <v>Calzada 2-POLIZA ESTABILIDAD Y CALIDAD ACTIVA</v>
          </cell>
          <cell r="AV12329" t="str">
            <v>sc</v>
          </cell>
        </row>
        <row r="12330">
          <cell r="AP12330">
            <v>24123874</v>
          </cell>
          <cell r="AQ12330">
            <v>50005934</v>
          </cell>
          <cell r="AR12330" t="str">
            <v>sd</v>
          </cell>
          <cell r="AS12330">
            <v>43499</v>
          </cell>
          <cell r="AT12330" t="str">
            <v>-POLIZA ESTABILIDAD ACTIVA</v>
          </cell>
          <cell r="AV12330" t="str">
            <v>sc</v>
          </cell>
        </row>
        <row r="12331">
          <cell r="AP12331">
            <v>903571</v>
          </cell>
          <cell r="AQ12331">
            <v>12000662</v>
          </cell>
          <cell r="AR12331" t="str">
            <v>sd</v>
          </cell>
          <cell r="AS12331">
            <v>44250</v>
          </cell>
          <cell r="AT12331" t="str">
            <v>-POLIZA ESTABILIDAD ACTIVA</v>
          </cell>
          <cell r="AV12331" t="str">
            <v>sc</v>
          </cell>
        </row>
        <row r="12332">
          <cell r="AP12332">
            <v>903571</v>
          </cell>
          <cell r="AQ12332">
            <v>12000662</v>
          </cell>
          <cell r="AR12332" t="str">
            <v>sd</v>
          </cell>
          <cell r="AS12332">
            <v>44250</v>
          </cell>
          <cell r="AT12332" t="str">
            <v>-POLIZA ESTABILIDAD ACTIVA</v>
          </cell>
          <cell r="AV12332" t="str">
            <v>sc</v>
          </cell>
        </row>
        <row r="12333">
          <cell r="AP12333">
            <v>24123864</v>
          </cell>
          <cell r="AQ12333">
            <v>15001497</v>
          </cell>
          <cell r="AR12333" t="str">
            <v>sd</v>
          </cell>
          <cell r="AS12333">
            <v>42999</v>
          </cell>
          <cell r="AT12333" t="str">
            <v>Anden1-11-3 Calzada10-4-6-8 Ciclo2 Sep5-7-9-POLIZA ESTABILIDAD ACTIVA</v>
          </cell>
          <cell r="AV12333" t="str">
            <v>sc</v>
          </cell>
        </row>
        <row r="12334">
          <cell r="AP12334">
            <v>364539</v>
          </cell>
          <cell r="AQ12334">
            <v>7005720</v>
          </cell>
          <cell r="AR12334" t="str">
            <v>sd</v>
          </cell>
          <cell r="AS12334">
            <v>43748</v>
          </cell>
          <cell r="AT12334" t="str">
            <v>Anden 5-POLIZA ESTABILIDAD ACTIVA</v>
          </cell>
          <cell r="AV12334" t="str">
            <v>sc</v>
          </cell>
        </row>
        <row r="12335">
          <cell r="AP12335">
            <v>364539</v>
          </cell>
          <cell r="AQ12335">
            <v>7005720</v>
          </cell>
          <cell r="AR12335" t="str">
            <v>sd</v>
          </cell>
          <cell r="AS12335">
            <v>44048</v>
          </cell>
          <cell r="AT12335" t="str">
            <v>0-POLIZA ESTABILIDAD ACTIVA</v>
          </cell>
          <cell r="AV12335" t="str">
            <v>sc</v>
          </cell>
        </row>
        <row r="12336">
          <cell r="AP12336">
            <v>91011202</v>
          </cell>
          <cell r="AQ12336">
            <v>1006469</v>
          </cell>
          <cell r="AR12336" t="str">
            <v>sd</v>
          </cell>
          <cell r="AS12336">
            <v>43566</v>
          </cell>
          <cell r="AT12336" t="str">
            <v>Puente 8-POLIZA ESTABILIDAD ACTIVA</v>
          </cell>
          <cell r="AV12336" t="str">
            <v>sc</v>
          </cell>
        </row>
        <row r="12337">
          <cell r="AP12337">
            <v>515456</v>
          </cell>
          <cell r="AQ12337">
            <v>8002084</v>
          </cell>
          <cell r="AR12337" t="str">
            <v>sd</v>
          </cell>
          <cell r="AS12337">
            <v>44096</v>
          </cell>
          <cell r="AT12337" t="str">
            <v>Anden 1-POLIZA ESTABILIDAD ACTIVA</v>
          </cell>
          <cell r="AV12337" t="str">
            <v>sc</v>
          </cell>
        </row>
        <row r="12338">
          <cell r="AP12338">
            <v>24121186</v>
          </cell>
          <cell r="AQ12338">
            <v>14001750</v>
          </cell>
          <cell r="AR12338" t="str">
            <v>sd</v>
          </cell>
          <cell r="AS12338">
            <v>44250</v>
          </cell>
          <cell r="AT12338" t="str">
            <v>-POLIZA ESTABILIDAD ACTIVA</v>
          </cell>
          <cell r="AV12338" t="str">
            <v>sc</v>
          </cell>
        </row>
        <row r="12339">
          <cell r="AP12339">
            <v>91018869</v>
          </cell>
          <cell r="AQ12339">
            <v>50006982</v>
          </cell>
          <cell r="AR12339" t="str">
            <v>sd</v>
          </cell>
          <cell r="AS12339">
            <v>42978</v>
          </cell>
          <cell r="AT12339" t="str">
            <v>Anden1-11 Calzada10-2-4-8 Ciclo6 Sep3-5-7-9-POLIZA ESTABILIDAD ACTIVA</v>
          </cell>
          <cell r="AV12339" t="str">
            <v>sc</v>
          </cell>
        </row>
        <row r="12340">
          <cell r="AP12340">
            <v>24122545</v>
          </cell>
          <cell r="AQ12340">
            <v>50006879</v>
          </cell>
          <cell r="AR12340" t="str">
            <v>sd</v>
          </cell>
          <cell r="AS12340">
            <v>44250</v>
          </cell>
          <cell r="AT12340" t="str">
            <v>-POLIZA ESTABILIDAD ACTIVA</v>
          </cell>
          <cell r="AV12340" t="str">
            <v>sc</v>
          </cell>
        </row>
        <row r="12341">
          <cell r="AP12341">
            <v>24120178</v>
          </cell>
          <cell r="AQ12341">
            <v>3000538</v>
          </cell>
          <cell r="AR12341" t="str">
            <v>sd</v>
          </cell>
          <cell r="AS12341">
            <v>43499</v>
          </cell>
          <cell r="AT12341" t="str">
            <v>-POLIZA ESTABILIDAD ACTIVA</v>
          </cell>
          <cell r="AV12341" t="str">
            <v>sc</v>
          </cell>
        </row>
        <row r="12342">
          <cell r="AP12342">
            <v>24121178</v>
          </cell>
          <cell r="AQ12342">
            <v>14001706</v>
          </cell>
          <cell r="AR12342" t="str">
            <v>sd</v>
          </cell>
          <cell r="AS12342">
            <v>44053</v>
          </cell>
          <cell r="AT12342" t="str">
            <v>Puente 12-POLIZA ESTABILIDAD ACTIVA</v>
          </cell>
          <cell r="AV12342" t="str">
            <v>sc</v>
          </cell>
        </row>
        <row r="12343">
          <cell r="AP12343">
            <v>24121178</v>
          </cell>
          <cell r="AQ12343">
            <v>14001706</v>
          </cell>
          <cell r="AR12343" t="str">
            <v>sd</v>
          </cell>
          <cell r="AS12343">
            <v>44018</v>
          </cell>
          <cell r="AT12343" t="str">
            <v>Puente 12-POLIZA ESTABILIDAD ACTIVA</v>
          </cell>
          <cell r="AV12343" t="str">
            <v>sc</v>
          </cell>
        </row>
        <row r="12344">
          <cell r="AP12344">
            <v>24121178</v>
          </cell>
          <cell r="AQ12344">
            <v>14001706</v>
          </cell>
          <cell r="AR12344" t="str">
            <v>sd</v>
          </cell>
          <cell r="AS12344">
            <v>44250</v>
          </cell>
          <cell r="AT12344" t="str">
            <v>-POLIZA ESTABILIDAD ACTIVA</v>
          </cell>
          <cell r="AV12344" t="str">
            <v>sc</v>
          </cell>
        </row>
        <row r="12345">
          <cell r="AP12345">
            <v>505148</v>
          </cell>
          <cell r="AQ12345">
            <v>1003432</v>
          </cell>
          <cell r="AR12345" t="str">
            <v>sd</v>
          </cell>
          <cell r="AS12345">
            <v>44250</v>
          </cell>
          <cell r="AT12345" t="str">
            <v>-POLIZA ESTABILIDAD ACTIVA</v>
          </cell>
          <cell r="AV12345" t="str">
            <v>sc</v>
          </cell>
        </row>
        <row r="12346">
          <cell r="AP12346">
            <v>902948</v>
          </cell>
          <cell r="AQ12346">
            <v>13000255</v>
          </cell>
          <cell r="AR12346" t="str">
            <v>sd</v>
          </cell>
          <cell r="AS12346">
            <v>44250</v>
          </cell>
          <cell r="AT12346" t="str">
            <v>-POLIZA ESTABILIDAD ACTIVA</v>
          </cell>
          <cell r="AV12346" t="str">
            <v>sc</v>
          </cell>
        </row>
        <row r="12347">
          <cell r="AP12347">
            <v>509344</v>
          </cell>
          <cell r="AQ12347">
            <v>8012582</v>
          </cell>
          <cell r="AR12347" t="str">
            <v>sd</v>
          </cell>
          <cell r="AS12347">
            <v>44099</v>
          </cell>
          <cell r="AT12347" t="str">
            <v>Calzada 2-POLIZA ESTABILIDAD Y CALIDAD ACTIVA</v>
          </cell>
          <cell r="AV12347" t="str">
            <v>sc</v>
          </cell>
        </row>
        <row r="12348">
          <cell r="AP12348">
            <v>91013822</v>
          </cell>
          <cell r="AQ12348">
            <v>11012157</v>
          </cell>
          <cell r="AR12348" t="str">
            <v>sd</v>
          </cell>
          <cell r="AS12348">
            <v>43412</v>
          </cell>
          <cell r="AT12348" t="str">
            <v>Anden 1 Cicloruta 2 Separador 3 Calzada 4-POLIZA ESTABILIDAD ACTIVA</v>
          </cell>
          <cell r="AV12348" t="str">
            <v>sc</v>
          </cell>
        </row>
        <row r="12349">
          <cell r="AP12349">
            <v>91014449</v>
          </cell>
          <cell r="AQ12349">
            <v>50004799</v>
          </cell>
          <cell r="AR12349" t="str">
            <v>sd</v>
          </cell>
          <cell r="AS12349">
            <v>43118</v>
          </cell>
          <cell r="AT12349" t="str">
            <v>Anden3 Calzada2-POLIZA ESTABILIDAD ACTIVA</v>
          </cell>
          <cell r="AV12349" t="str">
            <v>VIABLE</v>
          </cell>
        </row>
        <row r="12350">
          <cell r="AP12350">
            <v>91014449</v>
          </cell>
          <cell r="AQ12350">
            <v>50004799</v>
          </cell>
          <cell r="AR12350" t="str">
            <v>sd</v>
          </cell>
          <cell r="AS12350">
            <v>43297</v>
          </cell>
          <cell r="AT12350" t="str">
            <v>anden 1 calzada 2-POLIZA ESTABILIDAD ACTIVA</v>
          </cell>
          <cell r="AV12350" t="str">
            <v>VIABLE</v>
          </cell>
        </row>
        <row r="12351">
          <cell r="AP12351">
            <v>301691</v>
          </cell>
          <cell r="AQ12351">
            <v>5005327</v>
          </cell>
          <cell r="AR12351" t="str">
            <v>sd</v>
          </cell>
          <cell r="AS12351">
            <v>42733</v>
          </cell>
          <cell r="AT12351" t="str">
            <v>Anden1-5 Calzada2-4 Sep3-POLIZA ESTABILIDAD ACTIVA</v>
          </cell>
          <cell r="AV12351" t="str">
            <v>sc</v>
          </cell>
        </row>
        <row r="12352">
          <cell r="AP12352">
            <v>91016017</v>
          </cell>
          <cell r="AQ12352">
            <v>5001579</v>
          </cell>
          <cell r="AR12352" t="str">
            <v>sd</v>
          </cell>
          <cell r="AS12352">
            <v>43307</v>
          </cell>
          <cell r="AT12352" t="str">
            <v>Calzada2-4 Sep3-POLIZA ESTABILIDAD ACTIVA</v>
          </cell>
          <cell r="AV12352" t="str">
            <v>sc</v>
          </cell>
        </row>
        <row r="12353">
          <cell r="AP12353">
            <v>91015870</v>
          </cell>
          <cell r="AQ12353">
            <v>5007935</v>
          </cell>
          <cell r="AR12353" t="str">
            <v>sd</v>
          </cell>
          <cell r="AS12353">
            <v>42733</v>
          </cell>
          <cell r="AT12353" t="str">
            <v>Anden1-5 Calzada2-4 Sep3-POLIZA ESTABILIDAD ACTIVA</v>
          </cell>
          <cell r="AV12353" t="str">
            <v>sc</v>
          </cell>
        </row>
        <row r="12354">
          <cell r="AP12354">
            <v>91016200</v>
          </cell>
          <cell r="AQ12354">
            <v>18002672</v>
          </cell>
          <cell r="AR12354" t="str">
            <v>sd</v>
          </cell>
          <cell r="AS12354">
            <v>42999</v>
          </cell>
          <cell r="AT12354" t="str">
            <v>Anden1-11-3 Calzada10-4-6-8 Ciclo2 Sep5-7-9-POLIZA ESTABILIDAD ACTIVA</v>
          </cell>
          <cell r="AV12354" t="str">
            <v>sc</v>
          </cell>
        </row>
        <row r="12355">
          <cell r="AP12355">
            <v>91018893</v>
          </cell>
          <cell r="AQ12355">
            <v>9001036</v>
          </cell>
          <cell r="AR12355" t="str">
            <v>sd</v>
          </cell>
          <cell r="AS12355">
            <v>42978</v>
          </cell>
          <cell r="AT12355" t="str">
            <v>Anden1-11 Calzada10-2-4-8 Ciclo6 Sep3-5-7-9-POLIZA ESTABILIDAD ACTIVA</v>
          </cell>
          <cell r="AV12355" t="str">
            <v>sc</v>
          </cell>
        </row>
        <row r="12356">
          <cell r="AP12356">
            <v>24120169</v>
          </cell>
          <cell r="AQ12356">
            <v>3000470</v>
          </cell>
          <cell r="AR12356" t="str">
            <v>sd</v>
          </cell>
          <cell r="AS12356">
            <v>43499</v>
          </cell>
          <cell r="AT12356" t="str">
            <v>-POLIZA ESTABILIDAD ACTIVA</v>
          </cell>
          <cell r="AV12356" t="str">
            <v>sc</v>
          </cell>
        </row>
        <row r="12357">
          <cell r="AP12357">
            <v>459405</v>
          </cell>
          <cell r="AQ12357">
            <v>19009616</v>
          </cell>
          <cell r="AR12357" t="str">
            <v>sd</v>
          </cell>
          <cell r="AS12357">
            <v>44466</v>
          </cell>
          <cell r="AT12357" t="str">
            <v>-POLIZA ESTABILIDAD ACTIVA</v>
          </cell>
          <cell r="AV12357" t="str">
            <v>POLIZA ESTABILIDAD activa IDU 1718/14</v>
          </cell>
        </row>
        <row r="12358">
          <cell r="AP12358">
            <v>505658</v>
          </cell>
          <cell r="AQ12358">
            <v>1003192</v>
          </cell>
          <cell r="AR12358" t="str">
            <v>sd</v>
          </cell>
          <cell r="AS12358">
            <v>44250</v>
          </cell>
          <cell r="AT12358" t="str">
            <v>-POLIZA ESTABILIDAD ACTIVA</v>
          </cell>
          <cell r="AV12358" t="str">
            <v>sc</v>
          </cell>
        </row>
        <row r="12359">
          <cell r="AP12359">
            <v>505658</v>
          </cell>
          <cell r="AQ12359">
            <v>1003192</v>
          </cell>
          <cell r="AR12359" t="str">
            <v>sd</v>
          </cell>
          <cell r="AS12359">
            <v>42946</v>
          </cell>
          <cell r="AT12359" t="str">
            <v>Calzada12-POLIZA ESTABILIDAD ACTIVA</v>
          </cell>
          <cell r="AV12359" t="str">
            <v>sc</v>
          </cell>
        </row>
        <row r="12360">
          <cell r="AP12360">
            <v>91016801</v>
          </cell>
          <cell r="AQ12360">
            <v>50006139</v>
          </cell>
          <cell r="AR12360" t="str">
            <v>sd</v>
          </cell>
          <cell r="AS12360">
            <v>44018</v>
          </cell>
          <cell r="AT12360" t="str">
            <v>Calzada 2-POLIZA ESTABILIDAD ACTIVA</v>
          </cell>
          <cell r="AV12360" t="str">
            <v>sc</v>
          </cell>
        </row>
        <row r="12361">
          <cell r="AP12361">
            <v>505645</v>
          </cell>
          <cell r="AQ12361">
            <v>1003061</v>
          </cell>
          <cell r="AR12361" t="str">
            <v>sd</v>
          </cell>
          <cell r="AS12361">
            <v>44250</v>
          </cell>
          <cell r="AT12361" t="str">
            <v>-POLIZA ESTABILIDAD ACTIVA</v>
          </cell>
          <cell r="AV12361" t="str">
            <v>sc</v>
          </cell>
        </row>
        <row r="12362">
          <cell r="AP12362">
            <v>505645</v>
          </cell>
          <cell r="AQ12362">
            <v>1003061</v>
          </cell>
          <cell r="AR12362" t="str">
            <v>sd</v>
          </cell>
          <cell r="AS12362">
            <v>42946</v>
          </cell>
          <cell r="AT12362" t="str">
            <v>Calzada12-POLIZA ESTABILIDAD ACTIVA</v>
          </cell>
          <cell r="AV12362" t="str">
            <v>sc</v>
          </cell>
        </row>
        <row r="12363">
          <cell r="AP12363">
            <v>91010591</v>
          </cell>
          <cell r="AQ12363">
            <v>3001037</v>
          </cell>
          <cell r="AR12363" t="str">
            <v>sd</v>
          </cell>
          <cell r="AS12363">
            <v>42765</v>
          </cell>
          <cell r="AT12363" t="str">
            <v>Anden 1, Calzada2, Separador3, Calzada4, Anden5 -POLIZA ESTABILIDAD ACTIVA</v>
          </cell>
          <cell r="AV12363" t="str">
            <v>sc</v>
          </cell>
        </row>
        <row r="12364">
          <cell r="AP12364">
            <v>24122505</v>
          </cell>
          <cell r="AQ12364">
            <v>50006737</v>
          </cell>
          <cell r="AR12364" t="str">
            <v>sd</v>
          </cell>
          <cell r="AS12364">
            <v>44099</v>
          </cell>
          <cell r="AT12364" t="str">
            <v>Calzada 2-4-6-POLIZA ESTABILIDAD Y CALIDAD ACTIVA</v>
          </cell>
          <cell r="AV12364" t="str">
            <v>sc</v>
          </cell>
        </row>
        <row r="12365">
          <cell r="AP12365">
            <v>518213</v>
          </cell>
          <cell r="AQ12365">
            <v>3002356</v>
          </cell>
          <cell r="AR12365" t="str">
            <v>sd</v>
          </cell>
          <cell r="AS12365">
            <v>43499</v>
          </cell>
          <cell r="AT12365" t="str">
            <v>-POLIZA ESTABILIDAD ACTIVA</v>
          </cell>
          <cell r="AV12365" t="str">
            <v>sc</v>
          </cell>
        </row>
        <row r="12366">
          <cell r="AP12366">
            <v>24122582</v>
          </cell>
          <cell r="AQ12366">
            <v>50006887</v>
          </cell>
          <cell r="AR12366" t="str">
            <v>sd</v>
          </cell>
          <cell r="AS12366">
            <v>44250</v>
          </cell>
          <cell r="AT12366" t="str">
            <v>-POLIZA ESTABILIDAD ACTIVA</v>
          </cell>
          <cell r="AV12366" t="str">
            <v>sc</v>
          </cell>
        </row>
        <row r="12367">
          <cell r="AP12367">
            <v>506180</v>
          </cell>
          <cell r="AQ12367">
            <v>1001394</v>
          </cell>
          <cell r="AR12367" t="str">
            <v>sd</v>
          </cell>
          <cell r="AS12367">
            <v>42946</v>
          </cell>
          <cell r="AT12367" t="str">
            <v>Calzada8-POLIZA ESTABILIDAD ACTIVA</v>
          </cell>
          <cell r="AV12367" t="str">
            <v>sc</v>
          </cell>
        </row>
        <row r="12368">
          <cell r="AP12368">
            <v>24121179</v>
          </cell>
          <cell r="AQ12368">
            <v>14001706</v>
          </cell>
          <cell r="AR12368" t="str">
            <v>sd</v>
          </cell>
          <cell r="AS12368">
            <v>44053</v>
          </cell>
          <cell r="AT12368" t="str">
            <v>Puente 12-POLIZA ESTABILIDAD ACTIVA</v>
          </cell>
          <cell r="AV12368" t="str">
            <v>sc</v>
          </cell>
        </row>
        <row r="12369">
          <cell r="AP12369">
            <v>24121179</v>
          </cell>
          <cell r="AQ12369">
            <v>14001706</v>
          </cell>
          <cell r="AR12369" t="str">
            <v>sd</v>
          </cell>
          <cell r="AS12369">
            <v>44018</v>
          </cell>
          <cell r="AT12369" t="str">
            <v>Puente 12-POLIZA ESTABILIDAD ACTIVA</v>
          </cell>
          <cell r="AV12369" t="str">
            <v>sc</v>
          </cell>
        </row>
        <row r="12370">
          <cell r="AP12370">
            <v>24121179</v>
          </cell>
          <cell r="AQ12370">
            <v>14001706</v>
          </cell>
          <cell r="AR12370" t="str">
            <v>sd</v>
          </cell>
          <cell r="AS12370">
            <v>44250</v>
          </cell>
          <cell r="AT12370" t="str">
            <v>-POLIZA ESTABILIDAD ACTIVA</v>
          </cell>
          <cell r="AV12370" t="str">
            <v>sc</v>
          </cell>
        </row>
        <row r="12371">
          <cell r="AP12371">
            <v>91016205</v>
          </cell>
          <cell r="AQ12371">
            <v>4007434</v>
          </cell>
          <cell r="AR12371" t="str">
            <v>sd</v>
          </cell>
          <cell r="AS12371">
            <v>42999</v>
          </cell>
          <cell r="AT12371" t="str">
            <v>Anden1-11-3 Calzada10-4-6-8 Ciclo2 Sep5-7-9-POLIZA ESTABILIDAD ACTIVA</v>
          </cell>
          <cell r="AV12371" t="str">
            <v>sc</v>
          </cell>
        </row>
        <row r="12372">
          <cell r="AP12372">
            <v>24119936</v>
          </cell>
          <cell r="AQ12372">
            <v>8002993</v>
          </cell>
          <cell r="AR12372" t="str">
            <v>sd</v>
          </cell>
          <cell r="AS12372">
            <v>44099</v>
          </cell>
          <cell r="AT12372" t="str">
            <v>Calzada 2-4-6-POLIZA ESTABILIDAD Y CALIDAD ACTIVA</v>
          </cell>
          <cell r="AV12372" t="str">
            <v>sc</v>
          </cell>
        </row>
        <row r="12373">
          <cell r="AP12373">
            <v>24189723</v>
          </cell>
          <cell r="AQ12373">
            <v>50006738</v>
          </cell>
          <cell r="AR12373" t="str">
            <v>sd</v>
          </cell>
          <cell r="AS12373">
            <v>44099</v>
          </cell>
          <cell r="AT12373" t="str">
            <v>Calzada 2-4-6-POLIZA ESTABILIDAD Y CALIDAD ACTIVA</v>
          </cell>
          <cell r="AV12373" t="str">
            <v>sc</v>
          </cell>
        </row>
        <row r="12374">
          <cell r="AP12374">
            <v>24121899</v>
          </cell>
          <cell r="AQ12374">
            <v>50005953</v>
          </cell>
          <cell r="AR12374" t="str">
            <v>sd</v>
          </cell>
          <cell r="AS12374">
            <v>43163</v>
          </cell>
          <cell r="AT12374" t="str">
            <v>Calzada2-POLIZA ESTABILIDAD ACTIVA</v>
          </cell>
          <cell r="AV12374" t="str">
            <v>sc</v>
          </cell>
        </row>
        <row r="12375">
          <cell r="AP12375">
            <v>24121699</v>
          </cell>
          <cell r="AQ12375">
            <v>50002316</v>
          </cell>
          <cell r="AR12375" t="str">
            <v>sd</v>
          </cell>
          <cell r="AS12375">
            <v>44250</v>
          </cell>
          <cell r="AT12375" t="str">
            <v>-POLIZA ESTABILIDAD ACTIVA</v>
          </cell>
          <cell r="AV12375" t="str">
            <v>sc</v>
          </cell>
        </row>
        <row r="12376">
          <cell r="AP12376">
            <v>24121699</v>
          </cell>
          <cell r="AQ12376">
            <v>50002316</v>
          </cell>
          <cell r="AR12376" t="str">
            <v>sd</v>
          </cell>
          <cell r="AS12376">
            <v>44250</v>
          </cell>
          <cell r="AT12376" t="str">
            <v>-POLIZA ESTABILIDAD ACTIVA</v>
          </cell>
          <cell r="AV12376" t="str">
            <v>sc</v>
          </cell>
        </row>
        <row r="12377">
          <cell r="AP12377">
            <v>91011048</v>
          </cell>
          <cell r="AQ12377">
            <v>11012137</v>
          </cell>
          <cell r="AR12377" t="str">
            <v>sd</v>
          </cell>
          <cell r="AS12377">
            <v>43797</v>
          </cell>
          <cell r="AT12377" t="str">
            <v>Calzada 2-6-POLIZA ESTABILIDAD ACTIVA</v>
          </cell>
          <cell r="AV12377" t="str">
            <v>sc</v>
          </cell>
        </row>
        <row r="12378">
          <cell r="AP12378">
            <v>91011276</v>
          </cell>
          <cell r="AQ12378">
            <v>3002464</v>
          </cell>
          <cell r="AR12378" t="str">
            <v>sd</v>
          </cell>
          <cell r="AS12378">
            <v>42765</v>
          </cell>
          <cell r="AT12378" t="str">
            <v>Anden 1, Calzada2, Separador3, Calzada4, Anden5 -POLIZA ESTABILIDAD ACTIVA</v>
          </cell>
          <cell r="AV12378" t="str">
            <v>sc</v>
          </cell>
        </row>
        <row r="12379">
          <cell r="AP12379">
            <v>91011755</v>
          </cell>
          <cell r="AQ12379">
            <v>4000006</v>
          </cell>
          <cell r="AR12379" t="str">
            <v>sd</v>
          </cell>
          <cell r="AS12379">
            <v>42999</v>
          </cell>
          <cell r="AT12379" t="str">
            <v>Anden1-11-3 Calzada10-4-6-8 Ciclo2 Sep5-7-9-POLIZA ESTABILIDAD ACTIVA</v>
          </cell>
          <cell r="AV12379" t="str">
            <v>sc</v>
          </cell>
        </row>
        <row r="12380">
          <cell r="AP12380">
            <v>903000</v>
          </cell>
          <cell r="AQ12380">
            <v>13002595</v>
          </cell>
          <cell r="AR12380" t="str">
            <v>sd</v>
          </cell>
          <cell r="AS12380">
            <v>44250</v>
          </cell>
          <cell r="AT12380" t="str">
            <v>-POLIZA ESTABILIDAD ACTIVA</v>
          </cell>
          <cell r="AV12380" t="str">
            <v>sc</v>
          </cell>
        </row>
        <row r="12381">
          <cell r="AP12381">
            <v>91013357</v>
          </cell>
          <cell r="AQ12381">
            <v>14000828</v>
          </cell>
          <cell r="AR12381" t="str">
            <v>sd</v>
          </cell>
          <cell r="AS12381">
            <v>44172</v>
          </cell>
          <cell r="AT12381" t="str">
            <v>Calzada 4-6 Separador 5-POLIZA ESTABILIDAD ACTIVA</v>
          </cell>
          <cell r="AV12381" t="str">
            <v>sc</v>
          </cell>
        </row>
        <row r="12382">
          <cell r="AP12382">
            <v>24121555</v>
          </cell>
          <cell r="AQ12382">
            <v>19013016</v>
          </cell>
          <cell r="AR12382" t="str">
            <v>sd</v>
          </cell>
          <cell r="AS12382">
            <v>44018</v>
          </cell>
          <cell r="AT12382" t="str">
            <v>Calzada 2-POLIZA ESTABILIDAD ACTIVA</v>
          </cell>
          <cell r="AV12382" t="str">
            <v>sc</v>
          </cell>
        </row>
        <row r="12383">
          <cell r="AP12383">
            <v>24120175</v>
          </cell>
          <cell r="AQ12383">
            <v>3000501</v>
          </cell>
          <cell r="AR12383" t="str">
            <v>sd</v>
          </cell>
          <cell r="AS12383">
            <v>43499</v>
          </cell>
          <cell r="AT12383" t="str">
            <v>-POLIZA ESTABILIDAD ACTIVA</v>
          </cell>
          <cell r="AV12383" t="str">
            <v>sc</v>
          </cell>
        </row>
        <row r="12384">
          <cell r="AP12384">
            <v>24122574</v>
          </cell>
          <cell r="AQ12384">
            <v>50006885</v>
          </cell>
          <cell r="AR12384" t="str">
            <v>sd</v>
          </cell>
          <cell r="AS12384">
            <v>44250</v>
          </cell>
          <cell r="AT12384" t="str">
            <v>-POLIZA ESTABILIDAD ACTIVA</v>
          </cell>
          <cell r="AV12384" t="str">
            <v>sc</v>
          </cell>
        </row>
        <row r="12385">
          <cell r="AP12385">
            <v>24123862</v>
          </cell>
          <cell r="AQ12385">
            <v>15001414</v>
          </cell>
          <cell r="AR12385" t="str">
            <v>sd</v>
          </cell>
          <cell r="AS12385">
            <v>42999</v>
          </cell>
          <cell r="AT12385" t="str">
            <v>Anden1-11-3 Calzada10-4-6-8 Ciclo2 Sep5-7-9-POLIZA ESTABILIDAD ACTIVA</v>
          </cell>
          <cell r="AV12385" t="str">
            <v>sc</v>
          </cell>
        </row>
        <row r="12386">
          <cell r="AP12386">
            <v>506019</v>
          </cell>
          <cell r="AQ12386">
            <v>1006255</v>
          </cell>
          <cell r="AR12386" t="str">
            <v>sd</v>
          </cell>
          <cell r="AS12386">
            <v>44250</v>
          </cell>
          <cell r="AT12386" t="str">
            <v>-POLIZA ESTABILIDAD ACTIVA</v>
          </cell>
          <cell r="AV12386" t="str">
            <v>sc</v>
          </cell>
        </row>
        <row r="12387">
          <cell r="AP12387">
            <v>518234</v>
          </cell>
          <cell r="AQ12387">
            <v>50008233</v>
          </cell>
          <cell r="AR12387" t="str">
            <v>sd</v>
          </cell>
          <cell r="AS12387">
            <v>43499</v>
          </cell>
          <cell r="AT12387" t="str">
            <v>-POLIZA ESTABILIDAD ACTIVA</v>
          </cell>
          <cell r="AV12387" t="str">
            <v>sc</v>
          </cell>
        </row>
        <row r="12388">
          <cell r="AP12388">
            <v>24121164</v>
          </cell>
          <cell r="AQ12388">
            <v>14001308</v>
          </cell>
          <cell r="AR12388" t="str">
            <v>sd</v>
          </cell>
          <cell r="AS12388">
            <v>44172</v>
          </cell>
          <cell r="AT12388" t="str">
            <v>Calzada 4-6-POLIZA ESTABILIDAD ACTIVA</v>
          </cell>
          <cell r="AV12388" t="str">
            <v>sc</v>
          </cell>
        </row>
        <row r="12389">
          <cell r="AP12389">
            <v>355919</v>
          </cell>
          <cell r="AQ12389">
            <v>7002262</v>
          </cell>
          <cell r="AR12389">
            <v>7</v>
          </cell>
          <cell r="AS12389">
            <v>0</v>
          </cell>
          <cell r="AT12389">
            <v>0</v>
          </cell>
          <cell r="AU12389">
            <v>0</v>
          </cell>
          <cell r="AV12389" t="str">
            <v>VIABLE</v>
          </cell>
        </row>
        <row r="12390">
          <cell r="AP12390">
            <v>355838</v>
          </cell>
          <cell r="AQ12390">
            <v>7002234</v>
          </cell>
          <cell r="AR12390">
            <v>7</v>
          </cell>
          <cell r="AS12390">
            <v>0</v>
          </cell>
          <cell r="AT12390">
            <v>0</v>
          </cell>
          <cell r="AU12390">
            <v>0</v>
          </cell>
          <cell r="AV12390" t="str">
            <v>Proyectos en Factibilidad:Troncal Cali</v>
          </cell>
        </row>
        <row r="12391">
          <cell r="AP12391">
            <v>901273</v>
          </cell>
          <cell r="AQ12391">
            <v>30000647</v>
          </cell>
          <cell r="AR12391">
            <v>7</v>
          </cell>
          <cell r="AS12391">
            <v>42313</v>
          </cell>
          <cell r="AT12391" t="str">
            <v>IDU-57-2012 Terminado Acciones de Movilidad IDU Circuito Movilidad  -</v>
          </cell>
          <cell r="AU12391">
            <v>0</v>
          </cell>
          <cell r="AV12391" t="str">
            <v>Proyectos en Factibilidad:Troncal Cali</v>
          </cell>
        </row>
        <row r="12392">
          <cell r="AP12392">
            <v>902186</v>
          </cell>
          <cell r="AQ12392">
            <v>7008628</v>
          </cell>
          <cell r="AR12392">
            <v>7</v>
          </cell>
          <cell r="AS12392">
            <v>0</v>
          </cell>
          <cell r="AT12392">
            <v>0</v>
          </cell>
          <cell r="AU12392">
            <v>0</v>
          </cell>
          <cell r="AV12392" t="str">
            <v>VIABLE</v>
          </cell>
        </row>
        <row r="12393">
          <cell r="AP12393">
            <v>364949</v>
          </cell>
          <cell r="AQ12393">
            <v>7005884</v>
          </cell>
          <cell r="AR12393">
            <v>7</v>
          </cell>
          <cell r="AS12393">
            <v>0</v>
          </cell>
          <cell r="AT12393">
            <v>0</v>
          </cell>
          <cell r="AU12393">
            <v>0</v>
          </cell>
          <cell r="AV12393" t="str">
            <v>VIABLE</v>
          </cell>
        </row>
        <row r="12394">
          <cell r="AP12394">
            <v>363559</v>
          </cell>
          <cell r="AQ12394">
            <v>7005338</v>
          </cell>
          <cell r="AR12394">
            <v>7</v>
          </cell>
          <cell r="AS12394">
            <v>0</v>
          </cell>
          <cell r="AT12394">
            <v>0</v>
          </cell>
          <cell r="AU12394">
            <v>0</v>
          </cell>
          <cell r="AV12394" t="str">
            <v>VIABLE</v>
          </cell>
        </row>
        <row r="12395">
          <cell r="AP12395">
            <v>91010252</v>
          </cell>
          <cell r="AQ12395">
            <v>50006592</v>
          </cell>
          <cell r="AR12395">
            <v>7</v>
          </cell>
          <cell r="AS12395">
            <v>0</v>
          </cell>
          <cell r="AT12395">
            <v>0</v>
          </cell>
          <cell r="AU12395">
            <v>0</v>
          </cell>
          <cell r="AV12395" t="str">
            <v>VIABLE</v>
          </cell>
        </row>
        <row r="12396">
          <cell r="AP12396">
            <v>363370</v>
          </cell>
          <cell r="AQ12396">
            <v>7005253</v>
          </cell>
          <cell r="AR12396">
            <v>7</v>
          </cell>
          <cell r="AS12396">
            <v>0</v>
          </cell>
          <cell r="AT12396">
            <v>0</v>
          </cell>
          <cell r="AU12396">
            <v>0</v>
          </cell>
          <cell r="AV12396" t="str">
            <v>VIABLE</v>
          </cell>
        </row>
        <row r="12397">
          <cell r="AP12397">
            <v>363499</v>
          </cell>
          <cell r="AQ12397">
            <v>7005315</v>
          </cell>
          <cell r="AR12397">
            <v>7</v>
          </cell>
          <cell r="AS12397">
            <v>0</v>
          </cell>
          <cell r="AT12397">
            <v>0</v>
          </cell>
          <cell r="AU12397">
            <v>0</v>
          </cell>
          <cell r="AV12397" t="str">
            <v>VIABLE</v>
          </cell>
        </row>
        <row r="12398">
          <cell r="AP12398">
            <v>363307</v>
          </cell>
          <cell r="AQ12398">
            <v>7005229</v>
          </cell>
          <cell r="AR12398">
            <v>7</v>
          </cell>
          <cell r="AS12398">
            <v>0</v>
          </cell>
          <cell r="AT12398">
            <v>0</v>
          </cell>
          <cell r="AU12398">
            <v>0</v>
          </cell>
          <cell r="AV12398" t="str">
            <v>RESERVADO FDL 2016</v>
          </cell>
        </row>
        <row r="12399">
          <cell r="AP12399">
            <v>91010253</v>
          </cell>
          <cell r="AQ12399">
            <v>50006593</v>
          </cell>
          <cell r="AR12399">
            <v>7</v>
          </cell>
          <cell r="AS12399">
            <v>0</v>
          </cell>
          <cell r="AT12399">
            <v>0</v>
          </cell>
          <cell r="AU12399">
            <v>0</v>
          </cell>
          <cell r="AV12399" t="str">
            <v>VIABLE</v>
          </cell>
        </row>
        <row r="12400">
          <cell r="AP12400">
            <v>370262</v>
          </cell>
          <cell r="AQ12400">
            <v>7007924</v>
          </cell>
          <cell r="AR12400">
            <v>7</v>
          </cell>
          <cell r="AS12400">
            <v>0</v>
          </cell>
          <cell r="AT12400">
            <v>0</v>
          </cell>
          <cell r="AU12400">
            <v>0</v>
          </cell>
          <cell r="AV12400" t="str">
            <v>VIABLE</v>
          </cell>
        </row>
        <row r="12401">
          <cell r="AP12401">
            <v>91012663</v>
          </cell>
          <cell r="AQ12401">
            <v>7000761</v>
          </cell>
          <cell r="AR12401">
            <v>7</v>
          </cell>
          <cell r="AS12401">
            <v>0</v>
          </cell>
          <cell r="AT12401">
            <v>0</v>
          </cell>
          <cell r="AU12401">
            <v>0</v>
          </cell>
          <cell r="AV12401" t="str">
            <v>VIABLE</v>
          </cell>
        </row>
        <row r="12402">
          <cell r="AP12402">
            <v>351463</v>
          </cell>
          <cell r="AQ12402">
            <v>7000574</v>
          </cell>
          <cell r="AR12402">
            <v>7</v>
          </cell>
          <cell r="AS12402">
            <v>0</v>
          </cell>
          <cell r="AT12402">
            <v>0</v>
          </cell>
          <cell r="AU12402">
            <v>0</v>
          </cell>
          <cell r="AV12402" t="str">
            <v>VIABLE</v>
          </cell>
        </row>
        <row r="12403">
          <cell r="AP12403">
            <v>91012621</v>
          </cell>
          <cell r="AQ12403">
            <v>7000442</v>
          </cell>
          <cell r="AR12403">
            <v>7</v>
          </cell>
          <cell r="AS12403">
            <v>0</v>
          </cell>
          <cell r="AT12403">
            <v>0</v>
          </cell>
          <cell r="AU12403">
            <v>0</v>
          </cell>
          <cell r="AV12403" t="str">
            <v>VIABLE</v>
          </cell>
        </row>
        <row r="12404">
          <cell r="AP12404">
            <v>91012685</v>
          </cell>
          <cell r="AQ12404">
            <v>50006781</v>
          </cell>
          <cell r="AR12404">
            <v>7</v>
          </cell>
          <cell r="AS12404">
            <v>0</v>
          </cell>
          <cell r="AT12404">
            <v>0</v>
          </cell>
          <cell r="AU12404">
            <v>0</v>
          </cell>
          <cell r="AV12404" t="str">
            <v>VIABLE</v>
          </cell>
        </row>
        <row r="12405">
          <cell r="AP12405">
            <v>91012889</v>
          </cell>
          <cell r="AQ12405">
            <v>7008190</v>
          </cell>
          <cell r="AR12405">
            <v>7</v>
          </cell>
          <cell r="AS12405">
            <v>0</v>
          </cell>
          <cell r="AT12405">
            <v>0</v>
          </cell>
          <cell r="AU12405">
            <v>0</v>
          </cell>
          <cell r="AV12405" t="str">
            <v>VIABLE</v>
          </cell>
        </row>
        <row r="12406">
          <cell r="AP12406">
            <v>351163</v>
          </cell>
          <cell r="AQ12406">
            <v>7000430</v>
          </cell>
          <cell r="AR12406">
            <v>7</v>
          </cell>
          <cell r="AS12406">
            <v>0</v>
          </cell>
          <cell r="AT12406">
            <v>0</v>
          </cell>
          <cell r="AU12406">
            <v>0</v>
          </cell>
          <cell r="AV12406" t="str">
            <v>VIABLE</v>
          </cell>
        </row>
        <row r="12407">
          <cell r="AP12407">
            <v>91012643</v>
          </cell>
          <cell r="AQ12407">
            <v>7007921</v>
          </cell>
          <cell r="AR12407">
            <v>7</v>
          </cell>
          <cell r="AS12407">
            <v>0</v>
          </cell>
          <cell r="AT12407">
            <v>0</v>
          </cell>
          <cell r="AU12407">
            <v>0</v>
          </cell>
          <cell r="AV12407" t="str">
            <v>VIABLE</v>
          </cell>
        </row>
        <row r="12408">
          <cell r="AP12408">
            <v>91012887</v>
          </cell>
          <cell r="AQ12408">
            <v>7008190</v>
          </cell>
          <cell r="AR12408">
            <v>7</v>
          </cell>
          <cell r="AS12408">
            <v>0</v>
          </cell>
          <cell r="AT12408">
            <v>0</v>
          </cell>
          <cell r="AU12408">
            <v>0</v>
          </cell>
          <cell r="AV12408" t="str">
            <v>VIABLE</v>
          </cell>
        </row>
        <row r="12409">
          <cell r="AP12409">
            <v>91012657</v>
          </cell>
          <cell r="AQ12409">
            <v>50006817</v>
          </cell>
          <cell r="AR12409">
            <v>7</v>
          </cell>
          <cell r="AS12409">
            <v>0</v>
          </cell>
          <cell r="AT12409">
            <v>0</v>
          </cell>
          <cell r="AU12409">
            <v>0</v>
          </cell>
          <cell r="AV12409" t="str">
            <v>VIABLE</v>
          </cell>
        </row>
        <row r="12410">
          <cell r="AP12410">
            <v>91012644</v>
          </cell>
          <cell r="AQ12410">
            <v>7007924</v>
          </cell>
          <cell r="AR12410">
            <v>7</v>
          </cell>
          <cell r="AS12410">
            <v>0</v>
          </cell>
          <cell r="AT12410">
            <v>0</v>
          </cell>
          <cell r="AU12410">
            <v>0</v>
          </cell>
          <cell r="AV12410" t="str">
            <v>VIABLE</v>
          </cell>
        </row>
        <row r="12411">
          <cell r="AP12411">
            <v>91012632</v>
          </cell>
          <cell r="AQ12411">
            <v>7007923</v>
          </cell>
          <cell r="AR12411">
            <v>7</v>
          </cell>
          <cell r="AS12411">
            <v>0</v>
          </cell>
          <cell r="AT12411">
            <v>0</v>
          </cell>
          <cell r="AU12411">
            <v>0</v>
          </cell>
          <cell r="AV12411" t="str">
            <v>VIABLE</v>
          </cell>
        </row>
        <row r="12412">
          <cell r="AP12412">
            <v>351431</v>
          </cell>
          <cell r="AQ12412">
            <v>7000553</v>
          </cell>
          <cell r="AR12412">
            <v>7</v>
          </cell>
          <cell r="AS12412">
            <v>0</v>
          </cell>
          <cell r="AT12412">
            <v>0</v>
          </cell>
          <cell r="AU12412">
            <v>0</v>
          </cell>
          <cell r="AV12412" t="str">
            <v>VIABLE</v>
          </cell>
        </row>
        <row r="12413">
          <cell r="AP12413">
            <v>91012616</v>
          </cell>
          <cell r="AQ12413">
            <v>7000430</v>
          </cell>
          <cell r="AR12413">
            <v>7</v>
          </cell>
          <cell r="AS12413">
            <v>0</v>
          </cell>
          <cell r="AT12413">
            <v>0</v>
          </cell>
          <cell r="AU12413">
            <v>0</v>
          </cell>
          <cell r="AV12413" t="str">
            <v>VIABLE</v>
          </cell>
        </row>
        <row r="12414">
          <cell r="AP12414">
            <v>91012633</v>
          </cell>
          <cell r="AQ12414">
            <v>7000456</v>
          </cell>
          <cell r="AR12414">
            <v>7</v>
          </cell>
          <cell r="AS12414">
            <v>0</v>
          </cell>
          <cell r="AT12414">
            <v>0</v>
          </cell>
          <cell r="AU12414">
            <v>0</v>
          </cell>
          <cell r="AV12414" t="str">
            <v>VIABLE</v>
          </cell>
        </row>
        <row r="12415">
          <cell r="AP12415">
            <v>351130</v>
          </cell>
          <cell r="AQ12415">
            <v>7000418</v>
          </cell>
          <cell r="AR12415">
            <v>7</v>
          </cell>
          <cell r="AS12415">
            <v>0</v>
          </cell>
          <cell r="AT12415">
            <v>0</v>
          </cell>
          <cell r="AU12415">
            <v>0</v>
          </cell>
          <cell r="AV12415" t="str">
            <v>VIABLE</v>
          </cell>
        </row>
        <row r="12416">
          <cell r="AP12416">
            <v>91012681</v>
          </cell>
          <cell r="AQ12416">
            <v>50006781</v>
          </cell>
          <cell r="AR12416">
            <v>7</v>
          </cell>
          <cell r="AS12416">
            <v>0</v>
          </cell>
          <cell r="AT12416">
            <v>0</v>
          </cell>
          <cell r="AU12416">
            <v>0</v>
          </cell>
          <cell r="AV12416" t="str">
            <v>VIABLE</v>
          </cell>
        </row>
        <row r="12417">
          <cell r="AP12417">
            <v>91012638</v>
          </cell>
          <cell r="AQ12417">
            <v>7000418</v>
          </cell>
          <cell r="AR12417">
            <v>7</v>
          </cell>
          <cell r="AS12417">
            <v>0</v>
          </cell>
          <cell r="AT12417">
            <v>0</v>
          </cell>
          <cell r="AU12417">
            <v>0</v>
          </cell>
          <cell r="AV12417" t="str">
            <v>VIABLE</v>
          </cell>
        </row>
        <row r="12418">
          <cell r="AP12418">
            <v>370259</v>
          </cell>
          <cell r="AQ12418">
            <v>7007923</v>
          </cell>
          <cell r="AR12418">
            <v>7</v>
          </cell>
          <cell r="AS12418">
            <v>0</v>
          </cell>
          <cell r="AT12418">
            <v>0</v>
          </cell>
          <cell r="AU12418">
            <v>0</v>
          </cell>
          <cell r="AV12418" t="str">
            <v>VIABLE</v>
          </cell>
        </row>
        <row r="12419">
          <cell r="AP12419">
            <v>91012888</v>
          </cell>
          <cell r="AQ12419">
            <v>7007922</v>
          </cell>
          <cell r="AR12419">
            <v>7</v>
          </cell>
          <cell r="AS12419">
            <v>0</v>
          </cell>
          <cell r="AT12419">
            <v>0</v>
          </cell>
          <cell r="AU12419">
            <v>0</v>
          </cell>
          <cell r="AV12419" t="str">
            <v>VIABLE</v>
          </cell>
        </row>
        <row r="12420">
          <cell r="AP12420">
            <v>351938</v>
          </cell>
          <cell r="AQ12420">
            <v>7000761</v>
          </cell>
          <cell r="AR12420">
            <v>7</v>
          </cell>
          <cell r="AS12420">
            <v>0</v>
          </cell>
          <cell r="AT12420">
            <v>0</v>
          </cell>
          <cell r="AU12420">
            <v>0</v>
          </cell>
          <cell r="AV12420" t="str">
            <v>VIABLE</v>
          </cell>
        </row>
        <row r="12421">
          <cell r="AP12421">
            <v>91012886</v>
          </cell>
          <cell r="AQ12421">
            <v>7008190</v>
          </cell>
          <cell r="AR12421">
            <v>7</v>
          </cell>
          <cell r="AS12421">
            <v>0</v>
          </cell>
          <cell r="AT12421">
            <v>0</v>
          </cell>
          <cell r="AU12421">
            <v>0</v>
          </cell>
          <cell r="AV12421" t="str">
            <v>VIABLE</v>
          </cell>
        </row>
        <row r="12422">
          <cell r="AP12422">
            <v>91012626</v>
          </cell>
          <cell r="AQ12422">
            <v>7007921</v>
          </cell>
          <cell r="AR12422">
            <v>7</v>
          </cell>
          <cell r="AS12422">
            <v>0</v>
          </cell>
          <cell r="AT12422">
            <v>0</v>
          </cell>
          <cell r="AU12422">
            <v>0</v>
          </cell>
          <cell r="AV12422" t="str">
            <v>VIABLE</v>
          </cell>
        </row>
        <row r="12423">
          <cell r="AP12423">
            <v>91012689</v>
          </cell>
          <cell r="AQ12423">
            <v>50006817</v>
          </cell>
          <cell r="AR12423">
            <v>7</v>
          </cell>
          <cell r="AS12423">
            <v>0</v>
          </cell>
          <cell r="AT12423">
            <v>0</v>
          </cell>
          <cell r="AU12423">
            <v>0</v>
          </cell>
          <cell r="AV12423" t="str">
            <v>VIABLE</v>
          </cell>
        </row>
        <row r="12424">
          <cell r="AP12424">
            <v>351461</v>
          </cell>
          <cell r="AQ12424">
            <v>7000574</v>
          </cell>
          <cell r="AR12424">
            <v>7</v>
          </cell>
          <cell r="AS12424">
            <v>0</v>
          </cell>
          <cell r="AT12424">
            <v>0</v>
          </cell>
          <cell r="AU12424">
            <v>0</v>
          </cell>
          <cell r="AV12424" t="str">
            <v>VIABLE</v>
          </cell>
        </row>
        <row r="12425">
          <cell r="AP12425">
            <v>351193</v>
          </cell>
          <cell r="AQ12425">
            <v>7000442</v>
          </cell>
          <cell r="AR12425">
            <v>7</v>
          </cell>
          <cell r="AS12425">
            <v>0</v>
          </cell>
          <cell r="AT12425">
            <v>0</v>
          </cell>
          <cell r="AU12425">
            <v>0</v>
          </cell>
          <cell r="AV12425" t="str">
            <v>VIABLE</v>
          </cell>
        </row>
        <row r="12426">
          <cell r="AP12426">
            <v>351223</v>
          </cell>
          <cell r="AQ12426">
            <v>7000456</v>
          </cell>
          <cell r="AR12426">
            <v>7</v>
          </cell>
          <cell r="AS12426">
            <v>0</v>
          </cell>
          <cell r="AT12426">
            <v>0</v>
          </cell>
          <cell r="AU12426">
            <v>0</v>
          </cell>
          <cell r="AV12426" t="str">
            <v>VIABLE</v>
          </cell>
        </row>
        <row r="12427">
          <cell r="AP12427">
            <v>91012628</v>
          </cell>
          <cell r="AQ12427">
            <v>7000553</v>
          </cell>
          <cell r="AR12427">
            <v>7</v>
          </cell>
          <cell r="AS12427">
            <v>0</v>
          </cell>
          <cell r="AT12427">
            <v>0</v>
          </cell>
          <cell r="AU12427">
            <v>0</v>
          </cell>
          <cell r="AV12427" t="str">
            <v>VIABLE</v>
          </cell>
        </row>
        <row r="12428">
          <cell r="AP12428">
            <v>471538</v>
          </cell>
          <cell r="AQ12428">
            <v>7008147</v>
          </cell>
          <cell r="AR12428">
            <v>7</v>
          </cell>
          <cell r="AS12428">
            <v>42515</v>
          </cell>
          <cell r="AT12428" t="str">
            <v>IDU-2128-2013 Terminado Conservacion IDU Circuito Movilidad SD -</v>
          </cell>
          <cell r="AU12428">
            <v>0</v>
          </cell>
          <cell r="AV12428" t="str">
            <v>VIABLE</v>
          </cell>
        </row>
        <row r="12429">
          <cell r="AP12429">
            <v>473568</v>
          </cell>
          <cell r="AQ12429">
            <v>7008146</v>
          </cell>
          <cell r="AR12429">
            <v>7</v>
          </cell>
          <cell r="AS12429">
            <v>42515</v>
          </cell>
          <cell r="AT12429" t="str">
            <v>IDU-2128-2013 Terminado Conservacion IDU Circuito Movilidad SD -</v>
          </cell>
          <cell r="AU12429">
            <v>0</v>
          </cell>
          <cell r="AV12429" t="str">
            <v>VIABLE</v>
          </cell>
        </row>
        <row r="12430">
          <cell r="AP12430">
            <v>471537</v>
          </cell>
          <cell r="AQ12430">
            <v>7008145</v>
          </cell>
          <cell r="AR12430">
            <v>7</v>
          </cell>
          <cell r="AS12430">
            <v>42515</v>
          </cell>
          <cell r="AT12430" t="str">
            <v>IDU-2128-2013 Terminado Conservacion IDU Circuito Movilidad SD -</v>
          </cell>
          <cell r="AU12430">
            <v>0</v>
          </cell>
          <cell r="AV12430" t="str">
            <v>VIABLE</v>
          </cell>
        </row>
        <row r="12431">
          <cell r="AP12431">
            <v>354997</v>
          </cell>
          <cell r="AQ12431">
            <v>7001895</v>
          </cell>
          <cell r="AR12431">
            <v>7</v>
          </cell>
          <cell r="AS12431">
            <v>42515</v>
          </cell>
          <cell r="AT12431" t="str">
            <v>IDU-2128-2013 Terminado Conservacion IDU Circuito Movilidad SD -</v>
          </cell>
          <cell r="AU12431">
            <v>0</v>
          </cell>
          <cell r="AV12431" t="str">
            <v>VIABLE</v>
          </cell>
        </row>
        <row r="12432">
          <cell r="AP12432">
            <v>354706</v>
          </cell>
          <cell r="AQ12432">
            <v>7001774</v>
          </cell>
          <cell r="AR12432">
            <v>7</v>
          </cell>
          <cell r="AS12432">
            <v>42515</v>
          </cell>
          <cell r="AT12432" t="str">
            <v>IDU-2128-2013 Terminado Conservacion IDU Circuito Movilidad SD -</v>
          </cell>
          <cell r="AU12432">
            <v>0</v>
          </cell>
          <cell r="AV12432" t="str">
            <v>VIABLE</v>
          </cell>
        </row>
        <row r="12433">
          <cell r="AP12433">
            <v>901243</v>
          </cell>
          <cell r="AQ12433">
            <v>30000210</v>
          </cell>
          <cell r="AR12433">
            <v>7</v>
          </cell>
          <cell r="AS12433">
            <v>42515</v>
          </cell>
          <cell r="AT12433" t="str">
            <v>IDU-2128-2013 Terminado Conservacion IDU Circuito Movilidad SD -</v>
          </cell>
          <cell r="AU12433">
            <v>0</v>
          </cell>
          <cell r="AV12433" t="str">
            <v>Proyectos en Factibilidad:Troncal Cali</v>
          </cell>
        </row>
        <row r="12434">
          <cell r="AP12434">
            <v>362409</v>
          </cell>
          <cell r="AQ12434">
            <v>7004878</v>
          </cell>
          <cell r="AR12434">
            <v>7</v>
          </cell>
          <cell r="AS12434">
            <v>42313</v>
          </cell>
          <cell r="AT12434" t="str">
            <v>IDU-1718-2014 Terminado Mantenimiento Rutinario IDU Circuito Movilidad  --POLIZA ESTABILIDAD ACTIVA</v>
          </cell>
          <cell r="AU12434">
            <v>44466</v>
          </cell>
          <cell r="AV12434" t="str">
            <v>POLIZA ACTIVA</v>
          </cell>
        </row>
        <row r="12435">
          <cell r="AP12435">
            <v>362229</v>
          </cell>
          <cell r="AQ12435">
            <v>7004804</v>
          </cell>
          <cell r="AR12435">
            <v>7</v>
          </cell>
          <cell r="AS12435">
            <v>42313</v>
          </cell>
          <cell r="AT12435" t="str">
            <v>IDU-1718-2014 Terminado Mantenimiento Rutinario IDU Circuito Movilidad  --POLIZA ESTABILIDAD ACTIVA</v>
          </cell>
          <cell r="AU12435">
            <v>44466</v>
          </cell>
          <cell r="AV12435" t="str">
            <v>POLIZA ACTIVA</v>
          </cell>
        </row>
        <row r="12436">
          <cell r="AP12436">
            <v>362550</v>
          </cell>
          <cell r="AQ12436">
            <v>7004932</v>
          </cell>
          <cell r="AR12436">
            <v>7</v>
          </cell>
          <cell r="AS12436">
            <v>42313</v>
          </cell>
          <cell r="AT12436" t="str">
            <v>IDU-1718-2014 Terminado Mantenimiento Rutinario IDU Circuito Movilidad  --POLIZA ESTABILIDAD ACTIVA</v>
          </cell>
          <cell r="AU12436">
            <v>44466</v>
          </cell>
          <cell r="AV12436" t="str">
            <v>POLIZA ACTIVA</v>
          </cell>
        </row>
        <row r="12437">
          <cell r="AP12437">
            <v>362672</v>
          </cell>
          <cell r="AQ12437">
            <v>7004980</v>
          </cell>
          <cell r="AR12437">
            <v>7</v>
          </cell>
          <cell r="AS12437">
            <v>42704</v>
          </cell>
          <cell r="AT12437" t="str">
            <v>SD Reservado Acciones de Movilidad UAERMV Circuito Movilidad Decreto 064-2015 --POLIZA ESTABILIDAD ACTIVA</v>
          </cell>
          <cell r="AU12437">
            <v>44466</v>
          </cell>
          <cell r="AV12437" t="str">
            <v>POLIZA ACTIVA</v>
          </cell>
        </row>
        <row r="12438">
          <cell r="AP12438">
            <v>363914</v>
          </cell>
          <cell r="AQ12438">
            <v>7005484</v>
          </cell>
          <cell r="AR12438">
            <v>7</v>
          </cell>
          <cell r="AS12438">
            <v>44466</v>
          </cell>
          <cell r="AT12438" t="str">
            <v>-POLIZA ESTABILIDAD ACTIVA</v>
          </cell>
          <cell r="AU12438">
            <v>0</v>
          </cell>
          <cell r="AV12438" t="str">
            <v>POLIZA ACTIVA</v>
          </cell>
        </row>
        <row r="12439">
          <cell r="AP12439">
            <v>361686</v>
          </cell>
          <cell r="AQ12439">
            <v>7004583</v>
          </cell>
          <cell r="AR12439">
            <v>7</v>
          </cell>
          <cell r="AS12439">
            <v>42474</v>
          </cell>
          <cell r="AT12439" t="str">
            <v>IDU-1718-2014 Terminado Mantenimiento Rutinario IDU Circuito Movilidad SITP Y TRONCALES --POLIZA ESTABILIDAD ACTIVA</v>
          </cell>
          <cell r="AU12439">
            <v>44466</v>
          </cell>
          <cell r="AV12439" t="str">
            <v>POLIZA ACTIVA</v>
          </cell>
        </row>
        <row r="12440">
          <cell r="AP12440">
            <v>363461</v>
          </cell>
          <cell r="AQ12440">
            <v>7005291</v>
          </cell>
          <cell r="AR12440">
            <v>7</v>
          </cell>
          <cell r="AS12440">
            <v>42474</v>
          </cell>
          <cell r="AT12440" t="str">
            <v>IDU-1718-2014 Terminado Mantenimiento Rutinario IDU Circuito Movilidad SITP Y TRONCALES --POLIZA ESTABILIDAD ACTIVA</v>
          </cell>
          <cell r="AU12440">
            <v>44466</v>
          </cell>
          <cell r="AV12440" t="str">
            <v>POLIZA ACTIVA</v>
          </cell>
        </row>
        <row r="12441">
          <cell r="AP12441">
            <v>364637</v>
          </cell>
          <cell r="AQ12441">
            <v>7005757</v>
          </cell>
          <cell r="AR12441">
            <v>7</v>
          </cell>
          <cell r="AS12441">
            <v>41481</v>
          </cell>
          <cell r="AT12441" t="str">
            <v>SD Terminado Mantenimiento Periódico UAERMV Circuito Movilidad  -Anden 1-POLIZA ESTABILIDAD ACTIVA</v>
          </cell>
          <cell r="AU12441">
            <v>43748</v>
          </cell>
          <cell r="AV12441" t="str">
            <v>POLIZA ACTIVA</v>
          </cell>
        </row>
        <row r="12442">
          <cell r="AP12442">
            <v>361842</v>
          </cell>
          <cell r="AQ12442">
            <v>7004651</v>
          </cell>
          <cell r="AR12442">
            <v>7</v>
          </cell>
          <cell r="AS12442">
            <v>42313</v>
          </cell>
          <cell r="AT12442" t="str">
            <v>IDU-1718-2014 Terminado Mantenimiento Rutinario IDU Circuito Movilidad  --POLIZA ESTABILIDAD ACTIVA</v>
          </cell>
          <cell r="AU12442">
            <v>44466</v>
          </cell>
          <cell r="AV12442" t="str">
            <v>POLIZA ACTIVA</v>
          </cell>
        </row>
        <row r="12443">
          <cell r="AP12443">
            <v>364133</v>
          </cell>
          <cell r="AQ12443">
            <v>7005569</v>
          </cell>
          <cell r="AR12443">
            <v>7</v>
          </cell>
          <cell r="AS12443">
            <v>44466</v>
          </cell>
          <cell r="AT12443" t="str">
            <v>-POLIZA ESTABILIDAD ACTIVA</v>
          </cell>
          <cell r="AU12443">
            <v>0</v>
          </cell>
          <cell r="AV12443" t="str">
            <v>POLIZA ACTIVA</v>
          </cell>
        </row>
        <row r="12444">
          <cell r="AP12444">
            <v>362079</v>
          </cell>
          <cell r="AQ12444">
            <v>7004747</v>
          </cell>
          <cell r="AR12444">
            <v>7</v>
          </cell>
          <cell r="AS12444">
            <v>42313</v>
          </cell>
          <cell r="AT12444" t="str">
            <v>IDU-1718-2014 Terminado Mantenimiento Rutinario IDU Circuito Movilidad  --POLIZA ESTABILIDAD ACTIVA</v>
          </cell>
          <cell r="AU12444">
            <v>44466</v>
          </cell>
          <cell r="AV12444" t="str">
            <v>POLIZA ACTIVA</v>
          </cell>
        </row>
        <row r="12445">
          <cell r="AP12445">
            <v>362331</v>
          </cell>
          <cell r="AQ12445">
            <v>7004847</v>
          </cell>
          <cell r="AR12445">
            <v>7</v>
          </cell>
          <cell r="AS12445">
            <v>42313</v>
          </cell>
          <cell r="AT12445" t="str">
            <v>IDU-1718-2014 Terminado Mantenimiento Rutinario IDU Circuito Movilidad  --POLIZA ESTABILIDAD ACTIVA</v>
          </cell>
          <cell r="AU12445">
            <v>44466</v>
          </cell>
          <cell r="AV12445" t="str">
            <v>POLIZA ACTIVA</v>
          </cell>
        </row>
        <row r="12446">
          <cell r="AP12446">
            <v>480593</v>
          </cell>
          <cell r="AQ12446">
            <v>7005136</v>
          </cell>
          <cell r="AR12446">
            <v>7</v>
          </cell>
          <cell r="AS12446">
            <v>42313</v>
          </cell>
          <cell r="AT12446" t="str">
            <v>IDU-1718-2014 Terminado Mantenimiento Rutinario IDU Circuito Movilidad  --POLIZA ESTABILIDAD ACTIVA</v>
          </cell>
          <cell r="AU12446">
            <v>44466</v>
          </cell>
          <cell r="AV12446" t="str">
            <v>POLIZA ACTIVA</v>
          </cell>
        </row>
        <row r="12447">
          <cell r="AP12447">
            <v>361956</v>
          </cell>
          <cell r="AQ12447">
            <v>7004699</v>
          </cell>
          <cell r="AR12447">
            <v>7</v>
          </cell>
          <cell r="AS12447">
            <v>42313</v>
          </cell>
          <cell r="AT12447" t="str">
            <v>IDU-1718-2014 Terminado Mantenimiento Rutinario IDU Circuito Movilidad  --POLIZA ESTABILIDAD ACTIVA</v>
          </cell>
          <cell r="AU12447">
            <v>44466</v>
          </cell>
          <cell r="AV12447" t="str">
            <v>POLIZA ACTIVA</v>
          </cell>
        </row>
        <row r="12448">
          <cell r="AP12448">
            <v>364556</v>
          </cell>
          <cell r="AQ12448">
            <v>7005726</v>
          </cell>
          <cell r="AR12448">
            <v>7</v>
          </cell>
          <cell r="AS12448">
            <v>0</v>
          </cell>
          <cell r="AT12448">
            <v>0</v>
          </cell>
          <cell r="AU12448">
            <v>0</v>
          </cell>
          <cell r="AV12448" t="str">
            <v>POLIZA ACTIVA</v>
          </cell>
        </row>
        <row r="12449">
          <cell r="AP12449">
            <v>601867</v>
          </cell>
          <cell r="AQ12449">
            <v>7006283</v>
          </cell>
          <cell r="AR12449">
            <v>7</v>
          </cell>
          <cell r="AS12449">
            <v>42313</v>
          </cell>
          <cell r="AT12449" t="str">
            <v>IDU-1792-2013 Terminado Acciones de Movilidad IDU Arterial  -Calzada 2-POLIZA ESTABILIDAD ACTIVA</v>
          </cell>
          <cell r="AU12449">
            <v>0</v>
          </cell>
          <cell r="AV12449" t="str">
            <v>ARTERIAL</v>
          </cell>
        </row>
        <row r="12450">
          <cell r="AP12450">
            <v>365301</v>
          </cell>
          <cell r="AQ12450">
            <v>7006021</v>
          </cell>
          <cell r="AR12450">
            <v>7</v>
          </cell>
          <cell r="AS12450">
            <v>42313</v>
          </cell>
          <cell r="AT12450" t="str">
            <v>IDU-1792-2013 Terminado Acciones de Movilidad IDU Arterial  -Calzada 2-POLIZA ESTABILIDAD ACTIVA</v>
          </cell>
          <cell r="AU12450">
            <v>44048</v>
          </cell>
          <cell r="AV12450" t="str">
            <v>ARTERIAL</v>
          </cell>
        </row>
        <row r="12451">
          <cell r="AP12451">
            <v>471472</v>
          </cell>
          <cell r="AQ12451">
            <v>7008041</v>
          </cell>
          <cell r="AR12451">
            <v>7</v>
          </cell>
          <cell r="AS12451">
            <v>42313</v>
          </cell>
          <cell r="AT12451" t="str">
            <v>IDU-1792-2013 Terminado Acciones de Movilidad IDU Arterial  -Calzada 2-POLIZA ESTABILIDAD ACTIVA</v>
          </cell>
          <cell r="AU12451">
            <v>44048</v>
          </cell>
          <cell r="AV12451" t="str">
            <v>ARTERIAL</v>
          </cell>
        </row>
        <row r="12452">
          <cell r="AP12452">
            <v>366996</v>
          </cell>
          <cell r="AQ12452">
            <v>7006717</v>
          </cell>
          <cell r="AR12452">
            <v>7</v>
          </cell>
          <cell r="AS12452">
            <v>42313</v>
          </cell>
          <cell r="AT12452" t="str">
            <v>IDU-73-2008 Terminado Rehabilitación IDU Local  -</v>
          </cell>
          <cell r="AU12452">
            <v>0</v>
          </cell>
          <cell r="AV12452" t="str">
            <v>VIABLE</v>
          </cell>
        </row>
        <row r="12453">
          <cell r="AP12453">
            <v>367250</v>
          </cell>
          <cell r="AQ12453">
            <v>7006819</v>
          </cell>
          <cell r="AR12453">
            <v>7</v>
          </cell>
          <cell r="AS12453">
            <v>0</v>
          </cell>
          <cell r="AT12453">
            <v>0</v>
          </cell>
          <cell r="AU12453">
            <v>0</v>
          </cell>
          <cell r="AV12453" t="str">
            <v>VIABLE</v>
          </cell>
        </row>
        <row r="12454">
          <cell r="AP12454">
            <v>366504</v>
          </cell>
          <cell r="AQ12454">
            <v>7006530</v>
          </cell>
          <cell r="AR12454">
            <v>7</v>
          </cell>
          <cell r="AS12454">
            <v>42313</v>
          </cell>
          <cell r="AT12454" t="str">
            <v>IDU-73-2008 Terminado Rehabilitación IDU Local  -</v>
          </cell>
          <cell r="AU12454">
            <v>0</v>
          </cell>
          <cell r="AV12454" t="str">
            <v>VIABLE</v>
          </cell>
        </row>
        <row r="12455">
          <cell r="AP12455">
            <v>364516</v>
          </cell>
          <cell r="AQ12455">
            <v>7005711</v>
          </cell>
          <cell r="AR12455">
            <v>7</v>
          </cell>
          <cell r="AS12455">
            <v>0</v>
          </cell>
          <cell r="AT12455">
            <v>0</v>
          </cell>
          <cell r="AU12455">
            <v>0</v>
          </cell>
          <cell r="AV12455" t="str">
            <v>VIABLE</v>
          </cell>
        </row>
        <row r="12456">
          <cell r="AP12456">
            <v>480859</v>
          </cell>
          <cell r="AQ12456">
            <v>7006431</v>
          </cell>
          <cell r="AR12456">
            <v>7</v>
          </cell>
          <cell r="AS12456">
            <v>0</v>
          </cell>
          <cell r="AT12456">
            <v>0</v>
          </cell>
          <cell r="AU12456">
            <v>0</v>
          </cell>
          <cell r="AV12456" t="str">
            <v>VIABLE</v>
          </cell>
        </row>
        <row r="12457">
          <cell r="AP12457">
            <v>364121</v>
          </cell>
          <cell r="AQ12457">
            <v>7005565</v>
          </cell>
          <cell r="AR12457">
            <v>7</v>
          </cell>
          <cell r="AS12457">
            <v>42731</v>
          </cell>
          <cell r="AT12457" t="str">
            <v>SD Reservado Mantenimiento Rutinario IDU Local EJECUCION SITP 2016 -</v>
          </cell>
          <cell r="AU12457">
            <v>0</v>
          </cell>
          <cell r="AV12457" t="str">
            <v>Reservado IDU SITP 2016</v>
          </cell>
        </row>
        <row r="12458">
          <cell r="AP12458">
            <v>365560</v>
          </cell>
          <cell r="AQ12458">
            <v>7006121</v>
          </cell>
          <cell r="AR12458">
            <v>7</v>
          </cell>
          <cell r="AS12458">
            <v>0</v>
          </cell>
          <cell r="AT12458">
            <v>0</v>
          </cell>
          <cell r="AU12458">
            <v>0</v>
          </cell>
          <cell r="AV12458" t="str">
            <v>VIABLE</v>
          </cell>
        </row>
        <row r="12459">
          <cell r="AP12459">
            <v>365557</v>
          </cell>
          <cell r="AQ12459">
            <v>7006120</v>
          </cell>
          <cell r="AR12459">
            <v>7</v>
          </cell>
          <cell r="AS12459">
            <v>42313</v>
          </cell>
          <cell r="AT12459" t="str">
            <v>IDU-1792-2013 Terminado Acciones de Movilidad IDU Arterial  -Calzada 2-POLIZA ESTABILIDAD ACTIVA</v>
          </cell>
          <cell r="AU12459">
            <v>44048</v>
          </cell>
          <cell r="AV12459" t="str">
            <v>ARTERIAL</v>
          </cell>
        </row>
        <row r="12460">
          <cell r="AP12460">
            <v>366574</v>
          </cell>
          <cell r="AQ12460">
            <v>7006556</v>
          </cell>
          <cell r="AR12460">
            <v>7</v>
          </cell>
          <cell r="AS12460">
            <v>42313</v>
          </cell>
          <cell r="AT12460" t="str">
            <v>IDU-73-2008 Terminado Rehabilitación IDU Local  -</v>
          </cell>
          <cell r="AU12460">
            <v>0</v>
          </cell>
          <cell r="AV12460" t="str">
            <v>VIABLE</v>
          </cell>
        </row>
        <row r="12461">
          <cell r="AP12461">
            <v>365026</v>
          </cell>
          <cell r="AQ12461">
            <v>7005912</v>
          </cell>
          <cell r="AR12461">
            <v>7</v>
          </cell>
          <cell r="AS12461">
            <v>42723</v>
          </cell>
          <cell r="AT12461" t="str">
            <v>SD Terminado Mantenimiento Periódico UAERMV Local SD -</v>
          </cell>
          <cell r="AU12461">
            <v>0</v>
          </cell>
          <cell r="AV12461" t="str">
            <v>INTERVENCION UAERMV 2016</v>
          </cell>
        </row>
        <row r="12462">
          <cell r="AP12462">
            <v>365354</v>
          </cell>
          <cell r="AQ12462">
            <v>7006040</v>
          </cell>
          <cell r="AR12462">
            <v>7</v>
          </cell>
          <cell r="AS12462">
            <v>42723</v>
          </cell>
          <cell r="AT12462" t="str">
            <v>SD Terminado Mantenimiento Periódico UAERMV Local SD -</v>
          </cell>
          <cell r="AU12462">
            <v>0</v>
          </cell>
          <cell r="AV12462" t="str">
            <v>INTERVENCION UAERMV 2016</v>
          </cell>
        </row>
        <row r="12463">
          <cell r="AP12463">
            <v>365208</v>
          </cell>
          <cell r="AQ12463">
            <v>7005984</v>
          </cell>
          <cell r="AR12463">
            <v>7</v>
          </cell>
          <cell r="AS12463">
            <v>42313</v>
          </cell>
          <cell r="AT12463" t="str">
            <v>IDU-1792-2013 Terminado Acciones de Movilidad IDU Arterial  -Calzada 2-POLIZA ESTABILIDAD ACTIVA</v>
          </cell>
          <cell r="AU12463">
            <v>44048</v>
          </cell>
          <cell r="AV12463" t="str">
            <v>ARTERIAL</v>
          </cell>
        </row>
        <row r="12464">
          <cell r="AP12464">
            <v>480842</v>
          </cell>
          <cell r="AQ12464">
            <v>7006361</v>
          </cell>
          <cell r="AR12464">
            <v>7</v>
          </cell>
          <cell r="AS12464">
            <v>0</v>
          </cell>
          <cell r="AT12464">
            <v>0</v>
          </cell>
          <cell r="AU12464">
            <v>0</v>
          </cell>
          <cell r="AV12464" t="str">
            <v>VIABLE</v>
          </cell>
        </row>
        <row r="12465">
          <cell r="AP12465">
            <v>366722</v>
          </cell>
          <cell r="AQ12465">
            <v>7006612</v>
          </cell>
          <cell r="AR12465">
            <v>7</v>
          </cell>
          <cell r="AS12465">
            <v>42313</v>
          </cell>
          <cell r="AT12465" t="str">
            <v>IDU-73-2008 Terminado Rehabilitación IDU Local  -</v>
          </cell>
          <cell r="AU12465">
            <v>0</v>
          </cell>
          <cell r="AV12465" t="str">
            <v>VIABLE</v>
          </cell>
        </row>
        <row r="12466">
          <cell r="AP12466">
            <v>364652</v>
          </cell>
          <cell r="AQ12466">
            <v>7005766</v>
          </cell>
          <cell r="AR12466">
            <v>7</v>
          </cell>
          <cell r="AS12466">
            <v>42760</v>
          </cell>
          <cell r="AT12466" t="str">
            <v>SD Terminado Parcheo UAERMV Local SD Reporte Ejecución diciembre de 2016-</v>
          </cell>
          <cell r="AU12466">
            <v>0</v>
          </cell>
          <cell r="AV12466" t="str">
            <v>VIABLE</v>
          </cell>
        </row>
        <row r="12467">
          <cell r="AP12467">
            <v>364811</v>
          </cell>
          <cell r="AQ12467">
            <v>7005830</v>
          </cell>
          <cell r="AR12467">
            <v>7</v>
          </cell>
          <cell r="AS12467">
            <v>42313</v>
          </cell>
          <cell r="AT12467" t="str">
            <v>IDU-1792-2013 Terminado Acciones de Movilidad IDU Arterial  -Calzada 2-POLIZA ESTABILIDAD ACTIVA</v>
          </cell>
          <cell r="AU12467">
            <v>44048</v>
          </cell>
          <cell r="AV12467" t="str">
            <v>ARTERIAL</v>
          </cell>
        </row>
        <row r="12468">
          <cell r="AP12468">
            <v>365837</v>
          </cell>
          <cell r="AQ12468">
            <v>7006241</v>
          </cell>
          <cell r="AR12468">
            <v>7</v>
          </cell>
          <cell r="AS12468">
            <v>42313</v>
          </cell>
          <cell r="AT12468" t="str">
            <v>IDU-1792-2013 Terminado Acciones de Movilidad IDU Arterial  -Calzada 2-POLIZA ESTABILIDAD ACTIVA</v>
          </cell>
          <cell r="AU12468">
            <v>44048</v>
          </cell>
          <cell r="AV12468" t="str">
            <v>ARTERIAL</v>
          </cell>
        </row>
        <row r="12469">
          <cell r="AP12469">
            <v>366840</v>
          </cell>
          <cell r="AQ12469">
            <v>7006661</v>
          </cell>
          <cell r="AR12469">
            <v>7</v>
          </cell>
          <cell r="AS12469">
            <v>42313</v>
          </cell>
          <cell r="AT12469" t="str">
            <v>IDU-73-2008 Terminado Rehabilitación IDU Local  -</v>
          </cell>
          <cell r="AU12469">
            <v>0</v>
          </cell>
          <cell r="AV12469" t="str">
            <v>VIABLE</v>
          </cell>
        </row>
        <row r="12470">
          <cell r="AP12470">
            <v>468373</v>
          </cell>
          <cell r="AQ12470">
            <v>7008040</v>
          </cell>
          <cell r="AR12470">
            <v>7</v>
          </cell>
          <cell r="AS12470">
            <v>0</v>
          </cell>
          <cell r="AT12470">
            <v>0</v>
          </cell>
          <cell r="AU12470">
            <v>0</v>
          </cell>
          <cell r="AV12470" t="str">
            <v>VIABLE</v>
          </cell>
        </row>
        <row r="12471">
          <cell r="AP12471">
            <v>364361</v>
          </cell>
          <cell r="AQ12471">
            <v>7005652</v>
          </cell>
          <cell r="AR12471">
            <v>7</v>
          </cell>
          <cell r="AS12471">
            <v>0</v>
          </cell>
          <cell r="AT12471">
            <v>0</v>
          </cell>
          <cell r="AU12471">
            <v>0</v>
          </cell>
          <cell r="AV12471" t="str">
            <v>VIABLE</v>
          </cell>
        </row>
        <row r="12472">
          <cell r="AP12472">
            <v>364994</v>
          </cell>
          <cell r="AQ12472">
            <v>7005900</v>
          </cell>
          <cell r="AR12472">
            <v>7</v>
          </cell>
          <cell r="AS12472">
            <v>42313</v>
          </cell>
          <cell r="AT12472" t="str">
            <v>IDU-1792-2013 Terminado Acciones de Movilidad IDU Arterial  -Calzada 2-POLIZA ESTABILIDAD ACTIVA</v>
          </cell>
          <cell r="AU12472">
            <v>44048</v>
          </cell>
          <cell r="AV12472" t="str">
            <v>ARTERIAL</v>
          </cell>
        </row>
        <row r="12473">
          <cell r="AP12473">
            <v>366399</v>
          </cell>
          <cell r="AQ12473">
            <v>7006488</v>
          </cell>
          <cell r="AR12473">
            <v>7</v>
          </cell>
          <cell r="AS12473">
            <v>0</v>
          </cell>
          <cell r="AT12473">
            <v>0</v>
          </cell>
          <cell r="AU12473">
            <v>0</v>
          </cell>
          <cell r="AV12473" t="str">
            <v>VIABLE</v>
          </cell>
        </row>
        <row r="12474">
          <cell r="AP12474">
            <v>365687</v>
          </cell>
          <cell r="AQ12474">
            <v>7006175</v>
          </cell>
          <cell r="AR12474">
            <v>7</v>
          </cell>
          <cell r="AS12474">
            <v>42313</v>
          </cell>
          <cell r="AT12474" t="str">
            <v>IDU-1792-2013 Terminado Acciones de Movilidad IDU Arterial  -Calzada 2-POLIZA ESTABILIDAD ACTIVA</v>
          </cell>
          <cell r="AU12474">
            <v>44048</v>
          </cell>
          <cell r="AV12474" t="str">
            <v>ARTERIAL</v>
          </cell>
        </row>
        <row r="12475">
          <cell r="AP12475">
            <v>902189</v>
          </cell>
          <cell r="AQ12475">
            <v>7008697</v>
          </cell>
          <cell r="AR12475">
            <v>7</v>
          </cell>
          <cell r="AS12475">
            <v>42313</v>
          </cell>
          <cell r="AT12475" t="str">
            <v>IDU-2128-2013 Terminado Acciones de Movilidad IDU Circuito Movilidad  -</v>
          </cell>
          <cell r="AU12475">
            <v>0</v>
          </cell>
          <cell r="AV12475" t="str">
            <v>VIABLE</v>
          </cell>
        </row>
        <row r="12476">
          <cell r="AP12476">
            <v>355650</v>
          </cell>
          <cell r="AQ12476">
            <v>7002154</v>
          </cell>
          <cell r="AR12476">
            <v>7</v>
          </cell>
          <cell r="AS12476">
            <v>0</v>
          </cell>
          <cell r="AT12476">
            <v>0</v>
          </cell>
          <cell r="AU12476">
            <v>0</v>
          </cell>
          <cell r="AV12476" t="str">
            <v>VIABLE</v>
          </cell>
        </row>
        <row r="12477">
          <cell r="AP12477">
            <v>355558</v>
          </cell>
          <cell r="AQ12477">
            <v>7002119</v>
          </cell>
          <cell r="AR12477">
            <v>7</v>
          </cell>
          <cell r="AS12477">
            <v>0</v>
          </cell>
          <cell r="AT12477">
            <v>0</v>
          </cell>
          <cell r="AU12477">
            <v>0</v>
          </cell>
          <cell r="AV12477" t="str">
            <v>VIABLE</v>
          </cell>
        </row>
        <row r="12478">
          <cell r="AP12478">
            <v>356997</v>
          </cell>
          <cell r="AQ12478">
            <v>7002647</v>
          </cell>
          <cell r="AR12478">
            <v>7</v>
          </cell>
          <cell r="AS12478">
            <v>0</v>
          </cell>
          <cell r="AT12478">
            <v>0</v>
          </cell>
          <cell r="AU12478">
            <v>0</v>
          </cell>
          <cell r="AV12478" t="str">
            <v>VIABLE</v>
          </cell>
        </row>
        <row r="12479">
          <cell r="AP12479">
            <v>356082</v>
          </cell>
          <cell r="AQ12479">
            <v>7002318</v>
          </cell>
          <cell r="AR12479">
            <v>7</v>
          </cell>
          <cell r="AS12479">
            <v>0</v>
          </cell>
          <cell r="AT12479">
            <v>0</v>
          </cell>
          <cell r="AU12479">
            <v>0</v>
          </cell>
          <cell r="AV12479" t="str">
            <v>VIABLE</v>
          </cell>
        </row>
        <row r="12480">
          <cell r="AP12480">
            <v>355755</v>
          </cell>
          <cell r="AQ12480">
            <v>7002196</v>
          </cell>
          <cell r="AR12480">
            <v>7</v>
          </cell>
          <cell r="AS12480">
            <v>0</v>
          </cell>
          <cell r="AT12480">
            <v>0</v>
          </cell>
          <cell r="AU12480">
            <v>0</v>
          </cell>
          <cell r="AV12480" t="str">
            <v>VIABLE</v>
          </cell>
        </row>
        <row r="12481">
          <cell r="AP12481">
            <v>356781</v>
          </cell>
          <cell r="AQ12481">
            <v>7002570</v>
          </cell>
          <cell r="AR12481">
            <v>7</v>
          </cell>
          <cell r="AS12481">
            <v>0</v>
          </cell>
          <cell r="AT12481">
            <v>0</v>
          </cell>
          <cell r="AU12481">
            <v>0</v>
          </cell>
          <cell r="AV12481" t="str">
            <v>VIABLE</v>
          </cell>
        </row>
        <row r="12482">
          <cell r="AP12482">
            <v>356994</v>
          </cell>
          <cell r="AQ12482">
            <v>50008439</v>
          </cell>
          <cell r="AR12482">
            <v>7</v>
          </cell>
          <cell r="AS12482">
            <v>0</v>
          </cell>
          <cell r="AT12482">
            <v>0</v>
          </cell>
          <cell r="AU12482">
            <v>0</v>
          </cell>
          <cell r="AV12482" t="str">
            <v>VIABLE</v>
          </cell>
        </row>
        <row r="12483">
          <cell r="AP12483">
            <v>356296</v>
          </cell>
          <cell r="AQ12483">
            <v>7002395</v>
          </cell>
          <cell r="AR12483">
            <v>7</v>
          </cell>
          <cell r="AS12483">
            <v>42313</v>
          </cell>
          <cell r="AT12483" t="str">
            <v>IDU-2128-2013 Terminado Acciones de Movilidad IDU Circuito Movilidad  -</v>
          </cell>
          <cell r="AU12483">
            <v>0</v>
          </cell>
          <cell r="AV12483" t="str">
            <v>VIABLE</v>
          </cell>
        </row>
        <row r="12484">
          <cell r="AP12484">
            <v>355934</v>
          </cell>
          <cell r="AQ12484">
            <v>7002267</v>
          </cell>
          <cell r="AR12484">
            <v>7</v>
          </cell>
          <cell r="AS12484">
            <v>0</v>
          </cell>
          <cell r="AT12484">
            <v>0</v>
          </cell>
          <cell r="AU12484">
            <v>0</v>
          </cell>
          <cell r="AV12484" t="str">
            <v>VIABLE</v>
          </cell>
        </row>
        <row r="12485">
          <cell r="AP12485">
            <v>902177</v>
          </cell>
          <cell r="AQ12485">
            <v>7008585</v>
          </cell>
          <cell r="AR12485">
            <v>7</v>
          </cell>
          <cell r="AS12485">
            <v>0</v>
          </cell>
          <cell r="AT12485">
            <v>0</v>
          </cell>
          <cell r="AU12485">
            <v>0</v>
          </cell>
          <cell r="AV12485" t="str">
            <v>VIABLE</v>
          </cell>
        </row>
        <row r="12486">
          <cell r="AP12486">
            <v>356314</v>
          </cell>
          <cell r="AQ12486">
            <v>7002402</v>
          </cell>
          <cell r="AR12486">
            <v>7</v>
          </cell>
          <cell r="AS12486">
            <v>42313</v>
          </cell>
          <cell r="AT12486" t="str">
            <v>IDU-2128-2013 Terminado Acciones de Movilidad IDU Circuito Movilidad  -</v>
          </cell>
          <cell r="AU12486">
            <v>0</v>
          </cell>
          <cell r="AV12486" t="str">
            <v>VIABLE</v>
          </cell>
        </row>
        <row r="12487">
          <cell r="AP12487">
            <v>901263</v>
          </cell>
          <cell r="AQ12487">
            <v>30000369</v>
          </cell>
          <cell r="AR12487">
            <v>7</v>
          </cell>
          <cell r="AS12487">
            <v>0</v>
          </cell>
          <cell r="AT12487">
            <v>0</v>
          </cell>
          <cell r="AU12487">
            <v>0</v>
          </cell>
          <cell r="AV12487" t="str">
            <v>VIABLE</v>
          </cell>
        </row>
        <row r="12488">
          <cell r="AP12488">
            <v>902180</v>
          </cell>
          <cell r="AQ12488">
            <v>7008587</v>
          </cell>
          <cell r="AR12488">
            <v>7</v>
          </cell>
          <cell r="AS12488">
            <v>0</v>
          </cell>
          <cell r="AT12488">
            <v>0</v>
          </cell>
          <cell r="AU12488">
            <v>0</v>
          </cell>
          <cell r="AV12488" t="str">
            <v>VIABLE</v>
          </cell>
        </row>
        <row r="12489">
          <cell r="AP12489">
            <v>902183</v>
          </cell>
          <cell r="AQ12489">
            <v>7008589</v>
          </cell>
          <cell r="AR12489">
            <v>7</v>
          </cell>
          <cell r="AS12489">
            <v>0</v>
          </cell>
          <cell r="AT12489">
            <v>0</v>
          </cell>
          <cell r="AU12489">
            <v>0</v>
          </cell>
          <cell r="AV12489" t="str">
            <v>VIABLE</v>
          </cell>
        </row>
        <row r="12490">
          <cell r="AP12490">
            <v>356251</v>
          </cell>
          <cell r="AQ12490">
            <v>7002378</v>
          </cell>
          <cell r="AR12490">
            <v>7</v>
          </cell>
          <cell r="AS12490">
            <v>42313</v>
          </cell>
          <cell r="AT12490" t="str">
            <v>IDU-2128-2013 Terminado Acciones de Movilidad IDU Circuito Movilidad  -</v>
          </cell>
          <cell r="AU12490">
            <v>0</v>
          </cell>
          <cell r="AV12490" t="str">
            <v>VIABLE</v>
          </cell>
        </row>
        <row r="12491">
          <cell r="AP12491">
            <v>356416</v>
          </cell>
          <cell r="AQ12491">
            <v>7002437</v>
          </cell>
          <cell r="AR12491">
            <v>7</v>
          </cell>
          <cell r="AS12491">
            <v>0</v>
          </cell>
          <cell r="AT12491">
            <v>0</v>
          </cell>
          <cell r="AU12491">
            <v>0</v>
          </cell>
          <cell r="AV12491" t="str">
            <v>VIABLE</v>
          </cell>
        </row>
        <row r="12492">
          <cell r="AP12492">
            <v>355859</v>
          </cell>
          <cell r="AQ12492">
            <v>7002241</v>
          </cell>
          <cell r="AR12492">
            <v>7</v>
          </cell>
          <cell r="AS12492">
            <v>0</v>
          </cell>
          <cell r="AT12492">
            <v>0</v>
          </cell>
          <cell r="AU12492">
            <v>0</v>
          </cell>
          <cell r="AV12492" t="str">
            <v>VIABLE</v>
          </cell>
        </row>
        <row r="12493">
          <cell r="AP12493">
            <v>356194</v>
          </cell>
          <cell r="AQ12493">
            <v>7002358</v>
          </cell>
          <cell r="AR12493">
            <v>7</v>
          </cell>
          <cell r="AS12493">
            <v>0</v>
          </cell>
          <cell r="AT12493">
            <v>0</v>
          </cell>
          <cell r="AU12493">
            <v>0</v>
          </cell>
          <cell r="AV12493" t="str">
            <v>VIABLE</v>
          </cell>
        </row>
        <row r="12494">
          <cell r="AP12494">
            <v>356224</v>
          </cell>
          <cell r="AQ12494">
            <v>7002368</v>
          </cell>
          <cell r="AR12494">
            <v>7</v>
          </cell>
          <cell r="AS12494">
            <v>42313</v>
          </cell>
          <cell r="AT12494" t="str">
            <v>IDU-2128-2013 Terminado Acciones de Movilidad IDU Circuito Movilidad  -</v>
          </cell>
          <cell r="AU12494">
            <v>0</v>
          </cell>
          <cell r="AV12494" t="str">
            <v>VIABLE</v>
          </cell>
        </row>
        <row r="12495">
          <cell r="AP12495">
            <v>356584</v>
          </cell>
          <cell r="AQ12495">
            <v>7002499</v>
          </cell>
          <cell r="AR12495">
            <v>7</v>
          </cell>
          <cell r="AS12495">
            <v>0</v>
          </cell>
          <cell r="AT12495">
            <v>0</v>
          </cell>
          <cell r="AU12495">
            <v>0</v>
          </cell>
          <cell r="AV12495" t="str">
            <v>VIABLE</v>
          </cell>
        </row>
        <row r="12496">
          <cell r="AP12496">
            <v>353035</v>
          </cell>
          <cell r="AQ12496">
            <v>7001158</v>
          </cell>
          <cell r="AR12496">
            <v>7</v>
          </cell>
          <cell r="AS12496">
            <v>0</v>
          </cell>
          <cell r="AT12496">
            <v>0</v>
          </cell>
          <cell r="AU12496">
            <v>0</v>
          </cell>
          <cell r="AV12496" t="str">
            <v>VIABLE</v>
          </cell>
        </row>
        <row r="12497">
          <cell r="AP12497">
            <v>352789</v>
          </cell>
          <cell r="AQ12497">
            <v>7001073</v>
          </cell>
          <cell r="AR12497">
            <v>7</v>
          </cell>
          <cell r="AS12497">
            <v>0</v>
          </cell>
          <cell r="AT12497">
            <v>0</v>
          </cell>
          <cell r="AU12497">
            <v>0</v>
          </cell>
          <cell r="AV12497" t="str">
            <v>VIABLE</v>
          </cell>
        </row>
        <row r="12498">
          <cell r="AP12498">
            <v>804305</v>
          </cell>
          <cell r="AQ12498">
            <v>7001580</v>
          </cell>
          <cell r="AR12498">
            <v>7</v>
          </cell>
          <cell r="AS12498">
            <v>0</v>
          </cell>
          <cell r="AT12498">
            <v>0</v>
          </cell>
          <cell r="AU12498">
            <v>0</v>
          </cell>
          <cell r="AV12498" t="str">
            <v>VIABLE</v>
          </cell>
        </row>
        <row r="12499">
          <cell r="AP12499">
            <v>353161</v>
          </cell>
          <cell r="AQ12499">
            <v>7001205</v>
          </cell>
          <cell r="AR12499">
            <v>7</v>
          </cell>
          <cell r="AS12499">
            <v>0</v>
          </cell>
          <cell r="AT12499">
            <v>0</v>
          </cell>
          <cell r="AU12499">
            <v>0</v>
          </cell>
          <cell r="AV12499" t="str">
            <v>VIABLE</v>
          </cell>
        </row>
        <row r="12500">
          <cell r="AP12500">
            <v>353863</v>
          </cell>
          <cell r="AQ12500">
            <v>7001447</v>
          </cell>
          <cell r="AR12500">
            <v>7</v>
          </cell>
          <cell r="AS12500">
            <v>0</v>
          </cell>
          <cell r="AT12500">
            <v>0</v>
          </cell>
          <cell r="AU12500">
            <v>0</v>
          </cell>
          <cell r="AV12500" t="str">
            <v>VIABLE</v>
          </cell>
        </row>
        <row r="12501">
          <cell r="AP12501">
            <v>352930</v>
          </cell>
          <cell r="AQ12501">
            <v>7001122</v>
          </cell>
          <cell r="AR12501">
            <v>7</v>
          </cell>
          <cell r="AS12501">
            <v>0</v>
          </cell>
          <cell r="AT12501">
            <v>0</v>
          </cell>
          <cell r="AU12501">
            <v>0</v>
          </cell>
          <cell r="AV12501" t="str">
            <v>VIABLE</v>
          </cell>
        </row>
        <row r="12502">
          <cell r="AP12502">
            <v>353530</v>
          </cell>
          <cell r="AQ12502">
            <v>7001332</v>
          </cell>
          <cell r="AR12502">
            <v>7</v>
          </cell>
          <cell r="AS12502">
            <v>0</v>
          </cell>
          <cell r="AT12502">
            <v>0</v>
          </cell>
          <cell r="AU12502">
            <v>0</v>
          </cell>
          <cell r="AV12502" t="str">
            <v>VIABLE</v>
          </cell>
        </row>
        <row r="12503">
          <cell r="AP12503">
            <v>352666</v>
          </cell>
          <cell r="AQ12503">
            <v>7001029</v>
          </cell>
          <cell r="AR12503">
            <v>7</v>
          </cell>
          <cell r="AS12503">
            <v>0</v>
          </cell>
          <cell r="AT12503">
            <v>0</v>
          </cell>
          <cell r="AU12503">
            <v>0</v>
          </cell>
          <cell r="AV12503" t="str">
            <v>VIABLE</v>
          </cell>
        </row>
        <row r="12504">
          <cell r="AP12504">
            <v>353350</v>
          </cell>
          <cell r="AQ12504">
            <v>7001269</v>
          </cell>
          <cell r="AR12504">
            <v>7</v>
          </cell>
          <cell r="AS12504">
            <v>0</v>
          </cell>
          <cell r="AT12504">
            <v>0</v>
          </cell>
          <cell r="AU12504">
            <v>0</v>
          </cell>
          <cell r="AV12504" t="str">
            <v>VIABLE</v>
          </cell>
        </row>
        <row r="12505">
          <cell r="AP12505">
            <v>360418</v>
          </cell>
          <cell r="AQ12505">
            <v>7004050</v>
          </cell>
          <cell r="AR12505">
            <v>7</v>
          </cell>
          <cell r="AS12505">
            <v>0</v>
          </cell>
          <cell r="AT12505">
            <v>0</v>
          </cell>
          <cell r="AU12505">
            <v>0</v>
          </cell>
          <cell r="AV12505" t="str">
            <v>VIABLE</v>
          </cell>
        </row>
        <row r="12506">
          <cell r="AP12506">
            <v>91012924</v>
          </cell>
          <cell r="AQ12506">
            <v>50008448</v>
          </cell>
          <cell r="AR12506">
            <v>7</v>
          </cell>
          <cell r="AS12506">
            <v>0</v>
          </cell>
          <cell r="AT12506">
            <v>0</v>
          </cell>
          <cell r="AU12506">
            <v>0</v>
          </cell>
          <cell r="AV12506" t="str">
            <v>VIABLE</v>
          </cell>
        </row>
        <row r="12507">
          <cell r="AP12507">
            <v>360592</v>
          </cell>
          <cell r="AQ12507">
            <v>7004123</v>
          </cell>
          <cell r="AR12507">
            <v>7</v>
          </cell>
          <cell r="AS12507">
            <v>0</v>
          </cell>
          <cell r="AT12507">
            <v>0</v>
          </cell>
          <cell r="AU12507">
            <v>0</v>
          </cell>
          <cell r="AV12507" t="str">
            <v>VIABLE</v>
          </cell>
        </row>
        <row r="12508">
          <cell r="AP12508">
            <v>471546</v>
          </cell>
          <cell r="AQ12508">
            <v>50008448</v>
          </cell>
          <cell r="AR12508">
            <v>7</v>
          </cell>
          <cell r="AS12508">
            <v>0</v>
          </cell>
          <cell r="AT12508">
            <v>0</v>
          </cell>
          <cell r="AU12508">
            <v>0</v>
          </cell>
          <cell r="AV12508" t="str">
            <v>VIABLE</v>
          </cell>
        </row>
        <row r="12509">
          <cell r="AP12509">
            <v>91012602</v>
          </cell>
          <cell r="AQ12509">
            <v>50008356</v>
          </cell>
          <cell r="AR12509">
            <v>7</v>
          </cell>
          <cell r="AS12509">
            <v>0</v>
          </cell>
          <cell r="AT12509">
            <v>0</v>
          </cell>
          <cell r="AU12509">
            <v>0</v>
          </cell>
          <cell r="AV12509" t="str">
            <v>VIABLE</v>
          </cell>
        </row>
        <row r="12510">
          <cell r="AP12510">
            <v>471584</v>
          </cell>
          <cell r="AQ12510">
            <v>7008201</v>
          </cell>
          <cell r="AR12510">
            <v>7</v>
          </cell>
          <cell r="AS12510">
            <v>0</v>
          </cell>
          <cell r="AT12510">
            <v>0</v>
          </cell>
          <cell r="AU12510">
            <v>0</v>
          </cell>
          <cell r="AV12510" t="str">
            <v>VIABLE</v>
          </cell>
        </row>
        <row r="12511">
          <cell r="AP12511">
            <v>534344</v>
          </cell>
          <cell r="AQ12511">
            <v>50008356</v>
          </cell>
          <cell r="AR12511">
            <v>7</v>
          </cell>
          <cell r="AS12511">
            <v>0</v>
          </cell>
          <cell r="AT12511">
            <v>0</v>
          </cell>
          <cell r="AU12511">
            <v>0</v>
          </cell>
          <cell r="AV12511" t="str">
            <v>VIABLE</v>
          </cell>
        </row>
        <row r="12512">
          <cell r="AP12512">
            <v>360505</v>
          </cell>
          <cell r="AQ12512">
            <v>7004086</v>
          </cell>
          <cell r="AR12512">
            <v>7</v>
          </cell>
          <cell r="AS12512">
            <v>0</v>
          </cell>
          <cell r="AT12512">
            <v>0</v>
          </cell>
          <cell r="AU12512">
            <v>0</v>
          </cell>
          <cell r="AV12512" t="str">
            <v>VIABLE</v>
          </cell>
        </row>
        <row r="12513">
          <cell r="AP12513">
            <v>360376</v>
          </cell>
          <cell r="AQ12513">
            <v>7004033</v>
          </cell>
          <cell r="AR12513">
            <v>7</v>
          </cell>
          <cell r="AS12513">
            <v>0</v>
          </cell>
          <cell r="AT12513">
            <v>0</v>
          </cell>
          <cell r="AU12513">
            <v>0</v>
          </cell>
          <cell r="AV12513" t="str">
            <v>VIABLE</v>
          </cell>
        </row>
        <row r="12514">
          <cell r="AP12514">
            <v>360670</v>
          </cell>
          <cell r="AQ12514">
            <v>7004160</v>
          </cell>
          <cell r="AR12514">
            <v>7</v>
          </cell>
          <cell r="AS12514">
            <v>0</v>
          </cell>
          <cell r="AT12514">
            <v>0</v>
          </cell>
          <cell r="AU12514">
            <v>0</v>
          </cell>
          <cell r="AV12514" t="str">
            <v>VIABLE</v>
          </cell>
        </row>
        <row r="12515">
          <cell r="AP12515">
            <v>360283</v>
          </cell>
          <cell r="AQ12515">
            <v>7003992</v>
          </cell>
          <cell r="AR12515">
            <v>7</v>
          </cell>
          <cell r="AS12515">
            <v>0</v>
          </cell>
          <cell r="AT12515">
            <v>0</v>
          </cell>
          <cell r="AU12515">
            <v>0</v>
          </cell>
          <cell r="AV12515" t="str">
            <v>VIABLE</v>
          </cell>
        </row>
        <row r="12516">
          <cell r="AP12516">
            <v>360304</v>
          </cell>
          <cell r="AQ12516">
            <v>7004002</v>
          </cell>
          <cell r="AR12516">
            <v>7</v>
          </cell>
          <cell r="AS12516">
            <v>0</v>
          </cell>
          <cell r="AT12516">
            <v>0</v>
          </cell>
          <cell r="AU12516">
            <v>0</v>
          </cell>
          <cell r="AV12516" t="str">
            <v>VIABLE</v>
          </cell>
        </row>
        <row r="12517">
          <cell r="AP12517">
            <v>471583</v>
          </cell>
          <cell r="AQ12517">
            <v>7008200</v>
          </cell>
          <cell r="AR12517">
            <v>7</v>
          </cell>
          <cell r="AS12517">
            <v>0</v>
          </cell>
          <cell r="AT12517">
            <v>0</v>
          </cell>
          <cell r="AU12517">
            <v>0</v>
          </cell>
          <cell r="AV12517" t="str">
            <v>Proyectos en Factibilidad:Troncal Cali</v>
          </cell>
        </row>
        <row r="12518">
          <cell r="AP12518">
            <v>360253</v>
          </cell>
          <cell r="AQ12518">
            <v>7003978</v>
          </cell>
          <cell r="AR12518">
            <v>7</v>
          </cell>
          <cell r="AS12518">
            <v>0</v>
          </cell>
          <cell r="AT12518">
            <v>0</v>
          </cell>
          <cell r="AU12518">
            <v>0</v>
          </cell>
          <cell r="AV12518" t="str">
            <v>VIABLE</v>
          </cell>
        </row>
        <row r="12519">
          <cell r="AP12519">
            <v>364471</v>
          </cell>
          <cell r="AQ12519">
            <v>7005693</v>
          </cell>
          <cell r="AR12519">
            <v>7</v>
          </cell>
          <cell r="AS12519">
            <v>0</v>
          </cell>
          <cell r="AT12519">
            <v>0</v>
          </cell>
          <cell r="AU12519">
            <v>0</v>
          </cell>
          <cell r="AV12519" t="str">
            <v>VIABLE</v>
          </cell>
        </row>
        <row r="12520">
          <cell r="AP12520">
            <v>364946</v>
          </cell>
          <cell r="AQ12520">
            <v>7005883</v>
          </cell>
          <cell r="AR12520">
            <v>7</v>
          </cell>
          <cell r="AS12520">
            <v>0</v>
          </cell>
          <cell r="AT12520">
            <v>0</v>
          </cell>
          <cell r="AU12520">
            <v>0</v>
          </cell>
          <cell r="AV12520" t="str">
            <v>VIABLE</v>
          </cell>
        </row>
        <row r="12521">
          <cell r="AP12521">
            <v>364719</v>
          </cell>
          <cell r="AQ12521">
            <v>7005792</v>
          </cell>
          <cell r="AR12521">
            <v>7</v>
          </cell>
          <cell r="AS12521">
            <v>0</v>
          </cell>
          <cell r="AT12521">
            <v>0</v>
          </cell>
          <cell r="AU12521">
            <v>0</v>
          </cell>
          <cell r="AV12521" t="str">
            <v>RESERVADO FDL 2016</v>
          </cell>
        </row>
        <row r="12522">
          <cell r="AP12522">
            <v>364693</v>
          </cell>
          <cell r="AQ12522">
            <v>7005784</v>
          </cell>
          <cell r="AR12522">
            <v>7</v>
          </cell>
          <cell r="AS12522">
            <v>0</v>
          </cell>
          <cell r="AT12522">
            <v>0</v>
          </cell>
          <cell r="AU12522">
            <v>0</v>
          </cell>
          <cell r="AV12522" t="str">
            <v>RESERVADO FDL 2016</v>
          </cell>
        </row>
        <row r="12523">
          <cell r="AP12523">
            <v>364699</v>
          </cell>
          <cell r="AQ12523">
            <v>7005786</v>
          </cell>
          <cell r="AR12523">
            <v>7</v>
          </cell>
          <cell r="AS12523">
            <v>0</v>
          </cell>
          <cell r="AT12523">
            <v>0</v>
          </cell>
          <cell r="AU12523">
            <v>0</v>
          </cell>
          <cell r="AV12523" t="str">
            <v>RESERVADO FDL 2016</v>
          </cell>
        </row>
        <row r="12524">
          <cell r="AP12524">
            <v>364071</v>
          </cell>
          <cell r="AQ12524">
            <v>7005548</v>
          </cell>
          <cell r="AR12524">
            <v>7</v>
          </cell>
          <cell r="AS12524">
            <v>0</v>
          </cell>
          <cell r="AT12524">
            <v>0</v>
          </cell>
          <cell r="AU12524">
            <v>0</v>
          </cell>
          <cell r="AV12524" t="str">
            <v>VIABLE</v>
          </cell>
        </row>
        <row r="12525">
          <cell r="AP12525">
            <v>363982</v>
          </cell>
          <cell r="AQ12525">
            <v>7005510</v>
          </cell>
          <cell r="AR12525">
            <v>7</v>
          </cell>
          <cell r="AS12525">
            <v>0</v>
          </cell>
          <cell r="AT12525">
            <v>0</v>
          </cell>
          <cell r="AU12525">
            <v>0</v>
          </cell>
          <cell r="AV12525" t="str">
            <v>VIABLE</v>
          </cell>
        </row>
        <row r="12526">
          <cell r="AP12526">
            <v>364871</v>
          </cell>
          <cell r="AQ12526">
            <v>7005855</v>
          </cell>
          <cell r="AR12526">
            <v>7</v>
          </cell>
          <cell r="AS12526">
            <v>0</v>
          </cell>
          <cell r="AT12526">
            <v>0</v>
          </cell>
          <cell r="AU12526">
            <v>0</v>
          </cell>
          <cell r="AV12526" t="str">
            <v>VIABLE</v>
          </cell>
        </row>
        <row r="12527">
          <cell r="AP12527">
            <v>91010477</v>
          </cell>
          <cell r="AQ12527">
            <v>50006216</v>
          </cell>
          <cell r="AR12527">
            <v>7</v>
          </cell>
          <cell r="AS12527">
            <v>44466</v>
          </cell>
          <cell r="AT12527" t="str">
            <v>-POLIZA ESTABILIDAD ACTIVA</v>
          </cell>
          <cell r="AU12527">
            <v>0</v>
          </cell>
          <cell r="AV12527" t="str">
            <v>POLIZA ACTIVA</v>
          </cell>
        </row>
        <row r="12528">
          <cell r="AP12528">
            <v>366563</v>
          </cell>
          <cell r="AQ12528">
            <v>7006553</v>
          </cell>
          <cell r="AR12528">
            <v>7</v>
          </cell>
          <cell r="AS12528">
            <v>44466</v>
          </cell>
          <cell r="AT12528" t="str">
            <v>-POLIZA ESTABILIDAD ACTIVA</v>
          </cell>
          <cell r="AU12528">
            <v>0</v>
          </cell>
          <cell r="AV12528" t="str">
            <v>POLIZA ACTIVA</v>
          </cell>
        </row>
        <row r="12529">
          <cell r="AP12529">
            <v>366465</v>
          </cell>
          <cell r="AQ12529">
            <v>7006515</v>
          </cell>
          <cell r="AR12529">
            <v>7</v>
          </cell>
          <cell r="AS12529">
            <v>44466</v>
          </cell>
          <cell r="AT12529" t="str">
            <v>-POLIZA ESTABILIDAD ACTIVA</v>
          </cell>
          <cell r="AU12529">
            <v>0</v>
          </cell>
          <cell r="AV12529" t="str">
            <v>POLIZA ACTIVA</v>
          </cell>
        </row>
        <row r="12530">
          <cell r="AP12530">
            <v>471455</v>
          </cell>
          <cell r="AQ12530">
            <v>7008018</v>
          </cell>
          <cell r="AR12530">
            <v>7</v>
          </cell>
          <cell r="AS12530">
            <v>42515</v>
          </cell>
          <cell r="AT12530" t="str">
            <v>IDU-2128-2013 Terminado Conservacion IDU Circuito Movilidad SD -</v>
          </cell>
          <cell r="AU12530">
            <v>0</v>
          </cell>
          <cell r="AV12530" t="str">
            <v>VIABLE</v>
          </cell>
        </row>
        <row r="12531">
          <cell r="AP12531">
            <v>364853</v>
          </cell>
          <cell r="AQ12531">
            <v>7005848</v>
          </cell>
          <cell r="AR12531">
            <v>7</v>
          </cell>
          <cell r="AS12531">
            <v>44466</v>
          </cell>
          <cell r="AT12531" t="str">
            <v>-POLIZA ESTABILIDAD ACTIVA</v>
          </cell>
          <cell r="AU12531">
            <v>0</v>
          </cell>
          <cell r="AV12531" t="str">
            <v>POLIZA ACTIVA</v>
          </cell>
        </row>
        <row r="12532">
          <cell r="AP12532">
            <v>366686</v>
          </cell>
          <cell r="AQ12532">
            <v>7006599</v>
          </cell>
          <cell r="AR12532">
            <v>7</v>
          </cell>
          <cell r="AS12532">
            <v>42515</v>
          </cell>
          <cell r="AT12532" t="str">
            <v>IDU-2128-2013 Terminado Conservacion IDU Circuito Movilidad SD -</v>
          </cell>
          <cell r="AU12532">
            <v>0</v>
          </cell>
          <cell r="AV12532" t="str">
            <v>VIABLE</v>
          </cell>
        </row>
        <row r="12533">
          <cell r="AP12533">
            <v>365917</v>
          </cell>
          <cell r="AQ12533">
            <v>7006281</v>
          </cell>
          <cell r="AR12533">
            <v>7</v>
          </cell>
          <cell r="AS12533">
            <v>44466</v>
          </cell>
          <cell r="AT12533" t="str">
            <v>-POLIZA ESTABILIDAD ACTIVA</v>
          </cell>
          <cell r="AU12533">
            <v>0</v>
          </cell>
          <cell r="AV12533" t="str">
            <v>POLIZA ACTIVA</v>
          </cell>
        </row>
        <row r="12534">
          <cell r="AP12534">
            <v>367371</v>
          </cell>
          <cell r="AQ12534">
            <v>7006868</v>
          </cell>
          <cell r="AR12534">
            <v>7</v>
          </cell>
          <cell r="AS12534">
            <v>42515</v>
          </cell>
          <cell r="AT12534" t="str">
            <v>IDU-2128-2013 Terminado Conservacion IDU Circuito Movilidad SD -</v>
          </cell>
          <cell r="AU12534">
            <v>0</v>
          </cell>
          <cell r="AV12534" t="str">
            <v>VIABLE</v>
          </cell>
        </row>
        <row r="12535">
          <cell r="AP12535">
            <v>366000</v>
          </cell>
          <cell r="AQ12535">
            <v>7006319</v>
          </cell>
          <cell r="AR12535">
            <v>7</v>
          </cell>
          <cell r="AS12535">
            <v>44466</v>
          </cell>
          <cell r="AT12535" t="str">
            <v>-POLIZA ESTABILIDAD ACTIVA</v>
          </cell>
          <cell r="AU12535">
            <v>0</v>
          </cell>
          <cell r="AV12535" t="str">
            <v>POLIZA ACTIVA</v>
          </cell>
        </row>
        <row r="12536">
          <cell r="AP12536">
            <v>91010478</v>
          </cell>
          <cell r="AQ12536">
            <v>50006217</v>
          </cell>
          <cell r="AR12536">
            <v>7</v>
          </cell>
          <cell r="AS12536">
            <v>44466</v>
          </cell>
          <cell r="AT12536" t="str">
            <v>-POLIZA ESTABILIDAD ACTIVA</v>
          </cell>
          <cell r="AU12536">
            <v>0</v>
          </cell>
          <cell r="AV12536" t="str">
            <v>POLIZA ACTIVA</v>
          </cell>
        </row>
        <row r="12537">
          <cell r="AP12537">
            <v>366283</v>
          </cell>
          <cell r="AQ12537">
            <v>7006443</v>
          </cell>
          <cell r="AR12537">
            <v>7</v>
          </cell>
          <cell r="AS12537">
            <v>44466</v>
          </cell>
          <cell r="AT12537" t="str">
            <v>-POLIZA ESTABILIDAD ACTIVA</v>
          </cell>
          <cell r="AU12537">
            <v>0</v>
          </cell>
          <cell r="AV12537" t="str">
            <v>POLIZA ACTIVA</v>
          </cell>
        </row>
        <row r="12538">
          <cell r="AP12538">
            <v>365148</v>
          </cell>
          <cell r="AQ12538">
            <v>7005961</v>
          </cell>
          <cell r="AR12538">
            <v>7</v>
          </cell>
          <cell r="AS12538">
            <v>44466</v>
          </cell>
          <cell r="AT12538" t="str">
            <v>-POLIZA ESTABILIDAD ACTIVA</v>
          </cell>
          <cell r="AU12538">
            <v>0</v>
          </cell>
          <cell r="AV12538" t="str">
            <v>POLIZA ACTIVA</v>
          </cell>
        </row>
        <row r="12539">
          <cell r="AP12539">
            <v>366801</v>
          </cell>
          <cell r="AQ12539">
            <v>7006646</v>
          </cell>
          <cell r="AR12539">
            <v>7</v>
          </cell>
          <cell r="AS12539">
            <v>42515</v>
          </cell>
          <cell r="AT12539" t="str">
            <v>IDU-2128-2013 Terminado Conservacion IDU Circuito Movilidad SD -</v>
          </cell>
          <cell r="AU12539">
            <v>0</v>
          </cell>
          <cell r="AV12539" t="str">
            <v>VIABLE</v>
          </cell>
        </row>
        <row r="12540">
          <cell r="AP12540">
            <v>367050</v>
          </cell>
          <cell r="AQ12540">
            <v>7006739</v>
          </cell>
          <cell r="AR12540">
            <v>7</v>
          </cell>
          <cell r="AS12540">
            <v>42515</v>
          </cell>
          <cell r="AT12540" t="str">
            <v>IDU-2128-2013 Terminado Conservacion IDU Circuito Movilidad SD -</v>
          </cell>
          <cell r="AU12540">
            <v>0</v>
          </cell>
          <cell r="AV12540" t="str">
            <v>VIABLE</v>
          </cell>
        </row>
        <row r="12541">
          <cell r="AP12541">
            <v>365804</v>
          </cell>
          <cell r="AQ12541">
            <v>7006228</v>
          </cell>
          <cell r="AR12541">
            <v>7</v>
          </cell>
          <cell r="AS12541">
            <v>44466</v>
          </cell>
          <cell r="AT12541" t="str">
            <v>-POLIZA ESTABILIDAD ACTIVA</v>
          </cell>
          <cell r="AU12541">
            <v>0</v>
          </cell>
          <cell r="AV12541" t="str">
            <v>POLIZA ACTIVA</v>
          </cell>
        </row>
        <row r="12542">
          <cell r="AP12542">
            <v>366093</v>
          </cell>
          <cell r="AQ12542">
            <v>7006363</v>
          </cell>
          <cell r="AR12542">
            <v>7</v>
          </cell>
          <cell r="AS12542">
            <v>44466</v>
          </cell>
          <cell r="AT12542" t="str">
            <v>-POLIZA ESTABILIDAD ACTIVA</v>
          </cell>
          <cell r="AU12542">
            <v>0</v>
          </cell>
          <cell r="AV12542" t="str">
            <v>POLIZA ACTIVA</v>
          </cell>
        </row>
        <row r="12543">
          <cell r="AP12543">
            <v>362835</v>
          </cell>
          <cell r="AQ12543">
            <v>7005043</v>
          </cell>
          <cell r="AR12543">
            <v>7</v>
          </cell>
          <cell r="AS12543">
            <v>42313</v>
          </cell>
          <cell r="AT12543" t="str">
            <v>IDU-062-2012 Terminado Rehabilitación IDU Circuito Movilidad  -Calzada 2-POLIZA ESTABILIDAD ACTIVA</v>
          </cell>
          <cell r="AU12543">
            <v>44018</v>
          </cell>
          <cell r="AV12543" t="str">
            <v>POLIZA ACTIVA</v>
          </cell>
        </row>
        <row r="12544">
          <cell r="AP12544">
            <v>362799</v>
          </cell>
          <cell r="AQ12544">
            <v>7005027</v>
          </cell>
          <cell r="AR12544">
            <v>7</v>
          </cell>
          <cell r="AS12544">
            <v>42313</v>
          </cell>
          <cell r="AT12544" t="str">
            <v>IDU-062-2012 Terminado Rehabilitación IDU Circuito Movilidad  -Calzada 2-POLIZA ESTABILIDAD ACTIVA</v>
          </cell>
          <cell r="AU12544">
            <v>44018</v>
          </cell>
          <cell r="AV12544" t="str">
            <v>POLIZA ACTIVA</v>
          </cell>
        </row>
        <row r="12545">
          <cell r="AP12545">
            <v>362870</v>
          </cell>
          <cell r="AQ12545">
            <v>7005057</v>
          </cell>
          <cell r="AR12545">
            <v>7</v>
          </cell>
          <cell r="AS12545">
            <v>42313</v>
          </cell>
          <cell r="AT12545" t="str">
            <v>IDU-062-2012 Terminado Rehabilitación IDU Circuito Movilidad  -Calzada 2-POLIZA ESTABILIDAD ACTIVA</v>
          </cell>
          <cell r="AU12545">
            <v>44018</v>
          </cell>
          <cell r="AV12545" t="str">
            <v>POLIZA ACTIVA</v>
          </cell>
        </row>
        <row r="12546">
          <cell r="AP12546">
            <v>362678</v>
          </cell>
          <cell r="AQ12546">
            <v>7004982</v>
          </cell>
          <cell r="AR12546">
            <v>7</v>
          </cell>
          <cell r="AS12546">
            <v>42313</v>
          </cell>
          <cell r="AT12546" t="str">
            <v>IDU-062-2012 Terminado Rehabilitación IDU Circuito Movilidad  -Calzada 2-POLIZA ESTABILIDAD ACTIVA</v>
          </cell>
          <cell r="AU12546">
            <v>44018</v>
          </cell>
          <cell r="AV12546" t="str">
            <v>POLIZA ACTIVA</v>
          </cell>
        </row>
        <row r="12547">
          <cell r="AP12547">
            <v>362478</v>
          </cell>
          <cell r="AQ12547">
            <v>7004904</v>
          </cell>
          <cell r="AR12547">
            <v>7</v>
          </cell>
          <cell r="AS12547">
            <v>44018</v>
          </cell>
          <cell r="AT12547" t="str">
            <v>Calzada 2-POLIZA ESTABILIDAD ACTIVA</v>
          </cell>
          <cell r="AU12547">
            <v>0</v>
          </cell>
          <cell r="AV12547" t="str">
            <v>POLIZA ACTIVA</v>
          </cell>
        </row>
        <row r="12548">
          <cell r="AP12548">
            <v>362436</v>
          </cell>
          <cell r="AQ12548">
            <v>7004888</v>
          </cell>
          <cell r="AR12548">
            <v>7</v>
          </cell>
          <cell r="AS12548">
            <v>44018</v>
          </cell>
          <cell r="AT12548" t="str">
            <v>Calzada 2-POLIZA ESTABILIDAD ACTIVA</v>
          </cell>
          <cell r="AU12548">
            <v>0</v>
          </cell>
          <cell r="AV12548" t="str">
            <v>POLIZA ACTIVA</v>
          </cell>
        </row>
        <row r="12549">
          <cell r="AP12549">
            <v>362523</v>
          </cell>
          <cell r="AQ12549">
            <v>7004922</v>
          </cell>
          <cell r="AR12549">
            <v>7</v>
          </cell>
          <cell r="AS12549">
            <v>42313</v>
          </cell>
          <cell r="AT12549" t="str">
            <v>IDU-062-2012 Terminado Rehabilitación IDU Circuito Movilidad  -Calzada 2-POLIZA ESTABILIDAD ACTIVA</v>
          </cell>
          <cell r="AU12549">
            <v>44018</v>
          </cell>
          <cell r="AV12549" t="str">
            <v>POLIZA ACTIVA</v>
          </cell>
        </row>
        <row r="12550">
          <cell r="AP12550">
            <v>362556</v>
          </cell>
          <cell r="AQ12550">
            <v>7004936</v>
          </cell>
          <cell r="AR12550">
            <v>7</v>
          </cell>
          <cell r="AS12550">
            <v>42313</v>
          </cell>
          <cell r="AT12550" t="str">
            <v>IDU-062-2012 Terminado Rehabilitación IDU Circuito Movilidad  -Calzada 2-POLIZA ESTABILIDAD ACTIVA</v>
          </cell>
          <cell r="AU12550">
            <v>44018</v>
          </cell>
          <cell r="AV12550" t="str">
            <v>POLIZA ACTIVA</v>
          </cell>
        </row>
        <row r="12551">
          <cell r="AP12551">
            <v>362914</v>
          </cell>
          <cell r="AQ12551">
            <v>7005072</v>
          </cell>
          <cell r="AR12551">
            <v>7</v>
          </cell>
          <cell r="AS12551">
            <v>42313</v>
          </cell>
          <cell r="AT12551" t="str">
            <v>IDU-062-2012 Terminado Rehabilitación IDU Circuito Movilidad  -Calzada 2-POLIZA ESTABILIDAD ACTIVA</v>
          </cell>
          <cell r="AU12551">
            <v>44018</v>
          </cell>
          <cell r="AV12551" t="str">
            <v>POLIZA ACTIVA</v>
          </cell>
        </row>
        <row r="12552">
          <cell r="AP12552">
            <v>362760</v>
          </cell>
          <cell r="AQ12552">
            <v>7005013</v>
          </cell>
          <cell r="AR12552">
            <v>7</v>
          </cell>
          <cell r="AS12552">
            <v>42313</v>
          </cell>
          <cell r="AT12552" t="str">
            <v>IDU-062-2012 Terminado Rehabilitación IDU Circuito Movilidad  -Calzada 2-POLIZA ESTABILIDAD ACTIVA</v>
          </cell>
          <cell r="AU12552">
            <v>44018</v>
          </cell>
          <cell r="AV12552" t="str">
            <v>POLIZA ACTIVA</v>
          </cell>
        </row>
        <row r="12553">
          <cell r="AP12553">
            <v>362621</v>
          </cell>
          <cell r="AQ12553">
            <v>7004961</v>
          </cell>
          <cell r="AR12553">
            <v>7</v>
          </cell>
          <cell r="AS12553">
            <v>42313</v>
          </cell>
          <cell r="AT12553" t="str">
            <v>IDU-062-2012 Terminado Rehabilitación IDU Circuito Movilidad  -Calzada 2-POLIZA ESTABILIDAD ACTIVA</v>
          </cell>
          <cell r="AU12553">
            <v>44018</v>
          </cell>
          <cell r="AV12553" t="str">
            <v>POLIZA ACTIVA</v>
          </cell>
        </row>
        <row r="12554">
          <cell r="AP12554">
            <v>363884</v>
          </cell>
          <cell r="AQ12554">
            <v>7005474</v>
          </cell>
          <cell r="AR12554">
            <v>7</v>
          </cell>
          <cell r="AS12554">
            <v>0</v>
          </cell>
          <cell r="AT12554">
            <v>0</v>
          </cell>
          <cell r="AU12554">
            <v>0</v>
          </cell>
          <cell r="AV12554" t="str">
            <v>VIABLE</v>
          </cell>
        </row>
        <row r="12555">
          <cell r="AP12555">
            <v>364752</v>
          </cell>
          <cell r="AQ12555">
            <v>7005805</v>
          </cell>
          <cell r="AR12555">
            <v>7</v>
          </cell>
          <cell r="AS12555">
            <v>0</v>
          </cell>
          <cell r="AT12555">
            <v>0</v>
          </cell>
          <cell r="AU12555">
            <v>0</v>
          </cell>
          <cell r="AV12555" t="str">
            <v>VIABLE</v>
          </cell>
        </row>
        <row r="12556">
          <cell r="AP12556">
            <v>363653</v>
          </cell>
          <cell r="AQ12556">
            <v>7005381</v>
          </cell>
          <cell r="AR12556">
            <v>7</v>
          </cell>
          <cell r="AS12556">
            <v>0</v>
          </cell>
          <cell r="AT12556">
            <v>0</v>
          </cell>
          <cell r="AU12556">
            <v>0</v>
          </cell>
          <cell r="AV12556" t="str">
            <v>VIABLE</v>
          </cell>
        </row>
        <row r="12557">
          <cell r="AP12557">
            <v>365253</v>
          </cell>
          <cell r="AQ12557">
            <v>7006005</v>
          </cell>
          <cell r="AR12557">
            <v>7</v>
          </cell>
          <cell r="AS12557">
            <v>0</v>
          </cell>
          <cell r="AT12557">
            <v>0</v>
          </cell>
          <cell r="AU12557">
            <v>0</v>
          </cell>
          <cell r="AV12557" t="str">
            <v>VIABLE</v>
          </cell>
        </row>
        <row r="12558">
          <cell r="AP12558">
            <v>364180</v>
          </cell>
          <cell r="AQ12558">
            <v>7005587</v>
          </cell>
          <cell r="AR12558">
            <v>7</v>
          </cell>
          <cell r="AS12558">
            <v>0</v>
          </cell>
          <cell r="AT12558">
            <v>0</v>
          </cell>
          <cell r="AU12558">
            <v>0</v>
          </cell>
          <cell r="AV12558" t="str">
            <v>VIABLE</v>
          </cell>
        </row>
        <row r="12559">
          <cell r="AP12559">
            <v>363166</v>
          </cell>
          <cell r="AQ12559">
            <v>7005172</v>
          </cell>
          <cell r="AR12559">
            <v>7</v>
          </cell>
          <cell r="AS12559">
            <v>0</v>
          </cell>
          <cell r="AT12559">
            <v>0</v>
          </cell>
          <cell r="AU12559">
            <v>0</v>
          </cell>
          <cell r="AV12559" t="str">
            <v>VIABLE</v>
          </cell>
        </row>
        <row r="12560">
          <cell r="AP12560">
            <v>365628</v>
          </cell>
          <cell r="AQ12560">
            <v>7006146</v>
          </cell>
          <cell r="AR12560">
            <v>7</v>
          </cell>
          <cell r="AS12560">
            <v>0</v>
          </cell>
          <cell r="AT12560">
            <v>0</v>
          </cell>
          <cell r="AU12560">
            <v>0</v>
          </cell>
          <cell r="AV12560" t="str">
            <v>VIABLE</v>
          </cell>
        </row>
        <row r="12561">
          <cell r="AP12561">
            <v>369530</v>
          </cell>
          <cell r="AQ12561">
            <v>7007662</v>
          </cell>
          <cell r="AR12561">
            <v>7</v>
          </cell>
          <cell r="AS12561">
            <v>42653</v>
          </cell>
          <cell r="AT12561" t="str">
            <v>IDU-935-2016 Reservado Conservacion IDU Circuito Movilidad ACCIONES POPULARES -</v>
          </cell>
          <cell r="AU12561">
            <v>0</v>
          </cell>
          <cell r="AV12561" t="str">
            <v>Reservado Cto. IDU-935-2016</v>
          </cell>
        </row>
        <row r="12562">
          <cell r="AP12562">
            <v>369963</v>
          </cell>
          <cell r="AQ12562">
            <v>7007826</v>
          </cell>
          <cell r="AR12562">
            <v>7</v>
          </cell>
          <cell r="AS12562">
            <v>0</v>
          </cell>
          <cell r="AT12562">
            <v>0</v>
          </cell>
          <cell r="AU12562">
            <v>0</v>
          </cell>
          <cell r="AV12562" t="str">
            <v>VIABLE</v>
          </cell>
        </row>
        <row r="12563">
          <cell r="AP12563">
            <v>369878</v>
          </cell>
          <cell r="AQ12563">
            <v>7007794</v>
          </cell>
          <cell r="AR12563">
            <v>7</v>
          </cell>
          <cell r="AS12563">
            <v>42653</v>
          </cell>
          <cell r="AT12563" t="str">
            <v>IDU-935-2016 Reservado Conservacion IDU Circuito Movilidad ACCIONES POPULARES -</v>
          </cell>
          <cell r="AU12563">
            <v>0</v>
          </cell>
          <cell r="AV12563" t="str">
            <v>Reservado Cto. IDU-935-2016</v>
          </cell>
        </row>
        <row r="12564">
          <cell r="AP12564">
            <v>91022640</v>
          </cell>
          <cell r="AQ12564">
            <v>7009004</v>
          </cell>
          <cell r="AR12564">
            <v>7</v>
          </cell>
          <cell r="AS12564">
            <v>0</v>
          </cell>
          <cell r="AT12564">
            <v>0</v>
          </cell>
          <cell r="AU12564">
            <v>0</v>
          </cell>
          <cell r="AV12564" t="str">
            <v>CIV NO ENCONTRADO</v>
          </cell>
        </row>
        <row r="12565">
          <cell r="AP12565">
            <v>369867</v>
          </cell>
          <cell r="AQ12565">
            <v>7007791</v>
          </cell>
          <cell r="AR12565">
            <v>7</v>
          </cell>
          <cell r="AS12565">
            <v>42653</v>
          </cell>
          <cell r="AT12565" t="str">
            <v>IDU-935-2016 Reservado Conservacion IDU Circuito Movilidad ACCIONES POPULARES -</v>
          </cell>
          <cell r="AU12565">
            <v>0</v>
          </cell>
          <cell r="AV12565" t="str">
            <v>Reservado Cto. IDU-935-2016</v>
          </cell>
        </row>
        <row r="12566">
          <cell r="AP12566">
            <v>369660</v>
          </cell>
          <cell r="AQ12566">
            <v>7007711</v>
          </cell>
          <cell r="AR12566">
            <v>7</v>
          </cell>
          <cell r="AS12566">
            <v>42653</v>
          </cell>
          <cell r="AT12566" t="str">
            <v>IDU-935-2016 Reservado Conservacion IDU Circuito Movilidad ACCIONES POPULARES -</v>
          </cell>
          <cell r="AU12566">
            <v>0</v>
          </cell>
          <cell r="AV12566" t="str">
            <v>Reservado Cto. IDU-935-2016</v>
          </cell>
        </row>
        <row r="12567">
          <cell r="AP12567">
            <v>369374</v>
          </cell>
          <cell r="AQ12567">
            <v>7007611</v>
          </cell>
          <cell r="AR12567">
            <v>7</v>
          </cell>
          <cell r="AS12567">
            <v>42653</v>
          </cell>
          <cell r="AT12567" t="str">
            <v>IDU-935-2016 Reservado Conservacion IDU Circuito Movilidad ACCIONES POPULARES -</v>
          </cell>
          <cell r="AU12567">
            <v>0</v>
          </cell>
          <cell r="AV12567" t="str">
            <v>Reservado Cto. IDU-935-2016</v>
          </cell>
        </row>
        <row r="12568">
          <cell r="AP12568">
            <v>369872</v>
          </cell>
          <cell r="AQ12568">
            <v>7007792</v>
          </cell>
          <cell r="AR12568">
            <v>7</v>
          </cell>
          <cell r="AS12568">
            <v>0</v>
          </cell>
          <cell r="AT12568">
            <v>0</v>
          </cell>
          <cell r="AU12568">
            <v>0</v>
          </cell>
          <cell r="AV12568" t="str">
            <v>Reservado Cto. IDU-935-2016</v>
          </cell>
        </row>
        <row r="12569">
          <cell r="AP12569">
            <v>368151</v>
          </cell>
          <cell r="AQ12569">
            <v>7007170</v>
          </cell>
          <cell r="AR12569">
            <v>7</v>
          </cell>
          <cell r="AS12569">
            <v>0</v>
          </cell>
          <cell r="AT12569">
            <v>0</v>
          </cell>
          <cell r="AU12569">
            <v>0</v>
          </cell>
          <cell r="AV12569" t="str">
            <v>VIABLE</v>
          </cell>
        </row>
        <row r="12570">
          <cell r="AP12570">
            <v>369074</v>
          </cell>
          <cell r="AQ12570">
            <v>7007496</v>
          </cell>
          <cell r="AR12570">
            <v>7</v>
          </cell>
          <cell r="AS12570">
            <v>0</v>
          </cell>
          <cell r="AT12570">
            <v>0</v>
          </cell>
          <cell r="AU12570">
            <v>0</v>
          </cell>
          <cell r="AV12570" t="str">
            <v>Reservada IDU-935-2016</v>
          </cell>
        </row>
        <row r="12571">
          <cell r="AP12571">
            <v>368539</v>
          </cell>
          <cell r="AQ12571">
            <v>7007311</v>
          </cell>
          <cell r="AR12571">
            <v>7</v>
          </cell>
          <cell r="AS12571">
            <v>0</v>
          </cell>
          <cell r="AT12571">
            <v>0</v>
          </cell>
          <cell r="AU12571">
            <v>0</v>
          </cell>
          <cell r="AV12571" t="str">
            <v>VIABLE</v>
          </cell>
        </row>
        <row r="12572">
          <cell r="AP12572">
            <v>367858</v>
          </cell>
          <cell r="AQ12572">
            <v>7007055</v>
          </cell>
          <cell r="AR12572">
            <v>7</v>
          </cell>
          <cell r="AS12572">
            <v>0</v>
          </cell>
          <cell r="AT12572">
            <v>0</v>
          </cell>
          <cell r="AU12572">
            <v>0</v>
          </cell>
          <cell r="AV12572" t="str">
            <v>VIABLE</v>
          </cell>
        </row>
        <row r="12573">
          <cell r="AP12573">
            <v>369870</v>
          </cell>
          <cell r="AQ12573">
            <v>7007792</v>
          </cell>
          <cell r="AR12573">
            <v>7</v>
          </cell>
          <cell r="AS12573">
            <v>42653</v>
          </cell>
          <cell r="AT12573" t="str">
            <v>IDU-935-2016 Reservado Conservacion IDU Circuito Movilidad ACCIONES POPULARES -</v>
          </cell>
          <cell r="AU12573">
            <v>0</v>
          </cell>
          <cell r="AV12573" t="str">
            <v>Reservado Cto. IDU-935-2016</v>
          </cell>
        </row>
        <row r="12574">
          <cell r="AP12574">
            <v>500177</v>
          </cell>
          <cell r="AQ12574">
            <v>7008400</v>
          </cell>
          <cell r="AR12574">
            <v>7</v>
          </cell>
          <cell r="AS12574">
            <v>0</v>
          </cell>
          <cell r="AT12574">
            <v>0</v>
          </cell>
          <cell r="AU12574">
            <v>0</v>
          </cell>
          <cell r="AV12574" t="str">
            <v>VIABLE</v>
          </cell>
        </row>
        <row r="12575">
          <cell r="AP12575">
            <v>500163</v>
          </cell>
          <cell r="AQ12575">
            <v>7008386</v>
          </cell>
          <cell r="AR12575">
            <v>7</v>
          </cell>
          <cell r="AS12575">
            <v>0</v>
          </cell>
          <cell r="AT12575">
            <v>0</v>
          </cell>
          <cell r="AU12575">
            <v>0</v>
          </cell>
          <cell r="AV12575" t="str">
            <v>VIABLE</v>
          </cell>
        </row>
        <row r="12576">
          <cell r="AP12576">
            <v>500157</v>
          </cell>
          <cell r="AQ12576">
            <v>7008380</v>
          </cell>
          <cell r="AR12576">
            <v>7</v>
          </cell>
          <cell r="AS12576">
            <v>0</v>
          </cell>
          <cell r="AT12576">
            <v>0</v>
          </cell>
          <cell r="AU12576">
            <v>0</v>
          </cell>
          <cell r="AV12576" t="str">
            <v>VIABLE</v>
          </cell>
        </row>
        <row r="12577">
          <cell r="AP12577">
            <v>500158</v>
          </cell>
          <cell r="AQ12577">
            <v>7008381</v>
          </cell>
          <cell r="AR12577">
            <v>7</v>
          </cell>
          <cell r="AS12577">
            <v>0</v>
          </cell>
          <cell r="AT12577">
            <v>0</v>
          </cell>
          <cell r="AU12577">
            <v>0</v>
          </cell>
          <cell r="AV12577" t="str">
            <v>VIABLE</v>
          </cell>
        </row>
        <row r="12578">
          <cell r="AP12578">
            <v>500161</v>
          </cell>
          <cell r="AQ12578">
            <v>7008384</v>
          </cell>
          <cell r="AR12578">
            <v>7</v>
          </cell>
          <cell r="AS12578">
            <v>0</v>
          </cell>
          <cell r="AT12578">
            <v>0</v>
          </cell>
          <cell r="AU12578">
            <v>0</v>
          </cell>
          <cell r="AV12578" t="str">
            <v>VIABLE</v>
          </cell>
        </row>
        <row r="12579">
          <cell r="AP12579">
            <v>500159</v>
          </cell>
          <cell r="AQ12579">
            <v>7008382</v>
          </cell>
          <cell r="AR12579">
            <v>7</v>
          </cell>
          <cell r="AS12579">
            <v>0</v>
          </cell>
          <cell r="AT12579">
            <v>0</v>
          </cell>
          <cell r="AU12579">
            <v>0</v>
          </cell>
          <cell r="AV12579" t="str">
            <v>VIABLE</v>
          </cell>
        </row>
        <row r="12580">
          <cell r="AP12580">
            <v>500162</v>
          </cell>
          <cell r="AQ12580">
            <v>7008385</v>
          </cell>
          <cell r="AR12580">
            <v>7</v>
          </cell>
          <cell r="AS12580">
            <v>0</v>
          </cell>
          <cell r="AT12580">
            <v>0</v>
          </cell>
          <cell r="AU12580">
            <v>0</v>
          </cell>
          <cell r="AV12580" t="str">
            <v>VIABLE</v>
          </cell>
        </row>
        <row r="12581">
          <cell r="AP12581">
            <v>529037</v>
          </cell>
          <cell r="AQ12581">
            <v>7008408</v>
          </cell>
          <cell r="AR12581">
            <v>7</v>
          </cell>
          <cell r="AS12581">
            <v>0</v>
          </cell>
          <cell r="AT12581">
            <v>0</v>
          </cell>
          <cell r="AU12581">
            <v>0</v>
          </cell>
          <cell r="AV12581" t="str">
            <v>VIABLE</v>
          </cell>
        </row>
        <row r="12582">
          <cell r="AP12582">
            <v>528709</v>
          </cell>
          <cell r="AQ12582">
            <v>7008406</v>
          </cell>
          <cell r="AR12582">
            <v>7</v>
          </cell>
          <cell r="AS12582">
            <v>0</v>
          </cell>
          <cell r="AT12582">
            <v>0</v>
          </cell>
          <cell r="AU12582">
            <v>0</v>
          </cell>
          <cell r="AV12582" t="str">
            <v>VIABLE</v>
          </cell>
        </row>
        <row r="12583">
          <cell r="AP12583">
            <v>91012578</v>
          </cell>
          <cell r="AQ12583">
            <v>50006835</v>
          </cell>
          <cell r="AR12583">
            <v>7</v>
          </cell>
          <cell r="AS12583">
            <v>0</v>
          </cell>
          <cell r="AT12583">
            <v>0</v>
          </cell>
          <cell r="AU12583">
            <v>0</v>
          </cell>
          <cell r="AV12583" t="str">
            <v>VIABLE</v>
          </cell>
        </row>
        <row r="12584">
          <cell r="AP12584">
            <v>528700</v>
          </cell>
          <cell r="AQ12584">
            <v>7008405</v>
          </cell>
          <cell r="AR12584">
            <v>7</v>
          </cell>
          <cell r="AS12584">
            <v>0</v>
          </cell>
          <cell r="AT12584">
            <v>0</v>
          </cell>
          <cell r="AU12584">
            <v>0</v>
          </cell>
          <cell r="AV12584" t="str">
            <v>VIABLE</v>
          </cell>
        </row>
        <row r="12585">
          <cell r="AP12585">
            <v>529083</v>
          </cell>
          <cell r="AQ12585">
            <v>7008407</v>
          </cell>
          <cell r="AR12585">
            <v>7</v>
          </cell>
          <cell r="AS12585">
            <v>0</v>
          </cell>
          <cell r="AT12585">
            <v>0</v>
          </cell>
          <cell r="AU12585">
            <v>0</v>
          </cell>
          <cell r="AV12585" t="str">
            <v>VIABLE</v>
          </cell>
        </row>
        <row r="12586">
          <cell r="AP12586">
            <v>528682</v>
          </cell>
          <cell r="AQ12586">
            <v>7008460</v>
          </cell>
          <cell r="AR12586">
            <v>7</v>
          </cell>
          <cell r="AS12586">
            <v>0</v>
          </cell>
          <cell r="AT12586">
            <v>0</v>
          </cell>
          <cell r="AU12586">
            <v>0</v>
          </cell>
          <cell r="AV12586" t="str">
            <v>VIABLE</v>
          </cell>
        </row>
        <row r="12587">
          <cell r="AP12587">
            <v>528703</v>
          </cell>
          <cell r="AQ12587">
            <v>7008404</v>
          </cell>
          <cell r="AR12587">
            <v>7</v>
          </cell>
          <cell r="AS12587">
            <v>0</v>
          </cell>
          <cell r="AT12587">
            <v>0</v>
          </cell>
          <cell r="AU12587">
            <v>0</v>
          </cell>
          <cell r="AV12587" t="str">
            <v>VIABLE</v>
          </cell>
        </row>
        <row r="12588">
          <cell r="AP12588">
            <v>91012572</v>
          </cell>
          <cell r="AQ12588">
            <v>50006834</v>
          </cell>
          <cell r="AR12588">
            <v>7</v>
          </cell>
          <cell r="AS12588">
            <v>0</v>
          </cell>
          <cell r="AT12588">
            <v>0</v>
          </cell>
          <cell r="AU12588">
            <v>0</v>
          </cell>
          <cell r="AV12588" t="str">
            <v>VIABLE</v>
          </cell>
        </row>
        <row r="12589">
          <cell r="AP12589">
            <v>350712</v>
          </cell>
          <cell r="AQ12589">
            <v>7000258</v>
          </cell>
          <cell r="AR12589">
            <v>7</v>
          </cell>
          <cell r="AS12589">
            <v>0</v>
          </cell>
          <cell r="AT12589">
            <v>0</v>
          </cell>
          <cell r="AU12589">
            <v>0</v>
          </cell>
          <cell r="AV12589" t="str">
            <v>VIABLE</v>
          </cell>
        </row>
        <row r="12590">
          <cell r="AP12590">
            <v>350822</v>
          </cell>
          <cell r="AQ12590">
            <v>7000300</v>
          </cell>
          <cell r="AR12590">
            <v>7</v>
          </cell>
          <cell r="AS12590">
            <v>0</v>
          </cell>
          <cell r="AT12590">
            <v>0</v>
          </cell>
          <cell r="AU12590">
            <v>0</v>
          </cell>
          <cell r="AV12590" t="str">
            <v>VIABLE</v>
          </cell>
        </row>
        <row r="12591">
          <cell r="AP12591">
            <v>91012720</v>
          </cell>
          <cell r="AQ12591">
            <v>7008578</v>
          </cell>
          <cell r="AR12591">
            <v>7</v>
          </cell>
          <cell r="AS12591">
            <v>0</v>
          </cell>
          <cell r="AT12591">
            <v>0</v>
          </cell>
          <cell r="AU12591">
            <v>0</v>
          </cell>
          <cell r="AV12591" t="str">
            <v>LOC KENNEDY</v>
          </cell>
        </row>
        <row r="12592">
          <cell r="AP12592">
            <v>91012434</v>
          </cell>
          <cell r="AQ12592">
            <v>8003660</v>
          </cell>
          <cell r="AR12592">
            <v>7</v>
          </cell>
          <cell r="AS12592">
            <v>0</v>
          </cell>
          <cell r="AT12592">
            <v>0</v>
          </cell>
          <cell r="AU12592">
            <v>0</v>
          </cell>
          <cell r="AV12592" t="str">
            <v>LOC KENNEDY</v>
          </cell>
        </row>
        <row r="12593">
          <cell r="AP12593">
            <v>91012629</v>
          </cell>
          <cell r="AQ12593">
            <v>50006704</v>
          </cell>
          <cell r="AR12593">
            <v>7</v>
          </cell>
          <cell r="AS12593">
            <v>0</v>
          </cell>
          <cell r="AT12593">
            <v>0</v>
          </cell>
          <cell r="AU12593">
            <v>0</v>
          </cell>
          <cell r="AV12593" t="str">
            <v>VIABLE</v>
          </cell>
        </row>
        <row r="12594">
          <cell r="AP12594">
            <v>351297</v>
          </cell>
          <cell r="AQ12594">
            <v>8003414</v>
          </cell>
          <cell r="AR12594">
            <v>7</v>
          </cell>
          <cell r="AS12594">
            <v>0</v>
          </cell>
          <cell r="AT12594">
            <v>0</v>
          </cell>
          <cell r="AU12594">
            <v>0</v>
          </cell>
          <cell r="AV12594" t="str">
            <v>LOC KENNEDY</v>
          </cell>
        </row>
        <row r="12595">
          <cell r="AP12595">
            <v>91012642</v>
          </cell>
          <cell r="AQ12595">
            <v>7000491</v>
          </cell>
          <cell r="AR12595">
            <v>7</v>
          </cell>
          <cell r="AS12595">
            <v>0</v>
          </cell>
          <cell r="AT12595">
            <v>0</v>
          </cell>
          <cell r="AU12595">
            <v>0</v>
          </cell>
          <cell r="AV12595" t="str">
            <v>VIABLE</v>
          </cell>
        </row>
        <row r="12596">
          <cell r="AP12596">
            <v>156693</v>
          </cell>
          <cell r="AQ12596">
            <v>8003250</v>
          </cell>
          <cell r="AR12596">
            <v>7</v>
          </cell>
          <cell r="AS12596">
            <v>0</v>
          </cell>
          <cell r="AT12596">
            <v>0</v>
          </cell>
          <cell r="AU12596">
            <v>0</v>
          </cell>
          <cell r="AV12596" t="str">
            <v>LOC KENNEDY</v>
          </cell>
        </row>
        <row r="12597">
          <cell r="AP12597">
            <v>350990</v>
          </cell>
          <cell r="AQ12597">
            <v>7000362</v>
          </cell>
          <cell r="AR12597">
            <v>7</v>
          </cell>
          <cell r="AS12597">
            <v>0</v>
          </cell>
          <cell r="AT12597">
            <v>0</v>
          </cell>
          <cell r="AU12597">
            <v>0</v>
          </cell>
          <cell r="AV12597" t="str">
            <v>VIABLE</v>
          </cell>
        </row>
        <row r="12598">
          <cell r="AP12598">
            <v>363689</v>
          </cell>
          <cell r="AQ12598">
            <v>7005396</v>
          </cell>
          <cell r="AR12598">
            <v>7</v>
          </cell>
          <cell r="AS12598">
            <v>0</v>
          </cell>
          <cell r="AT12598">
            <v>0</v>
          </cell>
          <cell r="AU12598">
            <v>0</v>
          </cell>
          <cell r="AV12598" t="str">
            <v>RESERVADO FDL 2016</v>
          </cell>
        </row>
        <row r="12599">
          <cell r="AP12599">
            <v>362976</v>
          </cell>
          <cell r="AQ12599">
            <v>7005095</v>
          </cell>
          <cell r="AR12599">
            <v>7</v>
          </cell>
          <cell r="AS12599">
            <v>42731</v>
          </cell>
          <cell r="AT12599" t="str">
            <v>SD Reservado Mantenimiento Rutinario IDU Circuito Movilidad EJECUCION SITP 2016 -</v>
          </cell>
          <cell r="AU12599">
            <v>0</v>
          </cell>
          <cell r="AV12599" t="str">
            <v>Reservado IDU SITP 2016</v>
          </cell>
        </row>
        <row r="12600">
          <cell r="AP12600">
            <v>363385</v>
          </cell>
          <cell r="AQ12600">
            <v>7005259</v>
          </cell>
          <cell r="AR12600">
            <v>7</v>
          </cell>
          <cell r="AS12600">
            <v>42766</v>
          </cell>
          <cell r="AT12600" t="str">
            <v>SD Reservado Mantenimiento Periódico IDU Circuito Movilidad EJECUCION SITP 2016 -</v>
          </cell>
          <cell r="AU12600">
            <v>0</v>
          </cell>
          <cell r="AV12600" t="str">
            <v>Reservado IDU SITP 2016</v>
          </cell>
        </row>
        <row r="12601">
          <cell r="AP12601">
            <v>363218</v>
          </cell>
          <cell r="AQ12601">
            <v>7005192</v>
          </cell>
          <cell r="AR12601">
            <v>7</v>
          </cell>
          <cell r="AS12601">
            <v>42313</v>
          </cell>
          <cell r="AT12601" t="str">
            <v>IDU-2128-2013 Terminado Acciones de Movilidad IDU Intermedia  -</v>
          </cell>
          <cell r="AU12601">
            <v>0</v>
          </cell>
          <cell r="AV12601" t="str">
            <v>VIABLE</v>
          </cell>
        </row>
        <row r="12602">
          <cell r="AP12602">
            <v>363490</v>
          </cell>
          <cell r="AQ12602">
            <v>7005304</v>
          </cell>
          <cell r="AR12602">
            <v>7</v>
          </cell>
          <cell r="AS12602">
            <v>42731</v>
          </cell>
          <cell r="AT12602" t="str">
            <v>SD Reservado Mantenimiento Periódico IDU Circuito Movilidad EJECUCION SITP 2016 -</v>
          </cell>
          <cell r="AU12602">
            <v>0</v>
          </cell>
          <cell r="AV12602" t="str">
            <v>Reservado IDU SITP 2016</v>
          </cell>
        </row>
        <row r="12603">
          <cell r="AP12603">
            <v>91022580</v>
          </cell>
          <cell r="AQ12603">
            <v>7008971</v>
          </cell>
          <cell r="AR12603">
            <v>7</v>
          </cell>
          <cell r="AS12603">
            <v>0</v>
          </cell>
          <cell r="AT12603">
            <v>0</v>
          </cell>
          <cell r="AU12603">
            <v>0</v>
          </cell>
          <cell r="AV12603" t="str">
            <v>CIV NO ENCONTRADO</v>
          </cell>
        </row>
        <row r="12604">
          <cell r="AP12604">
            <v>363458</v>
          </cell>
          <cell r="AQ12604">
            <v>7005290</v>
          </cell>
          <cell r="AR12604">
            <v>7</v>
          </cell>
          <cell r="AS12604">
            <v>42731</v>
          </cell>
          <cell r="AT12604" t="str">
            <v>SD Reservado Mantenimiento Periódico IDU Intermedia EJECUCION SITP 2016 -</v>
          </cell>
          <cell r="AU12604">
            <v>0</v>
          </cell>
          <cell r="AV12604" t="str">
            <v>IDU SITP 2016</v>
          </cell>
        </row>
        <row r="12605">
          <cell r="AP12605">
            <v>363526</v>
          </cell>
          <cell r="AQ12605">
            <v>7005326</v>
          </cell>
          <cell r="AR12605">
            <v>7</v>
          </cell>
          <cell r="AS12605">
            <v>42313</v>
          </cell>
          <cell r="AT12605" t="str">
            <v>IDU-2128-2013 Terminado Mantenimiento Periódico IDU Circuito Movilidad  -</v>
          </cell>
          <cell r="AU12605">
            <v>0</v>
          </cell>
          <cell r="AV12605" t="str">
            <v>VIABLE</v>
          </cell>
        </row>
        <row r="12606">
          <cell r="AP12606">
            <v>363768</v>
          </cell>
          <cell r="AQ12606">
            <v>7005431</v>
          </cell>
          <cell r="AR12606">
            <v>7</v>
          </cell>
          <cell r="AS12606">
            <v>42342</v>
          </cell>
          <cell r="AT12606" t="str">
            <v>IDU-1807-2014 Contratado Construcción IDU Arterial CUPO DE ENDEUDAMIENTO -</v>
          </cell>
          <cell r="AU12606">
            <v>0</v>
          </cell>
          <cell r="AV12606" t="str">
            <v xml:space="preserve">IDU CONT AV BOSA </v>
          </cell>
        </row>
        <row r="12607">
          <cell r="AP12607">
            <v>480636</v>
          </cell>
          <cell r="AQ12607">
            <v>7005313</v>
          </cell>
          <cell r="AR12607">
            <v>7</v>
          </cell>
          <cell r="AS12607">
            <v>42731</v>
          </cell>
          <cell r="AT12607" t="str">
            <v>SD Reservado Mantenimiento Rutinario IDU Circuito Movilidad EJECUCION SITP 2016 -</v>
          </cell>
          <cell r="AU12607">
            <v>0</v>
          </cell>
          <cell r="AV12607" t="str">
            <v>IDU SITP 2016</v>
          </cell>
        </row>
        <row r="12608">
          <cell r="AP12608">
            <v>606092</v>
          </cell>
          <cell r="AQ12608">
            <v>7002029</v>
          </cell>
          <cell r="AR12608">
            <v>7</v>
          </cell>
          <cell r="AS12608">
            <v>0</v>
          </cell>
          <cell r="AT12608">
            <v>0</v>
          </cell>
          <cell r="AU12608">
            <v>0</v>
          </cell>
          <cell r="AV12608" t="str">
            <v>VIABLE</v>
          </cell>
        </row>
        <row r="12609">
          <cell r="AP12609">
            <v>354178</v>
          </cell>
          <cell r="AQ12609">
            <v>7001568</v>
          </cell>
          <cell r="AR12609">
            <v>7</v>
          </cell>
          <cell r="AS12609">
            <v>0</v>
          </cell>
          <cell r="AT12609">
            <v>0</v>
          </cell>
          <cell r="AU12609">
            <v>0</v>
          </cell>
          <cell r="AV12609" t="str">
            <v>VIABLE</v>
          </cell>
        </row>
        <row r="12610">
          <cell r="AP12610">
            <v>353341</v>
          </cell>
          <cell r="AQ12610">
            <v>7001266</v>
          </cell>
          <cell r="AR12610">
            <v>7</v>
          </cell>
          <cell r="AS12610">
            <v>0</v>
          </cell>
          <cell r="AT12610">
            <v>0</v>
          </cell>
          <cell r="AU12610">
            <v>0</v>
          </cell>
          <cell r="AV12610" t="str">
            <v>VIABLE</v>
          </cell>
        </row>
        <row r="12611">
          <cell r="AP12611">
            <v>353920</v>
          </cell>
          <cell r="AQ12611">
            <v>7001467</v>
          </cell>
          <cell r="AR12611">
            <v>7</v>
          </cell>
          <cell r="AS12611">
            <v>0</v>
          </cell>
          <cell r="AT12611">
            <v>0</v>
          </cell>
          <cell r="AU12611">
            <v>0</v>
          </cell>
          <cell r="AV12611" t="str">
            <v>VIABLE</v>
          </cell>
        </row>
        <row r="12612">
          <cell r="AP12612">
            <v>353677</v>
          </cell>
          <cell r="AQ12612">
            <v>7001383</v>
          </cell>
          <cell r="AR12612">
            <v>7</v>
          </cell>
          <cell r="AS12612">
            <v>0</v>
          </cell>
          <cell r="AT12612">
            <v>0</v>
          </cell>
          <cell r="AU12612">
            <v>0</v>
          </cell>
          <cell r="AV12612" t="str">
            <v>VIABLE</v>
          </cell>
        </row>
        <row r="12613">
          <cell r="AP12613">
            <v>354838</v>
          </cell>
          <cell r="AQ12613">
            <v>7001837</v>
          </cell>
          <cell r="AR12613">
            <v>7</v>
          </cell>
          <cell r="AS12613">
            <v>0</v>
          </cell>
          <cell r="AT12613">
            <v>0</v>
          </cell>
          <cell r="AU12613">
            <v>0</v>
          </cell>
          <cell r="AV12613" t="str">
            <v>VIABLE</v>
          </cell>
        </row>
        <row r="12614">
          <cell r="AP12614">
            <v>354492</v>
          </cell>
          <cell r="AQ12614">
            <v>7001687</v>
          </cell>
          <cell r="AR12614">
            <v>7</v>
          </cell>
          <cell r="AS12614">
            <v>0</v>
          </cell>
          <cell r="AT12614">
            <v>0</v>
          </cell>
          <cell r="AU12614">
            <v>0</v>
          </cell>
          <cell r="AV12614" t="str">
            <v>VIABLE</v>
          </cell>
        </row>
        <row r="12615">
          <cell r="AP12615">
            <v>91012915</v>
          </cell>
          <cell r="AQ12615">
            <v>50006800</v>
          </cell>
          <cell r="AR12615">
            <v>7</v>
          </cell>
          <cell r="AS12615">
            <v>0</v>
          </cell>
          <cell r="AT12615">
            <v>0</v>
          </cell>
          <cell r="AU12615">
            <v>0</v>
          </cell>
          <cell r="AV12615" t="str">
            <v>VIABLE</v>
          </cell>
        </row>
        <row r="12616">
          <cell r="AP12616">
            <v>355737</v>
          </cell>
          <cell r="AQ12616">
            <v>7002189</v>
          </cell>
          <cell r="AR12616">
            <v>7</v>
          </cell>
          <cell r="AS12616">
            <v>42731</v>
          </cell>
          <cell r="AT12616" t="str">
            <v>SD Reservado Mantenimiento Periódico IDU Circuito Movilidad EJECUCION SITP 2016 -</v>
          </cell>
          <cell r="AU12616">
            <v>0</v>
          </cell>
          <cell r="AV12616" t="str">
            <v>IDU SITP 2016</v>
          </cell>
        </row>
        <row r="12617">
          <cell r="AP12617">
            <v>534343</v>
          </cell>
          <cell r="AQ12617">
            <v>7008236</v>
          </cell>
          <cell r="AR12617">
            <v>7</v>
          </cell>
          <cell r="AS12617">
            <v>42731</v>
          </cell>
          <cell r="AT12617" t="str">
            <v>SD Reservado Mantenimiento Periódico IDU Circuito Movilidad EJECUCION SITP 2016 -</v>
          </cell>
          <cell r="AU12617">
            <v>0</v>
          </cell>
          <cell r="AV12617" t="str">
            <v>IDU SITP 2016</v>
          </cell>
        </row>
        <row r="12618">
          <cell r="AP12618">
            <v>353902</v>
          </cell>
          <cell r="AQ12618">
            <v>7001461</v>
          </cell>
          <cell r="AR12618">
            <v>7</v>
          </cell>
          <cell r="AS12618">
            <v>0</v>
          </cell>
          <cell r="AT12618">
            <v>0</v>
          </cell>
          <cell r="AU12618">
            <v>0</v>
          </cell>
          <cell r="AV12618" t="str">
            <v>VIABLE</v>
          </cell>
        </row>
        <row r="12619">
          <cell r="AP12619">
            <v>534349</v>
          </cell>
          <cell r="AQ12619">
            <v>7008235</v>
          </cell>
          <cell r="AR12619">
            <v>7</v>
          </cell>
          <cell r="AS12619">
            <v>42731</v>
          </cell>
          <cell r="AT12619" t="str">
            <v>SD Reservado Mantenimiento Periódico IDU Circuito Movilidad EJECUCION SITP 2016 -</v>
          </cell>
          <cell r="AU12619">
            <v>0</v>
          </cell>
          <cell r="AV12619" t="str">
            <v>IDU SITP 2016</v>
          </cell>
        </row>
        <row r="12620">
          <cell r="AP12620">
            <v>91012451</v>
          </cell>
          <cell r="AQ12620">
            <v>50006746</v>
          </cell>
          <cell r="AR12620">
            <v>7</v>
          </cell>
          <cell r="AS12620">
            <v>0</v>
          </cell>
          <cell r="AT12620">
            <v>0</v>
          </cell>
          <cell r="AU12620">
            <v>0</v>
          </cell>
          <cell r="AV12620" t="str">
            <v>VIABLE</v>
          </cell>
        </row>
        <row r="12621">
          <cell r="AP12621">
            <v>355093</v>
          </cell>
          <cell r="AQ12621">
            <v>7001934</v>
          </cell>
          <cell r="AR12621">
            <v>7</v>
          </cell>
          <cell r="AS12621">
            <v>42661</v>
          </cell>
          <cell r="AT12621" t="str">
            <v>SD Terminado Mantenimiento Periódico UAERMV Circuito Movilidad SD Aclaración reporte ejecución mayo 2016-</v>
          </cell>
          <cell r="AU12621">
            <v>0</v>
          </cell>
          <cell r="AV12621" t="str">
            <v>INTERV UAERMV</v>
          </cell>
        </row>
        <row r="12622">
          <cell r="AP12622">
            <v>354554</v>
          </cell>
          <cell r="AQ12622">
            <v>7001711</v>
          </cell>
          <cell r="AR12622">
            <v>7</v>
          </cell>
          <cell r="AS12622">
            <v>0</v>
          </cell>
          <cell r="AT12622">
            <v>0</v>
          </cell>
          <cell r="AU12622">
            <v>0</v>
          </cell>
          <cell r="AV12622" t="str">
            <v>VIABLE</v>
          </cell>
        </row>
        <row r="12623">
          <cell r="AP12623">
            <v>471539</v>
          </cell>
          <cell r="AQ12623">
            <v>7008149</v>
          </cell>
          <cell r="AR12623">
            <v>7</v>
          </cell>
          <cell r="AS12623">
            <v>0</v>
          </cell>
          <cell r="AT12623">
            <v>0</v>
          </cell>
          <cell r="AU12623">
            <v>0</v>
          </cell>
          <cell r="AV12623" t="str">
            <v>VIABLE</v>
          </cell>
        </row>
        <row r="12624">
          <cell r="AP12624">
            <v>356197</v>
          </cell>
          <cell r="AQ12624">
            <v>7002359</v>
          </cell>
          <cell r="AR12624">
            <v>7</v>
          </cell>
          <cell r="AS12624">
            <v>42731</v>
          </cell>
          <cell r="AT12624" t="str">
            <v>SD Reservado Mantenimiento Periódico IDU Circuito Movilidad EJECUCION SITP 2016 -</v>
          </cell>
          <cell r="AU12624">
            <v>0</v>
          </cell>
          <cell r="AV12624" t="str">
            <v>IDU SITP 2016</v>
          </cell>
        </row>
        <row r="12625">
          <cell r="AP12625">
            <v>354685</v>
          </cell>
          <cell r="AQ12625">
            <v>7001766</v>
          </cell>
          <cell r="AR12625">
            <v>7</v>
          </cell>
          <cell r="AS12625">
            <v>42661</v>
          </cell>
          <cell r="AT12625" t="str">
            <v>SD Terminado Mantenimiento Periódico UAERMV Circuito Movilidad SD Aclaración reporte ejecución mayo 2016-</v>
          </cell>
          <cell r="AU12625">
            <v>0</v>
          </cell>
          <cell r="AV12625" t="str">
            <v>INTERV UAERMV</v>
          </cell>
        </row>
        <row r="12626">
          <cell r="AP12626">
            <v>534348</v>
          </cell>
          <cell r="AQ12626">
            <v>7008234</v>
          </cell>
          <cell r="AR12626">
            <v>7</v>
          </cell>
          <cell r="AS12626">
            <v>42731</v>
          </cell>
          <cell r="AT12626" t="str">
            <v>SD Reservado Mantenimiento Periódico IDU Circuito Movilidad EJECUCION SITP 2016 -</v>
          </cell>
          <cell r="AU12626">
            <v>0</v>
          </cell>
          <cell r="AV12626" t="str">
            <v>IDU SITP 2016</v>
          </cell>
        </row>
        <row r="12627">
          <cell r="AP12627">
            <v>354613</v>
          </cell>
          <cell r="AQ12627">
            <v>7001735</v>
          </cell>
          <cell r="AR12627">
            <v>7</v>
          </cell>
          <cell r="AS12627">
            <v>42661</v>
          </cell>
          <cell r="AT12627" t="str">
            <v>SD Terminado Mantenimiento Periódico UAERMV Circuito Movilidad SD Aclaración reporte ejecución mayo 2016-</v>
          </cell>
          <cell r="AU12627">
            <v>0</v>
          </cell>
          <cell r="AV12627" t="str">
            <v>INTERV UAERMV</v>
          </cell>
        </row>
        <row r="12628">
          <cell r="AP12628">
            <v>354929</v>
          </cell>
          <cell r="AQ12628">
            <v>7001870</v>
          </cell>
          <cell r="AR12628">
            <v>7</v>
          </cell>
          <cell r="AS12628">
            <v>42661</v>
          </cell>
          <cell r="AT12628" t="str">
            <v>SD Terminado Mantenimiento Periódico UAERMV Circuito Movilidad SD Aclaración reporte ejecución mayo 2016-</v>
          </cell>
          <cell r="AU12628">
            <v>0</v>
          </cell>
          <cell r="AV12628" t="str">
            <v>INTERV UAERMV</v>
          </cell>
        </row>
        <row r="12629">
          <cell r="AP12629">
            <v>354850</v>
          </cell>
          <cell r="AQ12629">
            <v>7001841</v>
          </cell>
          <cell r="AR12629">
            <v>7</v>
          </cell>
          <cell r="AS12629">
            <v>42661</v>
          </cell>
          <cell r="AT12629" t="str">
            <v>SD Terminado Mantenimiento Periódico UAERMV Circuito Movilidad SD Aclaración reporte ejecución mayo 2016-</v>
          </cell>
          <cell r="AU12629">
            <v>0</v>
          </cell>
          <cell r="AV12629" t="str">
            <v>INTERV UAERMV</v>
          </cell>
        </row>
        <row r="12630">
          <cell r="AP12630">
            <v>354169</v>
          </cell>
          <cell r="AQ12630">
            <v>7001564</v>
          </cell>
          <cell r="AR12630">
            <v>7</v>
          </cell>
          <cell r="AS12630">
            <v>0</v>
          </cell>
          <cell r="AT12630">
            <v>0</v>
          </cell>
          <cell r="AU12630">
            <v>0</v>
          </cell>
          <cell r="AV12630" t="str">
            <v>VIABLE</v>
          </cell>
        </row>
        <row r="12631">
          <cell r="AP12631">
            <v>355334</v>
          </cell>
          <cell r="AQ12631">
            <v>7002024</v>
          </cell>
          <cell r="AR12631">
            <v>7</v>
          </cell>
          <cell r="AS12631">
            <v>42731</v>
          </cell>
          <cell r="AT12631" t="str">
            <v>SD Reservado Mantenimiento Periódico IDU Circuito Movilidad EJECUCION SITP 2016 -</v>
          </cell>
          <cell r="AU12631">
            <v>0</v>
          </cell>
          <cell r="AV12631" t="str">
            <v>IDU SITP 2016</v>
          </cell>
        </row>
        <row r="12632">
          <cell r="AP12632">
            <v>354073</v>
          </cell>
          <cell r="AQ12632">
            <v>7001524</v>
          </cell>
          <cell r="AR12632">
            <v>7</v>
          </cell>
          <cell r="AS12632">
            <v>0</v>
          </cell>
          <cell r="AT12632">
            <v>0</v>
          </cell>
          <cell r="AU12632">
            <v>0</v>
          </cell>
          <cell r="AV12632" t="str">
            <v>VIABLE</v>
          </cell>
        </row>
        <row r="12633">
          <cell r="AP12633">
            <v>354796</v>
          </cell>
          <cell r="AQ12633">
            <v>7001819</v>
          </cell>
          <cell r="AR12633">
            <v>7</v>
          </cell>
          <cell r="AS12633">
            <v>42661</v>
          </cell>
          <cell r="AT12633" t="str">
            <v>SD Terminado Mantenimiento Periódico UAERMV Circuito Movilidad SD Aclaración reporte ejecución mayo 2016-</v>
          </cell>
          <cell r="AU12633">
            <v>0</v>
          </cell>
          <cell r="AV12633" t="str">
            <v>INTERV UAERMV</v>
          </cell>
        </row>
        <row r="12634">
          <cell r="AP12634">
            <v>363950</v>
          </cell>
          <cell r="AQ12634">
            <v>7005498</v>
          </cell>
          <cell r="AR12634">
            <v>7</v>
          </cell>
          <cell r="AS12634">
            <v>0</v>
          </cell>
          <cell r="AT12634">
            <v>0</v>
          </cell>
          <cell r="AU12634">
            <v>0</v>
          </cell>
          <cell r="AV12634" t="str">
            <v>VIABLE</v>
          </cell>
        </row>
        <row r="12635">
          <cell r="AP12635">
            <v>363110</v>
          </cell>
          <cell r="AQ12635">
            <v>7005147</v>
          </cell>
          <cell r="AR12635">
            <v>7</v>
          </cell>
          <cell r="AS12635">
            <v>42313</v>
          </cell>
          <cell r="AT12635" t="str">
            <v>IDU-73-2008 Terminado Construcción IDU Intermedia  -</v>
          </cell>
          <cell r="AU12635">
            <v>0</v>
          </cell>
          <cell r="AV12635" t="str">
            <v>IDU</v>
          </cell>
        </row>
        <row r="12636">
          <cell r="AP12636">
            <v>91010266</v>
          </cell>
          <cell r="AQ12636">
            <v>50006629</v>
          </cell>
          <cell r="AR12636">
            <v>7</v>
          </cell>
          <cell r="AS12636">
            <v>0</v>
          </cell>
          <cell r="AT12636">
            <v>0</v>
          </cell>
          <cell r="AU12636">
            <v>0</v>
          </cell>
          <cell r="AV12636" t="str">
            <v>VIABLE</v>
          </cell>
        </row>
        <row r="12637">
          <cell r="AP12637">
            <v>518693</v>
          </cell>
          <cell r="AQ12637">
            <v>7005045</v>
          </cell>
          <cell r="AR12637">
            <v>7</v>
          </cell>
          <cell r="AS12637">
            <v>42342</v>
          </cell>
          <cell r="AT12637" t="str">
            <v>IDU-1662-2014 Contratado Construcción IDU Arterial  -</v>
          </cell>
          <cell r="AU12637">
            <v>0</v>
          </cell>
          <cell r="AV12637" t="str">
            <v>Proyectos en Factibilidad:Troncal Cali</v>
          </cell>
        </row>
        <row r="12638">
          <cell r="AP12638">
            <v>518696</v>
          </cell>
          <cell r="AQ12638">
            <v>7004986</v>
          </cell>
          <cell r="AR12638">
            <v>7</v>
          </cell>
          <cell r="AS12638">
            <v>0</v>
          </cell>
          <cell r="AT12638">
            <v>0</v>
          </cell>
          <cell r="AU12638">
            <v>0</v>
          </cell>
          <cell r="AV12638" t="str">
            <v>VIABLE</v>
          </cell>
        </row>
        <row r="12639">
          <cell r="AP12639">
            <v>363092</v>
          </cell>
          <cell r="AQ12639">
            <v>7005141</v>
          </cell>
          <cell r="AR12639">
            <v>7</v>
          </cell>
          <cell r="AS12639">
            <v>42313</v>
          </cell>
          <cell r="AT12639" t="str">
            <v>IDU-73-2008 Terminado Construcción IDU Intermedia  -</v>
          </cell>
          <cell r="AU12639">
            <v>0</v>
          </cell>
          <cell r="AV12639" t="str">
            <v>Proyectos en Factibilidad:Troncal Cali</v>
          </cell>
        </row>
        <row r="12640">
          <cell r="AP12640">
            <v>363215</v>
          </cell>
          <cell r="AQ12640">
            <v>7005191</v>
          </cell>
          <cell r="AR12640">
            <v>7</v>
          </cell>
          <cell r="AS12640">
            <v>42313</v>
          </cell>
          <cell r="AT12640" t="str">
            <v>IDU-73-2008 Terminado Acciones de Movilidad IDU Intermedia  -</v>
          </cell>
          <cell r="AU12640">
            <v>0</v>
          </cell>
          <cell r="AV12640" t="str">
            <v>VIABLE</v>
          </cell>
        </row>
        <row r="12641">
          <cell r="AP12641">
            <v>363665</v>
          </cell>
          <cell r="AQ12641">
            <v>7005387</v>
          </cell>
          <cell r="AR12641">
            <v>7</v>
          </cell>
          <cell r="AS12641">
            <v>0</v>
          </cell>
          <cell r="AT12641">
            <v>0</v>
          </cell>
          <cell r="AU12641">
            <v>0</v>
          </cell>
          <cell r="AV12641" t="str">
            <v>VIABLE</v>
          </cell>
        </row>
        <row r="12642">
          <cell r="AP12642">
            <v>91010239</v>
          </cell>
          <cell r="AQ12642">
            <v>50006628</v>
          </cell>
          <cell r="AR12642">
            <v>7</v>
          </cell>
          <cell r="AS12642">
            <v>0</v>
          </cell>
          <cell r="AT12642">
            <v>0</v>
          </cell>
          <cell r="AU12642">
            <v>0</v>
          </cell>
          <cell r="AV12642" t="str">
            <v>VIABLE</v>
          </cell>
        </row>
        <row r="12643">
          <cell r="AP12643">
            <v>363181</v>
          </cell>
          <cell r="AQ12643">
            <v>7005178</v>
          </cell>
          <cell r="AR12643">
            <v>7</v>
          </cell>
          <cell r="AS12643">
            <v>42313</v>
          </cell>
          <cell r="AT12643" t="str">
            <v>IDU-73-2008 Terminado Construcción IDU Intermedia  -</v>
          </cell>
          <cell r="AU12643">
            <v>0</v>
          </cell>
          <cell r="AV12643" t="str">
            <v>IDU</v>
          </cell>
        </row>
        <row r="12644">
          <cell r="AP12644">
            <v>518690</v>
          </cell>
          <cell r="AQ12644">
            <v>7005116</v>
          </cell>
          <cell r="AR12644">
            <v>7</v>
          </cell>
          <cell r="AS12644">
            <v>0</v>
          </cell>
          <cell r="AT12644">
            <v>0</v>
          </cell>
          <cell r="AU12644">
            <v>0</v>
          </cell>
          <cell r="AV12644" t="str">
            <v>VIABLE</v>
          </cell>
        </row>
        <row r="12645">
          <cell r="AP12645">
            <v>363071</v>
          </cell>
          <cell r="AQ12645">
            <v>7005130</v>
          </cell>
          <cell r="AR12645">
            <v>7</v>
          </cell>
          <cell r="AS12645">
            <v>42313</v>
          </cell>
          <cell r="AT12645" t="str">
            <v>IDU-73-2008 Terminado Construcción IDU Intermedia  -</v>
          </cell>
          <cell r="AU12645">
            <v>0</v>
          </cell>
          <cell r="AV12645" t="str">
            <v>IDU</v>
          </cell>
        </row>
        <row r="12646">
          <cell r="AP12646">
            <v>369527</v>
          </cell>
          <cell r="AQ12646">
            <v>7007661</v>
          </cell>
          <cell r="AR12646">
            <v>7</v>
          </cell>
          <cell r="AS12646">
            <v>0</v>
          </cell>
          <cell r="AT12646">
            <v>0</v>
          </cell>
          <cell r="AU12646">
            <v>0</v>
          </cell>
          <cell r="AV12646" t="str">
            <v>VIABLE</v>
          </cell>
        </row>
        <row r="12647">
          <cell r="AP12647">
            <v>369365</v>
          </cell>
          <cell r="AQ12647">
            <v>7007608</v>
          </cell>
          <cell r="AR12647">
            <v>7</v>
          </cell>
          <cell r="AS12647">
            <v>42782</v>
          </cell>
          <cell r="AT12647" t="str">
            <v>CONV-IDU-UMV-09-2011 Terminado Conservacion UAERMV Circuito Movilidad  La UMV le hará Mto por 5 años contados a partir de 31/12/2013 según memorado STMSV 20173560031603-</v>
          </cell>
          <cell r="AU12647">
            <v>0</v>
          </cell>
          <cell r="AV12647" t="str">
            <v>VIABLE</v>
          </cell>
        </row>
        <row r="12648">
          <cell r="AP12648">
            <v>471456</v>
          </cell>
          <cell r="AQ12648">
            <v>7008019</v>
          </cell>
          <cell r="AR12648">
            <v>7</v>
          </cell>
          <cell r="AS12648">
            <v>42515</v>
          </cell>
          <cell r="AT12648" t="str">
            <v>IDU-2128-2013 Terminado Conservacion IDU Circuito Movilidad SD -</v>
          </cell>
          <cell r="AU12648">
            <v>0</v>
          </cell>
          <cell r="AV12648" t="str">
            <v>IDU</v>
          </cell>
        </row>
        <row r="12649">
          <cell r="AP12649">
            <v>368536</v>
          </cell>
          <cell r="AQ12649">
            <v>7007310</v>
          </cell>
          <cell r="AR12649">
            <v>7</v>
          </cell>
          <cell r="AS12649">
            <v>0</v>
          </cell>
          <cell r="AT12649">
            <v>0</v>
          </cell>
          <cell r="AU12649">
            <v>0</v>
          </cell>
          <cell r="AV12649" t="str">
            <v>VIABLE</v>
          </cell>
        </row>
        <row r="12650">
          <cell r="AP12650">
            <v>369193</v>
          </cell>
          <cell r="AQ12650">
            <v>7007540</v>
          </cell>
          <cell r="AR12650">
            <v>7</v>
          </cell>
          <cell r="AS12650">
            <v>42782</v>
          </cell>
          <cell r="AT12650" t="str">
            <v>CONV-IDU-UMV-09-2011 Terminado Conservacion UAERMV Circuito Movilidad  La UMV le hará Mto por 5 años contados a partir de 31/12/2013 según memorado STMSV 20173560031603-</v>
          </cell>
          <cell r="AU12650">
            <v>0</v>
          </cell>
          <cell r="AV12650" t="str">
            <v>VIABLE</v>
          </cell>
        </row>
        <row r="12651">
          <cell r="AP12651">
            <v>368786</v>
          </cell>
          <cell r="AQ12651">
            <v>7007397</v>
          </cell>
          <cell r="AR12651">
            <v>7</v>
          </cell>
          <cell r="AS12651">
            <v>42782</v>
          </cell>
          <cell r="AT12651" t="str">
            <v>CONV-IDU-UMV-09-2011 Terminado Conservacion UAERMV Circuito Movilidad  La UMV le hará Mto por 5 años contados a partir de 31/12/2013 según memorado STMSV 20173560031603-</v>
          </cell>
          <cell r="AU12651">
            <v>0</v>
          </cell>
          <cell r="AV12651" t="str">
            <v>VIABLE</v>
          </cell>
        </row>
        <row r="12652">
          <cell r="AP12652">
            <v>368357</v>
          </cell>
          <cell r="AQ12652">
            <v>7007247</v>
          </cell>
          <cell r="AR12652">
            <v>7</v>
          </cell>
          <cell r="AS12652">
            <v>42515</v>
          </cell>
          <cell r="AT12652" t="str">
            <v>IDU-2128-2013 Terminado Conservacion IDU Circuito Movilidad SD -</v>
          </cell>
          <cell r="AU12652">
            <v>0</v>
          </cell>
          <cell r="AV12652" t="str">
            <v>IDU</v>
          </cell>
        </row>
        <row r="12653">
          <cell r="AP12653">
            <v>369432</v>
          </cell>
          <cell r="AQ12653">
            <v>7007631</v>
          </cell>
          <cell r="AR12653">
            <v>7</v>
          </cell>
          <cell r="AS12653">
            <v>0</v>
          </cell>
          <cell r="AT12653">
            <v>0</v>
          </cell>
          <cell r="AU12653">
            <v>0</v>
          </cell>
          <cell r="AV12653" t="str">
            <v>VIABLE</v>
          </cell>
        </row>
        <row r="12654">
          <cell r="AP12654">
            <v>368026</v>
          </cell>
          <cell r="AQ12654">
            <v>7007115</v>
          </cell>
          <cell r="AR12654">
            <v>7</v>
          </cell>
          <cell r="AS12654">
            <v>42515</v>
          </cell>
          <cell r="AT12654" t="str">
            <v>IDU-2128-2013 Terminado Conservacion IDU Circuito Movilidad SD -</v>
          </cell>
          <cell r="AU12654">
            <v>0</v>
          </cell>
          <cell r="AV12654" t="str">
            <v>IDU</v>
          </cell>
        </row>
        <row r="12655">
          <cell r="AP12655">
            <v>369489</v>
          </cell>
          <cell r="AQ12655">
            <v>7007651</v>
          </cell>
          <cell r="AR12655">
            <v>7</v>
          </cell>
          <cell r="AS12655">
            <v>42782</v>
          </cell>
          <cell r="AT12655" t="str">
            <v>CONV-IDU-UMV-09-2011 Terminado Conservacion UAERMV Circuito Movilidad  La UMV le hará Mto por 5 años contados a partir de 31/12/2013 según memorado STMSV 20173560031603-</v>
          </cell>
          <cell r="AU12655">
            <v>0</v>
          </cell>
          <cell r="AV12655" t="str">
            <v>VIABLE</v>
          </cell>
        </row>
        <row r="12656">
          <cell r="AP12656">
            <v>367551</v>
          </cell>
          <cell r="AQ12656">
            <v>7006936</v>
          </cell>
          <cell r="AR12656">
            <v>7</v>
          </cell>
          <cell r="AS12656">
            <v>42653</v>
          </cell>
          <cell r="AT12656" t="str">
            <v>IDU-935-2016 Reservado Conservacion IDU Circuito Movilidad ACCIONES POPULARES -</v>
          </cell>
          <cell r="AU12656">
            <v>0</v>
          </cell>
          <cell r="AV12656" t="str">
            <v>IDU</v>
          </cell>
        </row>
        <row r="12657">
          <cell r="AP12657">
            <v>369852</v>
          </cell>
          <cell r="AQ12657">
            <v>7007786</v>
          </cell>
          <cell r="AR12657">
            <v>7</v>
          </cell>
          <cell r="AS12657">
            <v>42782</v>
          </cell>
          <cell r="AT12657" t="str">
            <v>CONV-IDU-UMV-09-2011 Terminado Conservacion UAERMV Circuito Movilidad  La UMV le hará Mto por 5 años contados a partir de 31/12/2013 según memorado STMSV 20173560031603-</v>
          </cell>
          <cell r="AU12657">
            <v>0</v>
          </cell>
          <cell r="AV12657" t="str">
            <v>UAERMV</v>
          </cell>
        </row>
        <row r="12658">
          <cell r="AP12658">
            <v>473637</v>
          </cell>
          <cell r="AQ12658">
            <v>7008022</v>
          </cell>
          <cell r="AR12658">
            <v>7</v>
          </cell>
          <cell r="AS12658">
            <v>42782</v>
          </cell>
          <cell r="AT12658" t="str">
            <v>CONV-IDU-UMV-09-2011 Terminado Conservacion UAERMV Circuito Movilidad  La UMV le hará Mto por 5 años contados a partir de 31/12/2013 según memorado STMSV 20173560031603-</v>
          </cell>
          <cell r="AU12658">
            <v>0</v>
          </cell>
          <cell r="AV12658" t="str">
            <v>VIABLE</v>
          </cell>
        </row>
        <row r="12659">
          <cell r="AP12659">
            <v>368548</v>
          </cell>
          <cell r="AQ12659">
            <v>7007314</v>
          </cell>
          <cell r="AR12659">
            <v>7</v>
          </cell>
          <cell r="AS12659">
            <v>42782</v>
          </cell>
          <cell r="AT12659" t="str">
            <v>CONV-IDU-UMV-09-2011 Terminado Conservacion UAERMV Circuito Movilidad  La UMV le hará Mto por 5 años contados a partir de 31/12/2013 según memorado STMSV 20173560031603-</v>
          </cell>
          <cell r="AU12659">
            <v>0</v>
          </cell>
          <cell r="AV12659" t="str">
            <v>VIABLE</v>
          </cell>
        </row>
        <row r="12660">
          <cell r="AP12660">
            <v>362172</v>
          </cell>
          <cell r="AQ12660">
            <v>7004784</v>
          </cell>
          <cell r="AR12660">
            <v>7</v>
          </cell>
          <cell r="AS12660">
            <v>0</v>
          </cell>
          <cell r="AT12660">
            <v>0</v>
          </cell>
          <cell r="AU12660">
            <v>0</v>
          </cell>
          <cell r="AV12660" t="str">
            <v>VIABLE</v>
          </cell>
        </row>
        <row r="12661">
          <cell r="AP12661">
            <v>361536</v>
          </cell>
          <cell r="AQ12661">
            <v>7004523</v>
          </cell>
          <cell r="AR12661">
            <v>7</v>
          </cell>
          <cell r="AS12661">
            <v>0</v>
          </cell>
          <cell r="AT12661">
            <v>0</v>
          </cell>
          <cell r="AU12661">
            <v>0</v>
          </cell>
          <cell r="AV12661" t="str">
            <v>VIABLE</v>
          </cell>
        </row>
        <row r="12662">
          <cell r="AP12662">
            <v>361746</v>
          </cell>
          <cell r="AQ12662">
            <v>7004609</v>
          </cell>
          <cell r="AR12662">
            <v>7</v>
          </cell>
          <cell r="AS12662">
            <v>43748</v>
          </cell>
          <cell r="AT12662" t="str">
            <v>Anden 1-POLIZA ESTABILIDAD ACTIVA</v>
          </cell>
          <cell r="AU12662">
            <v>0</v>
          </cell>
          <cell r="AV12662" t="str">
            <v>VIABLE</v>
          </cell>
        </row>
        <row r="12663">
          <cell r="AP12663">
            <v>361824</v>
          </cell>
          <cell r="AQ12663">
            <v>7004643</v>
          </cell>
          <cell r="AR12663">
            <v>7</v>
          </cell>
          <cell r="AS12663">
            <v>0</v>
          </cell>
          <cell r="AT12663">
            <v>0</v>
          </cell>
          <cell r="AU12663">
            <v>0</v>
          </cell>
          <cell r="AV12663" t="str">
            <v>VIABLE</v>
          </cell>
        </row>
        <row r="12664">
          <cell r="AP12664">
            <v>91022569</v>
          </cell>
          <cell r="AQ12664">
            <v>7008894</v>
          </cell>
          <cell r="AR12664">
            <v>7</v>
          </cell>
          <cell r="AS12664">
            <v>0</v>
          </cell>
          <cell r="AT12664">
            <v>0</v>
          </cell>
          <cell r="AU12664">
            <v>0</v>
          </cell>
          <cell r="AV12664" t="str">
            <v>VIABLE</v>
          </cell>
        </row>
        <row r="12665">
          <cell r="AP12665">
            <v>362145</v>
          </cell>
          <cell r="AQ12665">
            <v>7004773</v>
          </cell>
          <cell r="AR12665">
            <v>7</v>
          </cell>
          <cell r="AS12665">
            <v>43748</v>
          </cell>
          <cell r="AT12665" t="str">
            <v>Anden 3-POLIZA ESTABILIDAD ACTIVA</v>
          </cell>
          <cell r="AU12665">
            <v>0</v>
          </cell>
          <cell r="AV12665" t="str">
            <v>VIABLE</v>
          </cell>
        </row>
        <row r="12666">
          <cell r="AP12666">
            <v>362190</v>
          </cell>
          <cell r="AQ12666">
            <v>7004790</v>
          </cell>
          <cell r="AR12666">
            <v>7</v>
          </cell>
          <cell r="AS12666">
            <v>0</v>
          </cell>
          <cell r="AT12666">
            <v>0</v>
          </cell>
          <cell r="AU12666">
            <v>0</v>
          </cell>
          <cell r="AV12666" t="str">
            <v>VIABLE</v>
          </cell>
        </row>
        <row r="12667">
          <cell r="AP12667">
            <v>91010242</v>
          </cell>
          <cell r="AQ12667">
            <v>50003101</v>
          </cell>
          <cell r="AR12667">
            <v>7</v>
          </cell>
          <cell r="AS12667">
            <v>0</v>
          </cell>
          <cell r="AT12667">
            <v>0</v>
          </cell>
          <cell r="AU12667">
            <v>0</v>
          </cell>
          <cell r="AV12667" t="str">
            <v>VIABLE</v>
          </cell>
        </row>
        <row r="12668">
          <cell r="AP12668">
            <v>361102</v>
          </cell>
          <cell r="AQ12668">
            <v>50008403</v>
          </cell>
          <cell r="AR12668">
            <v>7</v>
          </cell>
          <cell r="AS12668">
            <v>0</v>
          </cell>
          <cell r="AT12668">
            <v>0</v>
          </cell>
          <cell r="AU12668">
            <v>0</v>
          </cell>
          <cell r="AV12668" t="str">
            <v>VIABLE</v>
          </cell>
        </row>
        <row r="12669">
          <cell r="AP12669">
            <v>362241</v>
          </cell>
          <cell r="AQ12669">
            <v>7004810</v>
          </cell>
          <cell r="AR12669">
            <v>7</v>
          </cell>
          <cell r="AS12669">
            <v>0</v>
          </cell>
          <cell r="AT12669">
            <v>0</v>
          </cell>
          <cell r="AU12669">
            <v>0</v>
          </cell>
          <cell r="AV12669" t="str">
            <v>VIABLE</v>
          </cell>
        </row>
        <row r="12670">
          <cell r="AP12670">
            <v>361647</v>
          </cell>
          <cell r="AQ12670">
            <v>7004566</v>
          </cell>
          <cell r="AR12670">
            <v>7</v>
          </cell>
          <cell r="AS12670">
            <v>0</v>
          </cell>
          <cell r="AT12670">
            <v>0</v>
          </cell>
          <cell r="AU12670">
            <v>0</v>
          </cell>
          <cell r="AV12670" t="str">
            <v>VIABLE</v>
          </cell>
        </row>
        <row r="12671">
          <cell r="AP12671">
            <v>361392</v>
          </cell>
          <cell r="AQ12671">
            <v>7004452</v>
          </cell>
          <cell r="AR12671">
            <v>7</v>
          </cell>
          <cell r="AS12671">
            <v>42313</v>
          </cell>
          <cell r="AT12671" t="str">
            <v>IDU-2128-2013 Terminado Mantenimiento Periódico IDU Circuito Movilidad  -</v>
          </cell>
          <cell r="AU12671">
            <v>0</v>
          </cell>
          <cell r="AV12671" t="str">
            <v>IDU</v>
          </cell>
        </row>
        <row r="12672">
          <cell r="AP12672">
            <v>361458</v>
          </cell>
          <cell r="AQ12672">
            <v>7004487</v>
          </cell>
          <cell r="AR12672">
            <v>7</v>
          </cell>
          <cell r="AS12672">
            <v>42313</v>
          </cell>
          <cell r="AT12672" t="str">
            <v>IDU-2128-2013 Terminado Mantenimiento Periódico IDU Circuito Movilidad  -</v>
          </cell>
          <cell r="AU12672">
            <v>0</v>
          </cell>
          <cell r="AV12672" t="str">
            <v>VIABLE</v>
          </cell>
        </row>
        <row r="12673">
          <cell r="AP12673">
            <v>362010</v>
          </cell>
          <cell r="AQ12673">
            <v>7004721</v>
          </cell>
          <cell r="AR12673">
            <v>7</v>
          </cell>
          <cell r="AS12673">
            <v>0</v>
          </cell>
          <cell r="AT12673">
            <v>0</v>
          </cell>
          <cell r="AU12673">
            <v>0</v>
          </cell>
          <cell r="AV12673" t="str">
            <v>VIABLE</v>
          </cell>
        </row>
        <row r="12674">
          <cell r="AP12674">
            <v>362094</v>
          </cell>
          <cell r="AQ12674">
            <v>7004752</v>
          </cell>
          <cell r="AR12674">
            <v>7</v>
          </cell>
          <cell r="AS12674">
            <v>0</v>
          </cell>
          <cell r="AT12674">
            <v>0</v>
          </cell>
          <cell r="AU12674">
            <v>0</v>
          </cell>
          <cell r="AV12674" t="str">
            <v>VIABLE</v>
          </cell>
        </row>
        <row r="12675">
          <cell r="AP12675">
            <v>362256</v>
          </cell>
          <cell r="AQ12675">
            <v>7004816</v>
          </cell>
          <cell r="AR12675">
            <v>7</v>
          </cell>
          <cell r="AS12675">
            <v>0</v>
          </cell>
          <cell r="AT12675">
            <v>0</v>
          </cell>
          <cell r="AU12675">
            <v>0</v>
          </cell>
          <cell r="AV12675" t="str">
            <v>VIABLE</v>
          </cell>
        </row>
        <row r="12676">
          <cell r="AP12676">
            <v>91010267</v>
          </cell>
          <cell r="AQ12676">
            <v>50008403</v>
          </cell>
          <cell r="AR12676">
            <v>7</v>
          </cell>
          <cell r="AS12676">
            <v>0</v>
          </cell>
          <cell r="AT12676">
            <v>0</v>
          </cell>
          <cell r="AU12676">
            <v>0</v>
          </cell>
          <cell r="AV12676" t="str">
            <v>VIABLE</v>
          </cell>
        </row>
        <row r="12677">
          <cell r="AP12677">
            <v>362235</v>
          </cell>
          <cell r="AQ12677">
            <v>7004806</v>
          </cell>
          <cell r="AR12677">
            <v>7</v>
          </cell>
          <cell r="AS12677">
            <v>0</v>
          </cell>
          <cell r="AT12677">
            <v>0</v>
          </cell>
          <cell r="AU12677">
            <v>0</v>
          </cell>
          <cell r="AV12677" t="str">
            <v>VIABLE</v>
          </cell>
        </row>
        <row r="12678">
          <cell r="AP12678">
            <v>361213</v>
          </cell>
          <cell r="AQ12678">
            <v>7004387</v>
          </cell>
          <cell r="AR12678">
            <v>7</v>
          </cell>
          <cell r="AS12678">
            <v>42313</v>
          </cell>
          <cell r="AT12678" t="str">
            <v>IDU-2128-2013 Terminado Mantenimiento Periódico IDU Circuito Movilidad  -</v>
          </cell>
          <cell r="AU12678">
            <v>0</v>
          </cell>
          <cell r="AV12678" t="str">
            <v>IDU</v>
          </cell>
        </row>
        <row r="12679">
          <cell r="AP12679">
            <v>362310</v>
          </cell>
          <cell r="AQ12679">
            <v>7004840</v>
          </cell>
          <cell r="AR12679">
            <v>7</v>
          </cell>
          <cell r="AS12679">
            <v>42313</v>
          </cell>
          <cell r="AT12679" t="str">
            <v>IDU-73-2008 Terminado Construcción IDU Circuito Movilidad  -</v>
          </cell>
          <cell r="AU12679">
            <v>0</v>
          </cell>
          <cell r="AV12679" t="str">
            <v>VIABLE</v>
          </cell>
        </row>
        <row r="12680">
          <cell r="AP12680">
            <v>352600</v>
          </cell>
          <cell r="AQ12680">
            <v>7001006</v>
          </cell>
          <cell r="AR12680">
            <v>7</v>
          </cell>
          <cell r="AS12680">
            <v>0</v>
          </cell>
          <cell r="AT12680">
            <v>0</v>
          </cell>
          <cell r="AU12680">
            <v>0</v>
          </cell>
          <cell r="AV12680" t="str">
            <v>VIABLE</v>
          </cell>
        </row>
        <row r="12681">
          <cell r="AP12681">
            <v>353263</v>
          </cell>
          <cell r="AQ12681">
            <v>7001240</v>
          </cell>
          <cell r="AR12681">
            <v>7</v>
          </cell>
          <cell r="AS12681">
            <v>0</v>
          </cell>
          <cell r="AT12681">
            <v>0</v>
          </cell>
          <cell r="AU12681">
            <v>0</v>
          </cell>
          <cell r="AV12681" t="str">
            <v>VIABLE</v>
          </cell>
        </row>
        <row r="12682">
          <cell r="AP12682">
            <v>91012501</v>
          </cell>
          <cell r="AQ12682">
            <v>50003095</v>
          </cell>
          <cell r="AR12682">
            <v>7</v>
          </cell>
          <cell r="AS12682">
            <v>0</v>
          </cell>
          <cell r="AT12682">
            <v>0</v>
          </cell>
          <cell r="AU12682">
            <v>0</v>
          </cell>
          <cell r="AV12682" t="str">
            <v>VIABLE</v>
          </cell>
        </row>
        <row r="12683">
          <cell r="AP12683">
            <v>903088</v>
          </cell>
          <cell r="AQ12683">
            <v>7008496</v>
          </cell>
          <cell r="AR12683">
            <v>7</v>
          </cell>
          <cell r="AS12683">
            <v>0</v>
          </cell>
          <cell r="AT12683">
            <v>0</v>
          </cell>
          <cell r="AU12683">
            <v>0</v>
          </cell>
          <cell r="AV12683" t="str">
            <v>VIABLE</v>
          </cell>
        </row>
        <row r="12684">
          <cell r="AP12684">
            <v>903091</v>
          </cell>
          <cell r="AQ12684">
            <v>7009072</v>
          </cell>
          <cell r="AR12684">
            <v>7</v>
          </cell>
          <cell r="AS12684">
            <v>0</v>
          </cell>
          <cell r="AT12684">
            <v>0</v>
          </cell>
          <cell r="AU12684">
            <v>0</v>
          </cell>
          <cell r="AV12684" t="str">
            <v>VIABLE</v>
          </cell>
        </row>
        <row r="12685">
          <cell r="AP12685">
            <v>530211</v>
          </cell>
          <cell r="AQ12685">
            <v>7008504</v>
          </cell>
          <cell r="AR12685">
            <v>7</v>
          </cell>
          <cell r="AS12685">
            <v>0</v>
          </cell>
          <cell r="AT12685">
            <v>0</v>
          </cell>
          <cell r="AU12685">
            <v>0</v>
          </cell>
          <cell r="AV12685" t="str">
            <v>VIABLE</v>
          </cell>
        </row>
        <row r="12686">
          <cell r="AP12686">
            <v>352954</v>
          </cell>
          <cell r="AQ12686">
            <v>7001130</v>
          </cell>
          <cell r="AR12686">
            <v>7</v>
          </cell>
          <cell r="AS12686">
            <v>0</v>
          </cell>
          <cell r="AT12686">
            <v>0</v>
          </cell>
          <cell r="AU12686">
            <v>0</v>
          </cell>
          <cell r="AV12686" t="str">
            <v>VIABLE</v>
          </cell>
        </row>
        <row r="12687">
          <cell r="AP12687">
            <v>353542</v>
          </cell>
          <cell r="AQ12687">
            <v>7001336</v>
          </cell>
          <cell r="AR12687">
            <v>7</v>
          </cell>
          <cell r="AS12687">
            <v>0</v>
          </cell>
          <cell r="AT12687">
            <v>0</v>
          </cell>
          <cell r="AU12687">
            <v>0</v>
          </cell>
          <cell r="AV12687" t="str">
            <v>VIABLE</v>
          </cell>
        </row>
        <row r="12688">
          <cell r="AP12688">
            <v>530208</v>
          </cell>
          <cell r="AQ12688">
            <v>7008505</v>
          </cell>
          <cell r="AR12688">
            <v>7</v>
          </cell>
          <cell r="AS12688">
            <v>0</v>
          </cell>
          <cell r="AT12688">
            <v>0</v>
          </cell>
          <cell r="AU12688">
            <v>0</v>
          </cell>
          <cell r="AV12688" t="str">
            <v>VIABLE</v>
          </cell>
        </row>
        <row r="12689">
          <cell r="AP12689">
            <v>529034</v>
          </cell>
          <cell r="AQ12689">
            <v>7008487</v>
          </cell>
          <cell r="AR12689">
            <v>7</v>
          </cell>
          <cell r="AS12689">
            <v>44466</v>
          </cell>
          <cell r="AT12689" t="str">
            <v>-POLIZA ESTABILIDAD ACTIVA</v>
          </cell>
          <cell r="AU12689">
            <v>0</v>
          </cell>
          <cell r="AV12689" t="str">
            <v>POLIZA ACTIVA</v>
          </cell>
        </row>
        <row r="12690">
          <cell r="AP12690">
            <v>352630</v>
          </cell>
          <cell r="AQ12690">
            <v>7001017</v>
          </cell>
          <cell r="AR12690">
            <v>7</v>
          </cell>
          <cell r="AS12690">
            <v>0</v>
          </cell>
          <cell r="AT12690">
            <v>0</v>
          </cell>
          <cell r="AU12690">
            <v>0</v>
          </cell>
          <cell r="AV12690" t="str">
            <v>VIABLE</v>
          </cell>
        </row>
        <row r="12691">
          <cell r="AP12691">
            <v>91012504</v>
          </cell>
          <cell r="AQ12691">
            <v>50006790</v>
          </cell>
          <cell r="AR12691">
            <v>7</v>
          </cell>
          <cell r="AS12691">
            <v>0</v>
          </cell>
          <cell r="AT12691">
            <v>0</v>
          </cell>
          <cell r="AU12691">
            <v>0</v>
          </cell>
          <cell r="AV12691" t="str">
            <v>VIABLE</v>
          </cell>
        </row>
        <row r="12692">
          <cell r="AP12692">
            <v>528375</v>
          </cell>
          <cell r="AQ12692">
            <v>7008488</v>
          </cell>
          <cell r="AR12692">
            <v>7</v>
          </cell>
          <cell r="AS12692">
            <v>44466</v>
          </cell>
          <cell r="AT12692" t="str">
            <v>-POLIZA ESTABILIDAD ACTIVA</v>
          </cell>
          <cell r="AU12692">
            <v>0</v>
          </cell>
          <cell r="AV12692" t="str">
            <v>POLIZA ACTIVA</v>
          </cell>
        </row>
        <row r="12693">
          <cell r="AP12693">
            <v>352457</v>
          </cell>
          <cell r="AQ12693">
            <v>7000949</v>
          </cell>
          <cell r="AR12693">
            <v>7</v>
          </cell>
          <cell r="AS12693">
            <v>0</v>
          </cell>
          <cell r="AT12693">
            <v>0</v>
          </cell>
          <cell r="AU12693">
            <v>0</v>
          </cell>
          <cell r="AV12693" t="str">
            <v>VIABLE</v>
          </cell>
        </row>
        <row r="12694">
          <cell r="AP12694">
            <v>352729</v>
          </cell>
          <cell r="AQ12694">
            <v>7001051</v>
          </cell>
          <cell r="AR12694">
            <v>7</v>
          </cell>
          <cell r="AS12694">
            <v>0</v>
          </cell>
          <cell r="AT12694">
            <v>0</v>
          </cell>
          <cell r="AU12694">
            <v>0</v>
          </cell>
          <cell r="AV12694" t="str">
            <v>VIABLE</v>
          </cell>
        </row>
        <row r="12695">
          <cell r="AP12695">
            <v>529086</v>
          </cell>
          <cell r="AQ12695">
            <v>7008489</v>
          </cell>
          <cell r="AR12695">
            <v>7</v>
          </cell>
          <cell r="AS12695">
            <v>44466</v>
          </cell>
          <cell r="AT12695" t="str">
            <v>-POLIZA ESTABILIDAD ACTIVA</v>
          </cell>
          <cell r="AU12695">
            <v>0</v>
          </cell>
          <cell r="AV12695" t="str">
            <v>POLIZA ACTIVA</v>
          </cell>
        </row>
        <row r="12696">
          <cell r="AP12696">
            <v>91022933</v>
          </cell>
          <cell r="AQ12696">
            <v>7008806</v>
          </cell>
          <cell r="AR12696">
            <v>7</v>
          </cell>
          <cell r="AS12696">
            <v>0</v>
          </cell>
          <cell r="AT12696">
            <v>0</v>
          </cell>
          <cell r="AU12696">
            <v>0</v>
          </cell>
          <cell r="AV12696" t="str">
            <v>VIABLE</v>
          </cell>
        </row>
        <row r="12697">
          <cell r="AP12697">
            <v>352696</v>
          </cell>
          <cell r="AQ12697">
            <v>7001040</v>
          </cell>
          <cell r="AR12697">
            <v>7</v>
          </cell>
          <cell r="AS12697">
            <v>0</v>
          </cell>
          <cell r="AT12697">
            <v>0</v>
          </cell>
          <cell r="AU12697">
            <v>0</v>
          </cell>
          <cell r="AV12697" t="str">
            <v>VIABLE</v>
          </cell>
        </row>
        <row r="12698">
          <cell r="AP12698">
            <v>352558</v>
          </cell>
          <cell r="AQ12698">
            <v>7000987</v>
          </cell>
          <cell r="AR12698">
            <v>7</v>
          </cell>
          <cell r="AS12698">
            <v>0</v>
          </cell>
          <cell r="AT12698">
            <v>0</v>
          </cell>
          <cell r="AU12698">
            <v>0</v>
          </cell>
          <cell r="AV12698" t="str">
            <v>VIABLE</v>
          </cell>
        </row>
        <row r="12699">
          <cell r="AP12699">
            <v>352834</v>
          </cell>
          <cell r="AQ12699">
            <v>50008460</v>
          </cell>
          <cell r="AR12699">
            <v>7</v>
          </cell>
          <cell r="AS12699">
            <v>0</v>
          </cell>
          <cell r="AT12699">
            <v>0</v>
          </cell>
          <cell r="AU12699">
            <v>0</v>
          </cell>
          <cell r="AV12699" t="str">
            <v>VIABLE</v>
          </cell>
        </row>
        <row r="12700">
          <cell r="AP12700">
            <v>530223</v>
          </cell>
          <cell r="AQ12700">
            <v>7008230</v>
          </cell>
          <cell r="AR12700">
            <v>7</v>
          </cell>
          <cell r="AS12700">
            <v>0</v>
          </cell>
          <cell r="AT12700">
            <v>0</v>
          </cell>
          <cell r="AU12700">
            <v>0</v>
          </cell>
          <cell r="AV12700" t="str">
            <v>VIABLE</v>
          </cell>
        </row>
        <row r="12701">
          <cell r="AP12701">
            <v>2503936</v>
          </cell>
          <cell r="AQ12701">
            <v>7008486</v>
          </cell>
          <cell r="AR12701">
            <v>7</v>
          </cell>
          <cell r="AS12701">
            <v>44466</v>
          </cell>
          <cell r="AT12701" t="str">
            <v>-POLIZA ESTABILIDAD ACTIVA</v>
          </cell>
          <cell r="AU12701">
            <v>0</v>
          </cell>
          <cell r="AV12701" t="str">
            <v>POLIZA ACTIVA</v>
          </cell>
        </row>
        <row r="12702">
          <cell r="AP12702">
            <v>91012908</v>
          </cell>
          <cell r="AQ12702">
            <v>50006791</v>
          </cell>
          <cell r="AR12702">
            <v>7</v>
          </cell>
          <cell r="AS12702">
            <v>0</v>
          </cell>
          <cell r="AT12702">
            <v>0</v>
          </cell>
          <cell r="AU12702">
            <v>0</v>
          </cell>
          <cell r="AV12702" t="str">
            <v>VIABLE</v>
          </cell>
        </row>
        <row r="12703">
          <cell r="AP12703">
            <v>352780</v>
          </cell>
          <cell r="AQ12703">
            <v>7001070</v>
          </cell>
          <cell r="AR12703">
            <v>7</v>
          </cell>
          <cell r="AS12703">
            <v>0</v>
          </cell>
          <cell r="AT12703">
            <v>0</v>
          </cell>
          <cell r="AU12703">
            <v>0</v>
          </cell>
          <cell r="AV12703" t="str">
            <v>VIABLE</v>
          </cell>
        </row>
        <row r="12704">
          <cell r="AP12704">
            <v>353413</v>
          </cell>
          <cell r="AQ12704">
            <v>7001291</v>
          </cell>
          <cell r="AR12704">
            <v>7</v>
          </cell>
          <cell r="AS12704">
            <v>0</v>
          </cell>
          <cell r="AT12704">
            <v>0</v>
          </cell>
          <cell r="AU12704">
            <v>0</v>
          </cell>
          <cell r="AV12704" t="str">
            <v>VIABLE</v>
          </cell>
        </row>
        <row r="12705">
          <cell r="AP12705">
            <v>91012502</v>
          </cell>
          <cell r="AQ12705">
            <v>50003094</v>
          </cell>
          <cell r="AR12705">
            <v>7</v>
          </cell>
          <cell r="AS12705">
            <v>0</v>
          </cell>
          <cell r="AT12705">
            <v>0</v>
          </cell>
          <cell r="AU12705">
            <v>0</v>
          </cell>
          <cell r="AV12705" t="str">
            <v>VIABLE</v>
          </cell>
        </row>
        <row r="12706">
          <cell r="AP12706">
            <v>362879</v>
          </cell>
          <cell r="AQ12706">
            <v>7005061</v>
          </cell>
          <cell r="AR12706">
            <v>7</v>
          </cell>
          <cell r="AS12706">
            <v>42731</v>
          </cell>
          <cell r="AT12706" t="str">
            <v>SD Reservado Mantenimiento Periódico IDU Circuito Movilidad EJECUCION SITP 2016 -</v>
          </cell>
          <cell r="AU12706">
            <v>0</v>
          </cell>
          <cell r="AV12706" t="str">
            <v>IDU SITP 2016</v>
          </cell>
        </row>
        <row r="12707">
          <cell r="AP12707">
            <v>362748</v>
          </cell>
          <cell r="AQ12707">
            <v>7005008</v>
          </cell>
          <cell r="AR12707">
            <v>7</v>
          </cell>
          <cell r="AS12707">
            <v>42731</v>
          </cell>
          <cell r="AT12707" t="str">
            <v>SD Reservado Mantenimiento Periódico IDU Circuito Movilidad EJECUCION SITP 2016 -</v>
          </cell>
          <cell r="AU12707">
            <v>0</v>
          </cell>
          <cell r="AV12707" t="str">
            <v>IDU SITP 2016</v>
          </cell>
        </row>
        <row r="12708">
          <cell r="AP12708">
            <v>362211</v>
          </cell>
          <cell r="AQ12708">
            <v>7004798</v>
          </cell>
          <cell r="AR12708">
            <v>7</v>
          </cell>
          <cell r="AS12708">
            <v>42731</v>
          </cell>
          <cell r="AT12708" t="str">
            <v>SD Reservado Mantenimiento Rutinario IDU Circuito Movilidad EJECUCION SITP 2016 -</v>
          </cell>
          <cell r="AU12708">
            <v>0</v>
          </cell>
          <cell r="AV12708" t="str">
            <v>IDU SITP 2016</v>
          </cell>
        </row>
        <row r="12709">
          <cell r="AP12709">
            <v>361713</v>
          </cell>
          <cell r="AQ12709">
            <v>7004595</v>
          </cell>
          <cell r="AR12709">
            <v>7</v>
          </cell>
          <cell r="AS12709">
            <v>42731</v>
          </cell>
          <cell r="AT12709" t="str">
            <v>SD Reservado Mantenimiento Rutinario IDU Circuito Movilidad EJECUCION SITP 2016 -</v>
          </cell>
          <cell r="AU12709">
            <v>0</v>
          </cell>
          <cell r="AV12709" t="str">
            <v>IDU SITP 2016</v>
          </cell>
        </row>
        <row r="12710">
          <cell r="AP12710">
            <v>361881</v>
          </cell>
          <cell r="AQ12710">
            <v>7004668</v>
          </cell>
          <cell r="AR12710">
            <v>7</v>
          </cell>
          <cell r="AS12710">
            <v>42731</v>
          </cell>
          <cell r="AT12710" t="str">
            <v>SD Reservado Mantenimiento Rutinario IDU Circuito Movilidad EJECUCION SITP 2016 -</v>
          </cell>
          <cell r="AU12710">
            <v>0</v>
          </cell>
          <cell r="AV12710" t="str">
            <v>IDU SITP 2016</v>
          </cell>
        </row>
        <row r="12711">
          <cell r="AP12711">
            <v>361773</v>
          </cell>
          <cell r="AQ12711">
            <v>7004619</v>
          </cell>
          <cell r="AR12711">
            <v>7</v>
          </cell>
          <cell r="AS12711">
            <v>42731</v>
          </cell>
          <cell r="AT12711" t="str">
            <v>SD Reservado Mantenimiento Rutinario IDU Circuito Movilidad EJECUCION SITP 2016 -</v>
          </cell>
          <cell r="AU12711">
            <v>0</v>
          </cell>
          <cell r="AV12711" t="str">
            <v>IDU SITP 2016</v>
          </cell>
        </row>
        <row r="12712">
          <cell r="AP12712">
            <v>361971</v>
          </cell>
          <cell r="AQ12712">
            <v>7004704</v>
          </cell>
          <cell r="AR12712">
            <v>7</v>
          </cell>
          <cell r="AS12712">
            <v>42731</v>
          </cell>
          <cell r="AT12712" t="str">
            <v>SD Reservado Mantenimiento Rutinario IDU Circuito Movilidad EJECUCION SITP 2016 -</v>
          </cell>
          <cell r="AU12712">
            <v>0</v>
          </cell>
          <cell r="AV12712" t="str">
            <v>IDU SITP 2016</v>
          </cell>
        </row>
        <row r="12713">
          <cell r="AP12713">
            <v>362076</v>
          </cell>
          <cell r="AQ12713">
            <v>7004746</v>
          </cell>
          <cell r="AR12713">
            <v>7</v>
          </cell>
          <cell r="AS12713">
            <v>42731</v>
          </cell>
          <cell r="AT12713" t="str">
            <v>SD Reservado Mantenimiento Rutinario IDU Circuito Movilidad EJECUCION SITP 2016 -</v>
          </cell>
          <cell r="AU12713">
            <v>0</v>
          </cell>
          <cell r="AV12713" t="str">
            <v>IDU SITP 2016</v>
          </cell>
        </row>
        <row r="12714">
          <cell r="AP12714">
            <v>361674</v>
          </cell>
          <cell r="AQ12714">
            <v>7004578</v>
          </cell>
          <cell r="AR12714">
            <v>7</v>
          </cell>
          <cell r="AS12714">
            <v>42731</v>
          </cell>
          <cell r="AT12714" t="str">
            <v>SD Reservado Mantenimiento Rutinario IDU Circuito Movilidad EJECUCION SITP 2016 -</v>
          </cell>
          <cell r="AU12714">
            <v>0</v>
          </cell>
          <cell r="AV12714" t="str">
            <v>IDU SITP 2016</v>
          </cell>
        </row>
        <row r="12715">
          <cell r="AP12715">
            <v>362025</v>
          </cell>
          <cell r="AQ12715">
            <v>7004726</v>
          </cell>
          <cell r="AR12715">
            <v>7</v>
          </cell>
          <cell r="AS12715">
            <v>42731</v>
          </cell>
          <cell r="AT12715" t="str">
            <v>SD Reservado Mantenimiento Rutinario IDU Circuito Movilidad EJECUCION SITP 2016 -</v>
          </cell>
          <cell r="AU12715">
            <v>0</v>
          </cell>
          <cell r="AV12715" t="str">
            <v>IDU SITP 2016</v>
          </cell>
        </row>
        <row r="12716">
          <cell r="AP12716">
            <v>362669</v>
          </cell>
          <cell r="AQ12716">
            <v>7004979</v>
          </cell>
          <cell r="AR12716">
            <v>7</v>
          </cell>
          <cell r="AS12716">
            <v>42731</v>
          </cell>
          <cell r="AT12716" t="str">
            <v>SD Reservado Mantenimiento Rutinario IDU Circuito Movilidad EJECUCION SITP 2016 -</v>
          </cell>
          <cell r="AU12716">
            <v>0</v>
          </cell>
          <cell r="AV12716" t="str">
            <v>IDU SITP 2016</v>
          </cell>
        </row>
        <row r="12717">
          <cell r="AP12717">
            <v>361617</v>
          </cell>
          <cell r="AQ12717">
            <v>7004555</v>
          </cell>
          <cell r="AR12717">
            <v>7</v>
          </cell>
          <cell r="AS12717">
            <v>42731</v>
          </cell>
          <cell r="AT12717" t="str">
            <v>SD Reservado Mantenimiento Rutinario IDU Circuito Movilidad EJECUCION SITP 2016 -</v>
          </cell>
          <cell r="AU12717">
            <v>0</v>
          </cell>
          <cell r="AV12717" t="str">
            <v>IDU SITP 2016</v>
          </cell>
        </row>
        <row r="12718">
          <cell r="AP12718">
            <v>362574</v>
          </cell>
          <cell r="AQ12718">
            <v>7004943</v>
          </cell>
          <cell r="AR12718">
            <v>7</v>
          </cell>
          <cell r="AS12718">
            <v>42731</v>
          </cell>
          <cell r="AT12718" t="str">
            <v>SD Reservado Rehabilitación IDU Circuito Movilidad EJECUCION SITP 2016 -</v>
          </cell>
          <cell r="AU12718">
            <v>0</v>
          </cell>
          <cell r="AV12718" t="str">
            <v>IDU SITP 2016</v>
          </cell>
        </row>
        <row r="12719">
          <cell r="AP12719">
            <v>362418</v>
          </cell>
          <cell r="AQ12719">
            <v>7004881</v>
          </cell>
          <cell r="AR12719">
            <v>7</v>
          </cell>
          <cell r="AS12719">
            <v>42731</v>
          </cell>
          <cell r="AT12719" t="str">
            <v>SD Reservado Mantenimiento Rutinario IDU Circuito Movilidad EJECUCION SITP 2016 -</v>
          </cell>
          <cell r="AU12719">
            <v>0</v>
          </cell>
          <cell r="AV12719" t="str">
            <v>IDU SITP 2016</v>
          </cell>
        </row>
        <row r="12720">
          <cell r="AP12720">
            <v>361845</v>
          </cell>
          <cell r="AQ12720">
            <v>7004652</v>
          </cell>
          <cell r="AR12720">
            <v>7</v>
          </cell>
          <cell r="AS12720">
            <v>42731</v>
          </cell>
          <cell r="AT12720" t="str">
            <v>SD Reservado Mantenimiento Rutinario IDU Circuito Movilidad EJECUCION SITP 2016 -</v>
          </cell>
          <cell r="AU12720">
            <v>0</v>
          </cell>
          <cell r="AV12720" t="str">
            <v>IDU SITP 2016</v>
          </cell>
        </row>
        <row r="12721">
          <cell r="AP12721">
            <v>361905</v>
          </cell>
          <cell r="AQ12721">
            <v>7004679</v>
          </cell>
          <cell r="AR12721">
            <v>7</v>
          </cell>
          <cell r="AS12721">
            <v>42731</v>
          </cell>
          <cell r="AT12721" t="str">
            <v>SD Reservado Mantenimiento Rutinario IDU Circuito Movilidad EJECUCION SITP 2016 -</v>
          </cell>
          <cell r="AU12721">
            <v>0</v>
          </cell>
          <cell r="AV12721" t="str">
            <v>IDU SITP 2016</v>
          </cell>
        </row>
        <row r="12722">
          <cell r="AP12722">
            <v>365065</v>
          </cell>
          <cell r="AQ12722">
            <v>7005928</v>
          </cell>
          <cell r="AR12722">
            <v>7</v>
          </cell>
          <cell r="AS12722">
            <v>0</v>
          </cell>
          <cell r="AT12722">
            <v>0</v>
          </cell>
          <cell r="AU12722">
            <v>0</v>
          </cell>
          <cell r="AV12722" t="str">
            <v>VIABLE</v>
          </cell>
        </row>
        <row r="12723">
          <cell r="AP12723">
            <v>471564</v>
          </cell>
          <cell r="AQ12723">
            <v>7008178</v>
          </cell>
          <cell r="AR12723">
            <v>7</v>
          </cell>
          <cell r="AS12723">
            <v>43748</v>
          </cell>
          <cell r="AT12723" t="str">
            <v>Anden 1-POLIZA ESTABILIDAD ACTIVA</v>
          </cell>
          <cell r="AU12723">
            <v>0</v>
          </cell>
          <cell r="AV12723" t="str">
            <v>VIABLE</v>
          </cell>
        </row>
        <row r="12724">
          <cell r="AP12724">
            <v>367554</v>
          </cell>
          <cell r="AQ12724">
            <v>7006937</v>
          </cell>
          <cell r="AR12724">
            <v>7</v>
          </cell>
          <cell r="AS12724">
            <v>0</v>
          </cell>
          <cell r="AT12724">
            <v>0</v>
          </cell>
          <cell r="AU12724">
            <v>0</v>
          </cell>
          <cell r="AV12724" t="str">
            <v>VIABLE</v>
          </cell>
        </row>
        <row r="12725">
          <cell r="AP12725">
            <v>366713</v>
          </cell>
          <cell r="AQ12725">
            <v>50008211</v>
          </cell>
          <cell r="AR12725">
            <v>7</v>
          </cell>
          <cell r="AS12725">
            <v>0</v>
          </cell>
          <cell r="AT12725">
            <v>0</v>
          </cell>
          <cell r="AU12725">
            <v>0</v>
          </cell>
          <cell r="AV12725" t="str">
            <v>VIABLE</v>
          </cell>
        </row>
        <row r="12726">
          <cell r="AP12726">
            <v>367125</v>
          </cell>
          <cell r="AQ12726">
            <v>7006771</v>
          </cell>
          <cell r="AR12726">
            <v>7</v>
          </cell>
          <cell r="AS12726">
            <v>0</v>
          </cell>
          <cell r="AT12726">
            <v>0</v>
          </cell>
          <cell r="AU12726">
            <v>0</v>
          </cell>
          <cell r="AV12726" t="str">
            <v>VIABLE</v>
          </cell>
        </row>
        <row r="12727">
          <cell r="AP12727">
            <v>91010476</v>
          </cell>
          <cell r="AQ12727">
            <v>50006215</v>
          </cell>
          <cell r="AR12727">
            <v>7</v>
          </cell>
          <cell r="AS12727">
            <v>0</v>
          </cell>
          <cell r="AT12727">
            <v>0</v>
          </cell>
          <cell r="AU12727">
            <v>0</v>
          </cell>
          <cell r="AV12727" t="str">
            <v>VIABLE</v>
          </cell>
        </row>
        <row r="12728">
          <cell r="AP12728">
            <v>367011</v>
          </cell>
          <cell r="AQ12728">
            <v>7006723</v>
          </cell>
          <cell r="AR12728">
            <v>7</v>
          </cell>
          <cell r="AS12728">
            <v>0</v>
          </cell>
          <cell r="AT12728">
            <v>0</v>
          </cell>
          <cell r="AU12728">
            <v>0</v>
          </cell>
          <cell r="AV12728" t="str">
            <v>VIABLE</v>
          </cell>
        </row>
        <row r="12729">
          <cell r="AP12729">
            <v>366501</v>
          </cell>
          <cell r="AQ12729">
            <v>7006529</v>
          </cell>
          <cell r="AR12729">
            <v>7</v>
          </cell>
          <cell r="AS12729">
            <v>0</v>
          </cell>
          <cell r="AT12729">
            <v>0</v>
          </cell>
          <cell r="AU12729">
            <v>0</v>
          </cell>
          <cell r="AV12729" t="str">
            <v>VIABLE</v>
          </cell>
        </row>
        <row r="12730">
          <cell r="AP12730">
            <v>366822</v>
          </cell>
          <cell r="AQ12730">
            <v>50008211</v>
          </cell>
          <cell r="AR12730">
            <v>7</v>
          </cell>
          <cell r="AS12730">
            <v>0</v>
          </cell>
          <cell r="AT12730">
            <v>0</v>
          </cell>
          <cell r="AU12730">
            <v>0</v>
          </cell>
          <cell r="AV12730" t="str">
            <v>VIABLE</v>
          </cell>
        </row>
        <row r="12731">
          <cell r="AP12731">
            <v>367286</v>
          </cell>
          <cell r="AQ12731">
            <v>7006838</v>
          </cell>
          <cell r="AR12731">
            <v>7</v>
          </cell>
          <cell r="AS12731">
            <v>0</v>
          </cell>
          <cell r="AT12731">
            <v>0</v>
          </cell>
          <cell r="AU12731">
            <v>0</v>
          </cell>
          <cell r="AV12731" t="str">
            <v>VIABLE</v>
          </cell>
        </row>
        <row r="12732">
          <cell r="AP12732">
            <v>91011549</v>
          </cell>
          <cell r="AQ12732">
            <v>50006214</v>
          </cell>
          <cell r="AR12732">
            <v>7</v>
          </cell>
          <cell r="AS12732">
            <v>0</v>
          </cell>
          <cell r="AT12732">
            <v>0</v>
          </cell>
          <cell r="AU12732">
            <v>0</v>
          </cell>
          <cell r="AV12732" t="str">
            <v>VIABLE</v>
          </cell>
        </row>
        <row r="12733">
          <cell r="AP12733">
            <v>91022579</v>
          </cell>
          <cell r="AQ12733">
            <v>7008973</v>
          </cell>
          <cell r="AR12733">
            <v>7</v>
          </cell>
          <cell r="AS12733">
            <v>0</v>
          </cell>
          <cell r="AT12733">
            <v>0</v>
          </cell>
          <cell r="AU12733">
            <v>0</v>
          </cell>
          <cell r="AV12733" t="str">
            <v>VIABLE</v>
          </cell>
        </row>
        <row r="12734">
          <cell r="AP12734">
            <v>363692</v>
          </cell>
          <cell r="AQ12734">
            <v>7005397</v>
          </cell>
          <cell r="AR12734">
            <v>7</v>
          </cell>
          <cell r="AS12734">
            <v>42731</v>
          </cell>
          <cell r="AT12734" t="str">
            <v>SD Reservado Mantenimiento Rutinario IDU Circuito Movilidad EJECUCION SITP 2016 -</v>
          </cell>
          <cell r="AU12734">
            <v>0</v>
          </cell>
          <cell r="AV12734" t="str">
            <v>IDU SITP 2016</v>
          </cell>
        </row>
        <row r="12735">
          <cell r="AP12735">
            <v>363325</v>
          </cell>
          <cell r="AQ12735">
            <v>7005237</v>
          </cell>
          <cell r="AR12735">
            <v>7</v>
          </cell>
          <cell r="AS12735">
            <v>42731</v>
          </cell>
          <cell r="AT12735" t="str">
            <v>SD Reservado Mantenimiento Rutinario IDU Circuito Movilidad EJECUCION SITP 2016 -</v>
          </cell>
          <cell r="AU12735">
            <v>0</v>
          </cell>
          <cell r="AV12735" t="str">
            <v>IDU SITP 2016</v>
          </cell>
        </row>
        <row r="12736">
          <cell r="AP12736">
            <v>364880</v>
          </cell>
          <cell r="AQ12736">
            <v>7005858</v>
          </cell>
          <cell r="AR12736">
            <v>7</v>
          </cell>
          <cell r="AS12736">
            <v>0</v>
          </cell>
          <cell r="AT12736">
            <v>0</v>
          </cell>
          <cell r="AU12736">
            <v>0</v>
          </cell>
          <cell r="AV12736" t="str">
            <v>VIABLE</v>
          </cell>
        </row>
        <row r="12737">
          <cell r="AP12737">
            <v>364124</v>
          </cell>
          <cell r="AQ12737">
            <v>7005566</v>
          </cell>
          <cell r="AR12737">
            <v>7</v>
          </cell>
          <cell r="AS12737">
            <v>42731</v>
          </cell>
          <cell r="AT12737" t="str">
            <v>SD Reservado Mantenimiento Rutinario IDU Circuito Movilidad EJECUCION SITP 2016 -</v>
          </cell>
          <cell r="AU12737">
            <v>0</v>
          </cell>
          <cell r="AV12737" t="str">
            <v>IDU SITP 2016</v>
          </cell>
        </row>
        <row r="12738">
          <cell r="AP12738">
            <v>364347</v>
          </cell>
          <cell r="AQ12738">
            <v>7005648</v>
          </cell>
          <cell r="AR12738">
            <v>7</v>
          </cell>
          <cell r="AS12738">
            <v>42731</v>
          </cell>
          <cell r="AT12738" t="str">
            <v>SD Reservado Mantenimiento Rutinario IDU Circuito Movilidad EJECUCION SITP 2016 -</v>
          </cell>
          <cell r="AU12738">
            <v>0</v>
          </cell>
          <cell r="AV12738" t="str">
            <v>IDU SITP 2016</v>
          </cell>
        </row>
        <row r="12739">
          <cell r="AP12739">
            <v>364877</v>
          </cell>
          <cell r="AQ12739">
            <v>7005857</v>
          </cell>
          <cell r="AR12739">
            <v>7</v>
          </cell>
          <cell r="AS12739">
            <v>0</v>
          </cell>
          <cell r="AT12739">
            <v>0</v>
          </cell>
          <cell r="AU12739">
            <v>0</v>
          </cell>
          <cell r="AV12739" t="str">
            <v>VIABLE</v>
          </cell>
        </row>
        <row r="12740">
          <cell r="AP12740">
            <v>362882</v>
          </cell>
          <cell r="AQ12740">
            <v>7005062</v>
          </cell>
          <cell r="AR12740">
            <v>7</v>
          </cell>
          <cell r="AS12740">
            <v>42731</v>
          </cell>
          <cell r="AT12740" t="str">
            <v>SD Reservado Mantenimiento Rutinario IDU Circuito Movilidad EJECUCION SITP 2016 -</v>
          </cell>
          <cell r="AU12740">
            <v>0</v>
          </cell>
          <cell r="AV12740" t="str">
            <v>IDU SITP 2016</v>
          </cell>
        </row>
        <row r="12741">
          <cell r="AP12741">
            <v>91025185</v>
          </cell>
          <cell r="AQ12741">
            <v>7001488</v>
          </cell>
          <cell r="AR12741">
            <v>7</v>
          </cell>
          <cell r="AS12741">
            <v>44466</v>
          </cell>
          <cell r="AT12741" t="str">
            <v>-POLIZA ESTABILIDAD ACTIVA</v>
          </cell>
          <cell r="AU12741">
            <v>0</v>
          </cell>
          <cell r="AV12741" t="str">
            <v>POLIZA ACTIVA</v>
          </cell>
        </row>
        <row r="12742">
          <cell r="AP12742">
            <v>354115</v>
          </cell>
          <cell r="AQ12742">
            <v>7001541</v>
          </cell>
          <cell r="AR12742">
            <v>7</v>
          </cell>
          <cell r="AS12742">
            <v>42474</v>
          </cell>
          <cell r="AT12742" t="str">
            <v>IDU-1718-2014 Terminado Mantenimiento Periódico IDU Circuito Movilidad SITP Y TRONCALES --POLIZA ESTABILIDAD ACTIVA</v>
          </cell>
          <cell r="AU12742">
            <v>44466</v>
          </cell>
          <cell r="AV12742" t="str">
            <v>IDU</v>
          </cell>
        </row>
        <row r="12743">
          <cell r="AP12743">
            <v>352993</v>
          </cell>
          <cell r="AQ12743">
            <v>7001144</v>
          </cell>
          <cell r="AR12743">
            <v>7</v>
          </cell>
          <cell r="AS12743">
            <v>0</v>
          </cell>
          <cell r="AT12743">
            <v>0</v>
          </cell>
          <cell r="AU12743">
            <v>0</v>
          </cell>
          <cell r="AV12743" t="str">
            <v>VIABLE</v>
          </cell>
        </row>
        <row r="12744">
          <cell r="AP12744">
            <v>353740</v>
          </cell>
          <cell r="AQ12744">
            <v>7001405</v>
          </cell>
          <cell r="AR12744">
            <v>7</v>
          </cell>
          <cell r="AS12744">
            <v>42474</v>
          </cell>
          <cell r="AT12744" t="str">
            <v>IDU-1718-2014 Terminado Mantenimiento Periódico IDU Circuito Movilidad SITP Y TRONCALES --POLIZA ESTABILIDAD ACTIVA</v>
          </cell>
          <cell r="AU12744">
            <v>44466</v>
          </cell>
          <cell r="AV12744" t="str">
            <v>IDU</v>
          </cell>
        </row>
        <row r="12745">
          <cell r="AP12745">
            <v>352756</v>
          </cell>
          <cell r="AQ12745">
            <v>7001062</v>
          </cell>
          <cell r="AR12745">
            <v>7</v>
          </cell>
          <cell r="AS12745">
            <v>0</v>
          </cell>
          <cell r="AT12745">
            <v>0</v>
          </cell>
          <cell r="AU12745">
            <v>0</v>
          </cell>
          <cell r="AV12745" t="str">
            <v>VIABLE</v>
          </cell>
        </row>
        <row r="12746">
          <cell r="AP12746">
            <v>902216</v>
          </cell>
          <cell r="AQ12746">
            <v>30000598</v>
          </cell>
          <cell r="AR12746">
            <v>7</v>
          </cell>
          <cell r="AS12746">
            <v>0</v>
          </cell>
          <cell r="AT12746">
            <v>0</v>
          </cell>
          <cell r="AU12746">
            <v>0</v>
          </cell>
          <cell r="AV12746" t="str">
            <v>VIABLE</v>
          </cell>
        </row>
        <row r="12747">
          <cell r="AP12747">
            <v>353587</v>
          </cell>
          <cell r="AQ12747">
            <v>7001353</v>
          </cell>
          <cell r="AR12747">
            <v>7</v>
          </cell>
          <cell r="AS12747">
            <v>0</v>
          </cell>
          <cell r="AT12747">
            <v>0</v>
          </cell>
          <cell r="AU12747">
            <v>0</v>
          </cell>
          <cell r="AV12747" t="str">
            <v>VIABLE</v>
          </cell>
        </row>
        <row r="12748">
          <cell r="AP12748">
            <v>352870</v>
          </cell>
          <cell r="AQ12748">
            <v>50008375</v>
          </cell>
          <cell r="AR12748">
            <v>7</v>
          </cell>
          <cell r="AS12748">
            <v>0</v>
          </cell>
          <cell r="AT12748">
            <v>0</v>
          </cell>
          <cell r="AU12748">
            <v>0</v>
          </cell>
          <cell r="AV12748" t="str">
            <v>VIABLE</v>
          </cell>
        </row>
        <row r="12749">
          <cell r="AP12749">
            <v>353875</v>
          </cell>
          <cell r="AQ12749">
            <v>7001451</v>
          </cell>
          <cell r="AR12749">
            <v>7</v>
          </cell>
          <cell r="AS12749">
            <v>42474</v>
          </cell>
          <cell r="AT12749" t="str">
            <v>IDU-1718-2014 Terminado Mantenimiento Periódico IDU Circuito Movilidad SITP Y TRONCALES --POLIZA ESTABILIDAD ACTIVA</v>
          </cell>
          <cell r="AU12749">
            <v>44466</v>
          </cell>
          <cell r="AV12749" t="str">
            <v>IDU</v>
          </cell>
        </row>
        <row r="12750">
          <cell r="AP12750">
            <v>471526</v>
          </cell>
          <cell r="AQ12750">
            <v>7008134</v>
          </cell>
          <cell r="AR12750">
            <v>7</v>
          </cell>
          <cell r="AS12750">
            <v>42474</v>
          </cell>
          <cell r="AT12750" t="str">
            <v>IDU-1718-2014 Terminado Mantenimiento Periódico IDU Circuito Movilidad SITP Y TRONCALES --POLIZA ESTABILIDAD ACTIVA</v>
          </cell>
          <cell r="AU12750">
            <v>44466</v>
          </cell>
          <cell r="AV12750" t="str">
            <v>IDU</v>
          </cell>
        </row>
        <row r="12751">
          <cell r="AP12751">
            <v>354037</v>
          </cell>
          <cell r="AQ12751">
            <v>7001511</v>
          </cell>
          <cell r="AR12751">
            <v>7</v>
          </cell>
          <cell r="AS12751">
            <v>42474</v>
          </cell>
          <cell r="AT12751" t="str">
            <v>IDU-1718-2014 Terminado Mantenimiento Periódico IDU Circuito Movilidad SITP Y TRONCALES --POLIZA ESTABILIDAD ACTIVA</v>
          </cell>
          <cell r="AU12751">
            <v>44466</v>
          </cell>
          <cell r="AV12751" t="str">
            <v>IDU</v>
          </cell>
        </row>
        <row r="12752">
          <cell r="AP12752">
            <v>352669</v>
          </cell>
          <cell r="AQ12752">
            <v>7001030</v>
          </cell>
          <cell r="AR12752">
            <v>7</v>
          </cell>
          <cell r="AS12752">
            <v>0</v>
          </cell>
          <cell r="AT12752">
            <v>0</v>
          </cell>
          <cell r="AU12752">
            <v>0</v>
          </cell>
          <cell r="AV12752" t="str">
            <v>VIABLE</v>
          </cell>
        </row>
        <row r="12753">
          <cell r="AP12753">
            <v>354202</v>
          </cell>
          <cell r="AQ12753">
            <v>7001579</v>
          </cell>
          <cell r="AR12753">
            <v>7</v>
          </cell>
          <cell r="AS12753">
            <v>42474</v>
          </cell>
          <cell r="AT12753" t="str">
            <v>IDU-1718-2014 Terminado Mantenimiento Periódico IDU Circuito Movilidad SITP Y TRONCALES --POLIZA ESTABILIDAD ACTIVA</v>
          </cell>
          <cell r="AU12753">
            <v>44466</v>
          </cell>
          <cell r="AV12753" t="str">
            <v>IDU</v>
          </cell>
        </row>
        <row r="12754">
          <cell r="AP12754">
            <v>353197</v>
          </cell>
          <cell r="AQ12754">
            <v>7001217</v>
          </cell>
          <cell r="AR12754">
            <v>7</v>
          </cell>
          <cell r="AS12754">
            <v>0</v>
          </cell>
          <cell r="AT12754">
            <v>0</v>
          </cell>
          <cell r="AU12754">
            <v>0</v>
          </cell>
          <cell r="AV12754" t="str">
            <v>VIABLE</v>
          </cell>
        </row>
        <row r="12755">
          <cell r="AP12755">
            <v>352921</v>
          </cell>
          <cell r="AQ12755">
            <v>50008375</v>
          </cell>
          <cell r="AR12755">
            <v>7</v>
          </cell>
          <cell r="AS12755">
            <v>0</v>
          </cell>
          <cell r="AT12755">
            <v>0</v>
          </cell>
          <cell r="AU12755">
            <v>0</v>
          </cell>
          <cell r="AV12755" t="str">
            <v>VIABLE</v>
          </cell>
        </row>
        <row r="12756">
          <cell r="AP12756">
            <v>353941</v>
          </cell>
          <cell r="AQ12756">
            <v>7001474</v>
          </cell>
          <cell r="AR12756">
            <v>7</v>
          </cell>
          <cell r="AS12756">
            <v>42474</v>
          </cell>
          <cell r="AT12756" t="str">
            <v>IDU-1718-2014 Terminado Mantenimiento Periódico IDU Circuito Movilidad SITP Y TRONCALES --POLIZA ESTABILIDAD ACTIVA</v>
          </cell>
          <cell r="AU12756">
            <v>44466</v>
          </cell>
          <cell r="AV12756" t="str">
            <v>IDU</v>
          </cell>
        </row>
        <row r="12757">
          <cell r="AP12757">
            <v>353386</v>
          </cell>
          <cell r="AQ12757">
            <v>7001281</v>
          </cell>
          <cell r="AR12757">
            <v>7</v>
          </cell>
          <cell r="AS12757">
            <v>0</v>
          </cell>
          <cell r="AT12757">
            <v>0</v>
          </cell>
          <cell r="AU12757">
            <v>0</v>
          </cell>
          <cell r="AV12757" t="str">
            <v>VIABLE</v>
          </cell>
        </row>
        <row r="12758">
          <cell r="AP12758">
            <v>352972</v>
          </cell>
          <cell r="AQ12758">
            <v>7001136</v>
          </cell>
          <cell r="AR12758">
            <v>7</v>
          </cell>
          <cell r="AS12758">
            <v>0</v>
          </cell>
          <cell r="AT12758">
            <v>0</v>
          </cell>
          <cell r="AU12758">
            <v>0</v>
          </cell>
          <cell r="AV12758" t="str">
            <v>VIABLE</v>
          </cell>
        </row>
        <row r="12759">
          <cell r="AP12759">
            <v>471525</v>
          </cell>
          <cell r="AQ12759">
            <v>7008133</v>
          </cell>
          <cell r="AR12759">
            <v>7</v>
          </cell>
          <cell r="AS12759">
            <v>42474</v>
          </cell>
          <cell r="AT12759" t="str">
            <v>IDU-1718-2014 Terminado Mantenimiento Periódico IDU Circuito Movilidad SITP Y TRONCALES --POLIZA ESTABILIDAD ACTIVA</v>
          </cell>
          <cell r="AU12759">
            <v>44466</v>
          </cell>
          <cell r="AV12759" t="str">
            <v>IDU</v>
          </cell>
        </row>
        <row r="12760">
          <cell r="AP12760">
            <v>91025186</v>
          </cell>
          <cell r="AQ12760">
            <v>7001494</v>
          </cell>
          <cell r="AR12760">
            <v>7</v>
          </cell>
          <cell r="AS12760">
            <v>44466</v>
          </cell>
          <cell r="AT12760" t="str">
            <v>-POLIZA ESTABILIDAD ACTIVA</v>
          </cell>
          <cell r="AU12760">
            <v>0</v>
          </cell>
          <cell r="AV12760" t="str">
            <v>POLIZA ACTIVA</v>
          </cell>
        </row>
        <row r="12761">
          <cell r="AP12761">
            <v>353674</v>
          </cell>
          <cell r="AQ12761">
            <v>7001382</v>
          </cell>
          <cell r="AR12761">
            <v>7</v>
          </cell>
          <cell r="AS12761">
            <v>42474</v>
          </cell>
          <cell r="AT12761" t="str">
            <v>IDU-1718-2014 Terminado Mantenimiento Periódico IDU Circuito Movilidad SITP Y TRONCALES --POLIZA ESTABILIDAD ACTIVA</v>
          </cell>
          <cell r="AU12761">
            <v>44466</v>
          </cell>
          <cell r="AV12761" t="str">
            <v>POLIZA ACTIVA</v>
          </cell>
        </row>
        <row r="12762">
          <cell r="AP12762">
            <v>354362</v>
          </cell>
          <cell r="AQ12762">
            <v>7001641</v>
          </cell>
          <cell r="AR12762">
            <v>7</v>
          </cell>
          <cell r="AS12762">
            <v>0</v>
          </cell>
          <cell r="AT12762">
            <v>0</v>
          </cell>
          <cell r="AU12762">
            <v>0</v>
          </cell>
          <cell r="AV12762" t="str">
            <v>VIABLE</v>
          </cell>
        </row>
        <row r="12763">
          <cell r="AP12763">
            <v>353833</v>
          </cell>
          <cell r="AQ12763">
            <v>7001437</v>
          </cell>
          <cell r="AR12763">
            <v>7</v>
          </cell>
          <cell r="AS12763">
            <v>42515</v>
          </cell>
          <cell r="AT12763" t="str">
            <v>IDU-2128-2013 Terminado Conservacion IDU Circuito Movilidad SD -</v>
          </cell>
          <cell r="AU12763">
            <v>0</v>
          </cell>
          <cell r="AV12763" t="str">
            <v>VIABLE</v>
          </cell>
        </row>
        <row r="12764">
          <cell r="AP12764">
            <v>353962</v>
          </cell>
          <cell r="AQ12764">
            <v>7001483</v>
          </cell>
          <cell r="AR12764">
            <v>7</v>
          </cell>
          <cell r="AS12764">
            <v>42515</v>
          </cell>
          <cell r="AT12764" t="str">
            <v>IDU-2128-2013 Terminado Conservacion IDU Circuito Movilidad SD -</v>
          </cell>
          <cell r="AU12764">
            <v>0</v>
          </cell>
          <cell r="AV12764" t="str">
            <v>VIABLE</v>
          </cell>
        </row>
        <row r="12765">
          <cell r="AP12765">
            <v>353701</v>
          </cell>
          <cell r="AQ12765">
            <v>7001391</v>
          </cell>
          <cell r="AR12765">
            <v>7</v>
          </cell>
          <cell r="AS12765">
            <v>0</v>
          </cell>
          <cell r="AT12765">
            <v>0</v>
          </cell>
          <cell r="AU12765">
            <v>0</v>
          </cell>
          <cell r="AV12765" t="str">
            <v>VIABLE</v>
          </cell>
        </row>
        <row r="12766">
          <cell r="AP12766">
            <v>354133</v>
          </cell>
          <cell r="AQ12766">
            <v>7001548</v>
          </cell>
          <cell r="AR12766">
            <v>7</v>
          </cell>
          <cell r="AS12766">
            <v>0</v>
          </cell>
          <cell r="AT12766">
            <v>0</v>
          </cell>
          <cell r="AU12766">
            <v>0</v>
          </cell>
          <cell r="AV12766" t="str">
            <v>VIABLE</v>
          </cell>
        </row>
        <row r="12767">
          <cell r="AP12767">
            <v>353776</v>
          </cell>
          <cell r="AQ12767">
            <v>50008384</v>
          </cell>
          <cell r="AR12767">
            <v>7</v>
          </cell>
          <cell r="AS12767">
            <v>0</v>
          </cell>
          <cell r="AT12767">
            <v>0</v>
          </cell>
          <cell r="AU12767">
            <v>0</v>
          </cell>
          <cell r="AV12767" t="str">
            <v>VIABLE</v>
          </cell>
        </row>
        <row r="12768">
          <cell r="AP12768">
            <v>354076</v>
          </cell>
          <cell r="AQ12768">
            <v>7001525</v>
          </cell>
          <cell r="AR12768">
            <v>7</v>
          </cell>
          <cell r="AS12768">
            <v>0</v>
          </cell>
          <cell r="AT12768">
            <v>0</v>
          </cell>
          <cell r="AU12768">
            <v>0</v>
          </cell>
          <cell r="AV12768" t="str">
            <v>VIABLE</v>
          </cell>
        </row>
        <row r="12769">
          <cell r="AP12769">
            <v>354067</v>
          </cell>
          <cell r="AQ12769">
            <v>7001521</v>
          </cell>
          <cell r="AR12769">
            <v>7</v>
          </cell>
          <cell r="AS12769">
            <v>42515</v>
          </cell>
          <cell r="AT12769" t="str">
            <v>IDU-2128-2013 Terminado Conservacion IDU Circuito Movilidad SD -</v>
          </cell>
          <cell r="AU12769">
            <v>0</v>
          </cell>
          <cell r="AV12769" t="str">
            <v>VIABLE</v>
          </cell>
        </row>
        <row r="12770">
          <cell r="AP12770">
            <v>353824</v>
          </cell>
          <cell r="AQ12770">
            <v>50008384</v>
          </cell>
          <cell r="AR12770">
            <v>7</v>
          </cell>
          <cell r="AS12770">
            <v>0</v>
          </cell>
          <cell r="AT12770">
            <v>0</v>
          </cell>
          <cell r="AU12770">
            <v>0</v>
          </cell>
          <cell r="AV12770" t="str">
            <v>VIABLE</v>
          </cell>
        </row>
        <row r="12771">
          <cell r="AP12771">
            <v>354181</v>
          </cell>
          <cell r="AQ12771">
            <v>7001569</v>
          </cell>
          <cell r="AR12771">
            <v>7</v>
          </cell>
          <cell r="AS12771">
            <v>42515</v>
          </cell>
          <cell r="AT12771" t="str">
            <v>IDU-2128-2013 Terminado Conservacion IDU Circuito Movilidad SD -</v>
          </cell>
          <cell r="AU12771">
            <v>0</v>
          </cell>
          <cell r="AV12771" t="str">
            <v>VIABLE</v>
          </cell>
        </row>
        <row r="12772">
          <cell r="AP12772">
            <v>353692</v>
          </cell>
          <cell r="AQ12772">
            <v>7001388</v>
          </cell>
          <cell r="AR12772">
            <v>7</v>
          </cell>
          <cell r="AS12772">
            <v>42515</v>
          </cell>
          <cell r="AT12772" t="str">
            <v>IDU-2128-2013 Terminado Conservacion IDU Circuito Movilidad SD -</v>
          </cell>
          <cell r="AU12772">
            <v>0</v>
          </cell>
          <cell r="AV12772" t="str">
            <v>IDU</v>
          </cell>
        </row>
        <row r="12773">
          <cell r="AP12773">
            <v>353623</v>
          </cell>
          <cell r="AQ12773">
            <v>7001365</v>
          </cell>
          <cell r="AR12773">
            <v>7</v>
          </cell>
          <cell r="AS12773">
            <v>0</v>
          </cell>
          <cell r="AT12773">
            <v>0</v>
          </cell>
          <cell r="AU12773">
            <v>0</v>
          </cell>
          <cell r="AV12773" t="str">
            <v>VIABLE</v>
          </cell>
        </row>
        <row r="12774">
          <cell r="AP12774">
            <v>353914</v>
          </cell>
          <cell r="AQ12774">
            <v>7001465</v>
          </cell>
          <cell r="AR12774">
            <v>7</v>
          </cell>
          <cell r="AS12774">
            <v>0</v>
          </cell>
          <cell r="AT12774">
            <v>0</v>
          </cell>
          <cell r="AU12774">
            <v>0</v>
          </cell>
          <cell r="AV12774" t="str">
            <v>VIABLE</v>
          </cell>
        </row>
        <row r="12775">
          <cell r="AP12775">
            <v>353989</v>
          </cell>
          <cell r="AQ12775">
            <v>7001493</v>
          </cell>
          <cell r="AR12775">
            <v>7</v>
          </cell>
          <cell r="AS12775">
            <v>0</v>
          </cell>
          <cell r="AT12775">
            <v>0</v>
          </cell>
          <cell r="AU12775">
            <v>0</v>
          </cell>
          <cell r="AV12775" t="str">
            <v>VIABLE</v>
          </cell>
        </row>
        <row r="12776">
          <cell r="AP12776">
            <v>358026</v>
          </cell>
          <cell r="AQ12776">
            <v>7003085</v>
          </cell>
          <cell r="AR12776">
            <v>7</v>
          </cell>
          <cell r="AS12776">
            <v>0</v>
          </cell>
          <cell r="AT12776">
            <v>0</v>
          </cell>
          <cell r="AU12776">
            <v>0</v>
          </cell>
          <cell r="AV12776" t="str">
            <v>VIABLE</v>
          </cell>
        </row>
        <row r="12777">
          <cell r="AP12777">
            <v>357180</v>
          </cell>
          <cell r="AQ12777">
            <v>7002711</v>
          </cell>
          <cell r="AR12777">
            <v>7</v>
          </cell>
          <cell r="AS12777">
            <v>0</v>
          </cell>
          <cell r="AT12777">
            <v>0</v>
          </cell>
          <cell r="AU12777">
            <v>0</v>
          </cell>
          <cell r="AV12777" t="str">
            <v>VIABLE</v>
          </cell>
        </row>
        <row r="12778">
          <cell r="AP12778">
            <v>357012</v>
          </cell>
          <cell r="AQ12778">
            <v>7002652</v>
          </cell>
          <cell r="AR12778">
            <v>7</v>
          </cell>
          <cell r="AS12778">
            <v>0</v>
          </cell>
          <cell r="AT12778">
            <v>0</v>
          </cell>
          <cell r="AU12778">
            <v>0</v>
          </cell>
          <cell r="AV12778" t="str">
            <v>VIABLE</v>
          </cell>
        </row>
        <row r="12779">
          <cell r="AP12779">
            <v>358149</v>
          </cell>
          <cell r="AQ12779">
            <v>7003136</v>
          </cell>
          <cell r="AR12779">
            <v>7</v>
          </cell>
          <cell r="AS12779">
            <v>0</v>
          </cell>
          <cell r="AT12779">
            <v>0</v>
          </cell>
          <cell r="AU12779">
            <v>0</v>
          </cell>
          <cell r="AV12779" t="str">
            <v>VIABLE</v>
          </cell>
        </row>
        <row r="12780">
          <cell r="AP12780">
            <v>357156</v>
          </cell>
          <cell r="AQ12780">
            <v>7002703</v>
          </cell>
          <cell r="AR12780">
            <v>7</v>
          </cell>
          <cell r="AS12780">
            <v>0</v>
          </cell>
          <cell r="AT12780">
            <v>0</v>
          </cell>
          <cell r="AU12780">
            <v>0</v>
          </cell>
          <cell r="AV12780" t="str">
            <v>VIABLE</v>
          </cell>
        </row>
        <row r="12781">
          <cell r="AP12781">
            <v>356664</v>
          </cell>
          <cell r="AQ12781">
            <v>7002528</v>
          </cell>
          <cell r="AR12781">
            <v>7</v>
          </cell>
          <cell r="AS12781">
            <v>0</v>
          </cell>
          <cell r="AT12781">
            <v>0</v>
          </cell>
          <cell r="AU12781">
            <v>0</v>
          </cell>
          <cell r="AV12781" t="str">
            <v>VIABLE</v>
          </cell>
        </row>
        <row r="12782">
          <cell r="AP12782">
            <v>358224</v>
          </cell>
          <cell r="AQ12782">
            <v>7003163</v>
          </cell>
          <cell r="AR12782">
            <v>7</v>
          </cell>
          <cell r="AS12782">
            <v>0</v>
          </cell>
          <cell r="AT12782">
            <v>0</v>
          </cell>
          <cell r="AU12782">
            <v>0</v>
          </cell>
          <cell r="AV12782" t="str">
            <v>VIABLE</v>
          </cell>
        </row>
        <row r="12783">
          <cell r="AP12783">
            <v>471518</v>
          </cell>
          <cell r="AQ12783">
            <v>7008124</v>
          </cell>
          <cell r="AR12783">
            <v>7</v>
          </cell>
          <cell r="AS12783">
            <v>0</v>
          </cell>
          <cell r="AT12783">
            <v>0</v>
          </cell>
          <cell r="AU12783">
            <v>0</v>
          </cell>
          <cell r="AV12783" t="str">
            <v>VIABLE</v>
          </cell>
        </row>
        <row r="12784">
          <cell r="AP12784">
            <v>356754</v>
          </cell>
          <cell r="AQ12784">
            <v>7002561</v>
          </cell>
          <cell r="AR12784">
            <v>7</v>
          </cell>
          <cell r="AS12784">
            <v>0</v>
          </cell>
          <cell r="AT12784">
            <v>0</v>
          </cell>
          <cell r="AU12784">
            <v>0</v>
          </cell>
          <cell r="AV12784" t="str">
            <v>VIABLE</v>
          </cell>
        </row>
        <row r="12785">
          <cell r="AP12785">
            <v>356925</v>
          </cell>
          <cell r="AQ12785">
            <v>7002621</v>
          </cell>
          <cell r="AR12785">
            <v>7</v>
          </cell>
          <cell r="AS12785">
            <v>0</v>
          </cell>
          <cell r="AT12785">
            <v>0</v>
          </cell>
          <cell r="AU12785">
            <v>0</v>
          </cell>
          <cell r="AV12785" t="str">
            <v>VIABLE</v>
          </cell>
        </row>
        <row r="12786">
          <cell r="AP12786">
            <v>358179</v>
          </cell>
          <cell r="AQ12786">
            <v>7003146</v>
          </cell>
          <cell r="AR12786">
            <v>7</v>
          </cell>
          <cell r="AS12786">
            <v>0</v>
          </cell>
          <cell r="AT12786">
            <v>0</v>
          </cell>
          <cell r="AU12786">
            <v>0</v>
          </cell>
          <cell r="AV12786" t="str">
            <v>VIABLE</v>
          </cell>
        </row>
        <row r="12787">
          <cell r="AP12787">
            <v>356557</v>
          </cell>
          <cell r="AQ12787">
            <v>7002489</v>
          </cell>
          <cell r="AR12787">
            <v>7</v>
          </cell>
          <cell r="AS12787">
            <v>0</v>
          </cell>
          <cell r="AT12787">
            <v>0</v>
          </cell>
          <cell r="AU12787">
            <v>0</v>
          </cell>
          <cell r="AV12787" t="str">
            <v>VIABLE</v>
          </cell>
        </row>
        <row r="12788">
          <cell r="AP12788">
            <v>91012484</v>
          </cell>
          <cell r="AQ12788">
            <v>50006851</v>
          </cell>
          <cell r="AR12788">
            <v>7</v>
          </cell>
          <cell r="AS12788">
            <v>0</v>
          </cell>
          <cell r="AT12788">
            <v>0</v>
          </cell>
          <cell r="AU12788">
            <v>0</v>
          </cell>
          <cell r="AV12788" t="str">
            <v>VIABLE</v>
          </cell>
        </row>
        <row r="12789">
          <cell r="AP12789">
            <v>357603</v>
          </cell>
          <cell r="AQ12789">
            <v>7002890</v>
          </cell>
          <cell r="AR12789">
            <v>7</v>
          </cell>
          <cell r="AS12789">
            <v>0</v>
          </cell>
          <cell r="AT12789">
            <v>0</v>
          </cell>
          <cell r="AU12789">
            <v>0</v>
          </cell>
          <cell r="AV12789" t="str">
            <v>VIABLE</v>
          </cell>
        </row>
        <row r="12790">
          <cell r="AP12790">
            <v>356844</v>
          </cell>
          <cell r="AQ12790">
            <v>7002592</v>
          </cell>
          <cell r="AR12790">
            <v>7</v>
          </cell>
          <cell r="AS12790">
            <v>0</v>
          </cell>
          <cell r="AT12790">
            <v>0</v>
          </cell>
          <cell r="AU12790">
            <v>0</v>
          </cell>
          <cell r="AV12790" t="str">
            <v>VIABLE</v>
          </cell>
        </row>
        <row r="12791">
          <cell r="AP12791">
            <v>901118</v>
          </cell>
          <cell r="AQ12791">
            <v>30000614</v>
          </cell>
          <cell r="AR12791">
            <v>7</v>
          </cell>
          <cell r="AS12791">
            <v>0</v>
          </cell>
          <cell r="AT12791">
            <v>0</v>
          </cell>
          <cell r="AU12791">
            <v>0</v>
          </cell>
          <cell r="AV12791" t="str">
            <v>VIABLE</v>
          </cell>
        </row>
        <row r="12792">
          <cell r="AP12792">
            <v>357786</v>
          </cell>
          <cell r="AQ12792">
            <v>7002972</v>
          </cell>
          <cell r="AR12792">
            <v>7</v>
          </cell>
          <cell r="AS12792">
            <v>0</v>
          </cell>
          <cell r="AT12792">
            <v>0</v>
          </cell>
          <cell r="AU12792">
            <v>0</v>
          </cell>
          <cell r="AV12792" t="str">
            <v>VIABLE</v>
          </cell>
        </row>
        <row r="12793">
          <cell r="AP12793">
            <v>91012914</v>
          </cell>
          <cell r="AQ12793">
            <v>50006840</v>
          </cell>
          <cell r="AR12793">
            <v>7</v>
          </cell>
          <cell r="AS12793">
            <v>0</v>
          </cell>
          <cell r="AT12793">
            <v>0</v>
          </cell>
          <cell r="AU12793">
            <v>0</v>
          </cell>
          <cell r="AV12793" t="str">
            <v>VIABLE</v>
          </cell>
        </row>
        <row r="12794">
          <cell r="AP12794">
            <v>357936</v>
          </cell>
          <cell r="AQ12794">
            <v>7003042</v>
          </cell>
          <cell r="AR12794">
            <v>7</v>
          </cell>
          <cell r="AS12794">
            <v>0</v>
          </cell>
          <cell r="AT12794">
            <v>0</v>
          </cell>
          <cell r="AU12794">
            <v>0</v>
          </cell>
          <cell r="AV12794" t="str">
            <v>VIABLE</v>
          </cell>
        </row>
        <row r="12795">
          <cell r="AP12795">
            <v>357474</v>
          </cell>
          <cell r="AQ12795">
            <v>7002835</v>
          </cell>
          <cell r="AR12795">
            <v>7</v>
          </cell>
          <cell r="AS12795">
            <v>0</v>
          </cell>
          <cell r="AT12795">
            <v>0</v>
          </cell>
          <cell r="AU12795">
            <v>0</v>
          </cell>
          <cell r="AV12795" t="str">
            <v>VIABLE</v>
          </cell>
        </row>
        <row r="12796">
          <cell r="AP12796">
            <v>900880</v>
          </cell>
          <cell r="AQ12796">
            <v>30000619</v>
          </cell>
          <cell r="AR12796">
            <v>7</v>
          </cell>
          <cell r="AS12796">
            <v>0</v>
          </cell>
          <cell r="AT12796">
            <v>0</v>
          </cell>
          <cell r="AU12796">
            <v>0</v>
          </cell>
          <cell r="AV12796" t="str">
            <v>VIABLE</v>
          </cell>
        </row>
        <row r="12797">
          <cell r="AP12797">
            <v>357504</v>
          </cell>
          <cell r="AQ12797">
            <v>7002849</v>
          </cell>
          <cell r="AR12797">
            <v>7</v>
          </cell>
          <cell r="AS12797">
            <v>0</v>
          </cell>
          <cell r="AT12797">
            <v>0</v>
          </cell>
          <cell r="AU12797">
            <v>0</v>
          </cell>
          <cell r="AV12797" t="str">
            <v>VIABLE</v>
          </cell>
        </row>
        <row r="12798">
          <cell r="AP12798">
            <v>473588</v>
          </cell>
          <cell r="AQ12798">
            <v>7008108</v>
          </cell>
          <cell r="AR12798">
            <v>7</v>
          </cell>
          <cell r="AS12798">
            <v>0</v>
          </cell>
          <cell r="AT12798">
            <v>0</v>
          </cell>
          <cell r="AU12798">
            <v>0</v>
          </cell>
          <cell r="AV12798" t="str">
            <v>VIABLE</v>
          </cell>
        </row>
        <row r="12799">
          <cell r="AP12799">
            <v>357699</v>
          </cell>
          <cell r="AQ12799">
            <v>7002934</v>
          </cell>
          <cell r="AR12799">
            <v>7</v>
          </cell>
          <cell r="AS12799">
            <v>0</v>
          </cell>
          <cell r="AT12799">
            <v>0</v>
          </cell>
          <cell r="AU12799">
            <v>0</v>
          </cell>
          <cell r="AV12799" t="str">
            <v>VIABLE</v>
          </cell>
        </row>
        <row r="12800">
          <cell r="AP12800">
            <v>357267</v>
          </cell>
          <cell r="AQ12800">
            <v>7002744</v>
          </cell>
          <cell r="AR12800">
            <v>7</v>
          </cell>
          <cell r="AS12800">
            <v>0</v>
          </cell>
          <cell r="AT12800">
            <v>0</v>
          </cell>
          <cell r="AU12800">
            <v>0</v>
          </cell>
          <cell r="AV12800" t="str">
            <v>VIABLE</v>
          </cell>
        </row>
        <row r="12801">
          <cell r="AP12801">
            <v>357102</v>
          </cell>
          <cell r="AQ12801">
            <v>7002684</v>
          </cell>
          <cell r="AR12801">
            <v>7</v>
          </cell>
          <cell r="AS12801">
            <v>0</v>
          </cell>
          <cell r="AT12801">
            <v>0</v>
          </cell>
          <cell r="AU12801">
            <v>0</v>
          </cell>
          <cell r="AV12801" t="str">
            <v>VIABLE</v>
          </cell>
        </row>
        <row r="12802">
          <cell r="AP12802">
            <v>901669</v>
          </cell>
          <cell r="AQ12802">
            <v>30000617</v>
          </cell>
          <cell r="AR12802">
            <v>7</v>
          </cell>
          <cell r="AS12802">
            <v>0</v>
          </cell>
          <cell r="AT12802">
            <v>0</v>
          </cell>
          <cell r="AU12802">
            <v>0</v>
          </cell>
          <cell r="AV12802" t="str">
            <v>VIABLE</v>
          </cell>
        </row>
        <row r="12803">
          <cell r="AP12803">
            <v>357429</v>
          </cell>
          <cell r="AQ12803">
            <v>7002814</v>
          </cell>
          <cell r="AR12803">
            <v>7</v>
          </cell>
          <cell r="AS12803">
            <v>0</v>
          </cell>
          <cell r="AT12803">
            <v>0</v>
          </cell>
          <cell r="AU12803">
            <v>0</v>
          </cell>
          <cell r="AV12803" t="str">
            <v>VIABLE</v>
          </cell>
        </row>
        <row r="12804">
          <cell r="AP12804">
            <v>356455</v>
          </cell>
          <cell r="AQ12804">
            <v>7002453</v>
          </cell>
          <cell r="AR12804">
            <v>7</v>
          </cell>
          <cell r="AS12804">
            <v>0</v>
          </cell>
          <cell r="AT12804">
            <v>0</v>
          </cell>
          <cell r="AU12804">
            <v>0</v>
          </cell>
          <cell r="AV12804" t="str">
            <v>VIABLE</v>
          </cell>
        </row>
        <row r="12805">
          <cell r="AP12805">
            <v>357354</v>
          </cell>
          <cell r="AQ12805">
            <v>7002783</v>
          </cell>
          <cell r="AR12805">
            <v>7</v>
          </cell>
          <cell r="AS12805">
            <v>0</v>
          </cell>
          <cell r="AT12805">
            <v>0</v>
          </cell>
          <cell r="AU12805">
            <v>0</v>
          </cell>
          <cell r="AV12805" t="str">
            <v>VIABLE</v>
          </cell>
        </row>
        <row r="12806">
          <cell r="AP12806">
            <v>357231</v>
          </cell>
          <cell r="AQ12806">
            <v>7002732</v>
          </cell>
          <cell r="AR12806">
            <v>7</v>
          </cell>
          <cell r="AS12806">
            <v>42591</v>
          </cell>
          <cell r="AT12806" t="str">
            <v>SD Reservado Conservacion CVP-CAJA DE VIVIENDA POPULAR Circuito Movilidad SD -</v>
          </cell>
          <cell r="AU12806">
            <v>0</v>
          </cell>
          <cell r="AV12806" t="str">
            <v>CVP</v>
          </cell>
        </row>
        <row r="12807">
          <cell r="AP12807">
            <v>91012913</v>
          </cell>
          <cell r="AQ12807">
            <v>50006850</v>
          </cell>
          <cell r="AR12807">
            <v>7</v>
          </cell>
          <cell r="AS12807">
            <v>0</v>
          </cell>
          <cell r="AT12807">
            <v>0</v>
          </cell>
          <cell r="AU12807">
            <v>0</v>
          </cell>
          <cell r="AV12807" t="str">
            <v>VIABLE</v>
          </cell>
        </row>
        <row r="12808">
          <cell r="AP12808">
            <v>358419</v>
          </cell>
          <cell r="AQ12808">
            <v>7003241</v>
          </cell>
          <cell r="AR12808">
            <v>7</v>
          </cell>
          <cell r="AS12808">
            <v>0</v>
          </cell>
          <cell r="AT12808">
            <v>0</v>
          </cell>
          <cell r="AU12808">
            <v>0</v>
          </cell>
          <cell r="AV12808" t="str">
            <v>VIABLE</v>
          </cell>
        </row>
        <row r="12809">
          <cell r="AP12809">
            <v>357291</v>
          </cell>
          <cell r="AQ12809">
            <v>7002755</v>
          </cell>
          <cell r="AR12809">
            <v>7</v>
          </cell>
          <cell r="AS12809">
            <v>0</v>
          </cell>
          <cell r="AT12809">
            <v>0</v>
          </cell>
          <cell r="AU12809">
            <v>0</v>
          </cell>
          <cell r="AV12809" t="str">
            <v>VIABLE</v>
          </cell>
        </row>
        <row r="12810">
          <cell r="AP12810">
            <v>356988</v>
          </cell>
          <cell r="AQ12810">
            <v>7002644</v>
          </cell>
          <cell r="AR12810">
            <v>7</v>
          </cell>
          <cell r="AS12810">
            <v>0</v>
          </cell>
          <cell r="AT12810">
            <v>0</v>
          </cell>
          <cell r="AU12810">
            <v>0</v>
          </cell>
          <cell r="AV12810" t="str">
            <v>VIABLE</v>
          </cell>
        </row>
        <row r="12811">
          <cell r="AP12811">
            <v>364320</v>
          </cell>
          <cell r="AQ12811">
            <v>7005638</v>
          </cell>
          <cell r="AR12811">
            <v>7</v>
          </cell>
          <cell r="AS12811">
            <v>0</v>
          </cell>
          <cell r="AT12811">
            <v>0</v>
          </cell>
          <cell r="AU12811">
            <v>0</v>
          </cell>
          <cell r="AV12811" t="str">
            <v>VIABLE</v>
          </cell>
        </row>
        <row r="12812">
          <cell r="AP12812">
            <v>365435</v>
          </cell>
          <cell r="AQ12812">
            <v>7006074</v>
          </cell>
          <cell r="AR12812">
            <v>7</v>
          </cell>
          <cell r="AS12812">
            <v>42153</v>
          </cell>
          <cell r="AT12812" t="str">
            <v>SD Terminado Acciones de Movilidad UAERMV Circuito Movilidad  -</v>
          </cell>
          <cell r="AU12812">
            <v>0</v>
          </cell>
          <cell r="AV12812" t="str">
            <v>VIABLE</v>
          </cell>
        </row>
        <row r="12813">
          <cell r="AP12813">
            <v>365286</v>
          </cell>
          <cell r="AQ12813">
            <v>7006016</v>
          </cell>
          <cell r="AR12813">
            <v>7</v>
          </cell>
          <cell r="AS12813">
            <v>42278</v>
          </cell>
          <cell r="AT12813" t="str">
            <v>SD Terminado Mantenimiento Periódico UAERMV Circuito Movilidad  -</v>
          </cell>
          <cell r="AU12813">
            <v>0</v>
          </cell>
          <cell r="AV12813" t="str">
            <v>UAERMV</v>
          </cell>
        </row>
        <row r="12814">
          <cell r="AP12814">
            <v>363795</v>
          </cell>
          <cell r="AQ12814">
            <v>7005440</v>
          </cell>
          <cell r="AR12814">
            <v>7</v>
          </cell>
          <cell r="AS12814">
            <v>0</v>
          </cell>
          <cell r="AT12814">
            <v>0</v>
          </cell>
          <cell r="AU12814">
            <v>0</v>
          </cell>
          <cell r="AV12814" t="str">
            <v>VIABLE</v>
          </cell>
        </row>
        <row r="12815">
          <cell r="AP12815">
            <v>363742</v>
          </cell>
          <cell r="AQ12815">
            <v>7005422</v>
          </cell>
          <cell r="AR12815">
            <v>7</v>
          </cell>
          <cell r="AS12815">
            <v>0</v>
          </cell>
          <cell r="AT12815">
            <v>0</v>
          </cell>
          <cell r="AU12815">
            <v>0</v>
          </cell>
          <cell r="AV12815" t="str">
            <v>VIABLE</v>
          </cell>
        </row>
        <row r="12816">
          <cell r="AP12816">
            <v>364889</v>
          </cell>
          <cell r="AQ12816">
            <v>7005861</v>
          </cell>
          <cell r="AR12816">
            <v>7</v>
          </cell>
          <cell r="AS12816">
            <v>42278</v>
          </cell>
          <cell r="AT12816" t="str">
            <v>SD Terminado Mantenimiento Periódico UAERMV Local  -</v>
          </cell>
          <cell r="AU12816">
            <v>0</v>
          </cell>
          <cell r="AV12816" t="str">
            <v>VIABLE</v>
          </cell>
        </row>
        <row r="12817">
          <cell r="AP12817">
            <v>365330</v>
          </cell>
          <cell r="AQ12817">
            <v>7006032</v>
          </cell>
          <cell r="AR12817">
            <v>7</v>
          </cell>
          <cell r="AS12817">
            <v>0</v>
          </cell>
          <cell r="AT12817">
            <v>0</v>
          </cell>
          <cell r="AU12817">
            <v>0</v>
          </cell>
          <cell r="AV12817" t="str">
            <v>VIABLE</v>
          </cell>
        </row>
        <row r="12818">
          <cell r="AP12818">
            <v>365402</v>
          </cell>
          <cell r="AQ12818">
            <v>7006061</v>
          </cell>
          <cell r="AR12818">
            <v>7</v>
          </cell>
          <cell r="AS12818">
            <v>0</v>
          </cell>
          <cell r="AT12818">
            <v>0</v>
          </cell>
          <cell r="AU12818">
            <v>0</v>
          </cell>
          <cell r="AV12818" t="str">
            <v>VIABLE</v>
          </cell>
        </row>
        <row r="12819">
          <cell r="AP12819">
            <v>365378</v>
          </cell>
          <cell r="AQ12819">
            <v>7006048</v>
          </cell>
          <cell r="AR12819">
            <v>7</v>
          </cell>
          <cell r="AS12819">
            <v>0</v>
          </cell>
          <cell r="AT12819">
            <v>0</v>
          </cell>
          <cell r="AU12819">
            <v>0</v>
          </cell>
          <cell r="AV12819" t="str">
            <v>VIABLE</v>
          </cell>
        </row>
        <row r="12820">
          <cell r="AP12820">
            <v>365375</v>
          </cell>
          <cell r="AQ12820">
            <v>7006047</v>
          </cell>
          <cell r="AR12820">
            <v>7</v>
          </cell>
          <cell r="AS12820">
            <v>42278</v>
          </cell>
          <cell r="AT12820" t="str">
            <v>SD Terminado Mantenimiento Periódico UAERMV Local  -</v>
          </cell>
          <cell r="AU12820">
            <v>0</v>
          </cell>
          <cell r="AV12820" t="str">
            <v>VIABLE</v>
          </cell>
        </row>
        <row r="12821">
          <cell r="AP12821">
            <v>363674</v>
          </cell>
          <cell r="AQ12821">
            <v>7005390</v>
          </cell>
          <cell r="AR12821">
            <v>7</v>
          </cell>
          <cell r="AS12821">
            <v>0</v>
          </cell>
          <cell r="AT12821">
            <v>0</v>
          </cell>
          <cell r="AU12821">
            <v>0</v>
          </cell>
          <cell r="AV12821" t="str">
            <v>VIABLE</v>
          </cell>
        </row>
        <row r="12822">
          <cell r="AP12822">
            <v>365486</v>
          </cell>
          <cell r="AQ12822">
            <v>7006094</v>
          </cell>
          <cell r="AR12822">
            <v>7</v>
          </cell>
          <cell r="AS12822">
            <v>0</v>
          </cell>
          <cell r="AT12822">
            <v>0</v>
          </cell>
          <cell r="AU12822">
            <v>0</v>
          </cell>
          <cell r="AV12822" t="str">
            <v>VIABLE</v>
          </cell>
        </row>
        <row r="12823">
          <cell r="AP12823">
            <v>366090</v>
          </cell>
          <cell r="AQ12823">
            <v>7006362</v>
          </cell>
          <cell r="AR12823">
            <v>7</v>
          </cell>
          <cell r="AS12823">
            <v>0</v>
          </cell>
          <cell r="AT12823">
            <v>0</v>
          </cell>
          <cell r="AU12823">
            <v>0</v>
          </cell>
          <cell r="AV12823" t="str">
            <v>VIABLE</v>
          </cell>
        </row>
        <row r="12824">
          <cell r="AP12824">
            <v>365667</v>
          </cell>
          <cell r="AQ12824">
            <v>7006164</v>
          </cell>
          <cell r="AR12824">
            <v>7</v>
          </cell>
          <cell r="AS12824">
            <v>0</v>
          </cell>
          <cell r="AT12824">
            <v>0</v>
          </cell>
          <cell r="AU12824">
            <v>0</v>
          </cell>
          <cell r="AV12824" t="str">
            <v>VIABLE</v>
          </cell>
        </row>
        <row r="12825">
          <cell r="AP12825">
            <v>365441</v>
          </cell>
          <cell r="AQ12825">
            <v>7006076</v>
          </cell>
          <cell r="AR12825">
            <v>7</v>
          </cell>
          <cell r="AS12825">
            <v>0</v>
          </cell>
          <cell r="AT12825">
            <v>0</v>
          </cell>
          <cell r="AU12825">
            <v>0</v>
          </cell>
          <cell r="AV12825" t="str">
            <v>VIABLE</v>
          </cell>
        </row>
        <row r="12826">
          <cell r="AP12826">
            <v>365232</v>
          </cell>
          <cell r="AQ12826">
            <v>7005998</v>
          </cell>
          <cell r="AR12826">
            <v>7</v>
          </cell>
          <cell r="AS12826">
            <v>0</v>
          </cell>
          <cell r="AT12826">
            <v>0</v>
          </cell>
          <cell r="AU12826">
            <v>0</v>
          </cell>
          <cell r="AV12826" t="str">
            <v>VIABLE</v>
          </cell>
        </row>
        <row r="12827">
          <cell r="AP12827">
            <v>365938</v>
          </cell>
          <cell r="AQ12827">
            <v>7006296</v>
          </cell>
          <cell r="AR12827">
            <v>7</v>
          </cell>
          <cell r="AS12827">
            <v>0</v>
          </cell>
          <cell r="AT12827">
            <v>0</v>
          </cell>
          <cell r="AU12827">
            <v>0</v>
          </cell>
          <cell r="AV12827" t="str">
            <v>VIABLE</v>
          </cell>
        </row>
        <row r="12828">
          <cell r="AP12828">
            <v>358881</v>
          </cell>
          <cell r="AQ12828">
            <v>7003427</v>
          </cell>
          <cell r="AR12828">
            <v>7</v>
          </cell>
          <cell r="AS12828">
            <v>0</v>
          </cell>
          <cell r="AT12828">
            <v>0</v>
          </cell>
          <cell r="AU12828">
            <v>0</v>
          </cell>
          <cell r="AV12828" t="str">
            <v>VIABLE</v>
          </cell>
        </row>
        <row r="12829">
          <cell r="AP12829">
            <v>357021</v>
          </cell>
          <cell r="AQ12829">
            <v>7002655</v>
          </cell>
          <cell r="AR12829">
            <v>7</v>
          </cell>
          <cell r="AS12829">
            <v>0</v>
          </cell>
          <cell r="AT12829">
            <v>0</v>
          </cell>
          <cell r="AU12829">
            <v>0</v>
          </cell>
          <cell r="AV12829" t="str">
            <v>VIABLE</v>
          </cell>
        </row>
        <row r="12830">
          <cell r="AP12830">
            <v>357747</v>
          </cell>
          <cell r="AQ12830">
            <v>7002952</v>
          </cell>
          <cell r="AR12830">
            <v>7</v>
          </cell>
          <cell r="AS12830">
            <v>0</v>
          </cell>
          <cell r="AT12830">
            <v>0</v>
          </cell>
          <cell r="AU12830">
            <v>0</v>
          </cell>
          <cell r="AV12830" t="str">
            <v>VIABLE</v>
          </cell>
        </row>
        <row r="12831">
          <cell r="AP12831">
            <v>358893</v>
          </cell>
          <cell r="AQ12831">
            <v>7003431</v>
          </cell>
          <cell r="AR12831">
            <v>7</v>
          </cell>
          <cell r="AS12831">
            <v>0</v>
          </cell>
          <cell r="AT12831">
            <v>0</v>
          </cell>
          <cell r="AU12831">
            <v>0</v>
          </cell>
          <cell r="AV12831" t="str">
            <v>VIABLE</v>
          </cell>
        </row>
        <row r="12832">
          <cell r="AP12832">
            <v>358182</v>
          </cell>
          <cell r="AQ12832">
            <v>7003147</v>
          </cell>
          <cell r="AR12832">
            <v>7</v>
          </cell>
          <cell r="AS12832">
            <v>0</v>
          </cell>
          <cell r="AT12832">
            <v>0</v>
          </cell>
          <cell r="AU12832">
            <v>0</v>
          </cell>
          <cell r="AV12832" t="str">
            <v>VIABLE</v>
          </cell>
        </row>
        <row r="12833">
          <cell r="AP12833">
            <v>358815</v>
          </cell>
          <cell r="AQ12833">
            <v>7003399</v>
          </cell>
          <cell r="AR12833">
            <v>7</v>
          </cell>
          <cell r="AS12833">
            <v>0</v>
          </cell>
          <cell r="AT12833">
            <v>0</v>
          </cell>
          <cell r="AU12833">
            <v>0</v>
          </cell>
          <cell r="AV12833" t="str">
            <v>VIABLE</v>
          </cell>
        </row>
        <row r="12834">
          <cell r="AP12834">
            <v>357837</v>
          </cell>
          <cell r="AQ12834">
            <v>7002998</v>
          </cell>
          <cell r="AR12834">
            <v>7</v>
          </cell>
          <cell r="AS12834">
            <v>0</v>
          </cell>
          <cell r="AT12834">
            <v>0</v>
          </cell>
          <cell r="AU12834">
            <v>0</v>
          </cell>
          <cell r="AV12834" t="str">
            <v>VIABLE</v>
          </cell>
        </row>
        <row r="12835">
          <cell r="AP12835">
            <v>358131</v>
          </cell>
          <cell r="AQ12835">
            <v>7003129</v>
          </cell>
          <cell r="AR12835">
            <v>7</v>
          </cell>
          <cell r="AS12835">
            <v>0</v>
          </cell>
          <cell r="AT12835">
            <v>0</v>
          </cell>
          <cell r="AU12835">
            <v>0</v>
          </cell>
          <cell r="AV12835" t="str">
            <v>VIABLE</v>
          </cell>
        </row>
        <row r="12836">
          <cell r="AP12836">
            <v>91012467</v>
          </cell>
          <cell r="AQ12836">
            <v>50006813</v>
          </cell>
          <cell r="AR12836">
            <v>7</v>
          </cell>
          <cell r="AS12836">
            <v>0</v>
          </cell>
          <cell r="AT12836">
            <v>0</v>
          </cell>
          <cell r="AU12836">
            <v>0</v>
          </cell>
          <cell r="AV12836" t="str">
            <v>VIABLE</v>
          </cell>
        </row>
        <row r="12837">
          <cell r="AP12837">
            <v>358926</v>
          </cell>
          <cell r="AQ12837">
            <v>7003446</v>
          </cell>
          <cell r="AR12837">
            <v>7</v>
          </cell>
          <cell r="AS12837">
            <v>0</v>
          </cell>
          <cell r="AT12837">
            <v>0</v>
          </cell>
          <cell r="AU12837">
            <v>0</v>
          </cell>
          <cell r="AV12837" t="str">
            <v>VIABLE</v>
          </cell>
        </row>
        <row r="12838">
          <cell r="AP12838">
            <v>358188</v>
          </cell>
          <cell r="AQ12838">
            <v>7003149</v>
          </cell>
          <cell r="AR12838">
            <v>7</v>
          </cell>
          <cell r="AS12838">
            <v>0</v>
          </cell>
          <cell r="AT12838">
            <v>0</v>
          </cell>
          <cell r="AU12838">
            <v>0</v>
          </cell>
          <cell r="AV12838" t="str">
            <v>VIABLE</v>
          </cell>
        </row>
        <row r="12839">
          <cell r="AP12839">
            <v>358764</v>
          </cell>
          <cell r="AQ12839">
            <v>7003381</v>
          </cell>
          <cell r="AR12839">
            <v>7</v>
          </cell>
          <cell r="AS12839">
            <v>0</v>
          </cell>
          <cell r="AT12839">
            <v>0</v>
          </cell>
          <cell r="AU12839">
            <v>0</v>
          </cell>
          <cell r="AV12839" t="str">
            <v>VIABLE</v>
          </cell>
        </row>
        <row r="12840">
          <cell r="AP12840">
            <v>357273</v>
          </cell>
          <cell r="AQ12840">
            <v>7002746</v>
          </cell>
          <cell r="AR12840">
            <v>7</v>
          </cell>
          <cell r="AS12840">
            <v>0</v>
          </cell>
          <cell r="AT12840">
            <v>0</v>
          </cell>
          <cell r="AU12840">
            <v>0</v>
          </cell>
          <cell r="AV12840" t="str">
            <v>VIABLE</v>
          </cell>
        </row>
        <row r="12841">
          <cell r="AP12841">
            <v>471552</v>
          </cell>
          <cell r="AQ12841">
            <v>7008163</v>
          </cell>
          <cell r="AR12841">
            <v>7</v>
          </cell>
          <cell r="AS12841">
            <v>0</v>
          </cell>
          <cell r="AT12841">
            <v>0</v>
          </cell>
          <cell r="AU12841">
            <v>0</v>
          </cell>
          <cell r="AV12841" t="str">
            <v>VIABLE</v>
          </cell>
        </row>
        <row r="12842">
          <cell r="AP12842">
            <v>357795</v>
          </cell>
          <cell r="AQ12842">
            <v>7002977</v>
          </cell>
          <cell r="AR12842">
            <v>7</v>
          </cell>
          <cell r="AS12842">
            <v>0</v>
          </cell>
          <cell r="AT12842">
            <v>0</v>
          </cell>
          <cell r="AU12842">
            <v>0</v>
          </cell>
          <cell r="AV12842" t="str">
            <v>VIABLE</v>
          </cell>
        </row>
        <row r="12843">
          <cell r="AP12843">
            <v>357960</v>
          </cell>
          <cell r="AQ12843">
            <v>7003056</v>
          </cell>
          <cell r="AR12843">
            <v>7</v>
          </cell>
          <cell r="AS12843">
            <v>0</v>
          </cell>
          <cell r="AT12843">
            <v>0</v>
          </cell>
          <cell r="AU12843">
            <v>0</v>
          </cell>
          <cell r="AV12843" t="str">
            <v>VIABLE</v>
          </cell>
        </row>
        <row r="12844">
          <cell r="AP12844">
            <v>357654</v>
          </cell>
          <cell r="AQ12844">
            <v>7002907</v>
          </cell>
          <cell r="AR12844">
            <v>7</v>
          </cell>
          <cell r="AS12844">
            <v>0</v>
          </cell>
          <cell r="AT12844">
            <v>0</v>
          </cell>
          <cell r="AU12844">
            <v>0</v>
          </cell>
          <cell r="AV12844" t="str">
            <v>VIABLE</v>
          </cell>
        </row>
        <row r="12845">
          <cell r="AP12845">
            <v>358413</v>
          </cell>
          <cell r="AQ12845">
            <v>7003238</v>
          </cell>
          <cell r="AR12845">
            <v>7</v>
          </cell>
          <cell r="AS12845">
            <v>0</v>
          </cell>
          <cell r="AT12845">
            <v>0</v>
          </cell>
          <cell r="AU12845">
            <v>0</v>
          </cell>
          <cell r="AV12845" t="str">
            <v>VIABLE</v>
          </cell>
        </row>
        <row r="12846">
          <cell r="AP12846">
            <v>357600</v>
          </cell>
          <cell r="AQ12846">
            <v>7002889</v>
          </cell>
          <cell r="AR12846">
            <v>7</v>
          </cell>
          <cell r="AS12846">
            <v>0</v>
          </cell>
          <cell r="AT12846">
            <v>0</v>
          </cell>
          <cell r="AU12846">
            <v>0</v>
          </cell>
          <cell r="AV12846" t="str">
            <v>VIABLE</v>
          </cell>
        </row>
        <row r="12847">
          <cell r="AP12847">
            <v>471551</v>
          </cell>
          <cell r="AQ12847">
            <v>7008162</v>
          </cell>
          <cell r="AR12847">
            <v>7</v>
          </cell>
          <cell r="AS12847">
            <v>0</v>
          </cell>
          <cell r="AT12847">
            <v>0</v>
          </cell>
          <cell r="AU12847">
            <v>0</v>
          </cell>
          <cell r="AV12847" t="str">
            <v>VIABLE</v>
          </cell>
        </row>
        <row r="12848">
          <cell r="AP12848">
            <v>358023</v>
          </cell>
          <cell r="AQ12848">
            <v>7003084</v>
          </cell>
          <cell r="AR12848">
            <v>7</v>
          </cell>
          <cell r="AS12848">
            <v>0</v>
          </cell>
          <cell r="AT12848">
            <v>0</v>
          </cell>
          <cell r="AU12848">
            <v>0</v>
          </cell>
          <cell r="AV12848" t="str">
            <v>VIABLE</v>
          </cell>
        </row>
        <row r="12849">
          <cell r="AP12849">
            <v>91012919</v>
          </cell>
          <cell r="AQ12849">
            <v>50006814</v>
          </cell>
          <cell r="AR12849">
            <v>7</v>
          </cell>
          <cell r="AS12849">
            <v>0</v>
          </cell>
          <cell r="AT12849">
            <v>0</v>
          </cell>
          <cell r="AU12849">
            <v>0</v>
          </cell>
          <cell r="AV12849" t="str">
            <v>VIABLE</v>
          </cell>
        </row>
        <row r="12850">
          <cell r="AP12850">
            <v>361042</v>
          </cell>
          <cell r="AQ12850">
            <v>7004317</v>
          </cell>
          <cell r="AR12850">
            <v>7</v>
          </cell>
          <cell r="AS12850">
            <v>0</v>
          </cell>
          <cell r="AT12850">
            <v>0</v>
          </cell>
          <cell r="AU12850">
            <v>0</v>
          </cell>
          <cell r="AV12850" t="str">
            <v>VIABLE</v>
          </cell>
        </row>
        <row r="12851">
          <cell r="AP12851">
            <v>473599</v>
          </cell>
          <cell r="AQ12851">
            <v>7008086</v>
          </cell>
          <cell r="AR12851">
            <v>7</v>
          </cell>
          <cell r="AS12851">
            <v>0</v>
          </cell>
          <cell r="AT12851">
            <v>0</v>
          </cell>
          <cell r="AU12851">
            <v>0</v>
          </cell>
          <cell r="AV12851" t="str">
            <v>VIABLE</v>
          </cell>
        </row>
        <row r="12852">
          <cell r="AP12852">
            <v>361093</v>
          </cell>
          <cell r="AQ12852">
            <v>7004340</v>
          </cell>
          <cell r="AR12852">
            <v>7</v>
          </cell>
          <cell r="AS12852">
            <v>0</v>
          </cell>
          <cell r="AT12852">
            <v>0</v>
          </cell>
          <cell r="AU12852">
            <v>0</v>
          </cell>
          <cell r="AV12852" t="str">
            <v>VIABLE</v>
          </cell>
        </row>
        <row r="12853">
          <cell r="AP12853">
            <v>361893</v>
          </cell>
          <cell r="AQ12853">
            <v>7004672</v>
          </cell>
          <cell r="AR12853">
            <v>7</v>
          </cell>
          <cell r="AS12853">
            <v>0</v>
          </cell>
          <cell r="AT12853">
            <v>0</v>
          </cell>
          <cell r="AU12853">
            <v>0</v>
          </cell>
          <cell r="AV12853" t="str">
            <v>VIABLE</v>
          </cell>
        </row>
        <row r="12854">
          <cell r="AP12854">
            <v>361204</v>
          </cell>
          <cell r="AQ12854">
            <v>7004384</v>
          </cell>
          <cell r="AR12854">
            <v>7</v>
          </cell>
          <cell r="AS12854">
            <v>0</v>
          </cell>
          <cell r="AT12854">
            <v>0</v>
          </cell>
          <cell r="AU12854">
            <v>0</v>
          </cell>
          <cell r="AV12854" t="str">
            <v>VIABLE</v>
          </cell>
        </row>
        <row r="12855">
          <cell r="AP12855">
            <v>361464</v>
          </cell>
          <cell r="AQ12855">
            <v>7004489</v>
          </cell>
          <cell r="AR12855">
            <v>7</v>
          </cell>
          <cell r="AS12855">
            <v>0</v>
          </cell>
          <cell r="AT12855">
            <v>0</v>
          </cell>
          <cell r="AU12855">
            <v>0</v>
          </cell>
          <cell r="AV12855" t="str">
            <v>VIABLE</v>
          </cell>
        </row>
        <row r="12856">
          <cell r="AP12856">
            <v>360595</v>
          </cell>
          <cell r="AQ12856">
            <v>7004124</v>
          </cell>
          <cell r="AR12856">
            <v>7</v>
          </cell>
          <cell r="AS12856">
            <v>0</v>
          </cell>
          <cell r="AT12856">
            <v>0</v>
          </cell>
          <cell r="AU12856">
            <v>0</v>
          </cell>
          <cell r="AV12856" t="str">
            <v>VIABLE</v>
          </cell>
        </row>
        <row r="12857">
          <cell r="AP12857">
            <v>361692</v>
          </cell>
          <cell r="AQ12857">
            <v>7004585</v>
          </cell>
          <cell r="AR12857">
            <v>7</v>
          </cell>
          <cell r="AS12857">
            <v>0</v>
          </cell>
          <cell r="AT12857">
            <v>0</v>
          </cell>
          <cell r="AU12857">
            <v>0</v>
          </cell>
          <cell r="AV12857" t="str">
            <v>VIABLE</v>
          </cell>
        </row>
        <row r="12858">
          <cell r="AP12858">
            <v>361629</v>
          </cell>
          <cell r="AQ12858">
            <v>7004559</v>
          </cell>
          <cell r="AR12858">
            <v>7</v>
          </cell>
          <cell r="AS12858">
            <v>0</v>
          </cell>
          <cell r="AT12858">
            <v>0</v>
          </cell>
          <cell r="AU12858">
            <v>0</v>
          </cell>
          <cell r="AV12858" t="str">
            <v>VIABLE</v>
          </cell>
        </row>
        <row r="12859">
          <cell r="AP12859">
            <v>91010249</v>
          </cell>
          <cell r="AQ12859">
            <v>50006569</v>
          </cell>
          <cell r="AR12859">
            <v>7</v>
          </cell>
          <cell r="AS12859">
            <v>0</v>
          </cell>
          <cell r="AT12859">
            <v>0</v>
          </cell>
          <cell r="AU12859">
            <v>0</v>
          </cell>
          <cell r="AV12859" t="str">
            <v>VIABLE</v>
          </cell>
        </row>
        <row r="12860">
          <cell r="AP12860">
            <v>361497</v>
          </cell>
          <cell r="AQ12860">
            <v>7004505</v>
          </cell>
          <cell r="AR12860">
            <v>7</v>
          </cell>
          <cell r="AS12860">
            <v>0</v>
          </cell>
          <cell r="AT12860">
            <v>0</v>
          </cell>
          <cell r="AU12860">
            <v>0</v>
          </cell>
          <cell r="AV12860" t="str">
            <v>VIABLE</v>
          </cell>
        </row>
        <row r="12861">
          <cell r="AP12861">
            <v>361374</v>
          </cell>
          <cell r="AQ12861">
            <v>7004446</v>
          </cell>
          <cell r="AR12861">
            <v>7</v>
          </cell>
          <cell r="AS12861">
            <v>0</v>
          </cell>
          <cell r="AT12861">
            <v>0</v>
          </cell>
          <cell r="AU12861">
            <v>0</v>
          </cell>
          <cell r="AV12861" t="str">
            <v>VIABLE</v>
          </cell>
        </row>
        <row r="12862">
          <cell r="AP12862">
            <v>361000</v>
          </cell>
          <cell r="AQ12862">
            <v>7004303</v>
          </cell>
          <cell r="AR12862">
            <v>7</v>
          </cell>
          <cell r="AS12862">
            <v>0</v>
          </cell>
          <cell r="AT12862">
            <v>0</v>
          </cell>
          <cell r="AU12862">
            <v>0</v>
          </cell>
          <cell r="AV12862" t="str">
            <v>VIABLE</v>
          </cell>
        </row>
        <row r="12863">
          <cell r="AP12863">
            <v>361111</v>
          </cell>
          <cell r="AQ12863">
            <v>7004347</v>
          </cell>
          <cell r="AR12863">
            <v>7</v>
          </cell>
          <cell r="AS12863">
            <v>0</v>
          </cell>
          <cell r="AT12863">
            <v>0</v>
          </cell>
          <cell r="AU12863">
            <v>0</v>
          </cell>
          <cell r="AV12863" t="str">
            <v>VIABLE</v>
          </cell>
        </row>
        <row r="12864">
          <cell r="AP12864">
            <v>473604</v>
          </cell>
          <cell r="AQ12864">
            <v>7008039</v>
          </cell>
          <cell r="AR12864">
            <v>7</v>
          </cell>
          <cell r="AS12864">
            <v>0</v>
          </cell>
          <cell r="AT12864">
            <v>0</v>
          </cell>
          <cell r="AU12864">
            <v>0</v>
          </cell>
          <cell r="AV12864" t="str">
            <v>VIABLE</v>
          </cell>
        </row>
        <row r="12865">
          <cell r="AP12865">
            <v>361249</v>
          </cell>
          <cell r="AQ12865">
            <v>7004400</v>
          </cell>
          <cell r="AR12865">
            <v>7</v>
          </cell>
          <cell r="AS12865">
            <v>0</v>
          </cell>
          <cell r="AT12865">
            <v>0</v>
          </cell>
          <cell r="AU12865">
            <v>0</v>
          </cell>
          <cell r="AV12865" t="str">
            <v>VIABLE</v>
          </cell>
        </row>
        <row r="12866">
          <cell r="AP12866">
            <v>360865</v>
          </cell>
          <cell r="AQ12866">
            <v>7004253</v>
          </cell>
          <cell r="AR12866">
            <v>7</v>
          </cell>
          <cell r="AS12866">
            <v>0</v>
          </cell>
          <cell r="AT12866">
            <v>0</v>
          </cell>
          <cell r="AU12866">
            <v>0</v>
          </cell>
          <cell r="AV12866" t="str">
            <v>VIABLE</v>
          </cell>
        </row>
        <row r="12867">
          <cell r="AP12867">
            <v>361069</v>
          </cell>
          <cell r="AQ12867">
            <v>7004332</v>
          </cell>
          <cell r="AR12867">
            <v>7</v>
          </cell>
          <cell r="AS12867">
            <v>0</v>
          </cell>
          <cell r="AT12867">
            <v>0</v>
          </cell>
          <cell r="AU12867">
            <v>0</v>
          </cell>
          <cell r="AV12867" t="str">
            <v>VIABLE</v>
          </cell>
        </row>
        <row r="12868">
          <cell r="AP12868">
            <v>531750</v>
          </cell>
          <cell r="AQ12868">
            <v>7008643</v>
          </cell>
          <cell r="AR12868">
            <v>7</v>
          </cell>
          <cell r="AS12868">
            <v>0</v>
          </cell>
          <cell r="AT12868">
            <v>0</v>
          </cell>
          <cell r="AU12868">
            <v>0</v>
          </cell>
          <cell r="AV12868" t="str">
            <v>VIABLE</v>
          </cell>
        </row>
        <row r="12869">
          <cell r="AP12869">
            <v>361770</v>
          </cell>
          <cell r="AQ12869">
            <v>7004618</v>
          </cell>
          <cell r="AR12869">
            <v>7</v>
          </cell>
          <cell r="AS12869">
            <v>0</v>
          </cell>
          <cell r="AT12869">
            <v>0</v>
          </cell>
          <cell r="AU12869">
            <v>0</v>
          </cell>
          <cell r="AV12869" t="str">
            <v>VIABLE</v>
          </cell>
        </row>
        <row r="12870">
          <cell r="AP12870">
            <v>360994</v>
          </cell>
          <cell r="AQ12870">
            <v>7004301</v>
          </cell>
          <cell r="AR12870">
            <v>7</v>
          </cell>
          <cell r="AS12870">
            <v>0</v>
          </cell>
          <cell r="AT12870">
            <v>0</v>
          </cell>
          <cell r="AU12870">
            <v>0</v>
          </cell>
          <cell r="AV12870" t="str">
            <v>VIABLE</v>
          </cell>
        </row>
        <row r="12871">
          <cell r="AP12871">
            <v>367446</v>
          </cell>
          <cell r="AQ12871">
            <v>7006894</v>
          </cell>
          <cell r="AR12871">
            <v>7</v>
          </cell>
          <cell r="AS12871">
            <v>42731</v>
          </cell>
          <cell r="AT12871" t="str">
            <v>SD Reservado Mantenimiento Rutinario IDU Circuito Movilidad EJECUCION SITP 2016 -</v>
          </cell>
          <cell r="AU12871">
            <v>0</v>
          </cell>
          <cell r="AV12871" t="str">
            <v>IDU SITP 2016</v>
          </cell>
        </row>
        <row r="12872">
          <cell r="AP12872">
            <v>367699</v>
          </cell>
          <cell r="AQ12872">
            <v>7006994</v>
          </cell>
          <cell r="AR12872">
            <v>7</v>
          </cell>
          <cell r="AS12872">
            <v>0</v>
          </cell>
          <cell r="AT12872">
            <v>0</v>
          </cell>
          <cell r="AU12872">
            <v>0</v>
          </cell>
          <cell r="AV12872" t="str">
            <v>VIABLE</v>
          </cell>
        </row>
        <row r="12873">
          <cell r="AP12873">
            <v>368965</v>
          </cell>
          <cell r="AQ12873">
            <v>7007456</v>
          </cell>
          <cell r="AR12873">
            <v>7</v>
          </cell>
          <cell r="AS12873">
            <v>42731</v>
          </cell>
          <cell r="AT12873" t="str">
            <v>SD Reservado Rehabilitación IDU Circuito Movilidad EJECUCION SITP 2016 -</v>
          </cell>
          <cell r="AU12873">
            <v>0</v>
          </cell>
          <cell r="AV12873" t="str">
            <v>IDU SITP 2016</v>
          </cell>
        </row>
        <row r="12874">
          <cell r="AP12874">
            <v>367455</v>
          </cell>
          <cell r="AQ12874">
            <v>7006897</v>
          </cell>
          <cell r="AR12874">
            <v>7</v>
          </cell>
          <cell r="AS12874">
            <v>0</v>
          </cell>
          <cell r="AT12874">
            <v>0</v>
          </cell>
          <cell r="AU12874">
            <v>0</v>
          </cell>
          <cell r="AV12874" t="str">
            <v>VIABLE</v>
          </cell>
        </row>
        <row r="12875">
          <cell r="AP12875">
            <v>368607</v>
          </cell>
          <cell r="AQ12875">
            <v>7007335</v>
          </cell>
          <cell r="AR12875">
            <v>7</v>
          </cell>
          <cell r="AS12875">
            <v>42731</v>
          </cell>
          <cell r="AT12875" t="str">
            <v>SD Reservado Rehabilitación IDU Circuito Movilidad EJECUCION SITP 2016 -</v>
          </cell>
          <cell r="AU12875">
            <v>0</v>
          </cell>
          <cell r="AV12875" t="str">
            <v>IDU SITP 2016</v>
          </cell>
        </row>
        <row r="12876">
          <cell r="AP12876">
            <v>367377</v>
          </cell>
          <cell r="AQ12876">
            <v>7006870</v>
          </cell>
          <cell r="AR12876">
            <v>7</v>
          </cell>
          <cell r="AS12876">
            <v>0</v>
          </cell>
          <cell r="AT12876">
            <v>0</v>
          </cell>
          <cell r="AU12876">
            <v>0</v>
          </cell>
          <cell r="AV12876" t="str">
            <v>VIABLE</v>
          </cell>
        </row>
        <row r="12877">
          <cell r="AP12877">
            <v>367819</v>
          </cell>
          <cell r="AQ12877">
            <v>7007038</v>
          </cell>
          <cell r="AR12877">
            <v>7</v>
          </cell>
          <cell r="AS12877">
            <v>0</v>
          </cell>
          <cell r="AT12877">
            <v>0</v>
          </cell>
          <cell r="AU12877">
            <v>0</v>
          </cell>
          <cell r="AV12877" t="str">
            <v>VIABLE</v>
          </cell>
        </row>
        <row r="12878">
          <cell r="AP12878">
            <v>367762</v>
          </cell>
          <cell r="AQ12878">
            <v>7007017</v>
          </cell>
          <cell r="AR12878">
            <v>7</v>
          </cell>
          <cell r="AS12878">
            <v>0</v>
          </cell>
          <cell r="AT12878">
            <v>0</v>
          </cell>
          <cell r="AU12878">
            <v>0</v>
          </cell>
          <cell r="AV12878" t="str">
            <v>VIABLE</v>
          </cell>
        </row>
        <row r="12879">
          <cell r="AP12879">
            <v>367867</v>
          </cell>
          <cell r="AQ12879">
            <v>7007059</v>
          </cell>
          <cell r="AR12879">
            <v>7</v>
          </cell>
          <cell r="AS12879">
            <v>42731</v>
          </cell>
          <cell r="AT12879" t="str">
            <v>SD Reservado Rehabilitación IDU Circuito Movilidad EJECUCION SITP 2016 -</v>
          </cell>
          <cell r="AU12879">
            <v>0</v>
          </cell>
          <cell r="AV12879" t="str">
            <v>IDU SITP 2016</v>
          </cell>
        </row>
        <row r="12880">
          <cell r="AP12880">
            <v>367470</v>
          </cell>
          <cell r="AQ12880">
            <v>7006903</v>
          </cell>
          <cell r="AR12880">
            <v>7</v>
          </cell>
          <cell r="AS12880">
            <v>0</v>
          </cell>
          <cell r="AT12880">
            <v>0</v>
          </cell>
          <cell r="AU12880">
            <v>0</v>
          </cell>
          <cell r="AV12880" t="str">
            <v>VIABLE</v>
          </cell>
        </row>
        <row r="12881">
          <cell r="AP12881">
            <v>367518</v>
          </cell>
          <cell r="AQ12881">
            <v>7006923</v>
          </cell>
          <cell r="AR12881">
            <v>7</v>
          </cell>
          <cell r="AS12881">
            <v>0</v>
          </cell>
          <cell r="AT12881">
            <v>0</v>
          </cell>
          <cell r="AU12881">
            <v>0</v>
          </cell>
          <cell r="AV12881" t="str">
            <v>VIABLE</v>
          </cell>
        </row>
        <row r="12882">
          <cell r="AP12882">
            <v>367353</v>
          </cell>
          <cell r="AQ12882">
            <v>7006862</v>
          </cell>
          <cell r="AR12882">
            <v>7</v>
          </cell>
          <cell r="AS12882">
            <v>0</v>
          </cell>
          <cell r="AT12882">
            <v>0</v>
          </cell>
          <cell r="AU12882">
            <v>0</v>
          </cell>
          <cell r="AV12882" t="str">
            <v>VIABLE</v>
          </cell>
        </row>
        <row r="12883">
          <cell r="AP12883">
            <v>367322</v>
          </cell>
          <cell r="AQ12883">
            <v>7006851</v>
          </cell>
          <cell r="AR12883">
            <v>7</v>
          </cell>
          <cell r="AS12883">
            <v>0</v>
          </cell>
          <cell r="AT12883">
            <v>0</v>
          </cell>
          <cell r="AU12883">
            <v>0</v>
          </cell>
          <cell r="AV12883" t="str">
            <v>VIABLE</v>
          </cell>
        </row>
        <row r="12884">
          <cell r="AP12884">
            <v>368184</v>
          </cell>
          <cell r="AQ12884">
            <v>7007182</v>
          </cell>
          <cell r="AR12884">
            <v>7</v>
          </cell>
          <cell r="AS12884">
            <v>42731</v>
          </cell>
          <cell r="AT12884" t="str">
            <v>SD Reservado Rehabilitación IDU Circuito Movilidad EJECUCION SITP 2016 -</v>
          </cell>
          <cell r="AU12884">
            <v>0</v>
          </cell>
          <cell r="AV12884" t="str">
            <v>IDU SITP 2016</v>
          </cell>
        </row>
        <row r="12885">
          <cell r="AP12885">
            <v>367392</v>
          </cell>
          <cell r="AQ12885">
            <v>7006875</v>
          </cell>
          <cell r="AR12885">
            <v>7</v>
          </cell>
          <cell r="AS12885">
            <v>0</v>
          </cell>
          <cell r="AT12885">
            <v>0</v>
          </cell>
          <cell r="AU12885">
            <v>0</v>
          </cell>
          <cell r="AV12885" t="str">
            <v>VIABLE</v>
          </cell>
        </row>
        <row r="12886">
          <cell r="AP12886">
            <v>367574</v>
          </cell>
          <cell r="AQ12886">
            <v>7006945</v>
          </cell>
          <cell r="AR12886">
            <v>7</v>
          </cell>
          <cell r="AS12886">
            <v>0</v>
          </cell>
          <cell r="AT12886">
            <v>0</v>
          </cell>
          <cell r="AU12886">
            <v>0</v>
          </cell>
          <cell r="AV12886" t="str">
            <v>VIABLE</v>
          </cell>
        </row>
        <row r="12887">
          <cell r="AP12887">
            <v>606067</v>
          </cell>
          <cell r="AQ12887">
            <v>50008449</v>
          </cell>
          <cell r="AR12887">
            <v>7</v>
          </cell>
          <cell r="AS12887">
            <v>0</v>
          </cell>
          <cell r="AT12887">
            <v>0</v>
          </cell>
          <cell r="AU12887">
            <v>0</v>
          </cell>
          <cell r="AV12887" t="str">
            <v>VIABLE</v>
          </cell>
        </row>
        <row r="12888">
          <cell r="AP12888">
            <v>354540</v>
          </cell>
          <cell r="AQ12888">
            <v>7001706</v>
          </cell>
          <cell r="AR12888">
            <v>7</v>
          </cell>
          <cell r="AS12888">
            <v>0</v>
          </cell>
          <cell r="AT12888">
            <v>0</v>
          </cell>
          <cell r="AU12888">
            <v>0</v>
          </cell>
          <cell r="AV12888" t="str">
            <v>VIABLE</v>
          </cell>
        </row>
        <row r="12889">
          <cell r="AP12889">
            <v>354583</v>
          </cell>
          <cell r="AQ12889">
            <v>7001723</v>
          </cell>
          <cell r="AR12889">
            <v>7</v>
          </cell>
          <cell r="AS12889">
            <v>0</v>
          </cell>
          <cell r="AT12889">
            <v>0</v>
          </cell>
          <cell r="AU12889">
            <v>0</v>
          </cell>
          <cell r="AV12889" t="str">
            <v>VIABLE</v>
          </cell>
        </row>
        <row r="12890">
          <cell r="AP12890">
            <v>355069</v>
          </cell>
          <cell r="AQ12890">
            <v>7001925</v>
          </cell>
          <cell r="AR12890">
            <v>7</v>
          </cell>
          <cell r="AS12890">
            <v>0</v>
          </cell>
          <cell r="AT12890">
            <v>0</v>
          </cell>
          <cell r="AU12890">
            <v>0</v>
          </cell>
          <cell r="AV12890" t="str">
            <v>VIABLE</v>
          </cell>
        </row>
        <row r="12891">
          <cell r="AP12891">
            <v>355289</v>
          </cell>
          <cell r="AQ12891">
            <v>7002009</v>
          </cell>
          <cell r="AR12891">
            <v>7</v>
          </cell>
          <cell r="AS12891">
            <v>0</v>
          </cell>
          <cell r="AT12891">
            <v>0</v>
          </cell>
          <cell r="AU12891">
            <v>0</v>
          </cell>
          <cell r="AV12891" t="str">
            <v>VIABLE</v>
          </cell>
        </row>
        <row r="12892">
          <cell r="AP12892">
            <v>354805</v>
          </cell>
          <cell r="AQ12892">
            <v>7001822</v>
          </cell>
          <cell r="AR12892">
            <v>7</v>
          </cell>
          <cell r="AS12892">
            <v>0</v>
          </cell>
          <cell r="AT12892">
            <v>0</v>
          </cell>
          <cell r="AU12892">
            <v>0</v>
          </cell>
          <cell r="AV12892" t="str">
            <v>VIABLE</v>
          </cell>
        </row>
        <row r="12893">
          <cell r="AP12893">
            <v>355370</v>
          </cell>
          <cell r="AQ12893">
            <v>7002039</v>
          </cell>
          <cell r="AR12893">
            <v>7</v>
          </cell>
          <cell r="AS12893">
            <v>0</v>
          </cell>
          <cell r="AT12893">
            <v>0</v>
          </cell>
          <cell r="AU12893">
            <v>0</v>
          </cell>
          <cell r="AV12893" t="str">
            <v>VIABLE</v>
          </cell>
        </row>
        <row r="12894">
          <cell r="AP12894">
            <v>354371</v>
          </cell>
          <cell r="AQ12894">
            <v>50008449</v>
          </cell>
          <cell r="AR12894">
            <v>7</v>
          </cell>
          <cell r="AS12894">
            <v>0</v>
          </cell>
          <cell r="AT12894">
            <v>0</v>
          </cell>
          <cell r="AU12894">
            <v>0</v>
          </cell>
          <cell r="AV12894" t="str">
            <v>VIABLE</v>
          </cell>
        </row>
        <row r="12895">
          <cell r="AP12895">
            <v>356145</v>
          </cell>
          <cell r="AQ12895">
            <v>7002342</v>
          </cell>
          <cell r="AR12895">
            <v>7</v>
          </cell>
          <cell r="AS12895">
            <v>0</v>
          </cell>
          <cell r="AT12895">
            <v>0</v>
          </cell>
          <cell r="AU12895">
            <v>0</v>
          </cell>
          <cell r="AV12895" t="str">
            <v>VIABLE</v>
          </cell>
        </row>
        <row r="12896">
          <cell r="AP12896">
            <v>355895</v>
          </cell>
          <cell r="AQ12896">
            <v>7002254</v>
          </cell>
          <cell r="AR12896">
            <v>7</v>
          </cell>
          <cell r="AS12896">
            <v>0</v>
          </cell>
          <cell r="AT12896">
            <v>0</v>
          </cell>
          <cell r="AU12896">
            <v>0</v>
          </cell>
          <cell r="AV12896" t="str">
            <v>VIABLE</v>
          </cell>
        </row>
        <row r="12897">
          <cell r="AP12897">
            <v>355510</v>
          </cell>
          <cell r="AQ12897">
            <v>7002097</v>
          </cell>
          <cell r="AR12897">
            <v>7</v>
          </cell>
          <cell r="AS12897">
            <v>0</v>
          </cell>
          <cell r="AT12897">
            <v>0</v>
          </cell>
          <cell r="AU12897">
            <v>0</v>
          </cell>
          <cell r="AV12897" t="str">
            <v>VIABLE</v>
          </cell>
        </row>
        <row r="12898">
          <cell r="AP12898">
            <v>354631</v>
          </cell>
          <cell r="AQ12898">
            <v>7001742</v>
          </cell>
          <cell r="AR12898">
            <v>7</v>
          </cell>
          <cell r="AS12898">
            <v>0</v>
          </cell>
          <cell r="AT12898">
            <v>0</v>
          </cell>
          <cell r="AU12898">
            <v>0</v>
          </cell>
          <cell r="AV12898" t="str">
            <v>VIABLE</v>
          </cell>
        </row>
        <row r="12899">
          <cell r="AP12899">
            <v>91022775</v>
          </cell>
          <cell r="AQ12899">
            <v>7008813</v>
          </cell>
          <cell r="AR12899">
            <v>7</v>
          </cell>
          <cell r="AS12899">
            <v>0</v>
          </cell>
          <cell r="AT12899">
            <v>0</v>
          </cell>
          <cell r="AU12899">
            <v>0</v>
          </cell>
          <cell r="AV12899" t="str">
            <v>VIABLE</v>
          </cell>
        </row>
        <row r="12900">
          <cell r="AP12900">
            <v>355415</v>
          </cell>
          <cell r="AQ12900">
            <v>7002058</v>
          </cell>
          <cell r="AR12900">
            <v>7</v>
          </cell>
          <cell r="AS12900">
            <v>0</v>
          </cell>
          <cell r="AT12900">
            <v>0</v>
          </cell>
          <cell r="AU12900">
            <v>0</v>
          </cell>
          <cell r="AV12900" t="str">
            <v>VIABLE</v>
          </cell>
        </row>
        <row r="12901">
          <cell r="AP12901">
            <v>354748</v>
          </cell>
          <cell r="AQ12901">
            <v>7001798</v>
          </cell>
          <cell r="AR12901">
            <v>7</v>
          </cell>
          <cell r="AS12901">
            <v>0</v>
          </cell>
          <cell r="AT12901">
            <v>0</v>
          </cell>
          <cell r="AU12901">
            <v>0</v>
          </cell>
          <cell r="AV12901" t="str">
            <v>VIABLE</v>
          </cell>
        </row>
        <row r="12902">
          <cell r="AP12902">
            <v>354879</v>
          </cell>
          <cell r="AQ12902">
            <v>7001850</v>
          </cell>
          <cell r="AR12902">
            <v>7</v>
          </cell>
          <cell r="AS12902">
            <v>0</v>
          </cell>
          <cell r="AT12902">
            <v>0</v>
          </cell>
          <cell r="AU12902">
            <v>0</v>
          </cell>
          <cell r="AV12902" t="str">
            <v>VIABLE</v>
          </cell>
        </row>
        <row r="12903">
          <cell r="AP12903">
            <v>91012482</v>
          </cell>
          <cell r="AQ12903">
            <v>7001882</v>
          </cell>
          <cell r="AR12903">
            <v>7</v>
          </cell>
          <cell r="AS12903">
            <v>0</v>
          </cell>
          <cell r="AT12903">
            <v>0</v>
          </cell>
          <cell r="AU12903">
            <v>0</v>
          </cell>
          <cell r="AV12903" t="str">
            <v>VIABLE</v>
          </cell>
        </row>
        <row r="12904">
          <cell r="AP12904">
            <v>356062</v>
          </cell>
          <cell r="AQ12904">
            <v>7002312</v>
          </cell>
          <cell r="AR12904">
            <v>7</v>
          </cell>
          <cell r="AS12904">
            <v>0</v>
          </cell>
          <cell r="AT12904">
            <v>0</v>
          </cell>
          <cell r="AU12904">
            <v>0</v>
          </cell>
          <cell r="AV12904" t="str">
            <v>VIABLE</v>
          </cell>
        </row>
        <row r="12905">
          <cell r="AP12905">
            <v>355761</v>
          </cell>
          <cell r="AQ12905">
            <v>7002200</v>
          </cell>
          <cell r="AR12905">
            <v>7</v>
          </cell>
          <cell r="AS12905">
            <v>0</v>
          </cell>
          <cell r="AT12905">
            <v>0</v>
          </cell>
          <cell r="AU12905">
            <v>0</v>
          </cell>
          <cell r="AV12905" t="str">
            <v>VIABLE</v>
          </cell>
        </row>
        <row r="12906">
          <cell r="AP12906">
            <v>355018</v>
          </cell>
          <cell r="AQ12906">
            <v>7001904</v>
          </cell>
          <cell r="AR12906">
            <v>7</v>
          </cell>
          <cell r="AS12906">
            <v>0</v>
          </cell>
          <cell r="AT12906">
            <v>0</v>
          </cell>
          <cell r="AU12906">
            <v>0</v>
          </cell>
          <cell r="AV12906" t="str">
            <v>VIABLE</v>
          </cell>
        </row>
        <row r="12907">
          <cell r="AP12907">
            <v>355588</v>
          </cell>
          <cell r="AQ12907">
            <v>7002130</v>
          </cell>
          <cell r="AR12907">
            <v>7</v>
          </cell>
          <cell r="AS12907">
            <v>0</v>
          </cell>
          <cell r="AT12907">
            <v>0</v>
          </cell>
          <cell r="AU12907">
            <v>0</v>
          </cell>
          <cell r="AV12907" t="str">
            <v>VIABLE</v>
          </cell>
        </row>
        <row r="12908">
          <cell r="AP12908">
            <v>91025220</v>
          </cell>
          <cell r="AQ12908">
            <v>7003803</v>
          </cell>
          <cell r="AR12908">
            <v>7</v>
          </cell>
          <cell r="AS12908">
            <v>0</v>
          </cell>
          <cell r="AT12908">
            <v>0</v>
          </cell>
          <cell r="AU12908">
            <v>0</v>
          </cell>
          <cell r="AV12908" t="str">
            <v>VIABLE</v>
          </cell>
        </row>
        <row r="12909">
          <cell r="AP12909">
            <v>531716</v>
          </cell>
          <cell r="AQ12909">
            <v>7008633</v>
          </cell>
          <cell r="AR12909">
            <v>7</v>
          </cell>
          <cell r="AS12909">
            <v>0</v>
          </cell>
          <cell r="AT12909">
            <v>0</v>
          </cell>
          <cell r="AU12909">
            <v>0</v>
          </cell>
          <cell r="AV12909" t="str">
            <v>VIABLE</v>
          </cell>
        </row>
        <row r="12910">
          <cell r="AP12910">
            <v>359672</v>
          </cell>
          <cell r="AQ12910">
            <v>7003724</v>
          </cell>
          <cell r="AR12910">
            <v>7</v>
          </cell>
          <cell r="AS12910">
            <v>42342</v>
          </cell>
          <cell r="AT12910" t="str">
            <v>IDU-1662-2014 Contratado Construcción IDU Circuito Movilidad  -</v>
          </cell>
          <cell r="AU12910">
            <v>0</v>
          </cell>
          <cell r="AV12910" t="str">
            <v>Proyectos en Factibilidad:Troncal Cali</v>
          </cell>
        </row>
        <row r="12911">
          <cell r="AP12911">
            <v>359034</v>
          </cell>
          <cell r="AQ12911">
            <v>7003484</v>
          </cell>
          <cell r="AR12911">
            <v>7</v>
          </cell>
          <cell r="AS12911">
            <v>0</v>
          </cell>
          <cell r="AT12911">
            <v>0</v>
          </cell>
          <cell r="AU12911">
            <v>0</v>
          </cell>
          <cell r="AV12911" t="str">
            <v>VIABLE</v>
          </cell>
        </row>
        <row r="12912">
          <cell r="AP12912">
            <v>359307</v>
          </cell>
          <cell r="AQ12912">
            <v>7003588</v>
          </cell>
          <cell r="AR12912">
            <v>7</v>
          </cell>
          <cell r="AS12912">
            <v>0</v>
          </cell>
          <cell r="AT12912">
            <v>0</v>
          </cell>
          <cell r="AU12912">
            <v>0</v>
          </cell>
          <cell r="AV12912" t="str">
            <v>VIABLE</v>
          </cell>
        </row>
        <row r="12913">
          <cell r="AP12913">
            <v>91025219</v>
          </cell>
          <cell r="AQ12913">
            <v>7003821</v>
          </cell>
          <cell r="AR12913">
            <v>7</v>
          </cell>
          <cell r="AS12913">
            <v>0</v>
          </cell>
          <cell r="AT12913">
            <v>0</v>
          </cell>
          <cell r="AU12913">
            <v>0</v>
          </cell>
          <cell r="AV12913" t="str">
            <v>VIABLE</v>
          </cell>
        </row>
        <row r="12914">
          <cell r="AP12914">
            <v>91025221</v>
          </cell>
          <cell r="AQ12914">
            <v>7003784</v>
          </cell>
          <cell r="AR12914">
            <v>7</v>
          </cell>
          <cell r="AS12914">
            <v>0</v>
          </cell>
          <cell r="AT12914">
            <v>0</v>
          </cell>
          <cell r="AU12914">
            <v>0</v>
          </cell>
          <cell r="AV12914" t="str">
            <v>VIABLE</v>
          </cell>
        </row>
        <row r="12915">
          <cell r="AP12915">
            <v>359713</v>
          </cell>
          <cell r="AQ12915">
            <v>7003743</v>
          </cell>
          <cell r="AR12915">
            <v>7</v>
          </cell>
          <cell r="AS12915">
            <v>0</v>
          </cell>
          <cell r="AT12915">
            <v>0</v>
          </cell>
          <cell r="AU12915">
            <v>0</v>
          </cell>
          <cell r="AV12915" t="str">
            <v>VIABLE</v>
          </cell>
        </row>
        <row r="12916">
          <cell r="AP12916">
            <v>531729</v>
          </cell>
          <cell r="AQ12916">
            <v>50008415</v>
          </cell>
          <cell r="AR12916">
            <v>7</v>
          </cell>
          <cell r="AS12916">
            <v>0</v>
          </cell>
          <cell r="AT12916">
            <v>0</v>
          </cell>
          <cell r="AU12916">
            <v>0</v>
          </cell>
          <cell r="AV12916" t="str">
            <v>VIABLE</v>
          </cell>
        </row>
        <row r="12917">
          <cell r="AP12917">
            <v>359364</v>
          </cell>
          <cell r="AQ12917">
            <v>7003608</v>
          </cell>
          <cell r="AR12917">
            <v>7</v>
          </cell>
          <cell r="AS12917">
            <v>0</v>
          </cell>
          <cell r="AT12917">
            <v>0</v>
          </cell>
          <cell r="AU12917">
            <v>0</v>
          </cell>
          <cell r="AV12917" t="str">
            <v>VIABLE</v>
          </cell>
        </row>
        <row r="12918">
          <cell r="AP12918">
            <v>91025218</v>
          </cell>
          <cell r="AQ12918">
            <v>7003841</v>
          </cell>
          <cell r="AR12918">
            <v>7</v>
          </cell>
          <cell r="AS12918">
            <v>0</v>
          </cell>
          <cell r="AT12918">
            <v>0</v>
          </cell>
          <cell r="AU12918">
            <v>0</v>
          </cell>
          <cell r="AV12918" t="str">
            <v>VIABLE</v>
          </cell>
        </row>
        <row r="12919">
          <cell r="AP12919">
            <v>359758</v>
          </cell>
          <cell r="AQ12919">
            <v>7003760</v>
          </cell>
          <cell r="AR12919">
            <v>7</v>
          </cell>
          <cell r="AS12919">
            <v>0</v>
          </cell>
          <cell r="AT12919">
            <v>0</v>
          </cell>
          <cell r="AU12919">
            <v>0</v>
          </cell>
          <cell r="AV12919" t="str">
            <v>VIABLE</v>
          </cell>
        </row>
        <row r="12920">
          <cell r="AP12920">
            <v>360038</v>
          </cell>
          <cell r="AQ12920">
            <v>7003883</v>
          </cell>
          <cell r="AR12920">
            <v>7</v>
          </cell>
          <cell r="AS12920">
            <v>42342</v>
          </cell>
          <cell r="AT12920" t="str">
            <v>IDU-1662-2014 Contratado Construcción IDU Circuito Movilidad  -</v>
          </cell>
          <cell r="AU12920">
            <v>0</v>
          </cell>
          <cell r="AV12920" t="str">
            <v>Proyectos en Factibilidad:Troncal Cali</v>
          </cell>
        </row>
        <row r="12921">
          <cell r="AP12921">
            <v>359776</v>
          </cell>
          <cell r="AQ12921">
            <v>7003770</v>
          </cell>
          <cell r="AR12921">
            <v>7</v>
          </cell>
          <cell r="AS12921">
            <v>0</v>
          </cell>
          <cell r="AT12921">
            <v>0</v>
          </cell>
          <cell r="AU12921">
            <v>0</v>
          </cell>
          <cell r="AV12921" t="str">
            <v>VIABLE</v>
          </cell>
        </row>
        <row r="12922">
          <cell r="AP12922">
            <v>359854</v>
          </cell>
          <cell r="AQ12922">
            <v>7003802</v>
          </cell>
          <cell r="AR12922">
            <v>7</v>
          </cell>
          <cell r="AS12922">
            <v>41298</v>
          </cell>
          <cell r="AT12922" t="str">
            <v>SD Terminado Mantenimiento Periódico UAERMV Circuito Movilidad  -</v>
          </cell>
          <cell r="AU12922">
            <v>0</v>
          </cell>
          <cell r="AV12922" t="str">
            <v>Proyectos en Factibilidad:Troncal Cali</v>
          </cell>
        </row>
        <row r="12923">
          <cell r="AP12923">
            <v>91012573</v>
          </cell>
          <cell r="AQ12923">
            <v>50004794</v>
          </cell>
          <cell r="AR12923">
            <v>7</v>
          </cell>
          <cell r="AS12923">
            <v>0</v>
          </cell>
          <cell r="AT12923">
            <v>0</v>
          </cell>
          <cell r="AU12923">
            <v>0</v>
          </cell>
          <cell r="AV12923" t="str">
            <v>VIABLE</v>
          </cell>
        </row>
        <row r="12924">
          <cell r="AP12924">
            <v>820664</v>
          </cell>
          <cell r="AQ12924">
            <v>7008371</v>
          </cell>
          <cell r="AR12924">
            <v>7</v>
          </cell>
          <cell r="AS12924">
            <v>0</v>
          </cell>
          <cell r="AT12924">
            <v>0</v>
          </cell>
          <cell r="AU12924">
            <v>0</v>
          </cell>
          <cell r="AV12924" t="str">
            <v>VIABLE</v>
          </cell>
        </row>
        <row r="12925">
          <cell r="AP12925">
            <v>91012580</v>
          </cell>
          <cell r="AQ12925">
            <v>50009105</v>
          </cell>
          <cell r="AR12925">
            <v>7</v>
          </cell>
          <cell r="AS12925">
            <v>42474</v>
          </cell>
          <cell r="AT12925" t="str">
            <v>IDU-1718-2014 Terminado Mantenimiento Periódico IDU Local SITP Y TRONCALES --POLIZA ESTABILIDAD ACTIVA</v>
          </cell>
          <cell r="AU12925">
            <v>0</v>
          </cell>
          <cell r="AV12925" t="str">
            <v>IDU</v>
          </cell>
        </row>
        <row r="12926">
          <cell r="AP12926">
            <v>2503978</v>
          </cell>
          <cell r="AQ12926">
            <v>7008483</v>
          </cell>
          <cell r="AR12926">
            <v>7</v>
          </cell>
          <cell r="AS12926">
            <v>0</v>
          </cell>
          <cell r="AT12926">
            <v>0</v>
          </cell>
          <cell r="AU12926">
            <v>0</v>
          </cell>
          <cell r="AV12926" t="str">
            <v>VIABLE</v>
          </cell>
        </row>
        <row r="12927">
          <cell r="AP12927">
            <v>91012574</v>
          </cell>
          <cell r="AQ12927">
            <v>50004795</v>
          </cell>
          <cell r="AR12927">
            <v>7</v>
          </cell>
          <cell r="AS12927">
            <v>0</v>
          </cell>
          <cell r="AT12927">
            <v>0</v>
          </cell>
          <cell r="AU12927">
            <v>0</v>
          </cell>
          <cell r="AV12927" t="str">
            <v>VIABLE</v>
          </cell>
        </row>
        <row r="12928">
          <cell r="AP12928">
            <v>500147</v>
          </cell>
          <cell r="AQ12928">
            <v>7008370</v>
          </cell>
          <cell r="AR12928">
            <v>7</v>
          </cell>
          <cell r="AS12928">
            <v>0</v>
          </cell>
          <cell r="AT12928">
            <v>0</v>
          </cell>
          <cell r="AU12928">
            <v>0</v>
          </cell>
          <cell r="AV12928" t="str">
            <v>VIABLE</v>
          </cell>
        </row>
        <row r="12929">
          <cell r="AP12929">
            <v>91012579</v>
          </cell>
          <cell r="AQ12929">
            <v>50009109</v>
          </cell>
          <cell r="AR12929">
            <v>7</v>
          </cell>
          <cell r="AS12929">
            <v>42474</v>
          </cell>
          <cell r="AT12929" t="str">
            <v>IDU-1718-2014 Terminado Mantenimiento Periódico IDU Local SITP Y TRONCALES --POLIZA ESTABILIDAD ACTIVA</v>
          </cell>
          <cell r="AU12929">
            <v>0</v>
          </cell>
          <cell r="AV12929" t="str">
            <v>IDU</v>
          </cell>
        </row>
        <row r="12930">
          <cell r="AP12930">
            <v>500145</v>
          </cell>
          <cell r="AQ12930">
            <v>7008368</v>
          </cell>
          <cell r="AR12930">
            <v>7</v>
          </cell>
          <cell r="AS12930">
            <v>0</v>
          </cell>
          <cell r="AT12930">
            <v>0</v>
          </cell>
          <cell r="AU12930">
            <v>0</v>
          </cell>
          <cell r="AV12930" t="str">
            <v>VIABLE</v>
          </cell>
        </row>
        <row r="12931">
          <cell r="AP12931">
            <v>363201</v>
          </cell>
          <cell r="AQ12931">
            <v>7005184</v>
          </cell>
          <cell r="AR12931">
            <v>7</v>
          </cell>
          <cell r="AS12931">
            <v>42313</v>
          </cell>
          <cell r="AT12931" t="str">
            <v>IDU-062-2012 Terminado Rehabilitación IDU Circuito Movilidad  -Calzada 2-POLIZA ESTABILIDAD ACTIVA</v>
          </cell>
          <cell r="AU12931">
            <v>44018</v>
          </cell>
          <cell r="AV12931" t="str">
            <v>IDU</v>
          </cell>
        </row>
        <row r="12932">
          <cell r="AP12932">
            <v>363157</v>
          </cell>
          <cell r="AQ12932">
            <v>7005166</v>
          </cell>
          <cell r="AR12932">
            <v>7</v>
          </cell>
          <cell r="AS12932">
            <v>42313</v>
          </cell>
          <cell r="AT12932" t="str">
            <v>IDU-062-2012 Terminado Rehabilitación IDU Circuito Movilidad  -Calzada 2-POLIZA ESTABILIDAD ACTIVA</v>
          </cell>
          <cell r="AU12932">
            <v>44018</v>
          </cell>
          <cell r="AV12932" t="str">
            <v>IDU</v>
          </cell>
        </row>
        <row r="12933">
          <cell r="AP12933">
            <v>363301</v>
          </cell>
          <cell r="AQ12933">
            <v>7005224</v>
          </cell>
          <cell r="AR12933">
            <v>7</v>
          </cell>
          <cell r="AS12933">
            <v>42313</v>
          </cell>
          <cell r="AT12933" t="str">
            <v>IDU-062-2012 Terminado Rehabilitación IDU Circuito Movilidad  -Calzada 2-POLIZA ESTABILIDAD ACTIVA</v>
          </cell>
          <cell r="AU12933">
            <v>44018</v>
          </cell>
          <cell r="AV12933" t="str">
            <v>IDU</v>
          </cell>
        </row>
        <row r="12934">
          <cell r="AP12934">
            <v>363050</v>
          </cell>
          <cell r="AQ12934">
            <v>7005122</v>
          </cell>
          <cell r="AR12934">
            <v>7</v>
          </cell>
          <cell r="AS12934">
            <v>42313</v>
          </cell>
          <cell r="AT12934" t="str">
            <v>IDU-062-2012 Terminado Rehabilitación IDU Circuito Movilidad  -Calzada 2-POLIZA ESTABILIDAD ACTIVA</v>
          </cell>
          <cell r="AU12934">
            <v>44018</v>
          </cell>
          <cell r="AV12934" t="str">
            <v>IDU</v>
          </cell>
        </row>
        <row r="12935">
          <cell r="AP12935">
            <v>363130</v>
          </cell>
          <cell r="AQ12935">
            <v>7005155</v>
          </cell>
          <cell r="AR12935">
            <v>7</v>
          </cell>
          <cell r="AS12935">
            <v>42313</v>
          </cell>
          <cell r="AT12935" t="str">
            <v>IDU-062-2012 Terminado Rehabilitación IDU Circuito Movilidad  -Calzada 2-POLIZA ESTABILIDAD ACTIVA</v>
          </cell>
          <cell r="AU12935">
            <v>44018</v>
          </cell>
          <cell r="AV12935" t="str">
            <v>IDU</v>
          </cell>
        </row>
        <row r="12936">
          <cell r="AP12936">
            <v>363280</v>
          </cell>
          <cell r="AQ12936">
            <v>7005217</v>
          </cell>
          <cell r="AR12936">
            <v>7</v>
          </cell>
          <cell r="AS12936">
            <v>0</v>
          </cell>
          <cell r="AT12936">
            <v>0</v>
          </cell>
          <cell r="AU12936">
            <v>0</v>
          </cell>
          <cell r="AV12936" t="str">
            <v>VIABLE</v>
          </cell>
        </row>
        <row r="12937">
          <cell r="AP12937">
            <v>363192</v>
          </cell>
          <cell r="AQ12937">
            <v>7005181</v>
          </cell>
          <cell r="AR12937">
            <v>7</v>
          </cell>
          <cell r="AS12937">
            <v>42313</v>
          </cell>
          <cell r="AT12937" t="str">
            <v>IDU-062-2012 Terminado Rehabilitación IDU Circuito Movilidad  -Calzada 2-POLIZA ESTABILIDAD ACTIVA</v>
          </cell>
          <cell r="AU12937">
            <v>44018</v>
          </cell>
          <cell r="AV12937" t="str">
            <v>IDU</v>
          </cell>
        </row>
        <row r="12938">
          <cell r="AP12938">
            <v>363304</v>
          </cell>
          <cell r="AQ12938">
            <v>7005227</v>
          </cell>
          <cell r="AR12938">
            <v>7</v>
          </cell>
          <cell r="AS12938">
            <v>42313</v>
          </cell>
          <cell r="AT12938" t="str">
            <v>IDU-062-2012 Terminado Rehabilitación IDU Circuito Movilidad  -Calzada 2-POLIZA ESTABILIDAD ACTIVA</v>
          </cell>
          <cell r="AU12938">
            <v>44018</v>
          </cell>
          <cell r="AV12938" t="str">
            <v>POLIZA ACTIVA</v>
          </cell>
        </row>
        <row r="12939">
          <cell r="AP12939">
            <v>363227</v>
          </cell>
          <cell r="AQ12939">
            <v>7005195</v>
          </cell>
          <cell r="AR12939">
            <v>7</v>
          </cell>
          <cell r="AS12939">
            <v>0</v>
          </cell>
          <cell r="AT12939">
            <v>0</v>
          </cell>
          <cell r="AU12939">
            <v>0</v>
          </cell>
          <cell r="AV12939" t="str">
            <v>VIABLE</v>
          </cell>
        </row>
        <row r="12940">
          <cell r="AP12940">
            <v>363236</v>
          </cell>
          <cell r="AQ12940">
            <v>7005198</v>
          </cell>
          <cell r="AR12940">
            <v>7</v>
          </cell>
          <cell r="AS12940">
            <v>42313</v>
          </cell>
          <cell r="AT12940" t="str">
            <v>IDU-062-2012 Terminado Rehabilitación IDU Circuito Movilidad  -Calzada 2-POLIZA ESTABILIDAD ACTIVA</v>
          </cell>
          <cell r="AU12940">
            <v>44018</v>
          </cell>
          <cell r="AV12940" t="str">
            <v>IDU</v>
          </cell>
        </row>
        <row r="12941">
          <cell r="AP12941">
            <v>362997</v>
          </cell>
          <cell r="AQ12941">
            <v>7005105</v>
          </cell>
          <cell r="AR12941">
            <v>7</v>
          </cell>
          <cell r="AS12941">
            <v>42313</v>
          </cell>
          <cell r="AT12941" t="str">
            <v>IDU-062-2012 Terminado Rehabilitación IDU Circuito Movilidad  -Calzada 2-POLIZA ESTABILIDAD ACTIVA</v>
          </cell>
          <cell r="AU12941">
            <v>44018</v>
          </cell>
          <cell r="AV12941" t="str">
            <v>IDU</v>
          </cell>
        </row>
        <row r="12942">
          <cell r="AP12942">
            <v>363286</v>
          </cell>
          <cell r="AQ12942">
            <v>7005219</v>
          </cell>
          <cell r="AR12942">
            <v>7</v>
          </cell>
          <cell r="AS12942">
            <v>0</v>
          </cell>
          <cell r="AT12942">
            <v>0</v>
          </cell>
          <cell r="AU12942">
            <v>0</v>
          </cell>
          <cell r="AV12942" t="str">
            <v>VIABLE</v>
          </cell>
        </row>
        <row r="12943">
          <cell r="AP12943">
            <v>363295</v>
          </cell>
          <cell r="AQ12943">
            <v>7005222</v>
          </cell>
          <cell r="AR12943">
            <v>7</v>
          </cell>
          <cell r="AS12943">
            <v>42313</v>
          </cell>
          <cell r="AT12943" t="str">
            <v>IDU-062-2012 Terminado Rehabilitación IDU Circuito Movilidad  -Calzada 2-POLIZA ESTABILIDAD ACTIVA</v>
          </cell>
          <cell r="AU12943">
            <v>44018</v>
          </cell>
          <cell r="AV12943" t="str">
            <v>IDU</v>
          </cell>
        </row>
        <row r="12944">
          <cell r="AP12944">
            <v>362298</v>
          </cell>
          <cell r="AQ12944">
            <v>7004835</v>
          </cell>
          <cell r="AR12944">
            <v>7</v>
          </cell>
          <cell r="AS12944">
            <v>0</v>
          </cell>
          <cell r="AT12944">
            <v>0</v>
          </cell>
          <cell r="AU12944">
            <v>0</v>
          </cell>
          <cell r="AV12944" t="str">
            <v>VIABLE</v>
          </cell>
        </row>
        <row r="12945">
          <cell r="AP12945">
            <v>362496</v>
          </cell>
          <cell r="AQ12945">
            <v>7004910</v>
          </cell>
          <cell r="AR12945">
            <v>7</v>
          </cell>
          <cell r="AS12945">
            <v>0</v>
          </cell>
          <cell r="AT12945">
            <v>0</v>
          </cell>
          <cell r="AU12945">
            <v>0</v>
          </cell>
          <cell r="AV12945" t="str">
            <v>VIABLE</v>
          </cell>
        </row>
        <row r="12946">
          <cell r="AP12946">
            <v>362911</v>
          </cell>
          <cell r="AQ12946">
            <v>7005071</v>
          </cell>
          <cell r="AR12946">
            <v>7</v>
          </cell>
          <cell r="AS12946">
            <v>0</v>
          </cell>
          <cell r="AT12946">
            <v>0</v>
          </cell>
          <cell r="AU12946">
            <v>0</v>
          </cell>
          <cell r="AV12946" t="str">
            <v>VIABLE</v>
          </cell>
        </row>
        <row r="12947">
          <cell r="AP12947">
            <v>362713</v>
          </cell>
          <cell r="AQ12947">
            <v>7004994</v>
          </cell>
          <cell r="AR12947">
            <v>7</v>
          </cell>
          <cell r="AS12947">
            <v>0</v>
          </cell>
          <cell r="AT12947">
            <v>0</v>
          </cell>
          <cell r="AU12947">
            <v>0</v>
          </cell>
          <cell r="AV12947" t="str">
            <v>VIABLE</v>
          </cell>
        </row>
        <row r="12948">
          <cell r="AP12948">
            <v>362082</v>
          </cell>
          <cell r="AQ12948">
            <v>7004748</v>
          </cell>
          <cell r="AR12948">
            <v>7</v>
          </cell>
          <cell r="AS12948">
            <v>0</v>
          </cell>
          <cell r="AT12948">
            <v>0</v>
          </cell>
          <cell r="AU12948">
            <v>0</v>
          </cell>
          <cell r="AV12948" t="str">
            <v>VIABLE</v>
          </cell>
        </row>
        <row r="12949">
          <cell r="AP12949">
            <v>368721</v>
          </cell>
          <cell r="AQ12949">
            <v>7007378</v>
          </cell>
          <cell r="AR12949">
            <v>7</v>
          </cell>
          <cell r="AS12949">
            <v>42474</v>
          </cell>
          <cell r="AT12949" t="str">
            <v>IDU-1718-2014 Terminado Mantenimiento Periódico IDU Circuito Movilidad SITP Y TRONCALES --POLIZA ESTABILIDAD ACTIVA</v>
          </cell>
          <cell r="AU12949">
            <v>44466</v>
          </cell>
          <cell r="AV12949" t="str">
            <v>IDU</v>
          </cell>
        </row>
        <row r="12950">
          <cell r="AP12950">
            <v>367609</v>
          </cell>
          <cell r="AQ12950">
            <v>7006960</v>
          </cell>
          <cell r="AR12950">
            <v>7</v>
          </cell>
          <cell r="AS12950">
            <v>0</v>
          </cell>
          <cell r="AT12950">
            <v>0</v>
          </cell>
          <cell r="AU12950">
            <v>0</v>
          </cell>
          <cell r="AV12950" t="str">
            <v>VIABLE</v>
          </cell>
        </row>
        <row r="12951">
          <cell r="AP12951">
            <v>367536</v>
          </cell>
          <cell r="AQ12951">
            <v>7006930</v>
          </cell>
          <cell r="AR12951">
            <v>7</v>
          </cell>
          <cell r="AS12951">
            <v>0</v>
          </cell>
          <cell r="AT12951">
            <v>0</v>
          </cell>
          <cell r="AU12951">
            <v>0</v>
          </cell>
          <cell r="AV12951" t="str">
            <v>VIABLE</v>
          </cell>
        </row>
        <row r="12952">
          <cell r="AP12952">
            <v>367978</v>
          </cell>
          <cell r="AQ12952">
            <v>7007098</v>
          </cell>
          <cell r="AR12952">
            <v>7</v>
          </cell>
          <cell r="AS12952">
            <v>42534</v>
          </cell>
          <cell r="AT12952" t="str">
            <v>IDU-1718-2014 Terminado Acciones de Movilidad IDU Circuito Movilidad SITP Y TRONCALES -</v>
          </cell>
          <cell r="AU12952">
            <v>0</v>
          </cell>
          <cell r="AV12952" t="str">
            <v>VIABLE</v>
          </cell>
        </row>
        <row r="12953">
          <cell r="AP12953">
            <v>368685</v>
          </cell>
          <cell r="AQ12953">
            <v>7007361</v>
          </cell>
          <cell r="AR12953">
            <v>7</v>
          </cell>
          <cell r="AS12953">
            <v>42474</v>
          </cell>
          <cell r="AT12953" t="str">
            <v>IDU-1718-2014 Terminado Mantenimiento Periódico IDU Circuito Movilidad SITP Y TRONCALES --POLIZA ESTABILIDAD ACTIVA</v>
          </cell>
          <cell r="AU12953">
            <v>44466</v>
          </cell>
          <cell r="AV12953" t="str">
            <v>IDU</v>
          </cell>
        </row>
        <row r="12954">
          <cell r="AP12954">
            <v>368393</v>
          </cell>
          <cell r="AQ12954">
            <v>7007263</v>
          </cell>
          <cell r="AR12954">
            <v>7</v>
          </cell>
          <cell r="AS12954">
            <v>42313</v>
          </cell>
          <cell r="AT12954" t="str">
            <v>IDU-2128-2013 Terminado Acciones de Movilidad IDU Circuito Movilidad  -</v>
          </cell>
          <cell r="AU12954">
            <v>0</v>
          </cell>
          <cell r="AV12954" t="str">
            <v>VIABLE</v>
          </cell>
        </row>
        <row r="12955">
          <cell r="AP12955">
            <v>368439</v>
          </cell>
          <cell r="AQ12955">
            <v>7007277</v>
          </cell>
          <cell r="AR12955">
            <v>7</v>
          </cell>
          <cell r="AS12955">
            <v>42313</v>
          </cell>
          <cell r="AT12955" t="str">
            <v>IDU-2128-2013 Terminado Acciones de Movilidad IDU Circuito Movilidad  -</v>
          </cell>
          <cell r="AU12955">
            <v>0</v>
          </cell>
          <cell r="AV12955" t="str">
            <v>VIABLE</v>
          </cell>
        </row>
        <row r="12956">
          <cell r="AP12956">
            <v>471464</v>
          </cell>
          <cell r="AQ12956">
            <v>7008030</v>
          </cell>
          <cell r="AR12956">
            <v>7</v>
          </cell>
          <cell r="AS12956">
            <v>42313</v>
          </cell>
          <cell r="AT12956" t="str">
            <v>IDU-2128-2013 Terminado Acciones de Movilidad IDU Circuito Movilidad  -</v>
          </cell>
          <cell r="AU12956">
            <v>0</v>
          </cell>
          <cell r="AV12956" t="str">
            <v>VIABLE</v>
          </cell>
        </row>
        <row r="12957">
          <cell r="AP12957">
            <v>367855</v>
          </cell>
          <cell r="AQ12957">
            <v>7007054</v>
          </cell>
          <cell r="AR12957">
            <v>7</v>
          </cell>
          <cell r="AS12957">
            <v>41411</v>
          </cell>
          <cell r="AT12957" t="str">
            <v>SD Terminado Mantenimiento Periódico UAERMV Circuito Movilidad  -</v>
          </cell>
          <cell r="AU12957">
            <v>0</v>
          </cell>
          <cell r="AV12957" t="str">
            <v>UAERMV</v>
          </cell>
        </row>
        <row r="12958">
          <cell r="AP12958">
            <v>473629</v>
          </cell>
          <cell r="AQ12958">
            <v>7008042</v>
          </cell>
          <cell r="AR12958">
            <v>7</v>
          </cell>
          <cell r="AS12958">
            <v>0</v>
          </cell>
          <cell r="AT12958">
            <v>0</v>
          </cell>
          <cell r="AU12958">
            <v>0</v>
          </cell>
          <cell r="AV12958" t="str">
            <v>VIABLE</v>
          </cell>
        </row>
        <row r="12959">
          <cell r="AP12959">
            <v>368178</v>
          </cell>
          <cell r="AQ12959">
            <v>7007179</v>
          </cell>
          <cell r="AR12959">
            <v>7</v>
          </cell>
          <cell r="AS12959">
            <v>42534</v>
          </cell>
          <cell r="AT12959" t="str">
            <v>IDU-1718-2014 Terminado Mantenimiento Periódico IDU Circuito Movilidad SITP Y TRONCALES -</v>
          </cell>
          <cell r="AU12959">
            <v>0</v>
          </cell>
          <cell r="AV12959" t="str">
            <v>IDU</v>
          </cell>
        </row>
        <row r="12960">
          <cell r="AP12960">
            <v>368563</v>
          </cell>
          <cell r="AQ12960">
            <v>7007319</v>
          </cell>
          <cell r="AR12960">
            <v>7</v>
          </cell>
          <cell r="AS12960">
            <v>42474</v>
          </cell>
          <cell r="AT12960" t="str">
            <v>IDU-1718-2014 Terminado Mantenimiento Periódico IDU Circuito Movilidad SITP Y TRONCALES --POLIZA ESTABILIDAD ACTIVA</v>
          </cell>
          <cell r="AU12960">
            <v>44466</v>
          </cell>
          <cell r="AV12960" t="str">
            <v>IDU</v>
          </cell>
        </row>
        <row r="12961">
          <cell r="AP12961">
            <v>91011581</v>
          </cell>
          <cell r="AQ12961">
            <v>7007179</v>
          </cell>
          <cell r="AR12961">
            <v>7</v>
          </cell>
          <cell r="AS12961">
            <v>0</v>
          </cell>
          <cell r="AT12961">
            <v>0</v>
          </cell>
          <cell r="AU12961">
            <v>0</v>
          </cell>
          <cell r="AV12961" t="str">
            <v>VIABLE</v>
          </cell>
        </row>
        <row r="12962">
          <cell r="AP12962">
            <v>367831</v>
          </cell>
          <cell r="AQ12962">
            <v>7007043</v>
          </cell>
          <cell r="AR12962">
            <v>7</v>
          </cell>
          <cell r="AS12962">
            <v>42534</v>
          </cell>
          <cell r="AT12962" t="str">
            <v>IDU-1718-2014 Terminado Acciones de Movilidad IDU Circuito Movilidad SITP Y TRONCALES -</v>
          </cell>
          <cell r="AU12962">
            <v>0</v>
          </cell>
          <cell r="AV12962" t="str">
            <v>VIABLE</v>
          </cell>
        </row>
        <row r="12963">
          <cell r="AP12963">
            <v>368836</v>
          </cell>
          <cell r="AQ12963">
            <v>7007416</v>
          </cell>
          <cell r="AR12963">
            <v>7</v>
          </cell>
          <cell r="AS12963">
            <v>42474</v>
          </cell>
          <cell r="AT12963" t="str">
            <v>IDU-1718-2014 Terminado Mantenimiento Periódico IDU Circuito Movilidad SITP Y TRONCALES --POLIZA ESTABILIDAD ACTIVA</v>
          </cell>
          <cell r="AU12963">
            <v>44466</v>
          </cell>
          <cell r="AV12963" t="str">
            <v>IDU</v>
          </cell>
        </row>
        <row r="12964">
          <cell r="AP12964">
            <v>368839</v>
          </cell>
          <cell r="AQ12964">
            <v>7007417</v>
          </cell>
          <cell r="AR12964">
            <v>7</v>
          </cell>
          <cell r="AS12964">
            <v>42474</v>
          </cell>
          <cell r="AT12964" t="str">
            <v>IDU-1718-2014 Terminado Mantenimiento Periódico IDU Circuito Movilidad SITP Y TRONCALES --POLIZA ESTABILIDAD ACTIVA</v>
          </cell>
          <cell r="AU12964">
            <v>44466</v>
          </cell>
          <cell r="AV12964" t="str">
            <v>IDU</v>
          </cell>
        </row>
        <row r="12965">
          <cell r="AP12965">
            <v>368679</v>
          </cell>
          <cell r="AQ12965">
            <v>7007359</v>
          </cell>
          <cell r="AR12965">
            <v>7</v>
          </cell>
          <cell r="AS12965">
            <v>42474</v>
          </cell>
          <cell r="AT12965" t="str">
            <v>IDU-1718-2014 Terminado Mantenimiento Periódico IDU Circuito Movilidad SITP Y TRONCALES --POLIZA ESTABILIDAD ACTIVA</v>
          </cell>
          <cell r="AU12965">
            <v>44466</v>
          </cell>
          <cell r="AV12965" t="str">
            <v>IDU</v>
          </cell>
        </row>
        <row r="12966">
          <cell r="AP12966">
            <v>367738</v>
          </cell>
          <cell r="AQ12966">
            <v>7007009</v>
          </cell>
          <cell r="AR12966">
            <v>7</v>
          </cell>
          <cell r="AS12966">
            <v>0</v>
          </cell>
          <cell r="AT12966">
            <v>0</v>
          </cell>
          <cell r="AU12966">
            <v>0</v>
          </cell>
          <cell r="AV12966" t="str">
            <v>VIABLE</v>
          </cell>
        </row>
        <row r="12967">
          <cell r="AP12967">
            <v>367482</v>
          </cell>
          <cell r="AQ12967">
            <v>7006907</v>
          </cell>
          <cell r="AR12967">
            <v>7</v>
          </cell>
          <cell r="AS12967">
            <v>0</v>
          </cell>
          <cell r="AT12967">
            <v>0</v>
          </cell>
          <cell r="AU12967">
            <v>0</v>
          </cell>
          <cell r="AV12967" t="str">
            <v>VIABLE</v>
          </cell>
        </row>
        <row r="12968">
          <cell r="AP12968">
            <v>91011546</v>
          </cell>
          <cell r="AQ12968">
            <v>7007264</v>
          </cell>
          <cell r="AR12968">
            <v>7</v>
          </cell>
          <cell r="AS12968">
            <v>42313</v>
          </cell>
          <cell r="AT12968" t="str">
            <v>IDU-2128-2013 Terminado Acciones de Movilidad IDU Circuito Movilidad  -</v>
          </cell>
          <cell r="AU12968">
            <v>0</v>
          </cell>
          <cell r="AV12968" t="str">
            <v>VIABLE</v>
          </cell>
        </row>
        <row r="12969">
          <cell r="AP12969">
            <v>352072</v>
          </cell>
          <cell r="AQ12969">
            <v>7000809</v>
          </cell>
          <cell r="AR12969">
            <v>7</v>
          </cell>
          <cell r="AS12969">
            <v>0</v>
          </cell>
          <cell r="AT12969">
            <v>0</v>
          </cell>
          <cell r="AU12969">
            <v>0</v>
          </cell>
          <cell r="AV12969" t="str">
            <v>VIABLE</v>
          </cell>
        </row>
        <row r="12970">
          <cell r="AP12970">
            <v>352278</v>
          </cell>
          <cell r="AQ12970">
            <v>7000885</v>
          </cell>
          <cell r="AR12970">
            <v>7</v>
          </cell>
          <cell r="AS12970">
            <v>0</v>
          </cell>
          <cell r="AT12970">
            <v>0</v>
          </cell>
          <cell r="AU12970">
            <v>0</v>
          </cell>
          <cell r="AV12970" t="str">
            <v>VIABLE</v>
          </cell>
        </row>
        <row r="12971">
          <cell r="AP12971">
            <v>352179</v>
          </cell>
          <cell r="AQ12971">
            <v>7000848</v>
          </cell>
          <cell r="AR12971">
            <v>7</v>
          </cell>
          <cell r="AS12971">
            <v>0</v>
          </cell>
          <cell r="AT12971">
            <v>0</v>
          </cell>
          <cell r="AU12971">
            <v>0</v>
          </cell>
          <cell r="AV12971" t="str">
            <v>VIABLE</v>
          </cell>
        </row>
        <row r="12972">
          <cell r="AP12972">
            <v>352570</v>
          </cell>
          <cell r="AQ12972">
            <v>7000993</v>
          </cell>
          <cell r="AR12972">
            <v>7</v>
          </cell>
          <cell r="AS12972">
            <v>0</v>
          </cell>
          <cell r="AT12972">
            <v>0</v>
          </cell>
          <cell r="AU12972">
            <v>0</v>
          </cell>
          <cell r="AV12972" t="str">
            <v>VIABLE</v>
          </cell>
        </row>
        <row r="12973">
          <cell r="AP12973">
            <v>351932</v>
          </cell>
          <cell r="AQ12973">
            <v>7000759</v>
          </cell>
          <cell r="AR12973">
            <v>7</v>
          </cell>
          <cell r="AS12973">
            <v>0</v>
          </cell>
          <cell r="AT12973">
            <v>0</v>
          </cell>
          <cell r="AU12973">
            <v>0</v>
          </cell>
          <cell r="AV12973" t="str">
            <v>VIABLE</v>
          </cell>
        </row>
        <row r="12974">
          <cell r="AP12974">
            <v>352483</v>
          </cell>
          <cell r="AQ12974">
            <v>7000957</v>
          </cell>
          <cell r="AR12974">
            <v>7</v>
          </cell>
          <cell r="AS12974">
            <v>0</v>
          </cell>
          <cell r="AT12974">
            <v>0</v>
          </cell>
          <cell r="AU12974">
            <v>0</v>
          </cell>
          <cell r="AV12974" t="str">
            <v>VIABLE</v>
          </cell>
        </row>
        <row r="12975">
          <cell r="AP12975">
            <v>351899</v>
          </cell>
          <cell r="AQ12975">
            <v>7000748</v>
          </cell>
          <cell r="AR12975">
            <v>7</v>
          </cell>
          <cell r="AS12975">
            <v>0</v>
          </cell>
          <cell r="AT12975">
            <v>0</v>
          </cell>
          <cell r="AU12975">
            <v>0</v>
          </cell>
          <cell r="AV12975" t="str">
            <v>VIABLE</v>
          </cell>
        </row>
        <row r="12976">
          <cell r="AP12976">
            <v>352208</v>
          </cell>
          <cell r="AQ12976">
            <v>7000858</v>
          </cell>
          <cell r="AR12976">
            <v>7</v>
          </cell>
          <cell r="AS12976">
            <v>0</v>
          </cell>
          <cell r="AT12976">
            <v>0</v>
          </cell>
          <cell r="AU12976">
            <v>0</v>
          </cell>
          <cell r="AV12976" t="str">
            <v>VIABLE</v>
          </cell>
        </row>
        <row r="12977">
          <cell r="AP12977">
            <v>351983</v>
          </cell>
          <cell r="AQ12977">
            <v>7000777</v>
          </cell>
          <cell r="AR12977">
            <v>7</v>
          </cell>
          <cell r="AS12977">
            <v>0</v>
          </cell>
          <cell r="AT12977">
            <v>0</v>
          </cell>
          <cell r="AU12977">
            <v>0</v>
          </cell>
          <cell r="AV12977" t="str">
            <v>VIABLE</v>
          </cell>
        </row>
        <row r="12978">
          <cell r="AP12978">
            <v>351872</v>
          </cell>
          <cell r="AQ12978">
            <v>7000738</v>
          </cell>
          <cell r="AR12978">
            <v>7</v>
          </cell>
          <cell r="AS12978">
            <v>0</v>
          </cell>
          <cell r="AT12978">
            <v>0</v>
          </cell>
          <cell r="AU12978">
            <v>0</v>
          </cell>
          <cell r="AV12978" t="str">
            <v>VIABLE</v>
          </cell>
        </row>
        <row r="12979">
          <cell r="AP12979">
            <v>352403</v>
          </cell>
          <cell r="AQ12979">
            <v>7000929</v>
          </cell>
          <cell r="AR12979">
            <v>7</v>
          </cell>
          <cell r="AS12979">
            <v>0</v>
          </cell>
          <cell r="AT12979">
            <v>0</v>
          </cell>
          <cell r="AU12979">
            <v>0</v>
          </cell>
          <cell r="AV12979" t="str">
            <v>VIABLE</v>
          </cell>
        </row>
        <row r="12980">
          <cell r="AP12980">
            <v>91025224</v>
          </cell>
          <cell r="AQ12980">
            <v>7008135</v>
          </cell>
          <cell r="AR12980">
            <v>7</v>
          </cell>
          <cell r="AS12980">
            <v>0</v>
          </cell>
          <cell r="AT12980">
            <v>0</v>
          </cell>
          <cell r="AU12980">
            <v>0</v>
          </cell>
          <cell r="AV12980" t="str">
            <v>VIABLE</v>
          </cell>
        </row>
        <row r="12981">
          <cell r="AP12981">
            <v>352167</v>
          </cell>
          <cell r="AQ12981">
            <v>7000843</v>
          </cell>
          <cell r="AR12981">
            <v>7</v>
          </cell>
          <cell r="AS12981">
            <v>0</v>
          </cell>
          <cell r="AT12981">
            <v>0</v>
          </cell>
          <cell r="AU12981">
            <v>0</v>
          </cell>
          <cell r="AV12981" t="str">
            <v>VIABLE</v>
          </cell>
        </row>
        <row r="12982">
          <cell r="AP12982">
            <v>471529</v>
          </cell>
          <cell r="AQ12982">
            <v>7008137</v>
          </cell>
          <cell r="AR12982">
            <v>7</v>
          </cell>
          <cell r="AS12982">
            <v>0</v>
          </cell>
          <cell r="AT12982">
            <v>0</v>
          </cell>
          <cell r="AU12982">
            <v>0</v>
          </cell>
          <cell r="AV12982" t="str">
            <v>VIABLE</v>
          </cell>
        </row>
        <row r="12983">
          <cell r="AP12983">
            <v>91025225</v>
          </cell>
          <cell r="AQ12983">
            <v>7000789</v>
          </cell>
          <cell r="AR12983">
            <v>7</v>
          </cell>
          <cell r="AS12983">
            <v>0</v>
          </cell>
          <cell r="AT12983">
            <v>0</v>
          </cell>
          <cell r="AU12983">
            <v>0</v>
          </cell>
          <cell r="AV12983" t="str">
            <v>VIABLE</v>
          </cell>
        </row>
        <row r="12984">
          <cell r="AP12984">
            <v>356652</v>
          </cell>
          <cell r="AQ12984">
            <v>7002523</v>
          </cell>
          <cell r="AR12984">
            <v>7</v>
          </cell>
          <cell r="AS12984">
            <v>0</v>
          </cell>
          <cell r="AT12984">
            <v>0</v>
          </cell>
          <cell r="AU12984">
            <v>0</v>
          </cell>
          <cell r="AV12984" t="str">
            <v>VIABLE</v>
          </cell>
        </row>
        <row r="12985">
          <cell r="AP12985">
            <v>358743</v>
          </cell>
          <cell r="AQ12985">
            <v>7003373</v>
          </cell>
          <cell r="AR12985">
            <v>7</v>
          </cell>
          <cell r="AS12985">
            <v>0</v>
          </cell>
          <cell r="AT12985">
            <v>0</v>
          </cell>
          <cell r="AU12985">
            <v>0</v>
          </cell>
          <cell r="AV12985" t="str">
            <v>VIABLE</v>
          </cell>
        </row>
        <row r="12986">
          <cell r="AP12986">
            <v>357495</v>
          </cell>
          <cell r="AQ12986">
            <v>7002843</v>
          </cell>
          <cell r="AR12986">
            <v>7</v>
          </cell>
          <cell r="AS12986">
            <v>0</v>
          </cell>
          <cell r="AT12986">
            <v>0</v>
          </cell>
          <cell r="AU12986">
            <v>0</v>
          </cell>
          <cell r="AV12986" t="str">
            <v>VIABLE</v>
          </cell>
        </row>
        <row r="12987">
          <cell r="AP12987">
            <v>359031</v>
          </cell>
          <cell r="AQ12987">
            <v>7003483</v>
          </cell>
          <cell r="AR12987">
            <v>7</v>
          </cell>
          <cell r="AS12987">
            <v>0</v>
          </cell>
          <cell r="AT12987">
            <v>0</v>
          </cell>
          <cell r="AU12987">
            <v>0</v>
          </cell>
          <cell r="AV12987" t="str">
            <v>VIABLE</v>
          </cell>
        </row>
        <row r="12988">
          <cell r="AP12988">
            <v>357612</v>
          </cell>
          <cell r="AQ12988">
            <v>7002893</v>
          </cell>
          <cell r="AR12988">
            <v>7</v>
          </cell>
          <cell r="AS12988">
            <v>0</v>
          </cell>
          <cell r="AT12988">
            <v>0</v>
          </cell>
          <cell r="AU12988">
            <v>0</v>
          </cell>
          <cell r="AV12988" t="str">
            <v>VIABLE</v>
          </cell>
        </row>
        <row r="12989">
          <cell r="AP12989">
            <v>357915</v>
          </cell>
          <cell r="AQ12989">
            <v>50008436</v>
          </cell>
          <cell r="AR12989">
            <v>7</v>
          </cell>
          <cell r="AS12989">
            <v>0</v>
          </cell>
          <cell r="AT12989">
            <v>0</v>
          </cell>
          <cell r="AU12989">
            <v>0</v>
          </cell>
          <cell r="AV12989" t="str">
            <v>VIABLE</v>
          </cell>
        </row>
        <row r="12990">
          <cell r="AP12990">
            <v>358161</v>
          </cell>
          <cell r="AQ12990">
            <v>7003140</v>
          </cell>
          <cell r="AR12990">
            <v>7</v>
          </cell>
          <cell r="AS12990">
            <v>0</v>
          </cell>
          <cell r="AT12990">
            <v>0</v>
          </cell>
          <cell r="AU12990">
            <v>0</v>
          </cell>
          <cell r="AV12990" t="str">
            <v>VIABLE</v>
          </cell>
        </row>
        <row r="12991">
          <cell r="AP12991">
            <v>528638</v>
          </cell>
          <cell r="AQ12991">
            <v>7008402</v>
          </cell>
          <cell r="AR12991">
            <v>7</v>
          </cell>
          <cell r="AS12991">
            <v>0</v>
          </cell>
          <cell r="AT12991">
            <v>0</v>
          </cell>
          <cell r="AU12991">
            <v>0</v>
          </cell>
          <cell r="AV12991" t="str">
            <v>VIABLE</v>
          </cell>
        </row>
        <row r="12992">
          <cell r="AP12992">
            <v>528420</v>
          </cell>
          <cell r="AQ12992">
            <v>7008377</v>
          </cell>
          <cell r="AR12992">
            <v>7</v>
          </cell>
          <cell r="AS12992">
            <v>0</v>
          </cell>
          <cell r="AT12992">
            <v>0</v>
          </cell>
          <cell r="AU12992">
            <v>0</v>
          </cell>
          <cell r="AV12992" t="str">
            <v>VIABLE</v>
          </cell>
        </row>
        <row r="12993">
          <cell r="AP12993">
            <v>528706</v>
          </cell>
          <cell r="AQ12993">
            <v>7008445</v>
          </cell>
          <cell r="AR12993">
            <v>7</v>
          </cell>
          <cell r="AS12993">
            <v>0</v>
          </cell>
          <cell r="AT12993">
            <v>0</v>
          </cell>
          <cell r="AU12993">
            <v>0</v>
          </cell>
          <cell r="AV12993" t="str">
            <v>VIABLE</v>
          </cell>
        </row>
        <row r="12994">
          <cell r="AP12994">
            <v>528382</v>
          </cell>
          <cell r="AQ12994">
            <v>7008516</v>
          </cell>
          <cell r="AR12994">
            <v>7</v>
          </cell>
          <cell r="AS12994">
            <v>0</v>
          </cell>
          <cell r="AT12994">
            <v>0</v>
          </cell>
          <cell r="AU12994">
            <v>0</v>
          </cell>
          <cell r="AV12994" t="str">
            <v>VIABLE</v>
          </cell>
        </row>
        <row r="12995">
          <cell r="AP12995">
            <v>528414</v>
          </cell>
          <cell r="AQ12995">
            <v>7008373</v>
          </cell>
          <cell r="AR12995">
            <v>7</v>
          </cell>
          <cell r="AS12995">
            <v>0</v>
          </cell>
          <cell r="AT12995">
            <v>0</v>
          </cell>
          <cell r="AU12995">
            <v>0</v>
          </cell>
          <cell r="AV12995" t="str">
            <v>VIABLE</v>
          </cell>
        </row>
        <row r="12996">
          <cell r="AP12996">
            <v>528416</v>
          </cell>
          <cell r="AQ12996">
            <v>7008374</v>
          </cell>
          <cell r="AR12996">
            <v>7</v>
          </cell>
          <cell r="AS12996">
            <v>0</v>
          </cell>
          <cell r="AT12996">
            <v>0</v>
          </cell>
          <cell r="AU12996">
            <v>0</v>
          </cell>
          <cell r="AV12996" t="str">
            <v>VIABLE</v>
          </cell>
        </row>
        <row r="12997">
          <cell r="AP12997">
            <v>528595</v>
          </cell>
          <cell r="AQ12997">
            <v>7008515</v>
          </cell>
          <cell r="AR12997">
            <v>7</v>
          </cell>
          <cell r="AS12997">
            <v>0</v>
          </cell>
          <cell r="AT12997">
            <v>0</v>
          </cell>
          <cell r="AU12997">
            <v>0</v>
          </cell>
          <cell r="AV12997" t="str">
            <v>VIABLE</v>
          </cell>
        </row>
        <row r="12998">
          <cell r="AP12998">
            <v>528423</v>
          </cell>
          <cell r="AQ12998">
            <v>7008378</v>
          </cell>
          <cell r="AR12998">
            <v>7</v>
          </cell>
          <cell r="AS12998">
            <v>0</v>
          </cell>
          <cell r="AT12998">
            <v>0</v>
          </cell>
          <cell r="AU12998">
            <v>0</v>
          </cell>
          <cell r="AV12998" t="str">
            <v>VIABLE</v>
          </cell>
        </row>
        <row r="12999">
          <cell r="AP12999">
            <v>91011545</v>
          </cell>
          <cell r="AQ12999">
            <v>50006632</v>
          </cell>
          <cell r="AR12999">
            <v>7</v>
          </cell>
          <cell r="AS12999">
            <v>0</v>
          </cell>
          <cell r="AT12999">
            <v>0</v>
          </cell>
          <cell r="AU12999">
            <v>0</v>
          </cell>
          <cell r="AV12999" t="str">
            <v>VIABLE</v>
          </cell>
        </row>
        <row r="13000">
          <cell r="AP13000">
            <v>367816</v>
          </cell>
          <cell r="AQ13000">
            <v>7007037</v>
          </cell>
          <cell r="AR13000">
            <v>7</v>
          </cell>
          <cell r="AS13000">
            <v>42583</v>
          </cell>
          <cell r="AT13000" t="str">
            <v>SD Reservado Rehabilitación FDL BOSA Circuito Movilidad SD -</v>
          </cell>
          <cell r="AU13000">
            <v>0</v>
          </cell>
          <cell r="AV13000" t="str">
            <v>FDL BOSA</v>
          </cell>
        </row>
        <row r="13001">
          <cell r="AP13001">
            <v>368005</v>
          </cell>
          <cell r="AQ13001">
            <v>7007107</v>
          </cell>
          <cell r="AR13001">
            <v>7</v>
          </cell>
          <cell r="AS13001">
            <v>0</v>
          </cell>
          <cell r="AT13001">
            <v>0</v>
          </cell>
          <cell r="AU13001">
            <v>0</v>
          </cell>
          <cell r="AV13001" t="str">
            <v>VIABLE</v>
          </cell>
        </row>
        <row r="13002">
          <cell r="AP13002">
            <v>366948</v>
          </cell>
          <cell r="AQ13002">
            <v>7006698</v>
          </cell>
          <cell r="AR13002">
            <v>7</v>
          </cell>
          <cell r="AS13002">
            <v>0</v>
          </cell>
          <cell r="AT13002">
            <v>0</v>
          </cell>
          <cell r="AU13002">
            <v>0</v>
          </cell>
          <cell r="AV13002" t="str">
            <v>VIABLE</v>
          </cell>
        </row>
        <row r="13003">
          <cell r="AP13003">
            <v>367586</v>
          </cell>
          <cell r="AQ13003">
            <v>7006952</v>
          </cell>
          <cell r="AR13003">
            <v>7</v>
          </cell>
          <cell r="AS13003">
            <v>0</v>
          </cell>
          <cell r="AT13003">
            <v>0</v>
          </cell>
          <cell r="AU13003">
            <v>0</v>
          </cell>
          <cell r="AV13003" t="str">
            <v>RESERVADO FDL BOSA</v>
          </cell>
        </row>
        <row r="13004">
          <cell r="AP13004">
            <v>368775</v>
          </cell>
          <cell r="AQ13004">
            <v>7007394</v>
          </cell>
          <cell r="AR13004">
            <v>7</v>
          </cell>
          <cell r="AS13004">
            <v>42313</v>
          </cell>
          <cell r="AT13004" t="str">
            <v>IDU-73-2008 Terminado Construcción IDU Circuito Movilidad  -</v>
          </cell>
          <cell r="AU13004">
            <v>0</v>
          </cell>
          <cell r="AV13004" t="str">
            <v>VIABLE</v>
          </cell>
        </row>
        <row r="13005">
          <cell r="AP13005">
            <v>369095</v>
          </cell>
          <cell r="AQ13005">
            <v>7007504</v>
          </cell>
          <cell r="AR13005">
            <v>7</v>
          </cell>
          <cell r="AS13005">
            <v>42313</v>
          </cell>
          <cell r="AT13005" t="str">
            <v>IDU-73-2008 Terminado Construcción IDU Circuito Movilidad  -</v>
          </cell>
          <cell r="AU13005">
            <v>0</v>
          </cell>
          <cell r="AV13005" t="str">
            <v>IDU</v>
          </cell>
        </row>
        <row r="13006">
          <cell r="AP13006">
            <v>368667</v>
          </cell>
          <cell r="AQ13006">
            <v>7007355</v>
          </cell>
          <cell r="AR13006">
            <v>7</v>
          </cell>
          <cell r="AS13006">
            <v>0</v>
          </cell>
          <cell r="AT13006">
            <v>0</v>
          </cell>
          <cell r="AU13006">
            <v>0</v>
          </cell>
          <cell r="AV13006" t="str">
            <v>VIABLE</v>
          </cell>
        </row>
        <row r="13007">
          <cell r="AP13007">
            <v>91011602</v>
          </cell>
          <cell r="AQ13007">
            <v>50006622</v>
          </cell>
          <cell r="AR13007">
            <v>7</v>
          </cell>
          <cell r="AS13007">
            <v>0</v>
          </cell>
          <cell r="AT13007">
            <v>0</v>
          </cell>
          <cell r="AU13007">
            <v>0</v>
          </cell>
          <cell r="AV13007" t="str">
            <v>VIABLE</v>
          </cell>
        </row>
        <row r="13008">
          <cell r="AP13008">
            <v>367253</v>
          </cell>
          <cell r="AQ13008">
            <v>7006823</v>
          </cell>
          <cell r="AR13008">
            <v>7</v>
          </cell>
          <cell r="AS13008">
            <v>42583</v>
          </cell>
          <cell r="AT13008" t="str">
            <v>SD Reservado Rehabilitación FDL BOSA Circuito Movilidad SD -</v>
          </cell>
          <cell r="AU13008">
            <v>0</v>
          </cell>
          <cell r="AV13008" t="str">
            <v>RESERVADO FDL BOSA</v>
          </cell>
        </row>
        <row r="13009">
          <cell r="AP13009">
            <v>363641</v>
          </cell>
          <cell r="AQ13009">
            <v>7005377</v>
          </cell>
          <cell r="AR13009">
            <v>7</v>
          </cell>
          <cell r="AS13009">
            <v>0</v>
          </cell>
          <cell r="AT13009">
            <v>0</v>
          </cell>
          <cell r="AU13009">
            <v>0</v>
          </cell>
          <cell r="AV13009" t="str">
            <v>VIABLE</v>
          </cell>
        </row>
        <row r="13010">
          <cell r="AP13010">
            <v>363591</v>
          </cell>
          <cell r="AQ13010">
            <v>7005351</v>
          </cell>
          <cell r="AR13010">
            <v>7</v>
          </cell>
          <cell r="AS13010">
            <v>0</v>
          </cell>
          <cell r="AT13010">
            <v>0</v>
          </cell>
          <cell r="AU13010">
            <v>0</v>
          </cell>
          <cell r="AV13010" t="str">
            <v>VIABLE</v>
          </cell>
        </row>
        <row r="13011">
          <cell r="AP13011">
            <v>91011548</v>
          </cell>
          <cell r="AQ13011">
            <v>50006634</v>
          </cell>
          <cell r="AR13011">
            <v>7</v>
          </cell>
          <cell r="AS13011">
            <v>0</v>
          </cell>
          <cell r="AT13011">
            <v>0</v>
          </cell>
          <cell r="AU13011">
            <v>0</v>
          </cell>
          <cell r="AV13011" t="str">
            <v>VIABLE</v>
          </cell>
        </row>
        <row r="13012">
          <cell r="AP13012">
            <v>363827</v>
          </cell>
          <cell r="AQ13012">
            <v>7005452</v>
          </cell>
          <cell r="AR13012">
            <v>7</v>
          </cell>
          <cell r="AS13012">
            <v>0</v>
          </cell>
          <cell r="AT13012">
            <v>0</v>
          </cell>
          <cell r="AU13012">
            <v>0</v>
          </cell>
          <cell r="AV13012" t="str">
            <v>VIABLE</v>
          </cell>
        </row>
        <row r="13013">
          <cell r="AP13013">
            <v>363455</v>
          </cell>
          <cell r="AQ13013">
            <v>7005289</v>
          </cell>
          <cell r="AR13013">
            <v>7</v>
          </cell>
          <cell r="AS13013">
            <v>0</v>
          </cell>
          <cell r="AT13013">
            <v>0</v>
          </cell>
          <cell r="AU13013">
            <v>0</v>
          </cell>
          <cell r="AV13013" t="str">
            <v>VIABLE</v>
          </cell>
        </row>
        <row r="13014">
          <cell r="AP13014">
            <v>480659</v>
          </cell>
          <cell r="AQ13014">
            <v>50006635</v>
          </cell>
          <cell r="AR13014">
            <v>7</v>
          </cell>
          <cell r="AS13014">
            <v>0</v>
          </cell>
          <cell r="AT13014">
            <v>0</v>
          </cell>
          <cell r="AU13014">
            <v>0</v>
          </cell>
          <cell r="AV13014" t="str">
            <v>VIABLE</v>
          </cell>
        </row>
        <row r="13015">
          <cell r="AP13015">
            <v>363547</v>
          </cell>
          <cell r="AQ13015">
            <v>7005333</v>
          </cell>
          <cell r="AR13015">
            <v>7</v>
          </cell>
          <cell r="AS13015">
            <v>0</v>
          </cell>
          <cell r="AT13015">
            <v>0</v>
          </cell>
          <cell r="AU13015">
            <v>0</v>
          </cell>
          <cell r="AV13015" t="str">
            <v>VIABLE</v>
          </cell>
        </row>
        <row r="13016">
          <cell r="AP13016">
            <v>363550</v>
          </cell>
          <cell r="AQ13016">
            <v>7005334</v>
          </cell>
          <cell r="AR13016">
            <v>7</v>
          </cell>
          <cell r="AS13016">
            <v>0</v>
          </cell>
          <cell r="AT13016">
            <v>0</v>
          </cell>
          <cell r="AU13016">
            <v>0</v>
          </cell>
          <cell r="AV13016" t="str">
            <v>VIABLE</v>
          </cell>
        </row>
        <row r="13017">
          <cell r="AP13017">
            <v>363824</v>
          </cell>
          <cell r="AQ13017">
            <v>7005451</v>
          </cell>
          <cell r="AR13017">
            <v>7</v>
          </cell>
          <cell r="AS13017">
            <v>0</v>
          </cell>
          <cell r="AT13017">
            <v>0</v>
          </cell>
          <cell r="AU13017">
            <v>0</v>
          </cell>
          <cell r="AV13017" t="str">
            <v>VIABLE</v>
          </cell>
        </row>
        <row r="13018">
          <cell r="AP13018">
            <v>363493</v>
          </cell>
          <cell r="AQ13018">
            <v>7005308</v>
          </cell>
          <cell r="AR13018">
            <v>7</v>
          </cell>
          <cell r="AS13018">
            <v>0</v>
          </cell>
          <cell r="AT13018">
            <v>0</v>
          </cell>
          <cell r="AU13018">
            <v>0</v>
          </cell>
          <cell r="AV13018" t="str">
            <v>VIABLE</v>
          </cell>
        </row>
        <row r="13019">
          <cell r="AP13019">
            <v>363780</v>
          </cell>
          <cell r="AQ13019">
            <v>7005435</v>
          </cell>
          <cell r="AR13019">
            <v>7</v>
          </cell>
          <cell r="AS13019">
            <v>0</v>
          </cell>
          <cell r="AT13019">
            <v>0</v>
          </cell>
          <cell r="AU13019">
            <v>0</v>
          </cell>
          <cell r="AV13019" t="str">
            <v>VIABLE</v>
          </cell>
        </row>
        <row r="13020">
          <cell r="AP13020">
            <v>352205</v>
          </cell>
          <cell r="AQ13020">
            <v>7000857</v>
          </cell>
          <cell r="AR13020">
            <v>7</v>
          </cell>
          <cell r="AS13020">
            <v>0</v>
          </cell>
          <cell r="AT13020">
            <v>0</v>
          </cell>
          <cell r="AU13020">
            <v>0</v>
          </cell>
          <cell r="AV13020" t="str">
            <v>VIABLE</v>
          </cell>
        </row>
        <row r="13021">
          <cell r="AP13021">
            <v>352143</v>
          </cell>
          <cell r="AQ13021">
            <v>7000835</v>
          </cell>
          <cell r="AR13021">
            <v>7</v>
          </cell>
          <cell r="AS13021">
            <v>0</v>
          </cell>
          <cell r="AT13021">
            <v>0</v>
          </cell>
          <cell r="AU13021">
            <v>0</v>
          </cell>
          <cell r="AV13021" t="str">
            <v>VIABLE</v>
          </cell>
        </row>
        <row r="13022">
          <cell r="AP13022">
            <v>352296</v>
          </cell>
          <cell r="AQ13022">
            <v>7000891</v>
          </cell>
          <cell r="AR13022">
            <v>7</v>
          </cell>
          <cell r="AS13022">
            <v>0</v>
          </cell>
          <cell r="AT13022">
            <v>0</v>
          </cell>
          <cell r="AU13022">
            <v>0</v>
          </cell>
          <cell r="AV13022" t="str">
            <v>VIABLE</v>
          </cell>
        </row>
        <row r="13023">
          <cell r="AP13023">
            <v>351980</v>
          </cell>
          <cell r="AQ13023">
            <v>50008441</v>
          </cell>
          <cell r="AR13023">
            <v>7</v>
          </cell>
          <cell r="AS13023">
            <v>0</v>
          </cell>
          <cell r="AT13023">
            <v>0</v>
          </cell>
          <cell r="AU13023">
            <v>0</v>
          </cell>
          <cell r="AV13023" t="str">
            <v>VIABLE</v>
          </cell>
        </row>
        <row r="13024">
          <cell r="AP13024">
            <v>353650</v>
          </cell>
          <cell r="AQ13024">
            <v>7001374</v>
          </cell>
          <cell r="AR13024">
            <v>7</v>
          </cell>
          <cell r="AS13024">
            <v>0</v>
          </cell>
          <cell r="AT13024">
            <v>0</v>
          </cell>
          <cell r="AU13024">
            <v>0</v>
          </cell>
          <cell r="AV13024" t="str">
            <v>VIABLE</v>
          </cell>
        </row>
        <row r="13025">
          <cell r="AP13025">
            <v>353848</v>
          </cell>
          <cell r="AQ13025">
            <v>50008374</v>
          </cell>
          <cell r="AR13025">
            <v>7</v>
          </cell>
          <cell r="AS13025">
            <v>0</v>
          </cell>
          <cell r="AT13025">
            <v>0</v>
          </cell>
          <cell r="AU13025">
            <v>0</v>
          </cell>
          <cell r="AV13025" t="str">
            <v>VIABLE</v>
          </cell>
        </row>
        <row r="13026">
          <cell r="AP13026">
            <v>352495</v>
          </cell>
          <cell r="AQ13026">
            <v>7000962</v>
          </cell>
          <cell r="AR13026">
            <v>7</v>
          </cell>
          <cell r="AS13026">
            <v>0</v>
          </cell>
          <cell r="AT13026">
            <v>0</v>
          </cell>
          <cell r="AU13026">
            <v>0</v>
          </cell>
          <cell r="AV13026" t="str">
            <v>VIABLE</v>
          </cell>
        </row>
        <row r="13027">
          <cell r="AP13027">
            <v>473566</v>
          </cell>
          <cell r="AQ13027">
            <v>7008148</v>
          </cell>
          <cell r="AR13027">
            <v>7</v>
          </cell>
          <cell r="AS13027">
            <v>0</v>
          </cell>
          <cell r="AT13027">
            <v>0</v>
          </cell>
          <cell r="AU13027">
            <v>0</v>
          </cell>
          <cell r="AV13027" t="str">
            <v>VIABLE</v>
          </cell>
        </row>
        <row r="13028">
          <cell r="AP13028">
            <v>353200</v>
          </cell>
          <cell r="AQ13028">
            <v>7001218</v>
          </cell>
          <cell r="AR13028">
            <v>7</v>
          </cell>
          <cell r="AS13028">
            <v>0</v>
          </cell>
          <cell r="AT13028">
            <v>0</v>
          </cell>
          <cell r="AU13028">
            <v>0</v>
          </cell>
          <cell r="AV13028" t="str">
            <v>VIABLE</v>
          </cell>
        </row>
        <row r="13029">
          <cell r="AP13029">
            <v>471532</v>
          </cell>
          <cell r="AQ13029">
            <v>7008140</v>
          </cell>
          <cell r="AR13029">
            <v>7</v>
          </cell>
          <cell r="AS13029">
            <v>0</v>
          </cell>
          <cell r="AT13029">
            <v>0</v>
          </cell>
          <cell r="AU13029">
            <v>0</v>
          </cell>
          <cell r="AV13029" t="str">
            <v>VIABLE</v>
          </cell>
        </row>
        <row r="13030">
          <cell r="AP13030">
            <v>353407</v>
          </cell>
          <cell r="AQ13030">
            <v>7001288</v>
          </cell>
          <cell r="AR13030">
            <v>7</v>
          </cell>
          <cell r="AS13030">
            <v>0</v>
          </cell>
          <cell r="AT13030">
            <v>0</v>
          </cell>
          <cell r="AU13030">
            <v>0</v>
          </cell>
          <cell r="AV13030" t="str">
            <v>VIABLE</v>
          </cell>
        </row>
        <row r="13031">
          <cell r="AP13031">
            <v>354637</v>
          </cell>
          <cell r="AQ13031">
            <v>7001747</v>
          </cell>
          <cell r="AR13031">
            <v>7</v>
          </cell>
          <cell r="AS13031">
            <v>0</v>
          </cell>
          <cell r="AT13031">
            <v>0</v>
          </cell>
          <cell r="AU13031">
            <v>0</v>
          </cell>
          <cell r="AV13031" t="str">
            <v>VIABLE</v>
          </cell>
        </row>
        <row r="13032">
          <cell r="AP13032">
            <v>353038</v>
          </cell>
          <cell r="AQ13032">
            <v>7001160</v>
          </cell>
          <cell r="AR13032">
            <v>7</v>
          </cell>
          <cell r="AS13032">
            <v>0</v>
          </cell>
          <cell r="AT13032">
            <v>0</v>
          </cell>
          <cell r="AU13032">
            <v>0</v>
          </cell>
          <cell r="AV13032" t="str">
            <v>VIABLE</v>
          </cell>
        </row>
        <row r="13033">
          <cell r="AP13033">
            <v>353758</v>
          </cell>
          <cell r="AQ13033">
            <v>7001412</v>
          </cell>
          <cell r="AR13033">
            <v>7</v>
          </cell>
          <cell r="AS13033">
            <v>0</v>
          </cell>
          <cell r="AT13033">
            <v>0</v>
          </cell>
          <cell r="AU13033">
            <v>0</v>
          </cell>
          <cell r="AV13033" t="str">
            <v>VIABLE</v>
          </cell>
        </row>
        <row r="13034">
          <cell r="AP13034">
            <v>352040</v>
          </cell>
          <cell r="AQ13034">
            <v>7000798</v>
          </cell>
          <cell r="AR13034">
            <v>7</v>
          </cell>
          <cell r="AS13034">
            <v>0</v>
          </cell>
          <cell r="AT13034">
            <v>0</v>
          </cell>
          <cell r="AU13034">
            <v>0</v>
          </cell>
          <cell r="AV13034" t="str">
            <v>VIABLE</v>
          </cell>
        </row>
        <row r="13035">
          <cell r="AP13035">
            <v>352621</v>
          </cell>
          <cell r="AQ13035">
            <v>7001014</v>
          </cell>
          <cell r="AR13035">
            <v>7</v>
          </cell>
          <cell r="AS13035">
            <v>0</v>
          </cell>
          <cell r="AT13035">
            <v>0</v>
          </cell>
          <cell r="AU13035">
            <v>0</v>
          </cell>
          <cell r="AV13035" t="str">
            <v>VIABLE</v>
          </cell>
        </row>
        <row r="13036">
          <cell r="AP13036">
            <v>354214</v>
          </cell>
          <cell r="AQ13036">
            <v>7001583</v>
          </cell>
          <cell r="AR13036">
            <v>7</v>
          </cell>
          <cell r="AS13036">
            <v>0</v>
          </cell>
          <cell r="AT13036">
            <v>0</v>
          </cell>
          <cell r="AU13036">
            <v>0</v>
          </cell>
          <cell r="AV13036" t="str">
            <v>VIABLE</v>
          </cell>
        </row>
        <row r="13037">
          <cell r="AP13037">
            <v>353314</v>
          </cell>
          <cell r="AQ13037">
            <v>7001257</v>
          </cell>
          <cell r="AR13037">
            <v>7</v>
          </cell>
          <cell r="AS13037">
            <v>0</v>
          </cell>
          <cell r="AT13037">
            <v>0</v>
          </cell>
          <cell r="AU13037">
            <v>0</v>
          </cell>
          <cell r="AV13037" t="str">
            <v>VIABLE</v>
          </cell>
        </row>
        <row r="13038">
          <cell r="AP13038">
            <v>352081</v>
          </cell>
          <cell r="AQ13038">
            <v>7000812</v>
          </cell>
          <cell r="AR13038">
            <v>7</v>
          </cell>
          <cell r="AS13038">
            <v>0</v>
          </cell>
          <cell r="AT13038">
            <v>0</v>
          </cell>
          <cell r="AU13038">
            <v>0</v>
          </cell>
          <cell r="AV13038" t="str">
            <v>VIABLE</v>
          </cell>
        </row>
        <row r="13039">
          <cell r="AP13039">
            <v>353518</v>
          </cell>
          <cell r="AQ13039">
            <v>7001328</v>
          </cell>
          <cell r="AR13039">
            <v>7</v>
          </cell>
          <cell r="AS13039">
            <v>0</v>
          </cell>
          <cell r="AT13039">
            <v>0</v>
          </cell>
          <cell r="AU13039">
            <v>0</v>
          </cell>
          <cell r="AV13039" t="str">
            <v>VIABLE</v>
          </cell>
        </row>
        <row r="13040">
          <cell r="AP13040">
            <v>352945</v>
          </cell>
          <cell r="AQ13040">
            <v>7001127</v>
          </cell>
          <cell r="AR13040">
            <v>7</v>
          </cell>
          <cell r="AS13040">
            <v>0</v>
          </cell>
          <cell r="AT13040">
            <v>0</v>
          </cell>
          <cell r="AU13040">
            <v>0</v>
          </cell>
          <cell r="AV13040" t="str">
            <v>VIABLE</v>
          </cell>
        </row>
        <row r="13041">
          <cell r="AP13041">
            <v>354305</v>
          </cell>
          <cell r="AQ13041">
            <v>7001618</v>
          </cell>
          <cell r="AR13041">
            <v>7</v>
          </cell>
          <cell r="AS13041">
            <v>0</v>
          </cell>
          <cell r="AT13041">
            <v>0</v>
          </cell>
          <cell r="AU13041">
            <v>0</v>
          </cell>
          <cell r="AV13041" t="str">
            <v>VIABLE</v>
          </cell>
        </row>
        <row r="13042">
          <cell r="AP13042">
            <v>353974</v>
          </cell>
          <cell r="AQ13042">
            <v>7001487</v>
          </cell>
          <cell r="AR13042">
            <v>7</v>
          </cell>
          <cell r="AS13042">
            <v>0</v>
          </cell>
          <cell r="AT13042">
            <v>0</v>
          </cell>
          <cell r="AU13042">
            <v>0</v>
          </cell>
          <cell r="AV13042" t="str">
            <v>VIABLE</v>
          </cell>
        </row>
        <row r="13043">
          <cell r="AP13043">
            <v>369494</v>
          </cell>
          <cell r="AQ13043">
            <v>7007652</v>
          </cell>
          <cell r="AR13043">
            <v>7</v>
          </cell>
          <cell r="AS13043">
            <v>0</v>
          </cell>
          <cell r="AT13043">
            <v>0</v>
          </cell>
          <cell r="AU13043">
            <v>0</v>
          </cell>
          <cell r="AV13043" t="str">
            <v>VIABLE</v>
          </cell>
        </row>
        <row r="13044">
          <cell r="AP13044">
            <v>471479</v>
          </cell>
          <cell r="AQ13044">
            <v>7008049</v>
          </cell>
          <cell r="AR13044">
            <v>7</v>
          </cell>
          <cell r="AS13044">
            <v>0</v>
          </cell>
          <cell r="AT13044">
            <v>0</v>
          </cell>
          <cell r="AU13044">
            <v>0</v>
          </cell>
          <cell r="AV13044" t="str">
            <v>VIABLE</v>
          </cell>
        </row>
        <row r="13045">
          <cell r="AP13045">
            <v>369472</v>
          </cell>
          <cell r="AQ13045">
            <v>7007646</v>
          </cell>
          <cell r="AR13045">
            <v>7</v>
          </cell>
          <cell r="AS13045">
            <v>0</v>
          </cell>
          <cell r="AT13045">
            <v>0</v>
          </cell>
          <cell r="AU13045">
            <v>0</v>
          </cell>
          <cell r="AV13045" t="str">
            <v>VIABLE</v>
          </cell>
        </row>
        <row r="13046">
          <cell r="AP13046">
            <v>369480</v>
          </cell>
          <cell r="AQ13046">
            <v>7007648</v>
          </cell>
          <cell r="AR13046">
            <v>7</v>
          </cell>
          <cell r="AS13046">
            <v>0</v>
          </cell>
          <cell r="AT13046">
            <v>0</v>
          </cell>
          <cell r="AU13046">
            <v>0</v>
          </cell>
          <cell r="AV13046" t="str">
            <v>VIABLE</v>
          </cell>
        </row>
        <row r="13047">
          <cell r="AP13047">
            <v>369511</v>
          </cell>
          <cell r="AQ13047">
            <v>7007657</v>
          </cell>
          <cell r="AR13047">
            <v>7</v>
          </cell>
          <cell r="AS13047">
            <v>0</v>
          </cell>
          <cell r="AT13047">
            <v>0</v>
          </cell>
          <cell r="AU13047">
            <v>0</v>
          </cell>
          <cell r="AV13047" t="str">
            <v>VIABLE</v>
          </cell>
        </row>
        <row r="13048">
          <cell r="AP13048">
            <v>369406</v>
          </cell>
          <cell r="AQ13048">
            <v>7007623</v>
          </cell>
          <cell r="AR13048">
            <v>7</v>
          </cell>
          <cell r="AS13048">
            <v>0</v>
          </cell>
          <cell r="AT13048">
            <v>0</v>
          </cell>
          <cell r="AU13048">
            <v>0</v>
          </cell>
          <cell r="AV13048" t="str">
            <v>VIABLE</v>
          </cell>
        </row>
        <row r="13049">
          <cell r="AP13049">
            <v>369632</v>
          </cell>
          <cell r="AQ13049">
            <v>7007699</v>
          </cell>
          <cell r="AR13049">
            <v>7</v>
          </cell>
          <cell r="AS13049">
            <v>0</v>
          </cell>
          <cell r="AT13049">
            <v>0</v>
          </cell>
          <cell r="AU13049">
            <v>0</v>
          </cell>
          <cell r="AV13049" t="str">
            <v>VIABLE</v>
          </cell>
        </row>
        <row r="13050">
          <cell r="AP13050">
            <v>369519</v>
          </cell>
          <cell r="AQ13050">
            <v>7007659</v>
          </cell>
          <cell r="AR13050">
            <v>7</v>
          </cell>
          <cell r="AS13050">
            <v>0</v>
          </cell>
          <cell r="AT13050">
            <v>0</v>
          </cell>
          <cell r="AU13050">
            <v>0</v>
          </cell>
          <cell r="AV13050" t="str">
            <v>VIABLE</v>
          </cell>
        </row>
        <row r="13051">
          <cell r="AP13051">
            <v>369554</v>
          </cell>
          <cell r="AQ13051">
            <v>7007670</v>
          </cell>
          <cell r="AR13051">
            <v>7</v>
          </cell>
          <cell r="AS13051">
            <v>0</v>
          </cell>
          <cell r="AT13051">
            <v>0</v>
          </cell>
          <cell r="AU13051">
            <v>0</v>
          </cell>
          <cell r="AV13051" t="str">
            <v>VIABLE</v>
          </cell>
        </row>
        <row r="13052">
          <cell r="AP13052">
            <v>369684</v>
          </cell>
          <cell r="AQ13052">
            <v>7007720</v>
          </cell>
          <cell r="AR13052">
            <v>7</v>
          </cell>
          <cell r="AS13052">
            <v>0</v>
          </cell>
          <cell r="AT13052">
            <v>0</v>
          </cell>
          <cell r="AU13052">
            <v>0</v>
          </cell>
          <cell r="AV13052" t="str">
            <v>VIABLE</v>
          </cell>
        </row>
        <row r="13053">
          <cell r="AP13053">
            <v>369404</v>
          </cell>
          <cell r="AQ13053">
            <v>7007623</v>
          </cell>
          <cell r="AR13053">
            <v>7</v>
          </cell>
          <cell r="AS13053">
            <v>0</v>
          </cell>
          <cell r="AT13053">
            <v>0</v>
          </cell>
          <cell r="AU13053">
            <v>0</v>
          </cell>
          <cell r="AV13053" t="str">
            <v>VIABLE</v>
          </cell>
        </row>
        <row r="13054">
          <cell r="AP13054">
            <v>369506</v>
          </cell>
          <cell r="AQ13054">
            <v>7007656</v>
          </cell>
          <cell r="AR13054">
            <v>7</v>
          </cell>
          <cell r="AS13054">
            <v>0</v>
          </cell>
          <cell r="AT13054">
            <v>0</v>
          </cell>
          <cell r="AU13054">
            <v>0</v>
          </cell>
          <cell r="AV13054" t="str">
            <v>VIABLE</v>
          </cell>
        </row>
        <row r="13055">
          <cell r="AP13055">
            <v>369492</v>
          </cell>
          <cell r="AQ13055">
            <v>7007652</v>
          </cell>
          <cell r="AR13055">
            <v>7</v>
          </cell>
          <cell r="AS13055">
            <v>0</v>
          </cell>
          <cell r="AT13055">
            <v>0</v>
          </cell>
          <cell r="AU13055">
            <v>0</v>
          </cell>
          <cell r="AV13055" t="str">
            <v>VIABLE</v>
          </cell>
        </row>
        <row r="13056">
          <cell r="AP13056">
            <v>369594</v>
          </cell>
          <cell r="AQ13056">
            <v>7007684</v>
          </cell>
          <cell r="AR13056">
            <v>7</v>
          </cell>
          <cell r="AS13056">
            <v>0</v>
          </cell>
          <cell r="AT13056">
            <v>0</v>
          </cell>
          <cell r="AU13056">
            <v>0</v>
          </cell>
          <cell r="AV13056" t="str">
            <v>VIABLE</v>
          </cell>
        </row>
        <row r="13057">
          <cell r="AP13057">
            <v>369634</v>
          </cell>
          <cell r="AQ13057">
            <v>7007699</v>
          </cell>
          <cell r="AR13057">
            <v>7</v>
          </cell>
          <cell r="AS13057">
            <v>0</v>
          </cell>
          <cell r="AT13057">
            <v>0</v>
          </cell>
          <cell r="AU13057">
            <v>0</v>
          </cell>
          <cell r="AV13057" t="str">
            <v>VIABLE</v>
          </cell>
        </row>
        <row r="13058">
          <cell r="AP13058">
            <v>369470</v>
          </cell>
          <cell r="AQ13058">
            <v>7007646</v>
          </cell>
          <cell r="AR13058">
            <v>7</v>
          </cell>
          <cell r="AS13058">
            <v>0</v>
          </cell>
          <cell r="AT13058">
            <v>0</v>
          </cell>
          <cell r="AU13058">
            <v>0</v>
          </cell>
          <cell r="AV13058" t="str">
            <v>VIABLE</v>
          </cell>
        </row>
        <row r="13059">
          <cell r="AP13059">
            <v>369444</v>
          </cell>
          <cell r="AQ13059">
            <v>7007636</v>
          </cell>
          <cell r="AR13059">
            <v>7</v>
          </cell>
          <cell r="AS13059">
            <v>0</v>
          </cell>
          <cell r="AT13059">
            <v>0</v>
          </cell>
          <cell r="AU13059">
            <v>0</v>
          </cell>
          <cell r="AV13059" t="str">
            <v>VIABLE</v>
          </cell>
        </row>
        <row r="13060">
          <cell r="AP13060">
            <v>369556</v>
          </cell>
          <cell r="AQ13060">
            <v>7007670</v>
          </cell>
          <cell r="AR13060">
            <v>7</v>
          </cell>
          <cell r="AS13060">
            <v>0</v>
          </cell>
          <cell r="AT13060">
            <v>0</v>
          </cell>
          <cell r="AU13060">
            <v>0</v>
          </cell>
          <cell r="AV13060" t="str">
            <v>VIABLE</v>
          </cell>
        </row>
        <row r="13061">
          <cell r="AP13061">
            <v>471480</v>
          </cell>
          <cell r="AQ13061">
            <v>7008049</v>
          </cell>
          <cell r="AR13061">
            <v>7</v>
          </cell>
          <cell r="AS13061">
            <v>0</v>
          </cell>
          <cell r="AT13061">
            <v>0</v>
          </cell>
          <cell r="AU13061">
            <v>0</v>
          </cell>
          <cell r="AV13061" t="str">
            <v>VIABLE</v>
          </cell>
        </row>
        <row r="13062">
          <cell r="AP13062">
            <v>369592</v>
          </cell>
          <cell r="AQ13062">
            <v>7007684</v>
          </cell>
          <cell r="AR13062">
            <v>7</v>
          </cell>
          <cell r="AS13062">
            <v>0</v>
          </cell>
          <cell r="AT13062">
            <v>0</v>
          </cell>
          <cell r="AU13062">
            <v>0</v>
          </cell>
          <cell r="AV13062" t="str">
            <v>VIABLE</v>
          </cell>
        </row>
        <row r="13063">
          <cell r="AP13063">
            <v>369508</v>
          </cell>
          <cell r="AQ13063">
            <v>7007656</v>
          </cell>
          <cell r="AR13063">
            <v>7</v>
          </cell>
          <cell r="AS13063">
            <v>0</v>
          </cell>
          <cell r="AT13063">
            <v>0</v>
          </cell>
          <cell r="AU13063">
            <v>0</v>
          </cell>
          <cell r="AV13063" t="str">
            <v>VIABLE</v>
          </cell>
        </row>
        <row r="13064">
          <cell r="AP13064">
            <v>369521</v>
          </cell>
          <cell r="AQ13064">
            <v>7007659</v>
          </cell>
          <cell r="AR13064">
            <v>7</v>
          </cell>
          <cell r="AS13064">
            <v>0</v>
          </cell>
          <cell r="AT13064">
            <v>0</v>
          </cell>
          <cell r="AU13064">
            <v>0</v>
          </cell>
          <cell r="AV13064" t="str">
            <v>VIABLE</v>
          </cell>
        </row>
        <row r="13065">
          <cell r="AP13065">
            <v>369478</v>
          </cell>
          <cell r="AQ13065">
            <v>7007648</v>
          </cell>
          <cell r="AR13065">
            <v>7</v>
          </cell>
          <cell r="AS13065">
            <v>0</v>
          </cell>
          <cell r="AT13065">
            <v>0</v>
          </cell>
          <cell r="AU13065">
            <v>0</v>
          </cell>
          <cell r="AV13065" t="str">
            <v>VIABLE</v>
          </cell>
        </row>
        <row r="13066">
          <cell r="AP13066">
            <v>369446</v>
          </cell>
          <cell r="AQ13066">
            <v>7007636</v>
          </cell>
          <cell r="AR13066">
            <v>7</v>
          </cell>
          <cell r="AS13066">
            <v>0</v>
          </cell>
          <cell r="AT13066">
            <v>0</v>
          </cell>
          <cell r="AU13066">
            <v>0</v>
          </cell>
          <cell r="AV13066" t="str">
            <v>VIABLE</v>
          </cell>
        </row>
        <row r="13067">
          <cell r="AP13067">
            <v>369513</v>
          </cell>
          <cell r="AQ13067">
            <v>7007657</v>
          </cell>
          <cell r="AR13067">
            <v>7</v>
          </cell>
          <cell r="AS13067">
            <v>0</v>
          </cell>
          <cell r="AT13067">
            <v>0</v>
          </cell>
          <cell r="AU13067">
            <v>0</v>
          </cell>
          <cell r="AV13067" t="str">
            <v>VIABLE</v>
          </cell>
        </row>
        <row r="13068">
          <cell r="AP13068">
            <v>369686</v>
          </cell>
          <cell r="AQ13068">
            <v>7007720</v>
          </cell>
          <cell r="AR13068">
            <v>7</v>
          </cell>
          <cell r="AS13068">
            <v>0</v>
          </cell>
          <cell r="AT13068">
            <v>0</v>
          </cell>
          <cell r="AU13068">
            <v>0</v>
          </cell>
          <cell r="AV13068" t="str">
            <v>VIABLE</v>
          </cell>
        </row>
        <row r="13069">
          <cell r="AP13069">
            <v>362861</v>
          </cell>
          <cell r="AQ13069">
            <v>7005054</v>
          </cell>
          <cell r="AR13069">
            <v>7</v>
          </cell>
          <cell r="AS13069">
            <v>0</v>
          </cell>
          <cell r="AT13069">
            <v>0</v>
          </cell>
          <cell r="AU13069">
            <v>0</v>
          </cell>
          <cell r="AV13069" t="str">
            <v>VIABLE</v>
          </cell>
        </row>
        <row r="13070">
          <cell r="AP13070">
            <v>362106</v>
          </cell>
          <cell r="AQ13070">
            <v>7004757</v>
          </cell>
          <cell r="AR13070">
            <v>7</v>
          </cell>
          <cell r="AS13070">
            <v>0</v>
          </cell>
          <cell r="AT13070">
            <v>0</v>
          </cell>
          <cell r="AU13070">
            <v>0</v>
          </cell>
          <cell r="AV13070" t="str">
            <v>FDL BOSA</v>
          </cell>
        </row>
        <row r="13071">
          <cell r="AP13071">
            <v>362412</v>
          </cell>
          <cell r="AQ13071">
            <v>7004879</v>
          </cell>
          <cell r="AR13071">
            <v>7</v>
          </cell>
          <cell r="AS13071">
            <v>0</v>
          </cell>
          <cell r="AT13071">
            <v>0</v>
          </cell>
          <cell r="AU13071">
            <v>0</v>
          </cell>
          <cell r="AV13071" t="str">
            <v>VIABLE</v>
          </cell>
        </row>
        <row r="13072">
          <cell r="AP13072">
            <v>361968</v>
          </cell>
          <cell r="AQ13072">
            <v>7004703</v>
          </cell>
          <cell r="AR13072">
            <v>7</v>
          </cell>
          <cell r="AS13072">
            <v>0</v>
          </cell>
          <cell r="AT13072">
            <v>0</v>
          </cell>
          <cell r="AU13072">
            <v>0</v>
          </cell>
          <cell r="AV13072" t="str">
            <v>VIABLE</v>
          </cell>
        </row>
        <row r="13073">
          <cell r="AP13073">
            <v>363127</v>
          </cell>
          <cell r="AQ13073">
            <v>7005154</v>
          </cell>
          <cell r="AR13073">
            <v>7</v>
          </cell>
          <cell r="AS13073">
            <v>0</v>
          </cell>
          <cell r="AT13073">
            <v>0</v>
          </cell>
          <cell r="AU13073">
            <v>0</v>
          </cell>
          <cell r="AV13073" t="str">
            <v>VIABLE</v>
          </cell>
        </row>
        <row r="13074">
          <cell r="AP13074">
            <v>361917</v>
          </cell>
          <cell r="AQ13074">
            <v>7004685</v>
          </cell>
          <cell r="AR13074">
            <v>7</v>
          </cell>
          <cell r="AS13074">
            <v>42342</v>
          </cell>
          <cell r="AT13074" t="str">
            <v>IDU-1662-2014 Contratado Construcción IDU Circuito Movilidad  -</v>
          </cell>
          <cell r="AU13074">
            <v>0</v>
          </cell>
          <cell r="AV13074" t="str">
            <v>Proyectos en Factibilidad:Troncal Cali</v>
          </cell>
        </row>
        <row r="13075">
          <cell r="AP13075">
            <v>362657</v>
          </cell>
          <cell r="AQ13075">
            <v>7004975</v>
          </cell>
          <cell r="AR13075">
            <v>7</v>
          </cell>
          <cell r="AS13075">
            <v>0</v>
          </cell>
          <cell r="AT13075">
            <v>0</v>
          </cell>
          <cell r="AU13075">
            <v>0</v>
          </cell>
          <cell r="AV13075" t="str">
            <v>VIABLE</v>
          </cell>
        </row>
        <row r="13076">
          <cell r="AP13076">
            <v>362280</v>
          </cell>
          <cell r="AQ13076">
            <v>7004824</v>
          </cell>
          <cell r="AR13076">
            <v>7</v>
          </cell>
          <cell r="AS13076">
            <v>0</v>
          </cell>
          <cell r="AT13076">
            <v>0</v>
          </cell>
          <cell r="AU13076">
            <v>0</v>
          </cell>
          <cell r="AV13076" t="str">
            <v>VIABLE</v>
          </cell>
        </row>
        <row r="13077">
          <cell r="AP13077">
            <v>361959</v>
          </cell>
          <cell r="AQ13077">
            <v>7004700</v>
          </cell>
          <cell r="AR13077">
            <v>7</v>
          </cell>
          <cell r="AS13077">
            <v>0</v>
          </cell>
          <cell r="AT13077">
            <v>0</v>
          </cell>
          <cell r="AU13077">
            <v>0</v>
          </cell>
          <cell r="AV13077" t="str">
            <v>VIABLE</v>
          </cell>
        </row>
        <row r="13078">
          <cell r="AP13078">
            <v>368453</v>
          </cell>
          <cell r="AQ13078">
            <v>7007281</v>
          </cell>
          <cell r="AR13078">
            <v>7</v>
          </cell>
          <cell r="AS13078">
            <v>0</v>
          </cell>
          <cell r="AT13078">
            <v>0</v>
          </cell>
          <cell r="AU13078">
            <v>0</v>
          </cell>
          <cell r="AV13078" t="str">
            <v>VIABLE</v>
          </cell>
        </row>
        <row r="13079">
          <cell r="AP13079">
            <v>368094</v>
          </cell>
          <cell r="AQ13079">
            <v>7007142</v>
          </cell>
          <cell r="AR13079">
            <v>7</v>
          </cell>
          <cell r="AS13079">
            <v>0</v>
          </cell>
          <cell r="AT13079">
            <v>0</v>
          </cell>
          <cell r="AU13079">
            <v>0</v>
          </cell>
          <cell r="AV13079" t="str">
            <v>VIABLE</v>
          </cell>
        </row>
        <row r="13080">
          <cell r="AP13080">
            <v>367675</v>
          </cell>
          <cell r="AQ13080">
            <v>7006986</v>
          </cell>
          <cell r="AR13080">
            <v>7</v>
          </cell>
          <cell r="AS13080">
            <v>40897</v>
          </cell>
          <cell r="AT13080" t="str">
            <v>UMV-78-2010 Terminado Rehabilitación UAERMV Local  -</v>
          </cell>
          <cell r="AU13080">
            <v>0</v>
          </cell>
          <cell r="AV13080" t="str">
            <v>UAERMV</v>
          </cell>
        </row>
        <row r="13081">
          <cell r="AP13081">
            <v>368456</v>
          </cell>
          <cell r="AQ13081">
            <v>7007282</v>
          </cell>
          <cell r="AR13081">
            <v>7</v>
          </cell>
          <cell r="AS13081">
            <v>0</v>
          </cell>
          <cell r="AT13081">
            <v>0</v>
          </cell>
          <cell r="AU13081">
            <v>0</v>
          </cell>
          <cell r="AV13081" t="str">
            <v>VIABLE</v>
          </cell>
        </row>
        <row r="13082">
          <cell r="AP13082">
            <v>368238</v>
          </cell>
          <cell r="AQ13082">
            <v>7007204</v>
          </cell>
          <cell r="AR13082">
            <v>7</v>
          </cell>
          <cell r="AS13082">
            <v>0</v>
          </cell>
          <cell r="AT13082">
            <v>0</v>
          </cell>
          <cell r="AU13082">
            <v>0</v>
          </cell>
          <cell r="AV13082" t="str">
            <v>VIABLE</v>
          </cell>
        </row>
        <row r="13083">
          <cell r="AP13083">
            <v>368014</v>
          </cell>
          <cell r="AQ13083">
            <v>7007110</v>
          </cell>
          <cell r="AR13083">
            <v>7</v>
          </cell>
          <cell r="AS13083">
            <v>0</v>
          </cell>
          <cell r="AT13083">
            <v>0</v>
          </cell>
          <cell r="AU13083">
            <v>0</v>
          </cell>
          <cell r="AV13083" t="str">
            <v>VIABLE</v>
          </cell>
        </row>
        <row r="13084">
          <cell r="AP13084">
            <v>367917</v>
          </cell>
          <cell r="AQ13084">
            <v>7007075</v>
          </cell>
          <cell r="AR13084">
            <v>7</v>
          </cell>
          <cell r="AS13084">
            <v>40897</v>
          </cell>
          <cell r="AT13084" t="str">
            <v>UMV-78-2010 Terminado Rehabilitación UAERMV Local  -</v>
          </cell>
          <cell r="AU13084">
            <v>0</v>
          </cell>
          <cell r="AV13084" t="str">
            <v>UAERMV</v>
          </cell>
        </row>
        <row r="13085">
          <cell r="AP13085">
            <v>364021</v>
          </cell>
          <cell r="AQ13085">
            <v>7005526</v>
          </cell>
          <cell r="AR13085">
            <v>7</v>
          </cell>
          <cell r="AS13085">
            <v>0</v>
          </cell>
          <cell r="AT13085">
            <v>0</v>
          </cell>
          <cell r="AU13085">
            <v>0</v>
          </cell>
          <cell r="AV13085" t="str">
            <v>VIABLE</v>
          </cell>
        </row>
        <row r="13086">
          <cell r="AP13086">
            <v>364577</v>
          </cell>
          <cell r="AQ13086">
            <v>7005734</v>
          </cell>
          <cell r="AR13086">
            <v>7</v>
          </cell>
          <cell r="AS13086">
            <v>0</v>
          </cell>
          <cell r="AT13086">
            <v>0</v>
          </cell>
          <cell r="AU13086">
            <v>0</v>
          </cell>
          <cell r="AV13086" t="str">
            <v>VIABLE</v>
          </cell>
        </row>
        <row r="13087">
          <cell r="AP13087">
            <v>364238</v>
          </cell>
          <cell r="AQ13087">
            <v>7005606</v>
          </cell>
          <cell r="AR13087">
            <v>7</v>
          </cell>
          <cell r="AS13087">
            <v>0</v>
          </cell>
          <cell r="AT13087">
            <v>0</v>
          </cell>
          <cell r="AU13087">
            <v>0</v>
          </cell>
          <cell r="AV13087" t="str">
            <v>VIABLE</v>
          </cell>
        </row>
        <row r="13088">
          <cell r="AP13088">
            <v>363334</v>
          </cell>
          <cell r="AQ13088">
            <v>7005240</v>
          </cell>
          <cell r="AR13088">
            <v>7</v>
          </cell>
          <cell r="AS13088">
            <v>0</v>
          </cell>
          <cell r="AT13088">
            <v>0</v>
          </cell>
          <cell r="AU13088">
            <v>0</v>
          </cell>
          <cell r="AV13088" t="str">
            <v>VIABLE</v>
          </cell>
        </row>
        <row r="13089">
          <cell r="AP13089">
            <v>363502</v>
          </cell>
          <cell r="AQ13089">
            <v>7005316</v>
          </cell>
          <cell r="AR13089">
            <v>7</v>
          </cell>
          <cell r="AS13089">
            <v>0</v>
          </cell>
          <cell r="AT13089">
            <v>0</v>
          </cell>
          <cell r="AU13089">
            <v>0</v>
          </cell>
          <cell r="AV13089" t="str">
            <v>VIABLE</v>
          </cell>
        </row>
        <row r="13090">
          <cell r="AP13090">
            <v>365163</v>
          </cell>
          <cell r="AQ13090">
            <v>7005966</v>
          </cell>
          <cell r="AR13090">
            <v>7</v>
          </cell>
          <cell r="AS13090">
            <v>0</v>
          </cell>
          <cell r="AT13090">
            <v>0</v>
          </cell>
          <cell r="AU13090">
            <v>0</v>
          </cell>
          <cell r="AV13090" t="str">
            <v>VIABLE</v>
          </cell>
        </row>
        <row r="13091">
          <cell r="AP13091">
            <v>366078</v>
          </cell>
          <cell r="AQ13091">
            <v>7006354</v>
          </cell>
          <cell r="AR13091">
            <v>7</v>
          </cell>
          <cell r="AS13091">
            <v>0</v>
          </cell>
          <cell r="AT13091">
            <v>0</v>
          </cell>
          <cell r="AU13091">
            <v>0</v>
          </cell>
          <cell r="AV13091" t="str">
            <v>VIABLE</v>
          </cell>
        </row>
        <row r="13092">
          <cell r="AP13092">
            <v>366364</v>
          </cell>
          <cell r="AQ13092">
            <v>7006477</v>
          </cell>
          <cell r="AR13092">
            <v>7</v>
          </cell>
          <cell r="AS13092">
            <v>0</v>
          </cell>
          <cell r="AT13092">
            <v>0</v>
          </cell>
          <cell r="AU13092">
            <v>0</v>
          </cell>
          <cell r="AV13092" t="str">
            <v>VIABLE</v>
          </cell>
        </row>
        <row r="13093">
          <cell r="AP13093">
            <v>471484</v>
          </cell>
          <cell r="AQ13093">
            <v>7008054</v>
          </cell>
          <cell r="AR13093">
            <v>7</v>
          </cell>
          <cell r="AS13093">
            <v>0</v>
          </cell>
          <cell r="AT13093">
            <v>0</v>
          </cell>
          <cell r="AU13093">
            <v>0</v>
          </cell>
          <cell r="AV13093" t="str">
            <v>VIABLE</v>
          </cell>
        </row>
        <row r="13094">
          <cell r="AP13094">
            <v>366057</v>
          </cell>
          <cell r="AQ13094">
            <v>7006343</v>
          </cell>
          <cell r="AR13094">
            <v>7</v>
          </cell>
          <cell r="AS13094">
            <v>0</v>
          </cell>
          <cell r="AT13094">
            <v>0</v>
          </cell>
          <cell r="AU13094">
            <v>0</v>
          </cell>
          <cell r="AV13094" t="str">
            <v>VIABLE</v>
          </cell>
        </row>
        <row r="13095">
          <cell r="AP13095">
            <v>366435</v>
          </cell>
          <cell r="AQ13095">
            <v>7006505</v>
          </cell>
          <cell r="AR13095">
            <v>7</v>
          </cell>
          <cell r="AS13095">
            <v>0</v>
          </cell>
          <cell r="AT13095">
            <v>0</v>
          </cell>
          <cell r="AU13095">
            <v>0</v>
          </cell>
          <cell r="AV13095" t="str">
            <v>VIABLE</v>
          </cell>
        </row>
        <row r="13096">
          <cell r="AP13096">
            <v>366459</v>
          </cell>
          <cell r="AQ13096">
            <v>7006513</v>
          </cell>
          <cell r="AR13096">
            <v>7</v>
          </cell>
          <cell r="AS13096">
            <v>41676</v>
          </cell>
          <cell r="AT13096" t="str">
            <v>SD Terminado Rehabilitación UAERMV Circuito Movilidad  -</v>
          </cell>
          <cell r="AU13096">
            <v>0</v>
          </cell>
          <cell r="AV13096" t="str">
            <v>UAERMV</v>
          </cell>
        </row>
        <row r="13097">
          <cell r="AP13097">
            <v>366295</v>
          </cell>
          <cell r="AQ13097">
            <v>7006448</v>
          </cell>
          <cell r="AR13097">
            <v>7</v>
          </cell>
          <cell r="AS13097">
            <v>0</v>
          </cell>
          <cell r="AT13097">
            <v>0</v>
          </cell>
          <cell r="AU13097">
            <v>0</v>
          </cell>
          <cell r="AV13097" t="str">
            <v>VIABLE</v>
          </cell>
        </row>
        <row r="13098">
          <cell r="AP13098">
            <v>91011615</v>
          </cell>
          <cell r="AQ13098">
            <v>30000646</v>
          </cell>
          <cell r="AR13098">
            <v>7</v>
          </cell>
          <cell r="AS13098">
            <v>0</v>
          </cell>
          <cell r="AT13098">
            <v>0</v>
          </cell>
          <cell r="AU13098">
            <v>0</v>
          </cell>
          <cell r="AV13098" t="str">
            <v>VIABLE</v>
          </cell>
        </row>
        <row r="13099">
          <cell r="AP13099">
            <v>366123</v>
          </cell>
          <cell r="AQ13099">
            <v>7006376</v>
          </cell>
          <cell r="AR13099">
            <v>7</v>
          </cell>
          <cell r="AS13099">
            <v>0</v>
          </cell>
          <cell r="AT13099">
            <v>0</v>
          </cell>
          <cell r="AU13099">
            <v>0</v>
          </cell>
          <cell r="AV13099" t="str">
            <v>VIABLE</v>
          </cell>
        </row>
        <row r="13100">
          <cell r="AP13100">
            <v>366015</v>
          </cell>
          <cell r="AQ13100">
            <v>7006325</v>
          </cell>
          <cell r="AR13100">
            <v>7</v>
          </cell>
          <cell r="AS13100">
            <v>0</v>
          </cell>
          <cell r="AT13100">
            <v>0</v>
          </cell>
          <cell r="AU13100">
            <v>0</v>
          </cell>
          <cell r="AV13100" t="str">
            <v>VIABLE</v>
          </cell>
        </row>
        <row r="13101">
          <cell r="AP13101">
            <v>366307</v>
          </cell>
          <cell r="AQ13101">
            <v>7006454</v>
          </cell>
          <cell r="AR13101">
            <v>7</v>
          </cell>
          <cell r="AS13101">
            <v>0</v>
          </cell>
          <cell r="AT13101">
            <v>0</v>
          </cell>
          <cell r="AU13101">
            <v>0</v>
          </cell>
          <cell r="AV13101" t="str">
            <v>VIABLE</v>
          </cell>
        </row>
        <row r="13102">
          <cell r="AP13102">
            <v>366149</v>
          </cell>
          <cell r="AQ13102">
            <v>7006385</v>
          </cell>
          <cell r="AR13102">
            <v>7</v>
          </cell>
          <cell r="AS13102">
            <v>0</v>
          </cell>
          <cell r="AT13102">
            <v>0</v>
          </cell>
          <cell r="AU13102">
            <v>0</v>
          </cell>
          <cell r="AV13102" t="str">
            <v>FDL BOSA</v>
          </cell>
        </row>
        <row r="13103">
          <cell r="AP13103">
            <v>366450</v>
          </cell>
          <cell r="AQ13103">
            <v>7006510</v>
          </cell>
          <cell r="AR13103">
            <v>7</v>
          </cell>
          <cell r="AS13103">
            <v>41676</v>
          </cell>
          <cell r="AT13103" t="str">
            <v>SD Terminado Rehabilitación UAERMV Circuito Movilidad  -</v>
          </cell>
          <cell r="AU13103">
            <v>0</v>
          </cell>
          <cell r="AV13103" t="str">
            <v>UAERMV</v>
          </cell>
        </row>
        <row r="13104">
          <cell r="AP13104">
            <v>366224</v>
          </cell>
          <cell r="AQ13104">
            <v>7006417</v>
          </cell>
          <cell r="AR13104">
            <v>7</v>
          </cell>
          <cell r="AS13104">
            <v>0</v>
          </cell>
          <cell r="AT13104">
            <v>0</v>
          </cell>
          <cell r="AU13104">
            <v>0</v>
          </cell>
          <cell r="AV13104" t="str">
            <v>VIABLE</v>
          </cell>
        </row>
        <row r="13105">
          <cell r="AP13105">
            <v>366453</v>
          </cell>
          <cell r="AQ13105">
            <v>7006511</v>
          </cell>
          <cell r="AR13105">
            <v>7</v>
          </cell>
          <cell r="AS13105">
            <v>0</v>
          </cell>
          <cell r="AT13105">
            <v>0</v>
          </cell>
          <cell r="AU13105">
            <v>0</v>
          </cell>
          <cell r="AV13105" t="str">
            <v>VIABLE</v>
          </cell>
        </row>
        <row r="13106">
          <cell r="AP13106">
            <v>366173</v>
          </cell>
          <cell r="AQ13106">
            <v>7006396</v>
          </cell>
          <cell r="AR13106">
            <v>7</v>
          </cell>
          <cell r="AS13106">
            <v>0</v>
          </cell>
          <cell r="AT13106">
            <v>0</v>
          </cell>
          <cell r="AU13106">
            <v>0</v>
          </cell>
          <cell r="AV13106" t="str">
            <v>VIABLE</v>
          </cell>
        </row>
        <row r="13107">
          <cell r="AP13107">
            <v>366414</v>
          </cell>
          <cell r="AQ13107">
            <v>7006493</v>
          </cell>
          <cell r="AR13107">
            <v>7</v>
          </cell>
          <cell r="AS13107">
            <v>0</v>
          </cell>
          <cell r="AT13107">
            <v>0</v>
          </cell>
          <cell r="AU13107">
            <v>0</v>
          </cell>
          <cell r="AV13107" t="str">
            <v>VIABLE</v>
          </cell>
        </row>
        <row r="13108">
          <cell r="AP13108">
            <v>366429</v>
          </cell>
          <cell r="AQ13108">
            <v>7006501</v>
          </cell>
          <cell r="AR13108">
            <v>7</v>
          </cell>
          <cell r="AS13108">
            <v>42313</v>
          </cell>
          <cell r="AT13108" t="str">
            <v>IDU-73-2008 Terminado Rehabilitación IDU Circuito Movilidad  -</v>
          </cell>
          <cell r="AU13108">
            <v>0</v>
          </cell>
          <cell r="AV13108" t="str">
            <v>IDU</v>
          </cell>
        </row>
        <row r="13109">
          <cell r="AP13109">
            <v>366206</v>
          </cell>
          <cell r="AQ13109">
            <v>7006410</v>
          </cell>
          <cell r="AR13109">
            <v>7</v>
          </cell>
          <cell r="AS13109">
            <v>0</v>
          </cell>
          <cell r="AT13109">
            <v>0</v>
          </cell>
          <cell r="AU13109">
            <v>0</v>
          </cell>
          <cell r="AV13109" t="str">
            <v>VIABLE</v>
          </cell>
        </row>
        <row r="13110">
          <cell r="AP13110">
            <v>471579</v>
          </cell>
          <cell r="AQ13110">
            <v>7008195</v>
          </cell>
          <cell r="AR13110">
            <v>7</v>
          </cell>
          <cell r="AS13110">
            <v>0</v>
          </cell>
          <cell r="AT13110">
            <v>0</v>
          </cell>
          <cell r="AU13110">
            <v>0</v>
          </cell>
          <cell r="AV13110" t="str">
            <v>VIABLE</v>
          </cell>
        </row>
        <row r="13111">
          <cell r="AP13111">
            <v>350453</v>
          </cell>
          <cell r="AQ13111">
            <v>7000146</v>
          </cell>
          <cell r="AR13111">
            <v>7</v>
          </cell>
          <cell r="AS13111">
            <v>0</v>
          </cell>
          <cell r="AT13111">
            <v>0</v>
          </cell>
          <cell r="AU13111">
            <v>0</v>
          </cell>
          <cell r="AV13111" t="str">
            <v>VIABLE</v>
          </cell>
        </row>
        <row r="13112">
          <cell r="AP13112">
            <v>91012619</v>
          </cell>
          <cell r="AQ13112">
            <v>7000113</v>
          </cell>
          <cell r="AR13112">
            <v>7</v>
          </cell>
          <cell r="AS13112">
            <v>0</v>
          </cell>
          <cell r="AT13112">
            <v>0</v>
          </cell>
          <cell r="AU13112">
            <v>0</v>
          </cell>
          <cell r="AV13112" t="str">
            <v>VIABLE</v>
          </cell>
        </row>
        <row r="13113">
          <cell r="AP13113">
            <v>350888</v>
          </cell>
          <cell r="AQ13113">
            <v>7000324</v>
          </cell>
          <cell r="AR13113">
            <v>7</v>
          </cell>
          <cell r="AS13113">
            <v>0</v>
          </cell>
          <cell r="AT13113">
            <v>0</v>
          </cell>
          <cell r="AU13113">
            <v>0</v>
          </cell>
          <cell r="AV13113" t="str">
            <v>VIABLE</v>
          </cell>
        </row>
        <row r="13114">
          <cell r="AP13114">
            <v>350825</v>
          </cell>
          <cell r="AQ13114">
            <v>7000301</v>
          </cell>
          <cell r="AR13114">
            <v>7</v>
          </cell>
          <cell r="AS13114">
            <v>0</v>
          </cell>
          <cell r="AT13114">
            <v>0</v>
          </cell>
          <cell r="AU13114">
            <v>0</v>
          </cell>
          <cell r="AV13114" t="str">
            <v>VIABLE</v>
          </cell>
        </row>
        <row r="13115">
          <cell r="AP13115">
            <v>91012608</v>
          </cell>
          <cell r="AQ13115">
            <v>7000346</v>
          </cell>
          <cell r="AR13115">
            <v>7</v>
          </cell>
          <cell r="AS13115">
            <v>0</v>
          </cell>
          <cell r="AT13115">
            <v>0</v>
          </cell>
          <cell r="AU13115">
            <v>0</v>
          </cell>
          <cell r="AV13115" t="str">
            <v>VIABLE</v>
          </cell>
        </row>
        <row r="13116">
          <cell r="AP13116">
            <v>91012596</v>
          </cell>
          <cell r="AQ13116">
            <v>50006857</v>
          </cell>
          <cell r="AR13116">
            <v>7</v>
          </cell>
          <cell r="AS13116">
            <v>0</v>
          </cell>
          <cell r="AT13116">
            <v>0</v>
          </cell>
          <cell r="AU13116">
            <v>0</v>
          </cell>
          <cell r="AV13116" t="str">
            <v>VIABLE</v>
          </cell>
        </row>
        <row r="13117">
          <cell r="AP13117">
            <v>350234</v>
          </cell>
          <cell r="AQ13117">
            <v>7000087</v>
          </cell>
          <cell r="AR13117">
            <v>7</v>
          </cell>
          <cell r="AS13117">
            <v>0</v>
          </cell>
          <cell r="AT13117">
            <v>0</v>
          </cell>
          <cell r="AU13117">
            <v>0</v>
          </cell>
          <cell r="AV13117" t="str">
            <v>VIABLE</v>
          </cell>
        </row>
        <row r="13118">
          <cell r="AP13118">
            <v>350275</v>
          </cell>
          <cell r="AQ13118">
            <v>7000101</v>
          </cell>
          <cell r="AR13118">
            <v>7</v>
          </cell>
          <cell r="AS13118">
            <v>0</v>
          </cell>
          <cell r="AT13118">
            <v>0</v>
          </cell>
          <cell r="AU13118">
            <v>0</v>
          </cell>
          <cell r="AV13118" t="str">
            <v>VIABLE</v>
          </cell>
        </row>
        <row r="13119">
          <cell r="AP13119">
            <v>91012640</v>
          </cell>
          <cell r="AQ13119">
            <v>7000067</v>
          </cell>
          <cell r="AR13119">
            <v>7</v>
          </cell>
          <cell r="AS13119">
            <v>0</v>
          </cell>
          <cell r="AT13119">
            <v>0</v>
          </cell>
          <cell r="AU13119">
            <v>0</v>
          </cell>
          <cell r="AV13119" t="str">
            <v>VIABLE</v>
          </cell>
        </row>
        <row r="13120">
          <cell r="AP13120">
            <v>91012595</v>
          </cell>
          <cell r="AQ13120">
            <v>50006858</v>
          </cell>
          <cell r="AR13120">
            <v>7</v>
          </cell>
          <cell r="AS13120">
            <v>0</v>
          </cell>
          <cell r="AT13120">
            <v>0</v>
          </cell>
          <cell r="AU13120">
            <v>0</v>
          </cell>
          <cell r="AV13120" t="str">
            <v>VIABLE</v>
          </cell>
        </row>
        <row r="13121">
          <cell r="AP13121">
            <v>91012623</v>
          </cell>
          <cell r="AQ13121">
            <v>7000108</v>
          </cell>
          <cell r="AR13121">
            <v>7</v>
          </cell>
          <cell r="AS13121">
            <v>0</v>
          </cell>
          <cell r="AT13121">
            <v>0</v>
          </cell>
          <cell r="AU13121">
            <v>0</v>
          </cell>
          <cell r="AV13121" t="str">
            <v>VIABLE</v>
          </cell>
        </row>
        <row r="13122">
          <cell r="AP13122">
            <v>350945</v>
          </cell>
          <cell r="AQ13122">
            <v>7000346</v>
          </cell>
          <cell r="AR13122">
            <v>7</v>
          </cell>
          <cell r="AS13122">
            <v>0</v>
          </cell>
          <cell r="AT13122">
            <v>0</v>
          </cell>
          <cell r="AU13122">
            <v>0</v>
          </cell>
          <cell r="AV13122" t="str">
            <v>VIABLE</v>
          </cell>
        </row>
        <row r="13123">
          <cell r="AP13123">
            <v>350649</v>
          </cell>
          <cell r="AQ13123">
            <v>7000234</v>
          </cell>
          <cell r="AR13123">
            <v>7</v>
          </cell>
          <cell r="AS13123">
            <v>0</v>
          </cell>
          <cell r="AT13123">
            <v>0</v>
          </cell>
          <cell r="AU13123">
            <v>0</v>
          </cell>
          <cell r="AV13123" t="str">
            <v>VIABLE</v>
          </cell>
        </row>
        <row r="13124">
          <cell r="AP13124">
            <v>350338</v>
          </cell>
          <cell r="AQ13124">
            <v>7000120</v>
          </cell>
          <cell r="AR13124">
            <v>7</v>
          </cell>
          <cell r="AS13124">
            <v>0</v>
          </cell>
          <cell r="AT13124">
            <v>0</v>
          </cell>
          <cell r="AU13124">
            <v>0</v>
          </cell>
          <cell r="AV13124" t="str">
            <v>VIABLE</v>
          </cell>
        </row>
        <row r="13125">
          <cell r="AP13125">
            <v>350837</v>
          </cell>
          <cell r="AQ13125">
            <v>7000306</v>
          </cell>
          <cell r="AR13125">
            <v>7</v>
          </cell>
          <cell r="AS13125">
            <v>0</v>
          </cell>
          <cell r="AT13125">
            <v>0</v>
          </cell>
          <cell r="AU13125">
            <v>0</v>
          </cell>
          <cell r="AV13125" t="str">
            <v>VIABLE</v>
          </cell>
        </row>
        <row r="13126">
          <cell r="AP13126">
            <v>350789</v>
          </cell>
          <cell r="AQ13126">
            <v>7000289</v>
          </cell>
          <cell r="AR13126">
            <v>7</v>
          </cell>
          <cell r="AS13126">
            <v>0</v>
          </cell>
          <cell r="AT13126">
            <v>0</v>
          </cell>
          <cell r="AU13126">
            <v>0</v>
          </cell>
          <cell r="AV13126" t="str">
            <v>VIABLE</v>
          </cell>
        </row>
        <row r="13127">
          <cell r="AP13127">
            <v>350999</v>
          </cell>
          <cell r="AQ13127">
            <v>7000366</v>
          </cell>
          <cell r="AR13127">
            <v>7</v>
          </cell>
          <cell r="AS13127">
            <v>0</v>
          </cell>
          <cell r="AT13127">
            <v>0</v>
          </cell>
          <cell r="AU13127">
            <v>0</v>
          </cell>
          <cell r="AV13127" t="str">
            <v>VIABLE</v>
          </cell>
        </row>
        <row r="13128">
          <cell r="AP13128">
            <v>350571</v>
          </cell>
          <cell r="AQ13128">
            <v>7000206</v>
          </cell>
          <cell r="AR13128">
            <v>7</v>
          </cell>
          <cell r="AS13128">
            <v>0</v>
          </cell>
          <cell r="AT13128">
            <v>0</v>
          </cell>
          <cell r="AU13128">
            <v>0</v>
          </cell>
          <cell r="AV13128" t="str">
            <v>VIABLE</v>
          </cell>
        </row>
        <row r="13129">
          <cell r="AP13129">
            <v>479817</v>
          </cell>
          <cell r="AQ13129">
            <v>7000276</v>
          </cell>
          <cell r="AR13129">
            <v>7</v>
          </cell>
          <cell r="AS13129">
            <v>0</v>
          </cell>
          <cell r="AT13129">
            <v>0</v>
          </cell>
          <cell r="AU13129">
            <v>0</v>
          </cell>
          <cell r="AV13129" t="str">
            <v>VIABLE</v>
          </cell>
        </row>
        <row r="13130">
          <cell r="AP13130">
            <v>91012627</v>
          </cell>
          <cell r="AQ13130">
            <v>7000120</v>
          </cell>
          <cell r="AR13130">
            <v>7</v>
          </cell>
          <cell r="AS13130">
            <v>0</v>
          </cell>
          <cell r="AT13130">
            <v>0</v>
          </cell>
          <cell r="AU13130">
            <v>0</v>
          </cell>
          <cell r="AV13130" t="str">
            <v>VIABLE</v>
          </cell>
        </row>
        <row r="13131">
          <cell r="AP13131">
            <v>91012611</v>
          </cell>
          <cell r="AQ13131">
            <v>7000366</v>
          </cell>
          <cell r="AR13131">
            <v>7</v>
          </cell>
          <cell r="AS13131">
            <v>0</v>
          </cell>
          <cell r="AT13131">
            <v>0</v>
          </cell>
          <cell r="AU13131">
            <v>0</v>
          </cell>
          <cell r="AV13131" t="str">
            <v>VIABLE</v>
          </cell>
        </row>
        <row r="13132">
          <cell r="AP13132">
            <v>91012622</v>
          </cell>
          <cell r="AQ13132">
            <v>7000101</v>
          </cell>
          <cell r="AR13132">
            <v>7</v>
          </cell>
          <cell r="AS13132">
            <v>0</v>
          </cell>
          <cell r="AT13132">
            <v>0</v>
          </cell>
          <cell r="AU13132">
            <v>0</v>
          </cell>
          <cell r="AV13132" t="str">
            <v>VIABLE</v>
          </cell>
        </row>
        <row r="13133">
          <cell r="AP13133">
            <v>350604</v>
          </cell>
          <cell r="AQ13133">
            <v>7000218</v>
          </cell>
          <cell r="AR13133">
            <v>7</v>
          </cell>
          <cell r="AS13133">
            <v>0</v>
          </cell>
          <cell r="AT13133">
            <v>0</v>
          </cell>
          <cell r="AU13133">
            <v>0</v>
          </cell>
          <cell r="AV13133" t="str">
            <v>VIABLE</v>
          </cell>
        </row>
        <row r="13134">
          <cell r="AP13134">
            <v>350706</v>
          </cell>
          <cell r="AQ13134">
            <v>7000254</v>
          </cell>
          <cell r="AR13134">
            <v>7</v>
          </cell>
          <cell r="AS13134">
            <v>0</v>
          </cell>
          <cell r="AT13134">
            <v>0</v>
          </cell>
          <cell r="AU13134">
            <v>0</v>
          </cell>
          <cell r="AV13134" t="str">
            <v>VIABLE</v>
          </cell>
        </row>
        <row r="13135">
          <cell r="AP13135">
            <v>350252</v>
          </cell>
          <cell r="AQ13135">
            <v>7000094</v>
          </cell>
          <cell r="AR13135">
            <v>7</v>
          </cell>
          <cell r="AS13135">
            <v>0</v>
          </cell>
          <cell r="AT13135">
            <v>0</v>
          </cell>
          <cell r="AU13135">
            <v>0</v>
          </cell>
          <cell r="AV13135" t="str">
            <v>VIABLE</v>
          </cell>
        </row>
        <row r="13136">
          <cell r="AP13136">
            <v>91012624</v>
          </cell>
          <cell r="AQ13136">
            <v>7000325</v>
          </cell>
          <cell r="AR13136">
            <v>7</v>
          </cell>
          <cell r="AS13136">
            <v>0</v>
          </cell>
          <cell r="AT13136">
            <v>0</v>
          </cell>
          <cell r="AU13136">
            <v>0</v>
          </cell>
          <cell r="AV13136" t="str">
            <v>VIABLE</v>
          </cell>
        </row>
        <row r="13137">
          <cell r="AP13137">
            <v>350524</v>
          </cell>
          <cell r="AQ13137">
            <v>7000190</v>
          </cell>
          <cell r="AR13137">
            <v>7</v>
          </cell>
          <cell r="AS13137">
            <v>0</v>
          </cell>
          <cell r="AT13137">
            <v>0</v>
          </cell>
          <cell r="AU13137">
            <v>0</v>
          </cell>
          <cell r="AV13137" t="str">
            <v>VIABLE</v>
          </cell>
        </row>
        <row r="13138">
          <cell r="AP13138">
            <v>91012634</v>
          </cell>
          <cell r="AQ13138">
            <v>7000386</v>
          </cell>
          <cell r="AR13138">
            <v>7</v>
          </cell>
          <cell r="AS13138">
            <v>0</v>
          </cell>
          <cell r="AT13138">
            <v>0</v>
          </cell>
          <cell r="AU13138">
            <v>0</v>
          </cell>
          <cell r="AV13138" t="str">
            <v>VIABLE</v>
          </cell>
        </row>
        <row r="13139">
          <cell r="AP13139">
            <v>479794</v>
          </cell>
          <cell r="AQ13139">
            <v>7000067</v>
          </cell>
          <cell r="AR13139">
            <v>7</v>
          </cell>
          <cell r="AS13139">
            <v>0</v>
          </cell>
          <cell r="AT13139">
            <v>0</v>
          </cell>
          <cell r="AU13139">
            <v>0</v>
          </cell>
          <cell r="AV13139" t="str">
            <v>VIABLE</v>
          </cell>
        </row>
        <row r="13140">
          <cell r="AP13140">
            <v>350634</v>
          </cell>
          <cell r="AQ13140">
            <v>7000228</v>
          </cell>
          <cell r="AR13140">
            <v>7</v>
          </cell>
          <cell r="AS13140">
            <v>0</v>
          </cell>
          <cell r="AT13140">
            <v>0</v>
          </cell>
          <cell r="AU13140">
            <v>0</v>
          </cell>
          <cell r="AV13140" t="str">
            <v>VIABLE</v>
          </cell>
        </row>
        <row r="13141">
          <cell r="AP13141">
            <v>91012635</v>
          </cell>
          <cell r="AQ13141">
            <v>7000138</v>
          </cell>
          <cell r="AR13141">
            <v>7</v>
          </cell>
          <cell r="AS13141">
            <v>0</v>
          </cell>
          <cell r="AT13141">
            <v>0</v>
          </cell>
          <cell r="AU13141">
            <v>0</v>
          </cell>
          <cell r="AV13141" t="str">
            <v>VIABLE</v>
          </cell>
        </row>
        <row r="13142">
          <cell r="AP13142">
            <v>91012620</v>
          </cell>
          <cell r="AQ13142">
            <v>7000094</v>
          </cell>
          <cell r="AR13142">
            <v>7</v>
          </cell>
          <cell r="AS13142">
            <v>0</v>
          </cell>
          <cell r="AT13142">
            <v>0</v>
          </cell>
          <cell r="AU13142">
            <v>0</v>
          </cell>
          <cell r="AV13142" t="str">
            <v>VIABLE</v>
          </cell>
        </row>
        <row r="13143">
          <cell r="AP13143">
            <v>91012609</v>
          </cell>
          <cell r="AQ13143">
            <v>7000146</v>
          </cell>
          <cell r="AR13143">
            <v>7</v>
          </cell>
          <cell r="AS13143">
            <v>0</v>
          </cell>
          <cell r="AT13143">
            <v>0</v>
          </cell>
          <cell r="AU13143">
            <v>0</v>
          </cell>
          <cell r="AV13143" t="str">
            <v>VIABLE</v>
          </cell>
        </row>
        <row r="13144">
          <cell r="AP13144">
            <v>350685</v>
          </cell>
          <cell r="AQ13144">
            <v>7000247</v>
          </cell>
          <cell r="AR13144">
            <v>7</v>
          </cell>
          <cell r="AS13144">
            <v>0</v>
          </cell>
          <cell r="AT13144">
            <v>0</v>
          </cell>
          <cell r="AU13144">
            <v>0</v>
          </cell>
          <cell r="AV13144" t="str">
            <v>VIABLE</v>
          </cell>
        </row>
        <row r="13145">
          <cell r="AP13145">
            <v>350667</v>
          </cell>
          <cell r="AQ13145">
            <v>7000241</v>
          </cell>
          <cell r="AR13145">
            <v>7</v>
          </cell>
          <cell r="AS13145">
            <v>0</v>
          </cell>
          <cell r="AT13145">
            <v>0</v>
          </cell>
          <cell r="AU13145">
            <v>0</v>
          </cell>
          <cell r="AV13145" t="str">
            <v>VIABLE</v>
          </cell>
        </row>
        <row r="13146">
          <cell r="AP13146">
            <v>350483</v>
          </cell>
          <cell r="AQ13146">
            <v>7000176</v>
          </cell>
          <cell r="AR13146">
            <v>7</v>
          </cell>
          <cell r="AS13146">
            <v>0</v>
          </cell>
          <cell r="AT13146">
            <v>0</v>
          </cell>
          <cell r="AU13146">
            <v>0</v>
          </cell>
          <cell r="AV13146" t="str">
            <v>VIABLE</v>
          </cell>
        </row>
        <row r="13147">
          <cell r="AP13147">
            <v>91012636</v>
          </cell>
          <cell r="AQ13147">
            <v>7000386</v>
          </cell>
          <cell r="AR13147">
            <v>7</v>
          </cell>
          <cell r="AS13147">
            <v>0</v>
          </cell>
          <cell r="AT13147">
            <v>0</v>
          </cell>
          <cell r="AU13147">
            <v>0</v>
          </cell>
          <cell r="AV13147" t="str">
            <v>VIABLE</v>
          </cell>
        </row>
        <row r="13148">
          <cell r="AP13148">
            <v>471580</v>
          </cell>
          <cell r="AQ13148">
            <v>7008196</v>
          </cell>
          <cell r="AR13148">
            <v>7</v>
          </cell>
          <cell r="AS13148">
            <v>0</v>
          </cell>
          <cell r="AT13148">
            <v>0</v>
          </cell>
          <cell r="AU13148">
            <v>0</v>
          </cell>
          <cell r="AV13148" t="str">
            <v>VIABLE</v>
          </cell>
        </row>
        <row r="13149">
          <cell r="AP13149">
            <v>350727</v>
          </cell>
          <cell r="AQ13149">
            <v>7000263</v>
          </cell>
          <cell r="AR13149">
            <v>7</v>
          </cell>
          <cell r="AS13149">
            <v>0</v>
          </cell>
          <cell r="AT13149">
            <v>0</v>
          </cell>
          <cell r="AU13149">
            <v>0</v>
          </cell>
          <cell r="AV13149" t="str">
            <v>VIABLE</v>
          </cell>
        </row>
        <row r="13150">
          <cell r="AP13150">
            <v>91012637</v>
          </cell>
          <cell r="AQ13150">
            <v>7000138</v>
          </cell>
          <cell r="AR13150">
            <v>7</v>
          </cell>
          <cell r="AS13150">
            <v>0</v>
          </cell>
          <cell r="AT13150">
            <v>0</v>
          </cell>
          <cell r="AU13150">
            <v>0</v>
          </cell>
          <cell r="AV13150" t="str">
            <v>VIABLE</v>
          </cell>
        </row>
        <row r="13151">
          <cell r="AP13151">
            <v>471578</v>
          </cell>
          <cell r="AQ13151">
            <v>7008194</v>
          </cell>
          <cell r="AR13151">
            <v>7</v>
          </cell>
          <cell r="AS13151">
            <v>0</v>
          </cell>
          <cell r="AT13151">
            <v>0</v>
          </cell>
          <cell r="AU13151">
            <v>0</v>
          </cell>
          <cell r="AV13151" t="str">
            <v>VIABLE</v>
          </cell>
        </row>
        <row r="13152">
          <cell r="AP13152">
            <v>91012612</v>
          </cell>
          <cell r="AQ13152">
            <v>7000146</v>
          </cell>
          <cell r="AR13152">
            <v>7</v>
          </cell>
          <cell r="AS13152">
            <v>0</v>
          </cell>
          <cell r="AT13152">
            <v>0</v>
          </cell>
          <cell r="AU13152">
            <v>0</v>
          </cell>
          <cell r="AV13152" t="str">
            <v>VIABLE</v>
          </cell>
        </row>
        <row r="13153">
          <cell r="AP13153">
            <v>350891</v>
          </cell>
          <cell r="AQ13153">
            <v>7000325</v>
          </cell>
          <cell r="AR13153">
            <v>7</v>
          </cell>
          <cell r="AS13153">
            <v>0</v>
          </cell>
          <cell r="AT13153">
            <v>0</v>
          </cell>
          <cell r="AU13153">
            <v>0</v>
          </cell>
          <cell r="AV13153" t="str">
            <v>VIABLE</v>
          </cell>
        </row>
        <row r="13154">
          <cell r="AP13154">
            <v>91012897</v>
          </cell>
          <cell r="AQ13154">
            <v>7000075</v>
          </cell>
          <cell r="AR13154">
            <v>7</v>
          </cell>
          <cell r="AS13154">
            <v>0</v>
          </cell>
          <cell r="AT13154">
            <v>0</v>
          </cell>
          <cell r="AU13154">
            <v>0</v>
          </cell>
          <cell r="AV13154" t="str">
            <v>VIABLE</v>
          </cell>
        </row>
        <row r="13155">
          <cell r="AP13155">
            <v>350786</v>
          </cell>
          <cell r="AQ13155">
            <v>7000288</v>
          </cell>
          <cell r="AR13155">
            <v>7</v>
          </cell>
          <cell r="AS13155">
            <v>0</v>
          </cell>
          <cell r="AT13155">
            <v>0</v>
          </cell>
          <cell r="AU13155">
            <v>0</v>
          </cell>
          <cell r="AV13155" t="str">
            <v>VIABLE</v>
          </cell>
        </row>
        <row r="13156">
          <cell r="AP13156">
            <v>91012630</v>
          </cell>
          <cell r="AQ13156">
            <v>7000094</v>
          </cell>
          <cell r="AR13156">
            <v>7</v>
          </cell>
          <cell r="AS13156">
            <v>0</v>
          </cell>
          <cell r="AT13156">
            <v>0</v>
          </cell>
          <cell r="AU13156">
            <v>0</v>
          </cell>
          <cell r="AV13156" t="str">
            <v>VIABLE</v>
          </cell>
        </row>
        <row r="13157">
          <cell r="AP13157">
            <v>350298</v>
          </cell>
          <cell r="AQ13157">
            <v>7000108</v>
          </cell>
          <cell r="AR13157">
            <v>7</v>
          </cell>
          <cell r="AS13157">
            <v>0</v>
          </cell>
          <cell r="AT13157">
            <v>0</v>
          </cell>
          <cell r="AU13157">
            <v>0</v>
          </cell>
          <cell r="AV13157" t="str">
            <v>VIABLE</v>
          </cell>
        </row>
        <row r="13158">
          <cell r="AP13158">
            <v>350652</v>
          </cell>
          <cell r="AQ13158">
            <v>7000235</v>
          </cell>
          <cell r="AR13158">
            <v>7</v>
          </cell>
          <cell r="AS13158">
            <v>0</v>
          </cell>
          <cell r="AT13158">
            <v>0</v>
          </cell>
          <cell r="AU13158">
            <v>0</v>
          </cell>
          <cell r="AV13158" t="str">
            <v>VIABLE</v>
          </cell>
        </row>
        <row r="13159">
          <cell r="AP13159">
            <v>350196</v>
          </cell>
          <cell r="AQ13159">
            <v>7000075</v>
          </cell>
          <cell r="AR13159">
            <v>7</v>
          </cell>
          <cell r="AS13159">
            <v>0</v>
          </cell>
          <cell r="AT13159">
            <v>0</v>
          </cell>
          <cell r="AU13159">
            <v>0</v>
          </cell>
          <cell r="AV13159" t="str">
            <v>VIABLE</v>
          </cell>
        </row>
        <row r="13160">
          <cell r="AP13160">
            <v>91012648</v>
          </cell>
          <cell r="AQ13160">
            <v>7000301</v>
          </cell>
          <cell r="AR13160">
            <v>7</v>
          </cell>
          <cell r="AS13160">
            <v>0</v>
          </cell>
          <cell r="AT13160">
            <v>0</v>
          </cell>
          <cell r="AU13160">
            <v>0</v>
          </cell>
          <cell r="AV13160" t="str">
            <v>VIABLE</v>
          </cell>
        </row>
        <row r="13161">
          <cell r="AP13161">
            <v>350315</v>
          </cell>
          <cell r="AQ13161">
            <v>7000113</v>
          </cell>
          <cell r="AR13161">
            <v>7</v>
          </cell>
          <cell r="AS13161">
            <v>0</v>
          </cell>
          <cell r="AT13161">
            <v>0</v>
          </cell>
          <cell r="AU13161">
            <v>0</v>
          </cell>
          <cell r="AV13161" t="str">
            <v>VIABLE</v>
          </cell>
        </row>
        <row r="13162">
          <cell r="AP13162">
            <v>351283</v>
          </cell>
          <cell r="AQ13162">
            <v>7000486</v>
          </cell>
          <cell r="AR13162">
            <v>7</v>
          </cell>
          <cell r="AS13162">
            <v>0</v>
          </cell>
          <cell r="AT13162">
            <v>0</v>
          </cell>
          <cell r="AU13162">
            <v>0</v>
          </cell>
          <cell r="AV13162" t="str">
            <v>VIABLE</v>
          </cell>
        </row>
        <row r="13163">
          <cell r="AP13163">
            <v>91012721</v>
          </cell>
          <cell r="AQ13163">
            <v>50002922</v>
          </cell>
          <cell r="AR13163">
            <v>7</v>
          </cell>
          <cell r="AS13163">
            <v>0</v>
          </cell>
          <cell r="AT13163">
            <v>0</v>
          </cell>
          <cell r="AU13163">
            <v>0</v>
          </cell>
          <cell r="AV13163" t="str">
            <v>VIABLE</v>
          </cell>
        </row>
        <row r="13164">
          <cell r="AP13164">
            <v>351369</v>
          </cell>
          <cell r="AQ13164">
            <v>7000518</v>
          </cell>
          <cell r="AR13164">
            <v>7</v>
          </cell>
          <cell r="AS13164">
            <v>0</v>
          </cell>
          <cell r="AT13164">
            <v>0</v>
          </cell>
          <cell r="AU13164">
            <v>0</v>
          </cell>
          <cell r="AV13164" t="str">
            <v>VIABLE</v>
          </cell>
        </row>
        <row r="13165">
          <cell r="AP13165">
            <v>351184</v>
          </cell>
          <cell r="AQ13165">
            <v>7000438</v>
          </cell>
          <cell r="AR13165">
            <v>7</v>
          </cell>
          <cell r="AS13165">
            <v>0</v>
          </cell>
          <cell r="AT13165">
            <v>0</v>
          </cell>
          <cell r="AU13165">
            <v>0</v>
          </cell>
          <cell r="AV13165" t="str">
            <v>VIABLE</v>
          </cell>
        </row>
        <row r="13166">
          <cell r="AP13166">
            <v>471558</v>
          </cell>
          <cell r="AQ13166">
            <v>7008170</v>
          </cell>
          <cell r="AR13166">
            <v>7</v>
          </cell>
          <cell r="AS13166">
            <v>0</v>
          </cell>
          <cell r="AT13166">
            <v>0</v>
          </cell>
          <cell r="AU13166">
            <v>0</v>
          </cell>
          <cell r="AV13166" t="str">
            <v>VIABLE</v>
          </cell>
        </row>
        <row r="13167">
          <cell r="AP13167">
            <v>91012680</v>
          </cell>
          <cell r="AQ13167">
            <v>50002735</v>
          </cell>
          <cell r="AR13167">
            <v>7</v>
          </cell>
          <cell r="AS13167">
            <v>0</v>
          </cell>
          <cell r="AT13167">
            <v>0</v>
          </cell>
          <cell r="AU13167">
            <v>0</v>
          </cell>
          <cell r="AV13167" t="str">
            <v>VIABLE</v>
          </cell>
        </row>
        <row r="13168">
          <cell r="AP13168">
            <v>351408</v>
          </cell>
          <cell r="AQ13168">
            <v>7000537</v>
          </cell>
          <cell r="AR13168">
            <v>7</v>
          </cell>
          <cell r="AS13168">
            <v>0</v>
          </cell>
          <cell r="AT13168">
            <v>0</v>
          </cell>
          <cell r="AU13168">
            <v>0</v>
          </cell>
          <cell r="AV13168" t="str">
            <v>VIABLE</v>
          </cell>
        </row>
        <row r="13169">
          <cell r="AP13169">
            <v>91012684</v>
          </cell>
          <cell r="AQ13169">
            <v>50002733</v>
          </cell>
          <cell r="AR13169">
            <v>7</v>
          </cell>
          <cell r="AS13169">
            <v>42723</v>
          </cell>
          <cell r="AT13169" t="str">
            <v>SD Terminado Mantenimiento Periódico UAERMV Circuito Movilidad SD -</v>
          </cell>
          <cell r="AU13169">
            <v>0</v>
          </cell>
          <cell r="AV13169" t="str">
            <v>UAERMV</v>
          </cell>
        </row>
        <row r="13170">
          <cell r="AP13170">
            <v>351214</v>
          </cell>
          <cell r="AQ13170">
            <v>7000453</v>
          </cell>
          <cell r="AR13170">
            <v>7</v>
          </cell>
          <cell r="AS13170">
            <v>0</v>
          </cell>
          <cell r="AT13170">
            <v>0</v>
          </cell>
          <cell r="AU13170">
            <v>0</v>
          </cell>
          <cell r="AV13170" t="str">
            <v>VIABLE</v>
          </cell>
        </row>
        <row r="13171">
          <cell r="AP13171">
            <v>351247</v>
          </cell>
          <cell r="AQ13171">
            <v>7000469</v>
          </cell>
          <cell r="AR13171">
            <v>7</v>
          </cell>
          <cell r="AS13171">
            <v>0</v>
          </cell>
          <cell r="AT13171">
            <v>0</v>
          </cell>
          <cell r="AU13171">
            <v>0</v>
          </cell>
          <cell r="AV13171" t="str">
            <v>VIABLE</v>
          </cell>
        </row>
        <row r="13172">
          <cell r="AP13172">
            <v>91012711</v>
          </cell>
          <cell r="AQ13172">
            <v>50002734</v>
          </cell>
          <cell r="AR13172">
            <v>7</v>
          </cell>
          <cell r="AS13172">
            <v>0</v>
          </cell>
          <cell r="AT13172">
            <v>0</v>
          </cell>
          <cell r="AU13172">
            <v>0</v>
          </cell>
          <cell r="AV13172" t="str">
            <v>VIABLE</v>
          </cell>
        </row>
        <row r="13173">
          <cell r="AP13173">
            <v>351446</v>
          </cell>
          <cell r="AQ13173">
            <v>7000563</v>
          </cell>
          <cell r="AR13173">
            <v>7</v>
          </cell>
          <cell r="AS13173">
            <v>0</v>
          </cell>
          <cell r="AT13173">
            <v>0</v>
          </cell>
          <cell r="AU13173">
            <v>0</v>
          </cell>
          <cell r="AV13173" t="str">
            <v>VIABLE</v>
          </cell>
        </row>
        <row r="13174">
          <cell r="AP13174">
            <v>471560</v>
          </cell>
          <cell r="AQ13174">
            <v>7008172</v>
          </cell>
          <cell r="AR13174">
            <v>7</v>
          </cell>
          <cell r="AS13174">
            <v>0</v>
          </cell>
          <cell r="AT13174">
            <v>0</v>
          </cell>
          <cell r="AU13174">
            <v>0</v>
          </cell>
          <cell r="AV13174" t="str">
            <v>VIABLE</v>
          </cell>
        </row>
        <row r="13175">
          <cell r="AP13175">
            <v>529017</v>
          </cell>
          <cell r="AQ13175">
            <v>7008477</v>
          </cell>
          <cell r="AR13175">
            <v>7</v>
          </cell>
          <cell r="AS13175">
            <v>0</v>
          </cell>
          <cell r="AT13175">
            <v>0</v>
          </cell>
          <cell r="AU13175">
            <v>0</v>
          </cell>
          <cell r="AV13175" t="str">
            <v>VIABLE</v>
          </cell>
        </row>
        <row r="13176">
          <cell r="AP13176">
            <v>500140</v>
          </cell>
          <cell r="AQ13176">
            <v>7008364</v>
          </cell>
          <cell r="AR13176">
            <v>7</v>
          </cell>
          <cell r="AS13176">
            <v>0</v>
          </cell>
          <cell r="AT13176">
            <v>0</v>
          </cell>
          <cell r="AU13176">
            <v>0</v>
          </cell>
          <cell r="AV13176" t="str">
            <v>VIABLE</v>
          </cell>
        </row>
        <row r="13177">
          <cell r="AP13177">
            <v>528368</v>
          </cell>
          <cell r="AQ13177">
            <v>7008476</v>
          </cell>
          <cell r="AR13177">
            <v>7</v>
          </cell>
          <cell r="AS13177">
            <v>0</v>
          </cell>
          <cell r="AT13177">
            <v>0</v>
          </cell>
          <cell r="AU13177">
            <v>0</v>
          </cell>
          <cell r="AV13177" t="str">
            <v>VIABLE</v>
          </cell>
        </row>
        <row r="13178">
          <cell r="AP13178">
            <v>820653</v>
          </cell>
          <cell r="AQ13178">
            <v>7008367</v>
          </cell>
          <cell r="AR13178">
            <v>7</v>
          </cell>
          <cell r="AS13178">
            <v>0</v>
          </cell>
          <cell r="AT13178">
            <v>0</v>
          </cell>
          <cell r="AU13178">
            <v>0</v>
          </cell>
          <cell r="AV13178" t="str">
            <v>VIABLE</v>
          </cell>
        </row>
        <row r="13179">
          <cell r="AP13179">
            <v>500143</v>
          </cell>
          <cell r="AQ13179">
            <v>7008366</v>
          </cell>
          <cell r="AR13179">
            <v>7</v>
          </cell>
          <cell r="AS13179">
            <v>0</v>
          </cell>
          <cell r="AT13179">
            <v>0</v>
          </cell>
          <cell r="AU13179">
            <v>0</v>
          </cell>
          <cell r="AV13179" t="str">
            <v>VIABLE</v>
          </cell>
        </row>
        <row r="13180">
          <cell r="AP13180">
            <v>817530</v>
          </cell>
          <cell r="AQ13180">
            <v>7008475</v>
          </cell>
          <cell r="AR13180">
            <v>7</v>
          </cell>
          <cell r="AS13180">
            <v>0</v>
          </cell>
          <cell r="AT13180">
            <v>0</v>
          </cell>
          <cell r="AU13180">
            <v>0</v>
          </cell>
          <cell r="AV13180" t="str">
            <v>VIABLE</v>
          </cell>
        </row>
        <row r="13181">
          <cell r="AP13181">
            <v>500141</v>
          </cell>
          <cell r="AQ13181">
            <v>7008365</v>
          </cell>
          <cell r="AR13181">
            <v>7</v>
          </cell>
          <cell r="AS13181">
            <v>0</v>
          </cell>
          <cell r="AT13181">
            <v>0</v>
          </cell>
          <cell r="AU13181">
            <v>0</v>
          </cell>
          <cell r="AV13181" t="str">
            <v>VIABLE</v>
          </cell>
        </row>
        <row r="13182">
          <cell r="AP13182">
            <v>363065</v>
          </cell>
          <cell r="AQ13182">
            <v>7005127</v>
          </cell>
          <cell r="AR13182">
            <v>7</v>
          </cell>
          <cell r="AS13182">
            <v>42313</v>
          </cell>
          <cell r="AT13182" t="str">
            <v>IDU-062-2012 Terminado Rehabilitación IDU Circuito Movilidad  -</v>
          </cell>
          <cell r="AU13182">
            <v>0</v>
          </cell>
          <cell r="AV13182" t="str">
            <v>IDU</v>
          </cell>
        </row>
        <row r="13183">
          <cell r="AP13183">
            <v>363003</v>
          </cell>
          <cell r="AQ13183">
            <v>7005107</v>
          </cell>
          <cell r="AR13183">
            <v>7</v>
          </cell>
          <cell r="AS13183">
            <v>42313</v>
          </cell>
          <cell r="AT13183" t="str">
            <v>IDU-062-2012 Terminado Rehabilitación IDU Circuito Movilidad  -Calzada 2-POLIZA ESTABILIDAD ACTIVA</v>
          </cell>
          <cell r="AU13183">
            <v>44018</v>
          </cell>
          <cell r="AV13183" t="str">
            <v>IDU</v>
          </cell>
        </row>
        <row r="13184">
          <cell r="AP13184">
            <v>91022575</v>
          </cell>
          <cell r="AQ13184">
            <v>7008996</v>
          </cell>
          <cell r="AR13184">
            <v>7</v>
          </cell>
          <cell r="AS13184">
            <v>0</v>
          </cell>
          <cell r="AT13184">
            <v>0</v>
          </cell>
          <cell r="AU13184">
            <v>0</v>
          </cell>
          <cell r="AV13184" t="str">
            <v>VIABLE</v>
          </cell>
        </row>
        <row r="13185">
          <cell r="AP13185">
            <v>363018</v>
          </cell>
          <cell r="AQ13185">
            <v>7005112</v>
          </cell>
          <cell r="AR13185">
            <v>7</v>
          </cell>
          <cell r="AS13185">
            <v>42313</v>
          </cell>
          <cell r="AT13185" t="str">
            <v>IDU-062-2012 Terminado Rehabilitación IDU Circuito Movilidad  -Calzada 2-POLIZA ESTABILIDAD ACTIVA</v>
          </cell>
          <cell r="AU13185">
            <v>44018</v>
          </cell>
          <cell r="AV13185" t="str">
            <v>POLIZA ACTIVA</v>
          </cell>
        </row>
        <row r="13186">
          <cell r="AP13186">
            <v>363044</v>
          </cell>
          <cell r="AQ13186">
            <v>7005120</v>
          </cell>
          <cell r="AR13186">
            <v>7</v>
          </cell>
          <cell r="AS13186">
            <v>42313</v>
          </cell>
          <cell r="AT13186" t="str">
            <v>IDU-062-2012 Terminado Rehabilitación IDU Circuito Movilidad  -Calzada 2-POLIZA ESTABILIDAD ACTIVA</v>
          </cell>
          <cell r="AU13186">
            <v>44018</v>
          </cell>
          <cell r="AV13186" t="str">
            <v>POLIZA ACTIVA</v>
          </cell>
        </row>
        <row r="13187">
          <cell r="AP13187">
            <v>362991</v>
          </cell>
          <cell r="AQ13187">
            <v>7005102</v>
          </cell>
          <cell r="AR13187">
            <v>7</v>
          </cell>
          <cell r="AS13187">
            <v>42313</v>
          </cell>
          <cell r="AT13187" t="str">
            <v>IDU-062-2012 Terminado Rehabilitación IDU Circuito Movilidad  -Calzada 2-POLIZA ESTABILIDAD ACTIVA</v>
          </cell>
          <cell r="AU13187">
            <v>44018</v>
          </cell>
          <cell r="AV13187" t="str">
            <v>POLIZA ACTIVA</v>
          </cell>
        </row>
        <row r="13188">
          <cell r="AP13188">
            <v>363074</v>
          </cell>
          <cell r="AQ13188">
            <v>7005131</v>
          </cell>
          <cell r="AR13188">
            <v>7</v>
          </cell>
          <cell r="AS13188">
            <v>42313</v>
          </cell>
          <cell r="AT13188" t="str">
            <v>IDU-062-2012 Terminado Rehabilitación IDU Circuito Movilidad  -Calzada 2-POLIZA ESTABILIDAD ACTIVA</v>
          </cell>
          <cell r="AU13188">
            <v>44018</v>
          </cell>
          <cell r="AV13188" t="str">
            <v>POLIZA ACTIVA</v>
          </cell>
        </row>
        <row r="13189">
          <cell r="AP13189">
            <v>363148</v>
          </cell>
          <cell r="AQ13189">
            <v>7005161</v>
          </cell>
          <cell r="AR13189">
            <v>7</v>
          </cell>
          <cell r="AS13189">
            <v>42313</v>
          </cell>
          <cell r="AT13189" t="str">
            <v>IDU-73-2008 Terminado Acciones de Movilidad IDU Circuito Movilidad  -Calzada2-POLIZA ESTABILIDAD ACTIVA</v>
          </cell>
          <cell r="AU13189">
            <v>42962</v>
          </cell>
          <cell r="AV13189" t="str">
            <v>POLIZA ACTIVA</v>
          </cell>
        </row>
        <row r="13190">
          <cell r="AP13190">
            <v>362967</v>
          </cell>
          <cell r="AQ13190">
            <v>7005092</v>
          </cell>
          <cell r="AR13190">
            <v>7</v>
          </cell>
          <cell r="AS13190">
            <v>42313</v>
          </cell>
          <cell r="AT13190" t="str">
            <v>IDU-062-2012 Terminado Rehabilitación IDU Circuito Movilidad  -Calzada 2-POLIZA ESTABILIDAD ACTIVA</v>
          </cell>
          <cell r="AU13190">
            <v>44018</v>
          </cell>
          <cell r="AV13190" t="str">
            <v>POLIZA ACTIVA</v>
          </cell>
        </row>
        <row r="13191">
          <cell r="AP13191">
            <v>471602</v>
          </cell>
          <cell r="AQ13191">
            <v>7008217</v>
          </cell>
          <cell r="AR13191">
            <v>7</v>
          </cell>
          <cell r="AS13191">
            <v>0</v>
          </cell>
          <cell r="AT13191">
            <v>0</v>
          </cell>
          <cell r="AU13191">
            <v>0</v>
          </cell>
          <cell r="AV13191" t="str">
            <v>VIABLE</v>
          </cell>
        </row>
        <row r="13192">
          <cell r="AP13192">
            <v>363154</v>
          </cell>
          <cell r="AQ13192">
            <v>7005163</v>
          </cell>
          <cell r="AR13192">
            <v>7</v>
          </cell>
          <cell r="AS13192">
            <v>42313</v>
          </cell>
          <cell r="AT13192" t="str">
            <v>IDU-73-2008 Terminado Rehabilitación IDU Circuito Movilidad  -Calzada2-POLIZA ESTABILIDAD ACTIVA</v>
          </cell>
          <cell r="AU13192">
            <v>42962</v>
          </cell>
          <cell r="AV13192" t="str">
            <v>POLIZA ACTIVA</v>
          </cell>
        </row>
        <row r="13193">
          <cell r="AP13193">
            <v>363095</v>
          </cell>
          <cell r="AQ13193">
            <v>7005142</v>
          </cell>
          <cell r="AR13193">
            <v>7</v>
          </cell>
          <cell r="AS13193">
            <v>42313</v>
          </cell>
          <cell r="AT13193" t="str">
            <v>IDU-062-2012 Terminado Rehabilitación IDU Circuito Movilidad  -Calzada 2-POLIZA ESTABILIDAD ACTIVA</v>
          </cell>
          <cell r="AU13193">
            <v>44018</v>
          </cell>
          <cell r="AV13193" t="str">
            <v>POLIZA ACTIVA</v>
          </cell>
        </row>
        <row r="13194">
          <cell r="AP13194">
            <v>471460</v>
          </cell>
          <cell r="AQ13194">
            <v>7008025</v>
          </cell>
          <cell r="AR13194">
            <v>7</v>
          </cell>
          <cell r="AS13194">
            <v>42313</v>
          </cell>
          <cell r="AT13194" t="str">
            <v>IDU-73-2008 Terminado Rehabilitación IDU Circuito Movilidad  -Calzada2-POLIZA ESTABILIDAD ACTIVA</v>
          </cell>
          <cell r="AU13194">
            <v>42962</v>
          </cell>
          <cell r="AV13194" t="str">
            <v>POLIZA ACTIVA</v>
          </cell>
        </row>
        <row r="13195">
          <cell r="AP13195">
            <v>363113</v>
          </cell>
          <cell r="AQ13195">
            <v>7005148</v>
          </cell>
          <cell r="AR13195">
            <v>7</v>
          </cell>
          <cell r="AS13195">
            <v>42313</v>
          </cell>
          <cell r="AT13195" t="str">
            <v>IDU-73-2008 Terminado Acciones de Movilidad IDU Circuito Movilidad  -Calzada2-POLIZA ESTABILIDAD ACTIVA</v>
          </cell>
          <cell r="AU13195">
            <v>42962</v>
          </cell>
          <cell r="AV13195" t="str">
            <v>POLIZA ACTIVA</v>
          </cell>
        </row>
        <row r="13196">
          <cell r="AP13196">
            <v>366843</v>
          </cell>
          <cell r="AQ13196">
            <v>7006662</v>
          </cell>
          <cell r="AR13196">
            <v>7</v>
          </cell>
          <cell r="AS13196">
            <v>0</v>
          </cell>
          <cell r="AT13196">
            <v>0</v>
          </cell>
          <cell r="AU13196">
            <v>0</v>
          </cell>
          <cell r="AV13196" t="str">
            <v>VIABLE</v>
          </cell>
        </row>
        <row r="13197">
          <cell r="AP13197">
            <v>365720</v>
          </cell>
          <cell r="AQ13197">
            <v>7006190</v>
          </cell>
          <cell r="AR13197">
            <v>7</v>
          </cell>
          <cell r="AS13197">
            <v>0</v>
          </cell>
          <cell r="AT13197">
            <v>0</v>
          </cell>
          <cell r="AU13197">
            <v>0</v>
          </cell>
          <cell r="AV13197" t="str">
            <v>VIABLE</v>
          </cell>
        </row>
        <row r="13198">
          <cell r="AP13198">
            <v>365580</v>
          </cell>
          <cell r="AQ13198">
            <v>7006127</v>
          </cell>
          <cell r="AR13198">
            <v>7</v>
          </cell>
          <cell r="AS13198">
            <v>0</v>
          </cell>
          <cell r="AT13198">
            <v>0</v>
          </cell>
          <cell r="AU13198">
            <v>0</v>
          </cell>
          <cell r="AV13198" t="str">
            <v>VIABLE</v>
          </cell>
        </row>
        <row r="13199">
          <cell r="AP13199">
            <v>365956</v>
          </cell>
          <cell r="AQ13199">
            <v>7006303</v>
          </cell>
          <cell r="AR13199">
            <v>7</v>
          </cell>
          <cell r="AS13199">
            <v>0</v>
          </cell>
          <cell r="AT13199">
            <v>0</v>
          </cell>
          <cell r="AU13199">
            <v>0</v>
          </cell>
          <cell r="AV13199" t="str">
            <v>VIABLE</v>
          </cell>
        </row>
        <row r="13200">
          <cell r="AP13200">
            <v>367191</v>
          </cell>
          <cell r="AQ13200">
            <v>7006797</v>
          </cell>
          <cell r="AR13200">
            <v>7</v>
          </cell>
          <cell r="AS13200">
            <v>0</v>
          </cell>
          <cell r="AT13200">
            <v>0</v>
          </cell>
          <cell r="AU13200">
            <v>0</v>
          </cell>
          <cell r="AV13200" t="str">
            <v>VIABLE</v>
          </cell>
        </row>
        <row r="13201">
          <cell r="AP13201">
            <v>365536</v>
          </cell>
          <cell r="AQ13201">
            <v>7006110</v>
          </cell>
          <cell r="AR13201">
            <v>7</v>
          </cell>
          <cell r="AS13201">
            <v>42153</v>
          </cell>
          <cell r="AT13201" t="str">
            <v>SD Terminado Acciones de Movilidad UAERMV Circuito Movilidad  -</v>
          </cell>
          <cell r="AU13201">
            <v>0</v>
          </cell>
          <cell r="AV13201" t="str">
            <v>VIABLE</v>
          </cell>
        </row>
        <row r="13202">
          <cell r="AP13202">
            <v>365649</v>
          </cell>
          <cell r="AQ13202">
            <v>7006157</v>
          </cell>
          <cell r="AR13202">
            <v>7</v>
          </cell>
          <cell r="AS13202">
            <v>0</v>
          </cell>
          <cell r="AT13202">
            <v>0</v>
          </cell>
          <cell r="AU13202">
            <v>0</v>
          </cell>
          <cell r="AV13202" t="str">
            <v>VIABLE</v>
          </cell>
        </row>
        <row r="13203">
          <cell r="AP13203">
            <v>367432</v>
          </cell>
          <cell r="AQ13203">
            <v>7006889</v>
          </cell>
          <cell r="AR13203">
            <v>7</v>
          </cell>
          <cell r="AS13203">
            <v>0</v>
          </cell>
          <cell r="AT13203">
            <v>0</v>
          </cell>
          <cell r="AU13203">
            <v>0</v>
          </cell>
          <cell r="AV13203" t="str">
            <v>VIABLE</v>
          </cell>
        </row>
        <row r="13204">
          <cell r="AP13204">
            <v>365958</v>
          </cell>
          <cell r="AQ13204">
            <v>7006303</v>
          </cell>
          <cell r="AR13204">
            <v>7</v>
          </cell>
          <cell r="AS13204">
            <v>0</v>
          </cell>
          <cell r="AT13204">
            <v>0</v>
          </cell>
          <cell r="AU13204">
            <v>0</v>
          </cell>
          <cell r="AV13204" t="str">
            <v>VIABLE</v>
          </cell>
        </row>
        <row r="13205">
          <cell r="AP13205">
            <v>366376</v>
          </cell>
          <cell r="AQ13205">
            <v>7006481</v>
          </cell>
          <cell r="AR13205">
            <v>7</v>
          </cell>
          <cell r="AS13205">
            <v>0</v>
          </cell>
          <cell r="AT13205">
            <v>0</v>
          </cell>
          <cell r="AU13205">
            <v>0</v>
          </cell>
          <cell r="AV13205" t="str">
            <v>VIABLE</v>
          </cell>
        </row>
        <row r="13206">
          <cell r="AP13206">
            <v>367434</v>
          </cell>
          <cell r="AQ13206">
            <v>7006889</v>
          </cell>
          <cell r="AR13206">
            <v>7</v>
          </cell>
          <cell r="AS13206">
            <v>0</v>
          </cell>
          <cell r="AT13206">
            <v>0</v>
          </cell>
          <cell r="AU13206">
            <v>0</v>
          </cell>
          <cell r="AV13206" t="str">
            <v>VIABLE</v>
          </cell>
        </row>
        <row r="13207">
          <cell r="AP13207">
            <v>365684</v>
          </cell>
          <cell r="AQ13207">
            <v>7006173</v>
          </cell>
          <cell r="AR13207">
            <v>7</v>
          </cell>
          <cell r="AS13207">
            <v>0</v>
          </cell>
          <cell r="AT13207">
            <v>0</v>
          </cell>
          <cell r="AU13207">
            <v>0</v>
          </cell>
          <cell r="AV13207" t="str">
            <v>VIABLE</v>
          </cell>
        </row>
        <row r="13208">
          <cell r="AP13208">
            <v>365616</v>
          </cell>
          <cell r="AQ13208">
            <v>7006142</v>
          </cell>
          <cell r="AR13208">
            <v>7</v>
          </cell>
          <cell r="AS13208">
            <v>0</v>
          </cell>
          <cell r="AT13208">
            <v>0</v>
          </cell>
          <cell r="AU13208">
            <v>0</v>
          </cell>
          <cell r="AV13208" t="str">
            <v>VIABLE</v>
          </cell>
        </row>
        <row r="13209">
          <cell r="AP13209">
            <v>367193</v>
          </cell>
          <cell r="AQ13209">
            <v>7006797</v>
          </cell>
          <cell r="AR13209">
            <v>7</v>
          </cell>
          <cell r="AS13209">
            <v>0</v>
          </cell>
          <cell r="AT13209">
            <v>0</v>
          </cell>
          <cell r="AU13209">
            <v>0</v>
          </cell>
          <cell r="AV13209" t="str">
            <v>VIABLE</v>
          </cell>
        </row>
        <row r="13210">
          <cell r="AP13210">
            <v>366845</v>
          </cell>
          <cell r="AQ13210">
            <v>7006662</v>
          </cell>
          <cell r="AR13210">
            <v>7</v>
          </cell>
          <cell r="AS13210">
            <v>0</v>
          </cell>
          <cell r="AT13210">
            <v>0</v>
          </cell>
          <cell r="AU13210">
            <v>0</v>
          </cell>
          <cell r="AV13210" t="str">
            <v>VIABLE</v>
          </cell>
        </row>
        <row r="13211">
          <cell r="AP13211">
            <v>366378</v>
          </cell>
          <cell r="AQ13211">
            <v>7006481</v>
          </cell>
          <cell r="AR13211">
            <v>7</v>
          </cell>
          <cell r="AS13211">
            <v>0</v>
          </cell>
          <cell r="AT13211">
            <v>0</v>
          </cell>
          <cell r="AU13211">
            <v>0</v>
          </cell>
          <cell r="AV13211" t="str">
            <v>VIABLE</v>
          </cell>
        </row>
        <row r="13212">
          <cell r="AP13212">
            <v>369620</v>
          </cell>
          <cell r="AQ13212">
            <v>7007695</v>
          </cell>
          <cell r="AR13212">
            <v>7</v>
          </cell>
          <cell r="AS13212">
            <v>0</v>
          </cell>
          <cell r="AT13212">
            <v>0</v>
          </cell>
          <cell r="AU13212">
            <v>0</v>
          </cell>
          <cell r="AV13212" t="str">
            <v>VIABLE</v>
          </cell>
        </row>
        <row r="13213">
          <cell r="AP13213">
            <v>368703</v>
          </cell>
          <cell r="AQ13213">
            <v>7007372</v>
          </cell>
          <cell r="AR13213">
            <v>7</v>
          </cell>
          <cell r="AS13213">
            <v>42313</v>
          </cell>
          <cell r="AT13213" t="str">
            <v>IDU-73-2008 Terminado Rehabilitación IDU Circuito Movilidad  -Calzada2-POLIZA ESTABILIDAD ACTIVA</v>
          </cell>
          <cell r="AU13213">
            <v>42962</v>
          </cell>
          <cell r="AV13213" t="str">
            <v>POLIZA ACTIVA</v>
          </cell>
        </row>
        <row r="13214">
          <cell r="AP13214">
            <v>369062</v>
          </cell>
          <cell r="AQ13214">
            <v>7007489</v>
          </cell>
          <cell r="AR13214">
            <v>7</v>
          </cell>
          <cell r="AS13214">
            <v>0</v>
          </cell>
          <cell r="AT13214">
            <v>0</v>
          </cell>
          <cell r="AU13214">
            <v>0</v>
          </cell>
          <cell r="AV13214" t="str">
            <v>VIABLE</v>
          </cell>
        </row>
        <row r="13215">
          <cell r="AP13215">
            <v>368833</v>
          </cell>
          <cell r="AQ13215">
            <v>7007415</v>
          </cell>
          <cell r="AR13215">
            <v>7</v>
          </cell>
          <cell r="AS13215">
            <v>42313</v>
          </cell>
          <cell r="AT13215" t="str">
            <v>IDU-73-2008 Terminado Construcción IDU Circuito Movilidad  -Calzada2-POLIZA ESTABILIDAD ACTIVA</v>
          </cell>
          <cell r="AU13215">
            <v>42962</v>
          </cell>
          <cell r="AV13215" t="str">
            <v>POLIZA ACTIVA</v>
          </cell>
        </row>
        <row r="13216">
          <cell r="AP13216">
            <v>369951</v>
          </cell>
          <cell r="AQ13216">
            <v>7007820</v>
          </cell>
          <cell r="AR13216">
            <v>7</v>
          </cell>
          <cell r="AS13216">
            <v>0</v>
          </cell>
          <cell r="AT13216">
            <v>0</v>
          </cell>
          <cell r="AU13216">
            <v>0</v>
          </cell>
          <cell r="AV13216" t="str">
            <v>VIABLE</v>
          </cell>
        </row>
        <row r="13217">
          <cell r="AP13217">
            <v>368974</v>
          </cell>
          <cell r="AQ13217">
            <v>7007459</v>
          </cell>
          <cell r="AR13217">
            <v>7</v>
          </cell>
          <cell r="AS13217">
            <v>0</v>
          </cell>
          <cell r="AT13217">
            <v>0</v>
          </cell>
          <cell r="AU13217">
            <v>0</v>
          </cell>
          <cell r="AV13217" t="str">
            <v>VIABLE</v>
          </cell>
        </row>
        <row r="13218">
          <cell r="AP13218">
            <v>91011555</v>
          </cell>
          <cell r="AQ13218">
            <v>7007722</v>
          </cell>
          <cell r="AR13218">
            <v>7</v>
          </cell>
          <cell r="AS13218">
            <v>0</v>
          </cell>
          <cell r="AT13218">
            <v>0</v>
          </cell>
          <cell r="AU13218">
            <v>0</v>
          </cell>
          <cell r="AV13218" t="str">
            <v>VIABLE</v>
          </cell>
        </row>
        <row r="13219">
          <cell r="AP13219">
            <v>369401</v>
          </cell>
          <cell r="AQ13219">
            <v>7007622</v>
          </cell>
          <cell r="AR13219">
            <v>7</v>
          </cell>
          <cell r="AS13219">
            <v>0</v>
          </cell>
          <cell r="AT13219">
            <v>0</v>
          </cell>
          <cell r="AU13219">
            <v>0</v>
          </cell>
          <cell r="AV13219" t="str">
            <v>VIABLE</v>
          </cell>
        </row>
        <row r="13220">
          <cell r="AP13220">
            <v>369207</v>
          </cell>
          <cell r="AQ13220">
            <v>7007547</v>
          </cell>
          <cell r="AR13220">
            <v>7</v>
          </cell>
          <cell r="AS13220">
            <v>0</v>
          </cell>
          <cell r="AT13220">
            <v>0</v>
          </cell>
          <cell r="AU13220">
            <v>0</v>
          </cell>
          <cell r="AV13220" t="str">
            <v>VIABLE</v>
          </cell>
        </row>
        <row r="13221">
          <cell r="AP13221">
            <v>368895</v>
          </cell>
          <cell r="AQ13221">
            <v>7007434</v>
          </cell>
          <cell r="AR13221">
            <v>7</v>
          </cell>
          <cell r="AS13221">
            <v>42962</v>
          </cell>
          <cell r="AT13221" t="str">
            <v>Calzada2-POLIZA ESTABILIDAD ACTIVA</v>
          </cell>
          <cell r="AU13221">
            <v>0</v>
          </cell>
          <cell r="AV13221" t="str">
            <v>POLIZA ACTIVA</v>
          </cell>
        </row>
        <row r="13222">
          <cell r="AP13222">
            <v>368727</v>
          </cell>
          <cell r="AQ13222">
            <v>7007380</v>
          </cell>
          <cell r="AR13222">
            <v>7</v>
          </cell>
          <cell r="AS13222">
            <v>42313</v>
          </cell>
          <cell r="AT13222" t="str">
            <v>IDU-73-2008 Terminado Construcción IDU Circuito Movilidad  -Calzada2-POLIZA ESTABILIDAD ACTIVA</v>
          </cell>
          <cell r="AU13222">
            <v>42962</v>
          </cell>
          <cell r="AV13222" t="str">
            <v>POLIZA ACTIVA</v>
          </cell>
        </row>
        <row r="13223">
          <cell r="AP13223">
            <v>369825</v>
          </cell>
          <cell r="AQ13223">
            <v>7007776</v>
          </cell>
          <cell r="AR13223">
            <v>7</v>
          </cell>
          <cell r="AS13223">
            <v>0</v>
          </cell>
          <cell r="AT13223">
            <v>0</v>
          </cell>
          <cell r="AU13223">
            <v>0</v>
          </cell>
          <cell r="AV13223" t="str">
            <v>VIABLE</v>
          </cell>
        </row>
        <row r="13224">
          <cell r="AP13224">
            <v>91012646</v>
          </cell>
          <cell r="AQ13224">
            <v>50002727</v>
          </cell>
          <cell r="AR13224">
            <v>7</v>
          </cell>
          <cell r="AS13224">
            <v>0</v>
          </cell>
          <cell r="AT13224">
            <v>0</v>
          </cell>
          <cell r="AU13224">
            <v>0</v>
          </cell>
          <cell r="AV13224" t="str">
            <v>VIABLE</v>
          </cell>
        </row>
        <row r="13225">
          <cell r="AP13225">
            <v>91012695</v>
          </cell>
          <cell r="AQ13225">
            <v>50002726</v>
          </cell>
          <cell r="AR13225">
            <v>7</v>
          </cell>
          <cell r="AS13225">
            <v>0</v>
          </cell>
          <cell r="AT13225">
            <v>0</v>
          </cell>
          <cell r="AU13225">
            <v>0</v>
          </cell>
          <cell r="AV13225" t="str">
            <v>VIABLE</v>
          </cell>
        </row>
        <row r="13226">
          <cell r="AP13226">
            <v>91012654</v>
          </cell>
          <cell r="AQ13226">
            <v>50006707</v>
          </cell>
          <cell r="AR13226">
            <v>7</v>
          </cell>
          <cell r="AS13226">
            <v>0</v>
          </cell>
          <cell r="AT13226">
            <v>0</v>
          </cell>
          <cell r="AU13226">
            <v>0</v>
          </cell>
          <cell r="AV13226" t="str">
            <v>VIABLE</v>
          </cell>
        </row>
        <row r="13227">
          <cell r="AP13227">
            <v>91012652</v>
          </cell>
          <cell r="AQ13227">
            <v>50006645</v>
          </cell>
          <cell r="AR13227">
            <v>7</v>
          </cell>
          <cell r="AS13227">
            <v>0</v>
          </cell>
          <cell r="AT13227">
            <v>0</v>
          </cell>
          <cell r="AU13227">
            <v>0</v>
          </cell>
          <cell r="AV13227" t="str">
            <v>VIABLE</v>
          </cell>
        </row>
        <row r="13228">
          <cell r="AP13228">
            <v>91012898</v>
          </cell>
          <cell r="AQ13228">
            <v>50006706</v>
          </cell>
          <cell r="AR13228">
            <v>7</v>
          </cell>
          <cell r="AS13228">
            <v>0</v>
          </cell>
          <cell r="AT13228">
            <v>0</v>
          </cell>
          <cell r="AU13228">
            <v>0</v>
          </cell>
          <cell r="AV13228" t="str">
            <v>VIABLE</v>
          </cell>
        </row>
        <row r="13229">
          <cell r="AP13229">
            <v>91012584</v>
          </cell>
          <cell r="AQ13229">
            <v>50002962</v>
          </cell>
          <cell r="AR13229">
            <v>7</v>
          </cell>
          <cell r="AS13229">
            <v>0</v>
          </cell>
          <cell r="AT13229">
            <v>0</v>
          </cell>
          <cell r="AU13229">
            <v>0</v>
          </cell>
          <cell r="AV13229" t="str">
            <v>VIABLE</v>
          </cell>
        </row>
        <row r="13230">
          <cell r="AP13230">
            <v>91012699</v>
          </cell>
          <cell r="AQ13230">
            <v>50002963</v>
          </cell>
          <cell r="AR13230">
            <v>7</v>
          </cell>
          <cell r="AS13230">
            <v>42731</v>
          </cell>
          <cell r="AT13230" t="str">
            <v>SD Reservado Mantenimiento Rutinario IDU Circuito Movilidad EJECUCION SITP 2016 -</v>
          </cell>
          <cell r="AU13230">
            <v>0</v>
          </cell>
          <cell r="AV13230" t="str">
            <v>IDU SITP 2016</v>
          </cell>
        </row>
        <row r="13231">
          <cell r="AP13231">
            <v>91012705</v>
          </cell>
          <cell r="AQ13231">
            <v>50002921</v>
          </cell>
          <cell r="AR13231">
            <v>7</v>
          </cell>
          <cell r="AS13231">
            <v>42731</v>
          </cell>
          <cell r="AT13231" t="str">
            <v>SD Reservado Mantenimiento Rutinario IDU Circuito Movilidad EJECUCION SITP 2016 -</v>
          </cell>
          <cell r="AU13231">
            <v>0</v>
          </cell>
          <cell r="AV13231" t="str">
            <v>IDU SITP 2016</v>
          </cell>
        </row>
        <row r="13232">
          <cell r="AP13232">
            <v>91012696</v>
          </cell>
          <cell r="AQ13232">
            <v>50002920</v>
          </cell>
          <cell r="AR13232">
            <v>7</v>
          </cell>
          <cell r="AS13232">
            <v>0</v>
          </cell>
          <cell r="AT13232">
            <v>0</v>
          </cell>
          <cell r="AU13232">
            <v>0</v>
          </cell>
          <cell r="AV13232" t="str">
            <v>VIABLE</v>
          </cell>
        </row>
        <row r="13233">
          <cell r="AP13233">
            <v>362481</v>
          </cell>
          <cell r="AQ13233">
            <v>7004905</v>
          </cell>
          <cell r="AR13233">
            <v>7</v>
          </cell>
          <cell r="AS13233">
            <v>0</v>
          </cell>
          <cell r="AT13233">
            <v>0</v>
          </cell>
          <cell r="AU13233">
            <v>0</v>
          </cell>
          <cell r="AV13233" t="str">
            <v>VIABLE</v>
          </cell>
        </row>
        <row r="13234">
          <cell r="AP13234">
            <v>361794</v>
          </cell>
          <cell r="AQ13234">
            <v>7004628</v>
          </cell>
          <cell r="AR13234">
            <v>7</v>
          </cell>
          <cell r="AS13234">
            <v>0</v>
          </cell>
          <cell r="AT13234">
            <v>0</v>
          </cell>
          <cell r="AU13234">
            <v>0</v>
          </cell>
          <cell r="AV13234" t="str">
            <v>VIABLE</v>
          </cell>
        </row>
        <row r="13235">
          <cell r="AP13235">
            <v>363230</v>
          </cell>
          <cell r="AQ13235">
            <v>7005196</v>
          </cell>
          <cell r="AR13235">
            <v>7</v>
          </cell>
          <cell r="AS13235">
            <v>0</v>
          </cell>
          <cell r="AT13235">
            <v>0</v>
          </cell>
          <cell r="AU13235">
            <v>0</v>
          </cell>
          <cell r="AV13235" t="str">
            <v>VIABLE</v>
          </cell>
        </row>
        <row r="13236">
          <cell r="AP13236">
            <v>363041</v>
          </cell>
          <cell r="AQ13236">
            <v>7005119</v>
          </cell>
          <cell r="AR13236">
            <v>7</v>
          </cell>
          <cell r="AS13236">
            <v>0</v>
          </cell>
          <cell r="AT13236">
            <v>0</v>
          </cell>
          <cell r="AU13236">
            <v>0</v>
          </cell>
          <cell r="AV13236" t="str">
            <v>VIABLE</v>
          </cell>
        </row>
        <row r="13237">
          <cell r="AP13237">
            <v>361659</v>
          </cell>
          <cell r="AQ13237">
            <v>7004570</v>
          </cell>
          <cell r="AR13237">
            <v>7</v>
          </cell>
          <cell r="AS13237">
            <v>0</v>
          </cell>
          <cell r="AT13237">
            <v>0</v>
          </cell>
          <cell r="AU13237">
            <v>0</v>
          </cell>
          <cell r="AV13237" t="str">
            <v>VIABLE</v>
          </cell>
        </row>
        <row r="13238">
          <cell r="AP13238">
            <v>362873</v>
          </cell>
          <cell r="AQ13238">
            <v>7005058</v>
          </cell>
          <cell r="AR13238">
            <v>7</v>
          </cell>
          <cell r="AS13238">
            <v>0</v>
          </cell>
          <cell r="AT13238">
            <v>0</v>
          </cell>
          <cell r="AU13238">
            <v>0</v>
          </cell>
          <cell r="AV13238" t="str">
            <v>VIABLE</v>
          </cell>
        </row>
        <row r="13239">
          <cell r="AP13239">
            <v>362787</v>
          </cell>
          <cell r="AQ13239">
            <v>7005023</v>
          </cell>
          <cell r="AR13239">
            <v>7</v>
          </cell>
          <cell r="AS13239">
            <v>0</v>
          </cell>
          <cell r="AT13239">
            <v>0</v>
          </cell>
          <cell r="AU13239">
            <v>0</v>
          </cell>
          <cell r="AV13239" t="str">
            <v>VIABLE</v>
          </cell>
        </row>
        <row r="13240">
          <cell r="AP13240">
            <v>362289</v>
          </cell>
          <cell r="AQ13240">
            <v>7004831</v>
          </cell>
          <cell r="AR13240">
            <v>7</v>
          </cell>
          <cell r="AS13240">
            <v>0</v>
          </cell>
          <cell r="AT13240">
            <v>0</v>
          </cell>
          <cell r="AU13240">
            <v>0</v>
          </cell>
          <cell r="AV13240" t="str">
            <v>VIABLE</v>
          </cell>
        </row>
        <row r="13241">
          <cell r="AP13241">
            <v>361689</v>
          </cell>
          <cell r="AQ13241">
            <v>7004584</v>
          </cell>
          <cell r="AR13241">
            <v>7</v>
          </cell>
          <cell r="AS13241">
            <v>0</v>
          </cell>
          <cell r="AT13241">
            <v>0</v>
          </cell>
          <cell r="AU13241">
            <v>0</v>
          </cell>
          <cell r="AV13241" t="str">
            <v>VIABLE</v>
          </cell>
        </row>
        <row r="13242">
          <cell r="AP13242">
            <v>361953</v>
          </cell>
          <cell r="AQ13242">
            <v>7004698</v>
          </cell>
          <cell r="AR13242">
            <v>7</v>
          </cell>
          <cell r="AS13242">
            <v>0</v>
          </cell>
          <cell r="AT13242">
            <v>0</v>
          </cell>
          <cell r="AU13242">
            <v>0</v>
          </cell>
          <cell r="AV13242" t="str">
            <v>VIABLE</v>
          </cell>
        </row>
        <row r="13243">
          <cell r="AP13243">
            <v>358431</v>
          </cell>
          <cell r="AQ13243">
            <v>7003245</v>
          </cell>
          <cell r="AR13243">
            <v>7</v>
          </cell>
          <cell r="AS13243">
            <v>0</v>
          </cell>
          <cell r="AT13243">
            <v>0</v>
          </cell>
          <cell r="AU13243">
            <v>0</v>
          </cell>
          <cell r="AV13243" t="str">
            <v>VIABLE</v>
          </cell>
        </row>
        <row r="13244">
          <cell r="AP13244">
            <v>358083</v>
          </cell>
          <cell r="AQ13244">
            <v>50008371</v>
          </cell>
          <cell r="AR13244">
            <v>7</v>
          </cell>
          <cell r="AS13244">
            <v>0</v>
          </cell>
          <cell r="AT13244">
            <v>0</v>
          </cell>
          <cell r="AU13244">
            <v>0</v>
          </cell>
          <cell r="AV13244" t="str">
            <v>VIABLE</v>
          </cell>
        </row>
        <row r="13245">
          <cell r="AP13245">
            <v>358962</v>
          </cell>
          <cell r="AQ13245">
            <v>7003460</v>
          </cell>
          <cell r="AR13245">
            <v>7</v>
          </cell>
          <cell r="AS13245">
            <v>0</v>
          </cell>
          <cell r="AT13245">
            <v>0</v>
          </cell>
          <cell r="AU13245">
            <v>0</v>
          </cell>
          <cell r="AV13245" t="str">
            <v>VIABLE</v>
          </cell>
        </row>
        <row r="13246">
          <cell r="AP13246">
            <v>357948</v>
          </cell>
          <cell r="AQ13246">
            <v>7003051</v>
          </cell>
          <cell r="AR13246">
            <v>7</v>
          </cell>
          <cell r="AS13246">
            <v>0</v>
          </cell>
          <cell r="AT13246">
            <v>0</v>
          </cell>
          <cell r="AU13246">
            <v>0</v>
          </cell>
          <cell r="AV13246" t="str">
            <v>VIABLE</v>
          </cell>
        </row>
        <row r="13247">
          <cell r="AP13247">
            <v>471542</v>
          </cell>
          <cell r="AQ13247">
            <v>7008152</v>
          </cell>
          <cell r="AR13247">
            <v>7</v>
          </cell>
          <cell r="AS13247">
            <v>0</v>
          </cell>
          <cell r="AT13247">
            <v>0</v>
          </cell>
          <cell r="AU13247">
            <v>0</v>
          </cell>
          <cell r="AV13247" t="str">
            <v>VIABLE</v>
          </cell>
        </row>
        <row r="13248">
          <cell r="AP13248">
            <v>358782</v>
          </cell>
          <cell r="AQ13248">
            <v>7003388</v>
          </cell>
          <cell r="AR13248">
            <v>7</v>
          </cell>
          <cell r="AS13248">
            <v>0</v>
          </cell>
          <cell r="AT13248">
            <v>0</v>
          </cell>
          <cell r="AU13248">
            <v>0</v>
          </cell>
          <cell r="AV13248" t="str">
            <v>VIABLE</v>
          </cell>
        </row>
        <row r="13249">
          <cell r="AP13249">
            <v>358341</v>
          </cell>
          <cell r="AQ13249">
            <v>7003212</v>
          </cell>
          <cell r="AR13249">
            <v>7</v>
          </cell>
          <cell r="AS13249">
            <v>0</v>
          </cell>
          <cell r="AT13249">
            <v>0</v>
          </cell>
          <cell r="AU13249">
            <v>0</v>
          </cell>
          <cell r="AV13249" t="str">
            <v>VIABLE</v>
          </cell>
        </row>
        <row r="13250">
          <cell r="AP13250">
            <v>358200</v>
          </cell>
          <cell r="AQ13250">
            <v>7003153</v>
          </cell>
          <cell r="AR13250">
            <v>7</v>
          </cell>
          <cell r="AS13250">
            <v>0</v>
          </cell>
          <cell r="AT13250">
            <v>0</v>
          </cell>
          <cell r="AU13250">
            <v>0</v>
          </cell>
          <cell r="AV13250" t="str">
            <v>VIABLE</v>
          </cell>
        </row>
        <row r="13251">
          <cell r="AP13251">
            <v>357825</v>
          </cell>
          <cell r="AQ13251">
            <v>7002992</v>
          </cell>
          <cell r="AR13251">
            <v>7</v>
          </cell>
          <cell r="AS13251">
            <v>0</v>
          </cell>
          <cell r="AT13251">
            <v>0</v>
          </cell>
          <cell r="AU13251">
            <v>0</v>
          </cell>
          <cell r="AV13251" t="str">
            <v>VIABLE</v>
          </cell>
        </row>
        <row r="13252">
          <cell r="AP13252">
            <v>357822</v>
          </cell>
          <cell r="AQ13252">
            <v>7002991</v>
          </cell>
          <cell r="AR13252">
            <v>7</v>
          </cell>
          <cell r="AS13252">
            <v>0</v>
          </cell>
          <cell r="AT13252">
            <v>0</v>
          </cell>
          <cell r="AU13252">
            <v>0</v>
          </cell>
          <cell r="AV13252" t="str">
            <v>VIABLE</v>
          </cell>
        </row>
        <row r="13253">
          <cell r="AP13253">
            <v>358035</v>
          </cell>
          <cell r="AQ13253">
            <v>7003088</v>
          </cell>
          <cell r="AR13253">
            <v>7</v>
          </cell>
          <cell r="AS13253">
            <v>0</v>
          </cell>
          <cell r="AT13253">
            <v>0</v>
          </cell>
          <cell r="AU13253">
            <v>0</v>
          </cell>
          <cell r="AV13253" t="str">
            <v>VIABLE</v>
          </cell>
        </row>
        <row r="13254">
          <cell r="AP13254">
            <v>471585</v>
          </cell>
          <cell r="AQ13254">
            <v>7008202</v>
          </cell>
          <cell r="AR13254">
            <v>7</v>
          </cell>
          <cell r="AS13254">
            <v>0</v>
          </cell>
          <cell r="AT13254">
            <v>0</v>
          </cell>
          <cell r="AU13254">
            <v>0</v>
          </cell>
          <cell r="AV13254" t="str">
            <v>VIABLE</v>
          </cell>
        </row>
        <row r="13255">
          <cell r="AP13255">
            <v>358509</v>
          </cell>
          <cell r="AQ13255">
            <v>7003279</v>
          </cell>
          <cell r="AR13255">
            <v>7</v>
          </cell>
          <cell r="AS13255">
            <v>0</v>
          </cell>
          <cell r="AT13255">
            <v>0</v>
          </cell>
          <cell r="AU13255">
            <v>0</v>
          </cell>
          <cell r="AV13255" t="str">
            <v>VIABLE</v>
          </cell>
        </row>
        <row r="13256">
          <cell r="AP13256">
            <v>358113</v>
          </cell>
          <cell r="AQ13256">
            <v>7003123</v>
          </cell>
          <cell r="AR13256">
            <v>7</v>
          </cell>
          <cell r="AS13256">
            <v>0</v>
          </cell>
          <cell r="AT13256">
            <v>0</v>
          </cell>
          <cell r="AU13256">
            <v>0</v>
          </cell>
          <cell r="AV13256" t="str">
            <v>VIABLE</v>
          </cell>
        </row>
        <row r="13257">
          <cell r="AP13257">
            <v>358329</v>
          </cell>
          <cell r="AQ13257">
            <v>7003207</v>
          </cell>
          <cell r="AR13257">
            <v>7</v>
          </cell>
          <cell r="AS13257">
            <v>0</v>
          </cell>
          <cell r="AT13257">
            <v>0</v>
          </cell>
          <cell r="AU13257">
            <v>0</v>
          </cell>
          <cell r="AV13257" t="str">
            <v>VIABLE</v>
          </cell>
        </row>
        <row r="13258">
          <cell r="AP13258">
            <v>471541</v>
          </cell>
          <cell r="AQ13258">
            <v>7008151</v>
          </cell>
          <cell r="AR13258">
            <v>7</v>
          </cell>
          <cell r="AS13258">
            <v>0</v>
          </cell>
          <cell r="AT13258">
            <v>0</v>
          </cell>
          <cell r="AU13258">
            <v>0</v>
          </cell>
          <cell r="AV13258" t="str">
            <v>VIABLE</v>
          </cell>
        </row>
        <row r="13259">
          <cell r="AP13259">
            <v>358245</v>
          </cell>
          <cell r="AQ13259">
            <v>7003172</v>
          </cell>
          <cell r="AR13259">
            <v>7</v>
          </cell>
          <cell r="AS13259">
            <v>0</v>
          </cell>
          <cell r="AT13259">
            <v>0</v>
          </cell>
          <cell r="AU13259">
            <v>0</v>
          </cell>
          <cell r="AV13259" t="str">
            <v>VIABLE</v>
          </cell>
        </row>
        <row r="13260">
          <cell r="AP13260">
            <v>357981</v>
          </cell>
          <cell r="AQ13260">
            <v>7003067</v>
          </cell>
          <cell r="AR13260">
            <v>7</v>
          </cell>
          <cell r="AS13260">
            <v>0</v>
          </cell>
          <cell r="AT13260">
            <v>0</v>
          </cell>
          <cell r="AU13260">
            <v>0</v>
          </cell>
          <cell r="AV13260" t="str">
            <v>VIABLE</v>
          </cell>
        </row>
        <row r="13261">
          <cell r="AP13261">
            <v>91012716</v>
          </cell>
          <cell r="AQ13261">
            <v>50002731</v>
          </cell>
          <cell r="AR13261">
            <v>7</v>
          </cell>
          <cell r="AS13261">
            <v>42731</v>
          </cell>
          <cell r="AT13261" t="str">
            <v>SD Reservado Mantenimiento Rutinario IDU Circuito Movilidad EJECUCION SITP 2016 -</v>
          </cell>
          <cell r="AU13261">
            <v>0</v>
          </cell>
          <cell r="AV13261" t="str">
            <v>IDU SITP 2016</v>
          </cell>
        </row>
        <row r="13262">
          <cell r="AP13262">
            <v>91012674</v>
          </cell>
          <cell r="AQ13262">
            <v>50008789</v>
          </cell>
          <cell r="AR13262">
            <v>7</v>
          </cell>
          <cell r="AS13262">
            <v>42731</v>
          </cell>
          <cell r="AT13262" t="str">
            <v>SD Reservado Mantenimiento Periódico IDU Circuito Movilidad EJECUCION SITP 2016 -</v>
          </cell>
          <cell r="AU13262">
            <v>0</v>
          </cell>
          <cell r="AV13262" t="str">
            <v>IDU SITP 2016</v>
          </cell>
        </row>
        <row r="13263">
          <cell r="AP13263">
            <v>91012676</v>
          </cell>
          <cell r="AQ13263">
            <v>5002960</v>
          </cell>
          <cell r="AR13263">
            <v>7</v>
          </cell>
          <cell r="AS13263">
            <v>42731</v>
          </cell>
          <cell r="AT13263" t="str">
            <v>SD Reservado Mantenimiento Rutinario IDU Local EJECUCION SITP 2016 -</v>
          </cell>
          <cell r="AU13263">
            <v>0</v>
          </cell>
          <cell r="AV13263" t="str">
            <v>USME MVL</v>
          </cell>
        </row>
        <row r="13264">
          <cell r="AP13264">
            <v>91012930</v>
          </cell>
          <cell r="AQ13264">
            <v>50002961</v>
          </cell>
          <cell r="AR13264">
            <v>7</v>
          </cell>
          <cell r="AS13264">
            <v>42766</v>
          </cell>
          <cell r="AT13264" t="str">
            <v>SD Reservado Mantenimiento Periódico IDU Circuito Movilidad EJECUCION SITP 2016 -</v>
          </cell>
          <cell r="AU13264">
            <v>0</v>
          </cell>
          <cell r="AV13264" t="str">
            <v>IDU SITP 2016</v>
          </cell>
        </row>
        <row r="13265">
          <cell r="AP13265">
            <v>91012734</v>
          </cell>
          <cell r="AQ13265">
            <v>50002730</v>
          </cell>
          <cell r="AR13265">
            <v>7</v>
          </cell>
          <cell r="AS13265">
            <v>42731</v>
          </cell>
          <cell r="AT13265" t="str">
            <v>SD Reservado Mantenimiento Rutinario IDU Circuito Movilidad EJECUCION SITP 2016 -</v>
          </cell>
          <cell r="AU13265">
            <v>0</v>
          </cell>
          <cell r="AV13265" t="str">
            <v>IDU SITP 2016</v>
          </cell>
        </row>
        <row r="13266">
          <cell r="AP13266">
            <v>91012660</v>
          </cell>
          <cell r="AQ13266">
            <v>50002958</v>
          </cell>
          <cell r="AR13266">
            <v>7</v>
          </cell>
          <cell r="AS13266">
            <v>42731</v>
          </cell>
          <cell r="AT13266" t="str">
            <v>SD Reservado Mantenimiento Rutinario IDU Circuito Movilidad EJECUCION SITP 2016 -</v>
          </cell>
          <cell r="AU13266">
            <v>0</v>
          </cell>
          <cell r="AV13266" t="str">
            <v>IDU SITP 2016</v>
          </cell>
        </row>
        <row r="13267">
          <cell r="AP13267">
            <v>91012677</v>
          </cell>
          <cell r="AQ13267">
            <v>50008791</v>
          </cell>
          <cell r="AR13267">
            <v>7</v>
          </cell>
          <cell r="AS13267">
            <v>42731</v>
          </cell>
          <cell r="AT13267" t="str">
            <v>SD Reservado Mantenimiento Periódico IDU Circuito Movilidad EJECUCION SITP 2016 -</v>
          </cell>
          <cell r="AU13267">
            <v>0</v>
          </cell>
          <cell r="AV13267" t="str">
            <v>IDU SITP 2016</v>
          </cell>
        </row>
        <row r="13268">
          <cell r="AP13268">
            <v>91012665</v>
          </cell>
          <cell r="AQ13268">
            <v>50008781</v>
          </cell>
          <cell r="AR13268">
            <v>7</v>
          </cell>
          <cell r="AS13268">
            <v>42731</v>
          </cell>
          <cell r="AT13268" t="str">
            <v>SD Reservado Mantenimiento Rutinario IDU Local EJECUCION SITP 2016 -</v>
          </cell>
          <cell r="AU13268">
            <v>0</v>
          </cell>
          <cell r="AV13268" t="str">
            <v>IDU SITP 2016</v>
          </cell>
        </row>
        <row r="13269">
          <cell r="AP13269">
            <v>91012713</v>
          </cell>
          <cell r="AQ13269">
            <v>50002957</v>
          </cell>
          <cell r="AR13269">
            <v>7</v>
          </cell>
          <cell r="AS13269">
            <v>42731</v>
          </cell>
          <cell r="AT13269" t="str">
            <v>SD Reservado Mantenimiento Rutinario IDU Circuito Movilidad EJECUCION SITP 2016 -</v>
          </cell>
          <cell r="AU13269">
            <v>0</v>
          </cell>
          <cell r="AV13269" t="str">
            <v>IDU SITP 2016</v>
          </cell>
        </row>
        <row r="13270">
          <cell r="AP13270">
            <v>91012639</v>
          </cell>
          <cell r="AQ13270">
            <v>50002961</v>
          </cell>
          <cell r="AR13270">
            <v>7</v>
          </cell>
          <cell r="AS13270">
            <v>42731</v>
          </cell>
          <cell r="AT13270" t="str">
            <v>SD Reservado Mantenimiento Rutinario IDU Circuito Movilidad EJECUCION SITP 2016 -</v>
          </cell>
          <cell r="AU13270">
            <v>0</v>
          </cell>
          <cell r="AV13270" t="str">
            <v>IDU SITP 2016</v>
          </cell>
        </row>
        <row r="13271">
          <cell r="AP13271">
            <v>91012655</v>
          </cell>
          <cell r="AQ13271">
            <v>50008782</v>
          </cell>
          <cell r="AR13271">
            <v>7</v>
          </cell>
          <cell r="AS13271">
            <v>42731</v>
          </cell>
          <cell r="AT13271" t="str">
            <v>SD Reservado Mantenimiento Rutinario IDU Local EJECUCION SITP 2016 -</v>
          </cell>
          <cell r="AU13271">
            <v>0</v>
          </cell>
          <cell r="AV13271" t="str">
            <v>IDU SITP 2016</v>
          </cell>
        </row>
        <row r="13272">
          <cell r="AP13272">
            <v>365103</v>
          </cell>
          <cell r="AQ13272">
            <v>7005944</v>
          </cell>
          <cell r="AR13272">
            <v>7</v>
          </cell>
          <cell r="AS13272">
            <v>0</v>
          </cell>
          <cell r="AT13272">
            <v>0</v>
          </cell>
          <cell r="AU13272">
            <v>0</v>
          </cell>
          <cell r="AV13272" t="str">
            <v>VIABLE</v>
          </cell>
        </row>
        <row r="13273">
          <cell r="AP13273">
            <v>365020</v>
          </cell>
          <cell r="AQ13273">
            <v>7005910</v>
          </cell>
          <cell r="AR13273">
            <v>7</v>
          </cell>
          <cell r="AS13273">
            <v>0</v>
          </cell>
          <cell r="AT13273">
            <v>0</v>
          </cell>
          <cell r="AU13273">
            <v>0</v>
          </cell>
          <cell r="AV13273" t="str">
            <v>VIABLE</v>
          </cell>
        </row>
        <row r="13274">
          <cell r="AP13274">
            <v>365047</v>
          </cell>
          <cell r="AQ13274">
            <v>7005922</v>
          </cell>
          <cell r="AR13274">
            <v>7</v>
          </cell>
          <cell r="AS13274">
            <v>0</v>
          </cell>
          <cell r="AT13274">
            <v>0</v>
          </cell>
          <cell r="AU13274">
            <v>0</v>
          </cell>
          <cell r="AV13274" t="str">
            <v>VIABLE</v>
          </cell>
        </row>
        <row r="13275">
          <cell r="AP13275">
            <v>365711</v>
          </cell>
          <cell r="AQ13275">
            <v>7006187</v>
          </cell>
          <cell r="AR13275">
            <v>7</v>
          </cell>
          <cell r="AS13275">
            <v>0</v>
          </cell>
          <cell r="AT13275">
            <v>0</v>
          </cell>
          <cell r="AU13275">
            <v>0</v>
          </cell>
          <cell r="AV13275" t="str">
            <v>VIABLE</v>
          </cell>
        </row>
        <row r="13276">
          <cell r="AP13276">
            <v>91022961</v>
          </cell>
          <cell r="AQ13276">
            <v>7008990</v>
          </cell>
          <cell r="AR13276">
            <v>7</v>
          </cell>
          <cell r="AS13276">
            <v>0</v>
          </cell>
          <cell r="AT13276">
            <v>0</v>
          </cell>
          <cell r="AU13276">
            <v>0</v>
          </cell>
          <cell r="AV13276" t="str">
            <v>VIABLE</v>
          </cell>
        </row>
        <row r="13277">
          <cell r="AP13277">
            <v>365444</v>
          </cell>
          <cell r="AQ13277">
            <v>7006077</v>
          </cell>
          <cell r="AR13277">
            <v>7</v>
          </cell>
          <cell r="AS13277">
            <v>0</v>
          </cell>
          <cell r="AT13277">
            <v>0</v>
          </cell>
          <cell r="AU13277">
            <v>0</v>
          </cell>
          <cell r="AV13277" t="str">
            <v>VIABLE</v>
          </cell>
        </row>
        <row r="13278">
          <cell r="AP13278">
            <v>365235</v>
          </cell>
          <cell r="AQ13278">
            <v>7005999</v>
          </cell>
          <cell r="AR13278">
            <v>7</v>
          </cell>
          <cell r="AS13278">
            <v>0</v>
          </cell>
          <cell r="AT13278">
            <v>0</v>
          </cell>
          <cell r="AU13278">
            <v>0</v>
          </cell>
          <cell r="AV13278" t="str">
            <v>VIABLE</v>
          </cell>
        </row>
        <row r="13279">
          <cell r="AP13279">
            <v>364982</v>
          </cell>
          <cell r="AQ13279">
            <v>7005896</v>
          </cell>
          <cell r="AR13279">
            <v>7</v>
          </cell>
          <cell r="AS13279">
            <v>0</v>
          </cell>
          <cell r="AT13279">
            <v>0</v>
          </cell>
          <cell r="AU13279">
            <v>0</v>
          </cell>
          <cell r="AV13279" t="str">
            <v>VIABLE</v>
          </cell>
        </row>
        <row r="13280">
          <cell r="AP13280">
            <v>365345</v>
          </cell>
          <cell r="AQ13280">
            <v>7006037</v>
          </cell>
          <cell r="AR13280">
            <v>7</v>
          </cell>
          <cell r="AS13280">
            <v>0</v>
          </cell>
          <cell r="AT13280">
            <v>0</v>
          </cell>
          <cell r="AU13280">
            <v>0</v>
          </cell>
          <cell r="AV13280" t="str">
            <v>VIABLE</v>
          </cell>
        </row>
        <row r="13281">
          <cell r="AP13281">
            <v>365145</v>
          </cell>
          <cell r="AQ13281">
            <v>7005959</v>
          </cell>
          <cell r="AR13281">
            <v>7</v>
          </cell>
          <cell r="AS13281">
            <v>42313</v>
          </cell>
          <cell r="AT13281" t="str">
            <v>IDU-2128-2013 Terminado Acciones de Movilidad IDU Local  -</v>
          </cell>
          <cell r="AU13281">
            <v>0</v>
          </cell>
          <cell r="AV13281" t="str">
            <v>VIABLE</v>
          </cell>
        </row>
        <row r="13282">
          <cell r="AP13282">
            <v>365548</v>
          </cell>
          <cell r="AQ13282">
            <v>7006114</v>
          </cell>
          <cell r="AR13282">
            <v>7</v>
          </cell>
          <cell r="AS13282">
            <v>0</v>
          </cell>
          <cell r="AT13282">
            <v>0</v>
          </cell>
          <cell r="AU13282">
            <v>0</v>
          </cell>
          <cell r="AV13282" t="str">
            <v>VIABLE</v>
          </cell>
        </row>
        <row r="13283">
          <cell r="AP13283">
            <v>365118</v>
          </cell>
          <cell r="AQ13283">
            <v>7005950</v>
          </cell>
          <cell r="AR13283">
            <v>7</v>
          </cell>
          <cell r="AS13283">
            <v>0</v>
          </cell>
          <cell r="AT13283">
            <v>0</v>
          </cell>
          <cell r="AU13283">
            <v>0</v>
          </cell>
          <cell r="AV13283" t="str">
            <v>VIABLE</v>
          </cell>
        </row>
        <row r="13284">
          <cell r="AP13284">
            <v>365604</v>
          </cell>
          <cell r="AQ13284">
            <v>7006138</v>
          </cell>
          <cell r="AR13284">
            <v>7</v>
          </cell>
          <cell r="AS13284">
            <v>0</v>
          </cell>
          <cell r="AT13284">
            <v>0</v>
          </cell>
          <cell r="AU13284">
            <v>0</v>
          </cell>
          <cell r="AV13284" t="str">
            <v>VIABLE</v>
          </cell>
        </row>
        <row r="13285">
          <cell r="AP13285">
            <v>365708</v>
          </cell>
          <cell r="AQ13285">
            <v>7006186</v>
          </cell>
          <cell r="AR13285">
            <v>7</v>
          </cell>
          <cell r="AS13285">
            <v>0</v>
          </cell>
          <cell r="AT13285">
            <v>0</v>
          </cell>
          <cell r="AU13285">
            <v>0</v>
          </cell>
          <cell r="AV13285" t="str">
            <v>VIABLE</v>
          </cell>
        </row>
        <row r="13286">
          <cell r="AP13286">
            <v>356620</v>
          </cell>
          <cell r="AQ13286">
            <v>7002513</v>
          </cell>
          <cell r="AR13286">
            <v>7</v>
          </cell>
          <cell r="AS13286">
            <v>0</v>
          </cell>
          <cell r="AT13286">
            <v>0</v>
          </cell>
          <cell r="AU13286">
            <v>0</v>
          </cell>
          <cell r="AV13286" t="str">
            <v>VIABLE</v>
          </cell>
        </row>
        <row r="13287">
          <cell r="AP13287">
            <v>356527</v>
          </cell>
          <cell r="AQ13287">
            <v>7002479</v>
          </cell>
          <cell r="AR13287">
            <v>7</v>
          </cell>
          <cell r="AS13287">
            <v>0</v>
          </cell>
          <cell r="AT13287">
            <v>0</v>
          </cell>
          <cell r="AU13287">
            <v>0</v>
          </cell>
          <cell r="AV13287" t="str">
            <v>VIABLE</v>
          </cell>
        </row>
        <row r="13288">
          <cell r="AP13288">
            <v>356350</v>
          </cell>
          <cell r="AQ13288">
            <v>7002415</v>
          </cell>
          <cell r="AR13288">
            <v>7</v>
          </cell>
          <cell r="AS13288">
            <v>0</v>
          </cell>
          <cell r="AT13288">
            <v>0</v>
          </cell>
          <cell r="AU13288">
            <v>0</v>
          </cell>
          <cell r="AV13288" t="str">
            <v>VIABLE</v>
          </cell>
        </row>
        <row r="13289">
          <cell r="AP13289">
            <v>357759</v>
          </cell>
          <cell r="AQ13289">
            <v>7002960</v>
          </cell>
          <cell r="AR13289">
            <v>7</v>
          </cell>
          <cell r="AS13289">
            <v>0</v>
          </cell>
          <cell r="AT13289">
            <v>0</v>
          </cell>
          <cell r="AU13289">
            <v>0</v>
          </cell>
          <cell r="AV13289" t="str">
            <v>VIABLE</v>
          </cell>
        </row>
        <row r="13290">
          <cell r="AP13290">
            <v>357213</v>
          </cell>
          <cell r="AQ13290">
            <v>7002726</v>
          </cell>
          <cell r="AR13290">
            <v>7</v>
          </cell>
          <cell r="AS13290">
            <v>0</v>
          </cell>
          <cell r="AT13290">
            <v>0</v>
          </cell>
          <cell r="AU13290">
            <v>0</v>
          </cell>
          <cell r="AV13290" t="str">
            <v>VIABLE</v>
          </cell>
        </row>
        <row r="13291">
          <cell r="AP13291">
            <v>356907</v>
          </cell>
          <cell r="AQ13291">
            <v>7002615</v>
          </cell>
          <cell r="AR13291">
            <v>7</v>
          </cell>
          <cell r="AS13291">
            <v>0</v>
          </cell>
          <cell r="AT13291">
            <v>0</v>
          </cell>
          <cell r="AU13291">
            <v>0</v>
          </cell>
          <cell r="AV13291" t="str">
            <v>VIABLE</v>
          </cell>
        </row>
        <row r="13292">
          <cell r="AP13292">
            <v>357009</v>
          </cell>
          <cell r="AQ13292">
            <v>7002651</v>
          </cell>
          <cell r="AR13292">
            <v>7</v>
          </cell>
          <cell r="AS13292">
            <v>0</v>
          </cell>
          <cell r="AT13292">
            <v>0</v>
          </cell>
          <cell r="AU13292">
            <v>0</v>
          </cell>
          <cell r="AV13292" t="str">
            <v>VIABLE</v>
          </cell>
        </row>
        <row r="13293">
          <cell r="AP13293">
            <v>358422</v>
          </cell>
          <cell r="AQ13293">
            <v>7003242</v>
          </cell>
          <cell r="AR13293">
            <v>7</v>
          </cell>
          <cell r="AS13293">
            <v>0</v>
          </cell>
          <cell r="AT13293">
            <v>0</v>
          </cell>
          <cell r="AU13293">
            <v>0</v>
          </cell>
          <cell r="AV13293" t="str">
            <v>VIABLE</v>
          </cell>
        </row>
        <row r="13294">
          <cell r="AP13294">
            <v>357492</v>
          </cell>
          <cell r="AQ13294">
            <v>7002842</v>
          </cell>
          <cell r="AR13294">
            <v>7</v>
          </cell>
          <cell r="AS13294">
            <v>0</v>
          </cell>
          <cell r="AT13294">
            <v>0</v>
          </cell>
          <cell r="AU13294">
            <v>0</v>
          </cell>
          <cell r="AV13294" t="str">
            <v>VIABLE</v>
          </cell>
        </row>
        <row r="13295">
          <cell r="AP13295">
            <v>356784</v>
          </cell>
          <cell r="AQ13295">
            <v>7002571</v>
          </cell>
          <cell r="AR13295">
            <v>7</v>
          </cell>
          <cell r="AS13295">
            <v>0</v>
          </cell>
          <cell r="AT13295">
            <v>0</v>
          </cell>
          <cell r="AU13295">
            <v>0</v>
          </cell>
          <cell r="AV13295" t="str">
            <v>VIABLE</v>
          </cell>
        </row>
        <row r="13296">
          <cell r="AP13296">
            <v>357921</v>
          </cell>
          <cell r="AQ13296">
            <v>7003035</v>
          </cell>
          <cell r="AR13296">
            <v>7</v>
          </cell>
          <cell r="AS13296">
            <v>0</v>
          </cell>
          <cell r="AT13296">
            <v>0</v>
          </cell>
          <cell r="AU13296">
            <v>0</v>
          </cell>
          <cell r="AV13296" t="str">
            <v>VIABLE</v>
          </cell>
        </row>
        <row r="13297">
          <cell r="AP13297">
            <v>356257</v>
          </cell>
          <cell r="AQ13297">
            <v>7002380</v>
          </cell>
          <cell r="AR13297">
            <v>7</v>
          </cell>
          <cell r="AS13297">
            <v>0</v>
          </cell>
          <cell r="AT13297">
            <v>0</v>
          </cell>
          <cell r="AU13297">
            <v>0</v>
          </cell>
          <cell r="AV13297" t="str">
            <v>VIABLE</v>
          </cell>
        </row>
        <row r="13298">
          <cell r="AP13298">
            <v>354566</v>
          </cell>
          <cell r="AQ13298">
            <v>7001715</v>
          </cell>
          <cell r="AR13298">
            <v>7</v>
          </cell>
          <cell r="AS13298">
            <v>0</v>
          </cell>
          <cell r="AT13298">
            <v>0</v>
          </cell>
          <cell r="AU13298">
            <v>0</v>
          </cell>
          <cell r="AV13298" t="str">
            <v>VIABLE</v>
          </cell>
        </row>
        <row r="13299">
          <cell r="AP13299">
            <v>471509</v>
          </cell>
          <cell r="AQ13299">
            <v>7008099</v>
          </cell>
          <cell r="AR13299">
            <v>7</v>
          </cell>
          <cell r="AS13299">
            <v>0</v>
          </cell>
          <cell r="AT13299">
            <v>0</v>
          </cell>
          <cell r="AU13299">
            <v>0</v>
          </cell>
          <cell r="AV13299" t="str">
            <v>VIABLE</v>
          </cell>
        </row>
        <row r="13300">
          <cell r="AP13300">
            <v>354353</v>
          </cell>
          <cell r="AQ13300">
            <v>7001638</v>
          </cell>
          <cell r="AR13300">
            <v>7</v>
          </cell>
          <cell r="AS13300">
            <v>0</v>
          </cell>
          <cell r="AT13300">
            <v>0</v>
          </cell>
          <cell r="AU13300">
            <v>0</v>
          </cell>
          <cell r="AV13300" t="str">
            <v>VIABLE</v>
          </cell>
        </row>
        <row r="13301">
          <cell r="AP13301">
            <v>471508</v>
          </cell>
          <cell r="AQ13301">
            <v>7008098</v>
          </cell>
          <cell r="AR13301">
            <v>7</v>
          </cell>
          <cell r="AS13301">
            <v>0</v>
          </cell>
          <cell r="AT13301">
            <v>0</v>
          </cell>
          <cell r="AU13301">
            <v>0</v>
          </cell>
          <cell r="AV13301" t="str">
            <v>VIABLE</v>
          </cell>
        </row>
        <row r="13302">
          <cell r="AP13302">
            <v>355865</v>
          </cell>
          <cell r="AQ13302">
            <v>7002243</v>
          </cell>
          <cell r="AR13302">
            <v>7</v>
          </cell>
          <cell r="AS13302">
            <v>0</v>
          </cell>
          <cell r="AT13302">
            <v>0</v>
          </cell>
          <cell r="AU13302">
            <v>0</v>
          </cell>
          <cell r="AV13302" t="str">
            <v>VIABLE</v>
          </cell>
        </row>
        <row r="13303">
          <cell r="AP13303">
            <v>354694</v>
          </cell>
          <cell r="AQ13303">
            <v>7001769</v>
          </cell>
          <cell r="AR13303">
            <v>7</v>
          </cell>
          <cell r="AS13303">
            <v>0</v>
          </cell>
          <cell r="AT13303">
            <v>0</v>
          </cell>
          <cell r="AU13303">
            <v>0</v>
          </cell>
          <cell r="AV13303" t="str">
            <v>VIABLE</v>
          </cell>
        </row>
        <row r="13304">
          <cell r="AP13304">
            <v>354166</v>
          </cell>
          <cell r="AQ13304">
            <v>7001563</v>
          </cell>
          <cell r="AR13304">
            <v>7</v>
          </cell>
          <cell r="AS13304">
            <v>0</v>
          </cell>
          <cell r="AT13304">
            <v>0</v>
          </cell>
          <cell r="AU13304">
            <v>0</v>
          </cell>
          <cell r="AV13304" t="str">
            <v>VIABLE</v>
          </cell>
        </row>
        <row r="13305">
          <cell r="AP13305">
            <v>354817</v>
          </cell>
          <cell r="AQ13305">
            <v>7001828</v>
          </cell>
          <cell r="AR13305">
            <v>7</v>
          </cell>
          <cell r="AS13305">
            <v>0</v>
          </cell>
          <cell r="AT13305">
            <v>0</v>
          </cell>
          <cell r="AU13305">
            <v>0</v>
          </cell>
          <cell r="AV13305" t="str">
            <v>VIABLE</v>
          </cell>
        </row>
        <row r="13306">
          <cell r="AP13306">
            <v>91012487</v>
          </cell>
          <cell r="AQ13306">
            <v>50006837</v>
          </cell>
          <cell r="AR13306">
            <v>7</v>
          </cell>
          <cell r="AS13306">
            <v>0</v>
          </cell>
          <cell r="AT13306">
            <v>0</v>
          </cell>
          <cell r="AU13306">
            <v>0</v>
          </cell>
          <cell r="AV13306" t="str">
            <v>VIABLE</v>
          </cell>
        </row>
        <row r="13307">
          <cell r="AP13307">
            <v>355367</v>
          </cell>
          <cell r="AQ13307">
            <v>7002038</v>
          </cell>
          <cell r="AR13307">
            <v>7</v>
          </cell>
          <cell r="AS13307">
            <v>0</v>
          </cell>
          <cell r="AT13307">
            <v>0</v>
          </cell>
          <cell r="AU13307">
            <v>0</v>
          </cell>
          <cell r="AV13307" t="str">
            <v>VIABLE</v>
          </cell>
        </row>
        <row r="13308">
          <cell r="AP13308">
            <v>356148</v>
          </cell>
          <cell r="AQ13308">
            <v>7002343</v>
          </cell>
          <cell r="AR13308">
            <v>7</v>
          </cell>
          <cell r="AS13308">
            <v>0</v>
          </cell>
          <cell r="AT13308">
            <v>0</v>
          </cell>
          <cell r="AU13308">
            <v>0</v>
          </cell>
          <cell r="AV13308" t="str">
            <v>VIABLE</v>
          </cell>
        </row>
        <row r="13309">
          <cell r="AP13309">
            <v>91012486</v>
          </cell>
          <cell r="AQ13309">
            <v>50006836</v>
          </cell>
          <cell r="AR13309">
            <v>7</v>
          </cell>
          <cell r="AS13309">
            <v>0</v>
          </cell>
          <cell r="AT13309">
            <v>0</v>
          </cell>
          <cell r="AU13309">
            <v>0</v>
          </cell>
          <cell r="AV13309" t="str">
            <v>VIABLE</v>
          </cell>
        </row>
        <row r="13310">
          <cell r="AP13310">
            <v>471511</v>
          </cell>
          <cell r="AQ13310">
            <v>7008101</v>
          </cell>
          <cell r="AR13310">
            <v>7</v>
          </cell>
          <cell r="AS13310">
            <v>0</v>
          </cell>
          <cell r="AT13310">
            <v>0</v>
          </cell>
          <cell r="AU13310">
            <v>0</v>
          </cell>
          <cell r="AV13310" t="str">
            <v>VIABLE</v>
          </cell>
        </row>
        <row r="13311">
          <cell r="AP13311">
            <v>357378</v>
          </cell>
          <cell r="AQ13311">
            <v>7002794</v>
          </cell>
          <cell r="AR13311">
            <v>7</v>
          </cell>
          <cell r="AS13311">
            <v>0</v>
          </cell>
          <cell r="AT13311">
            <v>0</v>
          </cell>
          <cell r="AU13311">
            <v>0</v>
          </cell>
          <cell r="AV13311" t="str">
            <v>VIABLE</v>
          </cell>
        </row>
        <row r="13312">
          <cell r="AP13312">
            <v>355773</v>
          </cell>
          <cell r="AQ13312">
            <v>7002205</v>
          </cell>
          <cell r="AR13312">
            <v>7</v>
          </cell>
          <cell r="AS13312">
            <v>0</v>
          </cell>
          <cell r="AT13312">
            <v>0</v>
          </cell>
          <cell r="AU13312">
            <v>0</v>
          </cell>
          <cell r="AV13312" t="str">
            <v>VIABLE</v>
          </cell>
        </row>
        <row r="13313">
          <cell r="AP13313">
            <v>357939</v>
          </cell>
          <cell r="AQ13313">
            <v>7003043</v>
          </cell>
          <cell r="AR13313">
            <v>7</v>
          </cell>
          <cell r="AS13313">
            <v>0</v>
          </cell>
          <cell r="AT13313">
            <v>0</v>
          </cell>
          <cell r="AU13313">
            <v>0</v>
          </cell>
          <cell r="AV13313" t="str">
            <v>VIABLE</v>
          </cell>
        </row>
        <row r="13314">
          <cell r="AP13314">
            <v>357579</v>
          </cell>
          <cell r="AQ13314">
            <v>7002879</v>
          </cell>
          <cell r="AR13314">
            <v>7</v>
          </cell>
          <cell r="AS13314">
            <v>0</v>
          </cell>
          <cell r="AT13314">
            <v>0</v>
          </cell>
          <cell r="AU13314">
            <v>0</v>
          </cell>
          <cell r="AV13314" t="str">
            <v>VIABLE</v>
          </cell>
        </row>
        <row r="13315">
          <cell r="AP13315">
            <v>356299</v>
          </cell>
          <cell r="AQ13315">
            <v>7002396</v>
          </cell>
          <cell r="AR13315">
            <v>7</v>
          </cell>
          <cell r="AS13315">
            <v>0</v>
          </cell>
          <cell r="AT13315">
            <v>0</v>
          </cell>
          <cell r="AU13315">
            <v>0</v>
          </cell>
          <cell r="AV13315" t="str">
            <v>VIABLE</v>
          </cell>
        </row>
        <row r="13316">
          <cell r="AP13316">
            <v>91022822</v>
          </cell>
          <cell r="AQ13316">
            <v>7008934</v>
          </cell>
          <cell r="AR13316">
            <v>7</v>
          </cell>
          <cell r="AS13316">
            <v>0</v>
          </cell>
          <cell r="AT13316">
            <v>0</v>
          </cell>
          <cell r="AU13316">
            <v>0</v>
          </cell>
          <cell r="AV13316" t="str">
            <v>VIABLE</v>
          </cell>
        </row>
        <row r="13317">
          <cell r="AP13317">
            <v>91012773</v>
          </cell>
          <cell r="AQ13317">
            <v>70003616</v>
          </cell>
          <cell r="AR13317">
            <v>7</v>
          </cell>
          <cell r="AS13317">
            <v>0</v>
          </cell>
          <cell r="AT13317">
            <v>0</v>
          </cell>
          <cell r="AU13317">
            <v>0</v>
          </cell>
          <cell r="AV13317" t="str">
            <v>VIABLE</v>
          </cell>
        </row>
        <row r="13318">
          <cell r="AP13318">
            <v>91012771</v>
          </cell>
          <cell r="AQ13318">
            <v>7003197</v>
          </cell>
          <cell r="AR13318">
            <v>7</v>
          </cell>
          <cell r="AS13318">
            <v>0</v>
          </cell>
          <cell r="AT13318">
            <v>0</v>
          </cell>
          <cell r="AU13318">
            <v>0</v>
          </cell>
          <cell r="AV13318" t="str">
            <v>VIABLE</v>
          </cell>
        </row>
        <row r="13319">
          <cell r="AP13319">
            <v>355987</v>
          </cell>
          <cell r="AQ13319">
            <v>7002285</v>
          </cell>
          <cell r="AR13319">
            <v>7</v>
          </cell>
          <cell r="AS13319">
            <v>0</v>
          </cell>
          <cell r="AT13319">
            <v>0</v>
          </cell>
          <cell r="AU13319">
            <v>0</v>
          </cell>
          <cell r="AV13319" t="str">
            <v>VIABLE</v>
          </cell>
        </row>
        <row r="13320">
          <cell r="AP13320">
            <v>356545</v>
          </cell>
          <cell r="AQ13320">
            <v>7002485</v>
          </cell>
          <cell r="AR13320">
            <v>7</v>
          </cell>
          <cell r="AS13320">
            <v>0</v>
          </cell>
          <cell r="AT13320">
            <v>0</v>
          </cell>
          <cell r="AU13320">
            <v>0</v>
          </cell>
          <cell r="AV13320" t="str">
            <v>VIABLE</v>
          </cell>
        </row>
        <row r="13321">
          <cell r="AP13321">
            <v>359388</v>
          </cell>
          <cell r="AQ13321">
            <v>7003616</v>
          </cell>
          <cell r="AR13321">
            <v>7</v>
          </cell>
          <cell r="AS13321">
            <v>0</v>
          </cell>
          <cell r="AT13321">
            <v>0</v>
          </cell>
          <cell r="AU13321">
            <v>0</v>
          </cell>
          <cell r="AV13321" t="str">
            <v>VIABLE</v>
          </cell>
        </row>
        <row r="13322">
          <cell r="AP13322">
            <v>358302</v>
          </cell>
          <cell r="AQ13322">
            <v>7003197</v>
          </cell>
          <cell r="AR13322">
            <v>7</v>
          </cell>
          <cell r="AS13322">
            <v>0</v>
          </cell>
          <cell r="AT13322">
            <v>0</v>
          </cell>
          <cell r="AU13322">
            <v>0</v>
          </cell>
          <cell r="AV13322" t="str">
            <v>RESERVADO FDL BOSA</v>
          </cell>
        </row>
        <row r="13323">
          <cell r="AP13323">
            <v>357183</v>
          </cell>
          <cell r="AQ13323">
            <v>7002712</v>
          </cell>
          <cell r="AR13323">
            <v>7</v>
          </cell>
          <cell r="AS13323">
            <v>0</v>
          </cell>
          <cell r="AT13323">
            <v>0</v>
          </cell>
          <cell r="AU13323">
            <v>0</v>
          </cell>
          <cell r="AV13323" t="str">
            <v>VIABLE</v>
          </cell>
        </row>
        <row r="13324">
          <cell r="AP13324">
            <v>356736</v>
          </cell>
          <cell r="AQ13324">
            <v>7002555</v>
          </cell>
          <cell r="AR13324">
            <v>7</v>
          </cell>
          <cell r="AS13324">
            <v>0</v>
          </cell>
          <cell r="AT13324">
            <v>0</v>
          </cell>
          <cell r="AU13324">
            <v>0</v>
          </cell>
          <cell r="AV13324" t="str">
            <v>VIABLE</v>
          </cell>
        </row>
        <row r="13325">
          <cell r="AP13325">
            <v>358635</v>
          </cell>
          <cell r="AQ13325">
            <v>7003332</v>
          </cell>
          <cell r="AR13325">
            <v>7</v>
          </cell>
          <cell r="AS13325">
            <v>0</v>
          </cell>
          <cell r="AT13325">
            <v>0</v>
          </cell>
          <cell r="AU13325">
            <v>0</v>
          </cell>
          <cell r="AV13325" t="str">
            <v>RESERVADO FDL BOSA</v>
          </cell>
        </row>
        <row r="13326">
          <cell r="AP13326">
            <v>356985</v>
          </cell>
          <cell r="AQ13326">
            <v>7002643</v>
          </cell>
          <cell r="AR13326">
            <v>7</v>
          </cell>
          <cell r="AS13326">
            <v>0</v>
          </cell>
          <cell r="AT13326">
            <v>0</v>
          </cell>
          <cell r="AU13326">
            <v>0</v>
          </cell>
          <cell r="AV13326" t="str">
            <v>VIABLE</v>
          </cell>
        </row>
        <row r="13327">
          <cell r="AP13327">
            <v>357000</v>
          </cell>
          <cell r="AQ13327">
            <v>7002648</v>
          </cell>
          <cell r="AR13327">
            <v>7</v>
          </cell>
          <cell r="AS13327">
            <v>42278</v>
          </cell>
          <cell r="AT13327" t="str">
            <v>CONV-1292-2012 Terminado Rehabilitación UAERMV Circuito Movilidad  -</v>
          </cell>
          <cell r="AU13327">
            <v>0</v>
          </cell>
          <cell r="AV13327" t="str">
            <v>VIABLE</v>
          </cell>
        </row>
        <row r="13328">
          <cell r="AP13328">
            <v>356599</v>
          </cell>
          <cell r="AQ13328">
            <v>7002506</v>
          </cell>
          <cell r="AR13328">
            <v>7</v>
          </cell>
          <cell r="AS13328">
            <v>0</v>
          </cell>
          <cell r="AT13328">
            <v>0</v>
          </cell>
          <cell r="AU13328">
            <v>0</v>
          </cell>
          <cell r="AV13328" t="str">
            <v>VIABLE</v>
          </cell>
        </row>
        <row r="13329">
          <cell r="AP13329">
            <v>357108</v>
          </cell>
          <cell r="AQ13329">
            <v>7002686</v>
          </cell>
          <cell r="AR13329">
            <v>7</v>
          </cell>
          <cell r="AS13329">
            <v>42697</v>
          </cell>
          <cell r="AT13329" t="str">
            <v>COP-21-2015 Terminado Construcción FDL BOSA Local REPORTE 2016 -</v>
          </cell>
          <cell r="AU13329">
            <v>0</v>
          </cell>
          <cell r="AV13329" t="str">
            <v>FDL BOSA</v>
          </cell>
        </row>
        <row r="13330">
          <cell r="AP13330">
            <v>357105</v>
          </cell>
          <cell r="AQ13330">
            <v>7002685</v>
          </cell>
          <cell r="AR13330">
            <v>7</v>
          </cell>
          <cell r="AS13330">
            <v>42278</v>
          </cell>
          <cell r="AT13330" t="str">
            <v>CONV-1292-2012 Terminado Rehabilitación UAERMV Circuito Movilidad  -</v>
          </cell>
          <cell r="AU13330">
            <v>0</v>
          </cell>
          <cell r="AV13330" t="str">
            <v>VIABLE</v>
          </cell>
        </row>
        <row r="13331">
          <cell r="AP13331">
            <v>356560</v>
          </cell>
          <cell r="AQ13331">
            <v>50008425</v>
          </cell>
          <cell r="AR13331">
            <v>7</v>
          </cell>
          <cell r="AS13331">
            <v>40864</v>
          </cell>
          <cell r="AT13331" t="str">
            <v>UMV-78-2010 Terminado Rehabilitación UAERMV Circuito Movilidad  -</v>
          </cell>
          <cell r="AU13331">
            <v>0</v>
          </cell>
          <cell r="AV13331" t="str">
            <v>RESERVADO FDL BOSA</v>
          </cell>
        </row>
        <row r="13332">
          <cell r="AP13332">
            <v>357033</v>
          </cell>
          <cell r="AQ13332">
            <v>50008452</v>
          </cell>
          <cell r="AR13332">
            <v>7</v>
          </cell>
          <cell r="AS13332">
            <v>0</v>
          </cell>
          <cell r="AT13332">
            <v>0</v>
          </cell>
          <cell r="AU13332">
            <v>0</v>
          </cell>
          <cell r="AV13332" t="str">
            <v>FDL BOSA</v>
          </cell>
        </row>
        <row r="13333">
          <cell r="AP13333">
            <v>356658</v>
          </cell>
          <cell r="AQ13333">
            <v>7002526</v>
          </cell>
          <cell r="AR13333">
            <v>7</v>
          </cell>
          <cell r="AS13333">
            <v>42583</v>
          </cell>
          <cell r="AT13333" t="str">
            <v>COP-25-2015 En Ejecución Conservacion FDL BOSA Circuito Movilidad SD -</v>
          </cell>
          <cell r="AU13333">
            <v>0</v>
          </cell>
          <cell r="AV13333" t="str">
            <v>RESERVADO FDL BOSA</v>
          </cell>
        </row>
        <row r="13334">
          <cell r="AP13334">
            <v>356940</v>
          </cell>
          <cell r="AQ13334">
            <v>7002626</v>
          </cell>
          <cell r="AR13334">
            <v>7</v>
          </cell>
          <cell r="AS13334">
            <v>42583</v>
          </cell>
          <cell r="AT13334" t="str">
            <v>COP-25-2015 En Ejecución Conservacion FDL BOSA Circuito Movilidad SD -</v>
          </cell>
          <cell r="AU13334">
            <v>0</v>
          </cell>
          <cell r="AV13334" t="str">
            <v>RESERVADO FDL BOSA</v>
          </cell>
        </row>
        <row r="13335">
          <cell r="AP13335">
            <v>356937</v>
          </cell>
          <cell r="AQ13335">
            <v>7002625</v>
          </cell>
          <cell r="AR13335">
            <v>7</v>
          </cell>
          <cell r="AS13335">
            <v>0</v>
          </cell>
          <cell r="AT13335">
            <v>0</v>
          </cell>
          <cell r="AU13335">
            <v>0</v>
          </cell>
          <cell r="AV13335" t="str">
            <v>VIABLE</v>
          </cell>
        </row>
        <row r="13336">
          <cell r="AP13336">
            <v>357057</v>
          </cell>
          <cell r="AQ13336">
            <v>7002669</v>
          </cell>
          <cell r="AR13336">
            <v>7</v>
          </cell>
          <cell r="AS13336">
            <v>0</v>
          </cell>
          <cell r="AT13336">
            <v>0</v>
          </cell>
          <cell r="AU13336">
            <v>0</v>
          </cell>
          <cell r="AV13336" t="str">
            <v>VIABLE</v>
          </cell>
        </row>
        <row r="13337">
          <cell r="AP13337">
            <v>356895</v>
          </cell>
          <cell r="AQ13337">
            <v>7002611</v>
          </cell>
          <cell r="AR13337">
            <v>7</v>
          </cell>
          <cell r="AS13337">
            <v>42667</v>
          </cell>
          <cell r="AT13337" t="str">
            <v>SD Terminado Mantenimiento Periódico UAERMV Circuito Movilidad SD Intervenida 26/06/2015 Reporte depuración ejecución UMV-</v>
          </cell>
          <cell r="AU13337">
            <v>0</v>
          </cell>
          <cell r="AV13337" t="str">
            <v>UAERMV</v>
          </cell>
        </row>
        <row r="13338">
          <cell r="AP13338">
            <v>356626</v>
          </cell>
          <cell r="AQ13338">
            <v>7002515</v>
          </cell>
          <cell r="AR13338">
            <v>7</v>
          </cell>
          <cell r="AS13338">
            <v>0</v>
          </cell>
          <cell r="AT13338">
            <v>0</v>
          </cell>
          <cell r="AU13338">
            <v>0</v>
          </cell>
          <cell r="AV13338" t="str">
            <v>VIABLE</v>
          </cell>
        </row>
        <row r="13339">
          <cell r="AP13339">
            <v>356838</v>
          </cell>
          <cell r="AQ13339">
            <v>7002590</v>
          </cell>
          <cell r="AR13339">
            <v>7</v>
          </cell>
          <cell r="AS13339">
            <v>42278</v>
          </cell>
          <cell r="AT13339" t="str">
            <v>CONV-1292-2012 Terminado Rehabilitación UAERMV Circuito Movilidad  -</v>
          </cell>
          <cell r="AU13339">
            <v>0</v>
          </cell>
          <cell r="AV13339" t="str">
            <v>VIABLE</v>
          </cell>
        </row>
        <row r="13340">
          <cell r="AP13340">
            <v>357288</v>
          </cell>
          <cell r="AQ13340">
            <v>7002752</v>
          </cell>
          <cell r="AR13340">
            <v>7</v>
          </cell>
          <cell r="AS13340">
            <v>0</v>
          </cell>
          <cell r="AT13340">
            <v>0</v>
          </cell>
          <cell r="AU13340">
            <v>0</v>
          </cell>
          <cell r="AV13340" t="str">
            <v>FDL BOSA</v>
          </cell>
        </row>
        <row r="13341">
          <cell r="AP13341">
            <v>356904</v>
          </cell>
          <cell r="AQ13341">
            <v>7002614</v>
          </cell>
          <cell r="AR13341">
            <v>7</v>
          </cell>
          <cell r="AS13341">
            <v>42697</v>
          </cell>
          <cell r="AT13341" t="str">
            <v>COP-21-2015 Terminado Conservacion FDL BOSA Local REPORTE 2016 -</v>
          </cell>
          <cell r="AU13341">
            <v>0</v>
          </cell>
          <cell r="AV13341" t="str">
            <v>FDL BOSA</v>
          </cell>
        </row>
        <row r="13342">
          <cell r="AP13342">
            <v>356898</v>
          </cell>
          <cell r="AQ13342">
            <v>7002612</v>
          </cell>
          <cell r="AR13342">
            <v>7</v>
          </cell>
          <cell r="AS13342">
            <v>42278</v>
          </cell>
          <cell r="AT13342" t="str">
            <v>CONV-1292-2012 Terminado Rehabilitación UAERMV Circuito Movilidad  -</v>
          </cell>
          <cell r="AU13342">
            <v>0</v>
          </cell>
          <cell r="AV13342" t="str">
            <v>VIABLE</v>
          </cell>
        </row>
        <row r="13343">
          <cell r="AP13343">
            <v>357249</v>
          </cell>
          <cell r="AQ13343">
            <v>7002738</v>
          </cell>
          <cell r="AR13343">
            <v>7</v>
          </cell>
          <cell r="AS13343">
            <v>42583</v>
          </cell>
          <cell r="AT13343" t="str">
            <v>COP-25-2015 En Ejecución Conservacion FDL BOSA Circuito Movilidad SD -</v>
          </cell>
          <cell r="AU13343">
            <v>0</v>
          </cell>
          <cell r="AV13343" t="str">
            <v>RESERVADO FDL BOSA</v>
          </cell>
        </row>
        <row r="13344">
          <cell r="AP13344">
            <v>356922</v>
          </cell>
          <cell r="AQ13344">
            <v>7002620</v>
          </cell>
          <cell r="AR13344">
            <v>7</v>
          </cell>
          <cell r="AS13344">
            <v>0</v>
          </cell>
          <cell r="AT13344">
            <v>0</v>
          </cell>
          <cell r="AU13344">
            <v>0</v>
          </cell>
          <cell r="AV13344" t="str">
            <v>VIABLE</v>
          </cell>
        </row>
        <row r="13345">
          <cell r="AP13345">
            <v>357066</v>
          </cell>
          <cell r="AQ13345">
            <v>7002672</v>
          </cell>
          <cell r="AR13345">
            <v>7</v>
          </cell>
          <cell r="AS13345">
            <v>42583</v>
          </cell>
          <cell r="AT13345" t="str">
            <v>COP-25-2015 En Ejecución Conservacion FDL BOSA Circuito Movilidad SD -</v>
          </cell>
          <cell r="AU13345">
            <v>0</v>
          </cell>
          <cell r="AV13345" t="str">
            <v>RESERVADO FDL BOSA</v>
          </cell>
        </row>
        <row r="13346">
          <cell r="AP13346">
            <v>356835</v>
          </cell>
          <cell r="AQ13346">
            <v>7002589</v>
          </cell>
          <cell r="AR13346">
            <v>7</v>
          </cell>
          <cell r="AS13346">
            <v>0</v>
          </cell>
          <cell r="AT13346">
            <v>0</v>
          </cell>
          <cell r="AU13346">
            <v>0</v>
          </cell>
          <cell r="AV13346" t="str">
            <v>VIABLE</v>
          </cell>
        </row>
        <row r="13347">
          <cell r="AP13347">
            <v>356623</v>
          </cell>
          <cell r="AQ13347">
            <v>7002514</v>
          </cell>
          <cell r="AR13347">
            <v>7</v>
          </cell>
          <cell r="AS13347">
            <v>42278</v>
          </cell>
          <cell r="AT13347" t="str">
            <v>CONV-1292-2012 Terminado Rehabilitación UAERMV Local  -</v>
          </cell>
          <cell r="AU13347">
            <v>0</v>
          </cell>
          <cell r="AV13347" t="str">
            <v>VIABLE</v>
          </cell>
        </row>
        <row r="13348">
          <cell r="AP13348">
            <v>357420</v>
          </cell>
          <cell r="AQ13348">
            <v>7002811</v>
          </cell>
          <cell r="AR13348">
            <v>7</v>
          </cell>
          <cell r="AS13348">
            <v>0</v>
          </cell>
          <cell r="AT13348">
            <v>0</v>
          </cell>
          <cell r="AU13348">
            <v>0</v>
          </cell>
          <cell r="AV13348" t="str">
            <v>FDL BOSA</v>
          </cell>
        </row>
        <row r="13349">
          <cell r="AP13349">
            <v>356832</v>
          </cell>
          <cell r="AQ13349">
            <v>7002588</v>
          </cell>
          <cell r="AR13349">
            <v>7</v>
          </cell>
          <cell r="AS13349">
            <v>40864</v>
          </cell>
          <cell r="AT13349" t="str">
            <v>SD Terminado Mantenimiento Periódico UAERMV Circuito Movilidad  -</v>
          </cell>
          <cell r="AU13349">
            <v>0</v>
          </cell>
          <cell r="AV13349" t="str">
            <v>RESERVADO FDL BOSA</v>
          </cell>
        </row>
        <row r="13350">
          <cell r="AP13350">
            <v>357024</v>
          </cell>
          <cell r="AQ13350">
            <v>7002656</v>
          </cell>
          <cell r="AR13350">
            <v>7</v>
          </cell>
          <cell r="AS13350">
            <v>42278</v>
          </cell>
          <cell r="AT13350" t="str">
            <v>CONV-1292-2012 Terminado Rehabilitación UAERMV Circuito Movilidad  -</v>
          </cell>
          <cell r="AU13350">
            <v>0</v>
          </cell>
          <cell r="AV13350" t="str">
            <v>VIABLE</v>
          </cell>
        </row>
        <row r="13351">
          <cell r="AP13351">
            <v>357246</v>
          </cell>
          <cell r="AQ13351">
            <v>7002737</v>
          </cell>
          <cell r="AR13351">
            <v>7</v>
          </cell>
          <cell r="AS13351">
            <v>42278</v>
          </cell>
          <cell r="AT13351" t="str">
            <v>CONV-1292-2012 Terminado Rehabilitación UAERMV Circuito Movilidad  -</v>
          </cell>
          <cell r="AU13351">
            <v>0</v>
          </cell>
          <cell r="AV13351" t="str">
            <v>VIABLE</v>
          </cell>
        </row>
        <row r="13352">
          <cell r="AP13352">
            <v>353713</v>
          </cell>
          <cell r="AQ13352">
            <v>7001395</v>
          </cell>
          <cell r="AR13352">
            <v>7</v>
          </cell>
          <cell r="AS13352">
            <v>0</v>
          </cell>
          <cell r="AT13352">
            <v>0</v>
          </cell>
          <cell r="AU13352">
            <v>0</v>
          </cell>
          <cell r="AV13352" t="str">
            <v>VIABLE</v>
          </cell>
        </row>
        <row r="13353">
          <cell r="AP13353">
            <v>91013518</v>
          </cell>
          <cell r="AQ13353">
            <v>30000593</v>
          </cell>
          <cell r="AR13353">
            <v>7</v>
          </cell>
          <cell r="AS13353">
            <v>0</v>
          </cell>
          <cell r="AT13353">
            <v>0</v>
          </cell>
          <cell r="AU13353">
            <v>0</v>
          </cell>
          <cell r="AV13353" t="str">
            <v>VIABLE</v>
          </cell>
        </row>
        <row r="13354">
          <cell r="AP13354">
            <v>500174</v>
          </cell>
          <cell r="AQ13354">
            <v>7008397</v>
          </cell>
          <cell r="AR13354">
            <v>7</v>
          </cell>
          <cell r="AS13354">
            <v>0</v>
          </cell>
          <cell r="AT13354">
            <v>0</v>
          </cell>
          <cell r="AU13354">
            <v>0</v>
          </cell>
          <cell r="AV13354" t="str">
            <v>VIABLE</v>
          </cell>
        </row>
        <row r="13355">
          <cell r="AP13355">
            <v>500172</v>
          </cell>
          <cell r="AQ13355">
            <v>7008395</v>
          </cell>
          <cell r="AR13355">
            <v>7</v>
          </cell>
          <cell r="AS13355">
            <v>0</v>
          </cell>
          <cell r="AT13355">
            <v>0</v>
          </cell>
          <cell r="AU13355">
            <v>0</v>
          </cell>
          <cell r="AV13355" t="str">
            <v>VIABLE</v>
          </cell>
        </row>
        <row r="13356">
          <cell r="AP13356">
            <v>500171</v>
          </cell>
          <cell r="AQ13356">
            <v>7008394</v>
          </cell>
          <cell r="AR13356">
            <v>7</v>
          </cell>
          <cell r="AS13356">
            <v>0</v>
          </cell>
          <cell r="AT13356">
            <v>0</v>
          </cell>
          <cell r="AU13356">
            <v>0</v>
          </cell>
          <cell r="AV13356" t="str">
            <v>VIABLE</v>
          </cell>
        </row>
        <row r="13357">
          <cell r="AP13357">
            <v>500170</v>
          </cell>
          <cell r="AQ13357">
            <v>7008393</v>
          </cell>
          <cell r="AR13357">
            <v>7</v>
          </cell>
          <cell r="AS13357">
            <v>0</v>
          </cell>
          <cell r="AT13357">
            <v>0</v>
          </cell>
          <cell r="AU13357">
            <v>0</v>
          </cell>
          <cell r="AV13357" t="str">
            <v>VIABLE</v>
          </cell>
        </row>
        <row r="13358">
          <cell r="AP13358">
            <v>500176</v>
          </cell>
          <cell r="AQ13358">
            <v>7008399</v>
          </cell>
          <cell r="AR13358">
            <v>7</v>
          </cell>
          <cell r="AS13358">
            <v>0</v>
          </cell>
          <cell r="AT13358">
            <v>0</v>
          </cell>
          <cell r="AU13358">
            <v>0</v>
          </cell>
          <cell r="AV13358" t="str">
            <v>VIABLE</v>
          </cell>
        </row>
        <row r="13359">
          <cell r="AP13359">
            <v>500175</v>
          </cell>
          <cell r="AQ13359">
            <v>7008398</v>
          </cell>
          <cell r="AR13359">
            <v>7</v>
          </cell>
          <cell r="AS13359">
            <v>0</v>
          </cell>
          <cell r="AT13359">
            <v>0</v>
          </cell>
          <cell r="AU13359">
            <v>0</v>
          </cell>
          <cell r="AV13359" t="str">
            <v>VIABLE</v>
          </cell>
        </row>
        <row r="13360">
          <cell r="AP13360">
            <v>357045</v>
          </cell>
          <cell r="AQ13360">
            <v>7002664</v>
          </cell>
          <cell r="AR13360">
            <v>7</v>
          </cell>
          <cell r="AS13360">
            <v>0</v>
          </cell>
          <cell r="AT13360">
            <v>0</v>
          </cell>
          <cell r="AU13360">
            <v>0</v>
          </cell>
          <cell r="AV13360" t="str">
            <v>VIABLE</v>
          </cell>
        </row>
        <row r="13361">
          <cell r="AP13361">
            <v>356539</v>
          </cell>
          <cell r="AQ13361">
            <v>7002483</v>
          </cell>
          <cell r="AR13361">
            <v>7</v>
          </cell>
          <cell r="AS13361">
            <v>0</v>
          </cell>
          <cell r="AT13361">
            <v>0</v>
          </cell>
          <cell r="AU13361">
            <v>0</v>
          </cell>
          <cell r="AV13361" t="str">
            <v>VIABLE</v>
          </cell>
        </row>
        <row r="13362">
          <cell r="AP13362">
            <v>356233</v>
          </cell>
          <cell r="AQ13362">
            <v>7002371</v>
          </cell>
          <cell r="AR13362">
            <v>7</v>
          </cell>
          <cell r="AS13362">
            <v>0</v>
          </cell>
          <cell r="AT13362">
            <v>0</v>
          </cell>
          <cell r="AU13362">
            <v>0</v>
          </cell>
          <cell r="AV13362" t="str">
            <v>VIABLE</v>
          </cell>
        </row>
        <row r="13363">
          <cell r="AP13363">
            <v>473576</v>
          </cell>
          <cell r="AQ13363">
            <v>7008093</v>
          </cell>
          <cell r="AR13363">
            <v>7</v>
          </cell>
          <cell r="AS13363">
            <v>0</v>
          </cell>
          <cell r="AT13363">
            <v>0</v>
          </cell>
          <cell r="AU13363">
            <v>0</v>
          </cell>
          <cell r="AV13363" t="str">
            <v>VIABLE</v>
          </cell>
        </row>
        <row r="13364">
          <cell r="AP13364">
            <v>91012781</v>
          </cell>
          <cell r="AQ13364">
            <v>50003097</v>
          </cell>
          <cell r="AR13364">
            <v>7</v>
          </cell>
          <cell r="AS13364">
            <v>0</v>
          </cell>
          <cell r="AT13364">
            <v>0</v>
          </cell>
          <cell r="AU13364">
            <v>0</v>
          </cell>
          <cell r="AV13364" t="str">
            <v>VIABLE</v>
          </cell>
        </row>
        <row r="13365">
          <cell r="AP13365">
            <v>357117</v>
          </cell>
          <cell r="AQ13365">
            <v>7002689</v>
          </cell>
          <cell r="AR13365">
            <v>7</v>
          </cell>
          <cell r="AS13365">
            <v>0</v>
          </cell>
          <cell r="AT13365">
            <v>0</v>
          </cell>
          <cell r="AU13365">
            <v>0</v>
          </cell>
          <cell r="AV13365" t="str">
            <v>VIABLE</v>
          </cell>
        </row>
        <row r="13366">
          <cell r="AP13366">
            <v>356715</v>
          </cell>
          <cell r="AQ13366">
            <v>7002548</v>
          </cell>
          <cell r="AR13366">
            <v>7</v>
          </cell>
          <cell r="AS13366">
            <v>0</v>
          </cell>
          <cell r="AT13366">
            <v>0</v>
          </cell>
          <cell r="AU13366">
            <v>0</v>
          </cell>
          <cell r="AV13366" t="str">
            <v>VIABLE</v>
          </cell>
        </row>
        <row r="13367">
          <cell r="AP13367">
            <v>357435</v>
          </cell>
          <cell r="AQ13367">
            <v>7002816</v>
          </cell>
          <cell r="AR13367">
            <v>7</v>
          </cell>
          <cell r="AS13367">
            <v>0</v>
          </cell>
          <cell r="AT13367">
            <v>0</v>
          </cell>
          <cell r="AU13367">
            <v>0</v>
          </cell>
          <cell r="AV13367" t="str">
            <v>VIABLE</v>
          </cell>
        </row>
        <row r="13368">
          <cell r="AP13368">
            <v>357051</v>
          </cell>
          <cell r="AQ13368">
            <v>7002666</v>
          </cell>
          <cell r="AR13368">
            <v>7</v>
          </cell>
          <cell r="AS13368">
            <v>0</v>
          </cell>
          <cell r="AT13368">
            <v>0</v>
          </cell>
          <cell r="AU13368">
            <v>0</v>
          </cell>
          <cell r="AV13368" t="str">
            <v>VIABLE</v>
          </cell>
        </row>
        <row r="13369">
          <cell r="AP13369">
            <v>356335</v>
          </cell>
          <cell r="AQ13369">
            <v>7002410</v>
          </cell>
          <cell r="AR13369">
            <v>7</v>
          </cell>
          <cell r="AS13369">
            <v>0</v>
          </cell>
          <cell r="AT13369">
            <v>0</v>
          </cell>
          <cell r="AU13369">
            <v>0</v>
          </cell>
          <cell r="AV13369" t="str">
            <v>VIABLE</v>
          </cell>
        </row>
        <row r="13370">
          <cell r="AP13370">
            <v>357339</v>
          </cell>
          <cell r="AQ13370">
            <v>7002777</v>
          </cell>
          <cell r="AR13370">
            <v>7</v>
          </cell>
          <cell r="AS13370">
            <v>0</v>
          </cell>
          <cell r="AT13370">
            <v>0</v>
          </cell>
          <cell r="AU13370">
            <v>0</v>
          </cell>
          <cell r="AV13370" t="str">
            <v>VIABLE</v>
          </cell>
        </row>
        <row r="13371">
          <cell r="AP13371">
            <v>357318</v>
          </cell>
          <cell r="AQ13371">
            <v>7002768</v>
          </cell>
          <cell r="AR13371">
            <v>7</v>
          </cell>
          <cell r="AS13371">
            <v>0</v>
          </cell>
          <cell r="AT13371">
            <v>0</v>
          </cell>
          <cell r="AU13371">
            <v>0</v>
          </cell>
          <cell r="AV13371" t="str">
            <v>VIABLE</v>
          </cell>
        </row>
        <row r="13372">
          <cell r="AP13372">
            <v>473575</v>
          </cell>
          <cell r="AQ13372">
            <v>7008092</v>
          </cell>
          <cell r="AR13372">
            <v>7</v>
          </cell>
          <cell r="AS13372">
            <v>0</v>
          </cell>
          <cell r="AT13372">
            <v>0</v>
          </cell>
          <cell r="AU13372">
            <v>0</v>
          </cell>
          <cell r="AV13372" t="str">
            <v>VIABLE</v>
          </cell>
        </row>
        <row r="13373">
          <cell r="AP13373">
            <v>356124</v>
          </cell>
          <cell r="AQ13373">
            <v>7002333</v>
          </cell>
          <cell r="AR13373">
            <v>7</v>
          </cell>
          <cell r="AS13373">
            <v>0</v>
          </cell>
          <cell r="AT13373">
            <v>0</v>
          </cell>
          <cell r="AU13373">
            <v>0</v>
          </cell>
          <cell r="AV13373" t="str">
            <v>VIABLE</v>
          </cell>
        </row>
        <row r="13374">
          <cell r="AP13374">
            <v>805214</v>
          </cell>
          <cell r="AQ13374">
            <v>7002442</v>
          </cell>
          <cell r="AR13374">
            <v>7</v>
          </cell>
          <cell r="AS13374">
            <v>0</v>
          </cell>
          <cell r="AT13374">
            <v>0</v>
          </cell>
          <cell r="AU13374">
            <v>0</v>
          </cell>
          <cell r="AV13374" t="str">
            <v>VIABLE</v>
          </cell>
        </row>
        <row r="13375">
          <cell r="AP13375">
            <v>357141</v>
          </cell>
          <cell r="AQ13375">
            <v>7002697</v>
          </cell>
          <cell r="AR13375">
            <v>7</v>
          </cell>
          <cell r="AS13375">
            <v>0</v>
          </cell>
          <cell r="AT13375">
            <v>0</v>
          </cell>
          <cell r="AU13375">
            <v>0</v>
          </cell>
          <cell r="AV13375" t="str">
            <v>VIABLE</v>
          </cell>
        </row>
        <row r="13376">
          <cell r="AP13376">
            <v>356353</v>
          </cell>
          <cell r="AQ13376">
            <v>7002416</v>
          </cell>
          <cell r="AR13376">
            <v>7</v>
          </cell>
          <cell r="AS13376">
            <v>0</v>
          </cell>
          <cell r="AT13376">
            <v>0</v>
          </cell>
          <cell r="AU13376">
            <v>0</v>
          </cell>
          <cell r="AV13376" t="str">
            <v>VIABLE</v>
          </cell>
        </row>
        <row r="13377">
          <cell r="AP13377">
            <v>357219</v>
          </cell>
          <cell r="AQ13377">
            <v>7002728</v>
          </cell>
          <cell r="AR13377">
            <v>7</v>
          </cell>
          <cell r="AS13377">
            <v>0</v>
          </cell>
          <cell r="AT13377">
            <v>0</v>
          </cell>
          <cell r="AU13377">
            <v>0</v>
          </cell>
          <cell r="AV13377" t="str">
            <v>VIABLE</v>
          </cell>
        </row>
        <row r="13378">
          <cell r="AP13378">
            <v>357147</v>
          </cell>
          <cell r="AQ13378">
            <v>7002700</v>
          </cell>
          <cell r="AR13378">
            <v>7</v>
          </cell>
          <cell r="AS13378">
            <v>0</v>
          </cell>
          <cell r="AT13378">
            <v>0</v>
          </cell>
          <cell r="AU13378">
            <v>0</v>
          </cell>
          <cell r="AV13378" t="str">
            <v>VIABLE</v>
          </cell>
        </row>
        <row r="13379">
          <cell r="AP13379">
            <v>356943</v>
          </cell>
          <cell r="AQ13379">
            <v>7002627</v>
          </cell>
          <cell r="AR13379">
            <v>7</v>
          </cell>
          <cell r="AS13379">
            <v>0</v>
          </cell>
          <cell r="AT13379">
            <v>0</v>
          </cell>
          <cell r="AU13379">
            <v>0</v>
          </cell>
          <cell r="AV13379" t="str">
            <v>VIABLE</v>
          </cell>
        </row>
        <row r="13380">
          <cell r="AP13380">
            <v>355981</v>
          </cell>
          <cell r="AQ13380">
            <v>7002283</v>
          </cell>
          <cell r="AR13380">
            <v>7</v>
          </cell>
          <cell r="AS13380">
            <v>0</v>
          </cell>
          <cell r="AT13380">
            <v>0</v>
          </cell>
          <cell r="AU13380">
            <v>0</v>
          </cell>
          <cell r="AV13380" t="str">
            <v>VIABLE</v>
          </cell>
        </row>
        <row r="13381">
          <cell r="AP13381">
            <v>356127</v>
          </cell>
          <cell r="AQ13381">
            <v>7002334</v>
          </cell>
          <cell r="AR13381">
            <v>7</v>
          </cell>
          <cell r="AS13381">
            <v>0</v>
          </cell>
          <cell r="AT13381">
            <v>0</v>
          </cell>
          <cell r="AU13381">
            <v>0</v>
          </cell>
          <cell r="AV13381" t="str">
            <v>VIABLE</v>
          </cell>
        </row>
        <row r="13382">
          <cell r="AP13382">
            <v>805219</v>
          </cell>
          <cell r="AQ13382">
            <v>7002719</v>
          </cell>
          <cell r="AR13382">
            <v>7</v>
          </cell>
          <cell r="AS13382">
            <v>0</v>
          </cell>
          <cell r="AT13382">
            <v>0</v>
          </cell>
          <cell r="AU13382">
            <v>0</v>
          </cell>
          <cell r="AV13382" t="str">
            <v>VIABLE</v>
          </cell>
        </row>
        <row r="13383">
          <cell r="AP13383">
            <v>357438</v>
          </cell>
          <cell r="AQ13383">
            <v>7002817</v>
          </cell>
          <cell r="AR13383">
            <v>7</v>
          </cell>
          <cell r="AS13383">
            <v>0</v>
          </cell>
          <cell r="AT13383">
            <v>0</v>
          </cell>
          <cell r="AU13383">
            <v>0</v>
          </cell>
          <cell r="AV13383" t="str">
            <v>VIABLE</v>
          </cell>
        </row>
        <row r="13384">
          <cell r="AP13384">
            <v>358524</v>
          </cell>
          <cell r="AQ13384">
            <v>7003286</v>
          </cell>
          <cell r="AR13384">
            <v>7</v>
          </cell>
          <cell r="AS13384">
            <v>0</v>
          </cell>
          <cell r="AT13384">
            <v>0</v>
          </cell>
          <cell r="AU13384">
            <v>0</v>
          </cell>
          <cell r="AV13384" t="str">
            <v>VIABLE</v>
          </cell>
        </row>
        <row r="13385">
          <cell r="AP13385">
            <v>359187</v>
          </cell>
          <cell r="AQ13385">
            <v>7003540</v>
          </cell>
          <cell r="AR13385">
            <v>7</v>
          </cell>
          <cell r="AS13385">
            <v>0</v>
          </cell>
          <cell r="AT13385">
            <v>0</v>
          </cell>
          <cell r="AU13385">
            <v>0</v>
          </cell>
          <cell r="AV13385" t="str">
            <v>VIABLE</v>
          </cell>
        </row>
        <row r="13386">
          <cell r="AP13386">
            <v>91022936</v>
          </cell>
          <cell r="AQ13386">
            <v>7008922</v>
          </cell>
          <cell r="AR13386">
            <v>7</v>
          </cell>
          <cell r="AS13386">
            <v>0</v>
          </cell>
          <cell r="AT13386">
            <v>0</v>
          </cell>
          <cell r="AU13386">
            <v>0</v>
          </cell>
          <cell r="AV13386" t="str">
            <v>VIABLE</v>
          </cell>
        </row>
        <row r="13387">
          <cell r="AP13387">
            <v>91022857</v>
          </cell>
          <cell r="AQ13387">
            <v>7008923</v>
          </cell>
          <cell r="AR13387">
            <v>7</v>
          </cell>
          <cell r="AS13387">
            <v>0</v>
          </cell>
          <cell r="AT13387">
            <v>0</v>
          </cell>
          <cell r="AU13387">
            <v>0</v>
          </cell>
          <cell r="AV13387" t="str">
            <v>VIABLE</v>
          </cell>
        </row>
        <row r="13388">
          <cell r="AP13388">
            <v>358653</v>
          </cell>
          <cell r="AQ13388">
            <v>7003338</v>
          </cell>
          <cell r="AR13388">
            <v>7</v>
          </cell>
          <cell r="AS13388">
            <v>0</v>
          </cell>
          <cell r="AT13388">
            <v>0</v>
          </cell>
          <cell r="AU13388">
            <v>0</v>
          </cell>
          <cell r="AV13388" t="str">
            <v>VIABLE</v>
          </cell>
        </row>
        <row r="13389">
          <cell r="AP13389">
            <v>359118</v>
          </cell>
          <cell r="AQ13389">
            <v>7003516</v>
          </cell>
          <cell r="AR13389">
            <v>7</v>
          </cell>
          <cell r="AS13389">
            <v>0</v>
          </cell>
          <cell r="AT13389">
            <v>0</v>
          </cell>
          <cell r="AU13389">
            <v>0</v>
          </cell>
          <cell r="AV13389" t="str">
            <v>VIABLE</v>
          </cell>
        </row>
        <row r="13390">
          <cell r="AP13390">
            <v>358599</v>
          </cell>
          <cell r="AQ13390">
            <v>7003316</v>
          </cell>
          <cell r="AR13390">
            <v>7</v>
          </cell>
          <cell r="AS13390">
            <v>0</v>
          </cell>
          <cell r="AT13390">
            <v>0</v>
          </cell>
          <cell r="AU13390">
            <v>0</v>
          </cell>
          <cell r="AV13390" t="str">
            <v>VIABLE</v>
          </cell>
        </row>
        <row r="13391">
          <cell r="AP13391">
            <v>359073</v>
          </cell>
          <cell r="AQ13391">
            <v>7003499</v>
          </cell>
          <cell r="AR13391">
            <v>7</v>
          </cell>
          <cell r="AS13391">
            <v>0</v>
          </cell>
          <cell r="AT13391">
            <v>0</v>
          </cell>
          <cell r="AU13391">
            <v>0</v>
          </cell>
          <cell r="AV13391" t="str">
            <v>VIABLE</v>
          </cell>
        </row>
        <row r="13392">
          <cell r="AP13392">
            <v>358938</v>
          </cell>
          <cell r="AQ13392">
            <v>7003450</v>
          </cell>
          <cell r="AR13392">
            <v>7</v>
          </cell>
          <cell r="AS13392">
            <v>0</v>
          </cell>
          <cell r="AT13392">
            <v>0</v>
          </cell>
          <cell r="AU13392">
            <v>0</v>
          </cell>
          <cell r="AV13392" t="str">
            <v>VIABLE</v>
          </cell>
        </row>
        <row r="13393">
          <cell r="AP13393">
            <v>358887</v>
          </cell>
          <cell r="AQ13393">
            <v>7003429</v>
          </cell>
          <cell r="AR13393">
            <v>7</v>
          </cell>
          <cell r="AS13393">
            <v>0</v>
          </cell>
          <cell r="AT13393">
            <v>0</v>
          </cell>
          <cell r="AU13393">
            <v>0</v>
          </cell>
          <cell r="AV13393" t="str">
            <v>VIABLE</v>
          </cell>
        </row>
        <row r="13394">
          <cell r="AP13394">
            <v>359334</v>
          </cell>
          <cell r="AQ13394">
            <v>7003597</v>
          </cell>
          <cell r="AR13394">
            <v>7</v>
          </cell>
          <cell r="AS13394">
            <v>0</v>
          </cell>
          <cell r="AT13394">
            <v>0</v>
          </cell>
          <cell r="AU13394">
            <v>0</v>
          </cell>
          <cell r="AV13394" t="str">
            <v>VIABLE</v>
          </cell>
        </row>
        <row r="13395">
          <cell r="AP13395">
            <v>358785</v>
          </cell>
          <cell r="AQ13395">
            <v>7003389</v>
          </cell>
          <cell r="AR13395">
            <v>7</v>
          </cell>
          <cell r="AS13395">
            <v>0</v>
          </cell>
          <cell r="AT13395">
            <v>0</v>
          </cell>
          <cell r="AU13395">
            <v>0</v>
          </cell>
          <cell r="AV13395" t="str">
            <v>VIABLE</v>
          </cell>
        </row>
        <row r="13396">
          <cell r="AP13396">
            <v>359109</v>
          </cell>
          <cell r="AQ13396">
            <v>7003512</v>
          </cell>
          <cell r="AR13396">
            <v>7</v>
          </cell>
          <cell r="AS13396">
            <v>0</v>
          </cell>
          <cell r="AT13396">
            <v>0</v>
          </cell>
          <cell r="AU13396">
            <v>0</v>
          </cell>
          <cell r="AV13396" t="str">
            <v>VIABLE</v>
          </cell>
        </row>
        <row r="13397">
          <cell r="AP13397">
            <v>358971</v>
          </cell>
          <cell r="AQ13397">
            <v>7003463</v>
          </cell>
          <cell r="AR13397">
            <v>7</v>
          </cell>
          <cell r="AS13397">
            <v>0</v>
          </cell>
          <cell r="AT13397">
            <v>0</v>
          </cell>
          <cell r="AU13397">
            <v>0</v>
          </cell>
          <cell r="AV13397" t="str">
            <v>VIABLE</v>
          </cell>
        </row>
        <row r="13398">
          <cell r="AP13398">
            <v>91012669</v>
          </cell>
          <cell r="AQ13398">
            <v>50008657</v>
          </cell>
          <cell r="AR13398">
            <v>7</v>
          </cell>
          <cell r="AS13398">
            <v>0</v>
          </cell>
          <cell r="AT13398">
            <v>0</v>
          </cell>
          <cell r="AU13398">
            <v>0</v>
          </cell>
          <cell r="AV13398" t="str">
            <v>VIABLE</v>
          </cell>
        </row>
        <row r="13399">
          <cell r="AP13399">
            <v>91012671</v>
          </cell>
          <cell r="AQ13399">
            <v>50008676</v>
          </cell>
          <cell r="AR13399">
            <v>7</v>
          </cell>
          <cell r="AS13399">
            <v>0</v>
          </cell>
          <cell r="AT13399">
            <v>0</v>
          </cell>
          <cell r="AU13399">
            <v>0</v>
          </cell>
          <cell r="AV13399" t="str">
            <v>VIABLE</v>
          </cell>
        </row>
        <row r="13400">
          <cell r="AP13400">
            <v>91012672</v>
          </cell>
          <cell r="AQ13400">
            <v>50008957</v>
          </cell>
          <cell r="AR13400">
            <v>7</v>
          </cell>
          <cell r="AS13400">
            <v>0</v>
          </cell>
          <cell r="AT13400">
            <v>0</v>
          </cell>
          <cell r="AU13400">
            <v>0</v>
          </cell>
          <cell r="AV13400" t="str">
            <v>VIABLE</v>
          </cell>
        </row>
        <row r="13401">
          <cell r="AP13401">
            <v>91012697</v>
          </cell>
          <cell r="AQ13401">
            <v>50008660</v>
          </cell>
          <cell r="AR13401">
            <v>7</v>
          </cell>
          <cell r="AS13401">
            <v>0</v>
          </cell>
          <cell r="AT13401">
            <v>0</v>
          </cell>
          <cell r="AU13401">
            <v>0</v>
          </cell>
          <cell r="AV13401" t="str">
            <v>VIABLE</v>
          </cell>
        </row>
        <row r="13402">
          <cell r="AP13402">
            <v>91012686</v>
          </cell>
          <cell r="AQ13402">
            <v>50008658</v>
          </cell>
          <cell r="AR13402">
            <v>7</v>
          </cell>
          <cell r="AS13402">
            <v>0</v>
          </cell>
          <cell r="AT13402">
            <v>0</v>
          </cell>
          <cell r="AU13402">
            <v>0</v>
          </cell>
          <cell r="AV13402" t="str">
            <v>VIABLE</v>
          </cell>
        </row>
        <row r="13403">
          <cell r="AP13403">
            <v>91012678</v>
          </cell>
          <cell r="AQ13403">
            <v>50008659</v>
          </cell>
          <cell r="AR13403">
            <v>7</v>
          </cell>
          <cell r="AS13403">
            <v>0</v>
          </cell>
          <cell r="AT13403">
            <v>0</v>
          </cell>
          <cell r="AU13403">
            <v>0</v>
          </cell>
          <cell r="AV13403" t="str">
            <v>VIABLE</v>
          </cell>
        </row>
        <row r="13404">
          <cell r="AP13404">
            <v>91012726</v>
          </cell>
          <cell r="AQ13404">
            <v>50002959</v>
          </cell>
          <cell r="AR13404">
            <v>7</v>
          </cell>
          <cell r="AS13404">
            <v>42731</v>
          </cell>
          <cell r="AT13404" t="str">
            <v>SD Reservado Mantenimiento Rutinario IDU Circuito Movilidad EJECUCION SITP 2016 -</v>
          </cell>
          <cell r="AU13404">
            <v>0</v>
          </cell>
          <cell r="AV13404" t="str">
            <v>IDU SITP 2016</v>
          </cell>
        </row>
        <row r="13405">
          <cell r="AP13405">
            <v>91012647</v>
          </cell>
          <cell r="AQ13405">
            <v>50008950</v>
          </cell>
          <cell r="AR13405">
            <v>7</v>
          </cell>
          <cell r="AS13405">
            <v>0</v>
          </cell>
          <cell r="AT13405">
            <v>0</v>
          </cell>
          <cell r="AU13405">
            <v>0</v>
          </cell>
          <cell r="AV13405" t="str">
            <v>VIABLE</v>
          </cell>
        </row>
        <row r="13406">
          <cell r="AP13406">
            <v>91012706</v>
          </cell>
          <cell r="AQ13406">
            <v>50009382</v>
          </cell>
          <cell r="AR13406">
            <v>7</v>
          </cell>
          <cell r="AS13406">
            <v>0</v>
          </cell>
          <cell r="AT13406">
            <v>0</v>
          </cell>
          <cell r="AU13406">
            <v>0</v>
          </cell>
          <cell r="AV13406" t="str">
            <v>VIABLE</v>
          </cell>
        </row>
        <row r="13407">
          <cell r="AP13407">
            <v>91012698</v>
          </cell>
          <cell r="AQ13407">
            <v>50009385</v>
          </cell>
          <cell r="AR13407">
            <v>7</v>
          </cell>
          <cell r="AS13407">
            <v>0</v>
          </cell>
          <cell r="AT13407">
            <v>0</v>
          </cell>
          <cell r="AU13407">
            <v>0</v>
          </cell>
          <cell r="AV13407" t="str">
            <v>VIABLE</v>
          </cell>
        </row>
        <row r="13408">
          <cell r="AP13408">
            <v>91011574</v>
          </cell>
          <cell r="AQ13408">
            <v>50006636</v>
          </cell>
          <cell r="AR13408">
            <v>7</v>
          </cell>
          <cell r="AS13408">
            <v>0</v>
          </cell>
          <cell r="AT13408">
            <v>0</v>
          </cell>
          <cell r="AU13408">
            <v>0</v>
          </cell>
          <cell r="AV13408" t="str">
            <v>FDL BOSA</v>
          </cell>
        </row>
        <row r="13409">
          <cell r="AP13409">
            <v>363878</v>
          </cell>
          <cell r="AQ13409">
            <v>7005472</v>
          </cell>
          <cell r="AR13409">
            <v>7</v>
          </cell>
          <cell r="AS13409">
            <v>0</v>
          </cell>
          <cell r="AT13409">
            <v>0</v>
          </cell>
          <cell r="AU13409">
            <v>0</v>
          </cell>
          <cell r="AV13409" t="str">
            <v>VIABLE</v>
          </cell>
        </row>
        <row r="13410">
          <cell r="AP13410">
            <v>364015</v>
          </cell>
          <cell r="AQ13410">
            <v>7005524</v>
          </cell>
          <cell r="AR13410">
            <v>7</v>
          </cell>
          <cell r="AS13410">
            <v>0</v>
          </cell>
          <cell r="AT13410">
            <v>0</v>
          </cell>
          <cell r="AU13410">
            <v>0</v>
          </cell>
          <cell r="AV13410" t="str">
            <v>VIABLE</v>
          </cell>
        </row>
        <row r="13411">
          <cell r="AP13411">
            <v>364612</v>
          </cell>
          <cell r="AQ13411">
            <v>7005750</v>
          </cell>
          <cell r="AR13411">
            <v>7</v>
          </cell>
          <cell r="AS13411">
            <v>0</v>
          </cell>
          <cell r="AT13411">
            <v>0</v>
          </cell>
          <cell r="AU13411">
            <v>0</v>
          </cell>
          <cell r="AV13411" t="str">
            <v>VIABLE</v>
          </cell>
        </row>
        <row r="13412">
          <cell r="AP13412">
            <v>364405</v>
          </cell>
          <cell r="AQ13412">
            <v>7005670</v>
          </cell>
          <cell r="AR13412">
            <v>7</v>
          </cell>
          <cell r="AS13412">
            <v>0</v>
          </cell>
          <cell r="AT13412">
            <v>0</v>
          </cell>
          <cell r="AU13412">
            <v>0</v>
          </cell>
          <cell r="AV13412" t="str">
            <v>VIABLE</v>
          </cell>
        </row>
        <row r="13413">
          <cell r="AP13413">
            <v>364115</v>
          </cell>
          <cell r="AQ13413">
            <v>7005563</v>
          </cell>
          <cell r="AR13413">
            <v>7</v>
          </cell>
          <cell r="AS13413">
            <v>0</v>
          </cell>
          <cell r="AT13413">
            <v>0</v>
          </cell>
          <cell r="AU13413">
            <v>0</v>
          </cell>
          <cell r="AV13413" t="str">
            <v>VIABLE</v>
          </cell>
        </row>
        <row r="13414">
          <cell r="AP13414">
            <v>364297</v>
          </cell>
          <cell r="AQ13414">
            <v>7005627</v>
          </cell>
          <cell r="AR13414">
            <v>7</v>
          </cell>
          <cell r="AS13414">
            <v>0</v>
          </cell>
          <cell r="AT13414">
            <v>0</v>
          </cell>
          <cell r="AU13414">
            <v>0</v>
          </cell>
          <cell r="AV13414" t="str">
            <v>FDL BOSA</v>
          </cell>
        </row>
        <row r="13415">
          <cell r="AP13415">
            <v>364617</v>
          </cell>
          <cell r="AQ13415">
            <v>50006637</v>
          </cell>
          <cell r="AR13415">
            <v>7</v>
          </cell>
          <cell r="AS13415">
            <v>0</v>
          </cell>
          <cell r="AT13415">
            <v>0</v>
          </cell>
          <cell r="AU13415">
            <v>0</v>
          </cell>
          <cell r="AV13415" t="str">
            <v>VIABLE</v>
          </cell>
        </row>
        <row r="13416">
          <cell r="AP13416">
            <v>364174</v>
          </cell>
          <cell r="AQ13416">
            <v>7005585</v>
          </cell>
          <cell r="AR13416">
            <v>7</v>
          </cell>
          <cell r="AS13416">
            <v>0</v>
          </cell>
          <cell r="AT13416">
            <v>0</v>
          </cell>
          <cell r="AU13416">
            <v>0</v>
          </cell>
          <cell r="AV13416" t="str">
            <v>FDL BOSA</v>
          </cell>
        </row>
        <row r="13417">
          <cell r="AP13417">
            <v>364127</v>
          </cell>
          <cell r="AQ13417">
            <v>7005567</v>
          </cell>
          <cell r="AR13417">
            <v>7</v>
          </cell>
          <cell r="AS13417">
            <v>0</v>
          </cell>
          <cell r="AT13417">
            <v>0</v>
          </cell>
          <cell r="AU13417">
            <v>0</v>
          </cell>
          <cell r="AV13417" t="str">
            <v>VIABLE</v>
          </cell>
        </row>
        <row r="13418">
          <cell r="AP13418">
            <v>353425</v>
          </cell>
          <cell r="AQ13418">
            <v>7001295</v>
          </cell>
          <cell r="AR13418">
            <v>7</v>
          </cell>
          <cell r="AS13418">
            <v>0</v>
          </cell>
          <cell r="AT13418">
            <v>0</v>
          </cell>
          <cell r="AU13418">
            <v>0</v>
          </cell>
          <cell r="AV13418" t="str">
            <v>VIABLE</v>
          </cell>
        </row>
        <row r="13419">
          <cell r="AP13419">
            <v>471535</v>
          </cell>
          <cell r="AQ13419">
            <v>7008143</v>
          </cell>
          <cell r="AR13419">
            <v>7</v>
          </cell>
          <cell r="AS13419">
            <v>0</v>
          </cell>
          <cell r="AT13419">
            <v>0</v>
          </cell>
          <cell r="AU13419">
            <v>0</v>
          </cell>
          <cell r="AV13419" t="str">
            <v>VIABLE</v>
          </cell>
        </row>
        <row r="13420">
          <cell r="AP13420">
            <v>352855</v>
          </cell>
          <cell r="AQ13420">
            <v>7001096</v>
          </cell>
          <cell r="AR13420">
            <v>7</v>
          </cell>
          <cell r="AS13420">
            <v>0</v>
          </cell>
          <cell r="AT13420">
            <v>0</v>
          </cell>
          <cell r="AU13420">
            <v>0</v>
          </cell>
          <cell r="AV13420" t="str">
            <v>VIABLE</v>
          </cell>
        </row>
        <row r="13421">
          <cell r="AP13421">
            <v>352540</v>
          </cell>
          <cell r="AQ13421">
            <v>7000979</v>
          </cell>
          <cell r="AR13421">
            <v>7</v>
          </cell>
          <cell r="AS13421">
            <v>0</v>
          </cell>
          <cell r="AT13421">
            <v>0</v>
          </cell>
          <cell r="AU13421">
            <v>0</v>
          </cell>
          <cell r="AV13421" t="str">
            <v>VIABLE</v>
          </cell>
        </row>
        <row r="13422">
          <cell r="AP13422">
            <v>352261</v>
          </cell>
          <cell r="AQ13422">
            <v>7000877</v>
          </cell>
          <cell r="AR13422">
            <v>7</v>
          </cell>
          <cell r="AS13422">
            <v>0</v>
          </cell>
          <cell r="AT13422">
            <v>0</v>
          </cell>
          <cell r="AU13422">
            <v>0</v>
          </cell>
          <cell r="AV13422" t="str">
            <v>VIABLE</v>
          </cell>
        </row>
        <row r="13423">
          <cell r="AP13423">
            <v>353680</v>
          </cell>
          <cell r="AQ13423">
            <v>7001384</v>
          </cell>
          <cell r="AR13423">
            <v>7</v>
          </cell>
          <cell r="AS13423">
            <v>0</v>
          </cell>
          <cell r="AT13423">
            <v>0</v>
          </cell>
          <cell r="AU13423">
            <v>0</v>
          </cell>
          <cell r="AV13423" t="str">
            <v>VIABLE</v>
          </cell>
        </row>
        <row r="13424">
          <cell r="AP13424">
            <v>353089</v>
          </cell>
          <cell r="AQ13424">
            <v>7001177</v>
          </cell>
          <cell r="AR13424">
            <v>7</v>
          </cell>
          <cell r="AS13424">
            <v>0</v>
          </cell>
          <cell r="AT13424">
            <v>0</v>
          </cell>
          <cell r="AU13424">
            <v>0</v>
          </cell>
          <cell r="AV13424" t="str">
            <v>VIABLE</v>
          </cell>
        </row>
        <row r="13425">
          <cell r="AP13425">
            <v>352984</v>
          </cell>
          <cell r="AQ13425">
            <v>7001141</v>
          </cell>
          <cell r="AR13425">
            <v>7</v>
          </cell>
          <cell r="AS13425">
            <v>0</v>
          </cell>
          <cell r="AT13425">
            <v>0</v>
          </cell>
          <cell r="AU13425">
            <v>0</v>
          </cell>
          <cell r="AV13425" t="str">
            <v>VIABLE</v>
          </cell>
        </row>
        <row r="13426">
          <cell r="AP13426">
            <v>352335</v>
          </cell>
          <cell r="AQ13426">
            <v>7000905</v>
          </cell>
          <cell r="AR13426">
            <v>7</v>
          </cell>
          <cell r="AS13426">
            <v>0</v>
          </cell>
          <cell r="AT13426">
            <v>0</v>
          </cell>
          <cell r="AU13426">
            <v>0</v>
          </cell>
          <cell r="AV13426" t="str">
            <v>VIABLE</v>
          </cell>
        </row>
        <row r="13427">
          <cell r="AP13427">
            <v>353317</v>
          </cell>
          <cell r="AQ13427">
            <v>7001258</v>
          </cell>
          <cell r="AR13427">
            <v>7</v>
          </cell>
          <cell r="AS13427">
            <v>0</v>
          </cell>
          <cell r="AT13427">
            <v>0</v>
          </cell>
          <cell r="AU13427">
            <v>0</v>
          </cell>
          <cell r="AV13427" t="str">
            <v>VIABLE</v>
          </cell>
        </row>
        <row r="13428">
          <cell r="AP13428">
            <v>353086</v>
          </cell>
          <cell r="AQ13428">
            <v>7001176</v>
          </cell>
          <cell r="AR13428">
            <v>7</v>
          </cell>
          <cell r="AS13428">
            <v>0</v>
          </cell>
          <cell r="AT13428">
            <v>0</v>
          </cell>
          <cell r="AU13428">
            <v>0</v>
          </cell>
          <cell r="AV13428" t="str">
            <v>VIABLE</v>
          </cell>
        </row>
        <row r="13429">
          <cell r="AP13429">
            <v>352445</v>
          </cell>
          <cell r="AQ13429">
            <v>7000943</v>
          </cell>
          <cell r="AR13429">
            <v>7</v>
          </cell>
          <cell r="AS13429">
            <v>0</v>
          </cell>
          <cell r="AT13429">
            <v>0</v>
          </cell>
          <cell r="AU13429">
            <v>0</v>
          </cell>
          <cell r="AV13429" t="str">
            <v>VIABLE</v>
          </cell>
        </row>
        <row r="13430">
          <cell r="AP13430">
            <v>353194</v>
          </cell>
          <cell r="AQ13430">
            <v>7001216</v>
          </cell>
          <cell r="AR13430">
            <v>7</v>
          </cell>
          <cell r="AS13430">
            <v>0</v>
          </cell>
          <cell r="AT13430">
            <v>0</v>
          </cell>
          <cell r="AU13430">
            <v>0</v>
          </cell>
          <cell r="AV13430" t="str">
            <v>VIABLE</v>
          </cell>
        </row>
        <row r="13431">
          <cell r="AP13431">
            <v>352639</v>
          </cell>
          <cell r="AQ13431">
            <v>7001020</v>
          </cell>
          <cell r="AR13431">
            <v>7</v>
          </cell>
          <cell r="AS13431">
            <v>0</v>
          </cell>
          <cell r="AT13431">
            <v>0</v>
          </cell>
          <cell r="AU13431">
            <v>0</v>
          </cell>
          <cell r="AV13431" t="str">
            <v>VIABLE</v>
          </cell>
        </row>
        <row r="13432">
          <cell r="AP13432">
            <v>353536</v>
          </cell>
          <cell r="AQ13432">
            <v>7001334</v>
          </cell>
          <cell r="AR13432">
            <v>7</v>
          </cell>
          <cell r="AS13432">
            <v>0</v>
          </cell>
          <cell r="AT13432">
            <v>0</v>
          </cell>
          <cell r="AU13432">
            <v>0</v>
          </cell>
          <cell r="AV13432" t="str">
            <v>VIABLE</v>
          </cell>
        </row>
        <row r="13433">
          <cell r="AP13433">
            <v>91010240</v>
          </cell>
          <cell r="AQ13433">
            <v>7004889</v>
          </cell>
          <cell r="AR13433">
            <v>7</v>
          </cell>
          <cell r="AS13433">
            <v>0</v>
          </cell>
          <cell r="AT13433">
            <v>0</v>
          </cell>
          <cell r="AU13433">
            <v>0</v>
          </cell>
          <cell r="AV13433" t="str">
            <v>VIABLE</v>
          </cell>
        </row>
        <row r="13434">
          <cell r="AP13434">
            <v>362439</v>
          </cell>
          <cell r="AQ13434">
            <v>7004889</v>
          </cell>
          <cell r="AR13434">
            <v>7</v>
          </cell>
          <cell r="AS13434">
            <v>0</v>
          </cell>
          <cell r="AT13434">
            <v>0</v>
          </cell>
          <cell r="AU13434">
            <v>0</v>
          </cell>
          <cell r="AV13434" t="str">
            <v>VIABLE</v>
          </cell>
        </row>
        <row r="13435">
          <cell r="AP13435">
            <v>480576</v>
          </cell>
          <cell r="AQ13435">
            <v>7005029</v>
          </cell>
          <cell r="AR13435">
            <v>7</v>
          </cell>
          <cell r="AS13435">
            <v>0</v>
          </cell>
          <cell r="AT13435">
            <v>0</v>
          </cell>
          <cell r="AU13435">
            <v>0</v>
          </cell>
          <cell r="AV13435" t="str">
            <v>VIABLE</v>
          </cell>
        </row>
        <row r="13436">
          <cell r="AP13436">
            <v>91010241</v>
          </cell>
          <cell r="AQ13436">
            <v>7004967</v>
          </cell>
          <cell r="AR13436">
            <v>7</v>
          </cell>
          <cell r="AS13436">
            <v>0</v>
          </cell>
          <cell r="AT13436">
            <v>0</v>
          </cell>
          <cell r="AU13436">
            <v>0</v>
          </cell>
          <cell r="AV13436" t="str">
            <v>VIABLE</v>
          </cell>
        </row>
        <row r="13437">
          <cell r="AP13437">
            <v>362802</v>
          </cell>
          <cell r="AQ13437">
            <v>7005028</v>
          </cell>
          <cell r="AR13437">
            <v>7</v>
          </cell>
          <cell r="AS13437">
            <v>0</v>
          </cell>
          <cell r="AT13437">
            <v>0</v>
          </cell>
          <cell r="AU13437">
            <v>0</v>
          </cell>
          <cell r="AV13437" t="str">
            <v>VIABLE</v>
          </cell>
        </row>
        <row r="13438">
          <cell r="AP13438">
            <v>91010268</v>
          </cell>
          <cell r="AQ13438">
            <v>7005028</v>
          </cell>
          <cell r="AR13438">
            <v>7</v>
          </cell>
          <cell r="AS13438">
            <v>0</v>
          </cell>
          <cell r="AT13438">
            <v>0</v>
          </cell>
          <cell r="AU13438">
            <v>0</v>
          </cell>
          <cell r="AV13438" t="str">
            <v>VIABLE</v>
          </cell>
        </row>
        <row r="13439">
          <cell r="AP13439">
            <v>362636</v>
          </cell>
          <cell r="AQ13439">
            <v>7004967</v>
          </cell>
          <cell r="AR13439">
            <v>7</v>
          </cell>
          <cell r="AS13439">
            <v>0</v>
          </cell>
          <cell r="AT13439">
            <v>0</v>
          </cell>
          <cell r="AU13439">
            <v>0</v>
          </cell>
          <cell r="AV13439" t="str">
            <v>VIABLE</v>
          </cell>
        </row>
        <row r="13440">
          <cell r="AP13440">
            <v>805215</v>
          </cell>
          <cell r="AQ13440">
            <v>7002535</v>
          </cell>
          <cell r="AR13440">
            <v>7</v>
          </cell>
          <cell r="AS13440">
            <v>0</v>
          </cell>
          <cell r="AT13440">
            <v>0</v>
          </cell>
          <cell r="AU13440">
            <v>0</v>
          </cell>
          <cell r="AV13440" t="str">
            <v>VIABLE</v>
          </cell>
        </row>
        <row r="13441">
          <cell r="AP13441">
            <v>820745</v>
          </cell>
          <cell r="AQ13441">
            <v>7002642</v>
          </cell>
          <cell r="AR13441">
            <v>7</v>
          </cell>
          <cell r="AS13441">
            <v>0</v>
          </cell>
          <cell r="AT13441">
            <v>0</v>
          </cell>
          <cell r="AU13441">
            <v>0</v>
          </cell>
          <cell r="AV13441" t="str">
            <v>VIABLE</v>
          </cell>
        </row>
        <row r="13442">
          <cell r="AP13442">
            <v>480133</v>
          </cell>
          <cell r="AQ13442">
            <v>7002720</v>
          </cell>
          <cell r="AR13442">
            <v>7</v>
          </cell>
          <cell r="AS13442">
            <v>0</v>
          </cell>
          <cell r="AT13442">
            <v>0</v>
          </cell>
          <cell r="AU13442">
            <v>0</v>
          </cell>
          <cell r="AV13442" t="str">
            <v>VIABLE</v>
          </cell>
        </row>
        <row r="13443">
          <cell r="AP13443">
            <v>302717</v>
          </cell>
          <cell r="AQ13443">
            <v>5005786</v>
          </cell>
          <cell r="AR13443">
            <v>5</v>
          </cell>
          <cell r="AS13443">
            <v>0</v>
          </cell>
          <cell r="AT13443">
            <v>0</v>
          </cell>
          <cell r="AU13443">
            <v>0</v>
          </cell>
          <cell r="AV13443" t="str">
            <v>VIABLE</v>
          </cell>
        </row>
        <row r="13444">
          <cell r="AP13444">
            <v>301901</v>
          </cell>
          <cell r="AQ13444">
            <v>5005417</v>
          </cell>
          <cell r="AR13444">
            <v>5</v>
          </cell>
          <cell r="AS13444">
            <v>0</v>
          </cell>
          <cell r="AT13444">
            <v>0</v>
          </cell>
          <cell r="AU13444">
            <v>0</v>
          </cell>
          <cell r="AV13444" t="str">
            <v>VIABLE</v>
          </cell>
        </row>
        <row r="13445">
          <cell r="AP13445">
            <v>302405</v>
          </cell>
          <cell r="AQ13445">
            <v>5005651</v>
          </cell>
          <cell r="AR13445">
            <v>5</v>
          </cell>
          <cell r="AS13445">
            <v>0</v>
          </cell>
          <cell r="AT13445">
            <v>0</v>
          </cell>
          <cell r="AU13445">
            <v>0</v>
          </cell>
          <cell r="AV13445" t="str">
            <v>VIABLE</v>
          </cell>
        </row>
        <row r="13446">
          <cell r="AP13446">
            <v>299888</v>
          </cell>
          <cell r="AQ13446">
            <v>5004477</v>
          </cell>
          <cell r="AR13446">
            <v>5</v>
          </cell>
          <cell r="AS13446">
            <v>0</v>
          </cell>
          <cell r="AT13446">
            <v>0</v>
          </cell>
          <cell r="AU13446">
            <v>0</v>
          </cell>
          <cell r="AV13446" t="str">
            <v>FDL 2016</v>
          </cell>
        </row>
        <row r="13447">
          <cell r="AP13447">
            <v>305834</v>
          </cell>
          <cell r="AQ13447">
            <v>5007069</v>
          </cell>
          <cell r="AR13447">
            <v>5</v>
          </cell>
          <cell r="AS13447">
            <v>41988</v>
          </cell>
          <cell r="AT13447" t="str">
            <v>SD Terminado Mantenimiento Periódico UAERMV Circuito Movilidad  -</v>
          </cell>
          <cell r="AU13447">
            <v>0</v>
          </cell>
          <cell r="AV13447" t="str">
            <v>VIABLE</v>
          </cell>
        </row>
        <row r="13448">
          <cell r="AP13448">
            <v>306239</v>
          </cell>
          <cell r="AQ13448">
            <v>5007254</v>
          </cell>
          <cell r="AR13448">
            <v>5</v>
          </cell>
          <cell r="AS13448">
            <v>41988</v>
          </cell>
          <cell r="AT13448" t="str">
            <v>SD Terminado Mantenimiento Periódico UAERMV Circuito Movilidad  -</v>
          </cell>
          <cell r="AU13448">
            <v>0</v>
          </cell>
          <cell r="AV13448" t="str">
            <v>VIABLE</v>
          </cell>
        </row>
        <row r="13449">
          <cell r="AP13449">
            <v>91015664</v>
          </cell>
          <cell r="AQ13449">
            <v>50005275</v>
          </cell>
          <cell r="AR13449">
            <v>5</v>
          </cell>
          <cell r="AS13449">
            <v>41988</v>
          </cell>
          <cell r="AT13449" t="str">
            <v>SD Terminado Mantenimiento Periódico UAERMV Circuito Movilidad  -</v>
          </cell>
          <cell r="AU13449">
            <v>0</v>
          </cell>
          <cell r="AV13449" t="str">
            <v>VIABLE</v>
          </cell>
        </row>
        <row r="13450">
          <cell r="AP13450">
            <v>306116</v>
          </cell>
          <cell r="AQ13450">
            <v>5007199</v>
          </cell>
          <cell r="AR13450">
            <v>5</v>
          </cell>
          <cell r="AS13450">
            <v>41988</v>
          </cell>
          <cell r="AT13450" t="str">
            <v>SD Terminado Mantenimiento Periódico UAERMV Circuito Movilidad  -</v>
          </cell>
          <cell r="AU13450">
            <v>0</v>
          </cell>
          <cell r="AV13450" t="str">
            <v>VIABLE</v>
          </cell>
        </row>
        <row r="13451">
          <cell r="AP13451">
            <v>306002</v>
          </cell>
          <cell r="AQ13451">
            <v>5007153</v>
          </cell>
          <cell r="AR13451">
            <v>5</v>
          </cell>
          <cell r="AS13451">
            <v>42667</v>
          </cell>
          <cell r="AT13451" t="str">
            <v>SD Terminado Mantenimiento Periódico UAERMV Circuito Movilidad SD Intervenida 28/11/2014 Reporte depuración ejecución UMV-</v>
          </cell>
          <cell r="AU13451">
            <v>0</v>
          </cell>
          <cell r="AV13451" t="str">
            <v>VIABLE</v>
          </cell>
        </row>
        <row r="13452">
          <cell r="AP13452">
            <v>291165</v>
          </cell>
          <cell r="AQ13452">
            <v>5000563</v>
          </cell>
          <cell r="AR13452">
            <v>5</v>
          </cell>
          <cell r="AS13452">
            <v>0</v>
          </cell>
          <cell r="AT13452">
            <v>0</v>
          </cell>
          <cell r="AU13452">
            <v>0</v>
          </cell>
          <cell r="AV13452" t="str">
            <v>VIABLE</v>
          </cell>
        </row>
        <row r="13453">
          <cell r="AP13453">
            <v>601762</v>
          </cell>
          <cell r="AQ13453">
            <v>5000570</v>
          </cell>
          <cell r="AR13453">
            <v>5</v>
          </cell>
          <cell r="AS13453">
            <v>0</v>
          </cell>
          <cell r="AT13453">
            <v>0</v>
          </cell>
          <cell r="AU13453">
            <v>0</v>
          </cell>
          <cell r="AV13453" t="str">
            <v>VIABLE</v>
          </cell>
        </row>
        <row r="13454">
          <cell r="AP13454">
            <v>291198</v>
          </cell>
          <cell r="AQ13454">
            <v>5000575</v>
          </cell>
          <cell r="AR13454">
            <v>5</v>
          </cell>
          <cell r="AS13454">
            <v>0</v>
          </cell>
          <cell r="AT13454">
            <v>0</v>
          </cell>
          <cell r="AU13454">
            <v>0</v>
          </cell>
          <cell r="AV13454" t="str">
            <v>VIABLE</v>
          </cell>
        </row>
        <row r="13455">
          <cell r="AP13455">
            <v>291117</v>
          </cell>
          <cell r="AQ13455">
            <v>5000531</v>
          </cell>
          <cell r="AR13455">
            <v>5</v>
          </cell>
          <cell r="AS13455">
            <v>0</v>
          </cell>
          <cell r="AT13455">
            <v>0</v>
          </cell>
          <cell r="AU13455">
            <v>0</v>
          </cell>
          <cell r="AV13455" t="str">
            <v>VIABLE</v>
          </cell>
        </row>
        <row r="13456">
          <cell r="AP13456">
            <v>607153</v>
          </cell>
          <cell r="AQ13456">
            <v>5008369</v>
          </cell>
          <cell r="AR13456">
            <v>5</v>
          </cell>
          <cell r="AS13456">
            <v>0</v>
          </cell>
          <cell r="AT13456">
            <v>0</v>
          </cell>
          <cell r="AU13456">
            <v>0</v>
          </cell>
          <cell r="AV13456" t="str">
            <v>VIABLE</v>
          </cell>
        </row>
        <row r="13457">
          <cell r="AP13457">
            <v>293510</v>
          </cell>
          <cell r="AQ13457">
            <v>5001668</v>
          </cell>
          <cell r="AR13457">
            <v>5</v>
          </cell>
          <cell r="AS13457">
            <v>0</v>
          </cell>
          <cell r="AT13457">
            <v>0</v>
          </cell>
          <cell r="AU13457">
            <v>0</v>
          </cell>
          <cell r="AV13457" t="str">
            <v>VIABLE</v>
          </cell>
        </row>
        <row r="13458">
          <cell r="AP13458">
            <v>293474</v>
          </cell>
          <cell r="AQ13458">
            <v>5001655</v>
          </cell>
          <cell r="AR13458">
            <v>5</v>
          </cell>
          <cell r="AS13458">
            <v>0</v>
          </cell>
          <cell r="AT13458">
            <v>0</v>
          </cell>
          <cell r="AU13458">
            <v>0</v>
          </cell>
          <cell r="AV13458" t="str">
            <v>Proyectos en Factibilidad:Extensión de la Troncal</v>
          </cell>
        </row>
        <row r="13459">
          <cell r="AP13459">
            <v>293619</v>
          </cell>
          <cell r="AQ13459">
            <v>5001708</v>
          </cell>
          <cell r="AR13459">
            <v>5</v>
          </cell>
          <cell r="AS13459">
            <v>0</v>
          </cell>
          <cell r="AT13459">
            <v>0</v>
          </cell>
          <cell r="AU13459">
            <v>0</v>
          </cell>
          <cell r="AV13459" t="str">
            <v>VIABLE</v>
          </cell>
        </row>
        <row r="13460">
          <cell r="AP13460">
            <v>293652</v>
          </cell>
          <cell r="AQ13460">
            <v>5001720</v>
          </cell>
          <cell r="AR13460">
            <v>5</v>
          </cell>
          <cell r="AS13460">
            <v>0</v>
          </cell>
          <cell r="AT13460">
            <v>0</v>
          </cell>
          <cell r="AU13460">
            <v>0</v>
          </cell>
          <cell r="AV13460" t="str">
            <v>VIABLE</v>
          </cell>
        </row>
        <row r="13461">
          <cell r="AP13461">
            <v>293495</v>
          </cell>
          <cell r="AQ13461">
            <v>5001663</v>
          </cell>
          <cell r="AR13461">
            <v>5</v>
          </cell>
          <cell r="AS13461">
            <v>0</v>
          </cell>
          <cell r="AT13461">
            <v>0</v>
          </cell>
          <cell r="AU13461">
            <v>0</v>
          </cell>
          <cell r="AV13461" t="str">
            <v>VIABLE</v>
          </cell>
        </row>
        <row r="13462">
          <cell r="AP13462">
            <v>471325</v>
          </cell>
          <cell r="AQ13462">
            <v>5007850</v>
          </cell>
          <cell r="AR13462">
            <v>5</v>
          </cell>
          <cell r="AS13462">
            <v>0</v>
          </cell>
          <cell r="AT13462">
            <v>0</v>
          </cell>
          <cell r="AU13462">
            <v>0</v>
          </cell>
          <cell r="AV13462" t="str">
            <v>VIABLE</v>
          </cell>
        </row>
        <row r="13463">
          <cell r="AP13463">
            <v>293558</v>
          </cell>
          <cell r="AQ13463">
            <v>5001687</v>
          </cell>
          <cell r="AR13463">
            <v>5</v>
          </cell>
          <cell r="AS13463">
            <v>0</v>
          </cell>
          <cell r="AT13463">
            <v>0</v>
          </cell>
          <cell r="AU13463">
            <v>0</v>
          </cell>
          <cell r="AV13463" t="str">
            <v>VIABLE</v>
          </cell>
        </row>
        <row r="13464">
          <cell r="AP13464">
            <v>293673</v>
          </cell>
          <cell r="AQ13464">
            <v>5001729</v>
          </cell>
          <cell r="AR13464">
            <v>5</v>
          </cell>
          <cell r="AS13464">
            <v>0</v>
          </cell>
          <cell r="AT13464">
            <v>0</v>
          </cell>
          <cell r="AU13464">
            <v>0</v>
          </cell>
          <cell r="AV13464" t="str">
            <v>VIABLE</v>
          </cell>
        </row>
        <row r="13465">
          <cell r="AP13465">
            <v>293593</v>
          </cell>
          <cell r="AQ13465">
            <v>5001699</v>
          </cell>
          <cell r="AR13465">
            <v>5</v>
          </cell>
          <cell r="AS13465">
            <v>0</v>
          </cell>
          <cell r="AT13465">
            <v>0</v>
          </cell>
          <cell r="AU13465">
            <v>0</v>
          </cell>
          <cell r="AV13465" t="str">
            <v>VIABLE</v>
          </cell>
        </row>
        <row r="13466">
          <cell r="AP13466">
            <v>293898</v>
          </cell>
          <cell r="AQ13466">
            <v>5001811</v>
          </cell>
          <cell r="AR13466">
            <v>5</v>
          </cell>
          <cell r="AS13466">
            <v>42313</v>
          </cell>
          <cell r="AT13466" t="str">
            <v>IDU-72-2008 Terminado Construcción IDU Circuito Movilidad  -Calzada2-POLIZA ESTABILIDAD ACTIVA</v>
          </cell>
          <cell r="AU13466">
            <v>43307</v>
          </cell>
          <cell r="AV13466" t="str">
            <v>POLIZA</v>
          </cell>
        </row>
        <row r="13467">
          <cell r="AP13467">
            <v>471326</v>
          </cell>
          <cell r="AQ13467">
            <v>5007851</v>
          </cell>
          <cell r="AR13467">
            <v>5</v>
          </cell>
          <cell r="AS13467">
            <v>42313</v>
          </cell>
          <cell r="AT13467" t="str">
            <v>IDU-72-2008 Terminado Construcción IDU Circuito Movilidad  -Calzada2-POLIZA ESTABILIDAD ACTIVA</v>
          </cell>
          <cell r="AU13467">
            <v>43307</v>
          </cell>
          <cell r="AV13467" t="str">
            <v>POLIZA</v>
          </cell>
        </row>
        <row r="13468">
          <cell r="AP13468">
            <v>293661</v>
          </cell>
          <cell r="AQ13468">
            <v>5001725</v>
          </cell>
          <cell r="AR13468">
            <v>5</v>
          </cell>
          <cell r="AS13468">
            <v>0</v>
          </cell>
          <cell r="AT13468">
            <v>0</v>
          </cell>
          <cell r="AU13468">
            <v>0</v>
          </cell>
          <cell r="AV13468" t="str">
            <v>VIABLE</v>
          </cell>
        </row>
        <row r="13469">
          <cell r="AP13469">
            <v>293709</v>
          </cell>
          <cell r="AQ13469">
            <v>5001742</v>
          </cell>
          <cell r="AR13469">
            <v>5</v>
          </cell>
          <cell r="AS13469">
            <v>0</v>
          </cell>
          <cell r="AT13469">
            <v>0</v>
          </cell>
          <cell r="AU13469">
            <v>0</v>
          </cell>
          <cell r="AV13469" t="str">
            <v>VIABLE</v>
          </cell>
        </row>
        <row r="13470">
          <cell r="AP13470">
            <v>293789</v>
          </cell>
          <cell r="AQ13470">
            <v>5001776</v>
          </cell>
          <cell r="AR13470">
            <v>5</v>
          </cell>
          <cell r="AS13470">
            <v>42313</v>
          </cell>
          <cell r="AT13470" t="str">
            <v>IDU-72-2008 Terminado Construcción IDU Circuito Movilidad  -Calzada2-POLIZA ESTABILIDAD ACTIVA</v>
          </cell>
          <cell r="AU13470">
            <v>43307</v>
          </cell>
          <cell r="AV13470" t="str">
            <v>POLIZA</v>
          </cell>
        </row>
        <row r="13471">
          <cell r="AP13471">
            <v>293756</v>
          </cell>
          <cell r="AQ13471">
            <v>5001763</v>
          </cell>
          <cell r="AR13471">
            <v>5</v>
          </cell>
          <cell r="AS13471">
            <v>42313</v>
          </cell>
          <cell r="AT13471" t="str">
            <v>IDU-72-2008 Terminado Construcción IDU Circuito Movilidad  -Calzada2-POLIZA ESTABILIDAD ACTIVA</v>
          </cell>
          <cell r="AU13471">
            <v>43307</v>
          </cell>
          <cell r="AV13471" t="str">
            <v>POLIZA</v>
          </cell>
        </row>
        <row r="13472">
          <cell r="AP13472">
            <v>471347</v>
          </cell>
          <cell r="AQ13472">
            <v>5007875</v>
          </cell>
          <cell r="AR13472">
            <v>5</v>
          </cell>
          <cell r="AS13472">
            <v>42313</v>
          </cell>
          <cell r="AT13472" t="str">
            <v>IDU-72-2008 Terminado Construcción IDU Circuito Movilidad  -Calzada2-POLIZA ESTABILIDAD ACTIVA</v>
          </cell>
          <cell r="AU13472">
            <v>43307</v>
          </cell>
          <cell r="AV13472" t="str">
            <v>POLIZA</v>
          </cell>
        </row>
        <row r="13473">
          <cell r="AP13473">
            <v>293819</v>
          </cell>
          <cell r="AQ13473">
            <v>5001786</v>
          </cell>
          <cell r="AR13473">
            <v>5</v>
          </cell>
          <cell r="AS13473">
            <v>42313</v>
          </cell>
          <cell r="AT13473" t="str">
            <v>IDU-72-2008 Terminado Construcción IDU Circuito Movilidad  -Calzada2-POLIZA ESTABILIDAD ACTIVA</v>
          </cell>
          <cell r="AU13473">
            <v>43307</v>
          </cell>
          <cell r="AV13473" t="str">
            <v>POLIZA</v>
          </cell>
        </row>
        <row r="13474">
          <cell r="AP13474">
            <v>293643</v>
          </cell>
          <cell r="AQ13474">
            <v>5001717</v>
          </cell>
          <cell r="AR13474">
            <v>5</v>
          </cell>
          <cell r="AS13474">
            <v>0</v>
          </cell>
          <cell r="AT13474">
            <v>0</v>
          </cell>
          <cell r="AU13474">
            <v>0</v>
          </cell>
          <cell r="AV13474" t="str">
            <v>Proyectos en Factibilidad:Extensión de la Troncal</v>
          </cell>
        </row>
        <row r="13475">
          <cell r="AP13475">
            <v>293825</v>
          </cell>
          <cell r="AQ13475">
            <v>5001788</v>
          </cell>
          <cell r="AR13475">
            <v>5</v>
          </cell>
          <cell r="AS13475">
            <v>42313</v>
          </cell>
          <cell r="AT13475" t="str">
            <v>IDU-72-2008 Terminado Construcción IDU Circuito Movilidad  -Calzada2-POLIZA ESTABILIDAD ACTIVA</v>
          </cell>
          <cell r="AU13475">
            <v>43307</v>
          </cell>
          <cell r="AV13475" t="str">
            <v>POLIZA</v>
          </cell>
        </row>
        <row r="13476">
          <cell r="AP13476">
            <v>91021847</v>
          </cell>
          <cell r="AQ13476">
            <v>5009251</v>
          </cell>
          <cell r="AR13476">
            <v>5</v>
          </cell>
          <cell r="AS13476">
            <v>0</v>
          </cell>
          <cell r="AT13476">
            <v>0</v>
          </cell>
          <cell r="AU13476">
            <v>0</v>
          </cell>
          <cell r="AV13476" t="str">
            <v>POLIZA</v>
          </cell>
        </row>
        <row r="13477">
          <cell r="AP13477">
            <v>293877</v>
          </cell>
          <cell r="AQ13477">
            <v>5001804</v>
          </cell>
          <cell r="AR13477">
            <v>5</v>
          </cell>
          <cell r="AS13477">
            <v>42313</v>
          </cell>
          <cell r="AT13477" t="str">
            <v>IDU-72-2008 Terminado Construcción IDU Circuito Movilidad  -Calzada2-POLIZA ESTABILIDAD ACTIVA</v>
          </cell>
          <cell r="AU13477">
            <v>43307</v>
          </cell>
          <cell r="AV13477" t="str">
            <v>POLIZA</v>
          </cell>
        </row>
        <row r="13478">
          <cell r="AP13478">
            <v>293688</v>
          </cell>
          <cell r="AQ13478">
            <v>5001734</v>
          </cell>
          <cell r="AR13478">
            <v>5</v>
          </cell>
          <cell r="AS13478">
            <v>0</v>
          </cell>
          <cell r="AT13478">
            <v>0</v>
          </cell>
          <cell r="AU13478">
            <v>0</v>
          </cell>
          <cell r="AV13478" t="str">
            <v>VIABLE</v>
          </cell>
        </row>
        <row r="13479">
          <cell r="AP13479">
            <v>304352</v>
          </cell>
          <cell r="AQ13479">
            <v>5006458</v>
          </cell>
          <cell r="AR13479">
            <v>5</v>
          </cell>
          <cell r="AS13479">
            <v>42313</v>
          </cell>
          <cell r="AT13479" t="str">
            <v>IDU-1699-2014 En Ejecución Mantenimiento Periódico IDU Circuito Movilidad  -</v>
          </cell>
          <cell r="AU13479">
            <v>0</v>
          </cell>
          <cell r="AV13479" t="str">
            <v>CTO IDU 2014</v>
          </cell>
        </row>
        <row r="13480">
          <cell r="AP13480">
            <v>304187</v>
          </cell>
          <cell r="AQ13480">
            <v>5006391</v>
          </cell>
          <cell r="AR13480">
            <v>5</v>
          </cell>
          <cell r="AS13480">
            <v>42313</v>
          </cell>
          <cell r="AT13480" t="str">
            <v>IDU-1699-2014 Terminado Mantenimiento Periódico IDU Circuito Movilidad  -</v>
          </cell>
          <cell r="AU13480">
            <v>0</v>
          </cell>
          <cell r="AV13480" t="str">
            <v>CTO IDU 2014</v>
          </cell>
        </row>
        <row r="13481">
          <cell r="AP13481">
            <v>304304</v>
          </cell>
          <cell r="AQ13481">
            <v>5006440</v>
          </cell>
          <cell r="AR13481">
            <v>5</v>
          </cell>
          <cell r="AS13481">
            <v>42313</v>
          </cell>
          <cell r="AT13481" t="str">
            <v>IDU-1699-2014 Terminado Mantenimiento Periódico IDU Circuito Movilidad  -</v>
          </cell>
          <cell r="AU13481">
            <v>0</v>
          </cell>
          <cell r="AV13481" t="str">
            <v>CTO IDU 2014</v>
          </cell>
        </row>
        <row r="13482">
          <cell r="AP13482">
            <v>305087</v>
          </cell>
          <cell r="AQ13482">
            <v>5006749</v>
          </cell>
          <cell r="AR13482">
            <v>5</v>
          </cell>
          <cell r="AS13482">
            <v>42667</v>
          </cell>
          <cell r="AT13482" t="str">
            <v>SD Terminado Rehabilitación UAERMV Circuito Movilidad SD Intervenida 01/06/2016 Reporte depuración ejecución UMV-</v>
          </cell>
          <cell r="AU13482">
            <v>0</v>
          </cell>
          <cell r="AV13482" t="str">
            <v>UMV 2016</v>
          </cell>
        </row>
        <row r="13483">
          <cell r="AP13483">
            <v>304919</v>
          </cell>
          <cell r="AQ13483">
            <v>5006678</v>
          </cell>
          <cell r="AR13483">
            <v>5</v>
          </cell>
          <cell r="AS13483">
            <v>42667</v>
          </cell>
          <cell r="AT13483" t="str">
            <v>SD Terminado Rehabilitación UAERMV Circuito Movilidad SD Intervenida 01/06/2016 Reporte depuración ejecución UMV-</v>
          </cell>
          <cell r="AU13483">
            <v>0</v>
          </cell>
          <cell r="AV13483" t="str">
            <v>UMV 2016</v>
          </cell>
        </row>
        <row r="13484">
          <cell r="AP13484">
            <v>304568</v>
          </cell>
          <cell r="AQ13484">
            <v>5006537</v>
          </cell>
          <cell r="AR13484">
            <v>5</v>
          </cell>
          <cell r="AS13484">
            <v>42313</v>
          </cell>
          <cell r="AT13484" t="str">
            <v>IDU-1699-2014 En Ejecución Mantenimiento Periódico IDU Circuito Movilidad  -</v>
          </cell>
          <cell r="AU13484">
            <v>0</v>
          </cell>
          <cell r="AV13484" t="str">
            <v>CTO IDU 2014</v>
          </cell>
        </row>
        <row r="13485">
          <cell r="AP13485">
            <v>304085</v>
          </cell>
          <cell r="AQ13485">
            <v>5006353</v>
          </cell>
          <cell r="AR13485">
            <v>5</v>
          </cell>
          <cell r="AS13485">
            <v>42313</v>
          </cell>
          <cell r="AT13485" t="str">
            <v>IDU-1699-2014 Terminado Mantenimiento Periódico IDU Circuito Movilidad  -</v>
          </cell>
          <cell r="AU13485">
            <v>0</v>
          </cell>
          <cell r="AV13485" t="str">
            <v>CTO IDU 2014</v>
          </cell>
        </row>
        <row r="13486">
          <cell r="AP13486">
            <v>2503042</v>
          </cell>
          <cell r="AQ13486">
            <v>30000734</v>
          </cell>
          <cell r="AR13486">
            <v>5</v>
          </cell>
          <cell r="AS13486">
            <v>42667</v>
          </cell>
          <cell r="AT13486" t="str">
            <v>SD Terminado Mejoramiento con Material Fresado UAERMV Circuito Movilidad SD Intervenida 01/06/2016 Reporte depuración ejecución UMV-</v>
          </cell>
          <cell r="AU13486">
            <v>0</v>
          </cell>
          <cell r="AV13486" t="str">
            <v>UMV 2016</v>
          </cell>
        </row>
        <row r="13487">
          <cell r="AP13487">
            <v>300784</v>
          </cell>
          <cell r="AQ13487">
            <v>5004900</v>
          </cell>
          <cell r="AR13487">
            <v>5</v>
          </cell>
          <cell r="AS13487">
            <v>0</v>
          </cell>
          <cell r="AT13487">
            <v>0</v>
          </cell>
          <cell r="AU13487">
            <v>0</v>
          </cell>
          <cell r="AV13487" t="str">
            <v>VIABLE</v>
          </cell>
        </row>
        <row r="13488">
          <cell r="AP13488">
            <v>301502</v>
          </cell>
          <cell r="AQ13488">
            <v>5005244</v>
          </cell>
          <cell r="AR13488">
            <v>5</v>
          </cell>
          <cell r="AS13488">
            <v>0</v>
          </cell>
          <cell r="AT13488">
            <v>0</v>
          </cell>
          <cell r="AU13488">
            <v>0</v>
          </cell>
          <cell r="AV13488" t="str">
            <v>VIABLE</v>
          </cell>
        </row>
        <row r="13489">
          <cell r="AP13489">
            <v>902505</v>
          </cell>
          <cell r="AQ13489">
            <v>50007851</v>
          </cell>
          <cell r="AR13489">
            <v>5</v>
          </cell>
          <cell r="AS13489">
            <v>0</v>
          </cell>
          <cell r="AT13489">
            <v>0</v>
          </cell>
          <cell r="AU13489">
            <v>0</v>
          </cell>
          <cell r="AV13489" t="str">
            <v>VIABLE</v>
          </cell>
        </row>
        <row r="13490">
          <cell r="AP13490">
            <v>302267</v>
          </cell>
          <cell r="AQ13490">
            <v>5005583</v>
          </cell>
          <cell r="AR13490">
            <v>5</v>
          </cell>
          <cell r="AS13490">
            <v>0</v>
          </cell>
          <cell r="AT13490">
            <v>0</v>
          </cell>
          <cell r="AU13490">
            <v>0</v>
          </cell>
          <cell r="AV13490" t="str">
            <v>VIABLE</v>
          </cell>
        </row>
        <row r="13491">
          <cell r="AP13491">
            <v>300889</v>
          </cell>
          <cell r="AQ13491">
            <v>5004946</v>
          </cell>
          <cell r="AR13491">
            <v>5</v>
          </cell>
          <cell r="AS13491">
            <v>0</v>
          </cell>
          <cell r="AT13491">
            <v>0</v>
          </cell>
          <cell r="AU13491">
            <v>0</v>
          </cell>
          <cell r="AV13491" t="str">
            <v>VIABLE</v>
          </cell>
        </row>
        <row r="13492">
          <cell r="AP13492">
            <v>301778</v>
          </cell>
          <cell r="AQ13492">
            <v>5005367</v>
          </cell>
          <cell r="AR13492">
            <v>5</v>
          </cell>
          <cell r="AS13492">
            <v>0</v>
          </cell>
          <cell r="AT13492">
            <v>0</v>
          </cell>
          <cell r="AU13492">
            <v>0</v>
          </cell>
          <cell r="AV13492" t="str">
            <v>VIABLE</v>
          </cell>
        </row>
        <row r="13493">
          <cell r="AP13493">
            <v>301334</v>
          </cell>
          <cell r="AQ13493">
            <v>5005167</v>
          </cell>
          <cell r="AR13493">
            <v>5</v>
          </cell>
          <cell r="AS13493">
            <v>0</v>
          </cell>
          <cell r="AT13493">
            <v>0</v>
          </cell>
          <cell r="AU13493">
            <v>0</v>
          </cell>
          <cell r="AV13493" t="str">
            <v>VIABLE</v>
          </cell>
        </row>
        <row r="13494">
          <cell r="AP13494">
            <v>478787</v>
          </cell>
          <cell r="AQ13494">
            <v>5004655</v>
          </cell>
          <cell r="AR13494">
            <v>5</v>
          </cell>
          <cell r="AS13494">
            <v>0</v>
          </cell>
          <cell r="AT13494">
            <v>0</v>
          </cell>
          <cell r="AU13494">
            <v>0</v>
          </cell>
          <cell r="AV13494" t="str">
            <v>VIABLE</v>
          </cell>
        </row>
        <row r="13495">
          <cell r="AP13495">
            <v>91021630</v>
          </cell>
          <cell r="AQ13495">
            <v>5009384</v>
          </cell>
          <cell r="AR13495">
            <v>5</v>
          </cell>
          <cell r="AS13495">
            <v>0</v>
          </cell>
          <cell r="AT13495">
            <v>0</v>
          </cell>
          <cell r="AU13495">
            <v>0</v>
          </cell>
          <cell r="AV13495" t="str">
            <v>VIABLE</v>
          </cell>
        </row>
        <row r="13496">
          <cell r="AP13496">
            <v>91015556</v>
          </cell>
          <cell r="AQ13496">
            <v>50005238</v>
          </cell>
          <cell r="AR13496">
            <v>5</v>
          </cell>
          <cell r="AS13496">
            <v>0</v>
          </cell>
          <cell r="AT13496">
            <v>0</v>
          </cell>
          <cell r="AU13496">
            <v>0</v>
          </cell>
          <cell r="AV13496" t="str">
            <v>VIABLE</v>
          </cell>
        </row>
        <row r="13497">
          <cell r="AP13497">
            <v>302123</v>
          </cell>
          <cell r="AQ13497">
            <v>5005512</v>
          </cell>
          <cell r="AR13497">
            <v>5</v>
          </cell>
          <cell r="AS13497">
            <v>0</v>
          </cell>
          <cell r="AT13497">
            <v>0</v>
          </cell>
          <cell r="AU13497">
            <v>0</v>
          </cell>
          <cell r="AV13497" t="str">
            <v>VIABLE</v>
          </cell>
        </row>
        <row r="13498">
          <cell r="AP13498">
            <v>301640</v>
          </cell>
          <cell r="AQ13498">
            <v>5005303</v>
          </cell>
          <cell r="AR13498">
            <v>5</v>
          </cell>
          <cell r="AS13498">
            <v>0</v>
          </cell>
          <cell r="AT13498">
            <v>0</v>
          </cell>
          <cell r="AU13498">
            <v>0</v>
          </cell>
          <cell r="AV13498" t="str">
            <v>VIABLE</v>
          </cell>
        </row>
        <row r="13499">
          <cell r="AP13499">
            <v>91015557</v>
          </cell>
          <cell r="AQ13499">
            <v>50005237</v>
          </cell>
          <cell r="AR13499">
            <v>5</v>
          </cell>
          <cell r="AS13499">
            <v>0</v>
          </cell>
          <cell r="AT13499">
            <v>0</v>
          </cell>
          <cell r="AU13499">
            <v>0</v>
          </cell>
          <cell r="AV13499" t="str">
            <v>VIABLE</v>
          </cell>
        </row>
        <row r="13500">
          <cell r="AP13500">
            <v>302489</v>
          </cell>
          <cell r="AQ13500">
            <v>5005683</v>
          </cell>
          <cell r="AR13500">
            <v>5</v>
          </cell>
          <cell r="AS13500">
            <v>0</v>
          </cell>
          <cell r="AT13500">
            <v>0</v>
          </cell>
          <cell r="AU13500">
            <v>0</v>
          </cell>
          <cell r="AV13500" t="str">
            <v>VIABLE</v>
          </cell>
        </row>
        <row r="13501">
          <cell r="AP13501">
            <v>301082</v>
          </cell>
          <cell r="AQ13501">
            <v>5005044</v>
          </cell>
          <cell r="AR13501">
            <v>5</v>
          </cell>
          <cell r="AS13501">
            <v>42409</v>
          </cell>
          <cell r="AT13501" t="str">
            <v>IDU-1699-2014 Terminado Mantenimiento Periódico IDU Circuito Movilidad  -</v>
          </cell>
          <cell r="AU13501">
            <v>0</v>
          </cell>
          <cell r="AV13501" t="str">
            <v>VIABLE</v>
          </cell>
        </row>
        <row r="13502">
          <cell r="AP13502">
            <v>301208</v>
          </cell>
          <cell r="AQ13502">
            <v>5005104</v>
          </cell>
          <cell r="AR13502">
            <v>5</v>
          </cell>
          <cell r="AS13502">
            <v>0</v>
          </cell>
          <cell r="AT13502">
            <v>0</v>
          </cell>
          <cell r="AU13502">
            <v>0</v>
          </cell>
          <cell r="AV13502" t="str">
            <v>VIABLE</v>
          </cell>
        </row>
        <row r="13503">
          <cell r="AP13503">
            <v>302042</v>
          </cell>
          <cell r="AQ13503">
            <v>5005479</v>
          </cell>
          <cell r="AR13503">
            <v>5</v>
          </cell>
          <cell r="AS13503">
            <v>42409</v>
          </cell>
          <cell r="AT13503" t="str">
            <v>IDU-1699-2014 Terminado Mantenimiento Periódico IDU Circuito Movilidad  -</v>
          </cell>
          <cell r="AU13503">
            <v>0</v>
          </cell>
          <cell r="AV13503" t="str">
            <v>VIABLE</v>
          </cell>
        </row>
        <row r="13504">
          <cell r="AP13504">
            <v>301940</v>
          </cell>
          <cell r="AQ13504">
            <v>5005435</v>
          </cell>
          <cell r="AR13504">
            <v>5</v>
          </cell>
          <cell r="AS13504">
            <v>0</v>
          </cell>
          <cell r="AT13504">
            <v>0</v>
          </cell>
          <cell r="AU13504">
            <v>0</v>
          </cell>
          <cell r="AV13504" t="str">
            <v>VIABLE</v>
          </cell>
        </row>
        <row r="13505">
          <cell r="AP13505">
            <v>295406</v>
          </cell>
          <cell r="AQ13505">
            <v>5002474</v>
          </cell>
          <cell r="AR13505">
            <v>5</v>
          </cell>
          <cell r="AS13505">
            <v>42766</v>
          </cell>
          <cell r="AT13505" t="str">
            <v>SD Reservado Mantenimiento Periódico IDU Intermedia EJECUCION SITP 2016 -</v>
          </cell>
          <cell r="AU13505">
            <v>0</v>
          </cell>
          <cell r="AV13505" t="str">
            <v>IDU SITP 2016</v>
          </cell>
        </row>
        <row r="13506">
          <cell r="AP13506">
            <v>295460</v>
          </cell>
          <cell r="AQ13506">
            <v>5002495</v>
          </cell>
          <cell r="AR13506">
            <v>5</v>
          </cell>
          <cell r="AS13506">
            <v>42766</v>
          </cell>
          <cell r="AT13506" t="str">
            <v>SD Reservado Mantenimiento Rutinario IDU Intermedia EJECUCION SITP 2016 -</v>
          </cell>
          <cell r="AU13506">
            <v>0</v>
          </cell>
          <cell r="AV13506" t="str">
            <v>IDU SITP 2016</v>
          </cell>
        </row>
        <row r="13507">
          <cell r="AP13507">
            <v>295454</v>
          </cell>
          <cell r="AQ13507">
            <v>5002493</v>
          </cell>
          <cell r="AR13507">
            <v>5</v>
          </cell>
          <cell r="AS13507">
            <v>42766</v>
          </cell>
          <cell r="AT13507" t="str">
            <v>SD Reservado Mantenimiento Rutinario IDU Intermedia EJECUCION SITP 2016 -</v>
          </cell>
          <cell r="AU13507">
            <v>0</v>
          </cell>
          <cell r="AV13507" t="str">
            <v>IDU SITP 2016</v>
          </cell>
        </row>
        <row r="13508">
          <cell r="AP13508">
            <v>295388</v>
          </cell>
          <cell r="AQ13508">
            <v>5002463</v>
          </cell>
          <cell r="AR13508">
            <v>5</v>
          </cell>
          <cell r="AS13508">
            <v>42766</v>
          </cell>
          <cell r="AT13508" t="str">
            <v>SD Reservado Mantenimiento Rutinario IDU Circuito Movilidad EJECUCION SITP 2016 -</v>
          </cell>
          <cell r="AU13508">
            <v>0</v>
          </cell>
          <cell r="AV13508" t="str">
            <v>IDU SITP 2016</v>
          </cell>
        </row>
        <row r="13509">
          <cell r="AP13509">
            <v>295457</v>
          </cell>
          <cell r="AQ13509">
            <v>5002494</v>
          </cell>
          <cell r="AR13509">
            <v>5</v>
          </cell>
          <cell r="AS13509">
            <v>42766</v>
          </cell>
          <cell r="AT13509" t="str">
            <v>SD Reservado Mantenimiento Rutinario IDU Intermedia EJECUCION SITP 2016 -</v>
          </cell>
          <cell r="AU13509">
            <v>0</v>
          </cell>
          <cell r="AV13509" t="str">
            <v>IDU SITP 2016</v>
          </cell>
        </row>
        <row r="13510">
          <cell r="AP13510">
            <v>91015979</v>
          </cell>
          <cell r="AQ13510">
            <v>50000475</v>
          </cell>
          <cell r="AR13510">
            <v>5</v>
          </cell>
          <cell r="AS13510">
            <v>42766</v>
          </cell>
          <cell r="AT13510" t="str">
            <v>SD Reservado Mantenimiento Rutinario IDU Intermedia EJECUCION SITP 2016 -</v>
          </cell>
          <cell r="AU13510">
            <v>0</v>
          </cell>
          <cell r="AV13510" t="str">
            <v>IDU SITP 2016</v>
          </cell>
        </row>
        <row r="13511">
          <cell r="AP13511">
            <v>91016610</v>
          </cell>
          <cell r="AQ13511">
            <v>50004999</v>
          </cell>
          <cell r="AR13511">
            <v>5</v>
          </cell>
          <cell r="AS13511">
            <v>42731</v>
          </cell>
          <cell r="AT13511" t="str">
            <v>SD Reservado Mejoramiento con Material Fresado IDU Circuito Movilidad EJECUCION SITP 2016 -</v>
          </cell>
          <cell r="AU13511">
            <v>0</v>
          </cell>
          <cell r="AV13511" t="str">
            <v>IDU SITP 2016</v>
          </cell>
        </row>
        <row r="13512">
          <cell r="AP13512">
            <v>91016611</v>
          </cell>
          <cell r="AQ13512">
            <v>50004999</v>
          </cell>
          <cell r="AR13512">
            <v>5</v>
          </cell>
          <cell r="AS13512">
            <v>42766</v>
          </cell>
          <cell r="AT13512" t="str">
            <v>SD Reservado Mejoramiento con Material Fresado IDU Circuito Movilidad EJECUCION SITP 2016 -</v>
          </cell>
          <cell r="AU13512">
            <v>0</v>
          </cell>
          <cell r="AV13512" t="str">
            <v>IDU SITP 2016</v>
          </cell>
        </row>
        <row r="13513">
          <cell r="AP13513">
            <v>290808</v>
          </cell>
          <cell r="AQ13513">
            <v>5000356</v>
          </cell>
          <cell r="AR13513">
            <v>5</v>
          </cell>
          <cell r="AS13513">
            <v>42731</v>
          </cell>
          <cell r="AT13513" t="str">
            <v>SD Reservado Mejoramiento con Material Fresado IDU Circuito Movilidad EJECUCION SITP 2016 -</v>
          </cell>
          <cell r="AU13513">
            <v>0</v>
          </cell>
          <cell r="AV13513" t="str">
            <v>IDU SITP 2016</v>
          </cell>
        </row>
        <row r="13514">
          <cell r="AP13514">
            <v>290799</v>
          </cell>
          <cell r="AQ13514">
            <v>5000350</v>
          </cell>
          <cell r="AR13514">
            <v>5</v>
          </cell>
          <cell r="AS13514">
            <v>42731</v>
          </cell>
          <cell r="AT13514" t="str">
            <v>SD Reservado Mejoramiento con Material Fresado IDU Circuito Movilidad EJECUCION SITP 2016 -</v>
          </cell>
          <cell r="AU13514">
            <v>0</v>
          </cell>
          <cell r="AV13514" t="str">
            <v>IDU SITP 2016</v>
          </cell>
        </row>
        <row r="13515">
          <cell r="AP13515">
            <v>305849</v>
          </cell>
          <cell r="AQ13515">
            <v>5007076</v>
          </cell>
          <cell r="AR13515">
            <v>5</v>
          </cell>
          <cell r="AS13515">
            <v>42731</v>
          </cell>
          <cell r="AT13515" t="str">
            <v>SD Reservado Mantenimiento Periódico IDU Circuito Movilidad EJECUCION SITP 2016 -</v>
          </cell>
          <cell r="AU13515">
            <v>0</v>
          </cell>
          <cell r="AV13515" t="str">
            <v>IDU SITP 2016</v>
          </cell>
        </row>
        <row r="13516">
          <cell r="AP13516">
            <v>305408</v>
          </cell>
          <cell r="AQ13516">
            <v>5006890</v>
          </cell>
          <cell r="AR13516">
            <v>5</v>
          </cell>
          <cell r="AS13516">
            <v>0</v>
          </cell>
          <cell r="AT13516">
            <v>0</v>
          </cell>
          <cell r="AU13516">
            <v>0</v>
          </cell>
          <cell r="AV13516" t="str">
            <v>VIABLE</v>
          </cell>
        </row>
        <row r="13517">
          <cell r="AP13517">
            <v>305903</v>
          </cell>
          <cell r="AQ13517">
            <v>5007100</v>
          </cell>
          <cell r="AR13517">
            <v>5</v>
          </cell>
          <cell r="AS13517">
            <v>0</v>
          </cell>
          <cell r="AT13517">
            <v>0</v>
          </cell>
          <cell r="AU13517">
            <v>0</v>
          </cell>
          <cell r="AV13517" t="str">
            <v>VIABLE</v>
          </cell>
        </row>
        <row r="13518">
          <cell r="AP13518">
            <v>305960</v>
          </cell>
          <cell r="AQ13518">
            <v>5007133</v>
          </cell>
          <cell r="AR13518">
            <v>5</v>
          </cell>
          <cell r="AS13518">
            <v>0</v>
          </cell>
          <cell r="AT13518">
            <v>0</v>
          </cell>
          <cell r="AU13518">
            <v>0</v>
          </cell>
          <cell r="AV13518" t="str">
            <v>VIABLE</v>
          </cell>
        </row>
        <row r="13519">
          <cell r="AP13519">
            <v>305885</v>
          </cell>
          <cell r="AQ13519">
            <v>5007092</v>
          </cell>
          <cell r="AR13519">
            <v>5</v>
          </cell>
          <cell r="AS13519">
            <v>0</v>
          </cell>
          <cell r="AT13519">
            <v>0</v>
          </cell>
          <cell r="AU13519">
            <v>0</v>
          </cell>
          <cell r="AV13519" t="str">
            <v>VIABLE</v>
          </cell>
        </row>
        <row r="13520">
          <cell r="AP13520">
            <v>305987</v>
          </cell>
          <cell r="AQ13520">
            <v>5007147</v>
          </cell>
          <cell r="AR13520">
            <v>5</v>
          </cell>
          <cell r="AS13520">
            <v>0</v>
          </cell>
          <cell r="AT13520">
            <v>0</v>
          </cell>
          <cell r="AU13520">
            <v>0</v>
          </cell>
          <cell r="AV13520" t="str">
            <v>VIABLE</v>
          </cell>
        </row>
        <row r="13521">
          <cell r="AP13521">
            <v>305933</v>
          </cell>
          <cell r="AQ13521">
            <v>5007117</v>
          </cell>
          <cell r="AR13521">
            <v>5</v>
          </cell>
          <cell r="AS13521">
            <v>0</v>
          </cell>
          <cell r="AT13521">
            <v>0</v>
          </cell>
          <cell r="AU13521">
            <v>0</v>
          </cell>
          <cell r="AV13521" t="str">
            <v>VIABLE</v>
          </cell>
        </row>
        <row r="13522">
          <cell r="AP13522">
            <v>305954</v>
          </cell>
          <cell r="AQ13522">
            <v>5007129</v>
          </cell>
          <cell r="AR13522">
            <v>5</v>
          </cell>
          <cell r="AS13522">
            <v>0</v>
          </cell>
          <cell r="AT13522">
            <v>0</v>
          </cell>
          <cell r="AU13522">
            <v>0</v>
          </cell>
          <cell r="AV13522" t="str">
            <v>VIABLE</v>
          </cell>
        </row>
        <row r="13523">
          <cell r="AP13523">
            <v>306005</v>
          </cell>
          <cell r="AQ13523">
            <v>5007156</v>
          </cell>
          <cell r="AR13523">
            <v>5</v>
          </cell>
          <cell r="AS13523">
            <v>0</v>
          </cell>
          <cell r="AT13523">
            <v>0</v>
          </cell>
          <cell r="AU13523">
            <v>0</v>
          </cell>
          <cell r="AV13523" t="str">
            <v>VIABLE</v>
          </cell>
        </row>
        <row r="13524">
          <cell r="AP13524">
            <v>305609</v>
          </cell>
          <cell r="AQ13524">
            <v>5006964</v>
          </cell>
          <cell r="AR13524">
            <v>5</v>
          </cell>
          <cell r="AS13524">
            <v>42731</v>
          </cell>
          <cell r="AT13524" t="str">
            <v>SD Reservado Mantenimiento Rutinario IDU Circuito Movilidad EJECUCION SITP 2016 -</v>
          </cell>
          <cell r="AU13524">
            <v>0</v>
          </cell>
          <cell r="AV13524" t="str">
            <v>IDU SITP 2016</v>
          </cell>
        </row>
        <row r="13525">
          <cell r="AP13525">
            <v>304238</v>
          </cell>
          <cell r="AQ13525">
            <v>5006410</v>
          </cell>
          <cell r="AR13525">
            <v>5</v>
          </cell>
          <cell r="AS13525">
            <v>0</v>
          </cell>
          <cell r="AT13525">
            <v>0</v>
          </cell>
          <cell r="AU13525">
            <v>0</v>
          </cell>
          <cell r="AV13525" t="str">
            <v>VIABLE</v>
          </cell>
        </row>
        <row r="13526">
          <cell r="AP13526">
            <v>303875</v>
          </cell>
          <cell r="AQ13526">
            <v>5006268</v>
          </cell>
          <cell r="AR13526">
            <v>5</v>
          </cell>
          <cell r="AS13526">
            <v>0</v>
          </cell>
          <cell r="AT13526">
            <v>0</v>
          </cell>
          <cell r="AU13526">
            <v>0</v>
          </cell>
          <cell r="AV13526" t="str">
            <v>VIABLE</v>
          </cell>
        </row>
        <row r="13527">
          <cell r="AP13527">
            <v>303056</v>
          </cell>
          <cell r="AQ13527">
            <v>5005940</v>
          </cell>
          <cell r="AR13527">
            <v>5</v>
          </cell>
          <cell r="AS13527">
            <v>0</v>
          </cell>
          <cell r="AT13527">
            <v>0</v>
          </cell>
          <cell r="AU13527">
            <v>0</v>
          </cell>
          <cell r="AV13527" t="str">
            <v>VIABLE</v>
          </cell>
        </row>
        <row r="13528">
          <cell r="AP13528">
            <v>301991</v>
          </cell>
          <cell r="AQ13528">
            <v>5005455</v>
          </cell>
          <cell r="AR13528">
            <v>5</v>
          </cell>
          <cell r="AS13528">
            <v>0</v>
          </cell>
          <cell r="AT13528">
            <v>0</v>
          </cell>
          <cell r="AU13528">
            <v>0</v>
          </cell>
          <cell r="AV13528" t="str">
            <v>VIABLE</v>
          </cell>
        </row>
        <row r="13529">
          <cell r="AP13529">
            <v>303539</v>
          </cell>
          <cell r="AQ13529">
            <v>5006136</v>
          </cell>
          <cell r="AR13529">
            <v>5</v>
          </cell>
          <cell r="AS13529">
            <v>0</v>
          </cell>
          <cell r="AT13529">
            <v>0</v>
          </cell>
          <cell r="AU13529">
            <v>0</v>
          </cell>
          <cell r="AV13529" t="str">
            <v>VIABLE</v>
          </cell>
        </row>
        <row r="13530">
          <cell r="AP13530">
            <v>303746</v>
          </cell>
          <cell r="AQ13530">
            <v>5006219</v>
          </cell>
          <cell r="AR13530">
            <v>5</v>
          </cell>
          <cell r="AS13530">
            <v>0</v>
          </cell>
          <cell r="AT13530">
            <v>0</v>
          </cell>
          <cell r="AU13530">
            <v>0</v>
          </cell>
          <cell r="AV13530" t="str">
            <v>VIABLE</v>
          </cell>
        </row>
        <row r="13531">
          <cell r="AP13531">
            <v>303620</v>
          </cell>
          <cell r="AQ13531">
            <v>5006166</v>
          </cell>
          <cell r="AR13531">
            <v>5</v>
          </cell>
          <cell r="AS13531">
            <v>0</v>
          </cell>
          <cell r="AT13531">
            <v>0</v>
          </cell>
          <cell r="AU13531">
            <v>0</v>
          </cell>
          <cell r="AV13531" t="str">
            <v>VIABLE</v>
          </cell>
        </row>
        <row r="13532">
          <cell r="AP13532">
            <v>303752</v>
          </cell>
          <cell r="AQ13532">
            <v>5006221</v>
          </cell>
          <cell r="AR13532">
            <v>5</v>
          </cell>
          <cell r="AS13532">
            <v>0</v>
          </cell>
          <cell r="AT13532">
            <v>0</v>
          </cell>
          <cell r="AU13532">
            <v>0</v>
          </cell>
          <cell r="AV13532" t="str">
            <v>VIABLE</v>
          </cell>
        </row>
        <row r="13533">
          <cell r="AP13533">
            <v>91021672</v>
          </cell>
          <cell r="AQ13533">
            <v>5009518</v>
          </cell>
          <cell r="AR13533">
            <v>5</v>
          </cell>
          <cell r="AS13533">
            <v>0</v>
          </cell>
          <cell r="AT13533">
            <v>0</v>
          </cell>
          <cell r="AU13533">
            <v>0</v>
          </cell>
          <cell r="AV13533" t="str">
            <v>VIABLE</v>
          </cell>
        </row>
        <row r="13534">
          <cell r="AP13534">
            <v>303587</v>
          </cell>
          <cell r="AQ13534">
            <v>5006155</v>
          </cell>
          <cell r="AR13534">
            <v>5</v>
          </cell>
          <cell r="AS13534">
            <v>0</v>
          </cell>
          <cell r="AT13534">
            <v>0</v>
          </cell>
          <cell r="AU13534">
            <v>0</v>
          </cell>
          <cell r="AV13534" t="str">
            <v>VIABLE</v>
          </cell>
        </row>
        <row r="13535">
          <cell r="AP13535">
            <v>533854</v>
          </cell>
          <cell r="AQ13535">
            <v>5008238</v>
          </cell>
          <cell r="AR13535">
            <v>5</v>
          </cell>
          <cell r="AS13535">
            <v>0</v>
          </cell>
          <cell r="AT13535">
            <v>0</v>
          </cell>
          <cell r="AU13535">
            <v>0</v>
          </cell>
          <cell r="AV13535" t="str">
            <v>VIABLE</v>
          </cell>
        </row>
        <row r="13536">
          <cell r="AP13536">
            <v>303392</v>
          </cell>
          <cell r="AQ13536">
            <v>5006075</v>
          </cell>
          <cell r="AR13536">
            <v>5</v>
          </cell>
          <cell r="AS13536">
            <v>42534</v>
          </cell>
          <cell r="AT13536" t="str">
            <v>IDU-1806-2015 Terminado Acciones de Movilidad IDU Circuito Movilidad BRIGADA FASE I - MVA NO TRONCAL Y SITP -</v>
          </cell>
          <cell r="AU13536">
            <v>0</v>
          </cell>
          <cell r="AV13536" t="str">
            <v>VIABLE</v>
          </cell>
        </row>
        <row r="13537">
          <cell r="AP13537">
            <v>303764</v>
          </cell>
          <cell r="AQ13537">
            <v>5006225</v>
          </cell>
          <cell r="AR13537">
            <v>5</v>
          </cell>
          <cell r="AS13537">
            <v>0</v>
          </cell>
          <cell r="AT13537">
            <v>0</v>
          </cell>
          <cell r="AU13537">
            <v>0</v>
          </cell>
          <cell r="AV13537" t="str">
            <v>VIABLE</v>
          </cell>
        </row>
        <row r="13538">
          <cell r="AP13538">
            <v>303098</v>
          </cell>
          <cell r="AQ13538">
            <v>5005957</v>
          </cell>
          <cell r="AR13538">
            <v>5</v>
          </cell>
          <cell r="AS13538">
            <v>0</v>
          </cell>
          <cell r="AT13538">
            <v>0</v>
          </cell>
          <cell r="AU13538">
            <v>0</v>
          </cell>
          <cell r="AV13538" t="str">
            <v>VIABLE</v>
          </cell>
        </row>
        <row r="13539">
          <cell r="AP13539">
            <v>290841</v>
          </cell>
          <cell r="AQ13539">
            <v>5000387</v>
          </cell>
          <cell r="AR13539">
            <v>5</v>
          </cell>
          <cell r="AS13539">
            <v>0</v>
          </cell>
          <cell r="AT13539">
            <v>0</v>
          </cell>
          <cell r="AU13539">
            <v>0</v>
          </cell>
          <cell r="AV13539" t="str">
            <v>VIABLE</v>
          </cell>
        </row>
        <row r="13540">
          <cell r="AP13540">
            <v>291048</v>
          </cell>
          <cell r="AQ13540">
            <v>5000477</v>
          </cell>
          <cell r="AR13540">
            <v>5</v>
          </cell>
          <cell r="AS13540">
            <v>0</v>
          </cell>
          <cell r="AT13540">
            <v>0</v>
          </cell>
          <cell r="AU13540">
            <v>0</v>
          </cell>
          <cell r="AV13540" t="str">
            <v>VIABLE</v>
          </cell>
        </row>
        <row r="13541">
          <cell r="AP13541">
            <v>290949</v>
          </cell>
          <cell r="AQ13541">
            <v>5000432</v>
          </cell>
          <cell r="AR13541">
            <v>5</v>
          </cell>
          <cell r="AS13541">
            <v>0</v>
          </cell>
          <cell r="AT13541">
            <v>0</v>
          </cell>
          <cell r="AU13541">
            <v>0</v>
          </cell>
          <cell r="AV13541" t="str">
            <v>VIABLE</v>
          </cell>
        </row>
        <row r="13542">
          <cell r="AP13542">
            <v>290916</v>
          </cell>
          <cell r="AQ13542">
            <v>5000418</v>
          </cell>
          <cell r="AR13542">
            <v>5</v>
          </cell>
          <cell r="AS13542">
            <v>0</v>
          </cell>
          <cell r="AT13542">
            <v>0</v>
          </cell>
          <cell r="AU13542">
            <v>0</v>
          </cell>
          <cell r="AV13542" t="str">
            <v>VIABLE</v>
          </cell>
        </row>
        <row r="13543">
          <cell r="AP13543">
            <v>290997</v>
          </cell>
          <cell r="AQ13543">
            <v>5000451</v>
          </cell>
          <cell r="AR13543">
            <v>5</v>
          </cell>
          <cell r="AS13543">
            <v>0</v>
          </cell>
          <cell r="AT13543">
            <v>0</v>
          </cell>
          <cell r="AU13543">
            <v>0</v>
          </cell>
          <cell r="AV13543" t="str">
            <v>VIABLE</v>
          </cell>
        </row>
        <row r="13544">
          <cell r="AP13544">
            <v>304103</v>
          </cell>
          <cell r="AQ13544">
            <v>5006359</v>
          </cell>
          <cell r="AR13544">
            <v>5</v>
          </cell>
          <cell r="AS13544">
            <v>0</v>
          </cell>
          <cell r="AT13544">
            <v>0</v>
          </cell>
          <cell r="AU13544">
            <v>0</v>
          </cell>
          <cell r="AV13544" t="str">
            <v>VIABLE</v>
          </cell>
        </row>
        <row r="13545">
          <cell r="AP13545">
            <v>304163</v>
          </cell>
          <cell r="AQ13545">
            <v>5006383</v>
          </cell>
          <cell r="AR13545">
            <v>5</v>
          </cell>
          <cell r="AS13545">
            <v>0</v>
          </cell>
          <cell r="AT13545">
            <v>0</v>
          </cell>
          <cell r="AU13545">
            <v>0</v>
          </cell>
          <cell r="AV13545" t="str">
            <v>VIABLE</v>
          </cell>
        </row>
        <row r="13546">
          <cell r="AP13546">
            <v>304241</v>
          </cell>
          <cell r="AQ13546">
            <v>5006411</v>
          </cell>
          <cell r="AR13546">
            <v>5</v>
          </cell>
          <cell r="AS13546">
            <v>0</v>
          </cell>
          <cell r="AT13546">
            <v>0</v>
          </cell>
          <cell r="AU13546">
            <v>0</v>
          </cell>
          <cell r="AV13546" t="str">
            <v>VIABLE</v>
          </cell>
        </row>
        <row r="13547">
          <cell r="AP13547">
            <v>304058</v>
          </cell>
          <cell r="AQ13547">
            <v>5006340</v>
          </cell>
          <cell r="AR13547">
            <v>5</v>
          </cell>
          <cell r="AS13547">
            <v>0</v>
          </cell>
          <cell r="AT13547">
            <v>0</v>
          </cell>
          <cell r="AU13547">
            <v>0</v>
          </cell>
          <cell r="AV13547" t="str">
            <v>VIABLE</v>
          </cell>
        </row>
        <row r="13548">
          <cell r="AP13548">
            <v>304205</v>
          </cell>
          <cell r="AQ13548">
            <v>5006397</v>
          </cell>
          <cell r="AR13548">
            <v>5</v>
          </cell>
          <cell r="AS13548">
            <v>0</v>
          </cell>
          <cell r="AT13548">
            <v>0</v>
          </cell>
          <cell r="AU13548">
            <v>0</v>
          </cell>
          <cell r="AV13548" t="str">
            <v>VIABLE</v>
          </cell>
        </row>
        <row r="13549">
          <cell r="AP13549">
            <v>303977</v>
          </cell>
          <cell r="AQ13549">
            <v>5006306</v>
          </cell>
          <cell r="AR13549">
            <v>5</v>
          </cell>
          <cell r="AS13549">
            <v>0</v>
          </cell>
          <cell r="AT13549">
            <v>0</v>
          </cell>
          <cell r="AU13549">
            <v>0</v>
          </cell>
          <cell r="AV13549" t="str">
            <v>VIABLE</v>
          </cell>
        </row>
        <row r="13550">
          <cell r="AP13550">
            <v>293880</v>
          </cell>
          <cell r="AQ13550">
            <v>5001805</v>
          </cell>
          <cell r="AR13550">
            <v>5</v>
          </cell>
          <cell r="AS13550">
            <v>0</v>
          </cell>
          <cell r="AT13550">
            <v>0</v>
          </cell>
          <cell r="AU13550">
            <v>0</v>
          </cell>
          <cell r="AV13550" t="str">
            <v>VIABLE</v>
          </cell>
        </row>
        <row r="13551">
          <cell r="AP13551">
            <v>293522</v>
          </cell>
          <cell r="AQ13551">
            <v>5001672</v>
          </cell>
          <cell r="AR13551">
            <v>5</v>
          </cell>
          <cell r="AS13551">
            <v>0</v>
          </cell>
          <cell r="AT13551">
            <v>0</v>
          </cell>
          <cell r="AU13551">
            <v>0</v>
          </cell>
          <cell r="AV13551" t="str">
            <v>VIABLE</v>
          </cell>
        </row>
        <row r="13552">
          <cell r="AP13552">
            <v>293015</v>
          </cell>
          <cell r="AQ13552">
            <v>5001467</v>
          </cell>
          <cell r="AR13552">
            <v>5</v>
          </cell>
          <cell r="AS13552">
            <v>0</v>
          </cell>
          <cell r="AT13552">
            <v>0</v>
          </cell>
          <cell r="AU13552">
            <v>0</v>
          </cell>
          <cell r="AV13552" t="str">
            <v>VIABLE</v>
          </cell>
        </row>
        <row r="13553">
          <cell r="AP13553">
            <v>293158</v>
          </cell>
          <cell r="AQ13553">
            <v>5001526</v>
          </cell>
          <cell r="AR13553">
            <v>5</v>
          </cell>
          <cell r="AS13553">
            <v>0</v>
          </cell>
          <cell r="AT13553">
            <v>0</v>
          </cell>
          <cell r="AU13553">
            <v>0</v>
          </cell>
          <cell r="AV13553" t="str">
            <v>VIABLE</v>
          </cell>
        </row>
        <row r="13554">
          <cell r="AP13554">
            <v>293260</v>
          </cell>
          <cell r="AQ13554">
            <v>5001567</v>
          </cell>
          <cell r="AR13554">
            <v>5</v>
          </cell>
          <cell r="AS13554">
            <v>0</v>
          </cell>
          <cell r="AT13554">
            <v>0</v>
          </cell>
          <cell r="AU13554">
            <v>0</v>
          </cell>
          <cell r="AV13554" t="str">
            <v>VIABLE</v>
          </cell>
        </row>
        <row r="13555">
          <cell r="AP13555">
            <v>471346</v>
          </cell>
          <cell r="AQ13555">
            <v>5007874</v>
          </cell>
          <cell r="AR13555">
            <v>5</v>
          </cell>
          <cell r="AS13555">
            <v>0</v>
          </cell>
          <cell r="AT13555">
            <v>0</v>
          </cell>
          <cell r="AU13555">
            <v>0</v>
          </cell>
          <cell r="AV13555" t="str">
            <v>VIABLE</v>
          </cell>
        </row>
        <row r="13556">
          <cell r="AP13556">
            <v>305525</v>
          </cell>
          <cell r="AQ13556">
            <v>5006934</v>
          </cell>
          <cell r="AR13556">
            <v>5</v>
          </cell>
          <cell r="AS13556">
            <v>0</v>
          </cell>
          <cell r="AT13556">
            <v>0</v>
          </cell>
          <cell r="AU13556">
            <v>0</v>
          </cell>
          <cell r="AV13556" t="str">
            <v>VIABLE</v>
          </cell>
        </row>
        <row r="13557">
          <cell r="AP13557">
            <v>305540</v>
          </cell>
          <cell r="AQ13557">
            <v>5006940</v>
          </cell>
          <cell r="AR13557">
            <v>5</v>
          </cell>
          <cell r="AS13557">
            <v>42731</v>
          </cell>
          <cell r="AT13557" t="str">
            <v>SD Reservado Mejoramiento con Material Fresado IDU Circuito Movilidad EJECUCION SITP 2016 -</v>
          </cell>
          <cell r="AU13557">
            <v>0</v>
          </cell>
          <cell r="AV13557" t="str">
            <v>PPL</v>
          </cell>
        </row>
        <row r="13558">
          <cell r="AP13558">
            <v>305000</v>
          </cell>
          <cell r="AQ13558">
            <v>5006711</v>
          </cell>
          <cell r="AR13558">
            <v>5</v>
          </cell>
          <cell r="AS13558">
            <v>0</v>
          </cell>
          <cell r="AT13558">
            <v>0</v>
          </cell>
          <cell r="AU13558">
            <v>0</v>
          </cell>
          <cell r="AV13558" t="str">
            <v>VIABLE</v>
          </cell>
        </row>
        <row r="13559">
          <cell r="AP13559">
            <v>305576</v>
          </cell>
          <cell r="AQ13559">
            <v>5006953</v>
          </cell>
          <cell r="AR13559">
            <v>5</v>
          </cell>
          <cell r="AS13559">
            <v>42731</v>
          </cell>
          <cell r="AT13559" t="str">
            <v>SD Reservado Mejoramiento con Material Fresado IDU Circuito Movilidad EJECUCION SITP 2016 -</v>
          </cell>
          <cell r="AU13559">
            <v>0</v>
          </cell>
          <cell r="AV13559" t="str">
            <v>PPL</v>
          </cell>
        </row>
        <row r="13560">
          <cell r="AP13560">
            <v>305561</v>
          </cell>
          <cell r="AQ13560">
            <v>5006947</v>
          </cell>
          <cell r="AR13560">
            <v>5</v>
          </cell>
          <cell r="AS13560">
            <v>42731</v>
          </cell>
          <cell r="AT13560" t="str">
            <v>SD Reservado Mejoramiento con Material Fresado IDU Circuito Movilidad EJECUCION SITP 2016 -</v>
          </cell>
          <cell r="AU13560">
            <v>0</v>
          </cell>
          <cell r="AV13560" t="str">
            <v>PPL</v>
          </cell>
        </row>
        <row r="13561">
          <cell r="AP13561">
            <v>305615</v>
          </cell>
          <cell r="AQ13561">
            <v>5006966</v>
          </cell>
          <cell r="AR13561">
            <v>5</v>
          </cell>
          <cell r="AS13561">
            <v>42731</v>
          </cell>
          <cell r="AT13561" t="str">
            <v>SD Reservado Mejoramiento con Material Fresado IDU Circuito Movilidad EJECUCION SITP 2016 -</v>
          </cell>
          <cell r="AU13561">
            <v>0</v>
          </cell>
          <cell r="AV13561" t="str">
            <v>PPL</v>
          </cell>
        </row>
        <row r="13562">
          <cell r="AP13562">
            <v>305528</v>
          </cell>
          <cell r="AQ13562">
            <v>5006935</v>
          </cell>
          <cell r="AR13562">
            <v>5</v>
          </cell>
          <cell r="AS13562">
            <v>42731</v>
          </cell>
          <cell r="AT13562" t="str">
            <v>SD Reservado Mejoramiento con Material Fresado IDU Circuito Movilidad EJECUCION SITP 2016 -</v>
          </cell>
          <cell r="AU13562">
            <v>0</v>
          </cell>
          <cell r="AV13562" t="str">
            <v>PPL</v>
          </cell>
        </row>
        <row r="13563">
          <cell r="AP13563">
            <v>305591</v>
          </cell>
          <cell r="AQ13563">
            <v>5006958</v>
          </cell>
          <cell r="AR13563">
            <v>5</v>
          </cell>
          <cell r="AS13563">
            <v>42731</v>
          </cell>
          <cell r="AT13563" t="str">
            <v>SD Reservado Mejoramiento con Material Fresado IDU Circuito Movilidad EJECUCION SITP 2016 -</v>
          </cell>
          <cell r="AU13563">
            <v>0</v>
          </cell>
          <cell r="AV13563" t="str">
            <v>PPL</v>
          </cell>
        </row>
        <row r="13564">
          <cell r="AP13564">
            <v>305351</v>
          </cell>
          <cell r="AQ13564">
            <v>5006865</v>
          </cell>
          <cell r="AR13564">
            <v>5</v>
          </cell>
          <cell r="AS13564">
            <v>0</v>
          </cell>
          <cell r="AT13564">
            <v>0</v>
          </cell>
          <cell r="AU13564">
            <v>0</v>
          </cell>
          <cell r="AV13564" t="str">
            <v>VIABLE</v>
          </cell>
        </row>
        <row r="13565">
          <cell r="AP13565">
            <v>305303</v>
          </cell>
          <cell r="AQ13565">
            <v>5006843</v>
          </cell>
          <cell r="AR13565">
            <v>5</v>
          </cell>
          <cell r="AS13565">
            <v>0</v>
          </cell>
          <cell r="AT13565">
            <v>0</v>
          </cell>
          <cell r="AU13565">
            <v>0</v>
          </cell>
          <cell r="AV13565" t="str">
            <v>VIABLE</v>
          </cell>
        </row>
        <row r="13566">
          <cell r="AP13566">
            <v>305624</v>
          </cell>
          <cell r="AQ13566">
            <v>5006971</v>
          </cell>
          <cell r="AR13566">
            <v>5</v>
          </cell>
          <cell r="AS13566">
            <v>42731</v>
          </cell>
          <cell r="AT13566" t="str">
            <v>SD Reservado Mejoramiento con Material Fresado IDU Circuito Movilidad EJECUCION SITP 2016 -</v>
          </cell>
          <cell r="AU13566">
            <v>0</v>
          </cell>
          <cell r="AV13566" t="str">
            <v>PPL</v>
          </cell>
        </row>
        <row r="13567">
          <cell r="AP13567">
            <v>305447</v>
          </cell>
          <cell r="AQ13567">
            <v>5006907</v>
          </cell>
          <cell r="AR13567">
            <v>5</v>
          </cell>
          <cell r="AS13567">
            <v>0</v>
          </cell>
          <cell r="AT13567">
            <v>0</v>
          </cell>
          <cell r="AU13567">
            <v>0</v>
          </cell>
          <cell r="AV13567" t="str">
            <v>VIABLE</v>
          </cell>
        </row>
        <row r="13568">
          <cell r="AP13568">
            <v>471381</v>
          </cell>
          <cell r="AQ13568">
            <v>5007917</v>
          </cell>
          <cell r="AR13568">
            <v>5</v>
          </cell>
          <cell r="AS13568">
            <v>0</v>
          </cell>
          <cell r="AT13568">
            <v>0</v>
          </cell>
          <cell r="AU13568">
            <v>0</v>
          </cell>
          <cell r="AV13568" t="str">
            <v>VIABLE</v>
          </cell>
        </row>
        <row r="13569">
          <cell r="AP13569">
            <v>294228</v>
          </cell>
          <cell r="AQ13569">
            <v>5001932</v>
          </cell>
          <cell r="AR13569">
            <v>5</v>
          </cell>
          <cell r="AS13569">
            <v>42313</v>
          </cell>
          <cell r="AT13569" t="str">
            <v>IDU-72-2008 Terminado Rehabilitación IDU Circuito Movilidad  -Calzada2-POLIZA ESTABILIDAD ACTIVA</v>
          </cell>
          <cell r="AU13569">
            <v>43307</v>
          </cell>
          <cell r="AV13569" t="str">
            <v>POLIZA</v>
          </cell>
        </row>
        <row r="13570">
          <cell r="AP13570">
            <v>295077</v>
          </cell>
          <cell r="AQ13570">
            <v>5002336</v>
          </cell>
          <cell r="AR13570">
            <v>5</v>
          </cell>
          <cell r="AS13570">
            <v>0</v>
          </cell>
          <cell r="AT13570">
            <v>0</v>
          </cell>
          <cell r="AU13570">
            <v>0</v>
          </cell>
          <cell r="AV13570" t="str">
            <v>VIABLE</v>
          </cell>
        </row>
        <row r="13571">
          <cell r="AP13571">
            <v>293913</v>
          </cell>
          <cell r="AQ13571">
            <v>5001816</v>
          </cell>
          <cell r="AR13571">
            <v>5</v>
          </cell>
          <cell r="AS13571">
            <v>0</v>
          </cell>
          <cell r="AT13571">
            <v>0</v>
          </cell>
          <cell r="AU13571">
            <v>0</v>
          </cell>
          <cell r="AV13571" t="str">
            <v>VIABLE</v>
          </cell>
        </row>
        <row r="13572">
          <cell r="AP13572">
            <v>294846</v>
          </cell>
          <cell r="AQ13572">
            <v>5002220</v>
          </cell>
          <cell r="AR13572">
            <v>5</v>
          </cell>
          <cell r="AS13572">
            <v>0</v>
          </cell>
          <cell r="AT13572">
            <v>0</v>
          </cell>
          <cell r="AU13572">
            <v>0</v>
          </cell>
          <cell r="AV13572" t="str">
            <v>VIABLE</v>
          </cell>
        </row>
        <row r="13573">
          <cell r="AP13573">
            <v>294009</v>
          </cell>
          <cell r="AQ13573">
            <v>5001849</v>
          </cell>
          <cell r="AR13573">
            <v>5</v>
          </cell>
          <cell r="AS13573">
            <v>42313</v>
          </cell>
          <cell r="AT13573" t="str">
            <v>IDU-72-2008 Terminado Rehabilitación IDU Circuito Movilidad  -Calzada2-POLIZA ESTABILIDAD ACTIVA</v>
          </cell>
          <cell r="AU13573">
            <v>43307</v>
          </cell>
          <cell r="AV13573" t="str">
            <v>POLIZA</v>
          </cell>
        </row>
        <row r="13574">
          <cell r="AP13574">
            <v>294655</v>
          </cell>
          <cell r="AQ13574">
            <v>5002132</v>
          </cell>
          <cell r="AR13574">
            <v>5</v>
          </cell>
          <cell r="AS13574">
            <v>0</v>
          </cell>
          <cell r="AT13574">
            <v>0</v>
          </cell>
          <cell r="AU13574">
            <v>0</v>
          </cell>
          <cell r="AV13574" t="str">
            <v>VIABLE</v>
          </cell>
        </row>
        <row r="13575">
          <cell r="AP13575">
            <v>294756</v>
          </cell>
          <cell r="AQ13575">
            <v>5002174</v>
          </cell>
          <cell r="AR13575">
            <v>5</v>
          </cell>
          <cell r="AS13575">
            <v>0</v>
          </cell>
          <cell r="AT13575">
            <v>0</v>
          </cell>
          <cell r="AU13575">
            <v>0</v>
          </cell>
          <cell r="AV13575" t="str">
            <v>VIABLE</v>
          </cell>
        </row>
        <row r="13576">
          <cell r="AP13576">
            <v>294488</v>
          </cell>
          <cell r="AQ13576">
            <v>5002046</v>
          </cell>
          <cell r="AR13576">
            <v>5</v>
          </cell>
          <cell r="AS13576">
            <v>0</v>
          </cell>
          <cell r="AT13576">
            <v>0</v>
          </cell>
          <cell r="AU13576">
            <v>0</v>
          </cell>
          <cell r="AV13576" t="str">
            <v>VIABLE</v>
          </cell>
        </row>
        <row r="13577">
          <cell r="AP13577">
            <v>293753</v>
          </cell>
          <cell r="AQ13577">
            <v>5001762</v>
          </cell>
          <cell r="AR13577">
            <v>5</v>
          </cell>
          <cell r="AS13577">
            <v>0</v>
          </cell>
          <cell r="AT13577">
            <v>0</v>
          </cell>
          <cell r="AU13577">
            <v>0</v>
          </cell>
          <cell r="AV13577" t="str">
            <v>VIABLE</v>
          </cell>
        </row>
        <row r="13578">
          <cell r="AP13578">
            <v>294344</v>
          </cell>
          <cell r="AQ13578">
            <v>5001984</v>
          </cell>
          <cell r="AR13578">
            <v>5</v>
          </cell>
          <cell r="AS13578">
            <v>0</v>
          </cell>
          <cell r="AT13578">
            <v>0</v>
          </cell>
          <cell r="AU13578">
            <v>0</v>
          </cell>
          <cell r="AV13578" t="str">
            <v>VIABLE</v>
          </cell>
        </row>
        <row r="13579">
          <cell r="AP13579">
            <v>91021812</v>
          </cell>
          <cell r="AQ13579">
            <v>5009631</v>
          </cell>
          <cell r="AR13579">
            <v>5</v>
          </cell>
          <cell r="AS13579">
            <v>0</v>
          </cell>
          <cell r="AT13579">
            <v>0</v>
          </cell>
          <cell r="AU13579">
            <v>0</v>
          </cell>
          <cell r="AV13579" t="str">
            <v>VIABLE</v>
          </cell>
        </row>
        <row r="13580">
          <cell r="AP13580">
            <v>606498</v>
          </cell>
          <cell r="AQ13580">
            <v>5007645</v>
          </cell>
          <cell r="AR13580">
            <v>5</v>
          </cell>
          <cell r="AS13580">
            <v>0</v>
          </cell>
          <cell r="AT13580">
            <v>0</v>
          </cell>
          <cell r="AU13580">
            <v>0</v>
          </cell>
          <cell r="AV13580" t="str">
            <v>VIABLE</v>
          </cell>
        </row>
        <row r="13581">
          <cell r="AP13581">
            <v>306909</v>
          </cell>
          <cell r="AQ13581">
            <v>5007654</v>
          </cell>
          <cell r="AR13581">
            <v>5</v>
          </cell>
          <cell r="AS13581">
            <v>0</v>
          </cell>
          <cell r="AT13581">
            <v>0</v>
          </cell>
          <cell r="AU13581">
            <v>0</v>
          </cell>
          <cell r="AV13581" t="str">
            <v>VIABLE</v>
          </cell>
        </row>
        <row r="13582">
          <cell r="AP13582">
            <v>306948</v>
          </cell>
          <cell r="AQ13582">
            <v>5007671</v>
          </cell>
          <cell r="AR13582">
            <v>5</v>
          </cell>
          <cell r="AS13582">
            <v>0</v>
          </cell>
          <cell r="AT13582">
            <v>0</v>
          </cell>
          <cell r="AU13582">
            <v>0</v>
          </cell>
          <cell r="AV13582" t="str">
            <v>VIABLE</v>
          </cell>
        </row>
        <row r="13583">
          <cell r="AP13583">
            <v>306945</v>
          </cell>
          <cell r="AQ13583">
            <v>5007668</v>
          </cell>
          <cell r="AR13583">
            <v>5</v>
          </cell>
          <cell r="AS13583">
            <v>0</v>
          </cell>
          <cell r="AT13583">
            <v>0</v>
          </cell>
          <cell r="AU13583">
            <v>0</v>
          </cell>
          <cell r="AV13583" t="str">
            <v>VIABLE</v>
          </cell>
        </row>
        <row r="13584">
          <cell r="AP13584">
            <v>306927</v>
          </cell>
          <cell r="AQ13584">
            <v>5007660</v>
          </cell>
          <cell r="AR13584">
            <v>5</v>
          </cell>
          <cell r="AS13584">
            <v>0</v>
          </cell>
          <cell r="AT13584">
            <v>0</v>
          </cell>
          <cell r="AU13584">
            <v>0</v>
          </cell>
          <cell r="AV13584" t="str">
            <v>VIABLE</v>
          </cell>
        </row>
        <row r="13585">
          <cell r="AP13585">
            <v>91021656</v>
          </cell>
          <cell r="AQ13585">
            <v>5009632</v>
          </cell>
          <cell r="AR13585">
            <v>5</v>
          </cell>
          <cell r="AS13585">
            <v>0</v>
          </cell>
          <cell r="AT13585">
            <v>0</v>
          </cell>
          <cell r="AU13585">
            <v>0</v>
          </cell>
          <cell r="AV13585" t="str">
            <v>VIABLE</v>
          </cell>
        </row>
        <row r="13586">
          <cell r="AP13586">
            <v>292339</v>
          </cell>
          <cell r="AQ13586">
            <v>5001142</v>
          </cell>
          <cell r="AR13586">
            <v>5</v>
          </cell>
          <cell r="AS13586">
            <v>0</v>
          </cell>
          <cell r="AT13586">
            <v>0</v>
          </cell>
          <cell r="AU13586">
            <v>0</v>
          </cell>
          <cell r="AV13586" t="str">
            <v>VIABLE</v>
          </cell>
        </row>
        <row r="13587">
          <cell r="AP13587">
            <v>292043</v>
          </cell>
          <cell r="AQ13587">
            <v>5000978</v>
          </cell>
          <cell r="AR13587">
            <v>5</v>
          </cell>
          <cell r="AS13587">
            <v>0</v>
          </cell>
          <cell r="AT13587">
            <v>0</v>
          </cell>
          <cell r="AU13587">
            <v>0</v>
          </cell>
          <cell r="AV13587" t="str">
            <v>VIABLE</v>
          </cell>
        </row>
        <row r="13588">
          <cell r="AP13588">
            <v>292101</v>
          </cell>
          <cell r="AQ13588">
            <v>5001021</v>
          </cell>
          <cell r="AR13588">
            <v>5</v>
          </cell>
          <cell r="AS13588">
            <v>0</v>
          </cell>
          <cell r="AT13588">
            <v>0</v>
          </cell>
          <cell r="AU13588">
            <v>0</v>
          </cell>
          <cell r="AV13588" t="str">
            <v>VIABLE</v>
          </cell>
        </row>
        <row r="13589">
          <cell r="AP13589">
            <v>292610</v>
          </cell>
          <cell r="AQ13589">
            <v>5001282</v>
          </cell>
          <cell r="AR13589">
            <v>5</v>
          </cell>
          <cell r="AS13589">
            <v>0</v>
          </cell>
          <cell r="AT13589">
            <v>0</v>
          </cell>
          <cell r="AU13589">
            <v>0</v>
          </cell>
          <cell r="AV13589" t="str">
            <v>VIABLE</v>
          </cell>
        </row>
        <row r="13590">
          <cell r="AP13590">
            <v>292214</v>
          </cell>
          <cell r="AQ13590">
            <v>5001090</v>
          </cell>
          <cell r="AR13590">
            <v>5</v>
          </cell>
          <cell r="AS13590">
            <v>0</v>
          </cell>
          <cell r="AT13590">
            <v>0</v>
          </cell>
          <cell r="AU13590">
            <v>0</v>
          </cell>
          <cell r="AV13590" t="str">
            <v>VIABLE</v>
          </cell>
        </row>
        <row r="13591">
          <cell r="AP13591">
            <v>292454</v>
          </cell>
          <cell r="AQ13591">
            <v>5001192</v>
          </cell>
          <cell r="AR13591">
            <v>5</v>
          </cell>
          <cell r="AS13591">
            <v>0</v>
          </cell>
          <cell r="AT13591">
            <v>0</v>
          </cell>
          <cell r="AU13591">
            <v>0</v>
          </cell>
          <cell r="AV13591" t="str">
            <v>VIABLE</v>
          </cell>
        </row>
        <row r="13592">
          <cell r="AP13592">
            <v>292158</v>
          </cell>
          <cell r="AQ13592">
            <v>5001063</v>
          </cell>
          <cell r="AR13592">
            <v>5</v>
          </cell>
          <cell r="AS13592">
            <v>0</v>
          </cell>
          <cell r="AT13592">
            <v>0</v>
          </cell>
          <cell r="AU13592">
            <v>0</v>
          </cell>
          <cell r="AV13592" t="str">
            <v>VIABLE</v>
          </cell>
        </row>
        <row r="13593">
          <cell r="AP13593">
            <v>606596</v>
          </cell>
          <cell r="AQ13593">
            <v>5001367</v>
          </cell>
          <cell r="AR13593">
            <v>5</v>
          </cell>
          <cell r="AS13593">
            <v>0</v>
          </cell>
          <cell r="AT13593">
            <v>0</v>
          </cell>
          <cell r="AU13593">
            <v>0</v>
          </cell>
          <cell r="AV13593" t="str">
            <v>VIABLE</v>
          </cell>
        </row>
        <row r="13594">
          <cell r="AP13594">
            <v>292398</v>
          </cell>
          <cell r="AQ13594">
            <v>5001167</v>
          </cell>
          <cell r="AR13594">
            <v>5</v>
          </cell>
          <cell r="AS13594">
            <v>0</v>
          </cell>
          <cell r="AT13594">
            <v>0</v>
          </cell>
          <cell r="AU13594">
            <v>0</v>
          </cell>
          <cell r="AV13594" t="str">
            <v>VIABLE</v>
          </cell>
        </row>
        <row r="13595">
          <cell r="AP13595">
            <v>292541</v>
          </cell>
          <cell r="AQ13595">
            <v>5001234</v>
          </cell>
          <cell r="AR13595">
            <v>5</v>
          </cell>
          <cell r="AS13595">
            <v>0</v>
          </cell>
          <cell r="AT13595">
            <v>0</v>
          </cell>
          <cell r="AU13595">
            <v>0</v>
          </cell>
          <cell r="AV13595" t="str">
            <v>VIABLE</v>
          </cell>
        </row>
        <row r="13596">
          <cell r="AP13596">
            <v>471313</v>
          </cell>
          <cell r="AQ13596">
            <v>5007838</v>
          </cell>
          <cell r="AR13596">
            <v>5</v>
          </cell>
          <cell r="AS13596">
            <v>0</v>
          </cell>
          <cell r="AT13596">
            <v>0</v>
          </cell>
          <cell r="AU13596">
            <v>0</v>
          </cell>
          <cell r="AV13596" t="str">
            <v>VIABLE</v>
          </cell>
        </row>
        <row r="13597">
          <cell r="AP13597">
            <v>292478</v>
          </cell>
          <cell r="AQ13597">
            <v>5001202</v>
          </cell>
          <cell r="AR13597">
            <v>5</v>
          </cell>
          <cell r="AS13597">
            <v>0</v>
          </cell>
          <cell r="AT13597">
            <v>0</v>
          </cell>
          <cell r="AU13597">
            <v>0</v>
          </cell>
          <cell r="AV13597" t="str">
            <v>VIABLE</v>
          </cell>
        </row>
        <row r="13598">
          <cell r="AP13598">
            <v>299020</v>
          </cell>
          <cell r="AQ13598">
            <v>5004120</v>
          </cell>
          <cell r="AR13598">
            <v>5</v>
          </cell>
          <cell r="AS13598">
            <v>42313</v>
          </cell>
          <cell r="AT13598" t="str">
            <v>IDU-72-2008 Terminado Construcción IDU Circuito Movilidad  -Calzada2-POLIZA ESTABILIDAD ACTIVA</v>
          </cell>
          <cell r="AU13598">
            <v>43307</v>
          </cell>
          <cell r="AV13598" t="str">
            <v>POLIZA</v>
          </cell>
        </row>
        <row r="13599">
          <cell r="AP13599">
            <v>299396</v>
          </cell>
          <cell r="AQ13599">
            <v>5004287</v>
          </cell>
          <cell r="AR13599">
            <v>5</v>
          </cell>
          <cell r="AS13599">
            <v>42313</v>
          </cell>
          <cell r="AT13599" t="str">
            <v>IDU-72-2008 Terminado Construcción IDU Circuito Movilidad  -Calzada2-POLIZA ESTABILIDAD ACTIVA</v>
          </cell>
          <cell r="AU13599">
            <v>43307</v>
          </cell>
          <cell r="AV13599" t="str">
            <v>POLIZA</v>
          </cell>
        </row>
        <row r="13600">
          <cell r="AP13600">
            <v>298957</v>
          </cell>
          <cell r="AQ13600">
            <v>5004089</v>
          </cell>
          <cell r="AR13600">
            <v>5</v>
          </cell>
          <cell r="AS13600">
            <v>42313</v>
          </cell>
          <cell r="AT13600" t="str">
            <v>IDU-72-2008 Terminado Construcción IDU Circuito Movilidad  -Calzada2-POLIZA ESTABILIDAD ACTIVA</v>
          </cell>
          <cell r="AU13600">
            <v>43307</v>
          </cell>
          <cell r="AV13600" t="str">
            <v>POLIZA</v>
          </cell>
        </row>
        <row r="13601">
          <cell r="AP13601">
            <v>299262</v>
          </cell>
          <cell r="AQ13601">
            <v>5004224</v>
          </cell>
          <cell r="AR13601">
            <v>5</v>
          </cell>
          <cell r="AS13601">
            <v>42313</v>
          </cell>
          <cell r="AT13601" t="str">
            <v>IDU-72-2008 Terminado Construcción IDU Circuito Movilidad  -Calzada2-POLIZA ESTABILIDAD ACTIVA</v>
          </cell>
          <cell r="AU13601">
            <v>43307</v>
          </cell>
          <cell r="AV13601" t="str">
            <v>POLIZA</v>
          </cell>
        </row>
        <row r="13602">
          <cell r="AP13602">
            <v>299065</v>
          </cell>
          <cell r="AQ13602">
            <v>5004141</v>
          </cell>
          <cell r="AR13602">
            <v>5</v>
          </cell>
          <cell r="AS13602">
            <v>42313</v>
          </cell>
          <cell r="AT13602" t="str">
            <v>IDU-72-2008 Terminado Construcción IDU Circuito Movilidad  -Calzada2-POLIZA ESTABILIDAD ACTIVA</v>
          </cell>
          <cell r="AU13602">
            <v>43307</v>
          </cell>
          <cell r="AV13602" t="str">
            <v>POLIZA</v>
          </cell>
        </row>
        <row r="13603">
          <cell r="AP13603">
            <v>299110</v>
          </cell>
          <cell r="AQ13603">
            <v>5004160</v>
          </cell>
          <cell r="AR13603">
            <v>5</v>
          </cell>
          <cell r="AS13603">
            <v>42313</v>
          </cell>
          <cell r="AT13603" t="str">
            <v>IDU-72-2008 Terminado Construcción IDU Circuito Movilidad  -Calzada2-POLIZA ESTABILIDAD ACTIVA</v>
          </cell>
          <cell r="AU13603">
            <v>43307</v>
          </cell>
          <cell r="AV13603" t="str">
            <v>POLIZA</v>
          </cell>
        </row>
        <row r="13604">
          <cell r="AP13604">
            <v>299498</v>
          </cell>
          <cell r="AQ13604">
            <v>5004329</v>
          </cell>
          <cell r="AR13604">
            <v>5</v>
          </cell>
          <cell r="AS13604">
            <v>42313</v>
          </cell>
          <cell r="AT13604" t="str">
            <v>IDU-72-2008 Terminado Construcción IDU Circuito Movilidad  -Calzada2-POLIZA ESTABILIDAD ACTIVA</v>
          </cell>
          <cell r="AU13604">
            <v>43307</v>
          </cell>
          <cell r="AV13604" t="str">
            <v>POLIZA</v>
          </cell>
        </row>
        <row r="13605">
          <cell r="AP13605">
            <v>299164</v>
          </cell>
          <cell r="AQ13605">
            <v>5004184</v>
          </cell>
          <cell r="AR13605">
            <v>5</v>
          </cell>
          <cell r="AS13605">
            <v>42313</v>
          </cell>
          <cell r="AT13605" t="str">
            <v>IDU-72-2008 Terminado Construcción IDU Circuito Movilidad  -Calzada2-POLIZA ESTABILIDAD ACTIVA</v>
          </cell>
          <cell r="AU13605">
            <v>43307</v>
          </cell>
          <cell r="AV13605" t="str">
            <v>POLIZA</v>
          </cell>
        </row>
        <row r="13606">
          <cell r="AP13606">
            <v>298793</v>
          </cell>
          <cell r="AQ13606">
            <v>5004006</v>
          </cell>
          <cell r="AR13606">
            <v>5</v>
          </cell>
          <cell r="AS13606">
            <v>0</v>
          </cell>
          <cell r="AT13606">
            <v>0</v>
          </cell>
          <cell r="AU13606">
            <v>0</v>
          </cell>
          <cell r="AV13606" t="str">
            <v>VIABLE</v>
          </cell>
        </row>
        <row r="13607">
          <cell r="AP13607">
            <v>298900</v>
          </cell>
          <cell r="AQ13607">
            <v>5004065</v>
          </cell>
          <cell r="AR13607">
            <v>5</v>
          </cell>
          <cell r="AS13607">
            <v>0</v>
          </cell>
          <cell r="AT13607">
            <v>0</v>
          </cell>
          <cell r="AU13607">
            <v>0</v>
          </cell>
          <cell r="AV13607" t="str">
            <v>VIABLE</v>
          </cell>
        </row>
        <row r="13608">
          <cell r="AP13608">
            <v>91015660</v>
          </cell>
          <cell r="AQ13608">
            <v>5003902</v>
          </cell>
          <cell r="AR13608">
            <v>5</v>
          </cell>
          <cell r="AS13608">
            <v>0</v>
          </cell>
          <cell r="AT13608">
            <v>0</v>
          </cell>
          <cell r="AU13608">
            <v>0</v>
          </cell>
          <cell r="AV13608" t="str">
            <v>VIABLE</v>
          </cell>
        </row>
        <row r="13609">
          <cell r="AP13609">
            <v>91015631</v>
          </cell>
          <cell r="AQ13609">
            <v>5008046</v>
          </cell>
          <cell r="AR13609">
            <v>5</v>
          </cell>
          <cell r="AS13609">
            <v>42731</v>
          </cell>
          <cell r="AT13609" t="str">
            <v>SD Reservado Mejoramiento con Material Fresado IDU Circuito Movilidad EJECUCION SITP 2016 -</v>
          </cell>
          <cell r="AU13609">
            <v>0</v>
          </cell>
          <cell r="AV13609" t="str">
            <v>IDU SITP 2016</v>
          </cell>
        </row>
        <row r="13610">
          <cell r="AP13610">
            <v>306095</v>
          </cell>
          <cell r="AQ13610">
            <v>5007192</v>
          </cell>
          <cell r="AR13610">
            <v>5</v>
          </cell>
          <cell r="AS13610">
            <v>42731</v>
          </cell>
          <cell r="AT13610" t="str">
            <v>SD Reservado Mejoramiento con Material Fresado IDU Circuito Movilidad EJECUCION SITP 2016 -</v>
          </cell>
          <cell r="AU13610">
            <v>0</v>
          </cell>
          <cell r="AV13610" t="str">
            <v>IDU SITP 2016</v>
          </cell>
        </row>
        <row r="13611">
          <cell r="AP13611">
            <v>290709</v>
          </cell>
          <cell r="AQ13611">
            <v>5000311</v>
          </cell>
          <cell r="AR13611">
            <v>5</v>
          </cell>
          <cell r="AS13611">
            <v>0</v>
          </cell>
          <cell r="AT13611">
            <v>0</v>
          </cell>
          <cell r="AU13611">
            <v>0</v>
          </cell>
          <cell r="AV13611" t="str">
            <v>NO SITP</v>
          </cell>
        </row>
        <row r="13612">
          <cell r="AP13612">
            <v>91022525</v>
          </cell>
          <cell r="AQ13612">
            <v>5009177</v>
          </cell>
          <cell r="AR13612">
            <v>5</v>
          </cell>
          <cell r="AS13612">
            <v>0</v>
          </cell>
          <cell r="AT13612">
            <v>0</v>
          </cell>
          <cell r="AU13612">
            <v>0</v>
          </cell>
          <cell r="AV13612" t="str">
            <v>FDL 2016</v>
          </cell>
        </row>
        <row r="13613">
          <cell r="AP13613">
            <v>471272</v>
          </cell>
          <cell r="AQ13613">
            <v>5007785</v>
          </cell>
          <cell r="AR13613">
            <v>5</v>
          </cell>
          <cell r="AS13613">
            <v>0</v>
          </cell>
          <cell r="AT13613">
            <v>0</v>
          </cell>
          <cell r="AU13613">
            <v>0</v>
          </cell>
          <cell r="AV13613" t="str">
            <v>VIABLE</v>
          </cell>
        </row>
        <row r="13614">
          <cell r="AP13614">
            <v>290658</v>
          </cell>
          <cell r="AQ13614">
            <v>5000292</v>
          </cell>
          <cell r="AR13614">
            <v>5</v>
          </cell>
          <cell r="AS13614">
            <v>0</v>
          </cell>
          <cell r="AT13614">
            <v>0</v>
          </cell>
          <cell r="AU13614">
            <v>0</v>
          </cell>
          <cell r="AV13614" t="str">
            <v>VIABLE</v>
          </cell>
        </row>
        <row r="13615">
          <cell r="AP13615">
            <v>290631</v>
          </cell>
          <cell r="AQ13615">
            <v>5000282</v>
          </cell>
          <cell r="AR13615">
            <v>5</v>
          </cell>
          <cell r="AS13615">
            <v>0</v>
          </cell>
          <cell r="AT13615">
            <v>0</v>
          </cell>
          <cell r="AU13615">
            <v>0</v>
          </cell>
          <cell r="AV13615" t="str">
            <v>VIABLE</v>
          </cell>
        </row>
        <row r="13616">
          <cell r="AP13616">
            <v>531548</v>
          </cell>
          <cell r="AQ13616">
            <v>5008071</v>
          </cell>
          <cell r="AR13616">
            <v>5</v>
          </cell>
          <cell r="AS13616">
            <v>42667</v>
          </cell>
          <cell r="AT13616" t="str">
            <v>SD Terminado Mantenimiento Periódico UAERMV Local SD Intervenida 31/10/2012 Reporte depuración ejecución UMV-</v>
          </cell>
          <cell r="AU13616">
            <v>0</v>
          </cell>
          <cell r="AV13616" t="str">
            <v>UMV 2016</v>
          </cell>
        </row>
        <row r="13617">
          <cell r="AP13617">
            <v>91016585</v>
          </cell>
          <cell r="AQ13617">
            <v>5000234</v>
          </cell>
          <cell r="AR13617">
            <v>5</v>
          </cell>
          <cell r="AS13617">
            <v>0</v>
          </cell>
          <cell r="AT13617">
            <v>0</v>
          </cell>
          <cell r="AU13617">
            <v>0</v>
          </cell>
          <cell r="AV13617" t="str">
            <v>FDL 2016</v>
          </cell>
        </row>
        <row r="13618">
          <cell r="AP13618">
            <v>290688</v>
          </cell>
          <cell r="AQ13618">
            <v>5000302</v>
          </cell>
          <cell r="AR13618">
            <v>5</v>
          </cell>
          <cell r="AS13618">
            <v>0</v>
          </cell>
          <cell r="AT13618">
            <v>0</v>
          </cell>
          <cell r="AU13618">
            <v>0</v>
          </cell>
          <cell r="AV13618" t="str">
            <v>VIABLE</v>
          </cell>
        </row>
        <row r="13619">
          <cell r="AP13619">
            <v>290676</v>
          </cell>
          <cell r="AQ13619">
            <v>5000298</v>
          </cell>
          <cell r="AR13619">
            <v>5</v>
          </cell>
          <cell r="AS13619">
            <v>0</v>
          </cell>
          <cell r="AT13619">
            <v>0</v>
          </cell>
          <cell r="AU13619">
            <v>0</v>
          </cell>
          <cell r="AV13619" t="str">
            <v>VIABLE</v>
          </cell>
        </row>
        <row r="13620">
          <cell r="AP13620">
            <v>290616</v>
          </cell>
          <cell r="AQ13620">
            <v>5000275</v>
          </cell>
          <cell r="AR13620">
            <v>5</v>
          </cell>
          <cell r="AS13620">
            <v>0</v>
          </cell>
          <cell r="AT13620">
            <v>0</v>
          </cell>
          <cell r="AU13620">
            <v>0</v>
          </cell>
          <cell r="AV13620" t="str">
            <v>VIABLE</v>
          </cell>
        </row>
        <row r="13621">
          <cell r="AP13621">
            <v>290652</v>
          </cell>
          <cell r="AQ13621">
            <v>5000289</v>
          </cell>
          <cell r="AR13621">
            <v>5</v>
          </cell>
          <cell r="AS13621">
            <v>0</v>
          </cell>
          <cell r="AT13621">
            <v>0</v>
          </cell>
          <cell r="AU13621">
            <v>0</v>
          </cell>
          <cell r="AV13621" t="str">
            <v>VIABLE</v>
          </cell>
        </row>
        <row r="13622">
          <cell r="AP13622">
            <v>290697</v>
          </cell>
          <cell r="AQ13622">
            <v>5000306</v>
          </cell>
          <cell r="AR13622">
            <v>5</v>
          </cell>
          <cell r="AS13622">
            <v>0</v>
          </cell>
          <cell r="AT13622">
            <v>0</v>
          </cell>
          <cell r="AU13622">
            <v>0</v>
          </cell>
          <cell r="AV13622" t="str">
            <v>VIABLE</v>
          </cell>
        </row>
        <row r="13623">
          <cell r="AP13623">
            <v>91016584</v>
          </cell>
          <cell r="AQ13623">
            <v>5009644</v>
          </cell>
          <cell r="AR13623">
            <v>5</v>
          </cell>
          <cell r="AS13623">
            <v>0</v>
          </cell>
          <cell r="AT13623">
            <v>0</v>
          </cell>
          <cell r="AU13623">
            <v>0</v>
          </cell>
          <cell r="AV13623" t="str">
            <v>VIABLE</v>
          </cell>
        </row>
        <row r="13624">
          <cell r="AP13624">
            <v>91016571</v>
          </cell>
          <cell r="AQ13624">
            <v>5007775</v>
          </cell>
          <cell r="AR13624">
            <v>5</v>
          </cell>
          <cell r="AS13624">
            <v>0</v>
          </cell>
          <cell r="AT13624">
            <v>0</v>
          </cell>
          <cell r="AU13624">
            <v>0</v>
          </cell>
          <cell r="AV13624" t="str">
            <v>VIABLE</v>
          </cell>
        </row>
        <row r="13625">
          <cell r="AP13625">
            <v>290721</v>
          </cell>
          <cell r="AQ13625">
            <v>5000316</v>
          </cell>
          <cell r="AR13625">
            <v>5</v>
          </cell>
          <cell r="AS13625">
            <v>0</v>
          </cell>
          <cell r="AT13625">
            <v>0</v>
          </cell>
          <cell r="AU13625">
            <v>0</v>
          </cell>
          <cell r="AV13625" t="str">
            <v>VIABLE</v>
          </cell>
        </row>
        <row r="13626">
          <cell r="AP13626">
            <v>290589</v>
          </cell>
          <cell r="AQ13626">
            <v>5000265</v>
          </cell>
          <cell r="AR13626">
            <v>5</v>
          </cell>
          <cell r="AS13626">
            <v>0</v>
          </cell>
          <cell r="AT13626">
            <v>0</v>
          </cell>
          <cell r="AU13626">
            <v>0</v>
          </cell>
          <cell r="AV13626" t="str">
            <v>VIABLE</v>
          </cell>
        </row>
        <row r="13627">
          <cell r="AP13627">
            <v>290601</v>
          </cell>
          <cell r="AQ13627">
            <v>5000270</v>
          </cell>
          <cell r="AR13627">
            <v>5</v>
          </cell>
          <cell r="AS13627">
            <v>0</v>
          </cell>
          <cell r="AT13627">
            <v>0</v>
          </cell>
          <cell r="AU13627">
            <v>0</v>
          </cell>
          <cell r="AV13627" t="str">
            <v>VIABLE</v>
          </cell>
        </row>
        <row r="13628">
          <cell r="AP13628">
            <v>290667</v>
          </cell>
          <cell r="AQ13628">
            <v>5000295</v>
          </cell>
          <cell r="AR13628">
            <v>5</v>
          </cell>
          <cell r="AS13628">
            <v>0</v>
          </cell>
          <cell r="AT13628">
            <v>0</v>
          </cell>
          <cell r="AU13628">
            <v>0</v>
          </cell>
          <cell r="AV13628" t="str">
            <v>VIABLE</v>
          </cell>
        </row>
        <row r="13629">
          <cell r="AP13629">
            <v>290625</v>
          </cell>
          <cell r="AQ13629">
            <v>5000279</v>
          </cell>
          <cell r="AR13629">
            <v>5</v>
          </cell>
          <cell r="AS13629">
            <v>0</v>
          </cell>
          <cell r="AT13629">
            <v>0</v>
          </cell>
          <cell r="AU13629">
            <v>0</v>
          </cell>
          <cell r="AV13629" t="str">
            <v>VIABLE</v>
          </cell>
        </row>
        <row r="13630">
          <cell r="AP13630">
            <v>305405</v>
          </cell>
          <cell r="AQ13630">
            <v>5006888</v>
          </cell>
          <cell r="AR13630">
            <v>5</v>
          </cell>
          <cell r="AS13630">
            <v>0</v>
          </cell>
          <cell r="AT13630">
            <v>0</v>
          </cell>
          <cell r="AU13630">
            <v>0</v>
          </cell>
          <cell r="AV13630" t="str">
            <v>VIABLE</v>
          </cell>
        </row>
        <row r="13631">
          <cell r="AP13631">
            <v>305546</v>
          </cell>
          <cell r="AQ13631">
            <v>5006942</v>
          </cell>
          <cell r="AR13631">
            <v>5</v>
          </cell>
          <cell r="AS13631">
            <v>0</v>
          </cell>
          <cell r="AT13631">
            <v>0</v>
          </cell>
          <cell r="AU13631">
            <v>0</v>
          </cell>
          <cell r="AV13631" t="str">
            <v>VIABLE</v>
          </cell>
        </row>
        <row r="13632">
          <cell r="AP13632">
            <v>305231</v>
          </cell>
          <cell r="AQ13632">
            <v>5006813</v>
          </cell>
          <cell r="AR13632">
            <v>5</v>
          </cell>
          <cell r="AS13632">
            <v>0</v>
          </cell>
          <cell r="AT13632">
            <v>0</v>
          </cell>
          <cell r="AU13632">
            <v>0</v>
          </cell>
          <cell r="AV13632" t="str">
            <v>VIABLE</v>
          </cell>
        </row>
        <row r="13633">
          <cell r="AP13633">
            <v>305702</v>
          </cell>
          <cell r="AQ13633">
            <v>5006999</v>
          </cell>
          <cell r="AR13633">
            <v>5</v>
          </cell>
          <cell r="AS13633">
            <v>0</v>
          </cell>
          <cell r="AT13633">
            <v>0</v>
          </cell>
          <cell r="AU13633">
            <v>0</v>
          </cell>
          <cell r="AV13633" t="str">
            <v>VIABLE</v>
          </cell>
        </row>
        <row r="13634">
          <cell r="AP13634">
            <v>305192</v>
          </cell>
          <cell r="AQ13634">
            <v>5006794</v>
          </cell>
          <cell r="AR13634">
            <v>5</v>
          </cell>
          <cell r="AS13634">
            <v>0</v>
          </cell>
          <cell r="AT13634">
            <v>0</v>
          </cell>
          <cell r="AU13634">
            <v>0</v>
          </cell>
          <cell r="AV13634" t="str">
            <v>VIABLE</v>
          </cell>
        </row>
        <row r="13635">
          <cell r="AP13635">
            <v>296313</v>
          </cell>
          <cell r="AQ13635">
            <v>5002936</v>
          </cell>
          <cell r="AR13635">
            <v>5</v>
          </cell>
          <cell r="AS13635">
            <v>0</v>
          </cell>
          <cell r="AT13635">
            <v>0</v>
          </cell>
          <cell r="AU13635">
            <v>0</v>
          </cell>
          <cell r="AV13635" t="str">
            <v>VIABLE</v>
          </cell>
        </row>
        <row r="13636">
          <cell r="AP13636">
            <v>296263</v>
          </cell>
          <cell r="AQ13636">
            <v>5002913</v>
          </cell>
          <cell r="AR13636">
            <v>5</v>
          </cell>
          <cell r="AS13636">
            <v>42313</v>
          </cell>
          <cell r="AT13636" t="str">
            <v>IDU-1699-2014 En Ejecución Mantenimiento Periódico IDU Circuito Movilidad  -</v>
          </cell>
          <cell r="AU13636">
            <v>0</v>
          </cell>
          <cell r="AV13636" t="str">
            <v>CTO IDU 2014</v>
          </cell>
        </row>
        <row r="13637">
          <cell r="AP13637">
            <v>296307</v>
          </cell>
          <cell r="AQ13637">
            <v>5002932</v>
          </cell>
          <cell r="AR13637">
            <v>5</v>
          </cell>
          <cell r="AS13637">
            <v>0</v>
          </cell>
          <cell r="AT13637">
            <v>0</v>
          </cell>
          <cell r="AU13637">
            <v>0</v>
          </cell>
          <cell r="AV13637" t="str">
            <v>VIABLE</v>
          </cell>
        </row>
        <row r="13638">
          <cell r="AP13638">
            <v>296210</v>
          </cell>
          <cell r="AQ13638">
            <v>5002888</v>
          </cell>
          <cell r="AR13638">
            <v>5</v>
          </cell>
          <cell r="AS13638">
            <v>42313</v>
          </cell>
          <cell r="AT13638" t="str">
            <v>IDU-1699-2014 En Ejecución Mantenimiento Periódico IDU Circuito Movilidad  -</v>
          </cell>
          <cell r="AU13638">
            <v>0</v>
          </cell>
          <cell r="AV13638" t="str">
            <v>CTO IDU 2014</v>
          </cell>
        </row>
        <row r="13639">
          <cell r="AP13639">
            <v>296248</v>
          </cell>
          <cell r="AQ13639">
            <v>5002905</v>
          </cell>
          <cell r="AR13639">
            <v>5</v>
          </cell>
          <cell r="AS13639">
            <v>42313</v>
          </cell>
          <cell r="AT13639" t="str">
            <v>IDU-1699-2014 En Ejecución Mantenimiento Periódico IDU Circuito Movilidad  -</v>
          </cell>
          <cell r="AU13639">
            <v>0</v>
          </cell>
          <cell r="AV13639" t="str">
            <v>CTO IDU 2014</v>
          </cell>
        </row>
        <row r="13640">
          <cell r="AP13640">
            <v>296351</v>
          </cell>
          <cell r="AQ13640">
            <v>5002949</v>
          </cell>
          <cell r="AR13640">
            <v>5</v>
          </cell>
          <cell r="AS13640">
            <v>0</v>
          </cell>
          <cell r="AT13640">
            <v>0</v>
          </cell>
          <cell r="AU13640">
            <v>0</v>
          </cell>
          <cell r="AV13640" t="str">
            <v>VIABLE</v>
          </cell>
        </row>
        <row r="13641">
          <cell r="AP13641">
            <v>296389</v>
          </cell>
          <cell r="AQ13641">
            <v>5002966</v>
          </cell>
          <cell r="AR13641">
            <v>5</v>
          </cell>
          <cell r="AS13641">
            <v>0</v>
          </cell>
          <cell r="AT13641">
            <v>0</v>
          </cell>
          <cell r="AU13641">
            <v>0</v>
          </cell>
          <cell r="AV13641" t="str">
            <v>VIABLE</v>
          </cell>
        </row>
        <row r="13642">
          <cell r="AP13642">
            <v>296339</v>
          </cell>
          <cell r="AQ13642">
            <v>5002945</v>
          </cell>
          <cell r="AR13642">
            <v>5</v>
          </cell>
          <cell r="AS13642">
            <v>0</v>
          </cell>
          <cell r="AT13642">
            <v>0</v>
          </cell>
          <cell r="AU13642">
            <v>0</v>
          </cell>
          <cell r="AV13642" t="str">
            <v>VIABLE</v>
          </cell>
        </row>
        <row r="13643">
          <cell r="AP13643">
            <v>296290</v>
          </cell>
          <cell r="AQ13643">
            <v>5002927</v>
          </cell>
          <cell r="AR13643">
            <v>5</v>
          </cell>
          <cell r="AS13643">
            <v>42409</v>
          </cell>
          <cell r="AT13643" t="str">
            <v>IDU-1699-2014 Terminado Mantenimiento Periódico IDU Circuito Movilidad  -</v>
          </cell>
          <cell r="AU13643">
            <v>0</v>
          </cell>
          <cell r="AV13643" t="str">
            <v>CTO IDU 2014</v>
          </cell>
        </row>
        <row r="13644">
          <cell r="AP13644">
            <v>296319</v>
          </cell>
          <cell r="AQ13644">
            <v>5002938</v>
          </cell>
          <cell r="AR13644">
            <v>5</v>
          </cell>
          <cell r="AS13644">
            <v>42409</v>
          </cell>
          <cell r="AT13644" t="str">
            <v>IDU-1699-2014 Terminado Mantenimiento Periódico IDU Circuito Movilidad  -</v>
          </cell>
          <cell r="AU13644">
            <v>0</v>
          </cell>
          <cell r="AV13644" t="str">
            <v>CTO IDU 2014</v>
          </cell>
        </row>
        <row r="13645">
          <cell r="AP13645">
            <v>296374</v>
          </cell>
          <cell r="AQ13645">
            <v>5002959</v>
          </cell>
          <cell r="AR13645">
            <v>5</v>
          </cell>
          <cell r="AS13645">
            <v>0</v>
          </cell>
          <cell r="AT13645">
            <v>0</v>
          </cell>
          <cell r="AU13645">
            <v>0</v>
          </cell>
          <cell r="AV13645" t="str">
            <v>VIABLE</v>
          </cell>
        </row>
        <row r="13646">
          <cell r="AP13646">
            <v>296440</v>
          </cell>
          <cell r="AQ13646">
            <v>5002989</v>
          </cell>
          <cell r="AR13646">
            <v>5</v>
          </cell>
          <cell r="AS13646">
            <v>0</v>
          </cell>
          <cell r="AT13646">
            <v>0</v>
          </cell>
          <cell r="AU13646">
            <v>0</v>
          </cell>
          <cell r="AV13646" t="str">
            <v>VIABLE</v>
          </cell>
        </row>
        <row r="13647">
          <cell r="AP13647">
            <v>473689</v>
          </cell>
          <cell r="AQ13647">
            <v>5007869</v>
          </cell>
          <cell r="AR13647">
            <v>5</v>
          </cell>
          <cell r="AS13647">
            <v>0</v>
          </cell>
          <cell r="AT13647">
            <v>0</v>
          </cell>
          <cell r="AU13647">
            <v>0</v>
          </cell>
          <cell r="AV13647" t="str">
            <v>VIABLE</v>
          </cell>
        </row>
        <row r="13648">
          <cell r="AP13648">
            <v>296452</v>
          </cell>
          <cell r="AQ13648">
            <v>5002993</v>
          </cell>
          <cell r="AR13648">
            <v>5</v>
          </cell>
          <cell r="AS13648">
            <v>0</v>
          </cell>
          <cell r="AT13648">
            <v>0</v>
          </cell>
          <cell r="AU13648">
            <v>0</v>
          </cell>
          <cell r="AV13648" t="str">
            <v>VIABLE</v>
          </cell>
        </row>
        <row r="13649">
          <cell r="AP13649">
            <v>296398</v>
          </cell>
          <cell r="AQ13649">
            <v>5002971</v>
          </cell>
          <cell r="AR13649">
            <v>5</v>
          </cell>
          <cell r="AS13649">
            <v>0</v>
          </cell>
          <cell r="AT13649">
            <v>0</v>
          </cell>
          <cell r="AU13649">
            <v>0</v>
          </cell>
          <cell r="AV13649" t="str">
            <v>VIABLE</v>
          </cell>
        </row>
        <row r="13650">
          <cell r="AP13650">
            <v>296463</v>
          </cell>
          <cell r="AQ13650">
            <v>5002996</v>
          </cell>
          <cell r="AR13650">
            <v>5</v>
          </cell>
          <cell r="AS13650">
            <v>42409</v>
          </cell>
          <cell r="AT13650" t="str">
            <v>IDU-1699-2014 Terminado Mantenimiento Periódico IDU Circuito Movilidad  -</v>
          </cell>
          <cell r="AU13650">
            <v>0</v>
          </cell>
          <cell r="AV13650" t="str">
            <v>CTO IDU 2014</v>
          </cell>
        </row>
        <row r="13651">
          <cell r="AP13651">
            <v>296496</v>
          </cell>
          <cell r="AQ13651">
            <v>5003007</v>
          </cell>
          <cell r="AR13651">
            <v>5</v>
          </cell>
          <cell r="AS13651">
            <v>0</v>
          </cell>
          <cell r="AT13651">
            <v>0</v>
          </cell>
          <cell r="AU13651">
            <v>0</v>
          </cell>
          <cell r="AV13651" t="str">
            <v>VIABLE</v>
          </cell>
        </row>
        <row r="13652">
          <cell r="AP13652">
            <v>296499</v>
          </cell>
          <cell r="AQ13652">
            <v>5003008</v>
          </cell>
          <cell r="AR13652">
            <v>5</v>
          </cell>
          <cell r="AS13652">
            <v>0</v>
          </cell>
          <cell r="AT13652">
            <v>0</v>
          </cell>
          <cell r="AU13652">
            <v>0</v>
          </cell>
          <cell r="AV13652" t="str">
            <v>VIABLE</v>
          </cell>
        </row>
        <row r="13653">
          <cell r="AP13653">
            <v>296434</v>
          </cell>
          <cell r="AQ13653">
            <v>5002986</v>
          </cell>
          <cell r="AR13653">
            <v>5</v>
          </cell>
          <cell r="AS13653">
            <v>0</v>
          </cell>
          <cell r="AT13653">
            <v>0</v>
          </cell>
          <cell r="AU13653">
            <v>0</v>
          </cell>
          <cell r="AV13653" t="str">
            <v>VIABLE</v>
          </cell>
        </row>
        <row r="13654">
          <cell r="AP13654">
            <v>296416</v>
          </cell>
          <cell r="AQ13654">
            <v>5002978</v>
          </cell>
          <cell r="AR13654">
            <v>5</v>
          </cell>
          <cell r="AS13654">
            <v>0</v>
          </cell>
          <cell r="AT13654">
            <v>0</v>
          </cell>
          <cell r="AU13654">
            <v>0</v>
          </cell>
          <cell r="AV13654" t="str">
            <v>VIABLE</v>
          </cell>
        </row>
        <row r="13655">
          <cell r="AP13655">
            <v>290145</v>
          </cell>
          <cell r="AQ13655">
            <v>5000087</v>
          </cell>
          <cell r="AR13655">
            <v>5</v>
          </cell>
          <cell r="AS13655">
            <v>42313</v>
          </cell>
          <cell r="AT13655" t="str">
            <v>IDU-72-2008 Terminado Construcción IDU Circuito Movilidad  -Calzada2-4-POLIZA ESTABILIDAD ACTIVA</v>
          </cell>
          <cell r="AU13655">
            <v>43307</v>
          </cell>
          <cell r="AV13655" t="str">
            <v>POLIZA</v>
          </cell>
        </row>
        <row r="13656">
          <cell r="AP13656">
            <v>290093</v>
          </cell>
          <cell r="AQ13656">
            <v>5000065</v>
          </cell>
          <cell r="AR13656">
            <v>5</v>
          </cell>
          <cell r="AS13656">
            <v>43307</v>
          </cell>
          <cell r="AT13656" t="str">
            <v>Calzada2-4-POLIZA ESTABILIDAD ACTIVA</v>
          </cell>
          <cell r="AU13656">
            <v>0</v>
          </cell>
          <cell r="AV13656" t="str">
            <v>POLIZA</v>
          </cell>
        </row>
        <row r="13657">
          <cell r="AP13657">
            <v>290017</v>
          </cell>
          <cell r="AQ13657">
            <v>5000037</v>
          </cell>
          <cell r="AR13657">
            <v>5</v>
          </cell>
          <cell r="AS13657">
            <v>42313</v>
          </cell>
          <cell r="AT13657" t="str">
            <v>IDU-72-2008 Terminado Construcción IDU Circuito Movilidad  -Calzada2-POLIZA ESTABILIDAD ACTIVA</v>
          </cell>
          <cell r="AU13657">
            <v>43307</v>
          </cell>
          <cell r="AV13657" t="str">
            <v>POLIZA</v>
          </cell>
        </row>
        <row r="13658">
          <cell r="AP13658">
            <v>290080</v>
          </cell>
          <cell r="AQ13658">
            <v>5000062</v>
          </cell>
          <cell r="AR13658">
            <v>5</v>
          </cell>
          <cell r="AS13658">
            <v>42313</v>
          </cell>
          <cell r="AT13658" t="str">
            <v>IDU-72-2008 Terminado Construcción IDU Circuito Movilidad  -Calzada2-4-POLIZA ESTABILIDAD ACTIVA</v>
          </cell>
          <cell r="AU13658">
            <v>43307</v>
          </cell>
          <cell r="AV13658" t="str">
            <v>POLIZA</v>
          </cell>
        </row>
        <row r="13659">
          <cell r="AP13659">
            <v>290169</v>
          </cell>
          <cell r="AQ13659">
            <v>5000101</v>
          </cell>
          <cell r="AR13659">
            <v>5</v>
          </cell>
          <cell r="AS13659">
            <v>42313</v>
          </cell>
          <cell r="AT13659" t="str">
            <v>IDU-72-2008 Terminado Construcción IDU Circuito Movilidad  -Calzada2-POLIZA ESTABILIDAD ACTIVA</v>
          </cell>
          <cell r="AU13659">
            <v>43307</v>
          </cell>
          <cell r="AV13659" t="str">
            <v>POLIZA</v>
          </cell>
        </row>
        <row r="13660">
          <cell r="AP13660">
            <v>290047</v>
          </cell>
          <cell r="AQ13660">
            <v>5000049</v>
          </cell>
          <cell r="AR13660">
            <v>5</v>
          </cell>
          <cell r="AS13660">
            <v>42313</v>
          </cell>
          <cell r="AT13660" t="str">
            <v>IDU-72-2008 Terminado Construcción IDU Circuito Movilidad  -Calzada2-POLIZA ESTABILIDAD ACTIVA</v>
          </cell>
          <cell r="AU13660">
            <v>43307</v>
          </cell>
          <cell r="AV13660" t="str">
            <v>POLIZA</v>
          </cell>
        </row>
        <row r="13661">
          <cell r="AP13661">
            <v>290011</v>
          </cell>
          <cell r="AQ13661">
            <v>5000033</v>
          </cell>
          <cell r="AR13661">
            <v>5</v>
          </cell>
          <cell r="AS13661">
            <v>42313</v>
          </cell>
          <cell r="AT13661" t="str">
            <v>IDU-72-2008 Terminado Construcción IDU Intermedia  -Calzada2-POLIZA ESTABILIDAD ACTIVA</v>
          </cell>
          <cell r="AU13661">
            <v>43307</v>
          </cell>
          <cell r="AV13661" t="str">
            <v>POLIZA</v>
          </cell>
        </row>
        <row r="13662">
          <cell r="AP13662">
            <v>290211</v>
          </cell>
          <cell r="AQ13662">
            <v>5000118</v>
          </cell>
          <cell r="AR13662">
            <v>5</v>
          </cell>
          <cell r="AS13662">
            <v>42313</v>
          </cell>
          <cell r="AT13662" t="str">
            <v>IDU-72-2008 Terminado Construcción IDU Circuito Movilidad  -Calzada2-POLIZA ESTABILIDAD ACTIVA</v>
          </cell>
          <cell r="AU13662">
            <v>43307</v>
          </cell>
          <cell r="AV13662" t="str">
            <v>POLIZA</v>
          </cell>
        </row>
        <row r="13663">
          <cell r="AP13663">
            <v>290068</v>
          </cell>
          <cell r="AQ13663">
            <v>5000057</v>
          </cell>
          <cell r="AR13663">
            <v>5</v>
          </cell>
          <cell r="AS13663">
            <v>42313</v>
          </cell>
          <cell r="AT13663" t="str">
            <v>IDU-72-2008 Terminado Construcción IDU Circuito Movilidad  -Calzada2-POLIZA ESTABILIDAD ACTIVA</v>
          </cell>
          <cell r="AU13663">
            <v>43307</v>
          </cell>
          <cell r="AV13663" t="str">
            <v>POLIZA</v>
          </cell>
        </row>
        <row r="13664">
          <cell r="AP13664">
            <v>290041</v>
          </cell>
          <cell r="AQ13664">
            <v>5000046</v>
          </cell>
          <cell r="AR13664">
            <v>5</v>
          </cell>
          <cell r="AS13664">
            <v>42313</v>
          </cell>
          <cell r="AT13664" t="str">
            <v>IDU-72-2008 Terminado Construcción IDU Circuito Movilidad  -Calzada2-POLIZA ESTABILIDAD ACTIVA</v>
          </cell>
          <cell r="AU13664">
            <v>43307</v>
          </cell>
          <cell r="AV13664" t="str">
            <v>POLIZA</v>
          </cell>
        </row>
        <row r="13665">
          <cell r="AP13665">
            <v>290091</v>
          </cell>
          <cell r="AQ13665">
            <v>5000065</v>
          </cell>
          <cell r="AR13665">
            <v>5</v>
          </cell>
          <cell r="AS13665">
            <v>42313</v>
          </cell>
          <cell r="AT13665" t="str">
            <v>IDU-72-2008 Terminado Construcción IDU Circuito Movilidad  -Calzada2-4-POLIZA ESTABILIDAD ACTIVA</v>
          </cell>
          <cell r="AU13665">
            <v>43307</v>
          </cell>
          <cell r="AV13665" t="str">
            <v>POLIZA</v>
          </cell>
        </row>
        <row r="13666">
          <cell r="AP13666">
            <v>290082</v>
          </cell>
          <cell r="AQ13666">
            <v>5000062</v>
          </cell>
          <cell r="AR13666">
            <v>5</v>
          </cell>
          <cell r="AS13666">
            <v>43307</v>
          </cell>
          <cell r="AT13666" t="str">
            <v>Calzada2-4-POLIZA ESTABILIDAD ACTIVA</v>
          </cell>
          <cell r="AU13666">
            <v>0</v>
          </cell>
          <cell r="AV13666" t="str">
            <v>POLIZA</v>
          </cell>
        </row>
        <row r="13667">
          <cell r="AP13667">
            <v>290250</v>
          </cell>
          <cell r="AQ13667">
            <v>5000132</v>
          </cell>
          <cell r="AR13667">
            <v>5</v>
          </cell>
          <cell r="AS13667">
            <v>42313</v>
          </cell>
          <cell r="AT13667" t="str">
            <v>IDU-72-2008 Terminado Construcción IDU Circuito Movilidad  -Calzada2-POLIZA ESTABILIDAD ACTIVA</v>
          </cell>
          <cell r="AU13667">
            <v>43307</v>
          </cell>
          <cell r="AV13667" t="str">
            <v>POLIZA</v>
          </cell>
        </row>
        <row r="13668">
          <cell r="AP13668">
            <v>290113</v>
          </cell>
          <cell r="AQ13668">
            <v>5000073</v>
          </cell>
          <cell r="AR13668">
            <v>5</v>
          </cell>
          <cell r="AS13668">
            <v>43307</v>
          </cell>
          <cell r="AT13668" t="str">
            <v>Calzada2-4-POLIZA ESTABILIDAD ACTIVA</v>
          </cell>
          <cell r="AU13668">
            <v>0</v>
          </cell>
          <cell r="AV13668" t="str">
            <v>POLIZA</v>
          </cell>
        </row>
        <row r="13669">
          <cell r="AP13669">
            <v>290111</v>
          </cell>
          <cell r="AQ13669">
            <v>5000073</v>
          </cell>
          <cell r="AR13669">
            <v>5</v>
          </cell>
          <cell r="AS13669">
            <v>42313</v>
          </cell>
          <cell r="AT13669" t="str">
            <v>IDU-72-2008 Terminado Construcción IDU Circuito Movilidad  -Calzada2-4-POLIZA ESTABILIDAD ACTIVA</v>
          </cell>
          <cell r="AU13669">
            <v>43307</v>
          </cell>
          <cell r="AV13669" t="str">
            <v>POLIZA</v>
          </cell>
        </row>
        <row r="13670">
          <cell r="AP13670">
            <v>290143</v>
          </cell>
          <cell r="AQ13670">
            <v>5000087</v>
          </cell>
          <cell r="AR13670">
            <v>5</v>
          </cell>
          <cell r="AS13670">
            <v>43307</v>
          </cell>
          <cell r="AT13670" t="str">
            <v>Calzada2-4-POLIZA ESTABILIDAD ACTIVA</v>
          </cell>
          <cell r="AU13670">
            <v>0</v>
          </cell>
          <cell r="AV13670" t="str">
            <v>POLIZA</v>
          </cell>
        </row>
        <row r="13671">
          <cell r="AP13671">
            <v>471264</v>
          </cell>
          <cell r="AQ13671">
            <v>5007776</v>
          </cell>
          <cell r="AR13671">
            <v>5</v>
          </cell>
          <cell r="AS13671">
            <v>42313</v>
          </cell>
          <cell r="AT13671" t="str">
            <v>IDU-72-2008 Terminado Construcción IDU Circuito Movilidad  -Calzada2-POLIZA ESTABILIDAD ACTIVA</v>
          </cell>
          <cell r="AU13671">
            <v>43307</v>
          </cell>
          <cell r="AV13671" t="str">
            <v>POLIZA</v>
          </cell>
        </row>
        <row r="13672">
          <cell r="AP13672">
            <v>290059</v>
          </cell>
          <cell r="AQ13672">
            <v>5000054</v>
          </cell>
          <cell r="AR13672">
            <v>5</v>
          </cell>
          <cell r="AS13672">
            <v>42313</v>
          </cell>
          <cell r="AT13672" t="str">
            <v>IDU-72-2008 Terminado Construcción IDU Circuito Movilidad  -Calzada2-POLIZA ESTABILIDAD ACTIVA</v>
          </cell>
          <cell r="AU13672">
            <v>43307</v>
          </cell>
          <cell r="AV13672" t="str">
            <v>POLIZA</v>
          </cell>
        </row>
        <row r="13673">
          <cell r="AP13673">
            <v>294640</v>
          </cell>
          <cell r="AQ13673">
            <v>5002126</v>
          </cell>
          <cell r="AR13673">
            <v>5</v>
          </cell>
          <cell r="AS13673">
            <v>0</v>
          </cell>
          <cell r="AT13673">
            <v>0</v>
          </cell>
          <cell r="AU13673">
            <v>0</v>
          </cell>
          <cell r="AV13673" t="str">
            <v>VIABLE</v>
          </cell>
        </row>
        <row r="13674">
          <cell r="AP13674">
            <v>294996</v>
          </cell>
          <cell r="AQ13674">
            <v>5002301</v>
          </cell>
          <cell r="AR13674">
            <v>5</v>
          </cell>
          <cell r="AS13674">
            <v>0</v>
          </cell>
          <cell r="AT13674">
            <v>0</v>
          </cell>
          <cell r="AU13674">
            <v>0</v>
          </cell>
          <cell r="AV13674" t="str">
            <v>VIABLE</v>
          </cell>
        </row>
        <row r="13675">
          <cell r="AP13675">
            <v>294610</v>
          </cell>
          <cell r="AQ13675">
            <v>5002109</v>
          </cell>
          <cell r="AR13675">
            <v>5</v>
          </cell>
          <cell r="AS13675">
            <v>0</v>
          </cell>
          <cell r="AT13675">
            <v>0</v>
          </cell>
          <cell r="AU13675">
            <v>0</v>
          </cell>
          <cell r="AV13675" t="str">
            <v>VIABLE</v>
          </cell>
        </row>
        <row r="13676">
          <cell r="AP13676">
            <v>294580</v>
          </cell>
          <cell r="AQ13676">
            <v>5002096</v>
          </cell>
          <cell r="AR13676">
            <v>5</v>
          </cell>
          <cell r="AS13676">
            <v>0</v>
          </cell>
          <cell r="AT13676">
            <v>0</v>
          </cell>
          <cell r="AU13676">
            <v>0</v>
          </cell>
          <cell r="AV13676" t="str">
            <v>VIABLE</v>
          </cell>
        </row>
        <row r="13677">
          <cell r="AP13677">
            <v>294586</v>
          </cell>
          <cell r="AQ13677">
            <v>5002098</v>
          </cell>
          <cell r="AR13677">
            <v>5</v>
          </cell>
          <cell r="AS13677">
            <v>0</v>
          </cell>
          <cell r="AT13677">
            <v>0</v>
          </cell>
          <cell r="AU13677">
            <v>0</v>
          </cell>
          <cell r="AV13677" t="str">
            <v>VIABLE</v>
          </cell>
        </row>
        <row r="13678">
          <cell r="AP13678">
            <v>295259</v>
          </cell>
          <cell r="AQ13678">
            <v>5002411</v>
          </cell>
          <cell r="AR13678">
            <v>5</v>
          </cell>
          <cell r="AS13678">
            <v>0</v>
          </cell>
          <cell r="AT13678">
            <v>0</v>
          </cell>
          <cell r="AU13678">
            <v>0</v>
          </cell>
          <cell r="AV13678" t="str">
            <v>VIABLE</v>
          </cell>
        </row>
        <row r="13679">
          <cell r="AP13679">
            <v>290412</v>
          </cell>
          <cell r="AQ13679">
            <v>5000191</v>
          </cell>
          <cell r="AR13679">
            <v>5</v>
          </cell>
          <cell r="AS13679">
            <v>42313</v>
          </cell>
          <cell r="AT13679" t="str">
            <v>IDU-72-2008 Terminado Construcción IDU Circuito Movilidad  -Calzada2-POLIZA ESTABILIDAD ACTIVA</v>
          </cell>
          <cell r="AU13679">
            <v>43307</v>
          </cell>
          <cell r="AV13679" t="str">
            <v>VIABLE</v>
          </cell>
        </row>
        <row r="13680">
          <cell r="AP13680">
            <v>290295</v>
          </cell>
          <cell r="AQ13680">
            <v>5000148</v>
          </cell>
          <cell r="AR13680">
            <v>5</v>
          </cell>
          <cell r="AS13680">
            <v>42313</v>
          </cell>
          <cell r="AT13680" t="str">
            <v>IDU-72-2008 Terminado Construcción IDU Circuito Movilidad  -Calzada2-POLIZA ESTABILIDAD ACTIVA</v>
          </cell>
          <cell r="AU13680">
            <v>43307</v>
          </cell>
          <cell r="AV13680" t="str">
            <v>VIABLE</v>
          </cell>
        </row>
        <row r="13681">
          <cell r="AP13681">
            <v>290592</v>
          </cell>
          <cell r="AQ13681">
            <v>5000266</v>
          </cell>
          <cell r="AR13681">
            <v>5</v>
          </cell>
          <cell r="AS13681">
            <v>0</v>
          </cell>
          <cell r="AT13681">
            <v>0</v>
          </cell>
          <cell r="AU13681">
            <v>0</v>
          </cell>
          <cell r="AV13681" t="str">
            <v>VIABLE</v>
          </cell>
        </row>
        <row r="13682">
          <cell r="AP13682">
            <v>290493</v>
          </cell>
          <cell r="AQ13682">
            <v>5000222</v>
          </cell>
          <cell r="AR13682">
            <v>5</v>
          </cell>
          <cell r="AS13682">
            <v>42313</v>
          </cell>
          <cell r="AT13682" t="str">
            <v>IDU-72-2008 Terminado Construcción IDU Circuito Movilidad  -Calzada2-POLIZA ESTABILIDAD ACTIVA</v>
          </cell>
          <cell r="AU13682">
            <v>43307</v>
          </cell>
          <cell r="AV13682" t="str">
            <v>VIABLE</v>
          </cell>
        </row>
        <row r="13683">
          <cell r="AP13683">
            <v>290532</v>
          </cell>
          <cell r="AQ13683">
            <v>5000239</v>
          </cell>
          <cell r="AR13683">
            <v>5</v>
          </cell>
          <cell r="AS13683">
            <v>0</v>
          </cell>
          <cell r="AT13683">
            <v>0</v>
          </cell>
          <cell r="AU13683">
            <v>0</v>
          </cell>
          <cell r="AV13683" t="str">
            <v>VIABLE</v>
          </cell>
        </row>
        <row r="13684">
          <cell r="AP13684">
            <v>290553</v>
          </cell>
          <cell r="AQ13684">
            <v>5000249</v>
          </cell>
          <cell r="AR13684">
            <v>5</v>
          </cell>
          <cell r="AS13684">
            <v>0</v>
          </cell>
          <cell r="AT13684">
            <v>0</v>
          </cell>
          <cell r="AU13684">
            <v>0</v>
          </cell>
          <cell r="AV13684" t="str">
            <v>VIABLE</v>
          </cell>
        </row>
        <row r="13685">
          <cell r="AP13685">
            <v>290547</v>
          </cell>
          <cell r="AQ13685">
            <v>5000247</v>
          </cell>
          <cell r="AR13685">
            <v>5</v>
          </cell>
          <cell r="AS13685">
            <v>0</v>
          </cell>
          <cell r="AT13685">
            <v>0</v>
          </cell>
          <cell r="AU13685">
            <v>0</v>
          </cell>
          <cell r="AV13685" t="str">
            <v>VIABLE</v>
          </cell>
        </row>
        <row r="13686">
          <cell r="AP13686">
            <v>290469</v>
          </cell>
          <cell r="AQ13686">
            <v>5000213</v>
          </cell>
          <cell r="AR13686">
            <v>5</v>
          </cell>
          <cell r="AS13686">
            <v>42313</v>
          </cell>
          <cell r="AT13686" t="str">
            <v>IDU-72-2008 Terminado Construcción IDU Circuito Movilidad  -Calzada2-POLIZA ESTABILIDAD ACTIVA</v>
          </cell>
          <cell r="AU13686">
            <v>43307</v>
          </cell>
          <cell r="AV13686" t="str">
            <v>VIABLE</v>
          </cell>
        </row>
        <row r="13687">
          <cell r="AP13687">
            <v>290334</v>
          </cell>
          <cell r="AQ13687">
            <v>5000162</v>
          </cell>
          <cell r="AR13687">
            <v>5</v>
          </cell>
          <cell r="AS13687">
            <v>42313</v>
          </cell>
          <cell r="AT13687" t="str">
            <v>IDU-72-2008 Terminado Construcción IDU Circuito Movilidad  -Calzada2-POLIZA ESTABILIDAD ACTIVA</v>
          </cell>
          <cell r="AU13687">
            <v>43307</v>
          </cell>
          <cell r="AV13687" t="str">
            <v>VIABLE</v>
          </cell>
        </row>
        <row r="13688">
          <cell r="AP13688">
            <v>290436</v>
          </cell>
          <cell r="AQ13688">
            <v>5000200</v>
          </cell>
          <cell r="AR13688">
            <v>5</v>
          </cell>
          <cell r="AS13688">
            <v>42313</v>
          </cell>
          <cell r="AT13688" t="str">
            <v>IDU-72-2008 Terminado Construcción IDU Circuito Movilidad  -Calzada2-POLIZA ESTABILIDAD ACTIVA</v>
          </cell>
          <cell r="AU13688">
            <v>43307</v>
          </cell>
          <cell r="AV13688" t="str">
            <v>VIABLE</v>
          </cell>
        </row>
        <row r="13689">
          <cell r="AP13689">
            <v>290520</v>
          </cell>
          <cell r="AQ13689">
            <v>5000235</v>
          </cell>
          <cell r="AR13689">
            <v>5</v>
          </cell>
          <cell r="AS13689">
            <v>0</v>
          </cell>
          <cell r="AT13689">
            <v>0</v>
          </cell>
          <cell r="AU13689">
            <v>0</v>
          </cell>
          <cell r="AV13689" t="str">
            <v>VIABLE</v>
          </cell>
        </row>
        <row r="13690">
          <cell r="AP13690">
            <v>290358</v>
          </cell>
          <cell r="AQ13690">
            <v>5000170</v>
          </cell>
          <cell r="AR13690">
            <v>5</v>
          </cell>
          <cell r="AS13690">
            <v>42313</v>
          </cell>
          <cell r="AT13690" t="str">
            <v>IDU-72-2008 Terminado Construcción IDU Circuito Movilidad  -Calzada2-POLIZA ESTABILIDAD ACTIVA</v>
          </cell>
          <cell r="AU13690">
            <v>43307</v>
          </cell>
          <cell r="AV13690" t="str">
            <v>VIABLE</v>
          </cell>
        </row>
        <row r="13691">
          <cell r="AP13691">
            <v>290385</v>
          </cell>
          <cell r="AQ13691">
            <v>5000181</v>
          </cell>
          <cell r="AR13691">
            <v>5</v>
          </cell>
          <cell r="AS13691">
            <v>42313</v>
          </cell>
          <cell r="AT13691" t="str">
            <v>IDU-72-2008 Terminado Construcción IDU Circuito Movilidad  -Calzada2-POLIZA ESTABILIDAD ACTIVA</v>
          </cell>
          <cell r="AU13691">
            <v>43307</v>
          </cell>
          <cell r="AV13691" t="str">
            <v>VIABLE</v>
          </cell>
        </row>
        <row r="13692">
          <cell r="AP13692">
            <v>290571</v>
          </cell>
          <cell r="AQ13692">
            <v>5000259</v>
          </cell>
          <cell r="AR13692">
            <v>5</v>
          </cell>
          <cell r="AS13692">
            <v>42342</v>
          </cell>
          <cell r="AT13692" t="str">
            <v>IDU-928-2013 Terminado Construcción IDU Circuito Movilidad  -Anden 1-3 Calzada 2-POLIZA ESTABILIDAD ACTIVA</v>
          </cell>
          <cell r="AU13692">
            <v>44158</v>
          </cell>
          <cell r="AV13692" t="str">
            <v>VIABLE</v>
          </cell>
        </row>
        <row r="13693">
          <cell r="AP13693">
            <v>290580</v>
          </cell>
          <cell r="AQ13693">
            <v>5000262</v>
          </cell>
          <cell r="AR13693">
            <v>5</v>
          </cell>
          <cell r="AS13693">
            <v>0</v>
          </cell>
          <cell r="AT13693">
            <v>0</v>
          </cell>
          <cell r="AU13693">
            <v>0</v>
          </cell>
          <cell r="AV13693" t="str">
            <v>VIABLE</v>
          </cell>
        </row>
        <row r="13694">
          <cell r="AP13694">
            <v>290577</v>
          </cell>
          <cell r="AQ13694">
            <v>5000261</v>
          </cell>
          <cell r="AR13694">
            <v>5</v>
          </cell>
          <cell r="AS13694">
            <v>0</v>
          </cell>
          <cell r="AT13694">
            <v>0</v>
          </cell>
          <cell r="AU13694">
            <v>0</v>
          </cell>
          <cell r="AV13694" t="str">
            <v>VIABLE</v>
          </cell>
        </row>
        <row r="13695">
          <cell r="AP13695">
            <v>471269</v>
          </cell>
          <cell r="AQ13695">
            <v>5007781</v>
          </cell>
          <cell r="AR13695">
            <v>5</v>
          </cell>
          <cell r="AS13695">
            <v>42313</v>
          </cell>
          <cell r="AT13695" t="str">
            <v>IDU-72-2008 Terminado Construcción IDU Circuito Movilidad  -</v>
          </cell>
          <cell r="AU13695">
            <v>0</v>
          </cell>
          <cell r="AV13695" t="str">
            <v>VIABLE</v>
          </cell>
        </row>
        <row r="13696">
          <cell r="AP13696">
            <v>290559</v>
          </cell>
          <cell r="AQ13696">
            <v>5000253</v>
          </cell>
          <cell r="AR13696">
            <v>5</v>
          </cell>
          <cell r="AS13696">
            <v>0</v>
          </cell>
          <cell r="AT13696">
            <v>0</v>
          </cell>
          <cell r="AU13696">
            <v>0</v>
          </cell>
          <cell r="AV13696" t="str">
            <v>VIABLE</v>
          </cell>
        </row>
        <row r="13697">
          <cell r="AP13697">
            <v>290583</v>
          </cell>
          <cell r="AQ13697">
            <v>5000263</v>
          </cell>
          <cell r="AR13697">
            <v>5</v>
          </cell>
          <cell r="AS13697">
            <v>0</v>
          </cell>
          <cell r="AT13697">
            <v>0</v>
          </cell>
          <cell r="AU13697">
            <v>0</v>
          </cell>
          <cell r="AV13697" t="str">
            <v>VIABLE</v>
          </cell>
        </row>
        <row r="13698">
          <cell r="AP13698">
            <v>299666</v>
          </cell>
          <cell r="AQ13698">
            <v>5004389</v>
          </cell>
          <cell r="AR13698">
            <v>5</v>
          </cell>
          <cell r="AS13698">
            <v>42313</v>
          </cell>
          <cell r="AT13698" t="str">
            <v>IDU-72-2008 Terminado Construcción IDU Circuito Movilidad  -Calzada2-POLIZA ESTABILIDAD ACTIVA</v>
          </cell>
          <cell r="AU13698">
            <v>43307</v>
          </cell>
          <cell r="AV13698" t="str">
            <v>VIABLE</v>
          </cell>
        </row>
        <row r="13699">
          <cell r="AP13699">
            <v>478760</v>
          </cell>
          <cell r="AQ13699">
            <v>5004560</v>
          </cell>
          <cell r="AR13699">
            <v>5</v>
          </cell>
          <cell r="AS13699">
            <v>0</v>
          </cell>
          <cell r="AT13699">
            <v>0</v>
          </cell>
          <cell r="AU13699">
            <v>0</v>
          </cell>
          <cell r="AV13699" t="str">
            <v>VIABLE</v>
          </cell>
        </row>
        <row r="13700">
          <cell r="AP13700">
            <v>300200</v>
          </cell>
          <cell r="AQ13700">
            <v>5004621</v>
          </cell>
          <cell r="AR13700">
            <v>5</v>
          </cell>
          <cell r="AS13700">
            <v>0</v>
          </cell>
          <cell r="AT13700">
            <v>0</v>
          </cell>
          <cell r="AU13700">
            <v>0</v>
          </cell>
          <cell r="AV13700" t="str">
            <v>VIABLE</v>
          </cell>
        </row>
        <row r="13701">
          <cell r="AP13701">
            <v>478755</v>
          </cell>
          <cell r="AQ13701">
            <v>5004542</v>
          </cell>
          <cell r="AR13701">
            <v>5</v>
          </cell>
          <cell r="AS13701">
            <v>0</v>
          </cell>
          <cell r="AT13701">
            <v>0</v>
          </cell>
          <cell r="AU13701">
            <v>0</v>
          </cell>
          <cell r="AV13701" t="str">
            <v>VIABLE</v>
          </cell>
        </row>
        <row r="13702">
          <cell r="AP13702">
            <v>478778</v>
          </cell>
          <cell r="AQ13702">
            <v>5004619</v>
          </cell>
          <cell r="AR13702">
            <v>5</v>
          </cell>
          <cell r="AS13702">
            <v>0</v>
          </cell>
          <cell r="AT13702">
            <v>0</v>
          </cell>
          <cell r="AU13702">
            <v>0</v>
          </cell>
          <cell r="AV13702" t="str">
            <v>VIABLE</v>
          </cell>
        </row>
        <row r="13703">
          <cell r="AP13703">
            <v>299858</v>
          </cell>
          <cell r="AQ13703">
            <v>5004461</v>
          </cell>
          <cell r="AR13703">
            <v>5</v>
          </cell>
          <cell r="AS13703">
            <v>42313</v>
          </cell>
          <cell r="AT13703" t="str">
            <v>IDU-72-2008 Terminado Construcción IDU Circuito Movilidad  -Calzada2-POLIZA ESTABILIDAD ACTIVA</v>
          </cell>
          <cell r="AU13703">
            <v>43307</v>
          </cell>
          <cell r="AV13703" t="str">
            <v>VIABLE</v>
          </cell>
        </row>
        <row r="13704">
          <cell r="AP13704">
            <v>299591</v>
          </cell>
          <cell r="AQ13704">
            <v>5004364</v>
          </cell>
          <cell r="AR13704">
            <v>5</v>
          </cell>
          <cell r="AS13704">
            <v>42313</v>
          </cell>
          <cell r="AT13704" t="str">
            <v>IDU-72-2008 Terminado Construcción IDU Circuito Movilidad  -Calzada2-POLIZA ESTABILIDAD ACTIVA</v>
          </cell>
          <cell r="AU13704">
            <v>43307</v>
          </cell>
          <cell r="AV13704" t="str">
            <v>VIABLE</v>
          </cell>
        </row>
        <row r="13705">
          <cell r="AP13705">
            <v>300089</v>
          </cell>
          <cell r="AQ13705">
            <v>5004567</v>
          </cell>
          <cell r="AR13705">
            <v>5</v>
          </cell>
          <cell r="AS13705">
            <v>0</v>
          </cell>
          <cell r="AT13705">
            <v>0</v>
          </cell>
          <cell r="AU13705">
            <v>0</v>
          </cell>
          <cell r="AV13705" t="str">
            <v>VIABLE</v>
          </cell>
        </row>
        <row r="13706">
          <cell r="AP13706">
            <v>478770</v>
          </cell>
          <cell r="AQ13706">
            <v>5004594</v>
          </cell>
          <cell r="AR13706">
            <v>5</v>
          </cell>
          <cell r="AS13706">
            <v>0</v>
          </cell>
          <cell r="AT13706">
            <v>0</v>
          </cell>
          <cell r="AU13706">
            <v>0</v>
          </cell>
          <cell r="AV13706" t="str">
            <v>VIABLE</v>
          </cell>
        </row>
        <row r="13707">
          <cell r="AP13707">
            <v>299762</v>
          </cell>
          <cell r="AQ13707">
            <v>5004424</v>
          </cell>
          <cell r="AR13707">
            <v>5</v>
          </cell>
          <cell r="AS13707">
            <v>42313</v>
          </cell>
          <cell r="AT13707" t="str">
            <v>IDU-72-2008 Terminado Construcción IDU Circuito Movilidad  -Calzada2-POLIZA ESTABILIDAD ACTIVA</v>
          </cell>
          <cell r="AU13707">
            <v>43307</v>
          </cell>
          <cell r="AV13707" t="str">
            <v>VIABLE</v>
          </cell>
        </row>
        <row r="13708">
          <cell r="AP13708">
            <v>300005</v>
          </cell>
          <cell r="AQ13708">
            <v>5004527</v>
          </cell>
          <cell r="AR13708">
            <v>5</v>
          </cell>
          <cell r="AS13708">
            <v>0</v>
          </cell>
          <cell r="AT13708">
            <v>0</v>
          </cell>
          <cell r="AU13708">
            <v>0</v>
          </cell>
          <cell r="AV13708" t="str">
            <v>VIABLE</v>
          </cell>
        </row>
        <row r="13709">
          <cell r="AP13709">
            <v>478777</v>
          </cell>
          <cell r="AQ13709">
            <v>5004611</v>
          </cell>
          <cell r="AR13709">
            <v>5</v>
          </cell>
          <cell r="AS13709">
            <v>0</v>
          </cell>
          <cell r="AT13709">
            <v>0</v>
          </cell>
          <cell r="AU13709">
            <v>0</v>
          </cell>
          <cell r="AV13709" t="str">
            <v>VIABLE</v>
          </cell>
        </row>
        <row r="13710">
          <cell r="AP13710">
            <v>478764</v>
          </cell>
          <cell r="AQ13710">
            <v>5004575</v>
          </cell>
          <cell r="AR13710">
            <v>5</v>
          </cell>
          <cell r="AS13710">
            <v>0</v>
          </cell>
          <cell r="AT13710">
            <v>0</v>
          </cell>
          <cell r="AU13710">
            <v>0</v>
          </cell>
          <cell r="AV13710" t="str">
            <v>VIABLE</v>
          </cell>
        </row>
        <row r="13711">
          <cell r="AP13711">
            <v>306900</v>
          </cell>
          <cell r="AQ13711">
            <v>5007649</v>
          </cell>
          <cell r="AR13711">
            <v>5</v>
          </cell>
          <cell r="AS13711">
            <v>42515</v>
          </cell>
          <cell r="AT13711" t="str">
            <v>IDU-2128-2013 Terminado Conservacion IDU Local SD -</v>
          </cell>
          <cell r="AU13711">
            <v>0</v>
          </cell>
          <cell r="AV13711" t="str">
            <v>VIABLE</v>
          </cell>
        </row>
        <row r="13712">
          <cell r="AP13712">
            <v>91015598</v>
          </cell>
          <cell r="AQ13712">
            <v>50009408</v>
          </cell>
          <cell r="AR13712">
            <v>5</v>
          </cell>
          <cell r="AS13712">
            <v>42409</v>
          </cell>
          <cell r="AT13712" t="str">
            <v>IDU-1699-2014 Terminado Mantenimiento Periódico IDU Expansion  -</v>
          </cell>
          <cell r="AU13712">
            <v>0</v>
          </cell>
          <cell r="AV13712" t="str">
            <v>VIABLE</v>
          </cell>
        </row>
        <row r="13713">
          <cell r="AP13713">
            <v>91021645</v>
          </cell>
          <cell r="AQ13713">
            <v>5009602</v>
          </cell>
          <cell r="AR13713">
            <v>5</v>
          </cell>
          <cell r="AS13713">
            <v>0</v>
          </cell>
          <cell r="AT13713">
            <v>0</v>
          </cell>
          <cell r="AU13713">
            <v>0</v>
          </cell>
          <cell r="AV13713" t="str">
            <v>VIABLE</v>
          </cell>
        </row>
        <row r="13714">
          <cell r="AP13714">
            <v>306942</v>
          </cell>
          <cell r="AQ13714">
            <v>5007666</v>
          </cell>
          <cell r="AR13714">
            <v>5</v>
          </cell>
          <cell r="AS13714">
            <v>42515</v>
          </cell>
          <cell r="AT13714" t="str">
            <v>IDU-2128-2013 Terminado Conservacion IDU Local SD -</v>
          </cell>
          <cell r="AU13714">
            <v>0</v>
          </cell>
          <cell r="AV13714" t="str">
            <v>VIABLE</v>
          </cell>
        </row>
        <row r="13715">
          <cell r="AP13715">
            <v>306918</v>
          </cell>
          <cell r="AQ13715">
            <v>5007657</v>
          </cell>
          <cell r="AR13715">
            <v>5</v>
          </cell>
          <cell r="AS13715">
            <v>42515</v>
          </cell>
          <cell r="AT13715" t="str">
            <v>IDU-2128-2013 Terminado Conservacion IDU Local SD -</v>
          </cell>
          <cell r="AU13715">
            <v>0</v>
          </cell>
          <cell r="AV13715" t="str">
            <v>VIABLE</v>
          </cell>
        </row>
        <row r="13716">
          <cell r="AP13716">
            <v>91021647</v>
          </cell>
          <cell r="AQ13716">
            <v>5009601</v>
          </cell>
          <cell r="AR13716">
            <v>5</v>
          </cell>
          <cell r="AS13716">
            <v>0</v>
          </cell>
          <cell r="AT13716">
            <v>0</v>
          </cell>
          <cell r="AU13716">
            <v>0</v>
          </cell>
          <cell r="AV13716" t="str">
            <v>VIABLE</v>
          </cell>
        </row>
        <row r="13717">
          <cell r="AP13717">
            <v>91021652</v>
          </cell>
          <cell r="AQ13717">
            <v>5009606</v>
          </cell>
          <cell r="AR13717">
            <v>5</v>
          </cell>
          <cell r="AS13717">
            <v>0</v>
          </cell>
          <cell r="AT13717">
            <v>0</v>
          </cell>
          <cell r="AU13717">
            <v>0</v>
          </cell>
          <cell r="AV13717" t="str">
            <v>VIABLE</v>
          </cell>
        </row>
        <row r="13718">
          <cell r="AP13718">
            <v>479575</v>
          </cell>
          <cell r="AQ13718">
            <v>5007687</v>
          </cell>
          <cell r="AR13718">
            <v>5</v>
          </cell>
          <cell r="AS13718">
            <v>0</v>
          </cell>
          <cell r="AT13718">
            <v>0</v>
          </cell>
          <cell r="AU13718">
            <v>0</v>
          </cell>
          <cell r="AV13718" t="str">
            <v>VIABLE</v>
          </cell>
        </row>
        <row r="13719">
          <cell r="AP13719">
            <v>471297</v>
          </cell>
          <cell r="AQ13719">
            <v>5007821</v>
          </cell>
          <cell r="AR13719">
            <v>5</v>
          </cell>
          <cell r="AS13719">
            <v>42515</v>
          </cell>
          <cell r="AT13719" t="str">
            <v>IDU-2128-2013 Terminado Conservacion IDU Local SD -</v>
          </cell>
          <cell r="AU13719">
            <v>0</v>
          </cell>
          <cell r="AV13719" t="str">
            <v>VIABLE</v>
          </cell>
        </row>
        <row r="13720">
          <cell r="AP13720">
            <v>306888</v>
          </cell>
          <cell r="AQ13720">
            <v>5007640</v>
          </cell>
          <cell r="AR13720">
            <v>5</v>
          </cell>
          <cell r="AS13720">
            <v>42515</v>
          </cell>
          <cell r="AT13720" t="str">
            <v>IDU-2128-2013 Terminado Conservacion IDU Local SD -</v>
          </cell>
          <cell r="AU13720">
            <v>0</v>
          </cell>
          <cell r="AV13720" t="str">
            <v>VIABLE</v>
          </cell>
        </row>
        <row r="13721">
          <cell r="AP13721">
            <v>301250</v>
          </cell>
          <cell r="AQ13721">
            <v>5005126</v>
          </cell>
          <cell r="AR13721">
            <v>5</v>
          </cell>
          <cell r="AS13721">
            <v>0</v>
          </cell>
          <cell r="AT13721">
            <v>0</v>
          </cell>
          <cell r="AU13721">
            <v>0</v>
          </cell>
          <cell r="AV13721" t="str">
            <v>VIABLE</v>
          </cell>
        </row>
        <row r="13722">
          <cell r="AP13722">
            <v>300895</v>
          </cell>
          <cell r="AQ13722">
            <v>5004948</v>
          </cell>
          <cell r="AR13722">
            <v>5</v>
          </cell>
          <cell r="AS13722">
            <v>0</v>
          </cell>
          <cell r="AT13722">
            <v>0</v>
          </cell>
          <cell r="AU13722">
            <v>0</v>
          </cell>
          <cell r="AV13722" t="str">
            <v>VIABLE</v>
          </cell>
        </row>
        <row r="13723">
          <cell r="AP13723">
            <v>300924</v>
          </cell>
          <cell r="AQ13723">
            <v>5004961</v>
          </cell>
          <cell r="AR13723">
            <v>5</v>
          </cell>
          <cell r="AS13723">
            <v>0</v>
          </cell>
          <cell r="AT13723">
            <v>0</v>
          </cell>
          <cell r="AU13723">
            <v>0</v>
          </cell>
          <cell r="AV13723" t="str">
            <v>VIABLE</v>
          </cell>
        </row>
        <row r="13724">
          <cell r="AP13724">
            <v>301148</v>
          </cell>
          <cell r="AQ13724">
            <v>5005077</v>
          </cell>
          <cell r="AR13724">
            <v>5</v>
          </cell>
          <cell r="AS13724">
            <v>0</v>
          </cell>
          <cell r="AT13724">
            <v>0</v>
          </cell>
          <cell r="AU13724">
            <v>0</v>
          </cell>
          <cell r="AV13724" t="str">
            <v>VIABLE</v>
          </cell>
        </row>
        <row r="13725">
          <cell r="AP13725">
            <v>301205</v>
          </cell>
          <cell r="AQ13725">
            <v>5005102</v>
          </cell>
          <cell r="AR13725">
            <v>5</v>
          </cell>
          <cell r="AS13725">
            <v>0</v>
          </cell>
          <cell r="AT13725">
            <v>0</v>
          </cell>
          <cell r="AU13725">
            <v>0</v>
          </cell>
          <cell r="AV13725" t="str">
            <v>VIABLE</v>
          </cell>
        </row>
        <row r="13726">
          <cell r="AP13726">
            <v>300844</v>
          </cell>
          <cell r="AQ13726">
            <v>5004924</v>
          </cell>
          <cell r="AR13726">
            <v>5</v>
          </cell>
          <cell r="AS13726">
            <v>0</v>
          </cell>
          <cell r="AT13726">
            <v>0</v>
          </cell>
          <cell r="AU13726">
            <v>0</v>
          </cell>
          <cell r="AV13726" t="str">
            <v>VIABLE</v>
          </cell>
        </row>
        <row r="13727">
          <cell r="AP13727">
            <v>300871</v>
          </cell>
          <cell r="AQ13727">
            <v>5004934</v>
          </cell>
          <cell r="AR13727">
            <v>5</v>
          </cell>
          <cell r="AS13727">
            <v>0</v>
          </cell>
          <cell r="AT13727">
            <v>0</v>
          </cell>
          <cell r="AU13727">
            <v>0</v>
          </cell>
          <cell r="AV13727" t="str">
            <v>VIABLE</v>
          </cell>
        </row>
        <row r="13728">
          <cell r="AP13728">
            <v>301044</v>
          </cell>
          <cell r="AQ13728">
            <v>5005029</v>
          </cell>
          <cell r="AR13728">
            <v>5</v>
          </cell>
          <cell r="AS13728">
            <v>0</v>
          </cell>
          <cell r="AT13728">
            <v>0</v>
          </cell>
          <cell r="AU13728">
            <v>0</v>
          </cell>
          <cell r="AV13728" t="str">
            <v>VIABLE</v>
          </cell>
        </row>
        <row r="13729">
          <cell r="AP13729">
            <v>300814</v>
          </cell>
          <cell r="AQ13729">
            <v>5004913</v>
          </cell>
          <cell r="AR13729">
            <v>5</v>
          </cell>
          <cell r="AS13729">
            <v>0</v>
          </cell>
          <cell r="AT13729">
            <v>0</v>
          </cell>
          <cell r="AU13729">
            <v>0</v>
          </cell>
          <cell r="AV13729" t="str">
            <v>VIABLE</v>
          </cell>
        </row>
        <row r="13730">
          <cell r="AP13730">
            <v>300939</v>
          </cell>
          <cell r="AQ13730">
            <v>5004974</v>
          </cell>
          <cell r="AR13730">
            <v>5</v>
          </cell>
          <cell r="AS13730">
            <v>0</v>
          </cell>
          <cell r="AT13730">
            <v>0</v>
          </cell>
          <cell r="AU13730">
            <v>0</v>
          </cell>
          <cell r="AV13730" t="str">
            <v>VIABLE</v>
          </cell>
        </row>
        <row r="13731">
          <cell r="AP13731">
            <v>301008</v>
          </cell>
          <cell r="AQ13731">
            <v>5005012</v>
          </cell>
          <cell r="AR13731">
            <v>5</v>
          </cell>
          <cell r="AS13731">
            <v>0</v>
          </cell>
          <cell r="AT13731">
            <v>0</v>
          </cell>
          <cell r="AU13731">
            <v>0</v>
          </cell>
          <cell r="AV13731" t="str">
            <v>VIABLE</v>
          </cell>
        </row>
        <row r="13732">
          <cell r="AP13732">
            <v>300668</v>
          </cell>
          <cell r="AQ13732">
            <v>5004847</v>
          </cell>
          <cell r="AR13732">
            <v>5</v>
          </cell>
          <cell r="AS13732">
            <v>0</v>
          </cell>
          <cell r="AT13732">
            <v>0</v>
          </cell>
          <cell r="AU13732">
            <v>0</v>
          </cell>
          <cell r="AV13732" t="str">
            <v>VIABLE</v>
          </cell>
        </row>
        <row r="13733">
          <cell r="AP13733">
            <v>301088</v>
          </cell>
          <cell r="AQ13733">
            <v>5005046</v>
          </cell>
          <cell r="AR13733">
            <v>5</v>
          </cell>
          <cell r="AS13733">
            <v>0</v>
          </cell>
          <cell r="AT13733">
            <v>0</v>
          </cell>
          <cell r="AU13733">
            <v>0</v>
          </cell>
          <cell r="AV13733" t="str">
            <v>VIABLE</v>
          </cell>
        </row>
        <row r="13734">
          <cell r="AP13734">
            <v>301265</v>
          </cell>
          <cell r="AQ13734">
            <v>5005133</v>
          </cell>
          <cell r="AR13734">
            <v>5</v>
          </cell>
          <cell r="AS13734">
            <v>0</v>
          </cell>
          <cell r="AT13734">
            <v>0</v>
          </cell>
          <cell r="AU13734">
            <v>0</v>
          </cell>
          <cell r="AV13734" t="str">
            <v>VIABLE</v>
          </cell>
        </row>
        <row r="13735">
          <cell r="AP13735">
            <v>301103</v>
          </cell>
          <cell r="AQ13735">
            <v>5005054</v>
          </cell>
          <cell r="AR13735">
            <v>5</v>
          </cell>
          <cell r="AS13735">
            <v>0</v>
          </cell>
          <cell r="AT13735">
            <v>0</v>
          </cell>
          <cell r="AU13735">
            <v>0</v>
          </cell>
          <cell r="AV13735" t="str">
            <v>VIABLE</v>
          </cell>
        </row>
        <row r="13736">
          <cell r="AP13736">
            <v>300981</v>
          </cell>
          <cell r="AQ13736">
            <v>5004995</v>
          </cell>
          <cell r="AR13736">
            <v>5</v>
          </cell>
          <cell r="AS13736">
            <v>0</v>
          </cell>
          <cell r="AT13736">
            <v>0</v>
          </cell>
          <cell r="AU13736">
            <v>0</v>
          </cell>
          <cell r="AV13736" t="str">
            <v>VIABLE</v>
          </cell>
        </row>
        <row r="13737">
          <cell r="AP13737">
            <v>301169</v>
          </cell>
          <cell r="AQ13737">
            <v>5005088</v>
          </cell>
          <cell r="AR13737">
            <v>5</v>
          </cell>
          <cell r="AS13737">
            <v>0</v>
          </cell>
          <cell r="AT13737">
            <v>0</v>
          </cell>
          <cell r="AU13737">
            <v>0</v>
          </cell>
          <cell r="AV13737" t="str">
            <v>VIABLE</v>
          </cell>
        </row>
        <row r="13738">
          <cell r="AP13738">
            <v>300763</v>
          </cell>
          <cell r="AQ13738">
            <v>5004890</v>
          </cell>
          <cell r="AR13738">
            <v>5</v>
          </cell>
          <cell r="AS13738">
            <v>0</v>
          </cell>
          <cell r="AT13738">
            <v>0</v>
          </cell>
          <cell r="AU13738">
            <v>0</v>
          </cell>
          <cell r="AV13738" t="str">
            <v>VIABLE</v>
          </cell>
        </row>
        <row r="13739">
          <cell r="AP13739">
            <v>302291</v>
          </cell>
          <cell r="AQ13739">
            <v>5005597</v>
          </cell>
          <cell r="AR13739">
            <v>5</v>
          </cell>
          <cell r="AS13739">
            <v>0</v>
          </cell>
          <cell r="AT13739">
            <v>0</v>
          </cell>
          <cell r="AU13739">
            <v>0</v>
          </cell>
          <cell r="AV13739" t="str">
            <v>VIABLE</v>
          </cell>
        </row>
        <row r="13740">
          <cell r="AP13740">
            <v>302621</v>
          </cell>
          <cell r="AQ13740">
            <v>5005750</v>
          </cell>
          <cell r="AR13740">
            <v>5</v>
          </cell>
          <cell r="AS13740">
            <v>0</v>
          </cell>
          <cell r="AT13740">
            <v>0</v>
          </cell>
          <cell r="AU13740">
            <v>0</v>
          </cell>
          <cell r="AV13740" t="str">
            <v>VIABLE</v>
          </cell>
        </row>
        <row r="13741">
          <cell r="AP13741">
            <v>301724</v>
          </cell>
          <cell r="AQ13741">
            <v>5005341</v>
          </cell>
          <cell r="AR13741">
            <v>5</v>
          </cell>
          <cell r="AS13741">
            <v>0</v>
          </cell>
          <cell r="AT13741">
            <v>0</v>
          </cell>
          <cell r="AU13741">
            <v>0</v>
          </cell>
          <cell r="AV13741" t="str">
            <v>VIABLE</v>
          </cell>
        </row>
        <row r="13742">
          <cell r="AP13742">
            <v>306744</v>
          </cell>
          <cell r="AQ13742">
            <v>5007549</v>
          </cell>
          <cell r="AR13742">
            <v>5</v>
          </cell>
          <cell r="AS13742">
            <v>42515</v>
          </cell>
          <cell r="AT13742" t="str">
            <v>IDU-2128-2013 Terminado Conservacion IDU Local SD -</v>
          </cell>
          <cell r="AU13742">
            <v>0</v>
          </cell>
          <cell r="AV13742" t="str">
            <v>VIABLE</v>
          </cell>
        </row>
        <row r="13743">
          <cell r="AP13743">
            <v>306858</v>
          </cell>
          <cell r="AQ13743">
            <v>5007612</v>
          </cell>
          <cell r="AR13743">
            <v>5</v>
          </cell>
          <cell r="AS13743">
            <v>42515</v>
          </cell>
          <cell r="AT13743" t="str">
            <v>IDU-2128-2013 Terminado Conservacion IDU Local SD -</v>
          </cell>
          <cell r="AU13743">
            <v>0</v>
          </cell>
          <cell r="AV13743" t="str">
            <v>VIABLE</v>
          </cell>
        </row>
        <row r="13744">
          <cell r="AP13744">
            <v>306819</v>
          </cell>
          <cell r="AQ13744">
            <v>5007589</v>
          </cell>
          <cell r="AR13744">
            <v>5</v>
          </cell>
          <cell r="AS13744">
            <v>42515</v>
          </cell>
          <cell r="AT13744" t="str">
            <v>IDU-2128-2013 Terminado Conservacion IDU Local SD -</v>
          </cell>
          <cell r="AU13744">
            <v>0</v>
          </cell>
          <cell r="AV13744" t="str">
            <v>VIABLE</v>
          </cell>
        </row>
        <row r="13745">
          <cell r="AP13745">
            <v>306597</v>
          </cell>
          <cell r="AQ13745">
            <v>5007481</v>
          </cell>
          <cell r="AR13745">
            <v>5</v>
          </cell>
          <cell r="AS13745">
            <v>42515</v>
          </cell>
          <cell r="AT13745" t="str">
            <v>IDU-2128-2013 Terminado Conservacion IDU Local SD -</v>
          </cell>
          <cell r="AU13745">
            <v>0</v>
          </cell>
          <cell r="AV13745" t="str">
            <v>VIABLE</v>
          </cell>
        </row>
        <row r="13746">
          <cell r="AP13746">
            <v>91021956</v>
          </cell>
          <cell r="AQ13746">
            <v>5009211</v>
          </cell>
          <cell r="AR13746">
            <v>5</v>
          </cell>
          <cell r="AS13746">
            <v>0</v>
          </cell>
          <cell r="AT13746">
            <v>0</v>
          </cell>
          <cell r="AU13746">
            <v>0</v>
          </cell>
          <cell r="AV13746" t="str">
            <v>VIABLE</v>
          </cell>
        </row>
        <row r="13747">
          <cell r="AP13747">
            <v>291316</v>
          </cell>
          <cell r="AQ13747">
            <v>5000623</v>
          </cell>
          <cell r="AR13747">
            <v>5</v>
          </cell>
          <cell r="AS13747">
            <v>0</v>
          </cell>
          <cell r="AT13747">
            <v>0</v>
          </cell>
          <cell r="AU13747">
            <v>0</v>
          </cell>
          <cell r="AV13747" t="str">
            <v>VIABLE</v>
          </cell>
        </row>
        <row r="13748">
          <cell r="AP13748">
            <v>291896</v>
          </cell>
          <cell r="AQ13748">
            <v>5000880</v>
          </cell>
          <cell r="AR13748">
            <v>5</v>
          </cell>
          <cell r="AS13748">
            <v>0</v>
          </cell>
          <cell r="AT13748">
            <v>0</v>
          </cell>
          <cell r="AU13748">
            <v>0</v>
          </cell>
          <cell r="AV13748" t="str">
            <v>VIABLE</v>
          </cell>
        </row>
        <row r="13749">
          <cell r="AP13749">
            <v>291791</v>
          </cell>
          <cell r="AQ13749">
            <v>5000825</v>
          </cell>
          <cell r="AR13749">
            <v>5</v>
          </cell>
          <cell r="AS13749">
            <v>0</v>
          </cell>
          <cell r="AT13749">
            <v>0</v>
          </cell>
          <cell r="AU13749">
            <v>0</v>
          </cell>
          <cell r="AV13749" t="str">
            <v>VIABLE</v>
          </cell>
        </row>
        <row r="13750">
          <cell r="AP13750">
            <v>291925</v>
          </cell>
          <cell r="AQ13750">
            <v>5000896</v>
          </cell>
          <cell r="AR13750">
            <v>5</v>
          </cell>
          <cell r="AS13750">
            <v>0</v>
          </cell>
          <cell r="AT13750">
            <v>0</v>
          </cell>
          <cell r="AU13750">
            <v>0</v>
          </cell>
          <cell r="AV13750" t="str">
            <v>VIABLE</v>
          </cell>
        </row>
        <row r="13751">
          <cell r="AP13751">
            <v>292002</v>
          </cell>
          <cell r="AQ13751">
            <v>5000943</v>
          </cell>
          <cell r="AR13751">
            <v>5</v>
          </cell>
          <cell r="AS13751">
            <v>0</v>
          </cell>
          <cell r="AT13751">
            <v>0</v>
          </cell>
          <cell r="AU13751">
            <v>0</v>
          </cell>
          <cell r="AV13751" t="str">
            <v>VIABLE</v>
          </cell>
        </row>
        <row r="13752">
          <cell r="AP13752">
            <v>291343</v>
          </cell>
          <cell r="AQ13752">
            <v>5000639</v>
          </cell>
          <cell r="AR13752">
            <v>5</v>
          </cell>
          <cell r="AS13752">
            <v>0</v>
          </cell>
          <cell r="AT13752">
            <v>0</v>
          </cell>
          <cell r="AU13752">
            <v>0</v>
          </cell>
          <cell r="AV13752" t="str">
            <v>VIABLE</v>
          </cell>
        </row>
        <row r="13753">
          <cell r="AP13753">
            <v>291572</v>
          </cell>
          <cell r="AQ13753">
            <v>5000727</v>
          </cell>
          <cell r="AR13753">
            <v>5</v>
          </cell>
          <cell r="AS13753">
            <v>0</v>
          </cell>
          <cell r="AT13753">
            <v>0</v>
          </cell>
          <cell r="AU13753">
            <v>0</v>
          </cell>
          <cell r="AV13753" t="str">
            <v>VIABLE</v>
          </cell>
        </row>
        <row r="13754">
          <cell r="AP13754">
            <v>291846</v>
          </cell>
          <cell r="AQ13754">
            <v>5000857</v>
          </cell>
          <cell r="AR13754">
            <v>5</v>
          </cell>
          <cell r="AS13754">
            <v>0</v>
          </cell>
          <cell r="AT13754">
            <v>0</v>
          </cell>
          <cell r="AU13754">
            <v>0</v>
          </cell>
          <cell r="AV13754" t="str">
            <v>VIABLE</v>
          </cell>
        </row>
        <row r="13755">
          <cell r="AP13755">
            <v>291968</v>
          </cell>
          <cell r="AQ13755">
            <v>5000921</v>
          </cell>
          <cell r="AR13755">
            <v>5</v>
          </cell>
          <cell r="AS13755">
            <v>0</v>
          </cell>
          <cell r="AT13755">
            <v>0</v>
          </cell>
          <cell r="AU13755">
            <v>0</v>
          </cell>
          <cell r="AV13755" t="str">
            <v>VIABLE</v>
          </cell>
        </row>
        <row r="13756">
          <cell r="AP13756">
            <v>291403</v>
          </cell>
          <cell r="AQ13756">
            <v>5000664</v>
          </cell>
          <cell r="AR13756">
            <v>5</v>
          </cell>
          <cell r="AS13756">
            <v>0</v>
          </cell>
          <cell r="AT13756">
            <v>0</v>
          </cell>
          <cell r="AU13756">
            <v>0</v>
          </cell>
          <cell r="AV13756" t="str">
            <v>VIABLE</v>
          </cell>
        </row>
        <row r="13757">
          <cell r="AP13757">
            <v>296121</v>
          </cell>
          <cell r="AQ13757">
            <v>5002828</v>
          </cell>
          <cell r="AR13757">
            <v>5</v>
          </cell>
          <cell r="AS13757">
            <v>42313</v>
          </cell>
          <cell r="AT13757" t="str">
            <v>IDU-72-2008 Terminado Construcción IDU Circuito Movilidad  -Anden1 Calzada2 Sep3-POLIZA ESTABILIDAD ACTIVA</v>
          </cell>
          <cell r="AU13757">
            <v>43307</v>
          </cell>
          <cell r="AV13757" t="str">
            <v>VIABLE</v>
          </cell>
        </row>
        <row r="13758">
          <cell r="AP13758">
            <v>295927</v>
          </cell>
          <cell r="AQ13758">
            <v>5002721</v>
          </cell>
          <cell r="AR13758">
            <v>5</v>
          </cell>
          <cell r="AS13758">
            <v>42313</v>
          </cell>
          <cell r="AT13758" t="str">
            <v>IDU-72-2008 Terminado Construcción IDU Circuito Movilidad  -Anden1-3 Calzada2-POLIZA ESTABILIDAD ACTIVA</v>
          </cell>
          <cell r="AU13758">
            <v>43307</v>
          </cell>
          <cell r="AV13758" t="str">
            <v>VIABLE</v>
          </cell>
        </row>
        <row r="13759">
          <cell r="AP13759">
            <v>295622</v>
          </cell>
          <cell r="AQ13759">
            <v>5002568</v>
          </cell>
          <cell r="AR13759">
            <v>5</v>
          </cell>
          <cell r="AS13759">
            <v>0</v>
          </cell>
          <cell r="AT13759">
            <v>0</v>
          </cell>
          <cell r="AU13759">
            <v>0</v>
          </cell>
          <cell r="AV13759" t="str">
            <v>VIABLE</v>
          </cell>
        </row>
        <row r="13760">
          <cell r="AP13760">
            <v>295433</v>
          </cell>
          <cell r="AQ13760">
            <v>5002486</v>
          </cell>
          <cell r="AR13760">
            <v>5</v>
          </cell>
          <cell r="AS13760">
            <v>0</v>
          </cell>
          <cell r="AT13760">
            <v>0</v>
          </cell>
          <cell r="AU13760">
            <v>0</v>
          </cell>
          <cell r="AV13760" t="str">
            <v>VIABLE</v>
          </cell>
        </row>
        <row r="13761">
          <cell r="AP13761">
            <v>296260</v>
          </cell>
          <cell r="AQ13761">
            <v>5002912</v>
          </cell>
          <cell r="AR13761">
            <v>5</v>
          </cell>
          <cell r="AS13761">
            <v>42313</v>
          </cell>
          <cell r="AT13761" t="str">
            <v>IDU-72-2008 Terminado Construcción IDU Circuito Movilidad  -Anden1-3 Calzada2-POLIZA ESTABILIDAD ACTIVA</v>
          </cell>
          <cell r="AU13761">
            <v>43307</v>
          </cell>
          <cell r="AV13761" t="str">
            <v>VIABLE</v>
          </cell>
        </row>
        <row r="13762">
          <cell r="AP13762">
            <v>295801</v>
          </cell>
          <cell r="AQ13762">
            <v>5002667</v>
          </cell>
          <cell r="AR13762">
            <v>5</v>
          </cell>
          <cell r="AS13762">
            <v>42313</v>
          </cell>
          <cell r="AT13762" t="str">
            <v>IDU-72-2008 Terminado Construcción IDU Circuito Movilidad  -Anden1-3 Calzada2-POLIZA ESTABILIDAD ACTIVA</v>
          </cell>
          <cell r="AU13762">
            <v>43307</v>
          </cell>
          <cell r="AV13762" t="str">
            <v>VIABLE</v>
          </cell>
        </row>
        <row r="13763">
          <cell r="AP13763">
            <v>295206</v>
          </cell>
          <cell r="AQ13763">
            <v>5002391</v>
          </cell>
          <cell r="AR13763">
            <v>5</v>
          </cell>
          <cell r="AS13763">
            <v>0</v>
          </cell>
          <cell r="AT13763">
            <v>0</v>
          </cell>
          <cell r="AU13763">
            <v>0</v>
          </cell>
          <cell r="AV13763" t="str">
            <v>VIABLE</v>
          </cell>
        </row>
        <row r="13764">
          <cell r="AP13764">
            <v>296047</v>
          </cell>
          <cell r="AQ13764">
            <v>5002780</v>
          </cell>
          <cell r="AR13764">
            <v>5</v>
          </cell>
          <cell r="AS13764">
            <v>42313</v>
          </cell>
          <cell r="AT13764" t="str">
            <v>IDU-72-2008 Terminado Construcción IDU Circuito Movilidad  -Anden1 Calzada2 Sep3-POLIZA ESTABILIDAD ACTIVA</v>
          </cell>
          <cell r="AU13764">
            <v>43307</v>
          </cell>
          <cell r="AV13764" t="str">
            <v>VIABLE</v>
          </cell>
        </row>
        <row r="13765">
          <cell r="AP13765">
            <v>302720</v>
          </cell>
          <cell r="AQ13765">
            <v>5005787</v>
          </cell>
          <cell r="AR13765">
            <v>5</v>
          </cell>
          <cell r="AS13765">
            <v>42313</v>
          </cell>
          <cell r="AT13765" t="str">
            <v>IDU-1699-2014 Terminado Mantenimiento Periódico IDU Circuito Movilidad  -</v>
          </cell>
          <cell r="AU13765">
            <v>0</v>
          </cell>
          <cell r="AV13765" t="str">
            <v>VIABLE</v>
          </cell>
        </row>
        <row r="13766">
          <cell r="AP13766">
            <v>302624</v>
          </cell>
          <cell r="AQ13766">
            <v>5005751</v>
          </cell>
          <cell r="AR13766">
            <v>5</v>
          </cell>
          <cell r="AS13766">
            <v>42313</v>
          </cell>
          <cell r="AT13766" t="str">
            <v>IDU-1699-2014 Terminado Mantenimiento Periódico IDU Circuito Movilidad  -</v>
          </cell>
          <cell r="AU13766">
            <v>0</v>
          </cell>
          <cell r="AV13766" t="str">
            <v>VIABLE</v>
          </cell>
        </row>
        <row r="13767">
          <cell r="AP13767">
            <v>302339</v>
          </cell>
          <cell r="AQ13767">
            <v>5005619</v>
          </cell>
          <cell r="AR13767">
            <v>5</v>
          </cell>
          <cell r="AS13767">
            <v>0</v>
          </cell>
          <cell r="AT13767">
            <v>0</v>
          </cell>
          <cell r="AU13767">
            <v>0</v>
          </cell>
          <cell r="AV13767" t="str">
            <v>VIABLE</v>
          </cell>
        </row>
        <row r="13768">
          <cell r="AP13768">
            <v>302588</v>
          </cell>
          <cell r="AQ13768">
            <v>5005737</v>
          </cell>
          <cell r="AR13768">
            <v>5</v>
          </cell>
          <cell r="AS13768">
            <v>0</v>
          </cell>
          <cell r="AT13768">
            <v>0</v>
          </cell>
          <cell r="AU13768">
            <v>0</v>
          </cell>
          <cell r="AV13768" t="str">
            <v>VIABLE</v>
          </cell>
        </row>
        <row r="13769">
          <cell r="AP13769">
            <v>302648</v>
          </cell>
          <cell r="AQ13769">
            <v>5005759</v>
          </cell>
          <cell r="AR13769">
            <v>5</v>
          </cell>
          <cell r="AS13769">
            <v>42313</v>
          </cell>
          <cell r="AT13769" t="str">
            <v>IDU-1699-2014 Terminado Mantenimiento Periódico IDU Circuito Movilidad  -</v>
          </cell>
          <cell r="AU13769">
            <v>0</v>
          </cell>
          <cell r="AV13769" t="str">
            <v>VIABLE</v>
          </cell>
        </row>
        <row r="13770">
          <cell r="AP13770">
            <v>302525</v>
          </cell>
          <cell r="AQ13770">
            <v>5005706</v>
          </cell>
          <cell r="AR13770">
            <v>5</v>
          </cell>
          <cell r="AS13770">
            <v>0</v>
          </cell>
          <cell r="AT13770">
            <v>0</v>
          </cell>
          <cell r="AU13770">
            <v>0</v>
          </cell>
          <cell r="AV13770" t="str">
            <v>VIABLE</v>
          </cell>
        </row>
        <row r="13771">
          <cell r="AP13771">
            <v>302540</v>
          </cell>
          <cell r="AQ13771">
            <v>5005713</v>
          </cell>
          <cell r="AR13771">
            <v>5</v>
          </cell>
          <cell r="AS13771">
            <v>0</v>
          </cell>
          <cell r="AT13771">
            <v>0</v>
          </cell>
          <cell r="AU13771">
            <v>0</v>
          </cell>
          <cell r="AV13771" t="str">
            <v>VIABLE</v>
          </cell>
        </row>
        <row r="13772">
          <cell r="AP13772">
            <v>302573</v>
          </cell>
          <cell r="AQ13772">
            <v>5005731</v>
          </cell>
          <cell r="AR13772">
            <v>5</v>
          </cell>
          <cell r="AS13772">
            <v>0</v>
          </cell>
          <cell r="AT13772">
            <v>0</v>
          </cell>
          <cell r="AU13772">
            <v>0</v>
          </cell>
          <cell r="AV13772" t="str">
            <v>VIABLE</v>
          </cell>
        </row>
        <row r="13773">
          <cell r="AP13773">
            <v>302609</v>
          </cell>
          <cell r="AQ13773">
            <v>5005744</v>
          </cell>
          <cell r="AR13773">
            <v>5</v>
          </cell>
          <cell r="AS13773">
            <v>0</v>
          </cell>
          <cell r="AT13773">
            <v>0</v>
          </cell>
          <cell r="AU13773">
            <v>0</v>
          </cell>
          <cell r="AV13773" t="str">
            <v>VIABLE</v>
          </cell>
        </row>
        <row r="13774">
          <cell r="AP13774">
            <v>302654</v>
          </cell>
          <cell r="AQ13774">
            <v>5005761</v>
          </cell>
          <cell r="AR13774">
            <v>5</v>
          </cell>
          <cell r="AS13774">
            <v>0</v>
          </cell>
          <cell r="AT13774">
            <v>0</v>
          </cell>
          <cell r="AU13774">
            <v>0</v>
          </cell>
          <cell r="AV13774" t="str">
            <v>VIABLE</v>
          </cell>
        </row>
        <row r="13775">
          <cell r="AP13775">
            <v>302705</v>
          </cell>
          <cell r="AQ13775">
            <v>5005780</v>
          </cell>
          <cell r="AR13775">
            <v>5</v>
          </cell>
          <cell r="AS13775">
            <v>0</v>
          </cell>
          <cell r="AT13775">
            <v>0</v>
          </cell>
          <cell r="AU13775">
            <v>0</v>
          </cell>
          <cell r="AV13775" t="str">
            <v>VIABLE</v>
          </cell>
        </row>
        <row r="13776">
          <cell r="AP13776">
            <v>479084</v>
          </cell>
          <cell r="AQ13776">
            <v>5005722</v>
          </cell>
          <cell r="AR13776">
            <v>5</v>
          </cell>
          <cell r="AS13776">
            <v>42313</v>
          </cell>
          <cell r="AT13776" t="str">
            <v>IDU-1699-2014 Terminado Mantenimiento Periódico IDU Circuito Movilidad  -</v>
          </cell>
          <cell r="AU13776">
            <v>0</v>
          </cell>
          <cell r="AV13776" t="str">
            <v>VIABLE</v>
          </cell>
        </row>
        <row r="13777">
          <cell r="AP13777">
            <v>302615</v>
          </cell>
          <cell r="AQ13777">
            <v>5005747</v>
          </cell>
          <cell r="AR13777">
            <v>5</v>
          </cell>
          <cell r="AS13777">
            <v>42313</v>
          </cell>
          <cell r="AT13777" t="str">
            <v>IDU-1699-2014 Terminado Mantenimiento Periódico IDU Circuito Movilidad  -</v>
          </cell>
          <cell r="AU13777">
            <v>0</v>
          </cell>
          <cell r="AV13777" t="str">
            <v>VIABLE</v>
          </cell>
        </row>
        <row r="13778">
          <cell r="AP13778">
            <v>302558</v>
          </cell>
          <cell r="AQ13778">
            <v>5005721</v>
          </cell>
          <cell r="AR13778">
            <v>5</v>
          </cell>
          <cell r="AS13778">
            <v>42409</v>
          </cell>
          <cell r="AT13778" t="str">
            <v>IDU-1699-2014 Terminado Mantenimiento Periódico IDU Circuito Movilidad  -</v>
          </cell>
          <cell r="AU13778">
            <v>0</v>
          </cell>
          <cell r="AV13778" t="str">
            <v>VIABLE</v>
          </cell>
        </row>
        <row r="13779">
          <cell r="AP13779">
            <v>302465</v>
          </cell>
          <cell r="AQ13779">
            <v>5005674</v>
          </cell>
          <cell r="AR13779">
            <v>5</v>
          </cell>
          <cell r="AS13779">
            <v>0</v>
          </cell>
          <cell r="AT13779">
            <v>0</v>
          </cell>
          <cell r="AU13779">
            <v>0</v>
          </cell>
          <cell r="AV13779" t="str">
            <v>VIABLE</v>
          </cell>
        </row>
        <row r="13780">
          <cell r="AP13780">
            <v>302567</v>
          </cell>
          <cell r="AQ13780">
            <v>5005727</v>
          </cell>
          <cell r="AR13780">
            <v>5</v>
          </cell>
          <cell r="AS13780">
            <v>0</v>
          </cell>
          <cell r="AT13780">
            <v>0</v>
          </cell>
          <cell r="AU13780">
            <v>0</v>
          </cell>
          <cell r="AV13780" t="str">
            <v>VIABLE</v>
          </cell>
        </row>
        <row r="13781">
          <cell r="AP13781">
            <v>302513</v>
          </cell>
          <cell r="AQ13781">
            <v>5005701</v>
          </cell>
          <cell r="AR13781">
            <v>5</v>
          </cell>
          <cell r="AS13781">
            <v>42313</v>
          </cell>
          <cell r="AT13781" t="str">
            <v>IDU-1699-2014 Terminado Mantenimiento Periódico IDU Circuito Movilidad  -</v>
          </cell>
          <cell r="AU13781">
            <v>0</v>
          </cell>
          <cell r="AV13781" t="str">
            <v>VIABLE</v>
          </cell>
        </row>
        <row r="13782">
          <cell r="AP13782">
            <v>302675</v>
          </cell>
          <cell r="AQ13782">
            <v>5005768</v>
          </cell>
          <cell r="AR13782">
            <v>5</v>
          </cell>
          <cell r="AS13782">
            <v>42313</v>
          </cell>
          <cell r="AT13782" t="str">
            <v>IDU-1699-2014 Terminado Mantenimiento Periódico IDU Circuito Movilidad  -</v>
          </cell>
          <cell r="AU13782">
            <v>0</v>
          </cell>
          <cell r="AV13782" t="str">
            <v>VIABLE</v>
          </cell>
        </row>
        <row r="13783">
          <cell r="AP13783">
            <v>302696</v>
          </cell>
          <cell r="AQ13783">
            <v>5005776</v>
          </cell>
          <cell r="AR13783">
            <v>5</v>
          </cell>
          <cell r="AS13783">
            <v>42409</v>
          </cell>
          <cell r="AT13783" t="str">
            <v>IDU-1699-2014 Terminado Mantenimiento Periódico IDU Circuito Movilidad  -</v>
          </cell>
          <cell r="AU13783">
            <v>0</v>
          </cell>
          <cell r="AV13783" t="str">
            <v>VIABLE</v>
          </cell>
        </row>
        <row r="13784">
          <cell r="AP13784">
            <v>302546</v>
          </cell>
          <cell r="AQ13784">
            <v>5005715</v>
          </cell>
          <cell r="AR13784">
            <v>5</v>
          </cell>
          <cell r="AS13784">
            <v>42313</v>
          </cell>
          <cell r="AT13784" t="str">
            <v>IDU-1699-2014 Terminado Mantenimiento Periódico IDU Circuito Movilidad  -</v>
          </cell>
          <cell r="AU13784">
            <v>0</v>
          </cell>
          <cell r="AV13784" t="str">
            <v>VIABLE</v>
          </cell>
        </row>
        <row r="13785">
          <cell r="AP13785">
            <v>292073</v>
          </cell>
          <cell r="AQ13785">
            <v>5001001</v>
          </cell>
          <cell r="AR13785">
            <v>5</v>
          </cell>
          <cell r="AS13785">
            <v>0</v>
          </cell>
          <cell r="AT13785">
            <v>0</v>
          </cell>
          <cell r="AU13785">
            <v>0</v>
          </cell>
          <cell r="AV13785" t="str">
            <v>VIABLE</v>
          </cell>
        </row>
        <row r="13786">
          <cell r="AP13786">
            <v>292046</v>
          </cell>
          <cell r="AQ13786">
            <v>5000982</v>
          </cell>
          <cell r="AR13786">
            <v>5</v>
          </cell>
          <cell r="AS13786">
            <v>0</v>
          </cell>
          <cell r="AT13786">
            <v>0</v>
          </cell>
          <cell r="AU13786">
            <v>0</v>
          </cell>
          <cell r="AV13786" t="str">
            <v>VIABLE</v>
          </cell>
        </row>
        <row r="13787">
          <cell r="AP13787">
            <v>292107</v>
          </cell>
          <cell r="AQ13787">
            <v>5001028</v>
          </cell>
          <cell r="AR13787">
            <v>5</v>
          </cell>
          <cell r="AS13787">
            <v>0</v>
          </cell>
          <cell r="AT13787">
            <v>0</v>
          </cell>
          <cell r="AU13787">
            <v>0</v>
          </cell>
          <cell r="AV13787" t="str">
            <v>VIABLE</v>
          </cell>
        </row>
        <row r="13788">
          <cell r="AP13788">
            <v>292034</v>
          </cell>
          <cell r="AQ13788">
            <v>5000961</v>
          </cell>
          <cell r="AR13788">
            <v>5</v>
          </cell>
          <cell r="AS13788">
            <v>0</v>
          </cell>
          <cell r="AT13788">
            <v>0</v>
          </cell>
          <cell r="AU13788">
            <v>0</v>
          </cell>
          <cell r="AV13788" t="str">
            <v>VIABLE</v>
          </cell>
        </row>
        <row r="13789">
          <cell r="AP13789">
            <v>292234</v>
          </cell>
          <cell r="AQ13789">
            <v>5001098</v>
          </cell>
          <cell r="AR13789">
            <v>5</v>
          </cell>
          <cell r="AS13789">
            <v>0</v>
          </cell>
          <cell r="AT13789">
            <v>0</v>
          </cell>
          <cell r="AU13789">
            <v>0</v>
          </cell>
          <cell r="AV13789" t="str">
            <v>VIABLE</v>
          </cell>
        </row>
        <row r="13790">
          <cell r="AP13790">
            <v>292176</v>
          </cell>
          <cell r="AQ13790">
            <v>5001073</v>
          </cell>
          <cell r="AR13790">
            <v>5</v>
          </cell>
          <cell r="AS13790">
            <v>0</v>
          </cell>
          <cell r="AT13790">
            <v>0</v>
          </cell>
          <cell r="AU13790">
            <v>0</v>
          </cell>
          <cell r="AV13790" t="str">
            <v>VIABLE</v>
          </cell>
        </row>
        <row r="13791">
          <cell r="AP13791">
            <v>292407</v>
          </cell>
          <cell r="AQ13791">
            <v>5001173</v>
          </cell>
          <cell r="AR13791">
            <v>5</v>
          </cell>
          <cell r="AS13791">
            <v>0</v>
          </cell>
          <cell r="AT13791">
            <v>0</v>
          </cell>
          <cell r="AU13791">
            <v>0</v>
          </cell>
          <cell r="AV13791" t="str">
            <v>VIABLE</v>
          </cell>
        </row>
        <row r="13792">
          <cell r="AP13792">
            <v>471318</v>
          </cell>
          <cell r="AQ13792">
            <v>5007842</v>
          </cell>
          <cell r="AR13792">
            <v>5</v>
          </cell>
          <cell r="AS13792">
            <v>0</v>
          </cell>
          <cell r="AT13792">
            <v>0</v>
          </cell>
          <cell r="AU13792">
            <v>0</v>
          </cell>
          <cell r="AV13792" t="str">
            <v>VIABLE</v>
          </cell>
        </row>
        <row r="13793">
          <cell r="AP13793">
            <v>294637</v>
          </cell>
          <cell r="AQ13793">
            <v>5002125</v>
          </cell>
          <cell r="AR13793">
            <v>5</v>
          </cell>
          <cell r="AS13793">
            <v>0</v>
          </cell>
          <cell r="AT13793">
            <v>0</v>
          </cell>
          <cell r="AU13793">
            <v>0</v>
          </cell>
          <cell r="AV13793" t="str">
            <v>VIABLE</v>
          </cell>
        </row>
        <row r="13794">
          <cell r="AP13794">
            <v>294514</v>
          </cell>
          <cell r="AQ13794">
            <v>5002061</v>
          </cell>
          <cell r="AR13794">
            <v>5</v>
          </cell>
          <cell r="AS13794">
            <v>0</v>
          </cell>
          <cell r="AT13794">
            <v>0</v>
          </cell>
          <cell r="AU13794">
            <v>0</v>
          </cell>
          <cell r="AV13794" t="str">
            <v>VIABLE</v>
          </cell>
        </row>
        <row r="13795">
          <cell r="AP13795">
            <v>293840</v>
          </cell>
          <cell r="AQ13795">
            <v>5001793</v>
          </cell>
          <cell r="AR13795">
            <v>5</v>
          </cell>
          <cell r="AS13795">
            <v>0</v>
          </cell>
          <cell r="AT13795">
            <v>0</v>
          </cell>
          <cell r="AU13795">
            <v>0</v>
          </cell>
          <cell r="AV13795" t="str">
            <v>VIABLE</v>
          </cell>
        </row>
        <row r="13796">
          <cell r="AP13796">
            <v>294398</v>
          </cell>
          <cell r="AQ13796">
            <v>5002007</v>
          </cell>
          <cell r="AR13796">
            <v>5</v>
          </cell>
          <cell r="AS13796">
            <v>0</v>
          </cell>
          <cell r="AT13796">
            <v>0</v>
          </cell>
          <cell r="AU13796">
            <v>0</v>
          </cell>
          <cell r="AV13796" t="str">
            <v>VIABLE</v>
          </cell>
        </row>
        <row r="13797">
          <cell r="AP13797">
            <v>294121</v>
          </cell>
          <cell r="AQ13797">
            <v>5001893</v>
          </cell>
          <cell r="AR13797">
            <v>5</v>
          </cell>
          <cell r="AS13797">
            <v>0</v>
          </cell>
          <cell r="AT13797">
            <v>0</v>
          </cell>
          <cell r="AU13797">
            <v>0</v>
          </cell>
          <cell r="AV13797" t="str">
            <v>VIABLE</v>
          </cell>
        </row>
        <row r="13798">
          <cell r="AP13798">
            <v>294029</v>
          </cell>
          <cell r="AQ13798">
            <v>5001856</v>
          </cell>
          <cell r="AR13798">
            <v>5</v>
          </cell>
          <cell r="AS13798">
            <v>0</v>
          </cell>
          <cell r="AT13798">
            <v>0</v>
          </cell>
          <cell r="AU13798">
            <v>0</v>
          </cell>
          <cell r="AV13798" t="str">
            <v>VIABLE</v>
          </cell>
        </row>
        <row r="13799">
          <cell r="AP13799">
            <v>291302</v>
          </cell>
          <cell r="AQ13799">
            <v>5000618</v>
          </cell>
          <cell r="AR13799">
            <v>5</v>
          </cell>
          <cell r="AS13799">
            <v>0</v>
          </cell>
          <cell r="AT13799">
            <v>0</v>
          </cell>
          <cell r="AU13799">
            <v>0</v>
          </cell>
          <cell r="AV13799" t="str">
            <v>VIABLE</v>
          </cell>
        </row>
        <row r="13800">
          <cell r="AP13800">
            <v>294237</v>
          </cell>
          <cell r="AQ13800">
            <v>5001937</v>
          </cell>
          <cell r="AR13800">
            <v>5</v>
          </cell>
          <cell r="AS13800">
            <v>0</v>
          </cell>
          <cell r="AT13800">
            <v>0</v>
          </cell>
          <cell r="AU13800">
            <v>0</v>
          </cell>
          <cell r="AV13800" t="str">
            <v>VIABLE</v>
          </cell>
        </row>
        <row r="13801">
          <cell r="AP13801">
            <v>294723</v>
          </cell>
          <cell r="AQ13801">
            <v>5002161</v>
          </cell>
          <cell r="AR13801">
            <v>5</v>
          </cell>
          <cell r="AS13801">
            <v>0</v>
          </cell>
          <cell r="AT13801">
            <v>0</v>
          </cell>
          <cell r="AU13801">
            <v>0</v>
          </cell>
          <cell r="AV13801" t="str">
            <v>VIABLE</v>
          </cell>
        </row>
        <row r="13802">
          <cell r="AP13802">
            <v>294571</v>
          </cell>
          <cell r="AQ13802">
            <v>5002093</v>
          </cell>
          <cell r="AR13802">
            <v>5</v>
          </cell>
          <cell r="AS13802">
            <v>0</v>
          </cell>
          <cell r="AT13802">
            <v>0</v>
          </cell>
          <cell r="AU13802">
            <v>0</v>
          </cell>
          <cell r="AV13802" t="str">
            <v>VIABLE</v>
          </cell>
        </row>
        <row r="13803">
          <cell r="AP13803">
            <v>91021720</v>
          </cell>
          <cell r="AQ13803">
            <v>5009388</v>
          </cell>
          <cell r="AR13803">
            <v>5</v>
          </cell>
          <cell r="AS13803">
            <v>0</v>
          </cell>
          <cell r="AT13803">
            <v>0</v>
          </cell>
          <cell r="AU13803">
            <v>0</v>
          </cell>
          <cell r="AV13803" t="str">
            <v>VIABLE</v>
          </cell>
        </row>
        <row r="13804">
          <cell r="AP13804">
            <v>478925</v>
          </cell>
          <cell r="AQ13804">
            <v>5005096</v>
          </cell>
          <cell r="AR13804">
            <v>5</v>
          </cell>
          <cell r="AS13804">
            <v>0</v>
          </cell>
          <cell r="AT13804">
            <v>0</v>
          </cell>
          <cell r="AU13804">
            <v>0</v>
          </cell>
          <cell r="AV13804" t="str">
            <v>VIABLE</v>
          </cell>
        </row>
        <row r="13805">
          <cell r="AP13805">
            <v>300713</v>
          </cell>
          <cell r="AQ13805">
            <v>5004870</v>
          </cell>
          <cell r="AR13805">
            <v>5</v>
          </cell>
          <cell r="AS13805">
            <v>0</v>
          </cell>
          <cell r="AT13805">
            <v>0</v>
          </cell>
          <cell r="AU13805">
            <v>0</v>
          </cell>
          <cell r="AV13805" t="str">
            <v>VIABLE</v>
          </cell>
        </row>
        <row r="13806">
          <cell r="AP13806">
            <v>300506</v>
          </cell>
          <cell r="AQ13806">
            <v>5004764</v>
          </cell>
          <cell r="AR13806">
            <v>5</v>
          </cell>
          <cell r="AS13806">
            <v>0</v>
          </cell>
          <cell r="AT13806">
            <v>0</v>
          </cell>
          <cell r="AU13806">
            <v>0</v>
          </cell>
          <cell r="AV13806" t="str">
            <v>VIABLE</v>
          </cell>
        </row>
        <row r="13807">
          <cell r="AP13807">
            <v>301697</v>
          </cell>
          <cell r="AQ13807">
            <v>5005329</v>
          </cell>
          <cell r="AR13807">
            <v>5</v>
          </cell>
          <cell r="AS13807">
            <v>0</v>
          </cell>
          <cell r="AT13807">
            <v>0</v>
          </cell>
          <cell r="AU13807">
            <v>0</v>
          </cell>
          <cell r="AV13807" t="str">
            <v>VIABLE</v>
          </cell>
        </row>
        <row r="13808">
          <cell r="AP13808">
            <v>531657</v>
          </cell>
          <cell r="AQ13808">
            <v>5008123</v>
          </cell>
          <cell r="AR13808">
            <v>5</v>
          </cell>
          <cell r="AS13808">
            <v>0</v>
          </cell>
          <cell r="AT13808">
            <v>0</v>
          </cell>
          <cell r="AU13808">
            <v>0</v>
          </cell>
          <cell r="AV13808" t="str">
            <v>VIABLE</v>
          </cell>
        </row>
        <row r="13809">
          <cell r="AP13809">
            <v>301994</v>
          </cell>
          <cell r="AQ13809">
            <v>5005456</v>
          </cell>
          <cell r="AR13809">
            <v>5</v>
          </cell>
          <cell r="AS13809">
            <v>0</v>
          </cell>
          <cell r="AT13809">
            <v>0</v>
          </cell>
          <cell r="AU13809">
            <v>0</v>
          </cell>
          <cell r="AV13809" t="str">
            <v>VIABLE</v>
          </cell>
        </row>
        <row r="13810">
          <cell r="AP13810">
            <v>301439</v>
          </cell>
          <cell r="AQ13810">
            <v>5005214</v>
          </cell>
          <cell r="AR13810">
            <v>5</v>
          </cell>
          <cell r="AS13810">
            <v>0</v>
          </cell>
          <cell r="AT13810">
            <v>0</v>
          </cell>
          <cell r="AU13810">
            <v>0</v>
          </cell>
          <cell r="AV13810" t="str">
            <v>VIABLE</v>
          </cell>
        </row>
        <row r="13811">
          <cell r="AP13811">
            <v>301835</v>
          </cell>
          <cell r="AQ13811">
            <v>5005392</v>
          </cell>
          <cell r="AR13811">
            <v>5</v>
          </cell>
          <cell r="AS13811">
            <v>0</v>
          </cell>
          <cell r="AT13811">
            <v>0</v>
          </cell>
          <cell r="AU13811">
            <v>0</v>
          </cell>
          <cell r="AV13811" t="str">
            <v>VIABLE</v>
          </cell>
        </row>
        <row r="13812">
          <cell r="AP13812">
            <v>91021721</v>
          </cell>
          <cell r="AQ13812">
            <v>5009387</v>
          </cell>
          <cell r="AR13812">
            <v>5</v>
          </cell>
          <cell r="AS13812">
            <v>0</v>
          </cell>
          <cell r="AT13812">
            <v>0</v>
          </cell>
          <cell r="AU13812">
            <v>0</v>
          </cell>
          <cell r="AV13812" t="str">
            <v>VIABLE</v>
          </cell>
        </row>
        <row r="13813">
          <cell r="AP13813">
            <v>306008</v>
          </cell>
          <cell r="AQ13813">
            <v>5007157</v>
          </cell>
          <cell r="AR13813">
            <v>5</v>
          </cell>
          <cell r="AS13813">
            <v>0</v>
          </cell>
          <cell r="AT13813">
            <v>0</v>
          </cell>
          <cell r="AU13813">
            <v>0</v>
          </cell>
          <cell r="AV13813" t="str">
            <v>VIABLE</v>
          </cell>
        </row>
        <row r="13814">
          <cell r="AP13814">
            <v>305777</v>
          </cell>
          <cell r="AQ13814">
            <v>5007042</v>
          </cell>
          <cell r="AR13814">
            <v>5</v>
          </cell>
          <cell r="AS13814">
            <v>0</v>
          </cell>
          <cell r="AT13814">
            <v>0</v>
          </cell>
          <cell r="AU13814">
            <v>0</v>
          </cell>
          <cell r="AV13814" t="str">
            <v>VIABLE</v>
          </cell>
        </row>
        <row r="13815">
          <cell r="AP13815">
            <v>306203</v>
          </cell>
          <cell r="AQ13815">
            <v>5007237</v>
          </cell>
          <cell r="AR13815">
            <v>5</v>
          </cell>
          <cell r="AS13815">
            <v>0</v>
          </cell>
          <cell r="AT13815">
            <v>0</v>
          </cell>
          <cell r="AU13815">
            <v>0</v>
          </cell>
          <cell r="AV13815" t="str">
            <v>VIABLE</v>
          </cell>
        </row>
        <row r="13816">
          <cell r="AP13816">
            <v>306194</v>
          </cell>
          <cell r="AQ13816">
            <v>5007233</v>
          </cell>
          <cell r="AR13816">
            <v>5</v>
          </cell>
          <cell r="AS13816">
            <v>0</v>
          </cell>
          <cell r="AT13816">
            <v>0</v>
          </cell>
          <cell r="AU13816">
            <v>0</v>
          </cell>
          <cell r="AV13816" t="str">
            <v>VIABLE</v>
          </cell>
        </row>
        <row r="13817">
          <cell r="AP13817">
            <v>901737</v>
          </cell>
          <cell r="AQ13817">
            <v>30000733</v>
          </cell>
          <cell r="AR13817">
            <v>5</v>
          </cell>
          <cell r="AS13817">
            <v>0</v>
          </cell>
          <cell r="AT13817">
            <v>0</v>
          </cell>
          <cell r="AU13817">
            <v>0</v>
          </cell>
          <cell r="AV13817" t="str">
            <v>VIABLE</v>
          </cell>
        </row>
        <row r="13818">
          <cell r="AP13818">
            <v>302969</v>
          </cell>
          <cell r="AQ13818">
            <v>5005907</v>
          </cell>
          <cell r="AR13818">
            <v>5</v>
          </cell>
          <cell r="AS13818">
            <v>42409</v>
          </cell>
          <cell r="AT13818" t="str">
            <v>IDU-1699-2014 Terminado Mantenimiento Periódico IDU Arterial  -</v>
          </cell>
          <cell r="AU13818">
            <v>0</v>
          </cell>
          <cell r="AV13818" t="str">
            <v>ARTERIAL</v>
          </cell>
        </row>
        <row r="13819">
          <cell r="AP13819">
            <v>303710</v>
          </cell>
          <cell r="AQ13819">
            <v>5006205</v>
          </cell>
          <cell r="AR13819">
            <v>5</v>
          </cell>
          <cell r="AS13819">
            <v>42409</v>
          </cell>
          <cell r="AT13819" t="str">
            <v>IDU-1699-2014 Terminado Mantenimiento Periódico IDU Arterial  -</v>
          </cell>
          <cell r="AU13819">
            <v>0</v>
          </cell>
          <cell r="AV13819" t="str">
            <v>VIABLE</v>
          </cell>
        </row>
        <row r="13820">
          <cell r="AP13820">
            <v>303890</v>
          </cell>
          <cell r="AQ13820">
            <v>5006273</v>
          </cell>
          <cell r="AR13820">
            <v>5</v>
          </cell>
          <cell r="AS13820">
            <v>0</v>
          </cell>
          <cell r="AT13820">
            <v>0</v>
          </cell>
          <cell r="AU13820">
            <v>0</v>
          </cell>
          <cell r="AV13820" t="str">
            <v>VIABLE</v>
          </cell>
        </row>
        <row r="13821">
          <cell r="AP13821">
            <v>303482</v>
          </cell>
          <cell r="AQ13821">
            <v>5006109</v>
          </cell>
          <cell r="AR13821">
            <v>5</v>
          </cell>
          <cell r="AS13821">
            <v>0</v>
          </cell>
          <cell r="AT13821">
            <v>0</v>
          </cell>
          <cell r="AU13821">
            <v>0</v>
          </cell>
          <cell r="AV13821" t="str">
            <v>VIABLE</v>
          </cell>
        </row>
        <row r="13822">
          <cell r="AP13822">
            <v>91021673</v>
          </cell>
          <cell r="AQ13822">
            <v>5009418</v>
          </cell>
          <cell r="AR13822">
            <v>5</v>
          </cell>
          <cell r="AS13822">
            <v>0</v>
          </cell>
          <cell r="AT13822">
            <v>0</v>
          </cell>
          <cell r="AU13822">
            <v>0</v>
          </cell>
          <cell r="AV13822" t="str">
            <v>VIABLE</v>
          </cell>
        </row>
        <row r="13823">
          <cell r="AP13823">
            <v>304094</v>
          </cell>
          <cell r="AQ13823">
            <v>5006356</v>
          </cell>
          <cell r="AR13823">
            <v>5</v>
          </cell>
          <cell r="AS13823">
            <v>0</v>
          </cell>
          <cell r="AT13823">
            <v>0</v>
          </cell>
          <cell r="AU13823">
            <v>0</v>
          </cell>
          <cell r="AV13823" t="str">
            <v>VIABLE</v>
          </cell>
        </row>
        <row r="13824">
          <cell r="AP13824">
            <v>304217</v>
          </cell>
          <cell r="AQ13824">
            <v>5006401</v>
          </cell>
          <cell r="AR13824">
            <v>5</v>
          </cell>
          <cell r="AS13824">
            <v>0</v>
          </cell>
          <cell r="AT13824">
            <v>0</v>
          </cell>
          <cell r="AU13824">
            <v>0</v>
          </cell>
          <cell r="AV13824" t="str">
            <v>VIABLE</v>
          </cell>
        </row>
        <row r="13825">
          <cell r="AP13825">
            <v>901180</v>
          </cell>
          <cell r="AQ13825">
            <v>50007852</v>
          </cell>
          <cell r="AR13825">
            <v>5</v>
          </cell>
          <cell r="AS13825">
            <v>42409</v>
          </cell>
          <cell r="AT13825" t="str">
            <v>IDU-1699-2014 Terminado Mantenimiento Periódico IDU Arterial  -</v>
          </cell>
          <cell r="AU13825">
            <v>0</v>
          </cell>
          <cell r="AV13825" t="str">
            <v>ARTERIAL</v>
          </cell>
        </row>
        <row r="13826">
          <cell r="AP13826">
            <v>303221</v>
          </cell>
          <cell r="AQ13826">
            <v>5006006</v>
          </cell>
          <cell r="AR13826">
            <v>5</v>
          </cell>
          <cell r="AS13826">
            <v>42409</v>
          </cell>
          <cell r="AT13826" t="str">
            <v>IDU-1699-2014 Terminado Mantenimiento Periódico IDU Arterial  -</v>
          </cell>
          <cell r="AU13826">
            <v>0</v>
          </cell>
          <cell r="AV13826" t="str">
            <v>ARTERIAL</v>
          </cell>
        </row>
        <row r="13827">
          <cell r="AP13827">
            <v>303632</v>
          </cell>
          <cell r="AQ13827">
            <v>5006173</v>
          </cell>
          <cell r="AR13827">
            <v>5</v>
          </cell>
          <cell r="AS13827">
            <v>0</v>
          </cell>
          <cell r="AT13827">
            <v>0</v>
          </cell>
          <cell r="AU13827">
            <v>0</v>
          </cell>
          <cell r="AV13827" t="str">
            <v>VIABLE</v>
          </cell>
        </row>
        <row r="13828">
          <cell r="AP13828">
            <v>902502</v>
          </cell>
          <cell r="AQ13828">
            <v>5007973</v>
          </cell>
          <cell r="AR13828">
            <v>5</v>
          </cell>
          <cell r="AS13828">
            <v>42409</v>
          </cell>
          <cell r="AT13828" t="str">
            <v>IDU-1699-2014 Terminado Mantenimiento Periódico IDU Arterial  -</v>
          </cell>
          <cell r="AU13828">
            <v>0</v>
          </cell>
          <cell r="AV13828" t="str">
            <v>VIABLE</v>
          </cell>
        </row>
        <row r="13829">
          <cell r="AP13829">
            <v>294676</v>
          </cell>
          <cell r="AQ13829">
            <v>5002141</v>
          </cell>
          <cell r="AR13829">
            <v>5</v>
          </cell>
          <cell r="AS13829">
            <v>42731</v>
          </cell>
          <cell r="AT13829" t="str">
            <v>SD Reservado Rehabilitación IDU Circuito Movilidad EJECUCION SITP 2016 -</v>
          </cell>
          <cell r="AU13829">
            <v>0</v>
          </cell>
          <cell r="AV13829" t="str">
            <v>IDU SITP 2016</v>
          </cell>
        </row>
        <row r="13830">
          <cell r="AP13830">
            <v>294810</v>
          </cell>
          <cell r="AQ13830">
            <v>5002197</v>
          </cell>
          <cell r="AR13830">
            <v>5</v>
          </cell>
          <cell r="AS13830">
            <v>0</v>
          </cell>
          <cell r="AT13830">
            <v>0</v>
          </cell>
          <cell r="AU13830">
            <v>0</v>
          </cell>
          <cell r="AV13830" t="str">
            <v>VIABLE</v>
          </cell>
        </row>
        <row r="13831">
          <cell r="AP13831">
            <v>471316</v>
          </cell>
          <cell r="AQ13831">
            <v>5007840</v>
          </cell>
          <cell r="AR13831">
            <v>5</v>
          </cell>
          <cell r="AS13831">
            <v>42731</v>
          </cell>
          <cell r="AT13831" t="str">
            <v>SD Reservado Rehabilitación IDU Circuito Movilidad EJECUCION SITP 2016 -</v>
          </cell>
          <cell r="AU13831">
            <v>0</v>
          </cell>
          <cell r="AV13831" t="str">
            <v>IDU SITP 2016</v>
          </cell>
        </row>
        <row r="13832">
          <cell r="AP13832">
            <v>293988</v>
          </cell>
          <cell r="AQ13832">
            <v>5001841</v>
          </cell>
          <cell r="AR13832">
            <v>5</v>
          </cell>
          <cell r="AS13832">
            <v>42313</v>
          </cell>
          <cell r="AT13832" t="str">
            <v>IDU-72-2008 Terminado Rehabilitación IDU Circuito Movilidad  -</v>
          </cell>
          <cell r="AU13832">
            <v>0</v>
          </cell>
          <cell r="AV13832" t="str">
            <v>VIABLE</v>
          </cell>
        </row>
        <row r="13833">
          <cell r="AP13833">
            <v>294720</v>
          </cell>
          <cell r="AQ13833">
            <v>5002160</v>
          </cell>
          <cell r="AR13833">
            <v>5</v>
          </cell>
          <cell r="AS13833">
            <v>42731</v>
          </cell>
          <cell r="AT13833" t="str">
            <v>SD Reservado Rehabilitación IDU Circuito Movilidad EJECUCION SITP 2016 -</v>
          </cell>
          <cell r="AU13833">
            <v>0</v>
          </cell>
          <cell r="AV13833" t="str">
            <v>IDU SITP 2016</v>
          </cell>
        </row>
        <row r="13834">
          <cell r="AP13834">
            <v>471341</v>
          </cell>
          <cell r="AQ13834">
            <v>5007868</v>
          </cell>
          <cell r="AR13834">
            <v>5</v>
          </cell>
          <cell r="AS13834">
            <v>42313</v>
          </cell>
          <cell r="AT13834" t="str">
            <v>IDU-72-2008 Terminado Rehabilitación IDU Circuito Movilidad  -Calzada2-POLIZA ESTABILIDAD ACTIVA</v>
          </cell>
          <cell r="AU13834">
            <v>43307</v>
          </cell>
          <cell r="AV13834" t="str">
            <v>VIABLE</v>
          </cell>
        </row>
        <row r="13835">
          <cell r="AP13835">
            <v>294032</v>
          </cell>
          <cell r="AQ13835">
            <v>5001857</v>
          </cell>
          <cell r="AR13835">
            <v>5</v>
          </cell>
          <cell r="AS13835">
            <v>42313</v>
          </cell>
          <cell r="AT13835" t="str">
            <v>IDU-72-2008 Terminado Rehabilitación IDU Circuito Movilidad  -Calzada2-POLIZA ESTABILIDAD ACTIVA</v>
          </cell>
          <cell r="AU13835">
            <v>43307</v>
          </cell>
          <cell r="AV13835" t="str">
            <v>POLIZA</v>
          </cell>
        </row>
        <row r="13836">
          <cell r="AP13836">
            <v>294049</v>
          </cell>
          <cell r="AQ13836">
            <v>5001864</v>
          </cell>
          <cell r="AR13836">
            <v>5</v>
          </cell>
          <cell r="AS13836">
            <v>42313</v>
          </cell>
          <cell r="AT13836" t="str">
            <v>IDU-72-2008 Terminado Rehabilitación IDU Circuito Movilidad  -Calzada2-POLIZA ESTABILIDAD ACTIVA</v>
          </cell>
          <cell r="AU13836">
            <v>43307</v>
          </cell>
          <cell r="AV13836" t="str">
            <v>POLIZA</v>
          </cell>
        </row>
        <row r="13837">
          <cell r="AP13837">
            <v>294234</v>
          </cell>
          <cell r="AQ13837">
            <v>5001935</v>
          </cell>
          <cell r="AR13837">
            <v>5</v>
          </cell>
          <cell r="AS13837">
            <v>42313</v>
          </cell>
          <cell r="AT13837" t="str">
            <v>IDU-72-2008 Terminado Rehabilitación IDU Circuito Movilidad  -Calzada2-POLIZA ESTABILIDAD ACTIVA</v>
          </cell>
          <cell r="AU13837">
            <v>43307</v>
          </cell>
          <cell r="AV13837" t="str">
            <v>POLIZA</v>
          </cell>
        </row>
        <row r="13838">
          <cell r="AP13838">
            <v>294144</v>
          </cell>
          <cell r="AQ13838">
            <v>5001900</v>
          </cell>
          <cell r="AR13838">
            <v>5</v>
          </cell>
          <cell r="AS13838">
            <v>42313</v>
          </cell>
          <cell r="AT13838" t="str">
            <v>IDU-72-2008 Terminado Rehabilitación IDU Circuito Movilidad  -</v>
          </cell>
          <cell r="AU13838">
            <v>0</v>
          </cell>
          <cell r="AV13838" t="str">
            <v>VIABLE</v>
          </cell>
        </row>
        <row r="13839">
          <cell r="AP13839">
            <v>91015937</v>
          </cell>
          <cell r="AQ13839">
            <v>5002197</v>
          </cell>
          <cell r="AR13839">
            <v>5</v>
          </cell>
          <cell r="AS13839">
            <v>0</v>
          </cell>
          <cell r="AT13839">
            <v>0</v>
          </cell>
          <cell r="AU13839">
            <v>0</v>
          </cell>
          <cell r="AV13839" t="str">
            <v>VIABLE</v>
          </cell>
        </row>
        <row r="13840">
          <cell r="AP13840">
            <v>294285</v>
          </cell>
          <cell r="AQ13840">
            <v>5001960</v>
          </cell>
          <cell r="AR13840">
            <v>5</v>
          </cell>
          <cell r="AS13840">
            <v>42313</v>
          </cell>
          <cell r="AT13840" t="str">
            <v>IDU-72-2008 Terminado Rehabilitación IDU Circuito Movilidad  -Calzada2-POLIZA ESTABILIDAD ACTIVA</v>
          </cell>
          <cell r="AU13840">
            <v>43307</v>
          </cell>
          <cell r="AV13840" t="str">
            <v>POLIZA</v>
          </cell>
        </row>
        <row r="13841">
          <cell r="AP13841">
            <v>607162</v>
          </cell>
          <cell r="AQ13841">
            <v>5008372</v>
          </cell>
          <cell r="AR13841">
            <v>5</v>
          </cell>
          <cell r="AS13841">
            <v>42313</v>
          </cell>
          <cell r="AT13841" t="str">
            <v>IDU-72-2008 Terminado Rehabilitación IDU Circuito Movilidad  -</v>
          </cell>
          <cell r="AU13841">
            <v>0</v>
          </cell>
          <cell r="AV13841" t="str">
            <v>VIABLE</v>
          </cell>
        </row>
        <row r="13842">
          <cell r="AP13842">
            <v>305618</v>
          </cell>
          <cell r="AQ13842">
            <v>5006967</v>
          </cell>
          <cell r="AR13842">
            <v>5</v>
          </cell>
          <cell r="AS13842">
            <v>0</v>
          </cell>
          <cell r="AT13842">
            <v>0</v>
          </cell>
          <cell r="AU13842">
            <v>0</v>
          </cell>
          <cell r="AV13842" t="str">
            <v>VIABLE</v>
          </cell>
        </row>
        <row r="13843">
          <cell r="AP13843">
            <v>305420</v>
          </cell>
          <cell r="AQ13843">
            <v>5006896</v>
          </cell>
          <cell r="AR13843">
            <v>5</v>
          </cell>
          <cell r="AS13843">
            <v>0</v>
          </cell>
          <cell r="AT13843">
            <v>0</v>
          </cell>
          <cell r="AU13843">
            <v>0</v>
          </cell>
          <cell r="AV13843" t="str">
            <v>VIABLE</v>
          </cell>
        </row>
        <row r="13844">
          <cell r="AP13844">
            <v>305474</v>
          </cell>
          <cell r="AQ13844">
            <v>5006917</v>
          </cell>
          <cell r="AR13844">
            <v>5</v>
          </cell>
          <cell r="AS13844">
            <v>0</v>
          </cell>
          <cell r="AT13844">
            <v>0</v>
          </cell>
          <cell r="AU13844">
            <v>0</v>
          </cell>
          <cell r="AV13844" t="str">
            <v>VIABLE</v>
          </cell>
        </row>
        <row r="13845">
          <cell r="AP13845">
            <v>305510</v>
          </cell>
          <cell r="AQ13845">
            <v>5006929</v>
          </cell>
          <cell r="AR13845">
            <v>5</v>
          </cell>
          <cell r="AS13845">
            <v>0</v>
          </cell>
          <cell r="AT13845">
            <v>0</v>
          </cell>
          <cell r="AU13845">
            <v>0</v>
          </cell>
          <cell r="AV13845" t="str">
            <v>VIABLE</v>
          </cell>
        </row>
        <row r="13846">
          <cell r="AP13846">
            <v>305396</v>
          </cell>
          <cell r="AQ13846">
            <v>5006885</v>
          </cell>
          <cell r="AR13846">
            <v>5</v>
          </cell>
          <cell r="AS13846">
            <v>0</v>
          </cell>
          <cell r="AT13846">
            <v>0</v>
          </cell>
          <cell r="AU13846">
            <v>0</v>
          </cell>
          <cell r="AV13846" t="str">
            <v>VIABLE</v>
          </cell>
        </row>
        <row r="13847">
          <cell r="AP13847">
            <v>305564</v>
          </cell>
          <cell r="AQ13847">
            <v>5006949</v>
          </cell>
          <cell r="AR13847">
            <v>5</v>
          </cell>
          <cell r="AS13847">
            <v>0</v>
          </cell>
          <cell r="AT13847">
            <v>0</v>
          </cell>
          <cell r="AU13847">
            <v>0</v>
          </cell>
          <cell r="AV13847" t="str">
            <v>VIABLE</v>
          </cell>
        </row>
        <row r="13848">
          <cell r="AP13848">
            <v>305699</v>
          </cell>
          <cell r="AQ13848">
            <v>5006998</v>
          </cell>
          <cell r="AR13848">
            <v>5</v>
          </cell>
          <cell r="AS13848">
            <v>0</v>
          </cell>
          <cell r="AT13848">
            <v>0</v>
          </cell>
          <cell r="AU13848">
            <v>0</v>
          </cell>
          <cell r="AV13848" t="str">
            <v>VIABLE</v>
          </cell>
        </row>
        <row r="13849">
          <cell r="AP13849">
            <v>305450</v>
          </cell>
          <cell r="AQ13849">
            <v>5006908</v>
          </cell>
          <cell r="AR13849">
            <v>5</v>
          </cell>
          <cell r="AS13849">
            <v>0</v>
          </cell>
          <cell r="AT13849">
            <v>0</v>
          </cell>
          <cell r="AU13849">
            <v>0</v>
          </cell>
          <cell r="AV13849" t="str">
            <v>VIABLE</v>
          </cell>
        </row>
        <row r="13850">
          <cell r="AP13850">
            <v>305639</v>
          </cell>
          <cell r="AQ13850">
            <v>50007870</v>
          </cell>
          <cell r="AR13850">
            <v>5</v>
          </cell>
          <cell r="AS13850">
            <v>0</v>
          </cell>
          <cell r="AT13850">
            <v>0</v>
          </cell>
          <cell r="AU13850">
            <v>0</v>
          </cell>
          <cell r="AV13850" t="str">
            <v>VIABLE</v>
          </cell>
        </row>
        <row r="13851">
          <cell r="AP13851">
            <v>293735</v>
          </cell>
          <cell r="AQ13851">
            <v>5001754</v>
          </cell>
          <cell r="AR13851">
            <v>5</v>
          </cell>
          <cell r="AS13851">
            <v>0</v>
          </cell>
          <cell r="AT13851">
            <v>0</v>
          </cell>
          <cell r="AU13851">
            <v>0</v>
          </cell>
          <cell r="AV13851" t="str">
            <v>VIABLE</v>
          </cell>
        </row>
        <row r="13852">
          <cell r="AP13852">
            <v>293813</v>
          </cell>
          <cell r="AQ13852">
            <v>5001784</v>
          </cell>
          <cell r="AR13852">
            <v>5</v>
          </cell>
          <cell r="AS13852">
            <v>0</v>
          </cell>
          <cell r="AT13852">
            <v>0</v>
          </cell>
          <cell r="AU13852">
            <v>0</v>
          </cell>
          <cell r="AV13852" t="str">
            <v>VIABLE</v>
          </cell>
        </row>
        <row r="13853">
          <cell r="AP13853">
            <v>294018</v>
          </cell>
          <cell r="AQ13853">
            <v>5001853</v>
          </cell>
          <cell r="AR13853">
            <v>5</v>
          </cell>
          <cell r="AS13853">
            <v>0</v>
          </cell>
          <cell r="AT13853">
            <v>0</v>
          </cell>
          <cell r="AU13853">
            <v>0</v>
          </cell>
          <cell r="AV13853" t="str">
            <v>VIABLE</v>
          </cell>
        </row>
        <row r="13854">
          <cell r="AP13854">
            <v>293622</v>
          </cell>
          <cell r="AQ13854">
            <v>5001709</v>
          </cell>
          <cell r="AR13854">
            <v>5</v>
          </cell>
          <cell r="AS13854">
            <v>0</v>
          </cell>
          <cell r="AT13854">
            <v>0</v>
          </cell>
          <cell r="AU13854">
            <v>0</v>
          </cell>
          <cell r="AV13854" t="str">
            <v>VIABLE</v>
          </cell>
        </row>
        <row r="13855">
          <cell r="AP13855">
            <v>293685</v>
          </cell>
          <cell r="AQ13855">
            <v>5001733</v>
          </cell>
          <cell r="AR13855">
            <v>5</v>
          </cell>
          <cell r="AS13855">
            <v>0</v>
          </cell>
          <cell r="AT13855">
            <v>0</v>
          </cell>
          <cell r="AU13855">
            <v>0</v>
          </cell>
          <cell r="AV13855" t="str">
            <v>VIABLE</v>
          </cell>
        </row>
        <row r="13856">
          <cell r="AP13856">
            <v>293901</v>
          </cell>
          <cell r="AQ13856">
            <v>5001812</v>
          </cell>
          <cell r="AR13856">
            <v>5</v>
          </cell>
          <cell r="AS13856">
            <v>0</v>
          </cell>
          <cell r="AT13856">
            <v>0</v>
          </cell>
          <cell r="AU13856">
            <v>0</v>
          </cell>
          <cell r="AV13856" t="str">
            <v>VIABLE</v>
          </cell>
        </row>
        <row r="13857">
          <cell r="AP13857">
            <v>91016745</v>
          </cell>
          <cell r="AQ13857">
            <v>5000376</v>
          </cell>
          <cell r="AR13857">
            <v>5</v>
          </cell>
          <cell r="AS13857">
            <v>42766</v>
          </cell>
          <cell r="AT13857" t="str">
            <v>SD Reservado Mantenimiento Rutinario IDU Circuito Movilidad EJECUCION SITP 2016 -</v>
          </cell>
          <cell r="AU13857">
            <v>0</v>
          </cell>
          <cell r="AV13857" t="str">
            <v>IDU SITP 2016</v>
          </cell>
        </row>
        <row r="13858">
          <cell r="AP13858">
            <v>290826</v>
          </cell>
          <cell r="AQ13858">
            <v>5000373</v>
          </cell>
          <cell r="AR13858">
            <v>5</v>
          </cell>
          <cell r="AS13858">
            <v>42667</v>
          </cell>
          <cell r="AT13858" t="str">
            <v>SD Terminado Mantenimiento Periódico UAERMV Circuito Movilidad SD Intervenida 29/10/2012 Reporte depuración ejecución UMV-Anden1-3 Calzada2-POLIZA ESTABILIDAD ACTIVA</v>
          </cell>
          <cell r="AU13858">
            <v>43334</v>
          </cell>
          <cell r="AV13858" t="str">
            <v>VIABLE</v>
          </cell>
        </row>
        <row r="13859">
          <cell r="AP13859">
            <v>531552</v>
          </cell>
          <cell r="AQ13859">
            <v>5008073</v>
          </cell>
          <cell r="AR13859">
            <v>5</v>
          </cell>
          <cell r="AS13859">
            <v>42667</v>
          </cell>
          <cell r="AT13859" t="str">
            <v>SD Terminado Mantenimiento Periódico UAERMV Circuito Movilidad SD Intervenida 29/10/2012 Reporte depuración ejecución UMV-Anden 1, Calzada 2, Anden 3-POLIZA ESTABILIDAD ACTIVA</v>
          </cell>
          <cell r="AU13859">
            <v>0</v>
          </cell>
          <cell r="AV13859" t="str">
            <v>VIABLE</v>
          </cell>
        </row>
        <row r="13860">
          <cell r="AP13860">
            <v>91016614</v>
          </cell>
          <cell r="AQ13860">
            <v>5000924</v>
          </cell>
          <cell r="AR13860">
            <v>5</v>
          </cell>
          <cell r="AS13860">
            <v>42766</v>
          </cell>
          <cell r="AT13860" t="str">
            <v>SD Reservado Mantenimiento Rutinario IDU Local EJECUCION SITP 2016 -</v>
          </cell>
          <cell r="AU13860">
            <v>0</v>
          </cell>
          <cell r="AV13860" t="str">
            <v>IDU SITP 2016</v>
          </cell>
        </row>
        <row r="13861">
          <cell r="AP13861">
            <v>298221</v>
          </cell>
          <cell r="AQ13861">
            <v>5003743</v>
          </cell>
          <cell r="AR13861">
            <v>5</v>
          </cell>
          <cell r="AS13861">
            <v>0</v>
          </cell>
          <cell r="AT13861">
            <v>0</v>
          </cell>
          <cell r="AU13861">
            <v>0</v>
          </cell>
          <cell r="AV13861" t="str">
            <v>VIABLE</v>
          </cell>
        </row>
        <row r="13862">
          <cell r="AP13862">
            <v>298116</v>
          </cell>
          <cell r="AQ13862">
            <v>5003701</v>
          </cell>
          <cell r="AR13862">
            <v>5</v>
          </cell>
          <cell r="AS13862">
            <v>0</v>
          </cell>
          <cell r="AT13862">
            <v>0</v>
          </cell>
          <cell r="AU13862">
            <v>0</v>
          </cell>
          <cell r="AV13862" t="str">
            <v>VIABLE</v>
          </cell>
        </row>
        <row r="13863">
          <cell r="AP13863">
            <v>298323</v>
          </cell>
          <cell r="AQ13863">
            <v>5003791</v>
          </cell>
          <cell r="AR13863">
            <v>5</v>
          </cell>
          <cell r="AS13863">
            <v>0</v>
          </cell>
          <cell r="AT13863">
            <v>0</v>
          </cell>
          <cell r="AU13863">
            <v>0</v>
          </cell>
          <cell r="AV13863" t="str">
            <v>VIABLE</v>
          </cell>
        </row>
        <row r="13864">
          <cell r="AP13864">
            <v>298562</v>
          </cell>
          <cell r="AQ13864">
            <v>5003907</v>
          </cell>
          <cell r="AR13864">
            <v>5</v>
          </cell>
          <cell r="AS13864">
            <v>0</v>
          </cell>
          <cell r="AT13864">
            <v>0</v>
          </cell>
          <cell r="AU13864">
            <v>0</v>
          </cell>
          <cell r="AV13864" t="str">
            <v>VIABLE</v>
          </cell>
        </row>
        <row r="13865">
          <cell r="AP13865">
            <v>298344</v>
          </cell>
          <cell r="AQ13865">
            <v>5003804</v>
          </cell>
          <cell r="AR13865">
            <v>5</v>
          </cell>
          <cell r="AS13865">
            <v>0</v>
          </cell>
          <cell r="AT13865">
            <v>0</v>
          </cell>
          <cell r="AU13865">
            <v>0</v>
          </cell>
          <cell r="AV13865" t="str">
            <v>VIABLE</v>
          </cell>
        </row>
        <row r="13866">
          <cell r="AP13866">
            <v>298826</v>
          </cell>
          <cell r="AQ13866">
            <v>5004024</v>
          </cell>
          <cell r="AR13866">
            <v>5</v>
          </cell>
          <cell r="AS13866">
            <v>0</v>
          </cell>
          <cell r="AT13866">
            <v>0</v>
          </cell>
          <cell r="AU13866">
            <v>0</v>
          </cell>
          <cell r="AV13866" t="str">
            <v>VIABLE</v>
          </cell>
        </row>
        <row r="13867">
          <cell r="AP13867">
            <v>298095</v>
          </cell>
          <cell r="AQ13867">
            <v>5003690</v>
          </cell>
          <cell r="AR13867">
            <v>5</v>
          </cell>
          <cell r="AS13867">
            <v>0</v>
          </cell>
          <cell r="AT13867">
            <v>0</v>
          </cell>
          <cell r="AU13867">
            <v>0</v>
          </cell>
          <cell r="AV13867" t="str">
            <v>VIABLE</v>
          </cell>
        </row>
        <row r="13868">
          <cell r="AP13868">
            <v>298170</v>
          </cell>
          <cell r="AQ13868">
            <v>5003723</v>
          </cell>
          <cell r="AR13868">
            <v>5</v>
          </cell>
          <cell r="AS13868">
            <v>0</v>
          </cell>
          <cell r="AT13868">
            <v>0</v>
          </cell>
          <cell r="AU13868">
            <v>0</v>
          </cell>
          <cell r="AV13868" t="str">
            <v>VIABLE</v>
          </cell>
        </row>
        <row r="13869">
          <cell r="AP13869">
            <v>298622</v>
          </cell>
          <cell r="AQ13869">
            <v>5003938</v>
          </cell>
          <cell r="AR13869">
            <v>5</v>
          </cell>
          <cell r="AS13869">
            <v>0</v>
          </cell>
          <cell r="AT13869">
            <v>0</v>
          </cell>
          <cell r="AU13869">
            <v>0</v>
          </cell>
          <cell r="AV13869" t="str">
            <v>VIABLE</v>
          </cell>
        </row>
        <row r="13870">
          <cell r="AP13870">
            <v>298867</v>
          </cell>
          <cell r="AQ13870">
            <v>5004045</v>
          </cell>
          <cell r="AR13870">
            <v>5</v>
          </cell>
          <cell r="AS13870">
            <v>0</v>
          </cell>
          <cell r="AT13870">
            <v>0</v>
          </cell>
          <cell r="AU13870">
            <v>0</v>
          </cell>
          <cell r="AV13870" t="str">
            <v>VIABLE</v>
          </cell>
        </row>
        <row r="13871">
          <cell r="AP13871">
            <v>298206</v>
          </cell>
          <cell r="AQ13871">
            <v>5003736</v>
          </cell>
          <cell r="AR13871">
            <v>5</v>
          </cell>
          <cell r="AS13871">
            <v>0</v>
          </cell>
          <cell r="AT13871">
            <v>0</v>
          </cell>
          <cell r="AU13871">
            <v>0</v>
          </cell>
          <cell r="AV13871" t="str">
            <v>VIABLE</v>
          </cell>
        </row>
        <row r="13872">
          <cell r="AP13872">
            <v>298394</v>
          </cell>
          <cell r="AQ13872">
            <v>5003825</v>
          </cell>
          <cell r="AR13872">
            <v>5</v>
          </cell>
          <cell r="AS13872">
            <v>0</v>
          </cell>
          <cell r="AT13872">
            <v>0</v>
          </cell>
          <cell r="AU13872">
            <v>0</v>
          </cell>
          <cell r="AV13872" t="str">
            <v>VIABLE</v>
          </cell>
        </row>
        <row r="13873">
          <cell r="AP13873">
            <v>298053</v>
          </cell>
          <cell r="AQ13873">
            <v>5003673</v>
          </cell>
          <cell r="AR13873">
            <v>5</v>
          </cell>
          <cell r="AS13873">
            <v>0</v>
          </cell>
          <cell r="AT13873">
            <v>0</v>
          </cell>
          <cell r="AU13873">
            <v>0</v>
          </cell>
          <cell r="AV13873" t="str">
            <v>VIABLE</v>
          </cell>
        </row>
        <row r="13874">
          <cell r="AP13874">
            <v>298251</v>
          </cell>
          <cell r="AQ13874">
            <v>5003756</v>
          </cell>
          <cell r="AR13874">
            <v>5</v>
          </cell>
          <cell r="AS13874">
            <v>0</v>
          </cell>
          <cell r="AT13874">
            <v>0</v>
          </cell>
          <cell r="AU13874">
            <v>0</v>
          </cell>
          <cell r="AV13874" t="str">
            <v>VIABLE</v>
          </cell>
        </row>
        <row r="13875">
          <cell r="AP13875">
            <v>298739</v>
          </cell>
          <cell r="AQ13875">
            <v>5003983</v>
          </cell>
          <cell r="AR13875">
            <v>5</v>
          </cell>
          <cell r="AS13875">
            <v>0</v>
          </cell>
          <cell r="AT13875">
            <v>0</v>
          </cell>
          <cell r="AU13875">
            <v>0</v>
          </cell>
          <cell r="AV13875" t="str">
            <v>VIABLE</v>
          </cell>
        </row>
        <row r="13876">
          <cell r="AP13876">
            <v>298805</v>
          </cell>
          <cell r="AQ13876">
            <v>5004012</v>
          </cell>
          <cell r="AR13876">
            <v>5</v>
          </cell>
          <cell r="AS13876">
            <v>0</v>
          </cell>
          <cell r="AT13876">
            <v>0</v>
          </cell>
          <cell r="AU13876">
            <v>0</v>
          </cell>
          <cell r="AV13876" t="str">
            <v>VIABLE</v>
          </cell>
        </row>
        <row r="13877">
          <cell r="AP13877">
            <v>298637</v>
          </cell>
          <cell r="AQ13877">
            <v>5003943</v>
          </cell>
          <cell r="AR13877">
            <v>5</v>
          </cell>
          <cell r="AS13877">
            <v>0</v>
          </cell>
          <cell r="AT13877">
            <v>0</v>
          </cell>
          <cell r="AU13877">
            <v>0</v>
          </cell>
          <cell r="AV13877" t="str">
            <v>VIABLE</v>
          </cell>
        </row>
        <row r="13878">
          <cell r="AP13878">
            <v>298269</v>
          </cell>
          <cell r="AQ13878">
            <v>5003764</v>
          </cell>
          <cell r="AR13878">
            <v>5</v>
          </cell>
          <cell r="AS13878">
            <v>0</v>
          </cell>
          <cell r="AT13878">
            <v>0</v>
          </cell>
          <cell r="AU13878">
            <v>0</v>
          </cell>
          <cell r="AV13878" t="str">
            <v>VIABLE</v>
          </cell>
        </row>
        <row r="13879">
          <cell r="AP13879">
            <v>298391</v>
          </cell>
          <cell r="AQ13879">
            <v>5003822</v>
          </cell>
          <cell r="AR13879">
            <v>5</v>
          </cell>
          <cell r="AS13879">
            <v>0</v>
          </cell>
          <cell r="AT13879">
            <v>0</v>
          </cell>
          <cell r="AU13879">
            <v>0</v>
          </cell>
          <cell r="AV13879" t="str">
            <v>VIABLE</v>
          </cell>
        </row>
        <row r="13880">
          <cell r="AP13880">
            <v>298487</v>
          </cell>
          <cell r="AQ13880">
            <v>5003869</v>
          </cell>
          <cell r="AR13880">
            <v>5</v>
          </cell>
          <cell r="AS13880">
            <v>0</v>
          </cell>
          <cell r="AT13880">
            <v>0</v>
          </cell>
          <cell r="AU13880">
            <v>0</v>
          </cell>
          <cell r="AV13880" t="str">
            <v>VIABLE</v>
          </cell>
        </row>
        <row r="13881">
          <cell r="AP13881">
            <v>298903</v>
          </cell>
          <cell r="AQ13881">
            <v>5004067</v>
          </cell>
          <cell r="AR13881">
            <v>5</v>
          </cell>
          <cell r="AS13881">
            <v>0</v>
          </cell>
          <cell r="AT13881">
            <v>0</v>
          </cell>
          <cell r="AU13881">
            <v>0</v>
          </cell>
          <cell r="AV13881" t="str">
            <v>VIABLE</v>
          </cell>
        </row>
        <row r="13882">
          <cell r="AP13882">
            <v>298891</v>
          </cell>
          <cell r="AQ13882">
            <v>5004060</v>
          </cell>
          <cell r="AR13882">
            <v>5</v>
          </cell>
          <cell r="AS13882">
            <v>0</v>
          </cell>
          <cell r="AT13882">
            <v>0</v>
          </cell>
          <cell r="AU13882">
            <v>0</v>
          </cell>
          <cell r="AV13882" t="str">
            <v>VIABLE</v>
          </cell>
        </row>
        <row r="13883">
          <cell r="AP13883">
            <v>304607</v>
          </cell>
          <cell r="AQ13883">
            <v>5006550</v>
          </cell>
          <cell r="AR13883">
            <v>5</v>
          </cell>
          <cell r="AS13883">
            <v>0</v>
          </cell>
          <cell r="AT13883">
            <v>0</v>
          </cell>
          <cell r="AU13883">
            <v>0</v>
          </cell>
          <cell r="AV13883" t="str">
            <v>VIABLE</v>
          </cell>
        </row>
        <row r="13884">
          <cell r="AP13884">
            <v>471307</v>
          </cell>
          <cell r="AQ13884">
            <v>5007831</v>
          </cell>
          <cell r="AR13884">
            <v>5</v>
          </cell>
          <cell r="AS13884">
            <v>0</v>
          </cell>
          <cell r="AT13884">
            <v>0</v>
          </cell>
          <cell r="AU13884">
            <v>0</v>
          </cell>
          <cell r="AV13884" t="str">
            <v>VIABLE</v>
          </cell>
        </row>
        <row r="13885">
          <cell r="AP13885">
            <v>304463</v>
          </cell>
          <cell r="AQ13885">
            <v>5006500</v>
          </cell>
          <cell r="AR13885">
            <v>5</v>
          </cell>
          <cell r="AS13885">
            <v>0</v>
          </cell>
          <cell r="AT13885">
            <v>0</v>
          </cell>
          <cell r="AU13885">
            <v>0</v>
          </cell>
          <cell r="AV13885" t="str">
            <v>VIABLE</v>
          </cell>
        </row>
        <row r="13886">
          <cell r="AP13886">
            <v>304235</v>
          </cell>
          <cell r="AQ13886">
            <v>5006409</v>
          </cell>
          <cell r="AR13886">
            <v>5</v>
          </cell>
          <cell r="AS13886">
            <v>0</v>
          </cell>
          <cell r="AT13886">
            <v>0</v>
          </cell>
          <cell r="AU13886">
            <v>0</v>
          </cell>
          <cell r="AV13886" t="str">
            <v>VIABLE</v>
          </cell>
        </row>
        <row r="13887">
          <cell r="AP13887">
            <v>304526</v>
          </cell>
          <cell r="AQ13887">
            <v>5006522</v>
          </cell>
          <cell r="AR13887">
            <v>5</v>
          </cell>
          <cell r="AS13887">
            <v>0</v>
          </cell>
          <cell r="AT13887">
            <v>0</v>
          </cell>
          <cell r="AU13887">
            <v>0</v>
          </cell>
          <cell r="AV13887" t="str">
            <v>VIABLE</v>
          </cell>
        </row>
        <row r="13888">
          <cell r="AP13888">
            <v>304844</v>
          </cell>
          <cell r="AQ13888">
            <v>5006649</v>
          </cell>
          <cell r="AR13888">
            <v>5</v>
          </cell>
          <cell r="AS13888">
            <v>0</v>
          </cell>
          <cell r="AT13888">
            <v>0</v>
          </cell>
          <cell r="AU13888">
            <v>0</v>
          </cell>
          <cell r="AV13888" t="str">
            <v>VIABLE</v>
          </cell>
        </row>
        <row r="13889">
          <cell r="AP13889">
            <v>304319</v>
          </cell>
          <cell r="AQ13889">
            <v>5006446</v>
          </cell>
          <cell r="AR13889">
            <v>5</v>
          </cell>
          <cell r="AS13889">
            <v>0</v>
          </cell>
          <cell r="AT13889">
            <v>0</v>
          </cell>
          <cell r="AU13889">
            <v>0</v>
          </cell>
          <cell r="AV13889" t="str">
            <v>VIABLE</v>
          </cell>
        </row>
        <row r="13890">
          <cell r="AP13890">
            <v>304664</v>
          </cell>
          <cell r="AQ13890">
            <v>5006572</v>
          </cell>
          <cell r="AR13890">
            <v>5</v>
          </cell>
          <cell r="AS13890">
            <v>0</v>
          </cell>
          <cell r="AT13890">
            <v>0</v>
          </cell>
          <cell r="AU13890">
            <v>0</v>
          </cell>
          <cell r="AV13890" t="str">
            <v>VIABLE</v>
          </cell>
        </row>
        <row r="13891">
          <cell r="AP13891">
            <v>471306</v>
          </cell>
          <cell r="AQ13891">
            <v>5007830</v>
          </cell>
          <cell r="AR13891">
            <v>5</v>
          </cell>
          <cell r="AS13891">
            <v>0</v>
          </cell>
          <cell r="AT13891">
            <v>0</v>
          </cell>
          <cell r="AU13891">
            <v>0</v>
          </cell>
          <cell r="AV13891" t="str">
            <v>VIABLE</v>
          </cell>
        </row>
        <row r="13892">
          <cell r="AP13892">
            <v>304904</v>
          </cell>
          <cell r="AQ13892">
            <v>5006673</v>
          </cell>
          <cell r="AR13892">
            <v>5</v>
          </cell>
          <cell r="AS13892">
            <v>0</v>
          </cell>
          <cell r="AT13892">
            <v>0</v>
          </cell>
          <cell r="AU13892">
            <v>0</v>
          </cell>
          <cell r="AV13892" t="str">
            <v>VIABLE</v>
          </cell>
        </row>
        <row r="13893">
          <cell r="AP13893">
            <v>471305</v>
          </cell>
          <cell r="AQ13893">
            <v>5007829</v>
          </cell>
          <cell r="AR13893">
            <v>5</v>
          </cell>
          <cell r="AS13893">
            <v>0</v>
          </cell>
          <cell r="AT13893">
            <v>0</v>
          </cell>
          <cell r="AU13893">
            <v>0</v>
          </cell>
          <cell r="AV13893" t="str">
            <v>VIABLE</v>
          </cell>
        </row>
        <row r="13894">
          <cell r="AP13894">
            <v>304856</v>
          </cell>
          <cell r="AQ13894">
            <v>5006656</v>
          </cell>
          <cell r="AR13894">
            <v>5</v>
          </cell>
          <cell r="AS13894">
            <v>0</v>
          </cell>
          <cell r="AT13894">
            <v>0</v>
          </cell>
          <cell r="AU13894">
            <v>0</v>
          </cell>
          <cell r="AV13894" t="str">
            <v>VIABLE</v>
          </cell>
        </row>
        <row r="13895">
          <cell r="AP13895">
            <v>304247</v>
          </cell>
          <cell r="AQ13895">
            <v>5006414</v>
          </cell>
          <cell r="AR13895">
            <v>5</v>
          </cell>
          <cell r="AS13895">
            <v>0</v>
          </cell>
          <cell r="AT13895">
            <v>0</v>
          </cell>
          <cell r="AU13895">
            <v>0</v>
          </cell>
          <cell r="AV13895" t="str">
            <v>VIABLE</v>
          </cell>
        </row>
        <row r="13896">
          <cell r="AP13896">
            <v>304400</v>
          </cell>
          <cell r="AQ13896">
            <v>5006479</v>
          </cell>
          <cell r="AR13896">
            <v>5</v>
          </cell>
          <cell r="AS13896">
            <v>0</v>
          </cell>
          <cell r="AT13896">
            <v>0</v>
          </cell>
          <cell r="AU13896">
            <v>0</v>
          </cell>
          <cell r="AV13896" t="str">
            <v>VIABLE</v>
          </cell>
        </row>
        <row r="13897">
          <cell r="AP13897">
            <v>290817</v>
          </cell>
          <cell r="AQ13897">
            <v>5000365</v>
          </cell>
          <cell r="AR13897">
            <v>5</v>
          </cell>
          <cell r="AS13897">
            <v>42766</v>
          </cell>
          <cell r="AT13897" t="str">
            <v>SD Reservado Mantenimiento Rutinario IDU Circuito Movilidad EJECUCION SITP 2016 -</v>
          </cell>
          <cell r="AU13897">
            <v>0</v>
          </cell>
          <cell r="AV13897" t="str">
            <v>IDU SITP 2016</v>
          </cell>
        </row>
        <row r="13898">
          <cell r="AP13898">
            <v>290796</v>
          </cell>
          <cell r="AQ13898">
            <v>5000349</v>
          </cell>
          <cell r="AR13898">
            <v>5</v>
          </cell>
          <cell r="AS13898">
            <v>0</v>
          </cell>
          <cell r="AT13898">
            <v>0</v>
          </cell>
          <cell r="AU13898">
            <v>0</v>
          </cell>
          <cell r="AV13898" t="str">
            <v>VIABLE</v>
          </cell>
        </row>
        <row r="13899">
          <cell r="AP13899">
            <v>902530</v>
          </cell>
          <cell r="AQ13899">
            <v>5008335</v>
          </cell>
          <cell r="AR13899">
            <v>5</v>
          </cell>
          <cell r="AS13899">
            <v>42766</v>
          </cell>
          <cell r="AT13899" t="str">
            <v>SD Reservado Mantenimiento Rutinario IDU Circuito Movilidad EJECUCION SITP 2016 -</v>
          </cell>
          <cell r="AU13899">
            <v>0</v>
          </cell>
          <cell r="AV13899" t="str">
            <v>IDU SITP 2016</v>
          </cell>
        </row>
        <row r="13900">
          <cell r="AP13900">
            <v>901754</v>
          </cell>
          <cell r="AQ13900">
            <v>5008321</v>
          </cell>
          <cell r="AR13900">
            <v>5</v>
          </cell>
          <cell r="AS13900">
            <v>0</v>
          </cell>
          <cell r="AT13900">
            <v>0</v>
          </cell>
          <cell r="AU13900">
            <v>0</v>
          </cell>
          <cell r="AV13900" t="str">
            <v>VIABLE</v>
          </cell>
        </row>
        <row r="13901">
          <cell r="AP13901">
            <v>290805</v>
          </cell>
          <cell r="AQ13901">
            <v>5000354</v>
          </cell>
          <cell r="AR13901">
            <v>5</v>
          </cell>
          <cell r="AS13901">
            <v>0</v>
          </cell>
          <cell r="AT13901">
            <v>0</v>
          </cell>
          <cell r="AU13901">
            <v>0</v>
          </cell>
          <cell r="AV13901" t="str">
            <v>VIABLE</v>
          </cell>
        </row>
        <row r="13902">
          <cell r="AP13902">
            <v>296147</v>
          </cell>
          <cell r="AQ13902">
            <v>5002845</v>
          </cell>
          <cell r="AR13902">
            <v>5</v>
          </cell>
          <cell r="AS13902">
            <v>0</v>
          </cell>
          <cell r="AT13902">
            <v>0</v>
          </cell>
          <cell r="AU13902">
            <v>0</v>
          </cell>
          <cell r="AV13902" t="str">
            <v>VIABLE</v>
          </cell>
        </row>
        <row r="13903">
          <cell r="AP13903">
            <v>295544</v>
          </cell>
          <cell r="AQ13903">
            <v>5002530</v>
          </cell>
          <cell r="AR13903">
            <v>5</v>
          </cell>
          <cell r="AS13903">
            <v>0</v>
          </cell>
          <cell r="AT13903">
            <v>0</v>
          </cell>
          <cell r="AU13903">
            <v>0</v>
          </cell>
          <cell r="AV13903" t="str">
            <v>VIABLE</v>
          </cell>
        </row>
        <row r="13904">
          <cell r="AP13904">
            <v>295777</v>
          </cell>
          <cell r="AQ13904">
            <v>5002657</v>
          </cell>
          <cell r="AR13904">
            <v>5</v>
          </cell>
          <cell r="AS13904">
            <v>0</v>
          </cell>
          <cell r="AT13904">
            <v>0</v>
          </cell>
          <cell r="AU13904">
            <v>0</v>
          </cell>
          <cell r="AV13904" t="str">
            <v>VIABLE</v>
          </cell>
        </row>
        <row r="13905">
          <cell r="AP13905">
            <v>295669</v>
          </cell>
          <cell r="AQ13905">
            <v>5002599</v>
          </cell>
          <cell r="AR13905">
            <v>5</v>
          </cell>
          <cell r="AS13905">
            <v>0</v>
          </cell>
          <cell r="AT13905">
            <v>0</v>
          </cell>
          <cell r="AU13905">
            <v>0</v>
          </cell>
          <cell r="AV13905" t="str">
            <v>VIABLE</v>
          </cell>
        </row>
        <row r="13906">
          <cell r="AP13906">
            <v>295997</v>
          </cell>
          <cell r="AQ13906">
            <v>5002755</v>
          </cell>
          <cell r="AR13906">
            <v>5</v>
          </cell>
          <cell r="AS13906">
            <v>0</v>
          </cell>
          <cell r="AT13906">
            <v>0</v>
          </cell>
          <cell r="AU13906">
            <v>0</v>
          </cell>
          <cell r="AV13906" t="str">
            <v>VIABLE</v>
          </cell>
        </row>
        <row r="13907">
          <cell r="AP13907">
            <v>296331</v>
          </cell>
          <cell r="AQ13907">
            <v>5002942</v>
          </cell>
          <cell r="AR13907">
            <v>5</v>
          </cell>
          <cell r="AS13907">
            <v>0</v>
          </cell>
          <cell r="AT13907">
            <v>0</v>
          </cell>
          <cell r="AU13907">
            <v>0</v>
          </cell>
          <cell r="AV13907" t="str">
            <v>VIABLE</v>
          </cell>
        </row>
        <row r="13908">
          <cell r="AP13908">
            <v>530495</v>
          </cell>
          <cell r="AQ13908">
            <v>5007934</v>
          </cell>
          <cell r="AR13908">
            <v>5</v>
          </cell>
          <cell r="AS13908">
            <v>0</v>
          </cell>
          <cell r="AT13908">
            <v>0</v>
          </cell>
          <cell r="AU13908">
            <v>0</v>
          </cell>
          <cell r="AV13908" t="str">
            <v>VIABLE</v>
          </cell>
        </row>
        <row r="13909">
          <cell r="AP13909">
            <v>531647</v>
          </cell>
          <cell r="AQ13909">
            <v>5008115</v>
          </cell>
          <cell r="AR13909">
            <v>5</v>
          </cell>
          <cell r="AS13909">
            <v>42313</v>
          </cell>
          <cell r="AT13909" t="str">
            <v>IDU-72-2008 Terminado Construcción IDU Circuito Movilidad  -Calzada2-POLIZA ESTABILIDAD ACTIVA</v>
          </cell>
          <cell r="AU13909">
            <v>0</v>
          </cell>
          <cell r="AV13909" t="str">
            <v>POLIZA</v>
          </cell>
        </row>
        <row r="13910">
          <cell r="AP13910">
            <v>300587</v>
          </cell>
          <cell r="AQ13910">
            <v>5004804</v>
          </cell>
          <cell r="AR13910">
            <v>5</v>
          </cell>
          <cell r="AS13910">
            <v>42313</v>
          </cell>
          <cell r="AT13910" t="str">
            <v>IDU-72-2008 Terminado Construcción IDU Circuito Movilidad  -Calzada2-POLIZA ESTABILIDAD ACTIVA</v>
          </cell>
          <cell r="AU13910">
            <v>43307</v>
          </cell>
          <cell r="AV13910" t="str">
            <v>POLIZA</v>
          </cell>
        </row>
        <row r="13911">
          <cell r="AP13911">
            <v>303974</v>
          </cell>
          <cell r="AQ13911">
            <v>5006305</v>
          </cell>
          <cell r="AR13911">
            <v>5</v>
          </cell>
          <cell r="AS13911">
            <v>0</v>
          </cell>
          <cell r="AT13911">
            <v>0</v>
          </cell>
          <cell r="AU13911">
            <v>0</v>
          </cell>
          <cell r="AV13911" t="str">
            <v>VIABLE</v>
          </cell>
        </row>
        <row r="13912">
          <cell r="AP13912">
            <v>301853</v>
          </cell>
          <cell r="AQ13912">
            <v>5005398</v>
          </cell>
          <cell r="AR13912">
            <v>5</v>
          </cell>
          <cell r="AS13912">
            <v>42912</v>
          </cell>
          <cell r="AT13912" t="str">
            <v>Anden1-3 Calzada2-POLIZA ESTABILIDAD ACTIVA</v>
          </cell>
          <cell r="AU13912">
            <v>0</v>
          </cell>
          <cell r="AV13912" t="str">
            <v>POLIZA</v>
          </cell>
        </row>
        <row r="13913">
          <cell r="AP13913">
            <v>303767</v>
          </cell>
          <cell r="AQ13913">
            <v>5006226</v>
          </cell>
          <cell r="AR13913">
            <v>5</v>
          </cell>
          <cell r="AS13913">
            <v>0</v>
          </cell>
          <cell r="AT13913">
            <v>0</v>
          </cell>
          <cell r="AU13913">
            <v>0</v>
          </cell>
          <cell r="AV13913" t="str">
            <v>VIABLE</v>
          </cell>
        </row>
        <row r="13914">
          <cell r="AP13914">
            <v>300906</v>
          </cell>
          <cell r="AQ13914">
            <v>5004953</v>
          </cell>
          <cell r="AR13914">
            <v>5</v>
          </cell>
          <cell r="AS13914">
            <v>42313</v>
          </cell>
          <cell r="AT13914" t="str">
            <v>IDU-72-2008 Terminado Construcción IDU Circuito Movilidad  -Calzada2-POLIZA ESTABILIDAD ACTIVA</v>
          </cell>
          <cell r="AU13914">
            <v>43307</v>
          </cell>
          <cell r="AV13914" t="str">
            <v>POLIZA</v>
          </cell>
        </row>
        <row r="13915">
          <cell r="AP13915">
            <v>301577</v>
          </cell>
          <cell r="AQ13915">
            <v>5005275</v>
          </cell>
          <cell r="AR13915">
            <v>5</v>
          </cell>
          <cell r="AS13915">
            <v>42912</v>
          </cell>
          <cell r="AT13915" t="str">
            <v>Anden1-3 Calzada2-POLIZA ESTABILIDAD ACTIVA</v>
          </cell>
          <cell r="AU13915">
            <v>0</v>
          </cell>
          <cell r="AV13915" t="str">
            <v>POLIZA</v>
          </cell>
        </row>
        <row r="13916">
          <cell r="AP13916">
            <v>301067</v>
          </cell>
          <cell r="AQ13916">
            <v>5005036</v>
          </cell>
          <cell r="AR13916">
            <v>5</v>
          </cell>
          <cell r="AS13916">
            <v>42313</v>
          </cell>
          <cell r="AT13916" t="str">
            <v>IDU-72-2008 Terminado Construcción IDU Circuito Movilidad  -Calzada2-POLIZA ESTABILIDAD ACTIVA</v>
          </cell>
          <cell r="AU13916">
            <v>43307</v>
          </cell>
          <cell r="AV13916" t="str">
            <v>POLIZA</v>
          </cell>
        </row>
        <row r="13917">
          <cell r="AP13917">
            <v>301259</v>
          </cell>
          <cell r="AQ13917">
            <v>5005131</v>
          </cell>
          <cell r="AR13917">
            <v>5</v>
          </cell>
          <cell r="AS13917">
            <v>42313</v>
          </cell>
          <cell r="AT13917" t="str">
            <v>IDU-72-2008 Terminado Construcción IDU Circuito Movilidad  -Calzada2-POLIZA ESTABILIDAD ACTIVA</v>
          </cell>
          <cell r="AU13917">
            <v>43307</v>
          </cell>
          <cell r="AV13917" t="str">
            <v>POLIZA</v>
          </cell>
        </row>
        <row r="13918">
          <cell r="AP13918">
            <v>303398</v>
          </cell>
          <cell r="AQ13918">
            <v>5006077</v>
          </cell>
          <cell r="AR13918">
            <v>5</v>
          </cell>
          <cell r="AS13918">
            <v>0</v>
          </cell>
          <cell r="AT13918">
            <v>0</v>
          </cell>
          <cell r="AU13918">
            <v>0</v>
          </cell>
          <cell r="AV13918" t="str">
            <v>POLIZA</v>
          </cell>
        </row>
        <row r="13919">
          <cell r="AP13919">
            <v>302945</v>
          </cell>
          <cell r="AQ13919">
            <v>5005896</v>
          </cell>
          <cell r="AR13919">
            <v>5</v>
          </cell>
          <cell r="AS13919">
            <v>0</v>
          </cell>
          <cell r="AT13919">
            <v>0</v>
          </cell>
          <cell r="AU13919">
            <v>0</v>
          </cell>
          <cell r="AV13919" t="str">
            <v>VIABLE</v>
          </cell>
        </row>
        <row r="13920">
          <cell r="AP13920">
            <v>301673</v>
          </cell>
          <cell r="AQ13920">
            <v>5005318</v>
          </cell>
          <cell r="AR13920">
            <v>5</v>
          </cell>
          <cell r="AS13920">
            <v>42912</v>
          </cell>
          <cell r="AT13920" t="str">
            <v>Anden1-3 Calzada2-POLIZA ESTABILIDAD ACTIVA</v>
          </cell>
          <cell r="AU13920">
            <v>0</v>
          </cell>
          <cell r="AV13920" t="str">
            <v>POLIZA</v>
          </cell>
        </row>
        <row r="13921">
          <cell r="AP13921">
            <v>295836</v>
          </cell>
          <cell r="AQ13921">
            <v>5002681</v>
          </cell>
          <cell r="AR13921">
            <v>5</v>
          </cell>
          <cell r="AS13921">
            <v>0</v>
          </cell>
          <cell r="AT13921">
            <v>0</v>
          </cell>
          <cell r="AU13921">
            <v>0</v>
          </cell>
          <cell r="AV13921" t="str">
            <v>VIABLE</v>
          </cell>
        </row>
        <row r="13922">
          <cell r="AP13922">
            <v>295295</v>
          </cell>
          <cell r="AQ13922">
            <v>5002426</v>
          </cell>
          <cell r="AR13922">
            <v>5</v>
          </cell>
          <cell r="AS13922">
            <v>0</v>
          </cell>
          <cell r="AT13922">
            <v>0</v>
          </cell>
          <cell r="AU13922">
            <v>0</v>
          </cell>
          <cell r="AV13922" t="str">
            <v>VIABLE</v>
          </cell>
        </row>
        <row r="13923">
          <cell r="AP13923">
            <v>295511</v>
          </cell>
          <cell r="AQ13923">
            <v>5002514</v>
          </cell>
          <cell r="AR13923">
            <v>5</v>
          </cell>
          <cell r="AS13923">
            <v>0</v>
          </cell>
          <cell r="AT13923">
            <v>0</v>
          </cell>
          <cell r="AU13923">
            <v>0</v>
          </cell>
          <cell r="AV13923" t="str">
            <v>VIABLE</v>
          </cell>
        </row>
        <row r="13924">
          <cell r="AP13924">
            <v>91022196</v>
          </cell>
          <cell r="AQ13924">
            <v>5009132</v>
          </cell>
          <cell r="AR13924">
            <v>5</v>
          </cell>
          <cell r="AS13924">
            <v>0</v>
          </cell>
          <cell r="AT13924">
            <v>0</v>
          </cell>
          <cell r="AU13924">
            <v>0</v>
          </cell>
          <cell r="AV13924" t="str">
            <v>VIABLE</v>
          </cell>
        </row>
        <row r="13925">
          <cell r="AP13925">
            <v>294909</v>
          </cell>
          <cell r="AQ13925">
            <v>5002267</v>
          </cell>
          <cell r="AR13925">
            <v>5</v>
          </cell>
          <cell r="AS13925">
            <v>0</v>
          </cell>
          <cell r="AT13925">
            <v>0</v>
          </cell>
          <cell r="AU13925">
            <v>0</v>
          </cell>
          <cell r="AV13925" t="str">
            <v>VIABLE</v>
          </cell>
        </row>
        <row r="13926">
          <cell r="AP13926">
            <v>295194</v>
          </cell>
          <cell r="AQ13926">
            <v>5002387</v>
          </cell>
          <cell r="AR13926">
            <v>5</v>
          </cell>
          <cell r="AS13926">
            <v>0</v>
          </cell>
          <cell r="AT13926">
            <v>0</v>
          </cell>
          <cell r="AU13926">
            <v>0</v>
          </cell>
          <cell r="AV13926" t="str">
            <v>VIABLE</v>
          </cell>
        </row>
        <row r="13927">
          <cell r="AP13927">
            <v>471285</v>
          </cell>
          <cell r="AQ13927">
            <v>5007803</v>
          </cell>
          <cell r="AR13927">
            <v>5</v>
          </cell>
          <cell r="AS13927">
            <v>42313</v>
          </cell>
          <cell r="AT13927" t="str">
            <v>IDU-1699-2014 Terminado Mantenimiento Periódico IDU Circuito Movilidad  -</v>
          </cell>
          <cell r="AU13927">
            <v>0</v>
          </cell>
          <cell r="AV13927" t="str">
            <v>VIABLE</v>
          </cell>
        </row>
        <row r="13928">
          <cell r="AP13928">
            <v>295256</v>
          </cell>
          <cell r="AQ13928">
            <v>5002410</v>
          </cell>
          <cell r="AR13928">
            <v>5</v>
          </cell>
          <cell r="AS13928">
            <v>0</v>
          </cell>
          <cell r="AT13928">
            <v>0</v>
          </cell>
          <cell r="AU13928">
            <v>0</v>
          </cell>
          <cell r="AV13928" t="str">
            <v>VIABLE</v>
          </cell>
        </row>
        <row r="13929">
          <cell r="AP13929">
            <v>91022198</v>
          </cell>
          <cell r="AQ13929">
            <v>5009147</v>
          </cell>
          <cell r="AR13929">
            <v>5</v>
          </cell>
          <cell r="AS13929">
            <v>0</v>
          </cell>
          <cell r="AT13929">
            <v>0</v>
          </cell>
          <cell r="AU13929">
            <v>0</v>
          </cell>
          <cell r="AV13929" t="str">
            <v>VIABLE</v>
          </cell>
        </row>
        <row r="13930">
          <cell r="AP13930">
            <v>295651</v>
          </cell>
          <cell r="AQ13930">
            <v>5002585</v>
          </cell>
          <cell r="AR13930">
            <v>5</v>
          </cell>
          <cell r="AS13930">
            <v>42313</v>
          </cell>
          <cell r="AT13930" t="str">
            <v>IDU-1699-2014 Terminado Mantenimiento Periódico IDU Circuito Movilidad  -</v>
          </cell>
          <cell r="AU13930">
            <v>0</v>
          </cell>
          <cell r="AV13930" t="str">
            <v>IDU CTO 1699</v>
          </cell>
        </row>
        <row r="13931">
          <cell r="AP13931">
            <v>294888</v>
          </cell>
          <cell r="AQ13931">
            <v>5002257</v>
          </cell>
          <cell r="AR13931">
            <v>5</v>
          </cell>
          <cell r="AS13931">
            <v>0</v>
          </cell>
          <cell r="AT13931">
            <v>0</v>
          </cell>
          <cell r="AU13931">
            <v>0</v>
          </cell>
          <cell r="AV13931" t="str">
            <v>VIABLE</v>
          </cell>
        </row>
        <row r="13932">
          <cell r="AP13932">
            <v>295268</v>
          </cell>
          <cell r="AQ13932">
            <v>5002414</v>
          </cell>
          <cell r="AR13932">
            <v>5</v>
          </cell>
          <cell r="AS13932">
            <v>0</v>
          </cell>
          <cell r="AT13932">
            <v>0</v>
          </cell>
          <cell r="AU13932">
            <v>0</v>
          </cell>
          <cell r="AV13932" t="str">
            <v>VIABLE</v>
          </cell>
        </row>
        <row r="13933">
          <cell r="AP13933">
            <v>294972</v>
          </cell>
          <cell r="AQ13933">
            <v>5002292</v>
          </cell>
          <cell r="AR13933">
            <v>5</v>
          </cell>
          <cell r="AS13933">
            <v>0</v>
          </cell>
          <cell r="AT13933">
            <v>0</v>
          </cell>
          <cell r="AU13933">
            <v>0</v>
          </cell>
          <cell r="AV13933" t="str">
            <v>VIABLE</v>
          </cell>
        </row>
        <row r="13934">
          <cell r="AP13934">
            <v>295113</v>
          </cell>
          <cell r="AQ13934">
            <v>5002351</v>
          </cell>
          <cell r="AR13934">
            <v>5</v>
          </cell>
          <cell r="AS13934">
            <v>0</v>
          </cell>
          <cell r="AT13934">
            <v>0</v>
          </cell>
          <cell r="AU13934">
            <v>0</v>
          </cell>
          <cell r="AV13934" t="str">
            <v>VIABLE</v>
          </cell>
        </row>
        <row r="13935">
          <cell r="AP13935">
            <v>294942</v>
          </cell>
          <cell r="AQ13935">
            <v>5002279</v>
          </cell>
          <cell r="AR13935">
            <v>5</v>
          </cell>
          <cell r="AS13935">
            <v>0</v>
          </cell>
          <cell r="AT13935">
            <v>0</v>
          </cell>
          <cell r="AU13935">
            <v>0</v>
          </cell>
          <cell r="AV13935" t="str">
            <v>VIABLE</v>
          </cell>
        </row>
        <row r="13936">
          <cell r="AP13936">
            <v>294867</v>
          </cell>
          <cell r="AQ13936">
            <v>5002246</v>
          </cell>
          <cell r="AR13936">
            <v>5</v>
          </cell>
          <cell r="AS13936">
            <v>0</v>
          </cell>
          <cell r="AT13936">
            <v>0</v>
          </cell>
          <cell r="AU13936">
            <v>0</v>
          </cell>
          <cell r="AV13936" t="str">
            <v>VIABLE</v>
          </cell>
        </row>
        <row r="13937">
          <cell r="AP13937">
            <v>294981</v>
          </cell>
          <cell r="AQ13937">
            <v>5002296</v>
          </cell>
          <cell r="AR13937">
            <v>5</v>
          </cell>
          <cell r="AS13937">
            <v>0</v>
          </cell>
          <cell r="AT13937">
            <v>0</v>
          </cell>
          <cell r="AU13937">
            <v>0</v>
          </cell>
          <cell r="AV13937" t="str">
            <v>VIABLE</v>
          </cell>
        </row>
        <row r="13938">
          <cell r="AP13938">
            <v>294963</v>
          </cell>
          <cell r="AQ13938">
            <v>5002288</v>
          </cell>
          <cell r="AR13938">
            <v>5</v>
          </cell>
          <cell r="AS13938">
            <v>0</v>
          </cell>
          <cell r="AT13938">
            <v>0</v>
          </cell>
          <cell r="AU13938">
            <v>0</v>
          </cell>
          <cell r="AV13938" t="str">
            <v>VIABLE</v>
          </cell>
        </row>
        <row r="13939">
          <cell r="AP13939">
            <v>295328</v>
          </cell>
          <cell r="AQ13939">
            <v>50007669</v>
          </cell>
          <cell r="AR13939">
            <v>5</v>
          </cell>
          <cell r="AS13939">
            <v>0</v>
          </cell>
          <cell r="AT13939">
            <v>0</v>
          </cell>
          <cell r="AU13939">
            <v>0</v>
          </cell>
          <cell r="AV13939" t="str">
            <v>VIABLE</v>
          </cell>
        </row>
        <row r="13940">
          <cell r="AP13940">
            <v>295023</v>
          </cell>
          <cell r="AQ13940">
            <v>5002311</v>
          </cell>
          <cell r="AR13940">
            <v>5</v>
          </cell>
          <cell r="AS13940">
            <v>0</v>
          </cell>
          <cell r="AT13940">
            <v>0</v>
          </cell>
          <cell r="AU13940">
            <v>0</v>
          </cell>
          <cell r="AV13940" t="str">
            <v>VIABLE</v>
          </cell>
        </row>
        <row r="13941">
          <cell r="AP13941">
            <v>91015918</v>
          </cell>
          <cell r="AQ13941">
            <v>50005065</v>
          </cell>
          <cell r="AR13941">
            <v>5</v>
          </cell>
          <cell r="AS13941">
            <v>0</v>
          </cell>
          <cell r="AT13941">
            <v>0</v>
          </cell>
          <cell r="AU13941">
            <v>0</v>
          </cell>
          <cell r="AV13941" t="str">
            <v>VIABLE</v>
          </cell>
        </row>
        <row r="13942">
          <cell r="AP13942">
            <v>294879</v>
          </cell>
          <cell r="AQ13942">
            <v>5002252</v>
          </cell>
          <cell r="AR13942">
            <v>5</v>
          </cell>
          <cell r="AS13942">
            <v>0</v>
          </cell>
          <cell r="AT13942">
            <v>0</v>
          </cell>
          <cell r="AU13942">
            <v>0</v>
          </cell>
          <cell r="AV13942" t="str">
            <v>VIABLE</v>
          </cell>
        </row>
        <row r="13943">
          <cell r="AP13943">
            <v>294966</v>
          </cell>
          <cell r="AQ13943">
            <v>5002289</v>
          </cell>
          <cell r="AR13943">
            <v>5</v>
          </cell>
          <cell r="AS13943">
            <v>0</v>
          </cell>
          <cell r="AT13943">
            <v>0</v>
          </cell>
          <cell r="AU13943">
            <v>0</v>
          </cell>
          <cell r="AV13943" t="str">
            <v>VIABLE</v>
          </cell>
        </row>
        <row r="13944">
          <cell r="AP13944">
            <v>294834</v>
          </cell>
          <cell r="AQ13944">
            <v>5002212</v>
          </cell>
          <cell r="AR13944">
            <v>5</v>
          </cell>
          <cell r="AS13944">
            <v>0</v>
          </cell>
          <cell r="AT13944">
            <v>0</v>
          </cell>
          <cell r="AU13944">
            <v>0</v>
          </cell>
          <cell r="AV13944" t="str">
            <v>VIABLE</v>
          </cell>
        </row>
        <row r="13945">
          <cell r="AP13945">
            <v>607176</v>
          </cell>
          <cell r="AQ13945">
            <v>5008378</v>
          </cell>
          <cell r="AR13945">
            <v>5</v>
          </cell>
          <cell r="AS13945">
            <v>0</v>
          </cell>
          <cell r="AT13945">
            <v>0</v>
          </cell>
          <cell r="AU13945">
            <v>0</v>
          </cell>
          <cell r="AV13945" t="str">
            <v>VIABLE</v>
          </cell>
        </row>
        <row r="13946">
          <cell r="AP13946">
            <v>600258</v>
          </cell>
          <cell r="AQ13946">
            <v>5002232</v>
          </cell>
          <cell r="AR13946">
            <v>5</v>
          </cell>
          <cell r="AS13946">
            <v>0</v>
          </cell>
          <cell r="AT13946">
            <v>0</v>
          </cell>
          <cell r="AU13946">
            <v>0</v>
          </cell>
          <cell r="AV13946" t="str">
            <v>VIABLE</v>
          </cell>
        </row>
        <row r="13947">
          <cell r="AP13947">
            <v>295403</v>
          </cell>
          <cell r="AQ13947">
            <v>5002473</v>
          </cell>
          <cell r="AR13947">
            <v>5</v>
          </cell>
          <cell r="AS13947">
            <v>42912</v>
          </cell>
          <cell r="AT13947" t="str">
            <v>Anden1-3 Calzada2-POLIZA ESTABILIDAD ACTIVA</v>
          </cell>
          <cell r="AU13947">
            <v>0</v>
          </cell>
          <cell r="AV13947" t="str">
            <v>POLIZA</v>
          </cell>
        </row>
        <row r="13948">
          <cell r="AP13948">
            <v>600255</v>
          </cell>
          <cell r="AQ13948">
            <v>5002222</v>
          </cell>
          <cell r="AR13948">
            <v>5</v>
          </cell>
          <cell r="AS13948">
            <v>0</v>
          </cell>
          <cell r="AT13948">
            <v>0</v>
          </cell>
          <cell r="AU13948">
            <v>0</v>
          </cell>
          <cell r="AV13948" t="str">
            <v>VIABLE</v>
          </cell>
        </row>
        <row r="13949">
          <cell r="AP13949">
            <v>291430</v>
          </cell>
          <cell r="AQ13949">
            <v>5000674</v>
          </cell>
          <cell r="AR13949">
            <v>5</v>
          </cell>
          <cell r="AS13949">
            <v>0</v>
          </cell>
          <cell r="AT13949">
            <v>0</v>
          </cell>
          <cell r="AU13949">
            <v>0</v>
          </cell>
          <cell r="AV13949" t="str">
            <v>VIABLE</v>
          </cell>
        </row>
        <row r="13950">
          <cell r="AP13950">
            <v>291971</v>
          </cell>
          <cell r="AQ13950">
            <v>5000925</v>
          </cell>
          <cell r="AR13950">
            <v>5</v>
          </cell>
          <cell r="AS13950">
            <v>0</v>
          </cell>
          <cell r="AT13950">
            <v>0</v>
          </cell>
          <cell r="AU13950">
            <v>0</v>
          </cell>
          <cell r="AV13950" t="str">
            <v>VIABLE</v>
          </cell>
        </row>
        <row r="13951">
          <cell r="AP13951">
            <v>291470</v>
          </cell>
          <cell r="AQ13951">
            <v>5000688</v>
          </cell>
          <cell r="AR13951">
            <v>5</v>
          </cell>
          <cell r="AS13951">
            <v>0</v>
          </cell>
          <cell r="AT13951">
            <v>0</v>
          </cell>
          <cell r="AU13951">
            <v>0</v>
          </cell>
          <cell r="AV13951" t="str">
            <v>VIABLE</v>
          </cell>
        </row>
        <row r="13952">
          <cell r="AP13952">
            <v>291613</v>
          </cell>
          <cell r="AQ13952">
            <v>5000740</v>
          </cell>
          <cell r="AR13952">
            <v>5</v>
          </cell>
          <cell r="AS13952">
            <v>0</v>
          </cell>
          <cell r="AT13952">
            <v>0</v>
          </cell>
          <cell r="AU13952">
            <v>0</v>
          </cell>
          <cell r="AV13952" t="str">
            <v>VIABLE</v>
          </cell>
        </row>
        <row r="13953">
          <cell r="AP13953">
            <v>291737</v>
          </cell>
          <cell r="AQ13953">
            <v>5000793</v>
          </cell>
          <cell r="AR13953">
            <v>5</v>
          </cell>
          <cell r="AS13953">
            <v>0</v>
          </cell>
          <cell r="AT13953">
            <v>0</v>
          </cell>
          <cell r="AU13953">
            <v>0</v>
          </cell>
          <cell r="AV13953" t="str">
            <v>VIABLE</v>
          </cell>
        </row>
        <row r="13954">
          <cell r="AP13954">
            <v>291776</v>
          </cell>
          <cell r="AQ13954">
            <v>5000811</v>
          </cell>
          <cell r="AR13954">
            <v>5</v>
          </cell>
          <cell r="AS13954">
            <v>0</v>
          </cell>
          <cell r="AT13954">
            <v>0</v>
          </cell>
          <cell r="AU13954">
            <v>0</v>
          </cell>
          <cell r="AV13954" t="str">
            <v>VIABLE</v>
          </cell>
        </row>
        <row r="13955">
          <cell r="AP13955">
            <v>291551</v>
          </cell>
          <cell r="AQ13955">
            <v>5000717</v>
          </cell>
          <cell r="AR13955">
            <v>5</v>
          </cell>
          <cell r="AS13955">
            <v>0</v>
          </cell>
          <cell r="AT13955">
            <v>0</v>
          </cell>
          <cell r="AU13955">
            <v>0</v>
          </cell>
          <cell r="AV13955" t="str">
            <v>VIABLE</v>
          </cell>
        </row>
        <row r="13956">
          <cell r="AP13956">
            <v>292057</v>
          </cell>
          <cell r="AQ13956">
            <v>5000996</v>
          </cell>
          <cell r="AR13956">
            <v>5</v>
          </cell>
          <cell r="AS13956">
            <v>0</v>
          </cell>
          <cell r="AT13956">
            <v>0</v>
          </cell>
          <cell r="AU13956">
            <v>0</v>
          </cell>
          <cell r="AV13956" t="str">
            <v>VIABLE</v>
          </cell>
        </row>
        <row r="13957">
          <cell r="AP13957">
            <v>291928</v>
          </cell>
          <cell r="AQ13957">
            <v>5000906</v>
          </cell>
          <cell r="AR13957">
            <v>5</v>
          </cell>
          <cell r="AS13957">
            <v>0</v>
          </cell>
          <cell r="AT13957">
            <v>0</v>
          </cell>
          <cell r="AU13957">
            <v>0</v>
          </cell>
          <cell r="AV13957" t="str">
            <v>VIABLE</v>
          </cell>
        </row>
        <row r="13958">
          <cell r="AP13958">
            <v>291803</v>
          </cell>
          <cell r="AQ13958">
            <v>5000831</v>
          </cell>
          <cell r="AR13958">
            <v>5</v>
          </cell>
          <cell r="AS13958">
            <v>0</v>
          </cell>
          <cell r="AT13958">
            <v>0</v>
          </cell>
          <cell r="AU13958">
            <v>0</v>
          </cell>
          <cell r="AV13958" t="str">
            <v>VIABLE</v>
          </cell>
        </row>
        <row r="13959">
          <cell r="AP13959">
            <v>291569</v>
          </cell>
          <cell r="AQ13959">
            <v>5000723</v>
          </cell>
          <cell r="AR13959">
            <v>5</v>
          </cell>
          <cell r="AS13959">
            <v>0</v>
          </cell>
          <cell r="AT13959">
            <v>0</v>
          </cell>
          <cell r="AU13959">
            <v>0</v>
          </cell>
          <cell r="AV13959" t="str">
            <v>VIABLE</v>
          </cell>
        </row>
        <row r="13960">
          <cell r="AP13960">
            <v>291521</v>
          </cell>
          <cell r="AQ13960">
            <v>5000706</v>
          </cell>
          <cell r="AR13960">
            <v>5</v>
          </cell>
          <cell r="AS13960">
            <v>0</v>
          </cell>
          <cell r="AT13960">
            <v>0</v>
          </cell>
          <cell r="AU13960">
            <v>0</v>
          </cell>
          <cell r="AV13960" t="str">
            <v>VIABLE</v>
          </cell>
        </row>
        <row r="13961">
          <cell r="AP13961">
            <v>291884</v>
          </cell>
          <cell r="AQ13961">
            <v>5000875</v>
          </cell>
          <cell r="AR13961">
            <v>5</v>
          </cell>
          <cell r="AS13961">
            <v>0</v>
          </cell>
          <cell r="AT13961">
            <v>0</v>
          </cell>
          <cell r="AU13961">
            <v>0</v>
          </cell>
          <cell r="AV13961" t="str">
            <v>VIABLE</v>
          </cell>
        </row>
        <row r="13962">
          <cell r="AP13962">
            <v>292022</v>
          </cell>
          <cell r="AQ13962">
            <v>5000953</v>
          </cell>
          <cell r="AR13962">
            <v>5</v>
          </cell>
          <cell r="AS13962">
            <v>0</v>
          </cell>
          <cell r="AT13962">
            <v>0</v>
          </cell>
          <cell r="AU13962">
            <v>0</v>
          </cell>
          <cell r="AV13962" t="str">
            <v>VIABLE</v>
          </cell>
        </row>
        <row r="13963">
          <cell r="AP13963">
            <v>291684</v>
          </cell>
          <cell r="AQ13963">
            <v>5000771</v>
          </cell>
          <cell r="AR13963">
            <v>5</v>
          </cell>
          <cell r="AS13963">
            <v>0</v>
          </cell>
          <cell r="AT13963">
            <v>0</v>
          </cell>
          <cell r="AU13963">
            <v>0</v>
          </cell>
          <cell r="AV13963" t="str">
            <v>VIABLE</v>
          </cell>
        </row>
        <row r="13964">
          <cell r="AP13964">
            <v>91016638</v>
          </cell>
          <cell r="AQ13964">
            <v>5007773</v>
          </cell>
          <cell r="AR13964">
            <v>5</v>
          </cell>
          <cell r="AS13964">
            <v>0</v>
          </cell>
          <cell r="AT13964">
            <v>0</v>
          </cell>
          <cell r="AU13964">
            <v>0</v>
          </cell>
          <cell r="AV13964" t="str">
            <v>VIABLE</v>
          </cell>
        </row>
        <row r="13965">
          <cell r="AP13965">
            <v>291913</v>
          </cell>
          <cell r="AQ13965">
            <v>5000887</v>
          </cell>
          <cell r="AR13965">
            <v>5</v>
          </cell>
          <cell r="AS13965">
            <v>0</v>
          </cell>
          <cell r="AT13965">
            <v>0</v>
          </cell>
          <cell r="AU13965">
            <v>0</v>
          </cell>
          <cell r="AV13965" t="str">
            <v>VIABLE</v>
          </cell>
        </row>
        <row r="13966">
          <cell r="AP13966">
            <v>291832</v>
          </cell>
          <cell r="AQ13966">
            <v>5000851</v>
          </cell>
          <cell r="AR13966">
            <v>5</v>
          </cell>
          <cell r="AS13966">
            <v>0</v>
          </cell>
          <cell r="AT13966">
            <v>0</v>
          </cell>
          <cell r="AU13966">
            <v>0</v>
          </cell>
          <cell r="AV13966" t="str">
            <v>VIABLE</v>
          </cell>
        </row>
        <row r="13967">
          <cell r="AP13967">
            <v>291982</v>
          </cell>
          <cell r="AQ13967">
            <v>5000937</v>
          </cell>
          <cell r="AR13967">
            <v>5</v>
          </cell>
          <cell r="AS13967">
            <v>0</v>
          </cell>
          <cell r="AT13967">
            <v>0</v>
          </cell>
          <cell r="AU13967">
            <v>0</v>
          </cell>
          <cell r="AV13967" t="str">
            <v>VIABLE</v>
          </cell>
        </row>
        <row r="13968">
          <cell r="AP13968">
            <v>291869</v>
          </cell>
          <cell r="AQ13968">
            <v>5000869</v>
          </cell>
          <cell r="AR13968">
            <v>5</v>
          </cell>
          <cell r="AS13968">
            <v>0</v>
          </cell>
          <cell r="AT13968">
            <v>0</v>
          </cell>
          <cell r="AU13968">
            <v>0</v>
          </cell>
          <cell r="AV13968" t="str">
            <v>VIABLE</v>
          </cell>
        </row>
        <row r="13969">
          <cell r="AP13969">
            <v>305645</v>
          </cell>
          <cell r="AQ13969">
            <v>5006979</v>
          </cell>
          <cell r="AR13969">
            <v>5</v>
          </cell>
          <cell r="AS13969">
            <v>42516</v>
          </cell>
          <cell r="AT13969" t="str">
            <v>SD Reservado Diagnostico IDU Circuito Movilidad SITP 2016 -</v>
          </cell>
          <cell r="AU13969">
            <v>0</v>
          </cell>
          <cell r="AV13969" t="str">
            <v>VIABLE</v>
          </cell>
        </row>
        <row r="13970">
          <cell r="AP13970">
            <v>479474</v>
          </cell>
          <cell r="AQ13970">
            <v>5007460</v>
          </cell>
          <cell r="AR13970">
            <v>5</v>
          </cell>
          <cell r="AS13970">
            <v>0</v>
          </cell>
          <cell r="AT13970">
            <v>0</v>
          </cell>
          <cell r="AU13970">
            <v>0</v>
          </cell>
          <cell r="AV13970" t="str">
            <v>VIABLE</v>
          </cell>
        </row>
        <row r="13971">
          <cell r="AP13971">
            <v>306473</v>
          </cell>
          <cell r="AQ13971">
            <v>5007391</v>
          </cell>
          <cell r="AR13971">
            <v>5</v>
          </cell>
          <cell r="AS13971">
            <v>0</v>
          </cell>
          <cell r="AT13971">
            <v>0</v>
          </cell>
          <cell r="AU13971">
            <v>0</v>
          </cell>
          <cell r="AV13971" t="str">
            <v>VIABLE</v>
          </cell>
        </row>
        <row r="13972">
          <cell r="AP13972">
            <v>306573</v>
          </cell>
          <cell r="AQ13972">
            <v>5007452</v>
          </cell>
          <cell r="AR13972">
            <v>5</v>
          </cell>
          <cell r="AS13972">
            <v>42515</v>
          </cell>
          <cell r="AT13972" t="str">
            <v>IDU-2128-2013 Terminado Conservacion IDU Expansion SD -</v>
          </cell>
          <cell r="AU13972">
            <v>0</v>
          </cell>
          <cell r="AV13972" t="str">
            <v>VIABLE</v>
          </cell>
        </row>
        <row r="13973">
          <cell r="AP13973">
            <v>306747</v>
          </cell>
          <cell r="AQ13973">
            <v>5007550</v>
          </cell>
          <cell r="AR13973">
            <v>5</v>
          </cell>
          <cell r="AS13973">
            <v>41519</v>
          </cell>
          <cell r="AT13973" t="str">
            <v>SD Terminado Mantenimiento Periódico UAERMV Local  -</v>
          </cell>
          <cell r="AU13973">
            <v>0</v>
          </cell>
          <cell r="AV13973" t="str">
            <v>VIABLE</v>
          </cell>
        </row>
        <row r="13974">
          <cell r="AP13974">
            <v>91021666</v>
          </cell>
          <cell r="AQ13974">
            <v>5009617</v>
          </cell>
          <cell r="AR13974">
            <v>5</v>
          </cell>
          <cell r="AS13974">
            <v>0</v>
          </cell>
          <cell r="AT13974">
            <v>0</v>
          </cell>
          <cell r="AU13974">
            <v>0</v>
          </cell>
          <cell r="AV13974" t="str">
            <v>VIABLE</v>
          </cell>
        </row>
        <row r="13975">
          <cell r="AP13975">
            <v>479480</v>
          </cell>
          <cell r="AQ13975">
            <v>5007468</v>
          </cell>
          <cell r="AR13975">
            <v>5</v>
          </cell>
          <cell r="AS13975">
            <v>0</v>
          </cell>
          <cell r="AT13975">
            <v>0</v>
          </cell>
          <cell r="AU13975">
            <v>0</v>
          </cell>
          <cell r="AV13975" t="str">
            <v>VIABLE</v>
          </cell>
        </row>
        <row r="13976">
          <cell r="AP13976">
            <v>306510</v>
          </cell>
          <cell r="AQ13976">
            <v>5007412</v>
          </cell>
          <cell r="AR13976">
            <v>5</v>
          </cell>
          <cell r="AS13976">
            <v>0</v>
          </cell>
          <cell r="AT13976">
            <v>0</v>
          </cell>
          <cell r="AU13976">
            <v>0</v>
          </cell>
          <cell r="AV13976" t="str">
            <v>VIABLE</v>
          </cell>
        </row>
        <row r="13977">
          <cell r="AP13977">
            <v>306490</v>
          </cell>
          <cell r="AQ13977">
            <v>5007403</v>
          </cell>
          <cell r="AR13977">
            <v>5</v>
          </cell>
          <cell r="AS13977">
            <v>0</v>
          </cell>
          <cell r="AT13977">
            <v>0</v>
          </cell>
          <cell r="AU13977">
            <v>0</v>
          </cell>
          <cell r="AV13977" t="str">
            <v>VIABLE</v>
          </cell>
        </row>
        <row r="13978">
          <cell r="AP13978">
            <v>306565</v>
          </cell>
          <cell r="AQ13978">
            <v>5007442</v>
          </cell>
          <cell r="AR13978">
            <v>5</v>
          </cell>
          <cell r="AS13978">
            <v>42515</v>
          </cell>
          <cell r="AT13978" t="str">
            <v>IDU-2128-2013 Terminado Conservacion IDU Local SD -</v>
          </cell>
          <cell r="AU13978">
            <v>0</v>
          </cell>
          <cell r="AV13978" t="str">
            <v>VIABLE</v>
          </cell>
        </row>
        <row r="13979">
          <cell r="AP13979">
            <v>91021667</v>
          </cell>
          <cell r="AQ13979">
            <v>5009619</v>
          </cell>
          <cell r="AR13979">
            <v>5</v>
          </cell>
          <cell r="AS13979">
            <v>0</v>
          </cell>
          <cell r="AT13979">
            <v>0</v>
          </cell>
          <cell r="AU13979">
            <v>0</v>
          </cell>
          <cell r="AV13979" t="str">
            <v>VIABLE</v>
          </cell>
        </row>
        <row r="13980">
          <cell r="AP13980">
            <v>306551</v>
          </cell>
          <cell r="AQ13980">
            <v>5007431</v>
          </cell>
          <cell r="AR13980">
            <v>5</v>
          </cell>
          <cell r="AS13980">
            <v>0</v>
          </cell>
          <cell r="AT13980">
            <v>0</v>
          </cell>
          <cell r="AU13980">
            <v>0</v>
          </cell>
          <cell r="AV13980" t="str">
            <v>VIABLE</v>
          </cell>
        </row>
        <row r="13981">
          <cell r="AP13981">
            <v>297954</v>
          </cell>
          <cell r="AQ13981">
            <v>5003625</v>
          </cell>
          <cell r="AR13981">
            <v>5</v>
          </cell>
          <cell r="AS13981">
            <v>0</v>
          </cell>
          <cell r="AT13981">
            <v>0</v>
          </cell>
          <cell r="AU13981">
            <v>0</v>
          </cell>
          <cell r="AV13981" t="str">
            <v>VIABLE</v>
          </cell>
        </row>
        <row r="13982">
          <cell r="AP13982">
            <v>298092</v>
          </cell>
          <cell r="AQ13982">
            <v>5003689</v>
          </cell>
          <cell r="AR13982">
            <v>5</v>
          </cell>
          <cell r="AS13982">
            <v>0</v>
          </cell>
          <cell r="AT13982">
            <v>0</v>
          </cell>
          <cell r="AU13982">
            <v>0</v>
          </cell>
          <cell r="AV13982" t="str">
            <v>VIABLE</v>
          </cell>
        </row>
        <row r="13983">
          <cell r="AP13983">
            <v>298370</v>
          </cell>
          <cell r="AQ13983">
            <v>5003815</v>
          </cell>
          <cell r="AR13983">
            <v>5</v>
          </cell>
          <cell r="AS13983">
            <v>0</v>
          </cell>
          <cell r="AT13983">
            <v>0</v>
          </cell>
          <cell r="AU13983">
            <v>0</v>
          </cell>
          <cell r="AV13983" t="str">
            <v>VIABLE</v>
          </cell>
        </row>
        <row r="13984">
          <cell r="AP13984">
            <v>298640</v>
          </cell>
          <cell r="AQ13984">
            <v>5003944</v>
          </cell>
          <cell r="AR13984">
            <v>5</v>
          </cell>
          <cell r="AS13984">
            <v>0</v>
          </cell>
          <cell r="AT13984">
            <v>0</v>
          </cell>
          <cell r="AU13984">
            <v>0</v>
          </cell>
          <cell r="AV13984" t="str">
            <v>VIABLE</v>
          </cell>
        </row>
        <row r="13985">
          <cell r="AP13985">
            <v>297861</v>
          </cell>
          <cell r="AQ13985">
            <v>5003588</v>
          </cell>
          <cell r="AR13985">
            <v>5</v>
          </cell>
          <cell r="AS13985">
            <v>42766</v>
          </cell>
          <cell r="AT13985" t="str">
            <v>SD Reservado Mantenimiento Periódico IDU Circuito Movilidad EJECUCION SITP 2016 -</v>
          </cell>
          <cell r="AU13985">
            <v>0</v>
          </cell>
          <cell r="AV13985" t="str">
            <v>IDU SITP 2016</v>
          </cell>
        </row>
        <row r="13986">
          <cell r="AP13986">
            <v>298538</v>
          </cell>
          <cell r="AQ13986">
            <v>5003896</v>
          </cell>
          <cell r="AR13986">
            <v>5</v>
          </cell>
          <cell r="AS13986">
            <v>0</v>
          </cell>
          <cell r="AT13986">
            <v>0</v>
          </cell>
          <cell r="AU13986">
            <v>0</v>
          </cell>
          <cell r="AV13986" t="str">
            <v>VIABLE</v>
          </cell>
        </row>
        <row r="13987">
          <cell r="AP13987">
            <v>298209</v>
          </cell>
          <cell r="AQ13987">
            <v>5003738</v>
          </cell>
          <cell r="AR13987">
            <v>5</v>
          </cell>
          <cell r="AS13987">
            <v>0</v>
          </cell>
          <cell r="AT13987">
            <v>0</v>
          </cell>
          <cell r="AU13987">
            <v>0</v>
          </cell>
          <cell r="AV13987" t="str">
            <v>VIABLE</v>
          </cell>
        </row>
        <row r="13988">
          <cell r="AP13988">
            <v>91015638</v>
          </cell>
          <cell r="AQ13988">
            <v>50000623</v>
          </cell>
          <cell r="AR13988">
            <v>5</v>
          </cell>
          <cell r="AS13988">
            <v>42766</v>
          </cell>
          <cell r="AT13988" t="str">
            <v>SD Reservado Mantenimiento Rutinario IDU Circuito Movilidad EJECUCION SITP 2016 -</v>
          </cell>
          <cell r="AU13988">
            <v>0</v>
          </cell>
          <cell r="AV13988" t="str">
            <v>VIABLE</v>
          </cell>
        </row>
        <row r="13989">
          <cell r="AP13989">
            <v>297900</v>
          </cell>
          <cell r="AQ13989">
            <v>5003604</v>
          </cell>
          <cell r="AR13989">
            <v>5</v>
          </cell>
          <cell r="AS13989">
            <v>42766</v>
          </cell>
          <cell r="AT13989" t="str">
            <v>SD Reservado Mantenimiento Rutinario IDU Circuito Movilidad EJECUCION SITP 2016 -</v>
          </cell>
          <cell r="AU13989">
            <v>0</v>
          </cell>
          <cell r="AV13989" t="str">
            <v>VIABLE</v>
          </cell>
        </row>
        <row r="13990">
          <cell r="AP13990">
            <v>298296</v>
          </cell>
          <cell r="AQ13990">
            <v>5003779</v>
          </cell>
          <cell r="AR13990">
            <v>5</v>
          </cell>
          <cell r="AS13990">
            <v>0</v>
          </cell>
          <cell r="AT13990">
            <v>0</v>
          </cell>
          <cell r="AU13990">
            <v>0</v>
          </cell>
          <cell r="AV13990" t="str">
            <v>VIABLE</v>
          </cell>
        </row>
        <row r="13991">
          <cell r="AP13991">
            <v>298472</v>
          </cell>
          <cell r="AQ13991">
            <v>5003862</v>
          </cell>
          <cell r="AR13991">
            <v>5</v>
          </cell>
          <cell r="AS13991">
            <v>0</v>
          </cell>
          <cell r="AT13991">
            <v>0</v>
          </cell>
          <cell r="AU13991">
            <v>0</v>
          </cell>
          <cell r="AV13991" t="str">
            <v>VIABLE</v>
          </cell>
        </row>
        <row r="13992">
          <cell r="AP13992">
            <v>91015923</v>
          </cell>
          <cell r="AQ13992">
            <v>50000476</v>
          </cell>
          <cell r="AR13992">
            <v>5</v>
          </cell>
          <cell r="AS13992">
            <v>0</v>
          </cell>
          <cell r="AT13992">
            <v>0</v>
          </cell>
          <cell r="AU13992">
            <v>0</v>
          </cell>
          <cell r="AV13992" t="str">
            <v>VIABLE</v>
          </cell>
        </row>
        <row r="13993">
          <cell r="AP13993">
            <v>295379</v>
          </cell>
          <cell r="AQ13993">
            <v>5002460</v>
          </cell>
          <cell r="AR13993">
            <v>5</v>
          </cell>
          <cell r="AS13993">
            <v>0</v>
          </cell>
          <cell r="AT13993">
            <v>0</v>
          </cell>
          <cell r="AU13993">
            <v>0</v>
          </cell>
          <cell r="AV13993" t="str">
            <v>VIABLE</v>
          </cell>
        </row>
        <row r="13994">
          <cell r="AP13994">
            <v>810136</v>
          </cell>
          <cell r="AQ13994">
            <v>5002525</v>
          </cell>
          <cell r="AR13994">
            <v>5</v>
          </cell>
          <cell r="AS13994">
            <v>0</v>
          </cell>
          <cell r="AT13994">
            <v>0</v>
          </cell>
          <cell r="AU13994">
            <v>0</v>
          </cell>
          <cell r="AV13994" t="str">
            <v>VIABLE</v>
          </cell>
        </row>
        <row r="13995">
          <cell r="AP13995">
            <v>806194</v>
          </cell>
          <cell r="AQ13995">
            <v>5002558</v>
          </cell>
          <cell r="AR13995">
            <v>5</v>
          </cell>
          <cell r="AS13995">
            <v>0</v>
          </cell>
          <cell r="AT13995">
            <v>0</v>
          </cell>
          <cell r="AU13995">
            <v>0</v>
          </cell>
          <cell r="AV13995" t="str">
            <v>VIABLE</v>
          </cell>
        </row>
        <row r="13996">
          <cell r="AP13996">
            <v>295984</v>
          </cell>
          <cell r="AQ13996">
            <v>5002752</v>
          </cell>
          <cell r="AR13996">
            <v>5</v>
          </cell>
          <cell r="AS13996">
            <v>42957</v>
          </cell>
          <cell r="AT13996" t="str">
            <v>Calzada2-4-POLIZA ESTABILIDAD ACTIVA</v>
          </cell>
          <cell r="AU13996">
            <v>0</v>
          </cell>
          <cell r="AV13996" t="str">
            <v>VIABLE</v>
          </cell>
        </row>
        <row r="13997">
          <cell r="AP13997">
            <v>295517</v>
          </cell>
          <cell r="AQ13997">
            <v>5002519</v>
          </cell>
          <cell r="AR13997">
            <v>5</v>
          </cell>
          <cell r="AS13997">
            <v>0</v>
          </cell>
          <cell r="AT13997">
            <v>0</v>
          </cell>
          <cell r="AU13997">
            <v>0</v>
          </cell>
          <cell r="AV13997" t="str">
            <v>VIABLE</v>
          </cell>
        </row>
        <row r="13998">
          <cell r="AP13998">
            <v>295415</v>
          </cell>
          <cell r="AQ13998">
            <v>5002477</v>
          </cell>
          <cell r="AR13998">
            <v>5</v>
          </cell>
          <cell r="AS13998">
            <v>0</v>
          </cell>
          <cell r="AT13998">
            <v>0</v>
          </cell>
          <cell r="AU13998">
            <v>0</v>
          </cell>
          <cell r="AV13998" t="str">
            <v>VIABLE</v>
          </cell>
        </row>
        <row r="13999">
          <cell r="AP13999">
            <v>810113</v>
          </cell>
          <cell r="AQ13999">
            <v>5002481</v>
          </cell>
          <cell r="AR13999">
            <v>5</v>
          </cell>
          <cell r="AS13999">
            <v>0</v>
          </cell>
          <cell r="AT13999">
            <v>0</v>
          </cell>
          <cell r="AU13999">
            <v>0</v>
          </cell>
          <cell r="AV13999" t="str">
            <v>VIABLE</v>
          </cell>
        </row>
        <row r="14000">
          <cell r="AP14000">
            <v>295986</v>
          </cell>
          <cell r="AQ14000">
            <v>5002752</v>
          </cell>
          <cell r="AR14000">
            <v>5</v>
          </cell>
          <cell r="AS14000">
            <v>42957</v>
          </cell>
          <cell r="AT14000" t="str">
            <v>Calzada2-4-POLIZA ESTABILIDAD ACTIVA</v>
          </cell>
          <cell r="AU14000">
            <v>0</v>
          </cell>
          <cell r="AV14000" t="str">
            <v>VIABLE</v>
          </cell>
        </row>
        <row r="14001">
          <cell r="AP14001">
            <v>810186</v>
          </cell>
          <cell r="AQ14001">
            <v>5002526</v>
          </cell>
          <cell r="AR14001">
            <v>5</v>
          </cell>
          <cell r="AS14001">
            <v>0</v>
          </cell>
          <cell r="AT14001">
            <v>0</v>
          </cell>
          <cell r="AU14001">
            <v>0</v>
          </cell>
          <cell r="AV14001" t="str">
            <v>VIABLE</v>
          </cell>
        </row>
        <row r="14002">
          <cell r="AP14002">
            <v>295493</v>
          </cell>
          <cell r="AQ14002">
            <v>5002508</v>
          </cell>
          <cell r="AR14002">
            <v>5</v>
          </cell>
          <cell r="AS14002">
            <v>0</v>
          </cell>
          <cell r="AT14002">
            <v>0</v>
          </cell>
          <cell r="AU14002">
            <v>0</v>
          </cell>
          <cell r="AV14002" t="str">
            <v>VIABLE</v>
          </cell>
        </row>
        <row r="14003">
          <cell r="AP14003">
            <v>91016612</v>
          </cell>
          <cell r="AQ14003">
            <v>50005000</v>
          </cell>
          <cell r="AR14003">
            <v>5</v>
          </cell>
          <cell r="AS14003">
            <v>42766</v>
          </cell>
          <cell r="AT14003" t="str">
            <v>SD Reservado Mantenimiento Rutinario IDU Circuito Movilidad EJECUCION SITP 2016 -</v>
          </cell>
          <cell r="AU14003">
            <v>0</v>
          </cell>
          <cell r="AV14003" t="str">
            <v>IDU SITP 2016</v>
          </cell>
        </row>
        <row r="14004">
          <cell r="AP14004">
            <v>91021943</v>
          </cell>
          <cell r="AQ14004">
            <v>5009196</v>
          </cell>
          <cell r="AR14004">
            <v>5</v>
          </cell>
          <cell r="AS14004">
            <v>0</v>
          </cell>
          <cell r="AT14004">
            <v>0</v>
          </cell>
          <cell r="AU14004">
            <v>0</v>
          </cell>
          <cell r="AV14004" t="str">
            <v>VIABLE</v>
          </cell>
        </row>
        <row r="14005">
          <cell r="AP14005">
            <v>290907</v>
          </cell>
          <cell r="AQ14005">
            <v>5000415</v>
          </cell>
          <cell r="AR14005">
            <v>5</v>
          </cell>
          <cell r="AS14005">
            <v>0</v>
          </cell>
          <cell r="AT14005">
            <v>0</v>
          </cell>
          <cell r="AU14005">
            <v>0</v>
          </cell>
          <cell r="AV14005" t="str">
            <v>VIABLE</v>
          </cell>
        </row>
        <row r="14006">
          <cell r="AP14006">
            <v>290832</v>
          </cell>
          <cell r="AQ14006">
            <v>50007670</v>
          </cell>
          <cell r="AR14006">
            <v>5</v>
          </cell>
          <cell r="AS14006">
            <v>0</v>
          </cell>
          <cell r="AT14006">
            <v>0</v>
          </cell>
          <cell r="AU14006">
            <v>0</v>
          </cell>
          <cell r="AV14006" t="str">
            <v>VIABLE</v>
          </cell>
        </row>
        <row r="14007">
          <cell r="AP14007">
            <v>290847</v>
          </cell>
          <cell r="AQ14007">
            <v>5000389</v>
          </cell>
          <cell r="AR14007">
            <v>5</v>
          </cell>
          <cell r="AS14007">
            <v>0</v>
          </cell>
          <cell r="AT14007">
            <v>0</v>
          </cell>
          <cell r="AU14007">
            <v>0</v>
          </cell>
          <cell r="AV14007" t="str">
            <v>VIABLE</v>
          </cell>
        </row>
        <row r="14008">
          <cell r="AP14008">
            <v>290955</v>
          </cell>
          <cell r="AQ14008">
            <v>5000434</v>
          </cell>
          <cell r="AR14008">
            <v>5</v>
          </cell>
          <cell r="AS14008">
            <v>0</v>
          </cell>
          <cell r="AT14008">
            <v>0</v>
          </cell>
          <cell r="AU14008">
            <v>0</v>
          </cell>
          <cell r="AV14008" t="str">
            <v>VIABLE</v>
          </cell>
        </row>
        <row r="14009">
          <cell r="AP14009">
            <v>471273</v>
          </cell>
          <cell r="AQ14009">
            <v>5007788</v>
          </cell>
          <cell r="AR14009">
            <v>5</v>
          </cell>
          <cell r="AS14009">
            <v>0</v>
          </cell>
          <cell r="AT14009">
            <v>0</v>
          </cell>
          <cell r="AU14009">
            <v>0</v>
          </cell>
          <cell r="AV14009" t="str">
            <v>VIABLE</v>
          </cell>
        </row>
        <row r="14010">
          <cell r="AP14010">
            <v>91021902</v>
          </cell>
          <cell r="AQ14010">
            <v>5009194</v>
          </cell>
          <cell r="AR14010">
            <v>5</v>
          </cell>
          <cell r="AS14010">
            <v>0</v>
          </cell>
          <cell r="AT14010">
            <v>0</v>
          </cell>
          <cell r="AU14010">
            <v>0</v>
          </cell>
          <cell r="AV14010" t="str">
            <v>VIABLE</v>
          </cell>
        </row>
        <row r="14011">
          <cell r="AP14011">
            <v>534168</v>
          </cell>
          <cell r="AQ14011">
            <v>5008313</v>
          </cell>
          <cell r="AR14011">
            <v>5</v>
          </cell>
          <cell r="AS14011">
            <v>0</v>
          </cell>
          <cell r="AT14011">
            <v>0</v>
          </cell>
          <cell r="AU14011">
            <v>0</v>
          </cell>
          <cell r="AV14011" t="str">
            <v>VIABLE</v>
          </cell>
        </row>
        <row r="14012">
          <cell r="AP14012">
            <v>291936</v>
          </cell>
          <cell r="AQ14012">
            <v>5000908</v>
          </cell>
          <cell r="AR14012">
            <v>5</v>
          </cell>
          <cell r="AS14012">
            <v>0</v>
          </cell>
          <cell r="AT14012">
            <v>0</v>
          </cell>
          <cell r="AU14012">
            <v>0</v>
          </cell>
          <cell r="AV14012" t="str">
            <v>VIABLE</v>
          </cell>
        </row>
        <row r="14013">
          <cell r="AP14013">
            <v>292051</v>
          </cell>
          <cell r="AQ14013">
            <v>5000988</v>
          </cell>
          <cell r="AR14013">
            <v>5</v>
          </cell>
          <cell r="AS14013">
            <v>0</v>
          </cell>
          <cell r="AT14013">
            <v>0</v>
          </cell>
          <cell r="AU14013">
            <v>0</v>
          </cell>
          <cell r="AV14013" t="str">
            <v>VIABLE</v>
          </cell>
        </row>
        <row r="14014">
          <cell r="AP14014">
            <v>292025</v>
          </cell>
          <cell r="AQ14014">
            <v>5000955</v>
          </cell>
          <cell r="AR14014">
            <v>5</v>
          </cell>
          <cell r="AS14014">
            <v>0</v>
          </cell>
          <cell r="AT14014">
            <v>0</v>
          </cell>
          <cell r="AU14014">
            <v>0</v>
          </cell>
          <cell r="AV14014" t="str">
            <v>VIABLE</v>
          </cell>
        </row>
        <row r="14015">
          <cell r="AP14015">
            <v>292112</v>
          </cell>
          <cell r="AQ14015">
            <v>5001029</v>
          </cell>
          <cell r="AR14015">
            <v>5</v>
          </cell>
          <cell r="AS14015">
            <v>0</v>
          </cell>
          <cell r="AT14015">
            <v>0</v>
          </cell>
          <cell r="AU14015">
            <v>0</v>
          </cell>
          <cell r="AV14015" t="str">
            <v>VIABLE</v>
          </cell>
        </row>
        <row r="14016">
          <cell r="AP14016">
            <v>292078</v>
          </cell>
          <cell r="AQ14016">
            <v>5001004</v>
          </cell>
          <cell r="AR14016">
            <v>5</v>
          </cell>
          <cell r="AS14016">
            <v>0</v>
          </cell>
          <cell r="AT14016">
            <v>0</v>
          </cell>
          <cell r="AU14016">
            <v>0</v>
          </cell>
          <cell r="AV14016" t="str">
            <v>VIABLE</v>
          </cell>
        </row>
        <row r="14017">
          <cell r="AP14017">
            <v>291987</v>
          </cell>
          <cell r="AQ14017">
            <v>5000938</v>
          </cell>
          <cell r="AR14017">
            <v>5</v>
          </cell>
          <cell r="AS14017">
            <v>0</v>
          </cell>
          <cell r="AT14017">
            <v>0</v>
          </cell>
          <cell r="AU14017">
            <v>0</v>
          </cell>
          <cell r="AV14017" t="str">
            <v>VIABLE</v>
          </cell>
        </row>
        <row r="14018">
          <cell r="AP14018">
            <v>292129</v>
          </cell>
          <cell r="AQ14018">
            <v>5001042</v>
          </cell>
          <cell r="AR14018">
            <v>5</v>
          </cell>
          <cell r="AS14018">
            <v>0</v>
          </cell>
          <cell r="AT14018">
            <v>0</v>
          </cell>
          <cell r="AU14018">
            <v>0</v>
          </cell>
          <cell r="AV14018" t="str">
            <v>VIABLE</v>
          </cell>
        </row>
        <row r="14019">
          <cell r="AP14019">
            <v>292040</v>
          </cell>
          <cell r="AQ14019">
            <v>5000974</v>
          </cell>
          <cell r="AR14019">
            <v>5</v>
          </cell>
          <cell r="AS14019">
            <v>0</v>
          </cell>
          <cell r="AT14019">
            <v>0</v>
          </cell>
          <cell r="AU14019">
            <v>0</v>
          </cell>
          <cell r="AV14019" t="str">
            <v>VIABLE</v>
          </cell>
        </row>
        <row r="14020">
          <cell r="AP14020">
            <v>292219</v>
          </cell>
          <cell r="AQ14020">
            <v>5001091</v>
          </cell>
          <cell r="AR14020">
            <v>5</v>
          </cell>
          <cell r="AS14020">
            <v>0</v>
          </cell>
          <cell r="AT14020">
            <v>0</v>
          </cell>
          <cell r="AU14020">
            <v>0</v>
          </cell>
          <cell r="AV14020" t="str">
            <v>VIABLE</v>
          </cell>
        </row>
        <row r="14021">
          <cell r="AP14021">
            <v>291257</v>
          </cell>
          <cell r="AQ14021">
            <v>5000602</v>
          </cell>
          <cell r="AR14021">
            <v>5</v>
          </cell>
          <cell r="AS14021">
            <v>0</v>
          </cell>
          <cell r="AT14021">
            <v>0</v>
          </cell>
          <cell r="AU14021">
            <v>0</v>
          </cell>
          <cell r="AV14021" t="str">
            <v>VIABLE</v>
          </cell>
        </row>
        <row r="14022">
          <cell r="AP14022">
            <v>291266</v>
          </cell>
          <cell r="AQ14022">
            <v>5000605</v>
          </cell>
          <cell r="AR14022">
            <v>5</v>
          </cell>
          <cell r="AS14022">
            <v>0</v>
          </cell>
          <cell r="AT14022">
            <v>0</v>
          </cell>
          <cell r="AU14022">
            <v>0</v>
          </cell>
          <cell r="AV14022" t="str">
            <v>VIABLE</v>
          </cell>
        </row>
        <row r="14023">
          <cell r="AP14023">
            <v>291305</v>
          </cell>
          <cell r="AQ14023">
            <v>5000619</v>
          </cell>
          <cell r="AR14023">
            <v>5</v>
          </cell>
          <cell r="AS14023">
            <v>0</v>
          </cell>
          <cell r="AT14023">
            <v>0</v>
          </cell>
          <cell r="AU14023">
            <v>0</v>
          </cell>
          <cell r="AV14023" t="str">
            <v>VIABLE</v>
          </cell>
        </row>
        <row r="14024">
          <cell r="AP14024">
            <v>291272</v>
          </cell>
          <cell r="AQ14024">
            <v>5000608</v>
          </cell>
          <cell r="AR14024">
            <v>5</v>
          </cell>
          <cell r="AS14024">
            <v>0</v>
          </cell>
          <cell r="AT14024">
            <v>0</v>
          </cell>
          <cell r="AU14024">
            <v>0</v>
          </cell>
          <cell r="AV14024" t="str">
            <v>VIABLE</v>
          </cell>
        </row>
        <row r="14025">
          <cell r="AP14025">
            <v>291296</v>
          </cell>
          <cell r="AQ14025">
            <v>5000616</v>
          </cell>
          <cell r="AR14025">
            <v>5</v>
          </cell>
          <cell r="AS14025">
            <v>0</v>
          </cell>
          <cell r="AT14025">
            <v>0</v>
          </cell>
          <cell r="AU14025">
            <v>0</v>
          </cell>
          <cell r="AV14025" t="str">
            <v>VIABLE</v>
          </cell>
        </row>
        <row r="14026">
          <cell r="AP14026">
            <v>291263</v>
          </cell>
          <cell r="AQ14026">
            <v>5000604</v>
          </cell>
          <cell r="AR14026">
            <v>5</v>
          </cell>
          <cell r="AS14026">
            <v>0</v>
          </cell>
          <cell r="AT14026">
            <v>0</v>
          </cell>
          <cell r="AU14026">
            <v>0</v>
          </cell>
          <cell r="AV14026" t="str">
            <v>VIABLE</v>
          </cell>
        </row>
        <row r="14027">
          <cell r="AP14027">
            <v>291278</v>
          </cell>
          <cell r="AQ14027">
            <v>5000610</v>
          </cell>
          <cell r="AR14027">
            <v>5</v>
          </cell>
          <cell r="AS14027">
            <v>0</v>
          </cell>
          <cell r="AT14027">
            <v>0</v>
          </cell>
          <cell r="AU14027">
            <v>0</v>
          </cell>
          <cell r="AV14027" t="str">
            <v>VIABLE</v>
          </cell>
        </row>
        <row r="14028">
          <cell r="AP14028">
            <v>291287</v>
          </cell>
          <cell r="AQ14028">
            <v>5000613</v>
          </cell>
          <cell r="AR14028">
            <v>5</v>
          </cell>
          <cell r="AS14028">
            <v>0</v>
          </cell>
          <cell r="AT14028">
            <v>0</v>
          </cell>
          <cell r="AU14028">
            <v>0</v>
          </cell>
          <cell r="AV14028" t="str">
            <v>VIABLE</v>
          </cell>
        </row>
        <row r="14029">
          <cell r="AP14029">
            <v>471279</v>
          </cell>
          <cell r="AQ14029">
            <v>5007794</v>
          </cell>
          <cell r="AR14029">
            <v>5</v>
          </cell>
          <cell r="AS14029">
            <v>0</v>
          </cell>
          <cell r="AT14029">
            <v>0</v>
          </cell>
          <cell r="AU14029">
            <v>0</v>
          </cell>
          <cell r="AV14029" t="str">
            <v>VIABLE</v>
          </cell>
        </row>
        <row r="14030">
          <cell r="AP14030">
            <v>471281</v>
          </cell>
          <cell r="AQ14030">
            <v>5007798</v>
          </cell>
          <cell r="AR14030">
            <v>5</v>
          </cell>
          <cell r="AS14030">
            <v>0</v>
          </cell>
          <cell r="AT14030">
            <v>0</v>
          </cell>
          <cell r="AU14030">
            <v>0</v>
          </cell>
          <cell r="AV14030" t="str">
            <v>VIABLE</v>
          </cell>
        </row>
        <row r="14031">
          <cell r="AP14031">
            <v>291299</v>
          </cell>
          <cell r="AQ14031">
            <v>5000617</v>
          </cell>
          <cell r="AR14031">
            <v>5</v>
          </cell>
          <cell r="AS14031">
            <v>0</v>
          </cell>
          <cell r="AT14031">
            <v>0</v>
          </cell>
          <cell r="AU14031">
            <v>0</v>
          </cell>
          <cell r="AV14031" t="str">
            <v>VIABLE</v>
          </cell>
        </row>
        <row r="14032">
          <cell r="AP14032">
            <v>291269</v>
          </cell>
          <cell r="AQ14032">
            <v>5000606</v>
          </cell>
          <cell r="AR14032">
            <v>5</v>
          </cell>
          <cell r="AS14032">
            <v>0</v>
          </cell>
          <cell r="AT14032">
            <v>0</v>
          </cell>
          <cell r="AU14032">
            <v>0</v>
          </cell>
          <cell r="AV14032" t="str">
            <v>VIABLE</v>
          </cell>
        </row>
        <row r="14033">
          <cell r="AP14033">
            <v>291281</v>
          </cell>
          <cell r="AQ14033">
            <v>5000611</v>
          </cell>
          <cell r="AR14033">
            <v>5</v>
          </cell>
          <cell r="AS14033">
            <v>0</v>
          </cell>
          <cell r="AT14033">
            <v>0</v>
          </cell>
          <cell r="AU14033">
            <v>0</v>
          </cell>
          <cell r="AV14033" t="str">
            <v>VIABLE</v>
          </cell>
        </row>
        <row r="14034">
          <cell r="AP14034">
            <v>607090</v>
          </cell>
          <cell r="AQ14034">
            <v>5008352</v>
          </cell>
          <cell r="AR14034">
            <v>5</v>
          </cell>
          <cell r="AS14034">
            <v>0</v>
          </cell>
          <cell r="AT14034">
            <v>0</v>
          </cell>
          <cell r="AU14034">
            <v>0</v>
          </cell>
          <cell r="AV14034" t="str">
            <v>VIABLE</v>
          </cell>
        </row>
        <row r="14035">
          <cell r="AP14035">
            <v>291290</v>
          </cell>
          <cell r="AQ14035">
            <v>5000614</v>
          </cell>
          <cell r="AR14035">
            <v>5</v>
          </cell>
          <cell r="AS14035">
            <v>0</v>
          </cell>
          <cell r="AT14035">
            <v>0</v>
          </cell>
          <cell r="AU14035">
            <v>0</v>
          </cell>
          <cell r="AV14035" t="str">
            <v>VIABLE</v>
          </cell>
        </row>
        <row r="14036">
          <cell r="AP14036">
            <v>297948</v>
          </cell>
          <cell r="AQ14036">
            <v>5003623</v>
          </cell>
          <cell r="AR14036">
            <v>5</v>
          </cell>
          <cell r="AS14036">
            <v>0</v>
          </cell>
          <cell r="AT14036">
            <v>0</v>
          </cell>
          <cell r="AU14036">
            <v>0</v>
          </cell>
          <cell r="AV14036" t="str">
            <v>VIABLE</v>
          </cell>
        </row>
        <row r="14037">
          <cell r="AP14037">
            <v>297936</v>
          </cell>
          <cell r="AQ14037">
            <v>5003617</v>
          </cell>
          <cell r="AR14037">
            <v>5</v>
          </cell>
          <cell r="AS14037">
            <v>0</v>
          </cell>
          <cell r="AT14037">
            <v>0</v>
          </cell>
          <cell r="AU14037">
            <v>0</v>
          </cell>
          <cell r="AV14037" t="str">
            <v>VIABLE</v>
          </cell>
        </row>
        <row r="14038">
          <cell r="AP14038">
            <v>297750</v>
          </cell>
          <cell r="AQ14038">
            <v>5003544</v>
          </cell>
          <cell r="AR14038">
            <v>5</v>
          </cell>
          <cell r="AS14038">
            <v>0</v>
          </cell>
          <cell r="AT14038">
            <v>0</v>
          </cell>
          <cell r="AU14038">
            <v>0</v>
          </cell>
          <cell r="AV14038" t="str">
            <v>VIABLE</v>
          </cell>
        </row>
        <row r="14039">
          <cell r="AP14039">
            <v>297496</v>
          </cell>
          <cell r="AQ14039">
            <v>5003448</v>
          </cell>
          <cell r="AR14039">
            <v>5</v>
          </cell>
          <cell r="AS14039">
            <v>0</v>
          </cell>
          <cell r="AT14039">
            <v>0</v>
          </cell>
          <cell r="AU14039">
            <v>0</v>
          </cell>
          <cell r="AV14039" t="str">
            <v>VIABLE</v>
          </cell>
        </row>
        <row r="14040">
          <cell r="AP14040">
            <v>297933</v>
          </cell>
          <cell r="AQ14040">
            <v>5003616</v>
          </cell>
          <cell r="AR14040">
            <v>5</v>
          </cell>
          <cell r="AS14040">
            <v>0</v>
          </cell>
          <cell r="AT14040">
            <v>0</v>
          </cell>
          <cell r="AU14040">
            <v>0</v>
          </cell>
          <cell r="AV14040" t="str">
            <v>VIABLE</v>
          </cell>
        </row>
        <row r="14041">
          <cell r="AP14041">
            <v>297200</v>
          </cell>
          <cell r="AQ14041">
            <v>5003338</v>
          </cell>
          <cell r="AR14041">
            <v>5</v>
          </cell>
          <cell r="AS14041">
            <v>0</v>
          </cell>
          <cell r="AT14041">
            <v>0</v>
          </cell>
          <cell r="AU14041">
            <v>0</v>
          </cell>
          <cell r="AV14041" t="str">
            <v>VIABLE</v>
          </cell>
        </row>
        <row r="14042">
          <cell r="AP14042">
            <v>298197</v>
          </cell>
          <cell r="AQ14042">
            <v>5003733</v>
          </cell>
          <cell r="AR14042">
            <v>5</v>
          </cell>
          <cell r="AS14042">
            <v>0</v>
          </cell>
          <cell r="AT14042">
            <v>0</v>
          </cell>
          <cell r="AU14042">
            <v>0</v>
          </cell>
          <cell r="AV14042" t="str">
            <v>VIABLE</v>
          </cell>
        </row>
        <row r="14043">
          <cell r="AP14043">
            <v>298188</v>
          </cell>
          <cell r="AQ14043">
            <v>5003729</v>
          </cell>
          <cell r="AR14043">
            <v>5</v>
          </cell>
          <cell r="AS14043">
            <v>0</v>
          </cell>
          <cell r="AT14043">
            <v>0</v>
          </cell>
          <cell r="AU14043">
            <v>0</v>
          </cell>
          <cell r="AV14043" t="str">
            <v>VIABLE</v>
          </cell>
        </row>
        <row r="14044">
          <cell r="AP14044">
            <v>297644</v>
          </cell>
          <cell r="AQ14044">
            <v>5003501</v>
          </cell>
          <cell r="AR14044">
            <v>5</v>
          </cell>
          <cell r="AS14044">
            <v>0</v>
          </cell>
          <cell r="AT14044">
            <v>0</v>
          </cell>
          <cell r="AU14044">
            <v>0</v>
          </cell>
          <cell r="AV14044" t="str">
            <v>VIABLE</v>
          </cell>
        </row>
        <row r="14045">
          <cell r="AP14045">
            <v>478499</v>
          </cell>
          <cell r="AQ14045">
            <v>5003396</v>
          </cell>
          <cell r="AR14045">
            <v>5</v>
          </cell>
          <cell r="AS14045">
            <v>0</v>
          </cell>
          <cell r="AT14045">
            <v>0</v>
          </cell>
          <cell r="AU14045">
            <v>0</v>
          </cell>
          <cell r="AV14045" t="str">
            <v>VIABLE</v>
          </cell>
        </row>
        <row r="14046">
          <cell r="AP14046">
            <v>91021941</v>
          </cell>
          <cell r="AQ14046">
            <v>5009336</v>
          </cell>
          <cell r="AR14046">
            <v>5</v>
          </cell>
          <cell r="AS14046">
            <v>0</v>
          </cell>
          <cell r="AT14046">
            <v>0</v>
          </cell>
          <cell r="AU14046">
            <v>0</v>
          </cell>
          <cell r="AV14046" t="str">
            <v>VIABLE</v>
          </cell>
        </row>
        <row r="14047">
          <cell r="AP14047">
            <v>298287</v>
          </cell>
          <cell r="AQ14047">
            <v>5003773</v>
          </cell>
          <cell r="AR14047">
            <v>5</v>
          </cell>
          <cell r="AS14047">
            <v>0</v>
          </cell>
          <cell r="AT14047">
            <v>0</v>
          </cell>
          <cell r="AU14047">
            <v>0</v>
          </cell>
          <cell r="AV14047" t="str">
            <v>VIABLE</v>
          </cell>
        </row>
        <row r="14048">
          <cell r="AP14048">
            <v>91021938</v>
          </cell>
          <cell r="AQ14048">
            <v>5009337</v>
          </cell>
          <cell r="AR14048">
            <v>5</v>
          </cell>
          <cell r="AS14048">
            <v>0</v>
          </cell>
          <cell r="AT14048">
            <v>0</v>
          </cell>
          <cell r="AU14048">
            <v>0</v>
          </cell>
          <cell r="AV14048" t="str">
            <v>VIABLE</v>
          </cell>
        </row>
        <row r="14049">
          <cell r="AP14049">
            <v>298047</v>
          </cell>
          <cell r="AQ14049">
            <v>5003671</v>
          </cell>
          <cell r="AR14049">
            <v>5</v>
          </cell>
          <cell r="AS14049">
            <v>0</v>
          </cell>
          <cell r="AT14049">
            <v>0</v>
          </cell>
          <cell r="AU14049">
            <v>0</v>
          </cell>
          <cell r="AV14049" t="str">
            <v>VIABLE</v>
          </cell>
        </row>
        <row r="14050">
          <cell r="AP14050">
            <v>297969</v>
          </cell>
          <cell r="AQ14050">
            <v>5003632</v>
          </cell>
          <cell r="AR14050">
            <v>5</v>
          </cell>
          <cell r="AS14050">
            <v>0</v>
          </cell>
          <cell r="AT14050">
            <v>0</v>
          </cell>
          <cell r="AU14050">
            <v>0</v>
          </cell>
          <cell r="AV14050" t="str">
            <v>VIABLE</v>
          </cell>
        </row>
        <row r="14051">
          <cell r="AP14051">
            <v>296691</v>
          </cell>
          <cell r="AQ14051">
            <v>5003109</v>
          </cell>
          <cell r="AR14051">
            <v>5</v>
          </cell>
          <cell r="AS14051">
            <v>0</v>
          </cell>
          <cell r="AT14051">
            <v>0</v>
          </cell>
          <cell r="AU14051">
            <v>0</v>
          </cell>
          <cell r="AV14051" t="str">
            <v>VIABLE</v>
          </cell>
        </row>
        <row r="14052">
          <cell r="AP14052">
            <v>297846</v>
          </cell>
          <cell r="AQ14052">
            <v>5003583</v>
          </cell>
          <cell r="AR14052">
            <v>5</v>
          </cell>
          <cell r="AS14052">
            <v>0</v>
          </cell>
          <cell r="AT14052">
            <v>0</v>
          </cell>
          <cell r="AU14052">
            <v>0</v>
          </cell>
          <cell r="AV14052" t="str">
            <v>VIABLE</v>
          </cell>
        </row>
        <row r="14053">
          <cell r="AP14053">
            <v>297083</v>
          </cell>
          <cell r="AQ14053">
            <v>5003289</v>
          </cell>
          <cell r="AR14053">
            <v>5</v>
          </cell>
          <cell r="AS14053">
            <v>0</v>
          </cell>
          <cell r="AT14053">
            <v>0</v>
          </cell>
          <cell r="AU14053">
            <v>0</v>
          </cell>
          <cell r="AV14053" t="str">
            <v>VIABLE</v>
          </cell>
        </row>
        <row r="14054">
          <cell r="AP14054">
            <v>298182</v>
          </cell>
          <cell r="AQ14054">
            <v>5003727</v>
          </cell>
          <cell r="AR14054">
            <v>5</v>
          </cell>
          <cell r="AS14054">
            <v>0</v>
          </cell>
          <cell r="AT14054">
            <v>0</v>
          </cell>
          <cell r="AU14054">
            <v>0</v>
          </cell>
          <cell r="AV14054" t="str">
            <v>VIABLE</v>
          </cell>
        </row>
        <row r="14055">
          <cell r="AP14055">
            <v>296159</v>
          </cell>
          <cell r="AQ14055">
            <v>5002857</v>
          </cell>
          <cell r="AR14055">
            <v>5</v>
          </cell>
          <cell r="AS14055">
            <v>0</v>
          </cell>
          <cell r="AT14055">
            <v>0</v>
          </cell>
          <cell r="AU14055">
            <v>0</v>
          </cell>
          <cell r="AV14055" t="str">
            <v>VIABLE</v>
          </cell>
        </row>
        <row r="14056">
          <cell r="AP14056">
            <v>296189</v>
          </cell>
          <cell r="AQ14056">
            <v>5002872</v>
          </cell>
          <cell r="AR14056">
            <v>5</v>
          </cell>
          <cell r="AS14056">
            <v>0</v>
          </cell>
          <cell r="AT14056">
            <v>0</v>
          </cell>
          <cell r="AU14056">
            <v>0</v>
          </cell>
          <cell r="AV14056" t="str">
            <v>VIABLE</v>
          </cell>
        </row>
        <row r="14057">
          <cell r="AP14057">
            <v>296141</v>
          </cell>
          <cell r="AQ14057">
            <v>5002843</v>
          </cell>
          <cell r="AR14057">
            <v>5</v>
          </cell>
          <cell r="AS14057">
            <v>0</v>
          </cell>
          <cell r="AT14057">
            <v>0</v>
          </cell>
          <cell r="AU14057">
            <v>0</v>
          </cell>
          <cell r="AV14057" t="str">
            <v>VIABLE</v>
          </cell>
        </row>
        <row r="14058">
          <cell r="AP14058">
            <v>531609</v>
          </cell>
          <cell r="AQ14058">
            <v>5008098</v>
          </cell>
          <cell r="AR14058">
            <v>5</v>
          </cell>
          <cell r="AS14058">
            <v>0</v>
          </cell>
          <cell r="AT14058">
            <v>0</v>
          </cell>
          <cell r="AU14058">
            <v>0</v>
          </cell>
          <cell r="AV14058" t="str">
            <v>VIABLE</v>
          </cell>
        </row>
        <row r="14059">
          <cell r="AP14059">
            <v>296224</v>
          </cell>
          <cell r="AQ14059">
            <v>5002893</v>
          </cell>
          <cell r="AR14059">
            <v>5</v>
          </cell>
          <cell r="AS14059">
            <v>0</v>
          </cell>
          <cell r="AT14059">
            <v>0</v>
          </cell>
          <cell r="AU14059">
            <v>0</v>
          </cell>
          <cell r="AV14059" t="str">
            <v>VIABLE</v>
          </cell>
        </row>
        <row r="14060">
          <cell r="AP14060">
            <v>296278</v>
          </cell>
          <cell r="AQ14060">
            <v>5002919</v>
          </cell>
          <cell r="AR14060">
            <v>5</v>
          </cell>
          <cell r="AS14060">
            <v>0</v>
          </cell>
          <cell r="AT14060">
            <v>0</v>
          </cell>
          <cell r="AU14060">
            <v>0</v>
          </cell>
          <cell r="AV14060" t="str">
            <v>VIABLE</v>
          </cell>
        </row>
        <row r="14061">
          <cell r="AP14061">
            <v>478337</v>
          </cell>
          <cell r="AQ14061">
            <v>5002822</v>
          </cell>
          <cell r="AR14061">
            <v>5</v>
          </cell>
          <cell r="AS14061">
            <v>0</v>
          </cell>
          <cell r="AT14061">
            <v>0</v>
          </cell>
          <cell r="AU14061">
            <v>0</v>
          </cell>
          <cell r="AV14061" t="str">
            <v>VIABLE</v>
          </cell>
        </row>
        <row r="14062">
          <cell r="AP14062">
            <v>91015992</v>
          </cell>
          <cell r="AQ14062">
            <v>50005432</v>
          </cell>
          <cell r="AR14062">
            <v>5</v>
          </cell>
          <cell r="AS14062">
            <v>0</v>
          </cell>
          <cell r="AT14062">
            <v>0</v>
          </cell>
          <cell r="AU14062">
            <v>0</v>
          </cell>
          <cell r="AV14062" t="str">
            <v>VIABLE</v>
          </cell>
        </row>
        <row r="14063">
          <cell r="AP14063">
            <v>91015991</v>
          </cell>
          <cell r="AQ14063">
            <v>50005432</v>
          </cell>
          <cell r="AR14063">
            <v>5</v>
          </cell>
          <cell r="AS14063">
            <v>0</v>
          </cell>
          <cell r="AT14063">
            <v>0</v>
          </cell>
          <cell r="AU14063">
            <v>0</v>
          </cell>
          <cell r="AV14063" t="str">
            <v>VIABLE</v>
          </cell>
        </row>
        <row r="14064">
          <cell r="AP14064">
            <v>296413</v>
          </cell>
          <cell r="AQ14064">
            <v>5002977</v>
          </cell>
          <cell r="AR14064">
            <v>5</v>
          </cell>
          <cell r="AS14064">
            <v>0</v>
          </cell>
          <cell r="AT14064">
            <v>0</v>
          </cell>
          <cell r="AU14064">
            <v>0</v>
          </cell>
          <cell r="AV14064" t="str">
            <v>VIABLE</v>
          </cell>
        </row>
        <row r="14065">
          <cell r="AP14065">
            <v>296257</v>
          </cell>
          <cell r="AQ14065">
            <v>5002911</v>
          </cell>
          <cell r="AR14065">
            <v>5</v>
          </cell>
          <cell r="AS14065">
            <v>0</v>
          </cell>
          <cell r="AT14065">
            <v>0</v>
          </cell>
          <cell r="AU14065">
            <v>0</v>
          </cell>
          <cell r="AV14065" t="str">
            <v>VIABLE</v>
          </cell>
        </row>
        <row r="14066">
          <cell r="AP14066">
            <v>91021937</v>
          </cell>
          <cell r="AQ14066">
            <v>5009334</v>
          </cell>
          <cell r="AR14066">
            <v>5</v>
          </cell>
          <cell r="AS14066">
            <v>0</v>
          </cell>
          <cell r="AT14066">
            <v>0</v>
          </cell>
          <cell r="AU14066">
            <v>0</v>
          </cell>
          <cell r="AV14066" t="str">
            <v>VIABLE</v>
          </cell>
        </row>
        <row r="14067">
          <cell r="AP14067">
            <v>91021952</v>
          </cell>
          <cell r="AQ14067">
            <v>5009333</v>
          </cell>
          <cell r="AR14067">
            <v>5</v>
          </cell>
          <cell r="AS14067">
            <v>0</v>
          </cell>
          <cell r="AT14067">
            <v>0</v>
          </cell>
          <cell r="AU14067">
            <v>0</v>
          </cell>
          <cell r="AV14067" t="str">
            <v>VIABLE</v>
          </cell>
        </row>
        <row r="14068">
          <cell r="AP14068">
            <v>91015993</v>
          </cell>
          <cell r="AQ14068">
            <v>50005433</v>
          </cell>
          <cell r="AR14068">
            <v>5</v>
          </cell>
          <cell r="AS14068">
            <v>0</v>
          </cell>
          <cell r="AT14068">
            <v>0</v>
          </cell>
          <cell r="AU14068">
            <v>0</v>
          </cell>
          <cell r="AV14068" t="str">
            <v>VIABLE</v>
          </cell>
        </row>
        <row r="14069">
          <cell r="AP14069">
            <v>296380</v>
          </cell>
          <cell r="AQ14069">
            <v>5002961</v>
          </cell>
          <cell r="AR14069">
            <v>5</v>
          </cell>
          <cell r="AS14069">
            <v>0</v>
          </cell>
          <cell r="AT14069">
            <v>0</v>
          </cell>
          <cell r="AU14069">
            <v>0</v>
          </cell>
          <cell r="AV14069" t="str">
            <v>VIABLE</v>
          </cell>
        </row>
        <row r="14070">
          <cell r="AP14070">
            <v>296383</v>
          </cell>
          <cell r="AQ14070">
            <v>5002962</v>
          </cell>
          <cell r="AR14070">
            <v>5</v>
          </cell>
          <cell r="AS14070">
            <v>0</v>
          </cell>
          <cell r="AT14070">
            <v>0</v>
          </cell>
          <cell r="AU14070">
            <v>0</v>
          </cell>
          <cell r="AV14070" t="str">
            <v>VIABLE</v>
          </cell>
        </row>
        <row r="14071">
          <cell r="AP14071">
            <v>296325</v>
          </cell>
          <cell r="AQ14071">
            <v>5002940</v>
          </cell>
          <cell r="AR14071">
            <v>5</v>
          </cell>
          <cell r="AS14071">
            <v>0</v>
          </cell>
          <cell r="AT14071">
            <v>0</v>
          </cell>
          <cell r="AU14071">
            <v>0</v>
          </cell>
          <cell r="AV14071" t="str">
            <v>VIABLE</v>
          </cell>
        </row>
        <row r="14072">
          <cell r="AP14072">
            <v>296198</v>
          </cell>
          <cell r="AQ14072">
            <v>5002882</v>
          </cell>
          <cell r="AR14072">
            <v>5</v>
          </cell>
          <cell r="AS14072">
            <v>0</v>
          </cell>
          <cell r="AT14072">
            <v>0</v>
          </cell>
          <cell r="AU14072">
            <v>0</v>
          </cell>
          <cell r="AV14072" t="str">
            <v>VIABLE</v>
          </cell>
        </row>
        <row r="14073">
          <cell r="AP14073">
            <v>91016015</v>
          </cell>
          <cell r="AQ14073">
            <v>5002977</v>
          </cell>
          <cell r="AR14073">
            <v>5</v>
          </cell>
          <cell r="AS14073">
            <v>0</v>
          </cell>
          <cell r="AT14073">
            <v>0</v>
          </cell>
          <cell r="AU14073">
            <v>0</v>
          </cell>
          <cell r="AV14073" t="str">
            <v>VIABLE</v>
          </cell>
        </row>
        <row r="14074">
          <cell r="AP14074">
            <v>296192</v>
          </cell>
          <cell r="AQ14074">
            <v>5002880</v>
          </cell>
          <cell r="AR14074">
            <v>5</v>
          </cell>
          <cell r="AS14074">
            <v>0</v>
          </cell>
          <cell r="AT14074">
            <v>0</v>
          </cell>
          <cell r="AU14074">
            <v>0</v>
          </cell>
          <cell r="AV14074" t="str">
            <v>VIABLE</v>
          </cell>
        </row>
        <row r="14075">
          <cell r="AP14075">
            <v>296304</v>
          </cell>
          <cell r="AQ14075">
            <v>5002931</v>
          </cell>
          <cell r="AR14075">
            <v>5</v>
          </cell>
          <cell r="AS14075">
            <v>0</v>
          </cell>
          <cell r="AT14075">
            <v>0</v>
          </cell>
          <cell r="AU14075">
            <v>0</v>
          </cell>
          <cell r="AV14075" t="str">
            <v>VIABLE</v>
          </cell>
        </row>
        <row r="14076">
          <cell r="AP14076">
            <v>296242</v>
          </cell>
          <cell r="AQ14076">
            <v>5002902</v>
          </cell>
          <cell r="AR14076">
            <v>5</v>
          </cell>
          <cell r="AS14076">
            <v>0</v>
          </cell>
          <cell r="AT14076">
            <v>0</v>
          </cell>
          <cell r="AU14076">
            <v>0</v>
          </cell>
          <cell r="AV14076" t="str">
            <v>VIABLE</v>
          </cell>
        </row>
        <row r="14077">
          <cell r="AP14077">
            <v>479475</v>
          </cell>
          <cell r="AQ14077">
            <v>5007461</v>
          </cell>
          <cell r="AR14077">
            <v>5</v>
          </cell>
          <cell r="AS14077">
            <v>0</v>
          </cell>
          <cell r="AT14077">
            <v>0</v>
          </cell>
          <cell r="AU14077">
            <v>0</v>
          </cell>
          <cell r="AV14077" t="str">
            <v>VIABLE</v>
          </cell>
        </row>
        <row r="14078">
          <cell r="AP14078">
            <v>479471</v>
          </cell>
          <cell r="AQ14078">
            <v>5007456</v>
          </cell>
          <cell r="AR14078">
            <v>5</v>
          </cell>
          <cell r="AS14078">
            <v>0</v>
          </cell>
          <cell r="AT14078">
            <v>0</v>
          </cell>
          <cell r="AU14078">
            <v>0</v>
          </cell>
          <cell r="AV14078" t="str">
            <v>VIABLE</v>
          </cell>
        </row>
        <row r="14079">
          <cell r="AP14079">
            <v>479465</v>
          </cell>
          <cell r="AQ14079">
            <v>5007449</v>
          </cell>
          <cell r="AR14079">
            <v>5</v>
          </cell>
          <cell r="AS14079">
            <v>0</v>
          </cell>
          <cell r="AT14079">
            <v>0</v>
          </cell>
          <cell r="AU14079">
            <v>0</v>
          </cell>
          <cell r="AV14079" t="str">
            <v>VIABLE</v>
          </cell>
        </row>
        <row r="14080">
          <cell r="AP14080">
            <v>479506</v>
          </cell>
          <cell r="AQ14080">
            <v>5007540</v>
          </cell>
          <cell r="AR14080">
            <v>5</v>
          </cell>
          <cell r="AS14080">
            <v>0</v>
          </cell>
          <cell r="AT14080">
            <v>0</v>
          </cell>
          <cell r="AU14080">
            <v>0</v>
          </cell>
          <cell r="AV14080" t="str">
            <v>VIABLE</v>
          </cell>
        </row>
        <row r="14081">
          <cell r="AP14081">
            <v>479487</v>
          </cell>
          <cell r="AQ14081">
            <v>5007479</v>
          </cell>
          <cell r="AR14081">
            <v>5</v>
          </cell>
          <cell r="AS14081">
            <v>0</v>
          </cell>
          <cell r="AT14081">
            <v>0</v>
          </cell>
          <cell r="AU14081">
            <v>0</v>
          </cell>
          <cell r="AV14081" t="str">
            <v>VIABLE</v>
          </cell>
        </row>
        <row r="14082">
          <cell r="AP14082">
            <v>91021677</v>
          </cell>
          <cell r="AQ14082">
            <v>5009611</v>
          </cell>
          <cell r="AR14082">
            <v>5</v>
          </cell>
          <cell r="AS14082">
            <v>0</v>
          </cell>
          <cell r="AT14082">
            <v>0</v>
          </cell>
          <cell r="AU14082">
            <v>0</v>
          </cell>
          <cell r="AV14082" t="str">
            <v>VIABLE</v>
          </cell>
        </row>
        <row r="14083">
          <cell r="AP14083">
            <v>91021676</v>
          </cell>
          <cell r="AQ14083">
            <v>5009610</v>
          </cell>
          <cell r="AR14083">
            <v>5</v>
          </cell>
          <cell r="AS14083">
            <v>0</v>
          </cell>
          <cell r="AT14083">
            <v>0</v>
          </cell>
          <cell r="AU14083">
            <v>0</v>
          </cell>
          <cell r="AV14083" t="str">
            <v>VIABLE</v>
          </cell>
        </row>
        <row r="14084">
          <cell r="AP14084">
            <v>479505</v>
          </cell>
          <cell r="AQ14084">
            <v>5007539</v>
          </cell>
          <cell r="AR14084">
            <v>5</v>
          </cell>
          <cell r="AS14084">
            <v>0</v>
          </cell>
          <cell r="AT14084">
            <v>0</v>
          </cell>
          <cell r="AU14084">
            <v>0</v>
          </cell>
          <cell r="AV14084" t="str">
            <v>VIABLE</v>
          </cell>
        </row>
        <row r="14085">
          <cell r="AP14085">
            <v>91021631</v>
          </cell>
          <cell r="AQ14085">
            <v>5009610</v>
          </cell>
          <cell r="AR14085">
            <v>5</v>
          </cell>
          <cell r="AS14085">
            <v>0</v>
          </cell>
          <cell r="AT14085">
            <v>0</v>
          </cell>
          <cell r="AU14085">
            <v>0</v>
          </cell>
          <cell r="AV14085" t="str">
            <v>VIABLE</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sheetDataSet>
  </externalBook>
</externalLink>
</file>

<file path=xl/externalLinks/externalLink2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ICHA TÉCNICA"/>
      <sheetName val="Fotos"/>
      <sheetName val="Hoja2"/>
    </sheetNames>
    <sheetDataSet>
      <sheetData sheetId="0"/>
      <sheetData sheetId="1"/>
      <sheetData sheetId="2">
        <row r="3">
          <cell r="B3" t="str">
            <v>SELECCIONE</v>
          </cell>
          <cell r="D3" t="str">
            <v>SELECCIONE</v>
          </cell>
        </row>
        <row r="4">
          <cell r="D4" t="str">
            <v>SI</v>
          </cell>
        </row>
        <row r="5">
          <cell r="D5" t="str">
            <v>NO</v>
          </cell>
        </row>
      </sheetData>
    </sheetDataSet>
  </externalBook>
</externalLink>
</file>

<file path=xl/externalLinks/externalLink2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EO-29"/>
      <sheetName val="INSTRUCCIONES"/>
      <sheetName val="Control"/>
      <sheetName val="LISTAS"/>
    </sheetNames>
    <sheetDataSet>
      <sheetData sheetId="0" refreshError="1"/>
      <sheetData sheetId="1" refreshError="1"/>
      <sheetData sheetId="2" refreshError="1"/>
      <sheetData sheetId="3">
        <row r="4">
          <cell r="B4" t="str">
            <v>DE DESARROLLO URBANO</v>
          </cell>
          <cell r="D4" t="str">
            <v>DE CONTROL DISCIPLINARIO</v>
          </cell>
          <cell r="E4" t="str">
            <v>DE EJECUCIÓN SUBSISTEMA VIAL</v>
          </cell>
        </row>
        <row r="5">
          <cell r="B5" t="str">
            <v>DE INFRAESTRUCTURA</v>
          </cell>
          <cell r="D5" t="str">
            <v>DE CONTROL INTERNO</v>
          </cell>
          <cell r="E5" t="str">
            <v>DE EJECUCIÓN SUBSISTEMA TRANSPORTE</v>
          </cell>
        </row>
        <row r="6">
          <cell r="B6" t="str">
            <v>JURÍDICA</v>
          </cell>
          <cell r="D6" t="str">
            <v>DE ATENCIÓN AL CIUDADANO</v>
          </cell>
          <cell r="E6" t="str">
            <v>DE MANTENIMIENTO SUBSISTEMA VIAL</v>
          </cell>
        </row>
        <row r="7">
          <cell r="B7" t="str">
            <v>DE GESTIÓN CORPORATIVA</v>
          </cell>
          <cell r="D7" t="str">
            <v>ASESORA DE COMUNICACIONES</v>
          </cell>
          <cell r="E7" t="str">
            <v>DE MANTENIMIENTO SUBSISTEMA TRANSPORTE</v>
          </cell>
        </row>
        <row r="8">
          <cell r="D8" t="str">
            <v>ASESORA DE PLANEACIÓN</v>
          </cell>
          <cell r="E8" t="str">
            <v>DE RECURSOS HUMANOS</v>
          </cell>
        </row>
        <row r="9">
          <cell r="E9" t="str">
            <v>DE RECURSOS FÍSICOS</v>
          </cell>
        </row>
        <row r="10">
          <cell r="E10" t="str">
            <v>DE RECURSOS TECNOLÓGICOS</v>
          </cell>
        </row>
        <row r="11">
          <cell r="E11" t="str">
            <v>DE TESORERIA Y RECAUDO</v>
          </cell>
        </row>
        <row r="12">
          <cell r="E12" t="str">
            <v>DE PRESUPUESTO  Y CONTABILIDAD</v>
          </cell>
        </row>
        <row r="13">
          <cell r="E13" t="str">
            <v>DE OPERACIONES</v>
          </cell>
        </row>
        <row r="14">
          <cell r="E14" t="str">
            <v>JURÍDICA Y EJECUCIONES FISCALES</v>
          </cell>
        </row>
      </sheetData>
    </sheetDataSet>
  </externalBook>
</externalLink>
</file>

<file path=xl/externalLinks/externalLink2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CTUBRE"/>
      <sheetName val="DATOS"/>
      <sheetName val="ACARREO"/>
    </sheetNames>
    <sheetDataSet>
      <sheetData sheetId="0"/>
      <sheetData sheetId="1" refreshError="1"/>
      <sheetData sheetId="2" refreshError="1"/>
    </sheetDataSet>
  </externalBook>
</externalLink>
</file>

<file path=xl/externalLinks/externalLink2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sheetData>
      <sheetData sheetId="2">
        <row r="7">
          <cell r="A7" t="str">
            <v>Aspersor manual</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2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2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s>
    <sheetDataSet>
      <sheetData sheetId="0" refreshError="1">
        <row r="26">
          <cell r="E26">
            <v>36373</v>
          </cell>
        </row>
        <row r="27">
          <cell r="E27">
            <v>4</v>
          </cell>
        </row>
      </sheetData>
      <sheetData sheetId="1" refreshError="1"/>
      <sheetData sheetId="2" refreshError="1"/>
      <sheetData sheetId="3" refreshError="1"/>
      <sheetData sheetId="4" refreshError="1"/>
      <sheetData sheetId="5" refreshError="1"/>
    </sheetDataSet>
  </externalBook>
</externalLink>
</file>

<file path=xl/externalLinks/externalLink2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CIOS Y TARIFAS"/>
      <sheetName val="3.1.8. RET SEÑAL"/>
      <sheetName val="3.1.7. REUB SEÑ"/>
      <sheetName val="3.1.6. CHEVRON"/>
      <sheetName val="3.1.5. SUM INST SI 05"/>
      <sheetName val="3.1.3. SUM SEÑ INFOR"/>
      <sheetName val="3.1.2. SUM SEÑAL DUPLEX"/>
      <sheetName val="3.1.1. SUM SEÑAL 60X60"/>
      <sheetName val="4.10.2.CARC TUB 14"/>
      <sheetName val="4.9.8. SUM TIP 1"/>
      <sheetName val="4.9.7.SUM ST 2"/>
      <sheetName val="4.9.6. CONS SL 250"/>
      <sheetName val="4.9.5. CONS SL 200"/>
      <sheetName val="4.9.4. DEM Y RET"/>
      <sheetName val="4.9.3. SUMID ST 1"/>
      <sheetName val="4.9.2. CONST SL 150"/>
      <sheetName val="4.9.1. CONS SL 100"/>
      <sheetName val="4.8.1. tub pvc4"/>
      <sheetName val="4.7.4. NIV POZO"/>
      <sheetName val="4.7.3. PLACA"/>
      <sheetName val="4.7.2. CONSPOZO TA"/>
      <sheetName val="4.7.1. CONSTRCD170"/>
      <sheetName val="4.6.14. TUB III REF 36"/>
      <sheetName val="4.6.13. TUB III REF 30"/>
      <sheetName val="4.6.10. TUB II REF 20"/>
      <sheetName val="4.6.9. TUB II REF 16"/>
      <sheetName val="4.6.8. TUB II REF 14"/>
      <sheetName val="4.6.7. TUB I REF 8"/>
      <sheetName val="4.6.6. TUB II REF 10"/>
      <sheetName val="4.6.5. TUB II REF 12"/>
      <sheetName val="4.6.4. TUB REF 14"/>
      <sheetName val="4.6.2. TUB REF 12"/>
      <sheetName val="4.6.1. TUB REF 16"/>
      <sheetName val="4.3.1. SUM T 2A"/>
      <sheetName val="4.2.6. RELL T 9"/>
      <sheetName val="4.2.5. RELL T 8"/>
      <sheetName val="4.2.4. RELL T 7"/>
      <sheetName val="4.2.3. RELL T 3"/>
      <sheetName val="4.2.2. RELL T 2"/>
      <sheetName val="4.2.1. RELL T 1"/>
      <sheetName val="4.1.2. EXC 2,00 a 3,50 m"/>
      <sheetName val="4.1.1. EXC 0,00A2,00"/>
      <sheetName val="3.2.15. AGUJAS"/>
      <sheetName val="3.2.14.CEBRA"/>
      <sheetName val="3.2.13. LIN CONT.AMA"/>
      <sheetName val="3.2.12. LIN AMA"/>
      <sheetName val="3.2.11. LIN PAV."/>
      <sheetName val="3.2.10. LIN SEN PEA"/>
      <sheetName val="3.2.9.LIN FIN"/>
      <sheetName val="3.2.8. LINEA CONTIN."/>
      <sheetName val="3.2.7.LINEA PINT."/>
      <sheetName val="3.2.6.LINEA RET."/>
      <sheetName val="3.2.5.FLECHA"/>
      <sheetName val="3.2.4. FLECHA"/>
      <sheetName val="3.2.3. FLECHA"/>
      <sheetName val="3.2.2. FLECHA"/>
      <sheetName val="3.2.1. FLECHA"/>
      <sheetName val="1.5.5. JUNTA BORDE"/>
      <sheetName val="1.5.4. CORTE SIKAFLEX 15"/>
      <sheetName val="1.5.3. SUM 60000"/>
      <sheetName val="1.5.2. SUM 37000"/>
      <sheetName val="1.5.6. SUM MR 45"/>
      <sheetName val="1.5.5. SUM MR 43"/>
      <sheetName val="1.5. 1. SUM MR 41"/>
      <sheetName val="0.1EyD"/>
      <sheetName val="1.1DIAG en MVLconMDR"/>
      <sheetName val="1.2DIAG en MVL pav flex"/>
      <sheetName val="1.3DIAG en MVL pav rig"/>
      <sheetName val="1.4DIAG en MVLen afirm"/>
      <sheetName val="2.1.1 Sello fis. poliflex"/>
      <sheetName val="2.1.2,Limp. sum Conv"/>
      <sheetName val="2.1.3,Limp. sum SL"/>
      <sheetName val=",2.1.4 Limp. sum ST"/>
      <sheetName val="1.2.1demol"/>
      <sheetName val="1.4.26. SUM INV 510 96"/>
      <sheetName val="1.4.25. SUM INV 320 02"/>
      <sheetName val="1.4.24.SUM INV 330 02"/>
      <sheetName val="1.4.23.SUM GEOT2400"/>
      <sheetName val="1.4.22.MEJ INV 311 02"/>
      <sheetName val="1.4.21.SELLO"/>
      <sheetName val="1.4.20.SUM TUB D 2"/>
      <sheetName val="1.4.11. RIEG CRR 0"/>
      <sheetName val="1.4.10. IMP ASF CRL O"/>
      <sheetName val="1.4.9. SUM INV 320 96"/>
      <sheetName val="1.4.8. SUM INV 330 96"/>
      <sheetName val="1.4.7. SUM GOTEXTIL NT 1800"/>
      <sheetName val="1.4.5. SUM GOTEXTILT2100"/>
      <sheetName val="1.4.4. MEJ RAJON"/>
      <sheetName val="1.2.2. DEM PISOS"/>
      <sheetName val="1.2.4. DEM LOSAS CONC"/>
      <sheetName val="1.2.3.DEM PAV ASF"/>
      <sheetName val="1.2.1. DEM SARD"/>
      <sheetName val="1.1.1. REPLANTEO"/>
      <sheetName val="3.1.MDC-1 Modificada"/>
      <sheetName val="3.4.MDC-2 Normalizada "/>
      <sheetName val="3.2.MDC-1 Normalizada"/>
      <sheetName val="3.3. MDC-2 Polimeros"/>
      <sheetName val="3.5. MDC-3 Polimeros"/>
      <sheetName val="3.6. MDC-3 Normalizada"/>
      <sheetName val="3.7. IMPRIM con Emul"/>
      <sheetName val="1.4.3. sub base gran"/>
      <sheetName val="3.8. BASE GR"/>
      <sheetName val="3.9. GEOT NT1800"/>
      <sheetName val="3.1.4 DEMOLICION"/>
      <sheetName val="1.4.1. RENV COMP"/>
      <sheetName val="1.3.1. EXCAV. MEC"/>
      <sheetName val="3.10. FRESADO"/>
      <sheetName val="3.11. CHEAP SEAL"/>
      <sheetName val="3.12.SUM.COL.POL."/>
      <sheetName val="3.13. RIEGO DE LIGA"/>
      <sheetName val="4.5.PINT12CON M (2)"/>
      <sheetName val="3.14.PINT12CON M"/>
      <sheetName val="4.6.PINT12SIN M (2)"/>
      <sheetName val="3.15.PINT12SIN M"/>
      <sheetName val="4-7-PINT15CO M (2)"/>
      <sheetName val="3.16.PINT15CO M"/>
      <sheetName val="4.8.PINT15SINM (2)"/>
      <sheetName val="3.17.PINT15SINM"/>
      <sheetName val="4.9.PINT20CONM (2)"/>
      <sheetName val="3.18.PINT20CONM"/>
      <sheetName val="4.10.PINt20SINM (2)"/>
      <sheetName val="3.19.PINt20SINM"/>
      <sheetName val="4.11.MARVIALconM (2)"/>
      <sheetName val="3.20.MARVIALconM"/>
      <sheetName val="4.12.MARVIALsinM (2)"/>
      <sheetName val="3.21.MARVIALsinM"/>
      <sheetName val="3.22. RESINA 12 CM"/>
      <sheetName val=" 3.23.RESINA 15 CM"/>
      <sheetName val="3.24. RESINA 20 CM"/>
      <sheetName val="3.25. RESINA M2"/>
      <sheetName val="4.13.DEMOL SARD (2)"/>
      <sheetName val="3.26.DEMOL SARD"/>
      <sheetName val="4.14.CARG,TRANS (2)"/>
      <sheetName val="3.27.CARG,TRANS"/>
      <sheetName val="4.15. RELLENO RECEBO (2)"/>
      <sheetName val="1.4.2. SUM RELL"/>
      <sheetName val="3.28. RELLENO RECEBO"/>
      <sheetName val="4.16. ACERO 37000 (2)"/>
      <sheetName val="3.29. ACERO 37000"/>
      <sheetName val="4.17.ACERO 60000 (2)"/>
      <sheetName val="3.30.ACERO 60000"/>
      <sheetName val="4.18. SARD H=0,20 (2)"/>
      <sheetName val="3.31. SARD H=0,20"/>
      <sheetName val="4.19. SARD H=0,25 (2)"/>
      <sheetName val="3.32. SARD H=0,25"/>
      <sheetName val="4.20. SARD H=0,40 (2)"/>
      <sheetName val="3.33 SARD H=0,40"/>
      <sheetName val="4.21. SARDINEL A-10 (2)"/>
      <sheetName val="3.34 SARDINEL A-10"/>
      <sheetName val="4.23. REJILLA SUM. (2)"/>
      <sheetName val="3.36 REJILLA SUM."/>
      <sheetName val="4.24. TAPAS POZOS (2)"/>
      <sheetName val="3.37 TAPAS POZOS"/>
      <sheetName val="3.1.66,3.2.48 placa pozo insp"/>
      <sheetName val="3.1.69,Transporte"/>
      <sheetName val="3.38 reciclado CARP ASFALT."/>
      <sheetName val="3.39. SUM EM CRL-1"/>
      <sheetName val="3.40. SUM CEMENTO"/>
      <sheetName val="3.41 CORT, DEM, CAR Y TRAN"/>
      <sheetName val="1.4.9sum base gran"/>
      <sheetName val="4.1.demol losas"/>
      <sheetName val="4.2. REPARACION LOSAS MR-41"/>
      <sheetName val="4.3repar losa mr43"/>
      <sheetName val="4.4.REPAR LOSAS MR45"/>
      <sheetName val="6.1GESTION AMBIENTAL"/>
      <sheetName val="6.2 GESTION SOCIAL"/>
      <sheetName val="6.3 MANEJO TRAFICO"/>
      <sheetName val="Item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Set>
  </externalBook>
</externalLink>
</file>

<file path=xl/externalLinks/externalLink2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2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815"/>
      <sheetName val="4817"/>
      <sheetName val="4758"/>
      <sheetName val="6154"/>
      <sheetName val="4816"/>
      <sheetName val="3464"/>
      <sheetName val="4581"/>
      <sheetName val="4704"/>
      <sheetName val="3021"/>
      <sheetName val="3017"/>
      <sheetName val="4159"/>
      <sheetName val="6167"/>
      <sheetName val="4703"/>
      <sheetName val="6166"/>
      <sheetName val="4593MTOPER"/>
      <sheetName val="4919MTOPER"/>
      <sheetName val="4075"/>
      <sheetName val="3874"/>
      <sheetName val="4207"/>
      <sheetName val="3464REAB"/>
      <sheetName val="4581REAB"/>
      <sheetName val="4704REAB"/>
      <sheetName val="4579"/>
      <sheetName val="4160"/>
      <sheetName val="4593"/>
      <sheetName val="4823"/>
      <sheetName val="3012"/>
      <sheetName val="3050"/>
      <sheetName val="3403"/>
      <sheetName val="4390"/>
      <sheetName val="4814"/>
      <sheetName val="3017REAB"/>
      <sheetName val="4157"/>
      <sheetName val="4159REAB"/>
      <sheetName val="4073REAB"/>
      <sheetName val="4856"/>
      <sheetName val="4919"/>
      <sheetName val="4948"/>
      <sheetName val="3021REPOSPAV"/>
      <sheetName val="4207REPOSPAV"/>
      <sheetName val="6155"/>
      <sheetName val="4613PODAS"/>
      <sheetName val="6219"/>
      <sheetName val="3007"/>
      <sheetName val="3464RECONS"/>
      <sheetName val="3011"/>
      <sheetName val="3012RECONS"/>
      <sheetName val="3017RECONS"/>
      <sheetName val="4159RECONS"/>
      <sheetName val="4054"/>
      <sheetName val="3210"/>
      <sheetName val="4052"/>
      <sheetName val="4089"/>
      <sheetName val="4544"/>
      <sheetName val="4073RECONS"/>
      <sheetName val="4856RECONS"/>
      <sheetName val="4593RECONS"/>
      <sheetName val="4051"/>
      <sheetName val="4948RECONS"/>
      <sheetName val="3552"/>
      <sheetName val="4082"/>
      <sheetName val="4675"/>
      <sheetName val="4583"/>
      <sheetName val="3378"/>
      <sheetName val="3721"/>
      <sheetName val="4798"/>
      <sheetName val="3007CICLO"/>
      <sheetName val="3710"/>
      <sheetName val="3021CICLO"/>
      <sheetName val="3017CICLO"/>
      <sheetName val="4159CICLO"/>
      <sheetName val="3210CICLO"/>
      <sheetName val="3866"/>
      <sheetName val="4207CICLO"/>
      <sheetName val="3179"/>
      <sheetName val="3871"/>
      <sheetName val="3872"/>
      <sheetName val="4711"/>
      <sheetName val="5220"/>
      <sheetName val="5221"/>
      <sheetName val="4826"/>
      <sheetName val="5223"/>
      <sheetName val="5955CICLO"/>
      <sheetName val="3464VADOS"/>
      <sheetName val="3012VADOS"/>
      <sheetName val="3017VADOS"/>
      <sheetName val="4593VADOS"/>
      <sheetName val="3207"/>
      <sheetName val="4159VADOS"/>
      <sheetName val="3007POMPEYA"/>
      <sheetName val="3710POMPEYA"/>
      <sheetName val="3021POMPEY"/>
      <sheetName val="3155"/>
      <sheetName val="3017POMPEY"/>
      <sheetName val="4556"/>
      <sheetName val="3210POMPEY"/>
      <sheetName val="6095"/>
      <sheetName val="3811"/>
      <sheetName val="4687"/>
      <sheetName val="3548"/>
      <sheetName val="4396"/>
      <sheetName val="3722"/>
      <sheetName val="4551"/>
      <sheetName val="3044"/>
      <sheetName val="4686"/>
      <sheetName val="4687MOBILIAR"/>
      <sheetName val="4073"/>
      <sheetName val="5923"/>
      <sheetName val="3401"/>
      <sheetName val="4833"/>
      <sheetName val="4563"/>
      <sheetName val="3552MOBILIAR"/>
      <sheetName val="4675MOBILIAR"/>
      <sheetName val="3179SEÑALIZ"/>
      <sheetName val="3872SEÑALIZ"/>
      <sheetName val="4711SEÑALIZ"/>
      <sheetName val="5410"/>
      <sheetName val="5220SEÑALIZ"/>
      <sheetName val="5221SEÑALIZ"/>
      <sheetName val="4826SAÑALIZ"/>
      <sheetName val="5738"/>
      <sheetName val="5861"/>
      <sheetName val="5223SEÑALIZ"/>
      <sheetName val="5955"/>
      <sheetName val="5955SEÑALIZ"/>
      <sheetName val="6416"/>
      <sheetName val="5167"/>
      <sheetName val="4935"/>
      <sheetName val="9280"/>
      <sheetName val="9290"/>
      <sheetName val="4932"/>
      <sheetName val="4945"/>
      <sheetName val="4946"/>
      <sheetName val="5166"/>
      <sheetName val="5366"/>
      <sheetName val="7573"/>
      <sheetName val="5168"/>
      <sheetName val="5169"/>
      <sheetName val="4931"/>
      <sheetName val="5170"/>
      <sheetName val="4934"/>
      <sheetName val="7906"/>
      <sheetName val="Hoja2"/>
      <sheetName val="Hoja1"/>
      <sheetName val="Hoja3"/>
      <sheetName val="PU"/>
      <sheetName val="Equipo"/>
      <sheetName val="Materiales"/>
      <sheetName val="Persona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Set>
  </externalBook>
</externalLink>
</file>

<file path=xl/externalLinks/externalLink2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Item"/>
      <sheetName val="1.1.1"/>
      <sheetName val="1.4.3"/>
      <sheetName val="2.1.1"/>
      <sheetName val="2.2.1"/>
      <sheetName val="2.2.2"/>
      <sheetName val="2.2.3"/>
      <sheetName val="2.2.4"/>
      <sheetName val="2.2.5"/>
      <sheetName val="2.2.6"/>
      <sheetName val="2.2.7"/>
      <sheetName val="2.2.8"/>
      <sheetName val="2.2.9"/>
      <sheetName val="2.2.12"/>
      <sheetName val="2.2.16"/>
      <sheetName val="2.2.17"/>
      <sheetName val="2.2.18"/>
      <sheetName val="2.2.19"/>
      <sheetName val="2.3.1"/>
      <sheetName val="2.3.3"/>
      <sheetName val="2.3.4"/>
      <sheetName val="2.3.6"/>
      <sheetName val="2.3.17"/>
      <sheetName val="2.4.1"/>
      <sheetName val="2.4.3"/>
      <sheetName val="2.4.4"/>
      <sheetName val="2.4.5"/>
      <sheetName val="3.1.1"/>
      <sheetName val="3.1.2"/>
      <sheetName val="4.1.1"/>
      <sheetName val="4.1.2"/>
      <sheetName val="4.1.3"/>
      <sheetName val="4.3.4"/>
      <sheetName val="4.3.6"/>
      <sheetName val="4.7.4"/>
      <sheetName val="5.1.1"/>
      <sheetName val="5.1.2"/>
      <sheetName val="5.1.3"/>
      <sheetName val="5.1.4"/>
      <sheetName val="5.1.5"/>
      <sheetName val="5.2.1"/>
      <sheetName val="5.2.2"/>
      <sheetName val="5.2.3"/>
      <sheetName val="5.2.4"/>
      <sheetName val="5.2.5"/>
      <sheetName val="5.2.7"/>
      <sheetName val="5.6.1"/>
      <sheetName val="5.6.2"/>
      <sheetName val="5.6.3"/>
      <sheetName val="5.6.4"/>
      <sheetName val="5.6.5"/>
      <sheetName val="5.6.6"/>
      <sheetName val="5.6.7"/>
      <sheetName val="5.6.8"/>
      <sheetName val="5.6.9"/>
      <sheetName val="5.6.10"/>
      <sheetName val="5.6.11"/>
      <sheetName val="5.6.12"/>
      <sheetName val="5.6.13"/>
      <sheetName val="5.6.14"/>
      <sheetName val="5.6.15"/>
      <sheetName val="5.6.16"/>
      <sheetName val="5.6.17"/>
      <sheetName val="5.6.18"/>
      <sheetName val="5.6.19"/>
      <sheetName val="5.6.20"/>
      <sheetName val="5.6.21"/>
      <sheetName val="5.6.22"/>
      <sheetName val="5.6.23"/>
      <sheetName val="5.6.24"/>
      <sheetName val="5.6.34"/>
      <sheetName val="5.6.35"/>
      <sheetName val="5.7.1"/>
      <sheetName val="5.7.3"/>
      <sheetName val="5.9.1"/>
      <sheetName val="5.10.1"/>
      <sheetName val="5.10.3"/>
      <sheetName val="5.11.1"/>
      <sheetName val="5.14.1"/>
      <sheetName val="5.14.2"/>
      <sheetName val="5.14.3"/>
      <sheetName val="5.14.4"/>
      <sheetName val="5.16.1"/>
      <sheetName val="5.17.1"/>
      <sheetName val="6.1.1"/>
      <sheetName val="6.1.2"/>
      <sheetName val="6.2.1"/>
      <sheetName val="6.2.2"/>
      <sheetName val="6.2.3"/>
      <sheetName val="6.2.4"/>
      <sheetName val="6.3.1"/>
      <sheetName val="6.4.1"/>
      <sheetName val="6.4.2"/>
      <sheetName val="6.6.1"/>
      <sheetName val="6.6.2"/>
      <sheetName val="6.6.3"/>
      <sheetName val="6.6.4"/>
      <sheetName val="6.6.5"/>
      <sheetName val="6.6.6"/>
      <sheetName val="6.6.7"/>
      <sheetName val="6.6.8"/>
      <sheetName val="6.6.9"/>
      <sheetName val="6.6.10"/>
      <sheetName val="6.7.1"/>
      <sheetName val="6.7.2"/>
      <sheetName val="6.7.3"/>
      <sheetName val="6.8.1"/>
      <sheetName val="6.8.2"/>
      <sheetName val="6.8.3"/>
      <sheetName val="6.10.1"/>
      <sheetName val="6.10.3"/>
      <sheetName val="6.10.6"/>
      <sheetName val="7.1.1"/>
      <sheetName val="7.5.1"/>
      <sheetName val="7.5.2"/>
      <sheetName val="7.5.6"/>
      <sheetName val="8.1.1"/>
      <sheetName val="Banderas"/>
    </sheetNames>
    <sheetDataSet>
      <sheetData sheetId="0">
        <row r="14">
          <cell r="B14">
            <v>1.8634999999999999</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refreshError="1"/>
    </sheetDataSet>
  </externalBook>
</externalLink>
</file>

<file path=xl/externalLinks/externalLink2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CTUBRE"/>
    </sheetNames>
    <sheetDataSet>
      <sheetData sheetId="0"/>
    </sheetDataSet>
  </externalBook>
</externalLink>
</file>

<file path=xl/externalLinks/externalLink2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sheetNames>
    <sheetDataSet>
      <sheetData sheetId="0">
        <row r="1">
          <cell r="A1" t="str">
            <v>URBANISMO DE LA EMILIA III</v>
          </cell>
        </row>
      </sheetData>
    </sheetDataSet>
  </externalBook>
</externalLink>
</file>

<file path=xl/externalLinks/externalLink2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aración"/>
      <sheetName val="Propiedad"/>
    </sheetNames>
    <sheetDataSet>
      <sheetData sheetId="0">
        <row r="4">
          <cell r="A4" t="str">
            <v>ORDEN</v>
          </cell>
          <cell r="B4" t="str">
            <v>DESCRIPCION</v>
          </cell>
          <cell r="C4" t="str">
            <v>MARCA</v>
          </cell>
          <cell r="D4" t="str">
            <v>TARIFA</v>
          </cell>
        </row>
        <row r="5">
          <cell r="A5" t="str">
            <v>EQ09</v>
          </cell>
          <cell r="B5" t="str">
            <v>BULLDOZER D6H</v>
          </cell>
          <cell r="C5" t="str">
            <v>CATERPILLAR</v>
          </cell>
          <cell r="D5">
            <v>8640</v>
          </cell>
        </row>
        <row r="6">
          <cell r="A6" t="str">
            <v>EQ11</v>
          </cell>
          <cell r="B6" t="str">
            <v>BULLDOZER D9L</v>
          </cell>
          <cell r="C6" t="str">
            <v>CATERPILLAR</v>
          </cell>
          <cell r="D6">
            <v>14400</v>
          </cell>
        </row>
        <row r="7">
          <cell r="A7" t="str">
            <v>EQ11A</v>
          </cell>
          <cell r="B7" t="str">
            <v>CARGADOR 4600</v>
          </cell>
          <cell r="C7" t="str">
            <v>VOLVO</v>
          </cell>
          <cell r="D7">
            <v>16640</v>
          </cell>
        </row>
        <row r="8">
          <cell r="A8" t="str">
            <v>EQ14</v>
          </cell>
          <cell r="B8" t="str">
            <v>CARGADOR 910</v>
          </cell>
          <cell r="C8" t="str">
            <v>CATERPILLAR</v>
          </cell>
          <cell r="D8">
            <v>7933</v>
          </cell>
        </row>
        <row r="9">
          <cell r="A9" t="str">
            <v>EQ15</v>
          </cell>
          <cell r="B9" t="str">
            <v>CARGADOR 938F</v>
          </cell>
          <cell r="C9" t="str">
            <v>CATERPILLAR</v>
          </cell>
          <cell r="D9">
            <v>10453</v>
          </cell>
        </row>
        <row r="10">
          <cell r="A10" t="str">
            <v>EQ17</v>
          </cell>
          <cell r="B10" t="str">
            <v>CARGADOR 966D</v>
          </cell>
          <cell r="C10" t="str">
            <v>CATERPILLAR</v>
          </cell>
          <cell r="D10">
            <v>14016</v>
          </cell>
        </row>
        <row r="11">
          <cell r="A11" t="str">
            <v>EQ17</v>
          </cell>
          <cell r="B11" t="str">
            <v>CARGADOR 966F</v>
          </cell>
          <cell r="C11" t="str">
            <v>CATERPILLAR</v>
          </cell>
          <cell r="D11">
            <v>14016</v>
          </cell>
        </row>
        <row r="12">
          <cell r="A12" t="str">
            <v>EQ19</v>
          </cell>
          <cell r="B12" t="str">
            <v>CARGADOR 980C</v>
          </cell>
          <cell r="C12" t="str">
            <v>CATERPILLAR</v>
          </cell>
          <cell r="D12">
            <v>18908</v>
          </cell>
        </row>
        <row r="13">
          <cell r="A13" t="str">
            <v>EQ03</v>
          </cell>
          <cell r="B13" t="str">
            <v>MINICARGADOR</v>
          </cell>
          <cell r="C13" t="str">
            <v>CATERPILLAR</v>
          </cell>
          <cell r="D13">
            <v>5097</v>
          </cell>
        </row>
        <row r="14">
          <cell r="A14" t="str">
            <v>EQ22</v>
          </cell>
          <cell r="B14" t="str">
            <v>COMP.LLANTAS C530A</v>
          </cell>
          <cell r="C14" t="str">
            <v>HYSTER</v>
          </cell>
          <cell r="D14">
            <v>7060</v>
          </cell>
        </row>
        <row r="15">
          <cell r="A15" t="str">
            <v>EQ23</v>
          </cell>
          <cell r="B15" t="str">
            <v>COMP.LLANTAS PT125R</v>
          </cell>
          <cell r="C15" t="str">
            <v>INGERSOLL RAND</v>
          </cell>
          <cell r="D15">
            <v>9328</v>
          </cell>
        </row>
        <row r="16">
          <cell r="A16" t="str">
            <v>EQ24</v>
          </cell>
          <cell r="B16" t="str">
            <v>COMPACTADOR CA25</v>
          </cell>
          <cell r="C16" t="str">
            <v>DYNAPAC</v>
          </cell>
          <cell r="D16">
            <v>8824</v>
          </cell>
        </row>
        <row r="17">
          <cell r="A17" t="str">
            <v>EQ30</v>
          </cell>
          <cell r="B17" t="str">
            <v>COMPACTADOR CC21A</v>
          </cell>
          <cell r="C17" t="str">
            <v>DYNAPAC</v>
          </cell>
          <cell r="D17">
            <v>2016</v>
          </cell>
        </row>
        <row r="18">
          <cell r="A18" t="str">
            <v>EQ27</v>
          </cell>
          <cell r="B18" t="str">
            <v>COMPACTADOR DD90</v>
          </cell>
          <cell r="C18" t="str">
            <v>INGERSOLL RAND</v>
          </cell>
          <cell r="D18">
            <v>4032</v>
          </cell>
        </row>
        <row r="19">
          <cell r="A19" t="str">
            <v>EQ28</v>
          </cell>
          <cell r="B19" t="str">
            <v>COMPACTADOR SD100</v>
          </cell>
          <cell r="C19" t="str">
            <v>INGERSOLL RAND</v>
          </cell>
          <cell r="D19">
            <v>10840</v>
          </cell>
        </row>
        <row r="20">
          <cell r="A20" t="str">
            <v>EQ66</v>
          </cell>
          <cell r="B20" t="str">
            <v>COMPACTADOR CS533</v>
          </cell>
          <cell r="C20" t="str">
            <v>CATERPILLAR</v>
          </cell>
          <cell r="D20">
            <v>5796</v>
          </cell>
        </row>
        <row r="21">
          <cell r="A21" t="str">
            <v>EQ29</v>
          </cell>
          <cell r="B21" t="str">
            <v>COMPACTADOR SD70</v>
          </cell>
          <cell r="C21" t="str">
            <v>INGERSOLL RAND</v>
          </cell>
          <cell r="D21">
            <v>9832</v>
          </cell>
        </row>
        <row r="22">
          <cell r="A22" t="str">
            <v>EQ30</v>
          </cell>
          <cell r="B22" t="str">
            <v>COMPACTADOR SP48</v>
          </cell>
          <cell r="C22" t="str">
            <v>INGERSOLL RAND</v>
          </cell>
          <cell r="D22">
            <v>2016</v>
          </cell>
        </row>
        <row r="23">
          <cell r="A23" t="str">
            <v>EQ32</v>
          </cell>
          <cell r="B23" t="str">
            <v>COMPRESOR DXL-850</v>
          </cell>
          <cell r="C23" t="str">
            <v>INGERSOLL RAND</v>
          </cell>
          <cell r="D23">
            <v>1605</v>
          </cell>
        </row>
        <row r="24">
          <cell r="A24" t="str">
            <v>EQ34</v>
          </cell>
          <cell r="B24" t="str">
            <v>COMPRESOR P-300</v>
          </cell>
          <cell r="C24" t="str">
            <v>INGERSOLL RAND</v>
          </cell>
          <cell r="D24">
            <v>1353</v>
          </cell>
        </row>
        <row r="25">
          <cell r="A25" t="str">
            <v>EQ64</v>
          </cell>
          <cell r="B25" t="str">
            <v>VOLQUETA</v>
          </cell>
          <cell r="C25" t="str">
            <v>SENCILLA</v>
          </cell>
          <cell r="D25">
            <v>2907</v>
          </cell>
        </row>
        <row r="26">
          <cell r="A26" t="str">
            <v>EQ37</v>
          </cell>
          <cell r="B26" t="str">
            <v>VOLQUETA</v>
          </cell>
          <cell r="C26" t="str">
            <v xml:space="preserve">DOBLETROQUE </v>
          </cell>
          <cell r="D26">
            <v>6021</v>
          </cell>
        </row>
        <row r="27">
          <cell r="A27" t="str">
            <v>EQ38</v>
          </cell>
          <cell r="B27" t="str">
            <v>DUMPER A20</v>
          </cell>
          <cell r="C27" t="str">
            <v>VOLVO</v>
          </cell>
          <cell r="D27">
            <v>14454</v>
          </cell>
        </row>
        <row r="28">
          <cell r="A28" t="str">
            <v>EQ39</v>
          </cell>
          <cell r="B28" t="str">
            <v>DUMPER D250E</v>
          </cell>
          <cell r="C28" t="str">
            <v>CATERPILLAR</v>
          </cell>
          <cell r="D28">
            <v>18725</v>
          </cell>
        </row>
        <row r="29">
          <cell r="A29" t="str">
            <v>EQ39A</v>
          </cell>
          <cell r="B29" t="str">
            <v>DUMPER A25</v>
          </cell>
          <cell r="C29" t="str">
            <v>CATERPILLAR</v>
          </cell>
          <cell r="D29">
            <v>16205</v>
          </cell>
        </row>
        <row r="30">
          <cell r="A30" t="str">
            <v>EQ41</v>
          </cell>
          <cell r="B30" t="str">
            <v>TERMINADORA</v>
          </cell>
          <cell r="C30" t="str">
            <v>DE PAVIMENTO</v>
          </cell>
          <cell r="D30">
            <v>6048</v>
          </cell>
        </row>
        <row r="31">
          <cell r="A31" t="str">
            <v>EQ41A</v>
          </cell>
          <cell r="B31" t="str">
            <v>CARROTANQUE</v>
          </cell>
          <cell r="C31" t="str">
            <v>CHEVROLET</v>
          </cell>
          <cell r="D31">
            <v>2745</v>
          </cell>
        </row>
        <row r="32">
          <cell r="A32" t="str">
            <v>EQ64</v>
          </cell>
          <cell r="B32" t="str">
            <v>IMPRIMADOR</v>
          </cell>
          <cell r="C32" t="str">
            <v>FORD F-700</v>
          </cell>
          <cell r="D32">
            <v>2907</v>
          </cell>
        </row>
        <row r="33">
          <cell r="A33" t="str">
            <v>EQ64A</v>
          </cell>
          <cell r="B33" t="str">
            <v>IMPRIMADOR MC57</v>
          </cell>
          <cell r="C33" t="str">
            <v>ASTECNIA+CABEZOTE</v>
          </cell>
          <cell r="D33">
            <v>2403</v>
          </cell>
        </row>
        <row r="34">
          <cell r="A34" t="str">
            <v>EQ61B</v>
          </cell>
          <cell r="B34" t="str">
            <v>CAMION HORMIGONERO BM-20</v>
          </cell>
          <cell r="C34" t="str">
            <v>ASTRA</v>
          </cell>
          <cell r="D34">
            <v>3501</v>
          </cell>
        </row>
        <row r="35">
          <cell r="A35" t="str">
            <v>EQ47</v>
          </cell>
          <cell r="B35" t="str">
            <v>MOTONIVELADORA 120G</v>
          </cell>
          <cell r="C35" t="str">
            <v>CATERPILLAR</v>
          </cell>
          <cell r="D35">
            <v>10260</v>
          </cell>
        </row>
        <row r="36">
          <cell r="A36" t="str">
            <v>EQ47</v>
          </cell>
          <cell r="B36" t="str">
            <v>MOTONIVELADORA 120H</v>
          </cell>
          <cell r="C36" t="str">
            <v>CATERPILLAR</v>
          </cell>
          <cell r="D36">
            <v>10260</v>
          </cell>
        </row>
        <row r="37">
          <cell r="A37" t="str">
            <v>EQ49</v>
          </cell>
          <cell r="B37" t="str">
            <v>MOTONIVELADORA 140G</v>
          </cell>
          <cell r="C37" t="str">
            <v>CATERPILLAR</v>
          </cell>
          <cell r="D37">
            <v>12528</v>
          </cell>
        </row>
        <row r="38">
          <cell r="A38" t="str">
            <v>EQ49A</v>
          </cell>
          <cell r="B38" t="str">
            <v>MOTONIVELADORA 14G</v>
          </cell>
          <cell r="C38" t="str">
            <v>CATERPILLAR</v>
          </cell>
          <cell r="D38">
            <v>11772</v>
          </cell>
        </row>
        <row r="39">
          <cell r="A39" t="str">
            <v>EQ50</v>
          </cell>
          <cell r="B39" t="str">
            <v>MOTONIVELADORA 16G</v>
          </cell>
          <cell r="C39" t="str">
            <v>CATERPILLAR</v>
          </cell>
          <cell r="D39">
            <v>12780</v>
          </cell>
        </row>
        <row r="40">
          <cell r="A40" t="str">
            <v>EQ50A</v>
          </cell>
          <cell r="B40" t="str">
            <v>MOTONIVELADORA GD505</v>
          </cell>
          <cell r="C40" t="str">
            <v>KOMATSU</v>
          </cell>
          <cell r="D40">
            <v>8748</v>
          </cell>
        </row>
        <row r="41">
          <cell r="A41" t="str">
            <v>EQ53</v>
          </cell>
          <cell r="B41" t="str">
            <v>PLANTA ASFALTO DM-45</v>
          </cell>
          <cell r="C41" t="str">
            <v>ASTECNIA</v>
          </cell>
          <cell r="D41">
            <v>18720</v>
          </cell>
        </row>
        <row r="42">
          <cell r="A42" t="str">
            <v>EQ54</v>
          </cell>
          <cell r="B42" t="str">
            <v>PLANTA ASFALTO DM-50</v>
          </cell>
          <cell r="C42" t="str">
            <v>ASTECNIA</v>
          </cell>
          <cell r="D42">
            <v>21600</v>
          </cell>
        </row>
        <row r="43">
          <cell r="A43" t="str">
            <v>EQ55</v>
          </cell>
          <cell r="B43" t="str">
            <v>PLANTA ELECTRICA</v>
          </cell>
          <cell r="C43" t="str">
            <v>GRANDE</v>
          </cell>
          <cell r="D43">
            <v>7200</v>
          </cell>
        </row>
        <row r="44">
          <cell r="A44" t="str">
            <v>EQ53A</v>
          </cell>
          <cell r="B44" t="str">
            <v>PLANTA ELECTRICA</v>
          </cell>
          <cell r="C44" t="str">
            <v>PEQUEÑA</v>
          </cell>
          <cell r="D44">
            <v>3600</v>
          </cell>
        </row>
        <row r="45">
          <cell r="A45" t="str">
            <v>EQ56</v>
          </cell>
          <cell r="B45" t="str">
            <v>RETRO 320BL</v>
          </cell>
          <cell r="C45" t="str">
            <v>CATERPILLAR</v>
          </cell>
          <cell r="D45">
            <v>11520</v>
          </cell>
        </row>
        <row r="46">
          <cell r="A46" t="str">
            <v>EQ57</v>
          </cell>
          <cell r="B46" t="str">
            <v>RETRO 330L</v>
          </cell>
          <cell r="C46" t="str">
            <v>CATERPILLAR</v>
          </cell>
          <cell r="D46">
            <v>14400</v>
          </cell>
        </row>
        <row r="47">
          <cell r="A47" t="str">
            <v>EQ58</v>
          </cell>
          <cell r="B47" t="str">
            <v>RETRO 428B</v>
          </cell>
          <cell r="C47" t="str">
            <v>CATERPILLAR</v>
          </cell>
          <cell r="D47">
            <v>8941</v>
          </cell>
        </row>
        <row r="48">
          <cell r="A48" t="str">
            <v>EQ61A</v>
          </cell>
          <cell r="B48" t="str">
            <v>ROCK DRILL 712H</v>
          </cell>
          <cell r="C48" t="str">
            <v>ATLAS COPCO</v>
          </cell>
          <cell r="D48">
            <v>14400</v>
          </cell>
        </row>
        <row r="49">
          <cell r="A49" t="str">
            <v>EQ62A</v>
          </cell>
          <cell r="B49" t="str">
            <v>TRITURADORA PRIMARIA</v>
          </cell>
          <cell r="C49" t="str">
            <v>CLASIFICADORA  +</v>
          </cell>
          <cell r="D49">
            <v>25920</v>
          </cell>
        </row>
        <row r="50">
          <cell r="A50" t="str">
            <v>eq64</v>
          </cell>
          <cell r="B50" t="str">
            <v>VEHICULO MANTENIMIENTO</v>
          </cell>
          <cell r="C50" t="str">
            <v>GASLOINA</v>
          </cell>
          <cell r="D50">
            <v>2907</v>
          </cell>
        </row>
        <row r="51">
          <cell r="A51" t="str">
            <v>eq64</v>
          </cell>
          <cell r="B51" t="str">
            <v>VEHICULO DE MANTENIMIENTO</v>
          </cell>
          <cell r="C51" t="str">
            <v>DIESSEL</v>
          </cell>
          <cell r="D51">
            <v>2907</v>
          </cell>
        </row>
        <row r="52">
          <cell r="A52" t="str">
            <v>eq70</v>
          </cell>
          <cell r="B52" t="str">
            <v>VEHICULOS DE APOYO  ROCKYS</v>
          </cell>
          <cell r="C52" t="str">
            <v>DAIHATSU</v>
          </cell>
          <cell r="D52">
            <v>7000</v>
          </cell>
        </row>
        <row r="53">
          <cell r="A53" t="str">
            <v>eq71</v>
          </cell>
          <cell r="B53" t="str">
            <v>VEHICULOS DE APOYO  TOYOTAS</v>
          </cell>
          <cell r="C53" t="str">
            <v>TOYOTA</v>
          </cell>
          <cell r="D53">
            <v>7000</v>
          </cell>
        </row>
        <row r="54">
          <cell r="A54" t="str">
            <v>eq72</v>
          </cell>
          <cell r="B54" t="str">
            <v>CAMIÓN DE APOYO NPR</v>
          </cell>
          <cell r="C54" t="str">
            <v>CHEVROLET</v>
          </cell>
          <cell r="D54">
            <v>8000</v>
          </cell>
        </row>
        <row r="55">
          <cell r="A55" t="str">
            <v>eq73</v>
          </cell>
          <cell r="B55" t="str">
            <v>TRACTOMULA DE APOYO</v>
          </cell>
          <cell r="D55">
            <v>8000</v>
          </cell>
        </row>
        <row r="56">
          <cell r="A56" t="str">
            <v>eq74</v>
          </cell>
          <cell r="B56" t="str">
            <v>CONCRETADORA  DE UN SACO</v>
          </cell>
          <cell r="D56">
            <v>1500</v>
          </cell>
        </row>
        <row r="57">
          <cell r="A57" t="str">
            <v>eq75</v>
          </cell>
          <cell r="B57" t="str">
            <v>CONCRETADORA  DE 3 SACO</v>
          </cell>
          <cell r="C57" t="str">
            <v>SEMCO</v>
          </cell>
          <cell r="D57">
            <v>3000</v>
          </cell>
        </row>
        <row r="58">
          <cell r="A58" t="str">
            <v>eq76</v>
          </cell>
          <cell r="B58" t="str">
            <v>DOSIFICADORA DE CONCRETO</v>
          </cell>
          <cell r="D58">
            <v>5000</v>
          </cell>
        </row>
      </sheetData>
      <sheetData sheetId="1">
        <row r="4">
          <cell r="A4" t="str">
            <v>ORDEN</v>
          </cell>
          <cell r="B4" t="str">
            <v>DESCRIPCION</v>
          </cell>
          <cell r="C4" t="str">
            <v>MARCA</v>
          </cell>
          <cell r="D4" t="str">
            <v>TARIFA</v>
          </cell>
        </row>
        <row r="5">
          <cell r="A5" t="str">
            <v>EQ09</v>
          </cell>
          <cell r="B5" t="str">
            <v>BULLDOZER D6H</v>
          </cell>
          <cell r="C5" t="str">
            <v>CATERPILLAR</v>
          </cell>
          <cell r="D5">
            <v>12960</v>
          </cell>
        </row>
        <row r="6">
          <cell r="A6" t="str">
            <v>EQ11</v>
          </cell>
          <cell r="B6" t="str">
            <v>BULLDOZER D9L</v>
          </cell>
          <cell r="C6" t="str">
            <v>CATERPILLAR</v>
          </cell>
          <cell r="D6">
            <v>21600</v>
          </cell>
        </row>
        <row r="7">
          <cell r="A7" t="str">
            <v>EQ11A</v>
          </cell>
          <cell r="B7" t="str">
            <v>CARGADOR 4600</v>
          </cell>
          <cell r="C7" t="str">
            <v>VOLVO</v>
          </cell>
          <cell r="D7">
            <v>10800</v>
          </cell>
        </row>
        <row r="8">
          <cell r="A8" t="str">
            <v>EQ14</v>
          </cell>
          <cell r="B8" t="str">
            <v>CARGADOR 910</v>
          </cell>
          <cell r="C8" t="str">
            <v>CATERPILLAR</v>
          </cell>
          <cell r="D8">
            <v>5400</v>
          </cell>
        </row>
        <row r="9">
          <cell r="A9" t="str">
            <v>EQ15</v>
          </cell>
          <cell r="B9" t="str">
            <v>CARGADOR 938F</v>
          </cell>
          <cell r="C9" t="str">
            <v>CATERPILLAR</v>
          </cell>
          <cell r="D9">
            <v>10800</v>
          </cell>
        </row>
        <row r="10">
          <cell r="A10" t="str">
            <v>EQ17</v>
          </cell>
          <cell r="B10" t="str">
            <v>CARGADOR 966D</v>
          </cell>
          <cell r="C10" t="str">
            <v>CATERPILLAR</v>
          </cell>
          <cell r="D10">
            <v>15120</v>
          </cell>
        </row>
        <row r="11">
          <cell r="A11" t="str">
            <v>EQ17</v>
          </cell>
          <cell r="B11" t="str">
            <v>CARGADOR 966F</v>
          </cell>
          <cell r="C11" t="str">
            <v>CATERPILLAR</v>
          </cell>
          <cell r="D11">
            <v>15120</v>
          </cell>
        </row>
        <row r="12">
          <cell r="A12" t="str">
            <v>EQ19</v>
          </cell>
          <cell r="B12" t="str">
            <v>CARGADOR 980C</v>
          </cell>
          <cell r="C12" t="str">
            <v>CATERPILLAR</v>
          </cell>
          <cell r="D12">
            <v>15660</v>
          </cell>
        </row>
        <row r="13">
          <cell r="A13" t="str">
            <v>EQ03</v>
          </cell>
          <cell r="B13" t="str">
            <v>MINICARGADOR</v>
          </cell>
          <cell r="C13" t="str">
            <v>CATERPILLAR</v>
          </cell>
          <cell r="D13">
            <v>3780</v>
          </cell>
        </row>
        <row r="14">
          <cell r="A14" t="str">
            <v>EQ22</v>
          </cell>
          <cell r="B14" t="str">
            <v>COMP.LLANTAS C530A</v>
          </cell>
          <cell r="C14" t="str">
            <v>HYSTER</v>
          </cell>
          <cell r="D14">
            <v>2700</v>
          </cell>
        </row>
        <row r="15">
          <cell r="A15" t="str">
            <v>EQ23</v>
          </cell>
          <cell r="B15" t="str">
            <v>COMP.LLANTAS PT125R</v>
          </cell>
          <cell r="C15" t="str">
            <v>INGERSOLL RAND</v>
          </cell>
          <cell r="D15">
            <v>7560</v>
          </cell>
        </row>
        <row r="16">
          <cell r="A16" t="str">
            <v>EQ24</v>
          </cell>
          <cell r="B16" t="str">
            <v>COMPACTADOR CA25</v>
          </cell>
          <cell r="C16" t="str">
            <v>DYNAPAC</v>
          </cell>
          <cell r="D16">
            <v>6480</v>
          </cell>
        </row>
        <row r="17">
          <cell r="A17" t="str">
            <v>EQ30</v>
          </cell>
          <cell r="B17" t="str">
            <v>COMPACTADOR CC21A</v>
          </cell>
          <cell r="C17" t="str">
            <v>DYNAPAC</v>
          </cell>
          <cell r="D17">
            <v>4320</v>
          </cell>
        </row>
        <row r="18">
          <cell r="A18" t="str">
            <v>EQ27</v>
          </cell>
          <cell r="B18" t="str">
            <v>COMPACTADOR DD90</v>
          </cell>
          <cell r="C18" t="str">
            <v>INGERSOLL RAND</v>
          </cell>
          <cell r="D18">
            <v>8640</v>
          </cell>
        </row>
        <row r="19">
          <cell r="A19" t="str">
            <v>EQ28</v>
          </cell>
          <cell r="B19" t="str">
            <v>COMPACTADOR SD100</v>
          </cell>
          <cell r="C19" t="str">
            <v>INGERSOLL RAND</v>
          </cell>
          <cell r="D19">
            <v>10800</v>
          </cell>
        </row>
        <row r="20">
          <cell r="A20" t="str">
            <v>EQ66</v>
          </cell>
          <cell r="B20" t="str">
            <v>COMPACTADOR CS533</v>
          </cell>
          <cell r="C20" t="str">
            <v>CATERPILLAR</v>
          </cell>
          <cell r="D20">
            <v>12420</v>
          </cell>
        </row>
        <row r="21">
          <cell r="A21" t="str">
            <v>EQ29</v>
          </cell>
          <cell r="B21" t="str">
            <v>COMPACTADOR SD70</v>
          </cell>
          <cell r="C21" t="str">
            <v>INGERSOLL RAND</v>
          </cell>
          <cell r="D21">
            <v>8640</v>
          </cell>
        </row>
        <row r="22">
          <cell r="A22" t="str">
            <v>EQ30</v>
          </cell>
          <cell r="B22" t="str">
            <v>COMPACTADOR SP48</v>
          </cell>
          <cell r="C22" t="str">
            <v>INGERSOLL RAND</v>
          </cell>
          <cell r="D22">
            <v>4320</v>
          </cell>
        </row>
        <row r="23">
          <cell r="A23" t="str">
            <v>EQ32</v>
          </cell>
          <cell r="B23" t="str">
            <v>COMPRESOR DXL-850</v>
          </cell>
          <cell r="C23" t="str">
            <v>INGERSOLL RAND</v>
          </cell>
          <cell r="D23">
            <v>3240</v>
          </cell>
        </row>
        <row r="24">
          <cell r="A24" t="str">
            <v>EQ34</v>
          </cell>
          <cell r="B24" t="str">
            <v>COMPRESOR P-300</v>
          </cell>
          <cell r="C24" t="str">
            <v>INGERSOLL RAND</v>
          </cell>
          <cell r="D24">
            <v>2700</v>
          </cell>
        </row>
        <row r="25">
          <cell r="A25" t="str">
            <v>EQ64</v>
          </cell>
          <cell r="B25" t="str">
            <v>VOLQUETA</v>
          </cell>
          <cell r="C25" t="str">
            <v>SENCILLA</v>
          </cell>
          <cell r="D25">
            <v>4320</v>
          </cell>
        </row>
        <row r="26">
          <cell r="A26" t="str">
            <v>EQ37</v>
          </cell>
          <cell r="B26" t="str">
            <v>VOLQUETA</v>
          </cell>
          <cell r="C26" t="str">
            <v xml:space="preserve">DOBLETROQUE </v>
          </cell>
          <cell r="D26">
            <v>9720</v>
          </cell>
        </row>
        <row r="27">
          <cell r="A27" t="str">
            <v>EQ38</v>
          </cell>
          <cell r="B27" t="str">
            <v>DUMPER A20</v>
          </cell>
          <cell r="C27" t="str">
            <v>VOLVO</v>
          </cell>
          <cell r="D27">
            <v>19440</v>
          </cell>
        </row>
        <row r="28">
          <cell r="A28" t="str">
            <v>EQ39</v>
          </cell>
          <cell r="B28" t="str">
            <v>DUMPER D250E</v>
          </cell>
          <cell r="C28" t="str">
            <v>CATERPILLAR</v>
          </cell>
          <cell r="D28">
            <v>27000</v>
          </cell>
        </row>
        <row r="29">
          <cell r="A29" t="str">
            <v>EQ39A</v>
          </cell>
          <cell r="B29" t="str">
            <v>DUMPER A25</v>
          </cell>
          <cell r="C29" t="str">
            <v>CATERPILLAR</v>
          </cell>
          <cell r="D29">
            <v>21600</v>
          </cell>
        </row>
        <row r="30">
          <cell r="A30" t="str">
            <v>EQ41</v>
          </cell>
          <cell r="B30" t="str">
            <v>TERMINADORA</v>
          </cell>
          <cell r="C30" t="str">
            <v>DE PAVIMENTO</v>
          </cell>
          <cell r="D30">
            <v>12960</v>
          </cell>
        </row>
        <row r="31">
          <cell r="A31" t="str">
            <v>EQ41A</v>
          </cell>
          <cell r="B31" t="str">
            <v>CARROTANQUE</v>
          </cell>
          <cell r="C31" t="str">
            <v>CHEVROLET</v>
          </cell>
          <cell r="D31">
            <v>2700</v>
          </cell>
        </row>
        <row r="32">
          <cell r="A32" t="str">
            <v>EQ64</v>
          </cell>
          <cell r="B32" t="str">
            <v>IMPRIMADOR</v>
          </cell>
          <cell r="C32" t="str">
            <v>FORD F-700</v>
          </cell>
          <cell r="D32">
            <v>4320</v>
          </cell>
        </row>
        <row r="33">
          <cell r="A33" t="str">
            <v>EQ64A</v>
          </cell>
          <cell r="B33" t="str">
            <v>IMPRIMADOR MC57</v>
          </cell>
          <cell r="C33" t="str">
            <v>ASTECNIA+CABEZOTE</v>
          </cell>
          <cell r="D33">
            <v>3240</v>
          </cell>
        </row>
        <row r="34">
          <cell r="A34" t="str">
            <v>EQ61B</v>
          </cell>
          <cell r="B34" t="str">
            <v>CAMION HORMIGONERO BM-20</v>
          </cell>
          <cell r="C34" t="str">
            <v>ASTRA</v>
          </cell>
          <cell r="D34">
            <v>4320</v>
          </cell>
        </row>
        <row r="35">
          <cell r="A35" t="str">
            <v>EQ47</v>
          </cell>
          <cell r="B35" t="str">
            <v>MOTONIVELADORA 120G</v>
          </cell>
          <cell r="C35" t="str">
            <v>CATERPILLAR</v>
          </cell>
          <cell r="D35">
            <v>10800</v>
          </cell>
        </row>
        <row r="36">
          <cell r="A36" t="str">
            <v>EQ47</v>
          </cell>
          <cell r="B36" t="str">
            <v>MOTONIVELADORA 120H</v>
          </cell>
          <cell r="C36" t="str">
            <v>CATERPILLAR</v>
          </cell>
          <cell r="D36">
            <v>10800</v>
          </cell>
        </row>
        <row r="37">
          <cell r="A37" t="str">
            <v>EQ49</v>
          </cell>
          <cell r="B37" t="str">
            <v>MOTONIVELADORA 140G</v>
          </cell>
          <cell r="C37" t="str">
            <v>CATERPILLAR</v>
          </cell>
          <cell r="D37">
            <v>15660</v>
          </cell>
        </row>
        <row r="38">
          <cell r="A38" t="str">
            <v>EQ49A</v>
          </cell>
          <cell r="B38" t="str">
            <v>MOTONIVELADORA 14G</v>
          </cell>
          <cell r="C38" t="str">
            <v>CATERPILLAR</v>
          </cell>
          <cell r="D38">
            <v>14040</v>
          </cell>
        </row>
        <row r="39">
          <cell r="A39" t="str">
            <v>EQ50</v>
          </cell>
          <cell r="B39" t="str">
            <v>MOTONIVELADORA 16G</v>
          </cell>
          <cell r="C39" t="str">
            <v>CATERPILLAR</v>
          </cell>
          <cell r="D39">
            <v>16200</v>
          </cell>
        </row>
        <row r="40">
          <cell r="A40" t="str">
            <v>EQ50A</v>
          </cell>
          <cell r="B40" t="str">
            <v>MOTONIVELADORA GD505</v>
          </cell>
          <cell r="C40" t="str">
            <v>KOMATSU</v>
          </cell>
          <cell r="D40">
            <v>7560</v>
          </cell>
        </row>
        <row r="41">
          <cell r="A41" t="str">
            <v>EQ53</v>
          </cell>
          <cell r="B41" t="str">
            <v>PLANTA ASFALTO DM-45</v>
          </cell>
          <cell r="C41" t="str">
            <v>ASTECNIA</v>
          </cell>
          <cell r="D41">
            <v>28080</v>
          </cell>
        </row>
        <row r="42">
          <cell r="A42" t="str">
            <v>EQ54</v>
          </cell>
          <cell r="B42" t="str">
            <v>PLANTA ASFALTO DM-50</v>
          </cell>
          <cell r="C42" t="str">
            <v>ASTECNIA</v>
          </cell>
          <cell r="D42">
            <v>32400</v>
          </cell>
        </row>
        <row r="43">
          <cell r="A43" t="str">
            <v>EQ55</v>
          </cell>
          <cell r="B43" t="str">
            <v>PLANTA ELECTRICA</v>
          </cell>
          <cell r="C43" t="str">
            <v>GRANDE</v>
          </cell>
          <cell r="D43">
            <v>10800</v>
          </cell>
        </row>
        <row r="44">
          <cell r="A44" t="str">
            <v>EQ53A</v>
          </cell>
          <cell r="B44" t="str">
            <v>PLANTA ELECTRICA</v>
          </cell>
          <cell r="C44" t="str">
            <v>PEQUEÑA</v>
          </cell>
          <cell r="D44">
            <v>5400</v>
          </cell>
        </row>
        <row r="45">
          <cell r="A45" t="str">
            <v>EQ56</v>
          </cell>
          <cell r="B45" t="str">
            <v>RETRO 320BL</v>
          </cell>
          <cell r="C45" t="str">
            <v>CATERPILLAR</v>
          </cell>
          <cell r="D45">
            <v>17280</v>
          </cell>
        </row>
        <row r="46">
          <cell r="A46" t="str">
            <v>EQ57</v>
          </cell>
          <cell r="B46" t="str">
            <v>RETRO 330L</v>
          </cell>
          <cell r="C46" t="str">
            <v>CATERPILLAR</v>
          </cell>
          <cell r="D46">
            <v>21600</v>
          </cell>
        </row>
        <row r="47">
          <cell r="A47" t="str">
            <v>EQ58</v>
          </cell>
          <cell r="B47" t="str">
            <v>RETRO 428B</v>
          </cell>
          <cell r="C47" t="str">
            <v>CATERPILLAR</v>
          </cell>
          <cell r="D47">
            <v>7560</v>
          </cell>
        </row>
        <row r="48">
          <cell r="A48" t="str">
            <v>EQ61A</v>
          </cell>
          <cell r="B48" t="str">
            <v>ROCK DRILL 712H</v>
          </cell>
          <cell r="C48" t="str">
            <v>ATLAS COPCO</v>
          </cell>
          <cell r="D48">
            <v>21600</v>
          </cell>
        </row>
        <row r="49">
          <cell r="A49" t="str">
            <v>EQ62A</v>
          </cell>
          <cell r="B49" t="str">
            <v>TRITURADORA PRIMARIA</v>
          </cell>
          <cell r="C49" t="str">
            <v>CLASIFICADORA  +</v>
          </cell>
          <cell r="D49">
            <v>38880</v>
          </cell>
        </row>
        <row r="50">
          <cell r="A50" t="str">
            <v>eq64</v>
          </cell>
          <cell r="B50" t="str">
            <v>VEHICULO MANTENIMIENTO</v>
          </cell>
          <cell r="C50" t="str">
            <v>GASLOINA</v>
          </cell>
          <cell r="D50">
            <v>4320</v>
          </cell>
        </row>
        <row r="51">
          <cell r="A51" t="str">
            <v>eq64</v>
          </cell>
          <cell r="B51" t="str">
            <v>VEHICULO DE MANTENIMIENTO</v>
          </cell>
          <cell r="C51" t="str">
            <v>DIESSEL</v>
          </cell>
          <cell r="D51">
            <v>4320</v>
          </cell>
        </row>
        <row r="52">
          <cell r="A52" t="str">
            <v>eq70</v>
          </cell>
          <cell r="B52" t="str">
            <v>VEHICULOS DE APOYO  ROCKYS</v>
          </cell>
          <cell r="C52" t="str">
            <v>DAIHATSU</v>
          </cell>
          <cell r="D52">
            <v>0</v>
          </cell>
        </row>
        <row r="53">
          <cell r="A53" t="str">
            <v>eq71</v>
          </cell>
          <cell r="B53" t="str">
            <v>VEHICULOS DE APOYO  TOYOTAS</v>
          </cell>
          <cell r="C53" t="str">
            <v>TOYOTA</v>
          </cell>
          <cell r="D53">
            <v>0</v>
          </cell>
        </row>
        <row r="54">
          <cell r="A54" t="str">
            <v>eq72</v>
          </cell>
          <cell r="B54" t="str">
            <v>CAMIÓN DE APOYO NPR</v>
          </cell>
          <cell r="C54" t="str">
            <v>CHEVROLET</v>
          </cell>
          <cell r="D54">
            <v>0</v>
          </cell>
        </row>
        <row r="55">
          <cell r="A55" t="str">
            <v>eq73</v>
          </cell>
          <cell r="B55" t="str">
            <v>TRACTOMULA DE APOYO</v>
          </cell>
          <cell r="D55">
            <v>0</v>
          </cell>
        </row>
        <row r="56">
          <cell r="A56" t="str">
            <v>eq74</v>
          </cell>
          <cell r="B56" t="str">
            <v>CONCRETADORA  DE UN SACO</v>
          </cell>
          <cell r="D56">
            <v>0</v>
          </cell>
        </row>
        <row r="57">
          <cell r="A57" t="str">
            <v>eq75</v>
          </cell>
          <cell r="B57" t="str">
            <v>CONCRETADORA  DE 3 SACO</v>
          </cell>
          <cell r="C57" t="str">
            <v>SEMCO</v>
          </cell>
          <cell r="D57">
            <v>0</v>
          </cell>
        </row>
        <row r="58">
          <cell r="A58" t="str">
            <v>eq76</v>
          </cell>
          <cell r="B58" t="str">
            <v>DOSIFICADORA DE CONCRETO</v>
          </cell>
          <cell r="D58">
            <v>0</v>
          </cell>
        </row>
      </sheetData>
    </sheetDataSet>
  </externalBook>
</externalLink>
</file>

<file path=xl/externalLinks/externalLink2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2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DATOS CRUDOS"/>
      <sheetName val="RADIACIONES"/>
      <sheetName val="DECODIFICADOR"/>
      <sheetName val="COMISIONES Y CONTRATISTAS"/>
      <sheetName val="LISTADO"/>
      <sheetName val="Codigos Fuente"/>
      <sheetName val="items proyecto"/>
      <sheetName val="Hoja2"/>
      <sheetName val="Hoja1"/>
      <sheetName val="precios200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Set>
  </externalBook>
</externalLink>
</file>

<file path=xl/externalLinks/externalLink2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lvc"/>
      <sheetName val="cyrb"/>
      <sheetName val="gapr"/>
    </sheetNames>
    <sheetDataSet>
      <sheetData sheetId="0"/>
      <sheetData sheetId="1"/>
      <sheetData sheetId="2"/>
    </sheetDataSet>
  </externalBook>
</externalLink>
</file>

<file path=xl/externalLinks/externalLink2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delo"/>
      <sheetName val="precios"/>
      <sheetName val="LISTA"/>
      <sheetName val="Programacion"/>
      <sheetName val="PUC"/>
      <sheetName val="PAGOS"/>
      <sheetName val="Flujo Caja"/>
      <sheetName val="TOTALE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AIU"/>
      <sheetName val="SALARIO"/>
      <sheetName val="EQP"/>
      <sheetName val="EQUIPO"/>
      <sheetName val="Poliza"/>
      <sheetName val="Anexo 1"/>
      <sheetName val="Anexo 2"/>
      <sheetName val="RESUMEN CUENTAS"/>
    </sheetNames>
    <sheetDataSet>
      <sheetData sheetId="0" refreshError="1"/>
      <sheetData sheetId="1" refreshError="1"/>
      <sheetData sheetId="2" refreshError="1">
        <row r="10">
          <cell r="C10" t="str">
            <v>DESMONTE Y LIMPIEZA EN BOSQUE</v>
          </cell>
          <cell r="D10" t="str">
            <v>Preparacion de Terrenos</v>
          </cell>
          <cell r="E10" t="str">
            <v>4.1.30.05</v>
          </cell>
          <cell r="F10" t="str">
            <v>Ha</v>
          </cell>
          <cell r="G10">
            <v>1</v>
          </cell>
          <cell r="H10">
            <v>1077928</v>
          </cell>
          <cell r="I10">
            <v>1077928</v>
          </cell>
          <cell r="J10">
            <v>6.8754419026218039E-2</v>
          </cell>
          <cell r="K10">
            <v>0.20502306509482318</v>
          </cell>
          <cell r="L10">
            <v>2.3849006542647811E-2</v>
          </cell>
          <cell r="M10">
            <v>0.48240721198781922</v>
          </cell>
          <cell r="N10">
            <v>0.28872071637470981</v>
          </cell>
          <cell r="O10">
            <v>1</v>
          </cell>
          <cell r="P10">
            <v>1</v>
          </cell>
          <cell r="Q10">
            <v>0.5</v>
          </cell>
        </row>
        <row r="11">
          <cell r="C11" t="str">
            <v>DESMONTE Y LIMPIEZA EN ZONAS NO BOSCOSAS</v>
          </cell>
          <cell r="F11" t="str">
            <v>Ha</v>
          </cell>
          <cell r="G11">
            <v>2</v>
          </cell>
          <cell r="H11">
            <v>882741</v>
          </cell>
          <cell r="I11">
            <v>1765482</v>
          </cell>
          <cell r="J11">
            <v>0.11260927372815761</v>
          </cell>
          <cell r="K11">
            <v>0.17265973691734321</v>
          </cell>
          <cell r="L11">
            <v>2.6729250743071649E-2</v>
          </cell>
          <cell r="M11">
            <v>0.58907439654152394</v>
          </cell>
          <cell r="N11">
            <v>0.21153661579806124</v>
          </cell>
          <cell r="O11">
            <v>1</v>
          </cell>
          <cell r="P11">
            <v>1.45</v>
          </cell>
          <cell r="Q11">
            <v>0.20689655165188015</v>
          </cell>
        </row>
        <row r="12">
          <cell r="C12" t="str">
            <v>DEMOLICIONES EN CONCRETO CICLOPEO</v>
          </cell>
          <cell r="F12" t="str">
            <v>M3</v>
          </cell>
          <cell r="G12">
            <v>3</v>
          </cell>
          <cell r="H12">
            <v>40308</v>
          </cell>
          <cell r="I12">
            <v>120924</v>
          </cell>
          <cell r="J12">
            <v>7.7130006515522282E-3</v>
          </cell>
          <cell r="K12">
            <v>0.58053280010320585</v>
          </cell>
          <cell r="L12">
            <v>1.4384312713668322E-2</v>
          </cell>
          <cell r="M12">
            <v>0.16125911113977939</v>
          </cell>
          <cell r="N12">
            <v>0.24382377604334646</v>
          </cell>
          <cell r="O12">
            <v>1</v>
          </cell>
          <cell r="P12">
            <v>2</v>
          </cell>
          <cell r="Q12">
            <v>0.19999999999708962</v>
          </cell>
        </row>
        <row r="13">
          <cell r="C13" t="str">
            <v>DEMOLICIONES DE MAMPOSTERIA</v>
          </cell>
          <cell r="F13" t="str">
            <v>M3</v>
          </cell>
          <cell r="G13">
            <v>4</v>
          </cell>
          <cell r="H13">
            <v>33552</v>
          </cell>
          <cell r="I13">
            <v>134208</v>
          </cell>
          <cell r="J13">
            <v>8.5603055757626396E-3</v>
          </cell>
          <cell r="K13">
            <v>0.37195606269009474</v>
          </cell>
          <cell r="L13">
            <v>1.5866250799124352E-2</v>
          </cell>
          <cell r="M13">
            <v>0.19372711598442435</v>
          </cell>
          <cell r="N13">
            <v>0.41845057052635659</v>
          </cell>
          <cell r="O13">
            <v>1</v>
          </cell>
          <cell r="P13">
            <v>0.875</v>
          </cell>
          <cell r="Q13">
            <v>-0.34999999999854481</v>
          </cell>
        </row>
        <row r="14">
          <cell r="C14" t="str">
            <v>DEMOLICIONES DE CONCRETO REFORZADO</v>
          </cell>
          <cell r="F14" t="str">
            <v>M3</v>
          </cell>
          <cell r="G14">
            <v>5</v>
          </cell>
          <cell r="H14">
            <v>74209</v>
          </cell>
          <cell r="I14">
            <v>371045</v>
          </cell>
          <cell r="J14">
            <v>2.3666685908134005E-2</v>
          </cell>
          <cell r="K14">
            <v>0.63064956905612779</v>
          </cell>
          <cell r="L14">
            <v>1.6887394015836311E-2</v>
          </cell>
          <cell r="M14">
            <v>8.7590217924462199E-2</v>
          </cell>
          <cell r="N14">
            <v>0.26487281900357368</v>
          </cell>
          <cell r="O14">
            <v>1</v>
          </cell>
          <cell r="P14">
            <v>1</v>
          </cell>
          <cell r="Q14">
            <v>-0.19999999999708962</v>
          </cell>
        </row>
        <row r="15">
          <cell r="C15" t="str">
            <v>DEMOLICION EN CONCRETO SIMPLE</v>
          </cell>
          <cell r="F15" t="str">
            <v>M3</v>
          </cell>
          <cell r="G15">
            <v>5</v>
          </cell>
          <cell r="H15">
            <v>50713</v>
          </cell>
          <cell r="I15">
            <v>253565</v>
          </cell>
          <cell r="J15">
            <v>1.6173356903599292E-2</v>
          </cell>
          <cell r="K15">
            <v>0.46142014867982567</v>
          </cell>
          <cell r="L15">
            <v>2.2814662906946937E-2</v>
          </cell>
          <cell r="M15">
            <v>0.12817226352217381</v>
          </cell>
          <cell r="N15">
            <v>0.38759292489105357</v>
          </cell>
          <cell r="O15">
            <v>1</v>
          </cell>
          <cell r="P15">
            <v>2</v>
          </cell>
          <cell r="Q15">
            <v>0</v>
          </cell>
        </row>
        <row r="16">
          <cell r="C16" t="str">
            <v>EXCAVACION SIN CLASIFICAR DE LA EXPLANEACION, CANALES Y PRESTAMOS</v>
          </cell>
          <cell r="F16" t="str">
            <v>M3</v>
          </cell>
          <cell r="G16">
            <v>4</v>
          </cell>
          <cell r="H16">
            <v>7396</v>
          </cell>
          <cell r="I16">
            <v>29584</v>
          </cell>
          <cell r="J16">
            <v>1.8869819992352315E-3</v>
          </cell>
          <cell r="K16">
            <v>0.63468504974954354</v>
          </cell>
          <cell r="L16">
            <v>4.6312479860955151E-2</v>
          </cell>
          <cell r="M16">
            <v>0.26363840528057958</v>
          </cell>
          <cell r="N16">
            <v>5.5364065108921716E-2</v>
          </cell>
          <cell r="O16">
            <v>0.99999999999999989</v>
          </cell>
          <cell r="P16">
            <v>18</v>
          </cell>
          <cell r="Q16">
            <v>-0.49444444444452529</v>
          </cell>
        </row>
        <row r="17">
          <cell r="C17" t="str">
            <v>EXCAVACION EN ROCA DE LA EXPLANEACION, CANALES Y PRESTAMOS</v>
          </cell>
          <cell r="F17" t="str">
            <v>M3</v>
          </cell>
          <cell r="G17">
            <v>3</v>
          </cell>
          <cell r="H17">
            <v>18775</v>
          </cell>
          <cell r="I17">
            <v>56325</v>
          </cell>
          <cell r="J17">
            <v>3.5926264571026368E-3</v>
          </cell>
          <cell r="K17">
            <v>0.32697338052008001</v>
          </cell>
          <cell r="L17">
            <v>0.3510540083089706</v>
          </cell>
          <cell r="M17">
            <v>0.10386213263579012</v>
          </cell>
          <cell r="N17">
            <v>0.21811047853515925</v>
          </cell>
          <cell r="O17">
            <v>1</v>
          </cell>
          <cell r="P17">
            <v>18</v>
          </cell>
          <cell r="Q17">
            <v>0.11111111110949423</v>
          </cell>
        </row>
        <row r="18">
          <cell r="C18" t="str">
            <v>EXCAVACION EN MATERIAL COMUN DE LA EXPLANEACION, CANALES Y PRESTAMOS</v>
          </cell>
          <cell r="F18" t="str">
            <v>M3</v>
          </cell>
          <cell r="G18">
            <v>2</v>
          </cell>
          <cell r="H18">
            <v>4930</v>
          </cell>
          <cell r="I18">
            <v>9860</v>
          </cell>
          <cell r="J18">
            <v>6.2890895458556594E-4</v>
          </cell>
          <cell r="K18">
            <v>0.57127790472842321</v>
          </cell>
          <cell r="L18">
            <v>0</v>
          </cell>
          <cell r="M18">
            <v>0.39550008788890845</v>
          </cell>
          <cell r="N18">
            <v>3.3222007382668312E-2</v>
          </cell>
          <cell r="O18">
            <v>1</v>
          </cell>
          <cell r="P18">
            <v>22.5</v>
          </cell>
          <cell r="Q18">
            <v>-0.46666666666624224</v>
          </cell>
        </row>
        <row r="19">
          <cell r="C19" t="str">
            <v>REMOCION DE DERRUMBES</v>
          </cell>
          <cell r="F19" t="str">
            <v>M3</v>
          </cell>
          <cell r="G19">
            <v>1</v>
          </cell>
          <cell r="H19">
            <v>2853</v>
          </cell>
          <cell r="I19">
            <v>2853</v>
          </cell>
          <cell r="J19">
            <v>1.819753800641602E-4</v>
          </cell>
          <cell r="K19">
            <v>0.60757032626526519</v>
          </cell>
          <cell r="L19">
            <v>4.5567774469894894E-3</v>
          </cell>
          <cell r="M19">
            <v>0.31897442128926423</v>
          </cell>
          <cell r="N19">
            <v>6.8898474998481077E-2</v>
          </cell>
          <cell r="O19">
            <v>1</v>
          </cell>
          <cell r="P19">
            <v>18.75</v>
          </cell>
          <cell r="Q19">
            <v>0.10666666666656965</v>
          </cell>
        </row>
        <row r="20">
          <cell r="C20" t="str">
            <v>TERRAPLENES</v>
          </cell>
          <cell r="F20" t="str">
            <v>M3</v>
          </cell>
          <cell r="G20">
            <v>1</v>
          </cell>
          <cell r="H20">
            <v>5126</v>
          </cell>
          <cell r="I20">
            <v>5126</v>
          </cell>
          <cell r="J20">
            <v>3.2695611574093414E-4</v>
          </cell>
          <cell r="K20">
            <v>0.3761909190048271</v>
          </cell>
          <cell r="L20">
            <v>0.60942928878781988</v>
          </cell>
          <cell r="M20">
            <v>0</v>
          </cell>
          <cell r="N20">
            <v>1.4379792207353054E-2</v>
          </cell>
          <cell r="O20">
            <v>1</v>
          </cell>
          <cell r="P20">
            <v>50</v>
          </cell>
          <cell r="Q20">
            <v>5.6666666666387755E-2</v>
          </cell>
        </row>
        <row r="21">
          <cell r="C21" t="str">
            <v>PEDRAPLEN COMPACTO (Incluye material)</v>
          </cell>
          <cell r="F21" t="str">
            <v>M3</v>
          </cell>
          <cell r="G21">
            <v>1</v>
          </cell>
          <cell r="H21">
            <v>37406</v>
          </cell>
          <cell r="I21">
            <v>37406</v>
          </cell>
          <cell r="J21">
            <v>2.385899427507878E-3</v>
          </cell>
          <cell r="K21">
            <v>5.3289527796860324E-2</v>
          </cell>
          <cell r="L21">
            <v>0.9388282559611868</v>
          </cell>
          <cell r="M21">
            <v>0</v>
          </cell>
          <cell r="N21">
            <v>7.8822162419529933E-3</v>
          </cell>
          <cell r="O21">
            <v>1.0000000000000002</v>
          </cell>
          <cell r="P21">
            <v>12.5</v>
          </cell>
          <cell r="Q21">
            <v>0.27666666667209938</v>
          </cell>
        </row>
        <row r="22">
          <cell r="C22" t="str">
            <v>PEDRAPLEN SUELTO (Incluye material)</v>
          </cell>
          <cell r="F22" t="str">
            <v>M3</v>
          </cell>
          <cell r="G22">
            <v>1</v>
          </cell>
          <cell r="H22">
            <v>33240</v>
          </cell>
          <cell r="I22">
            <v>33240</v>
          </cell>
          <cell r="J22">
            <v>2.1201758266150314E-3</v>
          </cell>
          <cell r="K22">
            <v>4.4324449757584372E-2</v>
          </cell>
          <cell r="L22">
            <v>0.94976214718063912</v>
          </cell>
          <cell r="M22">
            <v>0</v>
          </cell>
          <cell r="N22">
            <v>5.9134030617765503E-3</v>
          </cell>
          <cell r="O22">
            <v>1</v>
          </cell>
          <cell r="P22">
            <v>18.75</v>
          </cell>
          <cell r="Q22">
            <v>0.25666666666802485</v>
          </cell>
        </row>
        <row r="23">
          <cell r="C23" t="str">
            <v>CONFORMACION DE LA CALZADA EXISTENTE</v>
          </cell>
          <cell r="F23" t="str">
            <v>M2</v>
          </cell>
          <cell r="G23">
            <v>1</v>
          </cell>
          <cell r="H23">
            <v>299</v>
          </cell>
          <cell r="I23">
            <v>299</v>
          </cell>
          <cell r="J23">
            <v>1.9071377020393937E-5</v>
          </cell>
          <cell r="K23">
            <v>0.94305810102160392</v>
          </cell>
          <cell r="L23">
            <v>2.1733549228395454E-3</v>
          </cell>
          <cell r="M23">
            <v>0</v>
          </cell>
          <cell r="N23">
            <v>5.4768544055556541E-2</v>
          </cell>
          <cell r="O23">
            <v>1</v>
          </cell>
          <cell r="P23">
            <v>225</v>
          </cell>
          <cell r="Q23">
            <v>-7.6783625730968197E-2</v>
          </cell>
        </row>
        <row r="24">
          <cell r="C24" t="str">
            <v>AFIRMADO</v>
          </cell>
          <cell r="F24" t="str">
            <v>M3</v>
          </cell>
          <cell r="G24">
            <v>1</v>
          </cell>
          <cell r="H24">
            <v>40915</v>
          </cell>
          <cell r="I24">
            <v>40915</v>
          </cell>
          <cell r="J24">
            <v>2.6097170260515647E-3</v>
          </cell>
          <cell r="K24">
            <v>6.8085878988697737E-2</v>
          </cell>
          <cell r="L24">
            <v>0.39411738005537655</v>
          </cell>
          <cell r="M24">
            <v>0.5337932912713903</v>
          </cell>
          <cell r="N24">
            <v>4.0034496845354275E-3</v>
          </cell>
          <cell r="O24">
            <v>1</v>
          </cell>
          <cell r="P24">
            <v>22.5</v>
          </cell>
          <cell r="Q24">
            <v>0.28571428571740398</v>
          </cell>
        </row>
        <row r="25">
          <cell r="C25" t="str">
            <v>SUBBASE GRANULAR DE CBR &gt;= 30%</v>
          </cell>
          <cell r="F25" t="str">
            <v>M3</v>
          </cell>
          <cell r="G25">
            <v>1</v>
          </cell>
          <cell r="H25">
            <v>53198</v>
          </cell>
          <cell r="I25">
            <v>53198</v>
          </cell>
          <cell r="J25">
            <v>3.3931742967589183E-3</v>
          </cell>
          <cell r="K25">
            <v>5.2364611297490329E-2</v>
          </cell>
          <cell r="L25">
            <v>0.53401779698589291</v>
          </cell>
          <cell r="M25">
            <v>0.41053855257232424</v>
          </cell>
          <cell r="N25">
            <v>3.0790391442924317E-3</v>
          </cell>
          <cell r="O25">
            <v>0.99999999999999989</v>
          </cell>
          <cell r="P25">
            <v>22.5</v>
          </cell>
          <cell r="Q25">
            <v>-0.41428571428696159</v>
          </cell>
        </row>
        <row r="26">
          <cell r="C26" t="str">
            <v>BASE GRANULAR</v>
          </cell>
          <cell r="F26" t="str">
            <v>M3</v>
          </cell>
          <cell r="G26">
            <v>1</v>
          </cell>
          <cell r="H26">
            <v>72060</v>
          </cell>
          <cell r="I26">
            <v>72060</v>
          </cell>
          <cell r="J26">
            <v>4.5962656457845721E-3</v>
          </cell>
          <cell r="K26">
            <v>3.8658199661869612E-2</v>
          </cell>
          <cell r="L26">
            <v>0.65598841284895471</v>
          </cell>
          <cell r="M26">
            <v>0.30308028534905773</v>
          </cell>
          <cell r="N26">
            <v>2.2731021401179333E-3</v>
          </cell>
          <cell r="O26">
            <v>0.99999999999999989</v>
          </cell>
          <cell r="P26">
            <v>22.5</v>
          </cell>
          <cell r="Q26">
            <v>-0.11428571428405121</v>
          </cell>
        </row>
        <row r="27">
          <cell r="C27" t="str">
            <v>BASE GRANULAR PARA BACHEO</v>
          </cell>
          <cell r="F27" t="str">
            <v>M3</v>
          </cell>
          <cell r="G27">
            <v>1</v>
          </cell>
          <cell r="H27">
            <v>77014</v>
          </cell>
          <cell r="I27">
            <v>77014</v>
          </cell>
          <cell r="J27">
            <v>4.9122509359485573E-3</v>
          </cell>
          <cell r="K27">
            <v>0.13785342523561683</v>
          </cell>
          <cell r="L27">
            <v>0.55942045294696863</v>
          </cell>
          <cell r="M27">
            <v>0.28358418905612603</v>
          </cell>
          <cell r="N27">
            <v>1.9141932761288508E-2</v>
          </cell>
          <cell r="O27">
            <v>1</v>
          </cell>
          <cell r="P27">
            <v>2.5</v>
          </cell>
          <cell r="Q27">
            <v>-0.16666666665696539</v>
          </cell>
        </row>
        <row r="28">
          <cell r="C28" t="str">
            <v>BASE ESTABILIZADA CON CEMENTO</v>
          </cell>
          <cell r="F28" t="str">
            <v>M3</v>
          </cell>
          <cell r="G28">
            <v>1</v>
          </cell>
          <cell r="H28">
            <v>38295</v>
          </cell>
          <cell r="I28">
            <v>38295</v>
          </cell>
          <cell r="J28">
            <v>2.4426032876119926E-3</v>
          </cell>
          <cell r="K28">
            <v>0.82362668938442996</v>
          </cell>
          <cell r="L28">
            <v>5.2788085459957923E-3</v>
          </cell>
          <cell r="M28">
            <v>0</v>
          </cell>
          <cell r="N28">
            <v>0.17109450206957422</v>
          </cell>
          <cell r="O28">
            <v>1</v>
          </cell>
          <cell r="P28">
            <v>0.5625</v>
          </cell>
          <cell r="Q28">
            <v>0.37380952380772214</v>
          </cell>
        </row>
        <row r="29">
          <cell r="C29" t="str">
            <v>CEMENTO (Para estabilizacion de base)</v>
          </cell>
          <cell r="F29" t="str">
            <v>KG</v>
          </cell>
          <cell r="G29">
            <v>1</v>
          </cell>
          <cell r="H29">
            <v>580</v>
          </cell>
          <cell r="I29">
            <v>580</v>
          </cell>
          <cell r="J29">
            <v>3.6994644387386229E-5</v>
          </cell>
          <cell r="K29">
            <v>0</v>
          </cell>
          <cell r="L29">
            <v>0.9641255605381166</v>
          </cell>
          <cell r="M29">
            <v>3.5874439461883408E-2</v>
          </cell>
          <cell r="N29">
            <v>0</v>
          </cell>
          <cell r="O29">
            <v>1</v>
          </cell>
          <cell r="P29">
            <v>0</v>
          </cell>
          <cell r="Q29">
            <v>0.20000000000004547</v>
          </cell>
        </row>
        <row r="30">
          <cell r="C30" t="str">
            <v>CAL HIDRATADA (Para estabilizacion de base)</v>
          </cell>
          <cell r="F30" t="str">
            <v>KG</v>
          </cell>
          <cell r="G30">
            <v>1</v>
          </cell>
          <cell r="H30">
            <v>464</v>
          </cell>
          <cell r="I30">
            <v>464</v>
          </cell>
          <cell r="J30">
            <v>2.9595715509908982E-5</v>
          </cell>
          <cell r="K30">
            <v>0</v>
          </cell>
          <cell r="L30">
            <v>0.9551820728291317</v>
          </cell>
          <cell r="M30">
            <v>4.4817927170868348E-2</v>
          </cell>
          <cell r="N30">
            <v>0</v>
          </cell>
          <cell r="O30">
            <v>1</v>
          </cell>
          <cell r="P30">
            <v>0</v>
          </cell>
          <cell r="Q30">
            <v>-0.10000000000002274</v>
          </cell>
        </row>
        <row r="31">
          <cell r="C31" t="str">
            <v>BASE EXISTENTE ESTABILIZADA CON CAL HIDRATADA</v>
          </cell>
          <cell r="F31" t="str">
            <v>M3</v>
          </cell>
          <cell r="G31">
            <v>1</v>
          </cell>
          <cell r="H31">
            <v>29179</v>
          </cell>
          <cell r="I31">
            <v>29179</v>
          </cell>
          <cell r="J31">
            <v>1.8611495320336945E-3</v>
          </cell>
          <cell r="K31">
            <v>0.78708585176054768</v>
          </cell>
          <cell r="L31">
            <v>1.0826143130819608E-2</v>
          </cell>
          <cell r="M31">
            <v>0</v>
          </cell>
          <cell r="N31">
            <v>0.2020880051086327</v>
          </cell>
          <cell r="O31">
            <v>1</v>
          </cell>
          <cell r="P31">
            <v>0.625</v>
          </cell>
          <cell r="Q31">
            <v>-0.36666666666860692</v>
          </cell>
        </row>
        <row r="32">
          <cell r="C32" t="str">
            <v>EXCAVACION PARA REPARACION DE PAVIMENTO EXISTENTE (Con cortadora)</v>
          </cell>
          <cell r="F32" t="str">
            <v>M3</v>
          </cell>
          <cell r="G32">
            <v>1</v>
          </cell>
          <cell r="H32">
            <v>35112</v>
          </cell>
          <cell r="I32">
            <v>35112</v>
          </cell>
          <cell r="J32">
            <v>2.2395792305688021E-3</v>
          </cell>
          <cell r="K32">
            <v>0.52715182529216653</v>
          </cell>
          <cell r="L32">
            <v>2.8508511755767E-3</v>
          </cell>
          <cell r="M32">
            <v>0.15550097321327455</v>
          </cell>
          <cell r="N32">
            <v>0.31449635031898227</v>
          </cell>
          <cell r="O32">
            <v>1</v>
          </cell>
          <cell r="P32">
            <v>0.33374999999999999</v>
          </cell>
          <cell r="Q32">
            <v>-0.32043873728980543</v>
          </cell>
        </row>
        <row r="33">
          <cell r="C33" t="str">
            <v>IMPRIMACION</v>
          </cell>
          <cell r="F33" t="str">
            <v>M2</v>
          </cell>
          <cell r="G33">
            <v>1</v>
          </cell>
          <cell r="H33">
            <v>1052</v>
          </cell>
          <cell r="I33">
            <v>1052</v>
          </cell>
          <cell r="J33">
            <v>6.7100630854362609E-5</v>
          </cell>
          <cell r="K33">
            <v>0.15447832669076531</v>
          </cell>
          <cell r="L33">
            <v>0.82800383106250197</v>
          </cell>
          <cell r="M33">
            <v>0</v>
          </cell>
          <cell r="N33">
            <v>1.7517842246732786E-2</v>
          </cell>
          <cell r="O33">
            <v>1</v>
          </cell>
          <cell r="P33">
            <v>200</v>
          </cell>
          <cell r="Q33">
            <v>7.2499999999990905E-2</v>
          </cell>
        </row>
        <row r="34">
          <cell r="C34" t="str">
            <v>RIEGO DE LIGA CON EMULSION ASFALTICA CRR-1</v>
          </cell>
          <cell r="F34" t="str">
            <v>M2</v>
          </cell>
          <cell r="G34">
            <v>1</v>
          </cell>
          <cell r="H34">
            <v>844</v>
          </cell>
          <cell r="I34">
            <v>844</v>
          </cell>
          <cell r="J34">
            <v>5.3833585970610309E-5</v>
          </cell>
          <cell r="K34">
            <v>0.19255208533908424</v>
          </cell>
          <cell r="L34">
            <v>0.78561250818346373</v>
          </cell>
          <cell r="M34">
            <v>0</v>
          </cell>
          <cell r="N34">
            <v>2.1835406477452152E-2</v>
          </cell>
          <cell r="O34">
            <v>1.0000000000000002</v>
          </cell>
          <cell r="P34">
            <v>200</v>
          </cell>
          <cell r="Q34">
            <v>7.2499999999990905E-2</v>
          </cell>
        </row>
        <row r="35">
          <cell r="C35" t="str">
            <v>RIEGO DE LIGA CON EMULSION ASFALTICA CRR-2</v>
          </cell>
          <cell r="F35" t="str">
            <v>M2</v>
          </cell>
          <cell r="G35">
            <v>1</v>
          </cell>
          <cell r="H35">
            <v>844</v>
          </cell>
          <cell r="I35">
            <v>844</v>
          </cell>
          <cell r="J35">
            <v>5.3833585970610309E-5</v>
          </cell>
          <cell r="K35">
            <v>0.19255208533908424</v>
          </cell>
          <cell r="L35">
            <v>0.78561250818346373</v>
          </cell>
          <cell r="M35">
            <v>0</v>
          </cell>
          <cell r="N35">
            <v>2.1835406477452152E-2</v>
          </cell>
          <cell r="O35">
            <v>1.0000000000000002</v>
          </cell>
          <cell r="P35">
            <v>200</v>
          </cell>
          <cell r="Q35">
            <v>7.2499999999990905E-2</v>
          </cell>
        </row>
        <row r="36">
          <cell r="C36" t="str">
            <v>TRATAMIENTO SUPRFICIAL DOBLE CON EMULSION CRR2</v>
          </cell>
          <cell r="F36" t="str">
            <v>M2</v>
          </cell>
          <cell r="G36">
            <v>1</v>
          </cell>
          <cell r="H36">
            <v>9119</v>
          </cell>
          <cell r="I36">
            <v>9119</v>
          </cell>
          <cell r="J36">
            <v>5.8164510718719835E-4</v>
          </cell>
          <cell r="K36">
            <v>0.38491695773041557</v>
          </cell>
          <cell r="L36">
            <v>0.39952954594055173</v>
          </cell>
          <cell r="M36">
            <v>0.1437023308860218</v>
          </cell>
          <cell r="N36">
            <v>7.18511654430109E-2</v>
          </cell>
          <cell r="O36">
            <v>1</v>
          </cell>
          <cell r="P36">
            <v>5.625</v>
          </cell>
          <cell r="Q36">
            <v>0.1499999999996362</v>
          </cell>
        </row>
        <row r="37">
          <cell r="C37" t="str">
            <v>TRATAMIENTO SUPERFICIAL DOBLE CON EMULSION CRR2m</v>
          </cell>
          <cell r="F37" t="str">
            <v>M2</v>
          </cell>
          <cell r="G37">
            <v>1</v>
          </cell>
          <cell r="H37">
            <v>10250</v>
          </cell>
          <cell r="I37">
            <v>10250</v>
          </cell>
          <cell r="J37">
            <v>6.5378466374260149E-4</v>
          </cell>
          <cell r="K37">
            <v>0.34244403576637705</v>
          </cell>
          <cell r="L37">
            <v>0.46578730420445175</v>
          </cell>
          <cell r="M37">
            <v>0.12784577335278077</v>
          </cell>
          <cell r="N37">
            <v>6.3922886676390386E-2</v>
          </cell>
          <cell r="O37">
            <v>0.99999999999999989</v>
          </cell>
          <cell r="P37">
            <v>5.625</v>
          </cell>
          <cell r="Q37">
            <v>0.1499999999996362</v>
          </cell>
        </row>
        <row r="38">
          <cell r="C38" t="str">
            <v>SELLO DE FISURAS MENORES A 20 mm DE ANCHO</v>
          </cell>
          <cell r="F38" t="str">
            <v>M</v>
          </cell>
          <cell r="G38">
            <v>1</v>
          </cell>
          <cell r="H38">
            <v>4377</v>
          </cell>
          <cell r="I38">
            <v>4377</v>
          </cell>
          <cell r="J38">
            <v>2.7918199738549921E-4</v>
          </cell>
          <cell r="K38">
            <v>9.4042645865093338E-2</v>
          </cell>
          <cell r="L38">
            <v>0.77124868835257088</v>
          </cell>
          <cell r="M38">
            <v>0</v>
          </cell>
          <cell r="N38">
            <v>0.13470866578233584</v>
          </cell>
          <cell r="O38">
            <v>1</v>
          </cell>
          <cell r="P38">
            <v>6.25</v>
          </cell>
          <cell r="Q38">
            <v>-0.44666666666671517</v>
          </cell>
        </row>
        <row r="39">
          <cell r="C39" t="str">
            <v>SELLLO DE FISURAS MAYORES A 20 mm DE ANCHO</v>
          </cell>
          <cell r="F39" t="str">
            <v>M</v>
          </cell>
          <cell r="G39">
            <v>1</v>
          </cell>
          <cell r="H39">
            <v>4508</v>
          </cell>
          <cell r="I39">
            <v>4508</v>
          </cell>
          <cell r="J39">
            <v>2.875376843074778E-4</v>
          </cell>
          <cell r="K39">
            <v>6.0083579793821423E-2</v>
          </cell>
          <cell r="L39">
            <v>0.74753586636280867</v>
          </cell>
          <cell r="M39">
            <v>0</v>
          </cell>
          <cell r="N39">
            <v>0.19238055384336986</v>
          </cell>
          <cell r="O39">
            <v>0.99999999999999989</v>
          </cell>
          <cell r="P39">
            <v>4.25</v>
          </cell>
          <cell r="Q39">
            <v>0.39019607843147242</v>
          </cell>
        </row>
        <row r="40">
          <cell r="C40" t="str">
            <v>LECHADA ASFALTICA CON EMULSION CRL-1h, TIPO LA-2</v>
          </cell>
          <cell r="F40" t="str">
            <v>M2</v>
          </cell>
          <cell r="G40">
            <v>1</v>
          </cell>
          <cell r="H40">
            <v>4216</v>
          </cell>
          <cell r="I40">
            <v>4216</v>
          </cell>
          <cell r="J40">
            <v>2.6891279437451783E-4</v>
          </cell>
          <cell r="K40">
            <v>0.25694522955486809</v>
          </cell>
          <cell r="L40">
            <v>0.4426138524312157</v>
          </cell>
          <cell r="M40">
            <v>0.2072006331130456</v>
          </cell>
          <cell r="N40">
            <v>9.324028490087051E-2</v>
          </cell>
          <cell r="O40">
            <v>0.99999999999999989</v>
          </cell>
          <cell r="P40">
            <v>9.375</v>
          </cell>
          <cell r="Q40">
            <v>-0.20333333333383052</v>
          </cell>
        </row>
        <row r="41">
          <cell r="C41" t="str">
            <v>MEZCLA DENSA EN CALIENTE tipo MDC-0</v>
          </cell>
          <cell r="F41" t="str">
            <v>M3</v>
          </cell>
          <cell r="G41">
            <v>1</v>
          </cell>
          <cell r="H41">
            <v>287295</v>
          </cell>
          <cell r="I41">
            <v>287295</v>
          </cell>
          <cell r="J41">
            <v>1.8324786826334701E-2</v>
          </cell>
          <cell r="K41">
            <v>9.0172560919584144E-2</v>
          </cell>
          <cell r="L41">
            <v>0.62915836722555474</v>
          </cell>
          <cell r="M41">
            <v>0.17419430741402214</v>
          </cell>
          <cell r="N41">
            <v>0.10647476444083899</v>
          </cell>
          <cell r="O41">
            <v>1</v>
          </cell>
          <cell r="P41">
            <v>2.5</v>
          </cell>
          <cell r="Q41">
            <v>0.16388888889923692</v>
          </cell>
        </row>
        <row r="42">
          <cell r="C42" t="str">
            <v>MEZCLA DENSA EN CALIENTE tipo MDC-1</v>
          </cell>
          <cell r="F42" t="str">
            <v>M3</v>
          </cell>
          <cell r="G42">
            <v>1</v>
          </cell>
          <cell r="H42">
            <v>295395</v>
          </cell>
          <cell r="I42">
            <v>295395</v>
          </cell>
          <cell r="J42">
            <v>1.884143617036544E-2</v>
          </cell>
          <cell r="K42">
            <v>8.7699953203872194E-2</v>
          </cell>
          <cell r="L42">
            <v>0.67715830636158392</v>
          </cell>
          <cell r="M42">
            <v>0.13158660388715923</v>
          </cell>
          <cell r="N42">
            <v>0.10355513654738463</v>
          </cell>
          <cell r="O42">
            <v>1</v>
          </cell>
          <cell r="P42">
            <v>2.5</v>
          </cell>
          <cell r="Q42">
            <v>0.18888888886431232</v>
          </cell>
        </row>
        <row r="43">
          <cell r="C43" t="str">
            <v>MEZCLA DENSA EN CALIENTE tipo MDC-2</v>
          </cell>
          <cell r="F43" t="str">
            <v>M3</v>
          </cell>
          <cell r="G43">
            <v>1</v>
          </cell>
          <cell r="H43">
            <v>305577</v>
          </cell>
          <cell r="I43">
            <v>305577</v>
          </cell>
          <cell r="J43">
            <v>1.9490883530972967E-2</v>
          </cell>
          <cell r="K43">
            <v>8.4777669557111718E-2</v>
          </cell>
          <cell r="L43">
            <v>0.68791583777803567</v>
          </cell>
          <cell r="M43">
            <v>0.12720195638594237</v>
          </cell>
          <cell r="N43">
            <v>0.10010453627891026</v>
          </cell>
          <cell r="O43">
            <v>1</v>
          </cell>
          <cell r="P43">
            <v>2.5</v>
          </cell>
          <cell r="Q43">
            <v>-6.1111111135687679E-2</v>
          </cell>
        </row>
        <row r="44">
          <cell r="C44" t="str">
            <v>MEZCLA DENSA EN CALIENTE tipo MDC-3</v>
          </cell>
          <cell r="F44" t="str">
            <v>M3</v>
          </cell>
          <cell r="G44">
            <v>1</v>
          </cell>
          <cell r="H44">
            <v>317768</v>
          </cell>
          <cell r="I44">
            <v>317768</v>
          </cell>
          <cell r="J44">
            <v>2.0268472685674048E-2</v>
          </cell>
          <cell r="K44">
            <v>8.1525117440943151E-2</v>
          </cell>
          <cell r="L44">
            <v>0.69988915584115985</v>
          </cell>
          <cell r="M44">
            <v>0.12232176807001842</v>
          </cell>
          <cell r="N44">
            <v>9.6263958647878539E-2</v>
          </cell>
          <cell r="O44">
            <v>0.99999999999999989</v>
          </cell>
          <cell r="P44">
            <v>2.5</v>
          </cell>
          <cell r="Q44">
            <v>-0.46111111110076308</v>
          </cell>
        </row>
        <row r="45">
          <cell r="C45" t="str">
            <v>MEZCLA DENSA EN CALIENTE PARA BACHEO</v>
          </cell>
          <cell r="F45" t="str">
            <v>M3</v>
          </cell>
          <cell r="G45">
            <v>1</v>
          </cell>
          <cell r="H45">
            <v>329909</v>
          </cell>
          <cell r="I45">
            <v>329909</v>
          </cell>
          <cell r="J45">
            <v>2.1042872646893456E-2</v>
          </cell>
          <cell r="K45">
            <v>7.4146705397210258E-2</v>
          </cell>
          <cell r="L45">
            <v>0.63812927008512099</v>
          </cell>
          <cell r="M45">
            <v>0.13318823608994015</v>
          </cell>
          <cell r="N45">
            <v>0.15453578842772864</v>
          </cell>
          <cell r="O45">
            <v>1</v>
          </cell>
          <cell r="P45">
            <v>1.5</v>
          </cell>
          <cell r="Q45">
            <v>-1.6666666662786156E-2</v>
          </cell>
        </row>
        <row r="46">
          <cell r="C46" t="str">
            <v>MEZCLA ABIERTA EN CALIENTE TIPO MAC-1</v>
          </cell>
          <cell r="F46" t="str">
            <v>M3</v>
          </cell>
          <cell r="G46">
            <v>1</v>
          </cell>
          <cell r="H46">
            <v>270577</v>
          </cell>
          <cell r="I46">
            <v>270577</v>
          </cell>
          <cell r="J46">
            <v>1.725844809380311E-2</v>
          </cell>
          <cell r="K46">
            <v>9.5743894291480502E-2</v>
          </cell>
          <cell r="L46">
            <v>0.61163292319428531</v>
          </cell>
          <cell r="M46">
            <v>0.17956984913463481</v>
          </cell>
          <cell r="N46">
            <v>0.11305333337959932</v>
          </cell>
          <cell r="O46">
            <v>0.99999999999999989</v>
          </cell>
          <cell r="P46">
            <v>2.5</v>
          </cell>
          <cell r="Q46">
            <v>-0.16111111111240461</v>
          </cell>
        </row>
        <row r="47">
          <cell r="C47" t="str">
            <v>MEZCLA ABIERTA EN CALIENTE TIPO MAC-2</v>
          </cell>
          <cell r="F47" t="str">
            <v>M3</v>
          </cell>
          <cell r="G47">
            <v>1</v>
          </cell>
          <cell r="H47">
            <v>275936</v>
          </cell>
          <cell r="I47">
            <v>275936</v>
          </cell>
          <cell r="J47">
            <v>1.7600265851168632E-2</v>
          </cell>
          <cell r="K47">
            <v>9.3884351857716652E-2</v>
          </cell>
          <cell r="L47">
            <v>0.5621133846578259</v>
          </cell>
          <cell r="M47">
            <v>0.1592395864796064</v>
          </cell>
          <cell r="N47">
            <v>0.18476267700485099</v>
          </cell>
          <cell r="O47">
            <v>0.99999999999999978</v>
          </cell>
          <cell r="P47">
            <v>1.5</v>
          </cell>
          <cell r="Q47">
            <v>-0.41111111111240461</v>
          </cell>
        </row>
        <row r="48">
          <cell r="C48" t="str">
            <v>MEZCLA ABIERTA EN CALIENTE TIPO MAC-3</v>
          </cell>
          <cell r="F48" t="str">
            <v>M3</v>
          </cell>
          <cell r="G48">
            <v>1</v>
          </cell>
          <cell r="H48">
            <v>288787</v>
          </cell>
          <cell r="I48">
            <v>288787</v>
          </cell>
          <cell r="J48">
            <v>1.8419952359827772E-2</v>
          </cell>
          <cell r="K48">
            <v>8.9706666453257991E-2</v>
          </cell>
          <cell r="L48">
            <v>0.58159855428966423</v>
          </cell>
          <cell r="M48">
            <v>0.15215371025972169</v>
          </cell>
          <cell r="N48">
            <v>0.17654106899735605</v>
          </cell>
          <cell r="O48">
            <v>1</v>
          </cell>
          <cell r="P48">
            <v>1.5</v>
          </cell>
          <cell r="Q48">
            <v>8.8888888887595385E-2</v>
          </cell>
        </row>
        <row r="49">
          <cell r="C49" t="str">
            <v>MEZCLA DISCONTINUA EN CALIENTE TIPO M-1</v>
          </cell>
          <cell r="F49" t="str">
            <v>M3</v>
          </cell>
          <cell r="G49">
            <v>1</v>
          </cell>
          <cell r="H49">
            <v>336912</v>
          </cell>
          <cell r="I49">
            <v>336912</v>
          </cell>
          <cell r="J49">
            <v>2.1489551085936327E-2</v>
          </cell>
          <cell r="K49">
            <v>7.6892752509732709E-2</v>
          </cell>
          <cell r="L49">
            <v>0.71694185068657912</v>
          </cell>
          <cell r="M49">
            <v>0.1153712835258939</v>
          </cell>
          <cell r="N49">
            <v>9.07941132777942E-2</v>
          </cell>
          <cell r="O49">
            <v>0.99999999999999989</v>
          </cell>
          <cell r="P49">
            <v>2.5</v>
          </cell>
          <cell r="Q49">
            <v>-0.26111111114732921</v>
          </cell>
        </row>
        <row r="50">
          <cell r="C50" t="str">
            <v>MEZCLA DISCONTINUA EN CALIENTE TIPO M-2</v>
          </cell>
          <cell r="F50" t="str">
            <v>M3</v>
          </cell>
          <cell r="G50">
            <v>1</v>
          </cell>
          <cell r="H50">
            <v>340642</v>
          </cell>
          <cell r="I50">
            <v>340642</v>
          </cell>
          <cell r="J50">
            <v>2.1727464919668999E-2</v>
          </cell>
          <cell r="K50">
            <v>7.6050778683011258E-2</v>
          </cell>
          <cell r="L50">
            <v>0.72004133074657506</v>
          </cell>
          <cell r="M50">
            <v>0.11410797069193382</v>
          </cell>
          <cell r="N50">
            <v>8.9799919878479892E-2</v>
          </cell>
          <cell r="O50">
            <v>1</v>
          </cell>
          <cell r="P50">
            <v>2.5</v>
          </cell>
          <cell r="Q50">
            <v>-0.28611111111240461</v>
          </cell>
        </row>
        <row r="51">
          <cell r="C51" t="str">
            <v>MEZCLA DISCONTINUA EN CALIENTE TIPO F-1</v>
          </cell>
          <cell r="F51" t="str">
            <v>M3</v>
          </cell>
          <cell r="G51">
            <v>1</v>
          </cell>
          <cell r="H51">
            <v>348610</v>
          </cell>
          <cell r="I51">
            <v>348610</v>
          </cell>
          <cell r="J51">
            <v>2.2235694792908128E-2</v>
          </cell>
          <cell r="K51">
            <v>7.431254884335739E-2</v>
          </cell>
          <cell r="L51">
            <v>0.7264401148378522</v>
          </cell>
          <cell r="M51">
            <v>0.11149989904514901</v>
          </cell>
          <cell r="N51">
            <v>8.7747437273641427E-2</v>
          </cell>
          <cell r="O51">
            <v>1</v>
          </cell>
          <cell r="P51">
            <v>2.5</v>
          </cell>
          <cell r="Q51">
            <v>-0.18111111113103107</v>
          </cell>
        </row>
        <row r="52">
          <cell r="C52" t="str">
            <v>MEZCLA DISCONTINUA EN CALIENTE TIPO F-2</v>
          </cell>
          <cell r="F52" t="str">
            <v>M3</v>
          </cell>
          <cell r="G52">
            <v>1</v>
          </cell>
          <cell r="H52">
            <v>356590</v>
          </cell>
          <cell r="I52">
            <v>356590</v>
          </cell>
          <cell r="J52">
            <v>2.2744690072582854E-2</v>
          </cell>
          <cell r="K52">
            <v>7.2649538807076752E-2</v>
          </cell>
          <cell r="L52">
            <v>0.73256199925211685</v>
          </cell>
          <cell r="M52">
            <v>0.10900468855859689</v>
          </cell>
          <cell r="N52">
            <v>8.5783773382209508E-2</v>
          </cell>
          <cell r="O52">
            <v>1</v>
          </cell>
          <cell r="P52">
            <v>2.5</v>
          </cell>
          <cell r="Q52">
            <v>-0.16611111111706123</v>
          </cell>
        </row>
        <row r="53">
          <cell r="C53" t="str">
            <v>MEZCLA DRENANTE</v>
          </cell>
          <cell r="F53" t="str">
            <v>M3</v>
          </cell>
          <cell r="G53">
            <v>1</v>
          </cell>
          <cell r="H53">
            <v>337857</v>
          </cell>
          <cell r="I53">
            <v>337857</v>
          </cell>
          <cell r="J53">
            <v>2.1549826842739914E-2</v>
          </cell>
          <cell r="K53">
            <v>7.6677805291816017E-2</v>
          </cell>
          <cell r="L53">
            <v>0.71773311591922728</v>
          </cell>
          <cell r="M53">
            <v>0.11504877281308999</v>
          </cell>
          <cell r="N53">
            <v>9.0540305975866694E-2</v>
          </cell>
          <cell r="O53">
            <v>1</v>
          </cell>
          <cell r="P53">
            <v>2.5</v>
          </cell>
          <cell r="Q53">
            <v>0.28888888889923692</v>
          </cell>
        </row>
        <row r="54">
          <cell r="C54" t="str">
            <v>MEZCLA DENSA EN CALIENTE TIPO MDC-0 con asfalto modificado con polimeros</v>
          </cell>
          <cell r="F54" t="str">
            <v>M3</v>
          </cell>
          <cell r="G54">
            <v>1</v>
          </cell>
          <cell r="H54">
            <v>324953</v>
          </cell>
          <cell r="I54">
            <v>324953</v>
          </cell>
          <cell r="J54">
            <v>2.0726759788990204E-2</v>
          </cell>
          <cell r="K54">
            <v>7.9722582304898315E-2</v>
          </cell>
          <cell r="L54">
            <v>0</v>
          </cell>
          <cell r="M54">
            <v>0</v>
          </cell>
          <cell r="N54">
            <v>0</v>
          </cell>
          <cell r="O54">
            <v>7.9722582304898315E-2</v>
          </cell>
          <cell r="P54">
            <v>2.5</v>
          </cell>
          <cell r="Q54">
            <v>-0.23611111112404615</v>
          </cell>
        </row>
        <row r="55">
          <cell r="C55" t="str">
            <v>MEZCLA DENSA EN CALIENTE tipo MDC-1 con asfalto modificado con polimeros</v>
          </cell>
          <cell r="F55" t="str">
            <v>M3</v>
          </cell>
          <cell r="G55">
            <v>1</v>
          </cell>
          <cell r="H55">
            <v>333066</v>
          </cell>
          <cell r="I55">
            <v>333066</v>
          </cell>
          <cell r="J55">
            <v>2.1244238323326177E-2</v>
          </cell>
          <cell r="K55">
            <v>7.7780815959140243E-2</v>
          </cell>
          <cell r="L55">
            <v>0</v>
          </cell>
          <cell r="M55">
            <v>0</v>
          </cell>
          <cell r="N55">
            <v>0</v>
          </cell>
          <cell r="O55">
            <v>7.7780815959140243E-2</v>
          </cell>
          <cell r="P55">
            <v>2.5</v>
          </cell>
          <cell r="Q55">
            <v>0.43888888886431232</v>
          </cell>
        </row>
        <row r="56">
          <cell r="C56" t="str">
            <v>MEZCLA DENSA EN CALIENTE tipo MDC-2 con asfalto modificado con polimeros</v>
          </cell>
          <cell r="F56" t="str">
            <v>M3</v>
          </cell>
          <cell r="G56">
            <v>1</v>
          </cell>
          <cell r="H56">
            <v>343264</v>
          </cell>
          <cell r="I56">
            <v>343264</v>
          </cell>
          <cell r="J56">
            <v>2.189470622584784E-2</v>
          </cell>
          <cell r="K56">
            <v>7.5469962523598555E-2</v>
          </cell>
          <cell r="L56">
            <v>0.72217943533782214</v>
          </cell>
          <cell r="M56">
            <v>0.11323650356900125</v>
          </cell>
          <cell r="N56">
            <v>8.9114098569578054E-2</v>
          </cell>
          <cell r="O56">
            <v>1</v>
          </cell>
          <cell r="P56">
            <v>2.5</v>
          </cell>
          <cell r="Q56">
            <v>0.13388888887129724</v>
          </cell>
        </row>
        <row r="57">
          <cell r="C57" t="str">
            <v>MEZCLA DENSA EN CALIENTE tipo MDC-3 con asfalto modificado con polimeros</v>
          </cell>
          <cell r="F57" t="str">
            <v>M3</v>
          </cell>
          <cell r="G57">
            <v>1</v>
          </cell>
          <cell r="H57">
            <v>355466</v>
          </cell>
          <cell r="I57">
            <v>355466</v>
          </cell>
          <cell r="J57">
            <v>2.2672997003114884E-2</v>
          </cell>
          <cell r="K57">
            <v>7.2879215835078989E-2</v>
          </cell>
          <cell r="L57">
            <v>0.7317165105374569</v>
          </cell>
          <cell r="M57">
            <v>0.10934930014619323</v>
          </cell>
          <cell r="N57">
            <v>8.6054973481270891E-2</v>
          </cell>
          <cell r="O57">
            <v>1</v>
          </cell>
          <cell r="P57">
            <v>2.5</v>
          </cell>
          <cell r="Q57">
            <v>-0.3811111111426726</v>
          </cell>
        </row>
        <row r="58">
          <cell r="C58" t="str">
            <v>FRESADO DE PAVIMENTO ASFALTICO</v>
          </cell>
          <cell r="F58" t="str">
            <v>M3</v>
          </cell>
          <cell r="G58">
            <v>1</v>
          </cell>
          <cell r="H58">
            <v>30952</v>
          </cell>
          <cell r="I58">
            <v>30952</v>
          </cell>
          <cell r="J58">
            <v>1.9742383328937561E-3</v>
          </cell>
          <cell r="K58">
            <v>0.33338373465384791</v>
          </cell>
          <cell r="L58">
            <v>3.3600880343064986E-4</v>
          </cell>
          <cell r="M58">
            <v>0.66151733175409189</v>
          </cell>
          <cell r="N58">
            <v>4.7629247886294621E-3</v>
          </cell>
          <cell r="O58">
            <v>0.99999999999999989</v>
          </cell>
          <cell r="P58">
            <v>25</v>
          </cell>
          <cell r="Q58">
            <v>0.43000000000029104</v>
          </cell>
        </row>
        <row r="59">
          <cell r="C59" t="str">
            <v>PAVIMENTO ASFALTICO RECICLADO EN FRIO EN EL LUGAR CON EMULSION ASFALTICA</v>
          </cell>
          <cell r="F59" t="str">
            <v>M3</v>
          </cell>
          <cell r="G59">
            <v>1</v>
          </cell>
          <cell r="H59">
            <v>132638</v>
          </cell>
          <cell r="I59">
            <v>132638</v>
          </cell>
          <cell r="J59">
            <v>8.4601649004381625E-3</v>
          </cell>
          <cell r="K59">
            <v>0.23779325987956321</v>
          </cell>
          <cell r="L59">
            <v>0.70663452529441206</v>
          </cell>
          <cell r="M59">
            <v>0</v>
          </cell>
          <cell r="N59">
            <v>5.5572214826024709E-2</v>
          </cell>
          <cell r="O59">
            <v>1</v>
          </cell>
          <cell r="P59">
            <v>0.5</v>
          </cell>
          <cell r="Q59">
            <v>-0.22619047618354671</v>
          </cell>
        </row>
        <row r="60">
          <cell r="C60" t="str">
            <v>PAVIMENTO DE CONCRETO HIDRAULICO MR 50</v>
          </cell>
          <cell r="F60" t="str">
            <v>M3</v>
          </cell>
          <cell r="G60">
            <v>1</v>
          </cell>
          <cell r="H60">
            <v>551532</v>
          </cell>
          <cell r="I60">
            <v>551532</v>
          </cell>
          <cell r="J60">
            <v>3.5178845186661901E-2</v>
          </cell>
          <cell r="K60">
            <v>1.3454950899446771E-2</v>
          </cell>
          <cell r="L60">
            <v>0.89662040703956747</v>
          </cell>
          <cell r="M60">
            <v>5.7701114981335525E-2</v>
          </cell>
          <cell r="N60">
            <v>3.2223527079650247E-2</v>
          </cell>
          <cell r="O60">
            <v>1</v>
          </cell>
          <cell r="P60">
            <v>3.75</v>
          </cell>
          <cell r="Q60">
            <v>0.19666666665580124</v>
          </cell>
        </row>
        <row r="61">
          <cell r="C61" t="str">
            <v>PAVIMENTO DE ADOQUINES DE CONCRETO</v>
          </cell>
          <cell r="F61" t="str">
            <v>M2</v>
          </cell>
          <cell r="G61">
            <v>1</v>
          </cell>
          <cell r="H61">
            <v>44679</v>
          </cell>
          <cell r="I61">
            <v>44679</v>
          </cell>
          <cell r="J61">
            <v>2.8497995113517748E-3</v>
          </cell>
          <cell r="K61">
            <v>5.8192821915416734E-2</v>
          </cell>
          <cell r="L61">
            <v>0.67528405371197464</v>
          </cell>
          <cell r="M61">
            <v>4.6554257532333387E-2</v>
          </cell>
          <cell r="N61">
            <v>0.21996886684027525</v>
          </cell>
          <cell r="O61">
            <v>1</v>
          </cell>
          <cell r="P61">
            <v>1.25</v>
          </cell>
          <cell r="Q61">
            <v>-5.0000000002910383E-2</v>
          </cell>
        </row>
        <row r="62">
          <cell r="C62" t="str">
            <v>EXCAVACION VARIAS SIN CLASIFICAR</v>
          </cell>
          <cell r="F62" t="str">
            <v>M3</v>
          </cell>
          <cell r="G62">
            <v>1</v>
          </cell>
          <cell r="H62">
            <v>21828</v>
          </cell>
          <cell r="I62">
            <v>21828</v>
          </cell>
          <cell r="J62">
            <v>1.3922743063583907E-3</v>
          </cell>
          <cell r="K62">
            <v>0.15881839116969743</v>
          </cell>
          <cell r="L62">
            <v>3.6567934566822835E-2</v>
          </cell>
          <cell r="M62">
            <v>3.2756293178750097E-2</v>
          </cell>
          <cell r="N62">
            <v>0.77185738108472957</v>
          </cell>
          <cell r="O62">
            <v>0.99999999999999989</v>
          </cell>
          <cell r="P62">
            <v>0.21875</v>
          </cell>
          <cell r="Q62">
            <v>0.13333333333139308</v>
          </cell>
        </row>
        <row r="63">
          <cell r="C63" t="str">
            <v>EXCAVACION VARIAS EN ROCA EN SECO</v>
          </cell>
          <cell r="F63" t="str">
            <v>M3</v>
          </cell>
          <cell r="G63">
            <v>1</v>
          </cell>
          <cell r="H63">
            <v>32451</v>
          </cell>
          <cell r="I63">
            <v>32451</v>
          </cell>
          <cell r="J63">
            <v>2.0698503534742597E-3</v>
          </cell>
          <cell r="K63">
            <v>0.28709963306066483</v>
          </cell>
          <cell r="L63">
            <v>5.7286391899081506E-3</v>
          </cell>
          <cell r="M63">
            <v>2.4036248349264967E-2</v>
          </cell>
          <cell r="N63">
            <v>0.68313547940016206</v>
          </cell>
          <cell r="O63">
            <v>1</v>
          </cell>
          <cell r="P63">
            <v>0.16625000000000001</v>
          </cell>
          <cell r="Q63">
            <v>1.2280701761483215E-2</v>
          </cell>
        </row>
        <row r="64">
          <cell r="C64" t="str">
            <v>EXCAVACION VARIAS EN ROCA BAJO AGUA</v>
          </cell>
          <cell r="F64" t="str">
            <v>M3</v>
          </cell>
          <cell r="G64">
            <v>1</v>
          </cell>
          <cell r="H64">
            <v>43338</v>
          </cell>
          <cell r="I64">
            <v>43338</v>
          </cell>
          <cell r="J64">
            <v>2.7642653421733523E-3</v>
          </cell>
          <cell r="K64">
            <v>0.28997100289971001</v>
          </cell>
          <cell r="L64">
            <v>1.1698830116988301E-2</v>
          </cell>
          <cell r="M64">
            <v>1.7998200179982004E-2</v>
          </cell>
          <cell r="N64">
            <v>0.68033196680331975</v>
          </cell>
          <cell r="O64">
            <v>1</v>
          </cell>
          <cell r="P64">
            <v>0.125</v>
          </cell>
          <cell r="Q64">
            <v>0.33333333333575865</v>
          </cell>
        </row>
        <row r="65">
          <cell r="C65" t="str">
            <v>EXCAVACION VARIAS EN MATERIAL COMUN EN SECO</v>
          </cell>
          <cell r="F65" t="str">
            <v>M3</v>
          </cell>
          <cell r="G65">
            <v>1</v>
          </cell>
          <cell r="H65">
            <v>16208</v>
          </cell>
          <cell r="I65">
            <v>16208</v>
          </cell>
          <cell r="J65">
            <v>1.0338089590185449E-3</v>
          </cell>
          <cell r="K65">
            <v>0.21388658663743551</v>
          </cell>
          <cell r="L65">
            <v>1.4357137128037859E-2</v>
          </cell>
          <cell r="M65">
            <v>4.4114108493971071E-2</v>
          </cell>
          <cell r="N65">
            <v>0.72764216774055557</v>
          </cell>
          <cell r="O65">
            <v>1</v>
          </cell>
          <cell r="P65">
            <v>0.3125</v>
          </cell>
          <cell r="Q65">
            <v>3.3333333334667259E-2</v>
          </cell>
        </row>
        <row r="66">
          <cell r="C66">
            <v>0</v>
          </cell>
          <cell r="F66">
            <v>0</v>
          </cell>
          <cell r="G66">
            <v>1</v>
          </cell>
          <cell r="H66">
            <v>0</v>
          </cell>
          <cell r="I66">
            <v>0</v>
          </cell>
          <cell r="J66" t="str">
            <v/>
          </cell>
          <cell r="K66">
            <v>0</v>
          </cell>
          <cell r="L66">
            <v>0</v>
          </cell>
          <cell r="M66">
            <v>0</v>
          </cell>
          <cell r="N66">
            <v>0</v>
          </cell>
          <cell r="O66">
            <v>0</v>
          </cell>
          <cell r="P66">
            <v>0</v>
          </cell>
          <cell r="Q66">
            <v>0</v>
          </cell>
        </row>
        <row r="67">
          <cell r="C67" t="str">
            <v>EXCAVACION VARIAS EN MATERIAL COMUN BAJO AGUA</v>
          </cell>
          <cell r="F67" t="str">
            <v>M3</v>
          </cell>
          <cell r="G67">
            <v>1</v>
          </cell>
          <cell r="H67">
            <v>25127</v>
          </cell>
          <cell r="I67">
            <v>25127</v>
          </cell>
          <cell r="J67">
            <v>1.6026972922790583E-3</v>
          </cell>
          <cell r="K67">
            <v>0.26730346094579771</v>
          </cell>
          <cell r="L67">
            <v>1.402049766122152E-2</v>
          </cell>
          <cell r="M67">
            <v>2.8454884552294599E-2</v>
          </cell>
          <cell r="N67">
            <v>0.69022115684068619</v>
          </cell>
          <cell r="O67">
            <v>1</v>
          </cell>
          <cell r="P67">
            <v>0.21249999999999999</v>
          </cell>
          <cell r="Q67">
            <v>-0.49607843137346208</v>
          </cell>
        </row>
        <row r="68">
          <cell r="C68" t="str">
            <v>RELLENOS PARA ESTRUCTURAS (Con material seleccionado y/o adecuado)</v>
          </cell>
          <cell r="F68" t="str">
            <v>M3</v>
          </cell>
          <cell r="G68">
            <v>1</v>
          </cell>
          <cell r="H68">
            <v>32845</v>
          </cell>
          <cell r="I68">
            <v>32845</v>
          </cell>
          <cell r="J68">
            <v>2.094981198109829E-3</v>
          </cell>
          <cell r="K68">
            <v>0.10554507434331173</v>
          </cell>
          <cell r="L68">
            <v>0.27939100492103908</v>
          </cell>
          <cell r="M68">
            <v>0.41558373022678996</v>
          </cell>
          <cell r="N68">
            <v>0.19948019050885918</v>
          </cell>
          <cell r="O68">
            <v>1</v>
          </cell>
          <cell r="P68">
            <v>0.5625</v>
          </cell>
          <cell r="Q68">
            <v>-0.36666666666860692</v>
          </cell>
        </row>
        <row r="69">
          <cell r="C69" t="str">
            <v>CONCRETO CLASE A</v>
          </cell>
          <cell r="F69" t="str">
            <v>M3</v>
          </cell>
          <cell r="G69">
            <v>1</v>
          </cell>
          <cell r="H69">
            <v>756104</v>
          </cell>
          <cell r="I69">
            <v>756104</v>
          </cell>
          <cell r="J69">
            <v>4.8227238965310823E-2</v>
          </cell>
          <cell r="K69">
            <v>0.1247748955268151</v>
          </cell>
          <cell r="L69">
            <v>0.68284395292960409</v>
          </cell>
          <cell r="M69">
            <v>4.2089421451722508E-2</v>
          </cell>
          <cell r="N69">
            <v>0.15029173009185839</v>
          </cell>
          <cell r="O69">
            <v>1.0000000000000002</v>
          </cell>
          <cell r="P69">
            <v>0.5</v>
          </cell>
          <cell r="Q69">
            <v>-0.47714285715483129</v>
          </cell>
        </row>
        <row r="70">
          <cell r="C70" t="str">
            <v>CONCRETO CLASE B</v>
          </cell>
          <cell r="F70" t="str">
            <v>M3</v>
          </cell>
          <cell r="G70">
            <v>1</v>
          </cell>
          <cell r="H70">
            <v>604941</v>
          </cell>
          <cell r="I70">
            <v>604941</v>
          </cell>
          <cell r="J70">
            <v>3.8585477879913468E-2</v>
          </cell>
          <cell r="K70">
            <v>0.10888115657575927</v>
          </cell>
          <cell r="L70">
            <v>0.73189626920865958</v>
          </cell>
          <cell r="M70">
            <v>5.260679038765631E-2</v>
          </cell>
          <cell r="N70">
            <v>0.10661578382792479</v>
          </cell>
          <cell r="O70">
            <v>0.99999999999999989</v>
          </cell>
          <cell r="P70">
            <v>0.5</v>
          </cell>
          <cell r="Q70">
            <v>8.3333333255723119E-2</v>
          </cell>
        </row>
        <row r="71">
          <cell r="C71" t="str">
            <v>CONCRETO CLASE C</v>
          </cell>
          <cell r="F71" t="str">
            <v>M3</v>
          </cell>
          <cell r="G71">
            <v>1</v>
          </cell>
          <cell r="H71">
            <v>491304</v>
          </cell>
          <cell r="I71">
            <v>491304</v>
          </cell>
          <cell r="J71">
            <v>3.133727028638001E-2</v>
          </cell>
          <cell r="K71">
            <v>3.4473850516028463E-2</v>
          </cell>
          <cell r="L71">
            <v>0.80812073248576499</v>
          </cell>
          <cell r="M71">
            <v>6.4774550706432427E-2</v>
          </cell>
          <cell r="N71">
            <v>9.2630866291774153E-2</v>
          </cell>
          <cell r="O71">
            <v>1</v>
          </cell>
          <cell r="P71">
            <v>0.75</v>
          </cell>
          <cell r="Q71">
            <v>-6.3909774413332343E-2</v>
          </cell>
        </row>
        <row r="72">
          <cell r="C72" t="str">
            <v>CONCRETO CLASE D</v>
          </cell>
          <cell r="F72" t="str">
            <v>M3</v>
          </cell>
          <cell r="G72">
            <v>1</v>
          </cell>
          <cell r="H72">
            <v>378120</v>
          </cell>
          <cell r="I72">
            <v>378120</v>
          </cell>
          <cell r="J72">
            <v>2.4117956785790484E-2</v>
          </cell>
          <cell r="K72">
            <v>7.9075436247148551E-2</v>
          </cell>
          <cell r="L72">
            <v>0.75522714419061998</v>
          </cell>
          <cell r="M72">
            <v>0</v>
          </cell>
          <cell r="N72">
            <v>0.1656974195622315</v>
          </cell>
          <cell r="O72">
            <v>1</v>
          </cell>
          <cell r="P72">
            <v>0.75</v>
          </cell>
          <cell r="Q72">
            <v>4.9999999988358468E-2</v>
          </cell>
        </row>
        <row r="73">
          <cell r="C73" t="str">
            <v>CONCRETO CLASE E</v>
          </cell>
          <cell r="F73" t="str">
            <v>M3</v>
          </cell>
          <cell r="G73">
            <v>1</v>
          </cell>
          <cell r="H73">
            <v>306368</v>
          </cell>
          <cell r="I73">
            <v>306368</v>
          </cell>
          <cell r="J73">
            <v>1.9541336571853009E-2</v>
          </cell>
          <cell r="K73">
            <v>8.4960841522618874E-2</v>
          </cell>
          <cell r="L73">
            <v>0.75865394206579884</v>
          </cell>
          <cell r="M73">
            <v>0</v>
          </cell>
          <cell r="N73">
            <v>0.15638521641158235</v>
          </cell>
          <cell r="O73">
            <v>1</v>
          </cell>
          <cell r="P73">
            <v>0.75</v>
          </cell>
          <cell r="Q73">
            <v>-0.47330827068071812</v>
          </cell>
        </row>
        <row r="74">
          <cell r="C74" t="str">
            <v>CONCRETO CLASE F</v>
          </cell>
          <cell r="F74" t="str">
            <v>M3</v>
          </cell>
          <cell r="G74">
            <v>1</v>
          </cell>
          <cell r="H74">
            <v>281414</v>
          </cell>
          <cell r="I74">
            <v>281414</v>
          </cell>
          <cell r="J74">
            <v>1.794967388902053E-2</v>
          </cell>
          <cell r="K74">
            <v>4.0651908791899186E-2</v>
          </cell>
          <cell r="L74">
            <v>0.78909512546657301</v>
          </cell>
          <cell r="M74">
            <v>0</v>
          </cell>
          <cell r="N74">
            <v>0.17025296574152776</v>
          </cell>
          <cell r="O74">
            <v>1</v>
          </cell>
          <cell r="P74">
            <v>0.75</v>
          </cell>
          <cell r="Q74">
            <v>0.40000000002328306</v>
          </cell>
        </row>
        <row r="75">
          <cell r="C75" t="str">
            <v>CONCRETO CLASE G</v>
          </cell>
          <cell r="F75" t="str">
            <v>M3</v>
          </cell>
          <cell r="G75">
            <v>1</v>
          </cell>
          <cell r="H75">
            <v>262068</v>
          </cell>
          <cell r="I75">
            <v>262068</v>
          </cell>
          <cell r="J75">
            <v>1.6715711147092301E-2</v>
          </cell>
          <cell r="K75">
            <v>9.9210778258950055E-2</v>
          </cell>
          <cell r="L75">
            <v>0.71796856010436971</v>
          </cell>
          <cell r="M75">
            <v>0</v>
          </cell>
          <cell r="N75">
            <v>0.1828206616366802</v>
          </cell>
          <cell r="O75">
            <v>1</v>
          </cell>
          <cell r="P75">
            <v>0.75</v>
          </cell>
          <cell r="Q75">
            <v>-0.29999999998835847</v>
          </cell>
        </row>
        <row r="76">
          <cell r="C76" t="str">
            <v>FABRICACION Y COLOCACION DE BARANDA METALICA</v>
          </cell>
          <cell r="F76" t="str">
            <v>KG</v>
          </cell>
          <cell r="G76">
            <v>1</v>
          </cell>
          <cell r="H76">
            <v>4169</v>
          </cell>
          <cell r="I76">
            <v>4169</v>
          </cell>
          <cell r="J76">
            <v>2.6591495250174687E-4</v>
          </cell>
          <cell r="K76">
            <v>0</v>
          </cell>
          <cell r="L76">
            <v>0.94032532811519398</v>
          </cell>
          <cell r="M76">
            <v>0</v>
          </cell>
          <cell r="N76">
            <v>5.9674671884805935E-2</v>
          </cell>
          <cell r="O76">
            <v>0.99999999999999989</v>
          </cell>
          <cell r="P76">
            <v>100</v>
          </cell>
          <cell r="Q76">
            <v>0.20874999999978172</v>
          </cell>
        </row>
        <row r="77">
          <cell r="C77" t="str">
            <v>ACERO DE REFUERZO GRADO 37</v>
          </cell>
          <cell r="F77" t="str">
            <v>KG</v>
          </cell>
          <cell r="G77">
            <v>1</v>
          </cell>
          <cell r="H77">
            <v>3094</v>
          </cell>
          <cell r="I77">
            <v>3094</v>
          </cell>
          <cell r="J77">
            <v>1.9734729264581552E-4</v>
          </cell>
          <cell r="K77">
            <v>0</v>
          </cell>
          <cell r="L77">
            <v>0.9382404839929418</v>
          </cell>
          <cell r="M77">
            <v>0</v>
          </cell>
          <cell r="N77">
            <v>6.1759516007058236E-2</v>
          </cell>
          <cell r="O77">
            <v>1</v>
          </cell>
          <cell r="P77">
            <v>45</v>
          </cell>
          <cell r="Q77">
            <v>-0.25999999999976353</v>
          </cell>
        </row>
        <row r="78">
          <cell r="C78" t="str">
            <v>ACERO DE REFUERZO GRADO 40</v>
          </cell>
          <cell r="F78" t="str">
            <v>KG</v>
          </cell>
          <cell r="G78">
            <v>1</v>
          </cell>
          <cell r="H78">
            <v>3094</v>
          </cell>
          <cell r="I78">
            <v>3094</v>
          </cell>
          <cell r="J78">
            <v>1.9734729264581552E-4</v>
          </cell>
          <cell r="K78">
            <v>0</v>
          </cell>
          <cell r="L78">
            <v>0.9382404839929418</v>
          </cell>
          <cell r="M78">
            <v>0</v>
          </cell>
          <cell r="N78">
            <v>6.1759516007058236E-2</v>
          </cell>
          <cell r="O78">
            <v>1</v>
          </cell>
          <cell r="P78">
            <v>45</v>
          </cell>
          <cell r="Q78">
            <v>-0.25999999999976353</v>
          </cell>
        </row>
        <row r="79">
          <cell r="C79" t="str">
            <v>ACERO DE REFUERZO GRADO 60</v>
          </cell>
          <cell r="F79" t="str">
            <v>KG</v>
          </cell>
          <cell r="G79">
            <v>1</v>
          </cell>
          <cell r="H79">
            <v>3094</v>
          </cell>
          <cell r="I79">
            <v>3094</v>
          </cell>
          <cell r="J79">
            <v>1.9734729264581552E-4</v>
          </cell>
          <cell r="K79">
            <v>0</v>
          </cell>
          <cell r="L79">
            <v>0.9382404839929418</v>
          </cell>
          <cell r="M79">
            <v>0</v>
          </cell>
          <cell r="N79">
            <v>6.1759516007058236E-2</v>
          </cell>
          <cell r="O79">
            <v>1</v>
          </cell>
          <cell r="P79">
            <v>45</v>
          </cell>
          <cell r="Q79">
            <v>-0.25999999999976353</v>
          </cell>
        </row>
        <row r="80">
          <cell r="C80" t="str">
            <v>TUBERIA DE CONCRETO SIMPLE DE DIAMETRO 600 mm</v>
          </cell>
          <cell r="F80" t="str">
            <v>M</v>
          </cell>
          <cell r="G80">
            <v>1</v>
          </cell>
          <cell r="H80">
            <v>224276</v>
          </cell>
          <cell r="I80">
            <v>224276</v>
          </cell>
          <cell r="J80">
            <v>1.4305191145905921E-2</v>
          </cell>
          <cell r="K80">
            <v>6.4404729625724785E-2</v>
          </cell>
          <cell r="L80">
            <v>0.73700972704631529</v>
          </cell>
          <cell r="M80">
            <v>0.13041957749209271</v>
          </cell>
          <cell r="N80">
            <v>6.8165965835867121E-2</v>
          </cell>
          <cell r="O80">
            <v>0.99999999999999978</v>
          </cell>
          <cell r="P80">
            <v>0.5625</v>
          </cell>
          <cell r="Q80">
            <v>-0.14444444444961846</v>
          </cell>
        </row>
        <row r="81">
          <cell r="C81" t="str">
            <v>TUBERIA DE CONCRETO SIMPLE DE DIAMETRO 750 mm</v>
          </cell>
          <cell r="F81" t="str">
            <v>M</v>
          </cell>
          <cell r="G81">
            <v>1</v>
          </cell>
          <cell r="H81">
            <v>269193</v>
          </cell>
          <cell r="I81">
            <v>269193</v>
          </cell>
          <cell r="J81">
            <v>1.7170171218230449E-2</v>
          </cell>
          <cell r="K81">
            <v>6.4390049161802534E-2</v>
          </cell>
          <cell r="L81">
            <v>0.73163676285466839</v>
          </cell>
          <cell r="M81">
            <v>0.13582275995067722</v>
          </cell>
          <cell r="N81">
            <v>6.8150428032851804E-2</v>
          </cell>
          <cell r="O81">
            <v>1</v>
          </cell>
          <cell r="P81">
            <v>0.46875</v>
          </cell>
          <cell r="Q81">
            <v>0.26666666666278616</v>
          </cell>
        </row>
        <row r="82">
          <cell r="C82" t="str">
            <v>TUBERIA DE CONCRETO REFORZADO DE 900 mm DIAMETRO INTERIOR</v>
          </cell>
          <cell r="F82" t="str">
            <v>M</v>
          </cell>
          <cell r="G82">
            <v>1</v>
          </cell>
          <cell r="H82">
            <v>324734</v>
          </cell>
          <cell r="I82">
            <v>324734</v>
          </cell>
          <cell r="J82">
            <v>2.0712791121540484E-2</v>
          </cell>
          <cell r="K82">
            <v>6.6721333679394659E-2</v>
          </cell>
          <cell r="L82">
            <v>0.72755010605355996</v>
          </cell>
          <cell r="M82">
            <v>0.13511070070077416</v>
          </cell>
          <cell r="N82">
            <v>7.0617859566271299E-2</v>
          </cell>
          <cell r="O82">
            <v>1</v>
          </cell>
          <cell r="P82">
            <v>0.375</v>
          </cell>
          <cell r="Q82">
            <v>0.28333333332557231</v>
          </cell>
        </row>
        <row r="83">
          <cell r="C83" t="str">
            <v>CUNETAS EN CONCRETO CLASE F</v>
          </cell>
          <cell r="F83" t="str">
            <v>M3</v>
          </cell>
          <cell r="G83">
            <v>1</v>
          </cell>
          <cell r="H83">
            <v>309552</v>
          </cell>
          <cell r="I83">
            <v>309552</v>
          </cell>
          <cell r="J83">
            <v>1.9744424412765832E-2</v>
          </cell>
          <cell r="K83">
            <v>3.6956622164734144E-2</v>
          </cell>
          <cell r="L83">
            <v>0.74741408635250739</v>
          </cell>
          <cell r="M83">
            <v>0</v>
          </cell>
          <cell r="N83">
            <v>0.21562929148275847</v>
          </cell>
          <cell r="O83">
            <v>1</v>
          </cell>
          <cell r="P83">
            <v>0.75</v>
          </cell>
          <cell r="Q83">
            <v>-9.9999999976716936E-2</v>
          </cell>
        </row>
        <row r="84">
          <cell r="C84" t="str">
            <v>GEOTEXTIL</v>
          </cell>
          <cell r="F84" t="str">
            <v>M2</v>
          </cell>
          <cell r="G84">
            <v>1</v>
          </cell>
          <cell r="H84">
            <v>3090</v>
          </cell>
          <cell r="I84">
            <v>3090</v>
          </cell>
          <cell r="J84">
            <v>1.970921571672818E-4</v>
          </cell>
          <cell r="K84">
            <v>0</v>
          </cell>
          <cell r="L84">
            <v>0.94037227889367969</v>
          </cell>
          <cell r="M84">
            <v>0</v>
          </cell>
          <cell r="N84">
            <v>5.9627721106320329E-2</v>
          </cell>
          <cell r="O84">
            <v>1</v>
          </cell>
          <cell r="P84">
            <v>20</v>
          </cell>
          <cell r="Q84">
            <v>-0.4250000000001819</v>
          </cell>
        </row>
        <row r="85">
          <cell r="C85" t="str">
            <v>MATERIAL DRENANTE</v>
          </cell>
          <cell r="F85" t="str">
            <v>M3</v>
          </cell>
          <cell r="G85">
            <v>1</v>
          </cell>
          <cell r="H85">
            <v>62863</v>
          </cell>
          <cell r="I85">
            <v>62863</v>
          </cell>
          <cell r="J85">
            <v>4.0096453967659665E-3</v>
          </cell>
          <cell r="K85">
            <v>0</v>
          </cell>
          <cell r="L85">
            <v>0.51360741169658375</v>
          </cell>
          <cell r="M85">
            <v>0.38216560509554143</v>
          </cell>
          <cell r="N85">
            <v>0.10422698320787492</v>
          </cell>
          <cell r="O85">
            <v>1</v>
          </cell>
          <cell r="P85">
            <v>0.5625</v>
          </cell>
          <cell r="Q85">
            <v>0.19999999999708962</v>
          </cell>
        </row>
        <row r="86">
          <cell r="C86" t="str">
            <v>GEOTEXTIL PARA SEPARACION DE SUELOS DE SUBRASANTES Y CAPAS GRANULARES</v>
          </cell>
          <cell r="F86" t="str">
            <v>M2</v>
          </cell>
          <cell r="G86">
            <v>1</v>
          </cell>
          <cell r="H86">
            <v>3464</v>
          </cell>
          <cell r="I86">
            <v>3464</v>
          </cell>
          <cell r="J86">
            <v>2.2094732441018259E-4</v>
          </cell>
          <cell r="K86">
            <v>0</v>
          </cell>
          <cell r="L86">
            <v>0.94679553345219103</v>
          </cell>
          <cell r="M86">
            <v>0</v>
          </cell>
          <cell r="N86">
            <v>5.320446654780895E-2</v>
          </cell>
          <cell r="O86">
            <v>1</v>
          </cell>
          <cell r="P86">
            <v>20</v>
          </cell>
          <cell r="Q86">
            <v>0.47499999999990905</v>
          </cell>
        </row>
        <row r="87">
          <cell r="C87" t="str">
            <v>GEOTEXTIL PARA PAVIMENTACION Y REPAVIMENTACION</v>
          </cell>
          <cell r="F87" t="str">
            <v>M2</v>
          </cell>
          <cell r="G87">
            <v>1</v>
          </cell>
          <cell r="H87">
            <v>3164</v>
          </cell>
          <cell r="I87">
            <v>3164</v>
          </cell>
          <cell r="J87">
            <v>2.0181216352015523E-4</v>
          </cell>
          <cell r="K87">
            <v>0</v>
          </cell>
          <cell r="L87">
            <v>0.9417565485362096</v>
          </cell>
          <cell r="M87">
            <v>0</v>
          </cell>
          <cell r="N87">
            <v>5.8243451463790445E-2</v>
          </cell>
          <cell r="O87">
            <v>1</v>
          </cell>
          <cell r="P87">
            <v>20</v>
          </cell>
          <cell r="Q87">
            <v>0.125</v>
          </cell>
        </row>
        <row r="88">
          <cell r="C88" t="str">
            <v>GEOTEXTIL PARA ESTABILIZACION DE SUELOS DE SUBRASANTE Y CAPAS GRANULARES</v>
          </cell>
          <cell r="F88" t="str">
            <v>M2</v>
          </cell>
          <cell r="G88">
            <v>1</v>
          </cell>
          <cell r="H88">
            <v>3164</v>
          </cell>
          <cell r="I88">
            <v>3164</v>
          </cell>
          <cell r="J88">
            <v>2.0181216352015523E-4</v>
          </cell>
          <cell r="K88">
            <v>0</v>
          </cell>
          <cell r="L88">
            <v>0.9417565485362096</v>
          </cell>
          <cell r="M88">
            <v>0</v>
          </cell>
          <cell r="N88">
            <v>5.8243451463790445E-2</v>
          </cell>
          <cell r="O88">
            <v>1</v>
          </cell>
          <cell r="P88">
            <v>20</v>
          </cell>
          <cell r="Q88">
            <v>0.125</v>
          </cell>
        </row>
        <row r="89">
          <cell r="C89" t="str">
            <v>GAVIONES</v>
          </cell>
          <cell r="F89" t="str">
            <v>M3</v>
          </cell>
          <cell r="G89">
            <v>1</v>
          </cell>
          <cell r="H89">
            <v>107044</v>
          </cell>
          <cell r="I89">
            <v>107044</v>
          </cell>
          <cell r="J89">
            <v>6.8276805410402959E-3</v>
          </cell>
          <cell r="K89">
            <v>0</v>
          </cell>
          <cell r="L89">
            <v>0.72996180888439932</v>
          </cell>
          <cell r="M89">
            <v>0</v>
          </cell>
          <cell r="N89">
            <v>0.27003819111560062</v>
          </cell>
          <cell r="O89">
            <v>1</v>
          </cell>
          <cell r="P89">
            <v>0.42499999999999999</v>
          </cell>
          <cell r="Q89">
            <v>0.31764705882233102</v>
          </cell>
        </row>
        <row r="90">
          <cell r="C90" t="str">
            <v>DRENES HORIZONTALES TUBERIA 2"</v>
          </cell>
          <cell r="F90" t="str">
            <v>M</v>
          </cell>
          <cell r="G90">
            <v>1</v>
          </cell>
          <cell r="H90">
            <v>99973</v>
          </cell>
          <cell r="I90">
            <v>99973</v>
          </cell>
          <cell r="J90">
            <v>6.376664798862351E-3</v>
          </cell>
          <cell r="K90">
            <v>0.78021174946880589</v>
          </cell>
          <cell r="L90">
            <v>3.628244705613104E-2</v>
          </cell>
          <cell r="M90">
            <v>0</v>
          </cell>
          <cell r="N90">
            <v>0.18350580347506315</v>
          </cell>
          <cell r="O90">
            <v>1</v>
          </cell>
          <cell r="P90">
            <v>0.9375</v>
          </cell>
          <cell r="Q90">
            <v>99973</v>
          </cell>
        </row>
        <row r="91">
          <cell r="C91" t="str">
            <v>TACHA REFLECTIVA</v>
          </cell>
          <cell r="F91" t="str">
            <v>UN</v>
          </cell>
          <cell r="G91">
            <v>1</v>
          </cell>
          <cell r="H91">
            <v>6296</v>
          </cell>
          <cell r="I91">
            <v>6296</v>
          </cell>
          <cell r="J91">
            <v>4.0158324321204085E-4</v>
          </cell>
          <cell r="K91">
            <v>0</v>
          </cell>
          <cell r="L91">
            <v>0.9604897424051988</v>
          </cell>
          <cell r="M91">
            <v>0</v>
          </cell>
          <cell r="N91">
            <v>3.9510257594801132E-2</v>
          </cell>
          <cell r="O91">
            <v>0.99999999999999989</v>
          </cell>
          <cell r="P91">
            <v>100</v>
          </cell>
          <cell r="Q91">
            <v>0</v>
          </cell>
        </row>
        <row r="92">
          <cell r="C92" t="str">
            <v>LINEA DE DEMARCACION CON PINTURA EN FRIO</v>
          </cell>
          <cell r="F92" t="str">
            <v>M</v>
          </cell>
          <cell r="G92">
            <v>1</v>
          </cell>
          <cell r="H92">
            <v>920</v>
          </cell>
          <cell r="I92">
            <v>920</v>
          </cell>
          <cell r="J92">
            <v>5.8681160062750573E-5</v>
          </cell>
          <cell r="K92">
            <v>0.18841084869666794</v>
          </cell>
          <cell r="L92">
            <v>0.75105274561709257</v>
          </cell>
          <cell r="M92">
            <v>0</v>
          </cell>
          <cell r="N92">
            <v>6.05364056862394E-2</v>
          </cell>
          <cell r="O92">
            <v>0.99999999999999989</v>
          </cell>
          <cell r="P92">
            <v>468.75</v>
          </cell>
          <cell r="Q92">
            <v>0</v>
          </cell>
        </row>
        <row r="93">
          <cell r="C93" t="str">
            <v>LINEA DE DEMARCACION CON RESINA TERMOPLASTICA</v>
          </cell>
          <cell r="F93" t="str">
            <v>M</v>
          </cell>
          <cell r="G93">
            <v>1</v>
          </cell>
          <cell r="H93">
            <v>4804</v>
          </cell>
          <cell r="I93">
            <v>4804</v>
          </cell>
          <cell r="J93">
            <v>3.0641770971897144E-4</v>
          </cell>
          <cell r="K93">
            <v>6.7652773493102114E-2</v>
          </cell>
          <cell r="L93">
            <v>0.92075424724111987</v>
          </cell>
          <cell r="M93">
            <v>0</v>
          </cell>
          <cell r="N93">
            <v>1.1592979265777978E-2</v>
          </cell>
          <cell r="O93">
            <v>0.99999999999999989</v>
          </cell>
          <cell r="P93">
            <v>468.75</v>
          </cell>
          <cell r="Q93">
            <v>0</v>
          </cell>
        </row>
        <row r="94">
          <cell r="C94" t="str">
            <v>MARCA CON PINTURA EN FRIO</v>
          </cell>
          <cell r="F94" t="str">
            <v>M2</v>
          </cell>
          <cell r="G94">
            <v>1</v>
          </cell>
          <cell r="H94">
            <v>16548</v>
          </cell>
          <cell r="I94">
            <v>16548</v>
          </cell>
          <cell r="J94">
            <v>1.0554954746939092E-3</v>
          </cell>
          <cell r="K94">
            <v>0.25531747746332267</v>
          </cell>
          <cell r="L94">
            <v>0.42916903980988669</v>
          </cell>
          <cell r="M94">
            <v>0</v>
          </cell>
          <cell r="N94">
            <v>0.31551348272679064</v>
          </cell>
          <cell r="O94">
            <v>1</v>
          </cell>
          <cell r="P94">
            <v>5</v>
          </cell>
          <cell r="Q94">
            <v>0</v>
          </cell>
        </row>
        <row r="95">
          <cell r="C95" t="str">
            <v>MARCA VIAL CON RESINA TERMOPLASTICA</v>
          </cell>
          <cell r="F95" t="str">
            <v>M2</v>
          </cell>
          <cell r="G95">
            <v>1</v>
          </cell>
          <cell r="H95">
            <v>58246</v>
          </cell>
          <cell r="I95">
            <v>58246</v>
          </cell>
          <cell r="J95">
            <v>3.7151552706684455E-3</v>
          </cell>
          <cell r="K95">
            <v>7.2537356738720443E-2</v>
          </cell>
          <cell r="L95">
            <v>0.74818377618319587</v>
          </cell>
          <cell r="M95">
            <v>0</v>
          </cell>
          <cell r="N95">
            <v>0.17927886707808369</v>
          </cell>
          <cell r="O95">
            <v>1</v>
          </cell>
          <cell r="P95">
            <v>2.5</v>
          </cell>
          <cell r="Q95">
            <v>0</v>
          </cell>
        </row>
        <row r="96">
          <cell r="C96" t="str">
            <v>SEÑAL VERTICAL DE TRANSITO</v>
          </cell>
          <cell r="F96" t="str">
            <v>UN</v>
          </cell>
          <cell r="G96">
            <v>1</v>
          </cell>
          <cell r="H96">
            <v>178554</v>
          </cell>
          <cell r="I96">
            <v>178554</v>
          </cell>
          <cell r="J96">
            <v>1.1388865058526484E-2</v>
          </cell>
          <cell r="K96">
            <v>0</v>
          </cell>
          <cell r="L96">
            <v>0.83538342611065675</v>
          </cell>
          <cell r="M96">
            <v>7.1350836979901092E-2</v>
          </cell>
          <cell r="N96">
            <v>9.3265736909442135E-2</v>
          </cell>
          <cell r="O96">
            <v>1</v>
          </cell>
          <cell r="P96">
            <v>1.125</v>
          </cell>
          <cell r="Q96">
            <v>0</v>
          </cell>
        </row>
        <row r="97">
          <cell r="C97" t="str">
            <v>POSTE DE KILOMETRAJE</v>
          </cell>
          <cell r="F97" t="str">
            <v>UN</v>
          </cell>
          <cell r="G97">
            <v>1</v>
          </cell>
          <cell r="H97">
            <v>77434</v>
          </cell>
          <cell r="I97">
            <v>77434</v>
          </cell>
          <cell r="J97">
            <v>4.9390401611945954E-3</v>
          </cell>
          <cell r="K97">
            <v>0</v>
          </cell>
          <cell r="L97">
            <v>0.81667061753797365</v>
          </cell>
          <cell r="M97">
            <v>0</v>
          </cell>
          <cell r="N97">
            <v>0.18332938246202632</v>
          </cell>
          <cell r="O97">
            <v>1</v>
          </cell>
          <cell r="P97">
            <v>1.125</v>
          </cell>
          <cell r="Q97">
            <v>0</v>
          </cell>
        </row>
        <row r="98">
          <cell r="C98" t="str">
            <v>DEFENSA METALICA (Incluye amortiguadores)</v>
          </cell>
          <cell r="F98" t="str">
            <v>M</v>
          </cell>
          <cell r="G98">
            <v>1</v>
          </cell>
          <cell r="H98">
            <v>101611</v>
          </cell>
          <cell r="I98">
            <v>101611</v>
          </cell>
          <cell r="J98">
            <v>6.4811427773219001E-3</v>
          </cell>
          <cell r="K98">
            <v>0</v>
          </cell>
          <cell r="L98">
            <v>0.78997579655287031</v>
          </cell>
          <cell r="M98">
            <v>0</v>
          </cell>
          <cell r="N98">
            <v>0.21002420344712971</v>
          </cell>
          <cell r="O98">
            <v>1</v>
          </cell>
          <cell r="P98">
            <v>1.09375</v>
          </cell>
          <cell r="Q98">
            <v>0</v>
          </cell>
        </row>
        <row r="99">
          <cell r="C99" t="str">
            <v>SECCION FINAL</v>
          </cell>
          <cell r="F99" t="str">
            <v>UN</v>
          </cell>
          <cell r="G99">
            <v>1</v>
          </cell>
          <cell r="H99">
            <v>33865</v>
          </cell>
          <cell r="I99">
            <v>33865</v>
          </cell>
          <cell r="J99">
            <v>2.1600407451359219E-3</v>
          </cell>
          <cell r="K99">
            <v>0</v>
          </cell>
          <cell r="L99">
            <v>0.84245681381957771</v>
          </cell>
          <cell r="M99">
            <v>0</v>
          </cell>
          <cell r="N99">
            <v>0.15754318618042226</v>
          </cell>
          <cell r="O99">
            <v>1</v>
          </cell>
          <cell r="P99">
            <v>4.375</v>
          </cell>
          <cell r="Q99">
            <v>0</v>
          </cell>
        </row>
        <row r="100">
          <cell r="C100" t="str">
            <v>CAPTAFAROS</v>
          </cell>
          <cell r="F100" t="str">
            <v>UN</v>
          </cell>
          <cell r="G100">
            <v>1</v>
          </cell>
          <cell r="H100">
            <v>9670</v>
          </cell>
          <cell r="I100">
            <v>9670</v>
          </cell>
          <cell r="J100">
            <v>6.1679001935521522E-4</v>
          </cell>
          <cell r="K100">
            <v>0</v>
          </cell>
          <cell r="L100">
            <v>0.74591651542649728</v>
          </cell>
          <cell r="M100">
            <v>0</v>
          </cell>
          <cell r="N100">
            <v>0.25408348457350272</v>
          </cell>
          <cell r="O100">
            <v>1</v>
          </cell>
          <cell r="P100">
            <v>1.5</v>
          </cell>
          <cell r="Q100">
            <v>0</v>
          </cell>
        </row>
        <row r="101">
          <cell r="C101" t="str">
            <v>CERCA DE ALAMBRE DE PUAS CON POSTES DE CONCRETO</v>
          </cell>
          <cell r="F101" t="str">
            <v>M</v>
          </cell>
          <cell r="G101">
            <v>1</v>
          </cell>
          <cell r="H101">
            <v>14029</v>
          </cell>
          <cell r="I101">
            <v>14029</v>
          </cell>
          <cell r="J101">
            <v>8.9482390708731281E-4</v>
          </cell>
          <cell r="K101">
            <v>0</v>
          </cell>
          <cell r="L101">
            <v>0.85989362293593286</v>
          </cell>
          <cell r="M101">
            <v>0</v>
          </cell>
          <cell r="N101">
            <v>0.14010637706406717</v>
          </cell>
          <cell r="O101">
            <v>1</v>
          </cell>
          <cell r="P101">
            <v>6.25</v>
          </cell>
          <cell r="Q101">
            <v>0</v>
          </cell>
        </row>
        <row r="102">
          <cell r="C102" t="str">
            <v>EMPRADIZACION DE TALUDES CON BLOQUES DE CESPED</v>
          </cell>
          <cell r="F102" t="str">
            <v>M2</v>
          </cell>
          <cell r="G102">
            <v>1</v>
          </cell>
          <cell r="H102">
            <v>4351</v>
          </cell>
          <cell r="I102">
            <v>4351</v>
          </cell>
          <cell r="J102">
            <v>2.7752361677503014E-4</v>
          </cell>
          <cell r="K102">
            <v>0</v>
          </cell>
          <cell r="L102">
            <v>0.69883477741260835</v>
          </cell>
          <cell r="M102">
            <v>0</v>
          </cell>
          <cell r="N102">
            <v>0.3011652225873917</v>
          </cell>
          <cell r="O102">
            <v>1</v>
          </cell>
          <cell r="P102">
            <v>2.8125</v>
          </cell>
          <cell r="Q102">
            <v>0</v>
          </cell>
        </row>
        <row r="103">
          <cell r="C103" t="str">
            <v>EMPRADIZACION DE TALUDES CON TIERRA ORGANICA Y SEMILLAS</v>
          </cell>
          <cell r="F103" t="str">
            <v>M2</v>
          </cell>
          <cell r="G103">
            <v>1</v>
          </cell>
          <cell r="H103">
            <v>5802</v>
          </cell>
          <cell r="I103">
            <v>5802</v>
          </cell>
          <cell r="J103">
            <v>3.7007401161312915E-4</v>
          </cell>
          <cell r="K103">
            <v>0</v>
          </cell>
          <cell r="L103">
            <v>0.77414295317051307</v>
          </cell>
          <cell r="M103">
            <v>0</v>
          </cell>
          <cell r="N103">
            <v>0.2258570468294869</v>
          </cell>
          <cell r="O103">
            <v>1</v>
          </cell>
          <cell r="P103">
            <v>2.8125</v>
          </cell>
          <cell r="Q103">
            <v>0</v>
          </cell>
        </row>
        <row r="104">
          <cell r="C104" t="str">
            <v>TRANSPORTE DE MATERIALES PROVENIENTES DE EXPLANACION, CANALES Y PRESTAMOS PARA DISTANCIAS MAYORES A MIL (1000) METROS</v>
          </cell>
          <cell r="F104" t="str">
            <v>M3-KM</v>
          </cell>
          <cell r="G104">
            <v>1</v>
          </cell>
          <cell r="H104">
            <v>822</v>
          </cell>
          <cell r="I104">
            <v>822</v>
          </cell>
          <cell r="J104">
            <v>5.2430340838674969E-5</v>
          </cell>
          <cell r="K104">
            <v>0</v>
          </cell>
          <cell r="L104">
            <v>0</v>
          </cell>
          <cell r="M104">
            <v>1</v>
          </cell>
          <cell r="N104">
            <v>0</v>
          </cell>
          <cell r="O104">
            <v>1</v>
          </cell>
          <cell r="P104">
            <v>0</v>
          </cell>
          <cell r="Q104">
            <v>0</v>
          </cell>
        </row>
        <row r="105">
          <cell r="C105" t="str">
            <v>TRANSPORTE DE MATERIALES PROVENIENTES DE DERRUMBES (SUELTO) PARA DISTANCIAS MAYORES A MIL (1000) METROS</v>
          </cell>
          <cell r="F105" t="str">
            <v>M3-KM</v>
          </cell>
          <cell r="G105">
            <v>1</v>
          </cell>
          <cell r="H105">
            <v>632</v>
          </cell>
          <cell r="I105">
            <v>632</v>
          </cell>
          <cell r="J105">
            <v>4.0311405608324306E-5</v>
          </cell>
          <cell r="K105">
            <v>0</v>
          </cell>
          <cell r="L105">
            <v>0</v>
          </cell>
          <cell r="M105">
            <v>1</v>
          </cell>
          <cell r="N105">
            <v>0</v>
          </cell>
          <cell r="O105">
            <v>1</v>
          </cell>
          <cell r="P105">
            <v>0</v>
          </cell>
          <cell r="Q105">
            <v>0</v>
          </cell>
        </row>
        <row r="106">
          <cell r="C106">
            <v>0</v>
          </cell>
          <cell r="F106">
            <v>0</v>
          </cell>
          <cell r="G106">
            <v>1</v>
          </cell>
          <cell r="H106">
            <v>0</v>
          </cell>
          <cell r="I106">
            <v>0</v>
          </cell>
          <cell r="J106" t="str">
            <v/>
          </cell>
          <cell r="K106">
            <v>0</v>
          </cell>
          <cell r="L106">
            <v>0</v>
          </cell>
          <cell r="M106">
            <v>0</v>
          </cell>
          <cell r="N106">
            <v>0</v>
          </cell>
          <cell r="O106">
            <v>0</v>
          </cell>
          <cell r="P106">
            <v>0</v>
          </cell>
          <cell r="Q106">
            <v>0</v>
          </cell>
        </row>
        <row r="107">
          <cell r="C107">
            <v>0</v>
          </cell>
          <cell r="F107">
            <v>0</v>
          </cell>
          <cell r="G107">
            <v>1</v>
          </cell>
          <cell r="H107">
            <v>0</v>
          </cell>
          <cell r="I107">
            <v>0</v>
          </cell>
          <cell r="J107" t="str">
            <v/>
          </cell>
          <cell r="K107">
            <v>0</v>
          </cell>
          <cell r="L107">
            <v>0</v>
          </cell>
          <cell r="M107">
            <v>0</v>
          </cell>
          <cell r="N107">
            <v>0</v>
          </cell>
          <cell r="O107">
            <v>0</v>
          </cell>
          <cell r="P107">
            <v>0</v>
          </cell>
          <cell r="Q107">
            <v>0</v>
          </cell>
        </row>
        <row r="108">
          <cell r="C108">
            <v>0</v>
          </cell>
          <cell r="F108">
            <v>0</v>
          </cell>
          <cell r="G108">
            <v>1</v>
          </cell>
          <cell r="H108">
            <v>0</v>
          </cell>
          <cell r="I108">
            <v>0</v>
          </cell>
          <cell r="J108" t="str">
            <v/>
          </cell>
          <cell r="K108">
            <v>0</v>
          </cell>
          <cell r="L108">
            <v>0</v>
          </cell>
          <cell r="M108">
            <v>0</v>
          </cell>
          <cell r="N108">
            <v>0</v>
          </cell>
          <cell r="O108">
            <v>0</v>
          </cell>
          <cell r="P108">
            <v>0</v>
          </cell>
          <cell r="Q108">
            <v>0</v>
          </cell>
        </row>
        <row r="109">
          <cell r="C109">
            <v>0</v>
          </cell>
          <cell r="F109">
            <v>0</v>
          </cell>
          <cell r="G109">
            <v>1</v>
          </cell>
          <cell r="H109">
            <v>0</v>
          </cell>
          <cell r="I109">
            <v>0</v>
          </cell>
          <cell r="J109" t="str">
            <v/>
          </cell>
          <cell r="K109">
            <v>0</v>
          </cell>
          <cell r="L109">
            <v>0</v>
          </cell>
          <cell r="M109">
            <v>0</v>
          </cell>
          <cell r="N109">
            <v>0</v>
          </cell>
          <cell r="O109">
            <v>0</v>
          </cell>
          <cell r="P109">
            <v>0</v>
          </cell>
          <cell r="Q109">
            <v>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Set>
  </externalBook>
</externalLink>
</file>

<file path=xl/externalLinks/externalLink2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2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2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2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items"/>
      <sheetName val="necesidades de la via"/>
      <sheetName val="20-23"/>
      <sheetName val="OJO¡¡¡¡¡¡¡¡¡"/>
      <sheetName val="APU201,3"/>
      <sheetName val="PU600P.1"/>
      <sheetName val="PU630,5"/>
      <sheetName val="PU640,3"/>
      <sheetName val="PU610,1"/>
      <sheetName val="PU681,1"/>
      <sheetName val="PU201P,1"/>
      <sheetName val="$ PR20 al PR23"/>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t="e">
            <v>#REF!</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t="e">
            <v>#REF!</v>
          </cell>
        </row>
        <row r="23">
          <cell r="C23" t="str">
            <v>201P.3</v>
          </cell>
          <cell r="E23" t="str">
            <v>201P.3</v>
          </cell>
          <cell r="F23" t="str">
            <v>Revestimiento de gaviones incluye concreto, formaleta y limpieza</v>
          </cell>
          <cell r="G23" t="str">
            <v>m3</v>
          </cell>
          <cell r="H23" t="e">
            <v>#REF!</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t="e">
            <v>#REF!</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t="e">
            <v>#REF!</v>
          </cell>
        </row>
        <row r="29">
          <cell r="C29" t="str">
            <v>211P.2</v>
          </cell>
          <cell r="D29">
            <v>211</v>
          </cell>
          <cell r="E29" t="str">
            <v>211P.2</v>
          </cell>
          <cell r="F29" t="str">
            <v>Remoción de Material en Roca</v>
          </cell>
          <cell r="G29" t="str">
            <v>m3</v>
          </cell>
          <cell r="H29" t="e">
            <v>#REF!</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380</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t="e">
            <v>#REF!</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t="e">
            <v>#REF!</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t="e">
            <v>#REF!</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t="e">
            <v>#REF!</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t="e">
            <v>#REF!</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t="e">
            <v>#REF!</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t="e">
            <v>#REF!</v>
          </cell>
        </row>
        <row r="96">
          <cell r="C96" t="str">
            <v>450P,2</v>
          </cell>
          <cell r="D96">
            <v>450</v>
          </cell>
          <cell r="E96" t="str">
            <v>450P-2</v>
          </cell>
          <cell r="F96" t="str">
            <v>Parcheo con mezcla densa en caliente tipo MDC-2</v>
          </cell>
          <cell r="G96" t="str">
            <v>m3</v>
          </cell>
          <cell r="H96" t="e">
            <v>#REF!</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t="e">
            <v>#REF!</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t="e">
            <v>#REF!</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t="e">
            <v>#REF!</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t="e">
            <v>#REF!</v>
          </cell>
        </row>
        <row r="115">
          <cell r="C115">
            <v>600.5</v>
          </cell>
          <cell r="D115">
            <v>600</v>
          </cell>
          <cell r="F115" t="str">
            <v>Excavaciones varias en material común bajo agua</v>
          </cell>
          <cell r="G115" t="str">
            <v>m3</v>
          </cell>
          <cell r="H115" t="e">
            <v>#REF!</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t="e">
            <v>#REF!</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t="e">
            <v>#REF!</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t="e">
            <v>#REF!</v>
          </cell>
        </row>
        <row r="143">
          <cell r="C143">
            <v>623.20000000000005</v>
          </cell>
          <cell r="E143" t="str">
            <v>623P</v>
          </cell>
          <cell r="F143" t="str">
            <v>Suministro e instalación de rieles</v>
          </cell>
          <cell r="G143" t="str">
            <v>ml</v>
          </cell>
          <cell r="H143" t="e">
            <v>#REF!</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t="e">
            <v>#REF!</v>
          </cell>
          <cell r="J147" t="str">
            <v>2000PSI</v>
          </cell>
        </row>
        <row r="148">
          <cell r="C148">
            <v>630.5</v>
          </cell>
          <cell r="D148">
            <v>630</v>
          </cell>
          <cell r="F148" t="str">
            <v>Concreto Clase E</v>
          </cell>
          <cell r="G148" t="str">
            <v>m3</v>
          </cell>
          <cell r="H148" t="e">
            <v>#REF!</v>
          </cell>
        </row>
        <row r="149">
          <cell r="C149">
            <v>630.6</v>
          </cell>
          <cell r="D149">
            <v>630</v>
          </cell>
          <cell r="F149" t="str">
            <v>Concreto Simple de 175 Kg/cm2</v>
          </cell>
          <cell r="G149" t="str">
            <v>m3</v>
          </cell>
          <cell r="H149" t="e">
            <v>#REF!</v>
          </cell>
        </row>
        <row r="150">
          <cell r="C150" t="str">
            <v>630P.7</v>
          </cell>
          <cell r="D150">
            <v>630</v>
          </cell>
          <cell r="F150" t="str">
            <v>Concreto ciplopeo de resistencia 211 Kg/cm2</v>
          </cell>
          <cell r="G150" t="str">
            <v>m3</v>
          </cell>
          <cell r="H150" t="e">
            <v>#REF!</v>
          </cell>
        </row>
        <row r="151">
          <cell r="C151">
            <v>630.70000000000005</v>
          </cell>
          <cell r="D151">
            <v>630</v>
          </cell>
          <cell r="F151" t="str">
            <v>Concreto Clase G</v>
          </cell>
          <cell r="G151" t="str">
            <v>m3</v>
          </cell>
          <cell r="H151" t="e">
            <v>#REF!</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t="e">
            <v>#REF!</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t="e">
            <v>#REF!</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3059</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t="e">
            <v>#REF!</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t="e">
            <v>#REF!</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t="e">
            <v>#REF!</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t="e">
            <v>#REF!</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t="e">
            <v>#REF!</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t="e">
            <v>#REF!</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t="e">
            <v>#REF!</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t="e">
            <v>#REF!</v>
          </cell>
        </row>
        <row r="198">
          <cell r="C198" t="str">
            <v>678P.1</v>
          </cell>
          <cell r="E198" t="str">
            <v>678P</v>
          </cell>
          <cell r="F198" t="str">
            <v>Suministro e instalación de drenes de PVC de 4" diam.</v>
          </cell>
          <cell r="G198" t="str">
            <v>Un</v>
          </cell>
          <cell r="H198" t="e">
            <v>#REF!</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t="e">
            <v>#REF!</v>
          </cell>
        </row>
        <row r="203">
          <cell r="C203" t="str">
            <v>681.1</v>
          </cell>
          <cell r="D203">
            <v>681</v>
          </cell>
          <cell r="F203" t="str">
            <v>Gaviones incluye transporte especial.</v>
          </cell>
          <cell r="G203" t="str">
            <v>m3</v>
          </cell>
          <cell r="H203" t="e">
            <v>#REF!</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950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20000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6500</v>
          </cell>
        </row>
        <row r="213">
          <cell r="C213">
            <v>702</v>
          </cell>
          <cell r="D213">
            <v>702</v>
          </cell>
          <cell r="F213" t="str">
            <v>Estoperoles</v>
          </cell>
          <cell r="G213" t="str">
            <v>Un</v>
          </cell>
          <cell r="H213">
            <v>7962</v>
          </cell>
        </row>
        <row r="214">
          <cell r="C214">
            <v>710.1</v>
          </cell>
          <cell r="D214">
            <v>710</v>
          </cell>
          <cell r="F214" t="str">
            <v>Señal de tránsito grupo I</v>
          </cell>
          <cell r="G214" t="str">
            <v>Un</v>
          </cell>
          <cell r="H214">
            <v>180000</v>
          </cell>
        </row>
        <row r="215">
          <cell r="C215">
            <v>710.2</v>
          </cell>
          <cell r="D215">
            <v>710</v>
          </cell>
          <cell r="F215" t="str">
            <v>Señal de tránsito grupo II</v>
          </cell>
          <cell r="G215" t="str">
            <v>Un</v>
          </cell>
          <cell r="H215">
            <v>360000</v>
          </cell>
        </row>
        <row r="216">
          <cell r="C216">
            <v>710.3</v>
          </cell>
          <cell r="D216">
            <v>710</v>
          </cell>
          <cell r="F216" t="str">
            <v>Señal de tránsito grupo III</v>
          </cell>
          <cell r="G216" t="str">
            <v>Un</v>
          </cell>
          <cell r="H216" t="str">
            <v>Un</v>
          </cell>
        </row>
        <row r="217">
          <cell r="C217">
            <v>710.4</v>
          </cell>
          <cell r="D217">
            <v>710</v>
          </cell>
          <cell r="F217" t="str">
            <v>Señal de tránsito grupo IV</v>
          </cell>
          <cell r="G217" t="str">
            <v>Un</v>
          </cell>
          <cell r="H217" t="str">
            <v>Un</v>
          </cell>
        </row>
        <row r="218">
          <cell r="C218">
            <v>710.5</v>
          </cell>
          <cell r="D218">
            <v>710</v>
          </cell>
          <cell r="F218" t="str">
            <v>Señal de tránsito grupo V</v>
          </cell>
          <cell r="G218" t="str">
            <v>m2</v>
          </cell>
          <cell r="H218">
            <v>135000</v>
          </cell>
        </row>
        <row r="219">
          <cell r="C219">
            <v>710.6</v>
          </cell>
          <cell r="D219">
            <v>710</v>
          </cell>
          <cell r="E219" t="str">
            <v>710P</v>
          </cell>
          <cell r="F219" t="str">
            <v>Suministro e instalación de pasavías</v>
          </cell>
          <cell r="G219" t="str">
            <v>Un</v>
          </cell>
          <cell r="H219">
            <v>6000000</v>
          </cell>
        </row>
        <row r="220">
          <cell r="C220">
            <v>720</v>
          </cell>
          <cell r="D220">
            <v>720</v>
          </cell>
          <cell r="F220" t="str">
            <v>Poste de kilometraje</v>
          </cell>
          <cell r="G220" t="str">
            <v>Un</v>
          </cell>
          <cell r="H220" t="e">
            <v>#REF!</v>
          </cell>
        </row>
        <row r="221">
          <cell r="C221" t="str">
            <v>720P.1</v>
          </cell>
          <cell r="F221" t="str">
            <v>Mantenimiento postes de kilometraje</v>
          </cell>
          <cell r="G221" t="str">
            <v>Un</v>
          </cell>
          <cell r="H221" t="e">
            <v>#REF!</v>
          </cell>
        </row>
        <row r="222">
          <cell r="C222">
            <v>730.1</v>
          </cell>
          <cell r="D222">
            <v>730</v>
          </cell>
          <cell r="F222" t="str">
            <v>Defensa metálica</v>
          </cell>
          <cell r="G222" t="str">
            <v>ml</v>
          </cell>
          <cell r="H222" t="e">
            <v>#REF!</v>
          </cell>
        </row>
        <row r="223">
          <cell r="C223">
            <v>730.2</v>
          </cell>
          <cell r="D223">
            <v>730</v>
          </cell>
          <cell r="F223" t="str">
            <v>Sección final</v>
          </cell>
          <cell r="G223" t="str">
            <v>Un</v>
          </cell>
          <cell r="H223" t="e">
            <v>#REF!</v>
          </cell>
        </row>
        <row r="224">
          <cell r="C224">
            <v>730.3</v>
          </cell>
          <cell r="D224">
            <v>730</v>
          </cell>
          <cell r="F224" t="str">
            <v>Sección de tope</v>
          </cell>
          <cell r="G224" t="str">
            <v>Un</v>
          </cell>
          <cell r="H224" t="str">
            <v>Un</v>
          </cell>
        </row>
        <row r="225">
          <cell r="C225">
            <v>731</v>
          </cell>
          <cell r="E225" t="str">
            <v>731P</v>
          </cell>
          <cell r="F225" t="str">
            <v>Amortiguadores para defensa metálica</v>
          </cell>
          <cell r="G225" t="str">
            <v>Un</v>
          </cell>
          <cell r="H225">
            <v>3768</v>
          </cell>
        </row>
        <row r="226">
          <cell r="C226">
            <v>740</v>
          </cell>
          <cell r="D226">
            <v>740</v>
          </cell>
          <cell r="F226" t="str">
            <v>Captafaros</v>
          </cell>
          <cell r="G226" t="str">
            <v>Un</v>
          </cell>
          <cell r="H226" t="e">
            <v>#REF!</v>
          </cell>
        </row>
        <row r="227">
          <cell r="C227">
            <v>741</v>
          </cell>
          <cell r="E227" t="str">
            <v>741P</v>
          </cell>
          <cell r="F227" t="str">
            <v>Pintura de muros</v>
          </cell>
          <cell r="G227" t="str">
            <v>m2</v>
          </cell>
          <cell r="H227" t="e">
            <v>#REF!</v>
          </cell>
        </row>
        <row r="228">
          <cell r="C228">
            <v>741.1</v>
          </cell>
          <cell r="E228" t="str">
            <v>741P-1</v>
          </cell>
          <cell r="F228" t="str">
            <v>Pintura de muros</v>
          </cell>
          <cell r="G228" t="str">
            <v>m2</v>
          </cell>
          <cell r="H228" t="str">
            <v>m2</v>
          </cell>
        </row>
        <row r="229">
          <cell r="C229">
            <v>750</v>
          </cell>
          <cell r="E229" t="str">
            <v>750P</v>
          </cell>
          <cell r="F229" t="str">
            <v>Bandas sonoras reductoras de velocidad</v>
          </cell>
          <cell r="G229" t="str">
            <v>m2</v>
          </cell>
          <cell r="H229">
            <v>69121</v>
          </cell>
        </row>
        <row r="230">
          <cell r="C230">
            <v>800.1</v>
          </cell>
          <cell r="D230">
            <v>800</v>
          </cell>
          <cell r="F230" t="str">
            <v>Cerca de alambre de púas con postes de madera</v>
          </cell>
          <cell r="G230" t="str">
            <v>ml</v>
          </cell>
          <cell r="H230" t="str">
            <v>ml</v>
          </cell>
        </row>
        <row r="231">
          <cell r="C231">
            <v>800.2</v>
          </cell>
          <cell r="D231">
            <v>800</v>
          </cell>
          <cell r="F231" t="str">
            <v>Cerca de alambre de púas con postes de concreto</v>
          </cell>
          <cell r="G231" t="str">
            <v>ml</v>
          </cell>
          <cell r="H231" t="str">
            <v>ml</v>
          </cell>
        </row>
        <row r="232">
          <cell r="C232">
            <v>800.3</v>
          </cell>
          <cell r="D232">
            <v>800</v>
          </cell>
          <cell r="F232" t="str">
            <v>Cerca de malla con postes de madera</v>
          </cell>
          <cell r="G232" t="str">
            <v>ml</v>
          </cell>
          <cell r="H232" t="str">
            <v>ml</v>
          </cell>
        </row>
        <row r="233">
          <cell r="C233">
            <v>800.4</v>
          </cell>
          <cell r="D233">
            <v>800</v>
          </cell>
          <cell r="F233" t="str">
            <v>Cerca de malla con postes de concreto</v>
          </cell>
          <cell r="G233" t="str">
            <v>ml</v>
          </cell>
          <cell r="H233" t="str">
            <v>ml</v>
          </cell>
        </row>
        <row r="234">
          <cell r="C234">
            <v>810.1</v>
          </cell>
          <cell r="D234">
            <v>810</v>
          </cell>
          <cell r="F234" t="str">
            <v>Empradización de taludes con bloques de césped</v>
          </cell>
          <cell r="G234" t="str">
            <v>m2</v>
          </cell>
          <cell r="H234" t="e">
            <v>#REF!</v>
          </cell>
          <cell r="J234" t="str">
            <v>No incluye transporte de materiales</v>
          </cell>
        </row>
        <row r="235">
          <cell r="C235">
            <v>810.2</v>
          </cell>
          <cell r="D235">
            <v>810</v>
          </cell>
          <cell r="F235" t="str">
            <v>Empradización de taludes con tierra orgánica y semillas</v>
          </cell>
          <cell r="G235" t="str">
            <v>m2</v>
          </cell>
          <cell r="H235">
            <v>6600</v>
          </cell>
          <cell r="J235" t="str">
            <v>No incluye transporte de materiales</v>
          </cell>
        </row>
        <row r="236">
          <cell r="C236">
            <v>810.3</v>
          </cell>
          <cell r="D236">
            <v>810</v>
          </cell>
          <cell r="E236" t="str">
            <v>810P</v>
          </cell>
          <cell r="F236" t="str">
            <v>Empradización de taludes con bloques de césped</v>
          </cell>
          <cell r="G236" t="str">
            <v>m2</v>
          </cell>
          <cell r="H236" t="str">
            <v>m2</v>
          </cell>
          <cell r="J236" t="str">
            <v>Incluye transporte de materiales</v>
          </cell>
        </row>
        <row r="237">
          <cell r="C237">
            <v>810.4</v>
          </cell>
          <cell r="D237">
            <v>810</v>
          </cell>
          <cell r="E237" t="str">
            <v>810P</v>
          </cell>
          <cell r="F237" t="str">
            <v>Empradización de taludes con tierra orgánica y semillas</v>
          </cell>
          <cell r="G237" t="str">
            <v>m2</v>
          </cell>
          <cell r="H237" t="str">
            <v>m2</v>
          </cell>
          <cell r="J237" t="str">
            <v>Incluye transporte de materiales</v>
          </cell>
        </row>
        <row r="238">
          <cell r="C238">
            <v>810.5</v>
          </cell>
          <cell r="D238">
            <v>810</v>
          </cell>
          <cell r="F238" t="str">
            <v>Revegetalizacion de taludes con vetivert</v>
          </cell>
          <cell r="G238" t="str">
            <v>m2</v>
          </cell>
          <cell r="H238">
            <v>5600</v>
          </cell>
        </row>
        <row r="239">
          <cell r="C239">
            <v>820.1</v>
          </cell>
          <cell r="D239">
            <v>820</v>
          </cell>
          <cell r="F239" t="str">
            <v>Geotextil</v>
          </cell>
          <cell r="G239" t="str">
            <v>m2</v>
          </cell>
          <cell r="H239" t="e">
            <v>#REF!</v>
          </cell>
        </row>
        <row r="240">
          <cell r="C240">
            <v>820.2</v>
          </cell>
          <cell r="D240">
            <v>820</v>
          </cell>
          <cell r="F240" t="str">
            <v>Geotextil para refuerzo del pavimento</v>
          </cell>
          <cell r="G240" t="str">
            <v>m2</v>
          </cell>
          <cell r="H240" t="str">
            <v>m2</v>
          </cell>
        </row>
        <row r="241">
          <cell r="C241">
            <v>830</v>
          </cell>
          <cell r="E241" t="str">
            <v>830P</v>
          </cell>
          <cell r="F241" t="str">
            <v>Limpieza de bermas, incluye cargue y retiro del material sobrante</v>
          </cell>
          <cell r="G241" t="str">
            <v>m2</v>
          </cell>
          <cell r="H241" t="str">
            <v>m2</v>
          </cell>
        </row>
        <row r="242">
          <cell r="C242" t="str">
            <v>830P.1</v>
          </cell>
          <cell r="D242">
            <v>830</v>
          </cell>
          <cell r="E242" t="str">
            <v>830P.1</v>
          </cell>
          <cell r="F242" t="str">
            <v>Limpieza de cajon, incluye cargue y retiro del material.</v>
          </cell>
          <cell r="G242" t="str">
            <v>m3</v>
          </cell>
          <cell r="H242" t="e">
            <v>#REF!</v>
          </cell>
        </row>
        <row r="243">
          <cell r="C243">
            <v>900.1</v>
          </cell>
          <cell r="D243">
            <v>900</v>
          </cell>
          <cell r="F243" t="str">
            <v>Transporte de materiales provenientes de excavación de la explanación, canales y préstamos, entre 100m y 1000m</v>
          </cell>
          <cell r="G243" t="str">
            <v>m³-E</v>
          </cell>
          <cell r="H243" t="str">
            <v>m³-E</v>
          </cell>
        </row>
        <row r="244">
          <cell r="C244">
            <v>900.2</v>
          </cell>
          <cell r="D244">
            <v>900</v>
          </cell>
          <cell r="F244" t="str">
            <v>Transporte de materiales provenientes de la excavación de la explanación, canales y préstamos para distancias mayores de 1000m</v>
          </cell>
          <cell r="G244" t="str">
            <v>m³-km</v>
          </cell>
          <cell r="H244" t="str">
            <v>m³-km</v>
          </cell>
        </row>
        <row r="245">
          <cell r="C245">
            <v>900.3</v>
          </cell>
          <cell r="D245">
            <v>900</v>
          </cell>
          <cell r="F245" t="str">
            <v>Transporte de materiales provenientes de derrumbes</v>
          </cell>
          <cell r="G245" t="str">
            <v>m³-km</v>
          </cell>
          <cell r="H245" t="str">
            <v>m³-km</v>
          </cell>
        </row>
        <row r="246">
          <cell r="C246">
            <v>1000.1</v>
          </cell>
          <cell r="E246" t="str">
            <v>1000P</v>
          </cell>
          <cell r="F246" t="str">
            <v>Retroexcavadora sobre orugas de capacidad mínima 1.5 yardas cúbicas</v>
          </cell>
          <cell r="G246" t="str">
            <v>H-maq</v>
          </cell>
          <cell r="H246" t="str">
            <v>H-maq</v>
          </cell>
        </row>
        <row r="247">
          <cell r="C247">
            <v>1000.2</v>
          </cell>
          <cell r="E247" t="str">
            <v>1000P.2</v>
          </cell>
          <cell r="F247" t="str">
            <v>Desmonte programado de rocas y material de derrumbe</v>
          </cell>
          <cell r="G247" t="str">
            <v>m3</v>
          </cell>
          <cell r="H247" t="e">
            <v>#REF!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2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seño"/>
      <sheetName val="Interve"/>
      <sheetName val="EPP Consultoria"/>
      <sheetName val="% EyD"/>
      <sheetName val="% Int"/>
      <sheetName val="$BASE"/>
      <sheetName val="F.M."/>
      <sheetName val="ANALISIS COSTOS"/>
      <sheetName val="FLUJO DE CAJA"/>
      <sheetName val="Licencia"/>
      <sheetName val="#¡REF"/>
      <sheetName val="V3 (1000m)"/>
      <sheetName val="EPP_Consultoria"/>
      <sheetName val="%_EyD"/>
      <sheetName val="%_Int"/>
      <sheetName val="F_M_"/>
      <sheetName val="ANALISIS_COSTOS"/>
      <sheetName val="FLUJO_DE_CAJA"/>
    </sheetNames>
    <sheetDataSet>
      <sheetData sheetId="0"/>
      <sheetData sheetId="1"/>
      <sheetData sheetId="2"/>
      <sheetData sheetId="3"/>
      <sheetData sheetId="4"/>
      <sheetData sheetId="5"/>
      <sheetData sheetId="6" refreshError="1">
        <row r="3">
          <cell r="C3">
            <v>737717</v>
          </cell>
        </row>
      </sheetData>
      <sheetData sheetId="7">
        <row r="1">
          <cell r="A1">
            <v>0</v>
          </cell>
        </row>
      </sheetData>
      <sheetData sheetId="8"/>
      <sheetData sheetId="9"/>
      <sheetData sheetId="10" refreshError="1"/>
      <sheetData sheetId="11" refreshError="1"/>
      <sheetData sheetId="12"/>
      <sheetData sheetId="13"/>
      <sheetData sheetId="14">
        <row r="3">
          <cell r="C3">
            <v>737717</v>
          </cell>
        </row>
      </sheetData>
      <sheetData sheetId="15">
        <row r="1">
          <cell r="A1">
            <v>0</v>
          </cell>
        </row>
      </sheetData>
      <sheetData sheetId="16">
        <row r="1">
          <cell r="A1">
            <v>0</v>
          </cell>
        </row>
      </sheetData>
      <sheetData sheetId="17"/>
    </sheetDataSet>
  </externalBook>
</externalLink>
</file>

<file path=xl/externalLinks/externalLink2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igentes Oficial y CR"/>
      <sheetName val="Hoja1"/>
      <sheetName val="Hoja1 (2)"/>
      <sheetName val="Lic017"/>
      <sheetName val="Calendario"/>
      <sheetName val="Tareas A.R."/>
      <sheetName val="Tareas"/>
      <sheetName val="2010"/>
      <sheetName val="2012"/>
      <sheetName val="Fin2010"/>
      <sheetName val="Fin2011"/>
      <sheetName val="Fin2012"/>
      <sheetName val="2011"/>
      <sheetName val="Fin2009"/>
      <sheetName val="Pólizas_esp"/>
      <sheetName val="Pólizas contr"/>
      <sheetName val="Pólizas licit"/>
      <sheetName val="Esgapo"/>
      <sheetName val="Estim Poliz"/>
      <sheetName val="Directorio"/>
      <sheetName val="Instr Pag Póliz"/>
      <sheetName val="Cajas Menores"/>
      <sheetName val="Reembolsos Andrés"/>
      <sheetName val="Reembolsos Andrés UT"/>
      <sheetName val="Experiencia"/>
      <sheetName val="Para Fact"/>
      <sheetName val="Contraseñas"/>
      <sheetName val="USD y €"/>
      <sheetName val="Exp Señal"/>
      <sheetName val="AuxLicInv"/>
      <sheetName val="Exp"/>
      <sheetName val="Aux1"/>
      <sheetName val="Liq Invias"/>
      <sheetName val="Códigos"/>
      <sheetName val="Facturas"/>
      <sheetName val="Tx"/>
      <sheetName val="AuxExpUcop"/>
      <sheetName val="Activo"/>
      <sheetName val="Result"/>
      <sheetName val="Fondap"/>
      <sheetName val="Invias"/>
      <sheetName val="Cape"/>
      <sheetName val="Renting_Leasing"/>
      <sheetName val="PUC"/>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row r="1">
          <cell r="G1">
            <v>589500</v>
          </cell>
        </row>
      </sheetData>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Set>
  </externalBook>
</externalLink>
</file>

<file path=xl/externalLinks/externalLink2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2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s>
    <sheetDataSet>
      <sheetData sheetId="0"/>
      <sheetData sheetId="1"/>
      <sheetData sheetId="2">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2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SES"/>
      <sheetName val="RES COSTOS SES"/>
      <sheetName val="INVERSION"/>
      <sheetName val="COSTOS AT"/>
      <sheetName val="COSTOS MTyBT"/>
      <sheetName val="COSTOS SES AT"/>
      <sheetName val="COSTOS DE OBRAS LINEAS"/>
      <sheetName val="COSTOS OBRAS SES"/>
      <sheetName val="COSTOSREDMT"/>
      <sheetName val="EXPSES"/>
      <sheetName val="EXPRED"/>
      <sheetName val="ACT LINEAS"/>
      <sheetName val="ACTSESAT-AT"/>
      <sheetName val="ACT.SES"/>
      <sheetName val="SUBEST."/>
      <sheetName val="ACTREDES"/>
      <sheetName val="INVMLS"/>
      <sheetName val="INVMLSCORR"/>
      <sheetName val="OTROS PROYECTOS M.T"/>
      <sheetName val="OTROS PROYECTOS A.T"/>
      <sheetName val="Hoja4"/>
      <sheetName val="Hoja3"/>
      <sheetName val="NOTASSES"/>
      <sheetName val="OBRAS_SES"/>
      <sheetName val="RES_COSTOS_SES"/>
      <sheetName val="COSTOS_AT"/>
      <sheetName val="COSTOS_MTyBT"/>
      <sheetName val="COSTOS_SES_AT"/>
      <sheetName val="COSTOS_DE_OBRAS_LINEAS"/>
      <sheetName val="COSTOS_OBRAS_SES"/>
      <sheetName val="ACT_LINEAS"/>
      <sheetName val="ACT_SES"/>
      <sheetName val="SUBEST_"/>
      <sheetName val="OTROS_PROYECTOS_M_T"/>
      <sheetName val="OTROS_PROYECTOS_A_T"/>
      <sheetName val="BASE"/>
      <sheetName val="TARIFAS"/>
      <sheetName val="SUB APU"/>
      <sheetName val="OBRAS_SES1"/>
      <sheetName val="RES_COSTOS_SES1"/>
      <sheetName val="COSTOS_AT1"/>
      <sheetName val="COSTOS_MTyBT1"/>
      <sheetName val="COSTOS_SES_AT1"/>
      <sheetName val="COSTOS_DE_OBRAS_LINEAS1"/>
      <sheetName val="COSTOS_OBRAS_SES1"/>
      <sheetName val="ACT_LINEAS1"/>
      <sheetName val="ACT_SES1"/>
      <sheetName val="SUBEST_1"/>
      <sheetName val="OTROS_PROYECTOS_M_T1"/>
      <sheetName val="OTROS_PROYECTOS_A_T1"/>
      <sheetName val="OBRAS_SES2"/>
      <sheetName val="RES_COSTOS_SES2"/>
      <sheetName val="COSTOS_AT2"/>
      <sheetName val="COSTOS_MTyBT2"/>
      <sheetName val="COSTOS_SES_AT2"/>
      <sheetName val="COSTOS_DE_OBRAS_LINEAS2"/>
      <sheetName val="COSTOS_OBRAS_SES2"/>
      <sheetName val="ACT_LINEAS2"/>
      <sheetName val="ACT_SES2"/>
      <sheetName val="SUBEST_2"/>
      <sheetName val="OTROS_PROYECTOS_M_T2"/>
      <sheetName val="OTROS_PROYECTOS_A_T2"/>
      <sheetName val="SUB_APU"/>
      <sheetName val="REC-COD,"/>
      <sheetName val="ASC"/>
      <sheetName val="BASICAS"/>
      <sheetName val="PRECIOS"/>
      <sheetName val="TRAMOS Sanitario"/>
      <sheetName val="F.M."/>
      <sheetName val="items"/>
      <sheetName val="PRESUPUESTO"/>
    </sheetNames>
    <sheetDataSet>
      <sheetData sheetId="0"/>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sheetData sheetId="26"/>
      <sheetData sheetId="27"/>
      <sheetData sheetId="28"/>
      <sheetData sheetId="29"/>
      <sheetData sheetId="30"/>
      <sheetData sheetId="31"/>
      <sheetData sheetId="32"/>
      <sheetData sheetId="33"/>
      <sheetData sheetId="34"/>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Set>
  </externalBook>
</externalLink>
</file>

<file path=xl/externalLinks/externalLink2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_EO_47"/>
      <sheetName val="INSTRUCCIONES"/>
      <sheetName val="Control"/>
      <sheetName val="LISTAS"/>
    </sheetNames>
    <sheetDataSet>
      <sheetData sheetId="0"/>
      <sheetData sheetId="1"/>
      <sheetData sheetId="2"/>
      <sheetData sheetId="3"/>
    </sheetDataSet>
  </externalBook>
</externalLink>
</file>

<file path=xl/externalLinks/externalLink2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m con"/>
      <sheetName val="FACTORES"/>
      <sheetName val="ACOMETIDAS"/>
      <sheetName val="SUMA TUBERIA"/>
      <sheetName val="TUBERIA"/>
      <sheetName val="CONST DOM"/>
      <sheetName val="PAVIMENTO"/>
      <sheetName val="dem poz"/>
      <sheetName val="RESUMEN"/>
      <sheetName val="SAN BASILIO N"/>
    </sheetNames>
    <sheetDataSet>
      <sheetData sheetId="0"/>
      <sheetData sheetId="1"/>
      <sheetData sheetId="2"/>
      <sheetData sheetId="3"/>
      <sheetData sheetId="4" refreshError="1">
        <row r="10">
          <cell r="AB10">
            <v>0</v>
          </cell>
        </row>
        <row r="14">
          <cell r="AB14">
            <v>0.56999999999999995</v>
          </cell>
        </row>
        <row r="15">
          <cell r="AB15">
            <v>0</v>
          </cell>
        </row>
        <row r="19">
          <cell r="AB19">
            <v>0.56999999999999995</v>
          </cell>
        </row>
        <row r="20">
          <cell r="AB20">
            <v>0</v>
          </cell>
        </row>
        <row r="24">
          <cell r="AB24">
            <v>0.56999999999999995</v>
          </cell>
        </row>
        <row r="25">
          <cell r="AB25">
            <v>0</v>
          </cell>
        </row>
        <row r="29">
          <cell r="AB29">
            <v>0.56999999999999995</v>
          </cell>
        </row>
        <row r="30">
          <cell r="AB30">
            <v>0</v>
          </cell>
        </row>
        <row r="34">
          <cell r="AB34">
            <v>0.56999999999999995</v>
          </cell>
        </row>
        <row r="35">
          <cell r="AB35">
            <v>0</v>
          </cell>
        </row>
        <row r="39">
          <cell r="AB39">
            <v>0</v>
          </cell>
        </row>
        <row r="40">
          <cell r="AB40">
            <v>0</v>
          </cell>
        </row>
        <row r="44">
          <cell r="AB44">
            <v>0.56999999999999995</v>
          </cell>
        </row>
        <row r="45">
          <cell r="AB45">
            <v>0</v>
          </cell>
        </row>
        <row r="49">
          <cell r="AB49">
            <v>0.56999999999999995</v>
          </cell>
        </row>
        <row r="50">
          <cell r="AB50">
            <v>0</v>
          </cell>
        </row>
        <row r="54">
          <cell r="AB54">
            <v>0.56999999999999995</v>
          </cell>
        </row>
        <row r="55">
          <cell r="AB55">
            <v>0</v>
          </cell>
        </row>
        <row r="59">
          <cell r="AB59">
            <v>0.56999999999999995</v>
          </cell>
        </row>
        <row r="60">
          <cell r="AB60">
            <v>0</v>
          </cell>
        </row>
        <row r="64">
          <cell r="AB64">
            <v>0.56999999999999995</v>
          </cell>
        </row>
        <row r="65">
          <cell r="AB65">
            <v>0</v>
          </cell>
        </row>
        <row r="69">
          <cell r="AB69">
            <v>0.56999999999999995</v>
          </cell>
        </row>
        <row r="70">
          <cell r="AB70">
            <v>0</v>
          </cell>
        </row>
        <row r="74">
          <cell r="AB74">
            <v>0.56999999999999995</v>
          </cell>
        </row>
        <row r="75">
          <cell r="AB75">
            <v>0</v>
          </cell>
        </row>
        <row r="79">
          <cell r="AB79">
            <v>0.56999999999999995</v>
          </cell>
        </row>
        <row r="80">
          <cell r="AB80">
            <v>0</v>
          </cell>
        </row>
        <row r="84">
          <cell r="AB84">
            <v>0.56999999999999995</v>
          </cell>
        </row>
      </sheetData>
      <sheetData sheetId="5"/>
      <sheetData sheetId="6"/>
      <sheetData sheetId="7"/>
      <sheetData sheetId="8"/>
      <sheetData sheetId="9"/>
    </sheetDataSet>
  </externalBook>
</externalLink>
</file>

<file path=xl/externalLinks/externalLink2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CTORES"/>
      <sheetName val="TUBERIA"/>
    </sheetNames>
    <sheetDataSet>
      <sheetData sheetId="0" refreshError="1">
        <row r="8">
          <cell r="M8">
            <v>1.6584571641407996E-2</v>
          </cell>
        </row>
        <row r="9">
          <cell r="M9">
            <v>2.2426467938538669E-2</v>
          </cell>
        </row>
        <row r="10">
          <cell r="M10">
            <v>2.8274936599466664E-2</v>
          </cell>
        </row>
        <row r="11">
          <cell r="M11">
            <v>3.829661593736533E-2</v>
          </cell>
        </row>
        <row r="12">
          <cell r="M12">
            <v>4.5516980430421336E-2</v>
          </cell>
        </row>
        <row r="13">
          <cell r="M13">
            <v>5.3258333226048005E-2</v>
          </cell>
        </row>
        <row r="14">
          <cell r="M14">
            <v>6.1634517528832006E-2</v>
          </cell>
        </row>
        <row r="15">
          <cell r="M15">
            <v>7.0733394045866677E-2</v>
          </cell>
        </row>
        <row r="16">
          <cell r="M16">
            <v>9.5576087426047993E-2</v>
          </cell>
        </row>
        <row r="17">
          <cell r="M17">
            <v>0.12212833482117867</v>
          </cell>
        </row>
        <row r="18">
          <cell r="M18">
            <v>0.14359225586346663</v>
          </cell>
        </row>
        <row r="19">
          <cell r="M19">
            <v>0.17174652128076801</v>
          </cell>
        </row>
        <row r="20">
          <cell r="M20">
            <v>0.20882594236319996</v>
          </cell>
        </row>
        <row r="21">
          <cell r="M21">
            <v>0.24948355910860801</v>
          </cell>
        </row>
        <row r="22">
          <cell r="M22">
            <v>0.29331212464947198</v>
          </cell>
        </row>
        <row r="23">
          <cell r="M23">
            <v>0.50414299258879991</v>
          </cell>
        </row>
      </sheetData>
      <sheetData sheetId="1" refreshError="1"/>
    </sheetDataSet>
  </externalBook>
</externalLink>
</file>

<file path=xl/externalLinks/externalLink2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2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2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2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2.1"/>
      <sheetName val="cuad2.2"/>
      <sheetName val="cuad2.3"/>
      <sheetName val="cuad2.4"/>
      <sheetName val="c2.5y2.6"/>
      <sheetName val="Hoja4"/>
      <sheetName val="Hoja1"/>
      <sheetName val="Cambio redes"/>
      <sheetName val="Cambio A.P"/>
      <sheetName val="Cambio por ajustes"/>
      <sheetName val="Instalación redes"/>
      <sheetName val="Instalación A.P"/>
      <sheetName val="Instalación por ajustes"/>
      <sheetName val="LUMINARIAS CAMBIO1999"/>
      <sheetName val="LUMINARIAS CAMBIO2000"/>
      <sheetName val="LUMINARIAS CAMBIO2001"/>
      <sheetName val="LUMINARIAS CAMBIO2002"/>
      <sheetName val="LUMINARIAS INST1999"/>
      <sheetName val="LUMINARIAS INST2000"/>
      <sheetName val="LUMINARIAS INST2001"/>
      <sheetName val="LUMINARIAS INST2002"/>
      <sheetName val="LUMINARIAS RETIRO 1999-2002"/>
      <sheetName val="RESUMEN LUMINARIAS"/>
      <sheetName val="REMUNERACIÓN LUMINARIAS"/>
      <sheetName val="REMUNERACIÓN POSTERÍA Y REDES"/>
      <sheetName val="REMUNERACIÓN TRAFOS"/>
      <sheetName val="RESUMEN REMUNERACIÓN"/>
      <sheetName val="c2_5y2_6"/>
      <sheetName val="cuad2_1"/>
      <sheetName val="cuad2_2"/>
      <sheetName val="cuad2_3"/>
      <sheetName val="cuad2_4"/>
      <sheetName val="c2_5y2_61"/>
      <sheetName val="Cambio_redes"/>
      <sheetName val="Cambio_A_P"/>
      <sheetName val="Cambio_por_ajustes"/>
      <sheetName val="Instalación_redes"/>
      <sheetName val="Instalación_A_P"/>
      <sheetName val="Instalación_por_ajustes"/>
      <sheetName val="LUMINARIAS_CAMBIO1999"/>
      <sheetName val="LUMINARIAS_CAMBIO2000"/>
      <sheetName val="LUMINARIAS_CAMBIO2001"/>
      <sheetName val="LUMINARIAS_CAMBIO2002"/>
      <sheetName val="LUMINARIAS_INST1999"/>
      <sheetName val="LUMINARIAS_INST2000"/>
      <sheetName val="LUMINARIAS_INST2001"/>
      <sheetName val="LUMINARIAS_INST2002"/>
      <sheetName val="LUMINARIAS_RETIRO_1999-2002"/>
      <sheetName val="RESUMEN_LUMINARIAS"/>
      <sheetName val="REMUNERACIÓN_LUMINARIAS"/>
      <sheetName val="REMUNERACIÓN_POSTERÍA_Y_REDES"/>
      <sheetName val="REMUNERACIÓN_TRAFOS"/>
      <sheetName val="RESUMEN_REMUNERACIÓN"/>
      <sheetName val="TARIFAS"/>
      <sheetName val="Cuadrillas"/>
      <sheetName val="Equ"/>
      <sheetName val="Trans"/>
      <sheetName val="Mat"/>
      <sheetName val="Salarios"/>
      <sheetName val="PRESUPUESTO"/>
      <sheetName val="2,2,6,1 Pilotes 0,30"/>
      <sheetName val="OBRAS SES"/>
      <sheetName val="cuad2_11"/>
      <sheetName val="cuad2_21"/>
      <sheetName val="cuad2_31"/>
      <sheetName val="cuad2_41"/>
      <sheetName val="c2_5y2_62"/>
      <sheetName val="Cambio_redes1"/>
      <sheetName val="Cambio_A_P1"/>
      <sheetName val="Cambio_por_ajustes1"/>
      <sheetName val="Instalación_redes1"/>
      <sheetName val="Instalación_A_P1"/>
      <sheetName val="Instalación_por_ajustes1"/>
      <sheetName val="LUMINARIAS_CAMBIO19991"/>
      <sheetName val="LUMINARIAS_CAMBIO20001"/>
      <sheetName val="LUMINARIAS_CAMBIO20011"/>
      <sheetName val="LUMINARIAS_CAMBIO20021"/>
      <sheetName val="LUMINARIAS_INST19991"/>
      <sheetName val="LUMINARIAS_INST20001"/>
      <sheetName val="LUMINARIAS_INST20011"/>
      <sheetName val="LUMINARIAS_INST20021"/>
      <sheetName val="LUMINARIAS_RETIRO_1999-20021"/>
      <sheetName val="RESUMEN_LUMINARIAS1"/>
      <sheetName val="REMUNERACIÓN_LUMINARIAS1"/>
      <sheetName val="REMUNERACIÓN_POSTERÍA_Y_REDES1"/>
      <sheetName val="REMUNERACIÓN_TRAFOS1"/>
      <sheetName val="RESUMEN_REMUNERACIÓN1"/>
      <sheetName val="cuad2_12"/>
      <sheetName val="cuad2_22"/>
      <sheetName val="cuad2_32"/>
      <sheetName val="cuad2_42"/>
      <sheetName val="c2_5y2_63"/>
      <sheetName val="Cambio_redes2"/>
      <sheetName val="Cambio_A_P2"/>
      <sheetName val="Cambio_por_ajustes2"/>
      <sheetName val="Instalación_redes2"/>
      <sheetName val="Instalación_A_P2"/>
      <sheetName val="Instalación_por_ajustes2"/>
      <sheetName val="LUMINARIAS_CAMBIO19992"/>
      <sheetName val="LUMINARIAS_CAMBIO20002"/>
      <sheetName val="LUMINARIAS_CAMBIO20012"/>
      <sheetName val="LUMINARIAS_CAMBIO20022"/>
      <sheetName val="LUMINARIAS_INST19992"/>
      <sheetName val="LUMINARIAS_INST20002"/>
      <sheetName val="LUMINARIAS_INST20012"/>
      <sheetName val="LUMINARIAS_INST20022"/>
      <sheetName val="LUMINARIAS_RETIRO_1999-20022"/>
      <sheetName val="RESUMEN_LUMINARIAS2"/>
      <sheetName val="REMUNERACIÓN_LUMINARIAS2"/>
      <sheetName val="REMUNERACIÓN_POSTERÍA_Y_REDES2"/>
      <sheetName val="REMUNERACIÓN_TRAFOS2"/>
      <sheetName val="RESUMEN_REMUNERACIÓN2"/>
      <sheetName val="2,2,6,1_Pilotes_0,30"/>
      <sheetName val="OBRAS_SES"/>
      <sheetName val="BASICAS"/>
      <sheetName val="PRECIOS"/>
      <sheetName val="REC-COD,"/>
      <sheetName val="Hoja3"/>
      <sheetName val="CAPEX"/>
      <sheetName val="2,2,6,1_Pilotes_0,301"/>
      <sheetName val="cuad2_13"/>
      <sheetName val="cuad2_23"/>
      <sheetName val="cuad2_33"/>
      <sheetName val="cuad2_43"/>
      <sheetName val="c2_5y2_64"/>
      <sheetName val="Cambio_redes3"/>
      <sheetName val="Cambio_A_P3"/>
      <sheetName val="Cambio_por_ajustes3"/>
      <sheetName val="Instalación_redes3"/>
      <sheetName val="Instalación_A_P3"/>
      <sheetName val="Instalación_por_ajustes3"/>
      <sheetName val="LUMINARIAS_CAMBIO19993"/>
      <sheetName val="LUMINARIAS_CAMBIO20003"/>
      <sheetName val="LUMINARIAS_CAMBIO20013"/>
      <sheetName val="LUMINARIAS_CAMBIO20023"/>
      <sheetName val="LUMINARIAS_INST19993"/>
      <sheetName val="LUMINARIAS_INST20003"/>
      <sheetName val="LUMINARIAS_INST20013"/>
      <sheetName val="LUMINARIAS_INST20023"/>
      <sheetName val="LUMINARIAS_RETIRO_1999-20023"/>
      <sheetName val="RESUMEN_LUMINARIAS3"/>
      <sheetName val="REMUNERACIÓN_LUMINARIAS3"/>
      <sheetName val="REMUNERACIÓN_POSTERÍA_Y_REDES3"/>
      <sheetName val="REMUNERACIÓN_TRAFOS3"/>
      <sheetName val="RESUMEN_REMUNERACIÓN3"/>
      <sheetName val="2,2,6,1_Pilotes_0,302"/>
      <sheetName val="cuad2_15"/>
      <sheetName val="cuad2_25"/>
      <sheetName val="cuad2_35"/>
      <sheetName val="cuad2_45"/>
      <sheetName val="c2_5y2_66"/>
      <sheetName val="Cambio_redes5"/>
      <sheetName val="Cambio_A_P5"/>
      <sheetName val="Cambio_por_ajustes5"/>
      <sheetName val="Instalación_redes5"/>
      <sheetName val="Instalación_A_P5"/>
      <sheetName val="Instalación_por_ajustes5"/>
      <sheetName val="LUMINARIAS_CAMBIO19995"/>
      <sheetName val="LUMINARIAS_CAMBIO20005"/>
      <sheetName val="LUMINARIAS_CAMBIO20015"/>
      <sheetName val="LUMINARIAS_CAMBIO20025"/>
      <sheetName val="LUMINARIAS_INST19995"/>
      <sheetName val="LUMINARIAS_INST20005"/>
      <sheetName val="LUMINARIAS_INST20015"/>
      <sheetName val="LUMINARIAS_INST20025"/>
      <sheetName val="LUMINARIAS_RETIRO_1999-20025"/>
      <sheetName val="RESUMEN_LUMINARIAS5"/>
      <sheetName val="REMUNERACIÓN_LUMINARIAS5"/>
      <sheetName val="REMUNERACIÓN_POSTERÍA_Y_REDES5"/>
      <sheetName val="REMUNERACIÓN_TRAFOS5"/>
      <sheetName val="RESUMEN_REMUNERACIÓN5"/>
      <sheetName val="2,2,6,1_Pilotes_0,304"/>
      <sheetName val="cuad2_14"/>
      <sheetName val="cuad2_24"/>
      <sheetName val="cuad2_34"/>
      <sheetName val="cuad2_44"/>
      <sheetName val="c2_5y2_65"/>
      <sheetName val="Cambio_redes4"/>
      <sheetName val="Cambio_A_P4"/>
      <sheetName val="Cambio_por_ajustes4"/>
      <sheetName val="Instalación_redes4"/>
      <sheetName val="Instalación_A_P4"/>
      <sheetName val="Instalación_por_ajustes4"/>
      <sheetName val="LUMINARIAS_CAMBIO19994"/>
      <sheetName val="LUMINARIAS_CAMBIO20004"/>
      <sheetName val="LUMINARIAS_CAMBIO20014"/>
      <sheetName val="LUMINARIAS_CAMBIO20024"/>
      <sheetName val="LUMINARIAS_INST19994"/>
      <sheetName val="LUMINARIAS_INST20004"/>
      <sheetName val="LUMINARIAS_INST20014"/>
      <sheetName val="LUMINARIAS_INST20024"/>
      <sheetName val="LUMINARIAS_RETIRO_1999-20024"/>
      <sheetName val="RESUMEN_LUMINARIAS4"/>
      <sheetName val="REMUNERACIÓN_LUMINARIAS4"/>
      <sheetName val="REMUNERACIÓN_POSTERÍA_Y_REDES4"/>
      <sheetName val="REMUNERACIÓN_TRAFOS4"/>
      <sheetName val="RESUMEN_REMUNERACIÓN4"/>
      <sheetName val="2,2,6,1_Pilotes_0,303"/>
      <sheetName val="cuad2_16"/>
      <sheetName val="cuad2_26"/>
      <sheetName val="cuad2_36"/>
      <sheetName val="cuad2_46"/>
      <sheetName val="c2_5y2_67"/>
      <sheetName val="Cambio_redes6"/>
      <sheetName val="Cambio_A_P6"/>
      <sheetName val="Cambio_por_ajustes6"/>
      <sheetName val="Instalación_redes6"/>
      <sheetName val="Instalación_A_P6"/>
      <sheetName val="Instalación_por_ajustes6"/>
      <sheetName val="LUMINARIAS_CAMBIO19996"/>
      <sheetName val="LUMINARIAS_CAMBIO20006"/>
      <sheetName val="LUMINARIAS_CAMBIO20016"/>
      <sheetName val="LUMINARIAS_CAMBIO20026"/>
      <sheetName val="LUMINARIAS_INST19996"/>
      <sheetName val="LUMINARIAS_INST20006"/>
      <sheetName val="LUMINARIAS_INST20016"/>
      <sheetName val="LUMINARIAS_INST20026"/>
      <sheetName val="LUMINARIAS_RETIRO_1999-20026"/>
      <sheetName val="RESUMEN_LUMINARIAS6"/>
      <sheetName val="REMUNERACIÓN_LUMINARIAS6"/>
      <sheetName val="REMUNERACIÓN_POSTERÍA_Y_REDES6"/>
      <sheetName val="REMUNERACIÓN_TRAFOS6"/>
      <sheetName val="RESUMEN_REMUNERACIÓN6"/>
      <sheetName val="2,2,6,1_Pilotes_0,305"/>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refreshError="1"/>
      <sheetData sheetId="115" refreshError="1"/>
      <sheetData sheetId="116" refreshError="1"/>
      <sheetData sheetId="117" refreshError="1"/>
      <sheetData sheetId="118" refreshError="1"/>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Set>
  </externalBook>
</externalLink>
</file>

<file path=xl/externalLinks/externalLink2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 val="Excavación Mat. Común Estacione"/>
      <sheetName val="Demolición Pavimento"/>
      <sheetName val="PRECIOS"/>
      <sheetName val="PREACTA 6"/>
      <sheetName val="TABLA 2008"/>
      <sheetName val="SUB APU"/>
      <sheetName val="ESTADO VÍA-CRIT.TECNICO"/>
      <sheetName val="CLASIFICACION"/>
      <sheetName val="PRESUPUESTO"/>
      <sheetName val="Insum"/>
      <sheetName val="Equipo"/>
      <sheetName val="TRANSPORTE"/>
      <sheetName val="PUNITARIOS%20PARA%20241201%202S"/>
      <sheetName val="RELACION MES"/>
      <sheetName val="GCB2000"/>
      <sheetName val="A.P.U"/>
      <sheetName val="Listas"/>
      <sheetName val="A. P. U."/>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CRA.MODI"/>
      <sheetName val="Presup_Cancha"/>
      <sheetName val="FORMULA"/>
      <sheetName val="K16+000 AL K18+500"/>
      <sheetName val="K23+200 AL K24+700"/>
      <sheetName val="k18+500 AL K23+050"/>
      <sheetName val="Presupuesto PUENTE"/>
      <sheetName val="VOLUMENES (4)"/>
      <sheetName val="VOLUMENES (4SA)"/>
      <sheetName val="c2.5y2.6"/>
      <sheetName val=" Liquidacion de Obra por Tramos"/>
      <sheetName val="LISTA DE PRECIOS"/>
      <sheetName val="062"/>
      <sheetName val="Listado"/>
      <sheetName val="REC-COD,"/>
      <sheetName val="Lp"/>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OCTUBRE"/>
      <sheetName val="Bajadas"/>
      <sheetName val="NARIÑO"/>
      <sheetName val="CODCONST"/>
      <sheetName val="PREACTA Y CONTRATISTAS"/>
      <sheetName val="5. ELECTRICO"/>
      <sheetName val="PERSONAL"/>
      <sheetName val="Tarifa MT"/>
      <sheetName val="PUNITARIOS PARA 241201 2S.xls"/>
      <sheetName val="PLAN DE INVERSION ANTICIPO"/>
      <sheetName val="inv mensual"/>
      <sheetName val="borrador flujo inv"/>
      <sheetName val="social-ambiental"/>
      <sheetName val="AU"/>
      <sheetName val="Proveedores y acreedores"/>
      <sheetName val="PR_113"/>
      <sheetName val="PUNITARIOS_PARA_241201_2S13"/>
      <sheetName val="ESTADO_RED_TEC13"/>
      <sheetName val="PREACTA_1013"/>
      <sheetName val="PREACTA_913"/>
      <sheetName val="c2_5y2_613"/>
      <sheetName val="PREACTA_62"/>
      <sheetName val="TABLA_20082"/>
      <sheetName val="PR_112"/>
      <sheetName val="PUNITARIOS_PARA_241201_2S12"/>
      <sheetName val="ESTADO_RED_TEC12"/>
      <sheetName val="PREACTA_1012"/>
      <sheetName val="PREACTA_912"/>
      <sheetName val="c2_5y2_612"/>
      <sheetName val="PREACTA_61"/>
      <sheetName val="TABLA_20081"/>
      <sheetName val="PR_111"/>
      <sheetName val="PUNITARIOS_PARA_241201_2S11"/>
      <sheetName val="ESTADO_RED_TEC11"/>
      <sheetName val="PREACTA_1011"/>
      <sheetName val="PREACTA_911"/>
      <sheetName val="c2_5y2_611"/>
      <sheetName val="PREACTA_6"/>
      <sheetName val="TABLA_2008"/>
      <sheetName val="2,2,6,1 Pilotes 0,30"/>
      <sheetName val="SUB_APU"/>
      <sheetName val="ESTADO_VÍA-CRIT_TECNICO"/>
      <sheetName val="UNITARIOS"/>
      <sheetName val="THE"/>
      <sheetName val="ATHE"/>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A_P_U"/>
      <sheetName val="skj452"/>
      <sheetName val="ita878"/>
      <sheetName val="aea-944"/>
      <sheetName val="dub-823"/>
      <sheetName val="gpi 526"/>
      <sheetName val="xxj617"/>
      <sheetName val="sng_855"/>
      <sheetName val="vea 374"/>
      <sheetName val="hfb024"/>
      <sheetName val="paj825"/>
      <sheetName val="Summary"/>
      <sheetName val="BALANCE"/>
      <sheetName val="ITEMS NO REVISTOS"/>
      <sheetName val="APU ELECTRICOS"/>
      <sheetName val="Requisición1"/>
      <sheetName val="CONT_ADI"/>
      <sheetName val="cronograma"/>
      <sheetName val="CÁLCULOS"/>
      <sheetName val="_Liquidacion_de_Obra_por_Tramos"/>
      <sheetName val="SALARIOS"/>
      <sheetName val="A_P_U1"/>
      <sheetName val="Hoja2"/>
      <sheetName val="Cuadr."/>
      <sheetName val="OBRAS SES"/>
      <sheetName val="Materiales"/>
      <sheetName val="otros"/>
      <sheetName val="ESTADO_RED_TEC14"/>
      <sheetName val="PUNITARIOS_PARA_241201_2S14"/>
      <sheetName val="PR_114"/>
      <sheetName val="PREACTA_1014"/>
      <sheetName val="PREACTA_914"/>
      <sheetName val="c2_5y2_614"/>
      <sheetName val="PREACTA_63"/>
      <sheetName val="TABLA_20083"/>
      <sheetName val="7.1.8.1.1"/>
      <sheetName val="APU NO PREVISTO"/>
      <sheetName val="PPTA (3)"/>
      <sheetName val="PPTA (2)"/>
      <sheetName val="PPTA"/>
      <sheetName val="costos oficina"/>
      <sheetName val="costos campamento"/>
      <sheetName val="días habiles 2015"/>
      <sheetName val="mdo"/>
      <sheetName val="equip"/>
      <sheetName val="mat"/>
      <sheetName val="CIRCUITOS CODENSA"/>
      <sheetName val="PUNITARIOS_PARA_241201_2S15"/>
      <sheetName val="PR_115"/>
      <sheetName val="ESTADO_RED_TEC15"/>
      <sheetName val="PREACTA_1015"/>
      <sheetName val="PREACTA_915"/>
      <sheetName val="Excavación_Mat__Común_Estacion1"/>
      <sheetName val="Demolición_Pavimento1"/>
      <sheetName val="PREACTA_64"/>
      <sheetName val="TABLA_20084"/>
      <sheetName val="SUB_APU1"/>
      <sheetName val="ESTADO_VÍA-CRIT_TECNICO1"/>
      <sheetName val="RELACION_MES1"/>
      <sheetName val="A_P_U2"/>
      <sheetName val="A__P__U_1"/>
      <sheetName val="CRA_MODI1"/>
      <sheetName val="K16+000_AL_K18+5001"/>
      <sheetName val="K23+200_AL_K24+7001"/>
      <sheetName val="k18+500_AL_K23+0501"/>
      <sheetName val="Presupuesto_PUENTE1"/>
      <sheetName val="VOLUMENES_(4)1"/>
      <sheetName val="VOLUMENES_(4SA)1"/>
      <sheetName val="c2_5y2_615"/>
      <sheetName val="_Liquidacion_de_Obra_por_Tramo1"/>
      <sheetName val="LISTA_DE_PRECIOS"/>
      <sheetName val="PREACTA_Y_CONTRATISTAS"/>
      <sheetName val="5__ELECTRICO"/>
      <sheetName val="Tarifa_MT"/>
      <sheetName val="PUNITARIOS_PARA_241201_2S_xls"/>
      <sheetName val="PLAN_DE_INVERSION_ANTICIPO"/>
      <sheetName val="inv_mensual"/>
      <sheetName val="borrador_flujo_inv"/>
      <sheetName val="Proveedores_y_acreedores"/>
      <sheetName val="2,2,6,1_Pilotes_0,30"/>
      <sheetName val="gpi_526"/>
      <sheetName val="vea_374"/>
      <sheetName val="ITEMS_NO_REVISTOS"/>
      <sheetName val="APU_ELECTRICOS"/>
      <sheetName val="Cuadr_"/>
      <sheetName val="OBRAS_SES"/>
      <sheetName val="7_1_8_1_1"/>
      <sheetName val="APU_NO_PREVISTO"/>
      <sheetName val="PPTA_(3)"/>
      <sheetName val="PPTA_(2)"/>
      <sheetName val="costos_oficina"/>
      <sheetName val="costos_campamento"/>
      <sheetName val="días_habiles_2015"/>
      <sheetName val="CIRCUITOS_CODENSA"/>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2"/>
      <sheetName val="Demolición_Pavimento2"/>
      <sheetName val="SUB_APU2"/>
      <sheetName val="RELACION_MES2"/>
      <sheetName val="ESTADO_VÍA-CRIT_TECNICO2"/>
      <sheetName val="A__P__U_2"/>
      <sheetName val="CRA_MODI2"/>
      <sheetName val="K16+000_AL_K18+5002"/>
      <sheetName val="K23+200_AL_K24+7002"/>
      <sheetName val="k18+500_AL_K23+0502"/>
      <sheetName val="Presupuesto_PUENTE2"/>
      <sheetName val="VOLUMENES_(4)2"/>
      <sheetName val="VOLUMENES_(4SA)2"/>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LISTA_DE_PRECIOS1"/>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inst"/>
      <sheetName val="TABLAS"/>
      <sheetName val="Poblacion"/>
      <sheetName val="APU"/>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refreshError="1"/>
      <sheetData sheetId="42" refreshError="1"/>
      <sheetData sheetId="43" refreshError="1"/>
      <sheetData sheetId="44" refreshError="1"/>
      <sheetData sheetId="45" refreshError="1"/>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refreshError="1"/>
      <sheetData sheetId="87" refreshError="1"/>
      <sheetData sheetId="88" refreshError="1"/>
      <sheetData sheetId="89"/>
      <sheetData sheetId="90"/>
      <sheetData sheetId="91"/>
      <sheetData sheetId="92"/>
      <sheetData sheetId="93"/>
      <sheetData sheetId="94"/>
      <sheetData sheetId="95" refreshError="1"/>
      <sheetData sheetId="96" refreshError="1"/>
      <sheetData sheetId="97" refreshError="1"/>
      <sheetData sheetId="98" refreshError="1"/>
      <sheetData sheetId="99" refreshError="1"/>
      <sheetData sheetId="100" refreshError="1"/>
      <sheetData sheetId="101" refreshError="1"/>
      <sheetData sheetId="102"/>
      <sheetData sheetId="103"/>
      <sheetData sheetId="104"/>
      <sheetData sheetId="105"/>
      <sheetData sheetId="106"/>
      <sheetData sheetId="107" refreshError="1"/>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sheetData sheetId="134"/>
      <sheetData sheetId="135" refreshError="1"/>
      <sheetData sheetId="136"/>
      <sheetData sheetId="137" refreshError="1"/>
      <sheetData sheetId="138"/>
      <sheetData sheetId="139"/>
      <sheetData sheetId="140"/>
      <sheetData sheetId="141"/>
      <sheetData sheetId="142"/>
      <sheetData sheetId="143"/>
      <sheetData sheetId="144"/>
      <sheetData sheetId="145"/>
      <sheetData sheetId="146"/>
      <sheetData sheetId="147"/>
      <sheetData sheetId="148" refreshError="1"/>
      <sheetData sheetId="149"/>
      <sheetData sheetId="150"/>
      <sheetData sheetId="151"/>
      <sheetData sheetId="152" refreshError="1"/>
      <sheetData sheetId="153"/>
      <sheetData sheetId="154"/>
      <sheetData sheetId="155" refreshError="1"/>
      <sheetData sheetId="156"/>
      <sheetData sheetId="157"/>
      <sheetData sheetId="158"/>
      <sheetData sheetId="159"/>
      <sheetData sheetId="160" refreshError="1"/>
      <sheetData sheetId="161"/>
      <sheetData sheetId="162"/>
      <sheetData sheetId="163" refreshError="1"/>
      <sheetData sheetId="164" refreshError="1"/>
      <sheetData sheetId="165" refreshError="1"/>
      <sheetData sheetId="166"/>
      <sheetData sheetId="167"/>
      <sheetData sheetId="168"/>
      <sheetData sheetId="169"/>
      <sheetData sheetId="170"/>
      <sheetData sheetId="171"/>
      <sheetData sheetId="172"/>
      <sheetData sheetId="173"/>
      <sheetData sheetId="174"/>
      <sheetData sheetId="175"/>
      <sheetData sheetId="176"/>
      <sheetData sheetId="177"/>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ow r="48">
          <cell r="E48">
            <v>0</v>
          </cell>
        </row>
      </sheetData>
      <sheetData sheetId="190"/>
      <sheetData sheetId="191"/>
      <sheetData sheetId="192" refreshError="1"/>
      <sheetData sheetId="193" refreshError="1"/>
      <sheetData sheetId="194" refreshError="1"/>
      <sheetData sheetId="195" refreshError="1"/>
      <sheetData sheetId="196"/>
      <sheetData sheetId="197" refreshError="1"/>
      <sheetData sheetId="198"/>
      <sheetData sheetId="199" refreshError="1"/>
      <sheetData sheetId="200" refreshError="1"/>
      <sheetData sheetId="201" refreshError="1"/>
      <sheetData sheetId="202" refreshError="1"/>
      <sheetData sheetId="203" refreshError="1"/>
      <sheetData sheetId="204"/>
      <sheetData sheetId="205"/>
      <sheetData sheetId="206"/>
      <sheetData sheetId="207"/>
      <sheetData sheetId="208"/>
      <sheetData sheetId="209"/>
      <sheetData sheetId="210"/>
      <sheetData sheetId="211"/>
      <sheetData sheetId="212" refreshError="1"/>
      <sheetData sheetId="213"/>
      <sheetData sheetId="214">
        <row r="48">
          <cell r="E48">
            <v>0</v>
          </cell>
        </row>
      </sheetData>
      <sheetData sheetId="215"/>
      <sheetData sheetId="216"/>
      <sheetData sheetId="217"/>
      <sheetData sheetId="218"/>
      <sheetData sheetId="219"/>
      <sheetData sheetId="220" refreshError="1"/>
      <sheetData sheetId="221" refreshError="1"/>
      <sheetData sheetId="222" refreshError="1"/>
      <sheetData sheetId="223" refreshError="1"/>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row r="48">
          <cell r="E48">
            <v>0</v>
          </cell>
        </row>
      </sheetData>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refreshError="1"/>
      <sheetData sheetId="334" refreshError="1"/>
      <sheetData sheetId="335" refreshError="1"/>
      <sheetData sheetId="336" refreshError="1"/>
    </sheetDataSet>
  </externalBook>
</externalLink>
</file>

<file path=xl/externalLinks/externalLink2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2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2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APU"/>
      <sheetName val="Resumen_APU"/>
      <sheetName val="SALARIOS"/>
      <sheetName val="ITEMS"/>
      <sheetName val="TARIFAS"/>
      <sheetName val="Hoja3"/>
    </sheetNames>
    <sheetDataSet>
      <sheetData sheetId="0" refreshError="1">
        <row r="74">
          <cell r="E74">
            <v>0.06</v>
          </cell>
        </row>
      </sheetData>
      <sheetData sheetId="1" refreshError="1"/>
      <sheetData sheetId="2" refreshError="1"/>
      <sheetData sheetId="3" refreshError="1"/>
      <sheetData sheetId="4" refreshError="1"/>
      <sheetData sheetId="5" refreshError="1"/>
    </sheetDataSet>
  </externalBook>
</externalLink>
</file>

<file path=xl/externalLinks/externalLink2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2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RMENIA-CLUB DE TIRO"/>
      <sheetName val="INTERS.CIRCASIA1"/>
      <sheetName val="PUENTE CIRCACIA1"/>
      <sheetName val="INTERS. CIRCASIA 2"/>
      <sheetName val="INTERS.SALENTO"/>
      <sheetName val="PTE.SALENTO"/>
      <sheetName val="INTERSEC.FILANDIA"/>
      <sheetName val="PTE BOLILLOS"/>
      <sheetName val="PTE.BARROBLANCO"/>
      <sheetName val="PTE BARBAS"/>
      <sheetName val="PTE. CLUB DE TIRO"/>
      <sheetName val="INTERS.C.DE TIRO"/>
      <sheetName val="CONST.VARIANTE SUR"/>
      <sheetName val="PTE. LA CONDINA"/>
      <sheetName val="PTE.INTERS.ALTAGRACIA"/>
      <sheetName val="PTE.INTERS.ALCALA"/>
      <sheetName val="PTE. CONSOTA"/>
      <sheetName val="INTERS.CONSOTA"/>
      <sheetName val="INTERS.EL POLLO"/>
      <sheetName val="PTE.EL POLLO"/>
      <sheetName val="FORMATO"/>
      <sheetName val="CRITERIOS"/>
      <sheetName val="ARMENIA-CLUB DE TIRO (2)"/>
      <sheetName val="ARMENIA-CLUB_DE_TIRO"/>
      <sheetName val="INTERS_CIRCASIA1"/>
      <sheetName val="PUENTE_CIRCACIA1"/>
      <sheetName val="INTERS__CIRCASIA_2"/>
      <sheetName val="INTERS_SALENTO"/>
      <sheetName val="PTE_SALENTO"/>
      <sheetName val="INTERSEC_FILANDIA"/>
      <sheetName val="PTE_BOLILLOS"/>
      <sheetName val="PTE_BARROBLANCO"/>
      <sheetName val="PTE_BARBAS"/>
      <sheetName val="PTE__CLUB_DE_TIRO"/>
      <sheetName val="INTERS_C_DE_TIRO"/>
      <sheetName val="CONST_VARIANTE_SUR"/>
      <sheetName val="PTE__LA_CONDINA"/>
      <sheetName val="PTE_INTERS_ALTAGRACIA"/>
      <sheetName val="PTE_INTERS_ALCALA"/>
      <sheetName val="PTE__CONSOTA"/>
      <sheetName val="INTERS_CONSOTA"/>
      <sheetName val="INTERS_EL_POLLO"/>
      <sheetName val="PTE_EL_POLLO"/>
      <sheetName val="ARMENIA-CLUB_DE_TIRO_(2)"/>
      <sheetName val="Resumen_APU"/>
      <sheetName val="Resumen APU"/>
      <sheetName val="ARMENIA_CLUB DE TIRO"/>
      <sheetName val="Mes a Mes"/>
      <sheetName val="ARMENIA_CLUB_DE_TIRO"/>
      <sheetName val="Mes_a_Mes"/>
    </sheetNames>
    <sheetDataSet>
      <sheetData sheetId="0" refreshError="1">
        <row r="59">
          <cell r="A59">
            <v>1</v>
          </cell>
          <cell r="B59">
            <v>32.4</v>
          </cell>
          <cell r="C59">
            <v>32</v>
          </cell>
          <cell r="E59" t="str">
            <v>Concreto clase D (f´c= 210 kg/cm2)</v>
          </cell>
          <cell r="I59" t="str">
            <v>m3</v>
          </cell>
          <cell r="J59">
            <v>250437</v>
          </cell>
          <cell r="K59">
            <v>14220</v>
          </cell>
          <cell r="L59">
            <v>3561214140</v>
          </cell>
          <cell r="M59">
            <v>11102.889999999998</v>
          </cell>
          <cell r="N59">
            <v>2780574462.9299994</v>
          </cell>
          <cell r="O59">
            <v>780639677.07000065</v>
          </cell>
          <cell r="P59">
            <v>0.11339074018695279</v>
          </cell>
          <cell r="Q59">
            <v>9.3521061616970186E-2</v>
          </cell>
        </row>
        <row r="60">
          <cell r="A60">
            <v>3</v>
          </cell>
          <cell r="F60" t="str">
            <v>Boxcolvert  1.0 x 1.0</v>
          </cell>
          <cell r="G60">
            <v>1.8</v>
          </cell>
          <cell r="H60" t="str">
            <v>m3/ml</v>
          </cell>
        </row>
        <row r="61">
          <cell r="A61">
            <v>3</v>
          </cell>
          <cell r="F61" t="str">
            <v>Boxcolvert 3.0 x 3.0</v>
          </cell>
          <cell r="G61">
            <v>4.9000000000000004</v>
          </cell>
          <cell r="H61" t="str">
            <v>m3/ml</v>
          </cell>
        </row>
        <row r="62">
          <cell r="A62">
            <v>3</v>
          </cell>
          <cell r="F62" t="str">
            <v>Muros</v>
          </cell>
        </row>
        <row r="63">
          <cell r="A63">
            <v>3</v>
          </cell>
          <cell r="F63" t="str">
            <v>Sardineles (separador )</v>
          </cell>
          <cell r="G63">
            <v>0.12</v>
          </cell>
          <cell r="H63" t="str">
            <v>m2/ml</v>
          </cell>
        </row>
        <row r="64">
          <cell r="A64">
            <v>1</v>
          </cell>
          <cell r="B64">
            <v>32.6</v>
          </cell>
          <cell r="C64">
            <v>32</v>
          </cell>
          <cell r="E64" t="str">
            <v>Concreto clase F (f´c= 140 kg/cm2)</v>
          </cell>
          <cell r="I64" t="str">
            <v>m3</v>
          </cell>
          <cell r="J64">
            <v>222321</v>
          </cell>
          <cell r="K64">
            <v>15700</v>
          </cell>
          <cell r="L64">
            <v>3490439700</v>
          </cell>
          <cell r="M64">
            <v>2464.58</v>
          </cell>
          <cell r="N64">
            <v>547927890.17999995</v>
          </cell>
          <cell r="O64">
            <v>2942511809.8200002</v>
          </cell>
          <cell r="P64">
            <v>0.11113724859042749</v>
          </cell>
          <cell r="Q64">
            <v>1.842885298068361E-2</v>
          </cell>
        </row>
        <row r="65">
          <cell r="A65">
            <v>3</v>
          </cell>
          <cell r="F65" t="str">
            <v>Pocetas</v>
          </cell>
          <cell r="G65">
            <v>3.2</v>
          </cell>
          <cell r="H65" t="str">
            <v>m3</v>
          </cell>
        </row>
        <row r="66">
          <cell r="A66">
            <v>3</v>
          </cell>
          <cell r="F66" t="str">
            <v>Cabezales y aletas</v>
          </cell>
          <cell r="G66">
            <v>9.1999999999999993</v>
          </cell>
          <cell r="H66" t="str">
            <v>m3</v>
          </cell>
        </row>
        <row r="67">
          <cell r="A67">
            <v>3</v>
          </cell>
          <cell r="F67" t="str">
            <v>Atraque de tuberia</v>
          </cell>
          <cell r="G67">
            <v>1.5</v>
          </cell>
          <cell r="H67" t="str">
            <v>m3/alc</v>
          </cell>
        </row>
        <row r="68">
          <cell r="A68">
            <v>3</v>
          </cell>
          <cell r="F68" t="str">
            <v>Pasamanos sobre muros</v>
          </cell>
          <cell r="G68">
            <v>0.27</v>
          </cell>
          <cell r="H68" t="str">
            <v>m3/ml</v>
          </cell>
        </row>
        <row r="69">
          <cell r="A69">
            <v>3</v>
          </cell>
          <cell r="F69" t="str">
            <v>Retorno armenia</v>
          </cell>
          <cell r="G69">
            <v>0.17</v>
          </cell>
          <cell r="H69" t="str">
            <v>m2</v>
          </cell>
        </row>
        <row r="70">
          <cell r="A70">
            <v>1</v>
          </cell>
          <cell r="B70">
            <v>32.700000000000003</v>
          </cell>
          <cell r="C70">
            <v>32</v>
          </cell>
          <cell r="E70" t="str">
            <v>Concreto clase G (f´c= 140 kg/cm2)</v>
          </cell>
          <cell r="I70" t="str">
            <v>m3</v>
          </cell>
          <cell r="J70">
            <v>161716</v>
          </cell>
          <cell r="K70">
            <v>3850</v>
          </cell>
          <cell r="L70">
            <v>622606600</v>
          </cell>
          <cell r="M70">
            <v>1379.8200000000002</v>
          </cell>
          <cell r="N70">
            <v>223138971.12000003</v>
          </cell>
          <cell r="O70">
            <v>399467628.88</v>
          </cell>
          <cell r="P70">
            <v>1.9824088202480866E-2</v>
          </cell>
          <cell r="Q70">
            <v>7.5049935707426543E-3</v>
          </cell>
        </row>
        <row r="71">
          <cell r="A71">
            <v>3</v>
          </cell>
          <cell r="F71" t="str">
            <v>Muros</v>
          </cell>
        </row>
        <row r="72">
          <cell r="A72">
            <v>1</v>
          </cell>
          <cell r="B72">
            <v>33.299999999999997</v>
          </cell>
          <cell r="C72">
            <v>33</v>
          </cell>
          <cell r="E72" t="str">
            <v>Acero de Refuerzo</v>
          </cell>
          <cell r="I72" t="str">
            <v>kg</v>
          </cell>
          <cell r="J72">
            <v>1302</v>
          </cell>
          <cell r="K72">
            <v>1054720</v>
          </cell>
          <cell r="L72">
            <v>1373245440</v>
          </cell>
          <cell r="M72">
            <v>314944.39999999997</v>
          </cell>
          <cell r="N72">
            <v>410057608.79999995</v>
          </cell>
          <cell r="O72">
            <v>963187831.20000005</v>
          </cell>
          <cell r="P72">
            <v>4.3724783396473225E-2</v>
          </cell>
          <cell r="Q72">
            <v>1.3791762605300776E-2</v>
          </cell>
        </row>
        <row r="73">
          <cell r="A73">
            <v>3</v>
          </cell>
          <cell r="F73" t="str">
            <v>box coultvert 1 x 1.</v>
          </cell>
          <cell r="G73">
            <v>99</v>
          </cell>
          <cell r="H73" t="str">
            <v>Kg/m3</v>
          </cell>
        </row>
        <row r="74">
          <cell r="A74">
            <v>3</v>
          </cell>
          <cell r="F74" t="str">
            <v>Boxcolvert 3x3</v>
          </cell>
          <cell r="G74">
            <v>310</v>
          </cell>
          <cell r="H74" t="str">
            <v>Kg/Ml</v>
          </cell>
        </row>
        <row r="75">
          <cell r="A75">
            <v>3</v>
          </cell>
          <cell r="F75" t="str">
            <v>Muros</v>
          </cell>
          <cell r="G75">
            <v>40</v>
          </cell>
          <cell r="H75" t="str">
            <v>Kg/m3</v>
          </cell>
        </row>
        <row r="76">
          <cell r="A76">
            <v>3</v>
          </cell>
          <cell r="F76" t="str">
            <v>Pasamanos sobre muros</v>
          </cell>
          <cell r="G76">
            <v>20.8</v>
          </cell>
          <cell r="H76" t="str">
            <v>Kg/Ml</v>
          </cell>
        </row>
        <row r="77">
          <cell r="A77">
            <v>3</v>
          </cell>
          <cell r="F77" t="str">
            <v>Sardineles (separador )</v>
          </cell>
          <cell r="G77">
            <v>15</v>
          </cell>
          <cell r="H77" t="str">
            <v>Kg/m3</v>
          </cell>
        </row>
        <row r="78">
          <cell r="A78">
            <v>3</v>
          </cell>
          <cell r="F78" t="str">
            <v>Pocetas</v>
          </cell>
          <cell r="G78">
            <v>35</v>
          </cell>
          <cell r="H78" t="str">
            <v>Kg/Un</v>
          </cell>
        </row>
        <row r="79">
          <cell r="B79">
            <v>35</v>
          </cell>
          <cell r="C79">
            <v>35</v>
          </cell>
          <cell r="E79" t="str">
            <v>Mampostería de piedra</v>
          </cell>
          <cell r="I79" t="str">
            <v>m3</v>
          </cell>
          <cell r="J79">
            <v>129360</v>
          </cell>
          <cell r="K79">
            <v>575</v>
          </cell>
          <cell r="L79">
            <v>74382000</v>
          </cell>
          <cell r="M79">
            <v>575</v>
          </cell>
          <cell r="N79">
            <v>74382000</v>
          </cell>
          <cell r="O79">
            <v>0</v>
          </cell>
          <cell r="P79">
            <v>2.3683580107839073E-3</v>
          </cell>
          <cell r="Q79">
            <v>2.5017433260403933E-3</v>
          </cell>
        </row>
        <row r="80">
          <cell r="A80">
            <v>1</v>
          </cell>
          <cell r="B80">
            <v>40.299999999999997</v>
          </cell>
          <cell r="C80">
            <v>40</v>
          </cell>
          <cell r="E80" t="str">
            <v>Tubería de diámetro 0,90 m.</v>
          </cell>
          <cell r="I80" t="str">
            <v>ml</v>
          </cell>
          <cell r="J80">
            <v>202224</v>
          </cell>
          <cell r="K80">
            <v>1320</v>
          </cell>
          <cell r="L80">
            <v>266935680</v>
          </cell>
          <cell r="M80">
            <v>2670</v>
          </cell>
          <cell r="N80">
            <v>539938080</v>
          </cell>
          <cell r="O80">
            <v>-273002400</v>
          </cell>
          <cell r="P80">
            <v>8.4993581255149043E-3</v>
          </cell>
          <cell r="Q80">
            <v>1.8160125945995857E-2</v>
          </cell>
        </row>
        <row r="81">
          <cell r="A81">
            <v>3</v>
          </cell>
          <cell r="F81" t="str">
            <v xml:space="preserve">Longitud promedio  </v>
          </cell>
          <cell r="G81">
            <v>15</v>
          </cell>
          <cell r="H81" t="str">
            <v>ml/alc</v>
          </cell>
        </row>
        <row r="82">
          <cell r="A82">
            <v>1</v>
          </cell>
          <cell r="B82">
            <v>43.4</v>
          </cell>
          <cell r="C82">
            <v>43</v>
          </cell>
          <cell r="D82" t="str">
            <v>43P</v>
          </cell>
          <cell r="E82" t="str">
            <v>Cuneta revestida en concreto</v>
          </cell>
          <cell r="I82" t="str">
            <v>m3</v>
          </cell>
          <cell r="J82">
            <v>177243</v>
          </cell>
          <cell r="K82">
            <v>3415</v>
          </cell>
          <cell r="L82">
            <v>605284845</v>
          </cell>
          <cell r="M82">
            <v>5583.6</v>
          </cell>
          <cell r="N82">
            <v>989654014.80000007</v>
          </cell>
          <cell r="O82">
            <v>-384369169.80000007</v>
          </cell>
          <cell r="P82">
            <v>1.9272555342177485E-2</v>
          </cell>
          <cell r="Q82">
            <v>3.3285745564988582E-2</v>
          </cell>
        </row>
        <row r="83">
          <cell r="A83">
            <v>3</v>
          </cell>
          <cell r="F83" t="str">
            <v>Sección</v>
          </cell>
          <cell r="G83">
            <v>0.16500000000000001</v>
          </cell>
          <cell r="H83" t="str">
            <v>m2</v>
          </cell>
        </row>
        <row r="84">
          <cell r="A84">
            <v>3</v>
          </cell>
          <cell r="F84" t="str">
            <v>Retornos</v>
          </cell>
          <cell r="G84">
            <v>0.16500000000000001</v>
          </cell>
          <cell r="H84" t="str">
            <v>m2</v>
          </cell>
        </row>
        <row r="85">
          <cell r="A85">
            <v>1</v>
          </cell>
          <cell r="B85">
            <v>45.3</v>
          </cell>
          <cell r="C85">
            <v>45</v>
          </cell>
          <cell r="D85" t="str">
            <v>45P</v>
          </cell>
          <cell r="E85" t="str">
            <v>Geotextil</v>
          </cell>
          <cell r="I85" t="str">
            <v>m2</v>
          </cell>
          <cell r="J85">
            <v>1808</v>
          </cell>
          <cell r="K85">
            <v>187420</v>
          </cell>
          <cell r="L85">
            <v>338855360</v>
          </cell>
          <cell r="M85">
            <v>196127.1</v>
          </cell>
          <cell r="N85">
            <v>354597796.80000001</v>
          </cell>
          <cell r="O85">
            <v>-15742436.800000012</v>
          </cell>
          <cell r="P85">
            <v>1.0789314704539603E-2</v>
          </cell>
          <cell r="Q85">
            <v>1.1926442843336122E-2</v>
          </cell>
        </row>
        <row r="86">
          <cell r="A86">
            <v>3</v>
          </cell>
          <cell r="F86" t="str">
            <v>Filtro lateral</v>
          </cell>
          <cell r="G86">
            <v>3.85</v>
          </cell>
          <cell r="H86" t="str">
            <v>m2</v>
          </cell>
        </row>
        <row r="87">
          <cell r="A87">
            <v>3</v>
          </cell>
          <cell r="F87" t="str">
            <v>Filtro central</v>
          </cell>
          <cell r="G87">
            <v>3.5</v>
          </cell>
          <cell r="H87" t="str">
            <v>m2</v>
          </cell>
        </row>
        <row r="88">
          <cell r="A88">
            <v>3</v>
          </cell>
          <cell r="F88" t="str">
            <v>Espaldón Muros</v>
          </cell>
        </row>
        <row r="89">
          <cell r="A89">
            <v>3</v>
          </cell>
          <cell r="F89" t="str">
            <v>Terraplenes</v>
          </cell>
          <cell r="H89" t="str">
            <v>m2/km</v>
          </cell>
        </row>
        <row r="90">
          <cell r="A90">
            <v>1</v>
          </cell>
          <cell r="B90">
            <v>45.4</v>
          </cell>
          <cell r="C90">
            <v>45</v>
          </cell>
          <cell r="D90" t="str">
            <v>45P</v>
          </cell>
          <cell r="E90" t="str">
            <v>Material filtrante</v>
          </cell>
          <cell r="I90" t="str">
            <v>m3</v>
          </cell>
          <cell r="J90">
            <v>35244</v>
          </cell>
          <cell r="K90">
            <v>35215</v>
          </cell>
          <cell r="L90">
            <v>1241117460</v>
          </cell>
          <cell r="M90">
            <v>30160.920000000002</v>
          </cell>
          <cell r="N90">
            <v>1062991464.48</v>
          </cell>
          <cell r="O90">
            <v>178125995.51999998</v>
          </cell>
          <cell r="P90">
            <v>3.9517766108934628E-2</v>
          </cell>
          <cell r="Q90">
            <v>3.5752356778531683E-2</v>
          </cell>
        </row>
        <row r="91">
          <cell r="A91">
            <v>3</v>
          </cell>
          <cell r="F91" t="str">
            <v>Filtro lateral</v>
          </cell>
          <cell r="G91">
            <v>0.72</v>
          </cell>
          <cell r="H91" t="str">
            <v>m2</v>
          </cell>
        </row>
        <row r="92">
          <cell r="A92">
            <v>3</v>
          </cell>
          <cell r="F92" t="str">
            <v>Filtro central</v>
          </cell>
          <cell r="G92">
            <v>0.6</v>
          </cell>
          <cell r="H92" t="str">
            <v>m2</v>
          </cell>
        </row>
        <row r="93">
          <cell r="A93">
            <v>3</v>
          </cell>
          <cell r="F93" t="str">
            <v>Espaldon de muros</v>
          </cell>
          <cell r="G93">
            <v>0.2</v>
          </cell>
          <cell r="H93" t="str">
            <v>m</v>
          </cell>
        </row>
        <row r="94">
          <cell r="A94">
            <v>1</v>
          </cell>
          <cell r="B94">
            <v>54</v>
          </cell>
          <cell r="D94" t="str">
            <v>54p</v>
          </cell>
          <cell r="E94" t="str">
            <v>Drenes horizontales</v>
          </cell>
          <cell r="I94" t="str">
            <v>ml</v>
          </cell>
          <cell r="J94">
            <v>158620</v>
          </cell>
          <cell r="K94">
            <v>6160</v>
          </cell>
          <cell r="L94">
            <v>977099200</v>
          </cell>
          <cell r="M94">
            <v>6160</v>
          </cell>
          <cell r="N94">
            <v>977099200</v>
          </cell>
          <cell r="O94">
            <v>0</v>
          </cell>
          <cell r="P94">
            <v>3.1111300014123672E-2</v>
          </cell>
          <cell r="Q94">
            <v>3.2863480445261051E-2</v>
          </cell>
        </row>
        <row r="95">
          <cell r="B95">
            <v>46</v>
          </cell>
          <cell r="C95">
            <v>46</v>
          </cell>
          <cell r="E95" t="str">
            <v>Cercas</v>
          </cell>
          <cell r="I95" t="str">
            <v>ml</v>
          </cell>
          <cell r="J95">
            <v>8925</v>
          </cell>
          <cell r="K95">
            <v>33160</v>
          </cell>
          <cell r="L95">
            <v>295953000</v>
          </cell>
          <cell r="M95">
            <v>33160</v>
          </cell>
          <cell r="N95">
            <v>295953000</v>
          </cell>
          <cell r="O95">
            <v>0</v>
          </cell>
          <cell r="P95">
            <v>9.4232832992596285E-3</v>
          </cell>
          <cell r="Q95">
            <v>9.9540001959026701E-3</v>
          </cell>
        </row>
        <row r="96">
          <cell r="B96">
            <v>47.1</v>
          </cell>
          <cell r="C96">
            <v>47</v>
          </cell>
          <cell r="D96" t="str">
            <v>47P</v>
          </cell>
          <cell r="E96" t="str">
            <v>Defensas metálicas</v>
          </cell>
          <cell r="I96" t="str">
            <v>ml</v>
          </cell>
          <cell r="J96">
            <v>69960</v>
          </cell>
          <cell r="K96">
            <v>1210</v>
          </cell>
          <cell r="L96">
            <v>84651600</v>
          </cell>
          <cell r="M96">
            <v>1210</v>
          </cell>
          <cell r="N96">
            <v>84651600</v>
          </cell>
          <cell r="O96">
            <v>0</v>
          </cell>
          <cell r="P96">
            <v>2.6953469251388106E-3</v>
          </cell>
          <cell r="Q96">
            <v>2.8471481721201492E-3</v>
          </cell>
        </row>
        <row r="97">
          <cell r="B97">
            <v>47.2</v>
          </cell>
          <cell r="C97">
            <v>47</v>
          </cell>
          <cell r="D97" t="str">
            <v>47P</v>
          </cell>
          <cell r="E97" t="str">
            <v>Terminales para defensas metálicas</v>
          </cell>
          <cell r="I97" t="str">
            <v>u</v>
          </cell>
          <cell r="J97">
            <v>36511</v>
          </cell>
          <cell r="K97">
            <v>20</v>
          </cell>
          <cell r="L97">
            <v>730220</v>
          </cell>
          <cell r="M97">
            <v>20</v>
          </cell>
          <cell r="N97">
            <v>730220</v>
          </cell>
          <cell r="O97">
            <v>0</v>
          </cell>
          <cell r="P97">
            <v>2.3250549684528847E-5</v>
          </cell>
          <cell r="Q97">
            <v>2.4560014674803258E-5</v>
          </cell>
        </row>
        <row r="98">
          <cell r="B98">
            <v>49</v>
          </cell>
          <cell r="E98" t="str">
            <v>Empradización</v>
          </cell>
          <cell r="I98" t="str">
            <v>m2</v>
          </cell>
          <cell r="J98">
            <v>2765</v>
          </cell>
          <cell r="K98">
            <v>343740</v>
          </cell>
          <cell r="L98">
            <v>950441100</v>
          </cell>
          <cell r="M98">
            <v>343740</v>
          </cell>
          <cell r="N98">
            <v>950441100</v>
          </cell>
          <cell r="O98">
            <v>0</v>
          </cell>
          <cell r="P98">
            <v>3.0262493519443798E-2</v>
          </cell>
          <cell r="Q98">
            <v>3.1966869386672717E-2</v>
          </cell>
        </row>
        <row r="99">
          <cell r="A99">
            <v>1</v>
          </cell>
          <cell r="B99">
            <v>50</v>
          </cell>
          <cell r="C99">
            <v>50</v>
          </cell>
          <cell r="E99" t="str">
            <v>Gaviones</v>
          </cell>
          <cell r="I99" t="str">
            <v>m3</v>
          </cell>
          <cell r="J99">
            <v>69630</v>
          </cell>
          <cell r="K99">
            <v>5000</v>
          </cell>
          <cell r="L99">
            <v>348150000</v>
          </cell>
          <cell r="M99">
            <v>5000</v>
          </cell>
          <cell r="N99">
            <v>348150000</v>
          </cell>
          <cell r="O99">
            <v>0</v>
          </cell>
          <cell r="P99">
            <v>1.1085260432018731E-2</v>
          </cell>
          <cell r="Q99">
            <v>1.1709579454181964E-2</v>
          </cell>
        </row>
        <row r="100">
          <cell r="B100">
            <v>51</v>
          </cell>
          <cell r="D100" t="str">
            <v>51P</v>
          </cell>
          <cell r="E100" t="str">
            <v>Suministro e instalación de señales verticales</v>
          </cell>
          <cell r="I100" t="str">
            <v>u</v>
          </cell>
          <cell r="J100">
            <v>130205</v>
          </cell>
          <cell r="K100">
            <v>188</v>
          </cell>
          <cell r="L100">
            <v>24478540</v>
          </cell>
          <cell r="M100">
            <v>188</v>
          </cell>
          <cell r="N100">
            <v>24478540</v>
          </cell>
          <cell r="O100">
            <v>0</v>
          </cell>
          <cell r="P100">
            <v>7.7940827486884328E-4</v>
          </cell>
          <cell r="Q100">
            <v>8.2330434885070046E-4</v>
          </cell>
        </row>
        <row r="101">
          <cell r="E101" t="str">
            <v>Suministro e instalación de señales informativas</v>
          </cell>
          <cell r="I101" t="str">
            <v>u</v>
          </cell>
          <cell r="J101">
            <v>307692</v>
          </cell>
          <cell r="K101">
            <v>46</v>
          </cell>
          <cell r="L101">
            <v>14153832</v>
          </cell>
          <cell r="M101">
            <v>46</v>
          </cell>
          <cell r="N101">
            <v>14153832</v>
          </cell>
          <cell r="O101">
            <v>0</v>
          </cell>
          <cell r="P101">
            <v>4.5066469576630918E-4</v>
          </cell>
          <cell r="Q101">
            <v>4.7604601575511481E-4</v>
          </cell>
        </row>
        <row r="102">
          <cell r="B102">
            <v>51.1</v>
          </cell>
          <cell r="D102" t="str">
            <v>51P1</v>
          </cell>
          <cell r="E102" t="str">
            <v>Delineadores de ruta</v>
          </cell>
          <cell r="I102" t="str">
            <v>u</v>
          </cell>
          <cell r="J102">
            <v>130205</v>
          </cell>
          <cell r="K102">
            <v>390</v>
          </cell>
          <cell r="L102">
            <v>50779950</v>
          </cell>
          <cell r="M102">
            <v>390</v>
          </cell>
          <cell r="N102">
            <v>50779950</v>
          </cell>
          <cell r="O102">
            <v>0</v>
          </cell>
          <cell r="P102">
            <v>1.6168575914832387E-3</v>
          </cell>
          <cell r="Q102">
            <v>1.7079185960200702E-3</v>
          </cell>
        </row>
        <row r="103">
          <cell r="B103">
            <v>51.2</v>
          </cell>
          <cell r="D103" t="str">
            <v>51P2</v>
          </cell>
          <cell r="E103" t="str">
            <v>Suministro e instalación de tachas reflectivas</v>
          </cell>
          <cell r="I103" t="str">
            <v>u</v>
          </cell>
          <cell r="J103">
            <v>7920</v>
          </cell>
          <cell r="K103">
            <v>9420</v>
          </cell>
          <cell r="L103">
            <v>74606400</v>
          </cell>
          <cell r="M103">
            <v>9420</v>
          </cell>
          <cell r="N103">
            <v>74606400</v>
          </cell>
          <cell r="O103">
            <v>0</v>
          </cell>
          <cell r="P103">
            <v>2.375503012768526E-3</v>
          </cell>
          <cell r="Q103">
            <v>2.5092907327028042E-3</v>
          </cell>
        </row>
        <row r="104">
          <cell r="E104" t="str">
            <v>Vallas de señalización</v>
          </cell>
          <cell r="I104" t="str">
            <v>u</v>
          </cell>
          <cell r="J104">
            <v>3200001</v>
          </cell>
          <cell r="K104">
            <v>2</v>
          </cell>
          <cell r="L104">
            <v>6400002</v>
          </cell>
          <cell r="M104">
            <v>2</v>
          </cell>
          <cell r="N104">
            <v>6400002</v>
          </cell>
          <cell r="O104">
            <v>0</v>
          </cell>
          <cell r="P104">
            <v>2.0377908641516801E-4</v>
          </cell>
          <cell r="Q104">
            <v>2.1525587225599161E-4</v>
          </cell>
        </row>
        <row r="105">
          <cell r="E105" t="str">
            <v>Translado de postes</v>
          </cell>
          <cell r="I105" t="str">
            <v>u</v>
          </cell>
          <cell r="J105">
            <v>296604</v>
          </cell>
          <cell r="K105">
            <v>238</v>
          </cell>
          <cell r="L105">
            <v>70591752</v>
          </cell>
          <cell r="M105">
            <v>238</v>
          </cell>
          <cell r="N105">
            <v>70591752</v>
          </cell>
          <cell r="O105">
            <v>0</v>
          </cell>
          <cell r="P105">
            <v>2.2476747243213532E-3</v>
          </cell>
          <cell r="Q105">
            <v>2.3742631878612913E-3</v>
          </cell>
        </row>
        <row r="106">
          <cell r="E106" t="str">
            <v>Retiro de señales existentes</v>
          </cell>
          <cell r="I106" t="str">
            <v>u</v>
          </cell>
          <cell r="J106">
            <v>15563</v>
          </cell>
          <cell r="K106">
            <v>264</v>
          </cell>
          <cell r="L106">
            <v>4108632</v>
          </cell>
          <cell r="M106">
            <v>264</v>
          </cell>
          <cell r="N106">
            <v>4108632</v>
          </cell>
          <cell r="O106">
            <v>0</v>
          </cell>
          <cell r="P106">
            <v>1.3082078339602464E-4</v>
          </cell>
          <cell r="Q106">
            <v>1.381885763377698E-4</v>
          </cell>
        </row>
        <row r="107">
          <cell r="B107">
            <v>55.1</v>
          </cell>
          <cell r="D107" t="str">
            <v>55P</v>
          </cell>
          <cell r="E107" t="str">
            <v>Líneas de demarcación continua</v>
          </cell>
          <cell r="I107" t="str">
            <v>ml</v>
          </cell>
          <cell r="J107">
            <v>1198</v>
          </cell>
          <cell r="K107">
            <v>61200</v>
          </cell>
          <cell r="L107">
            <v>73317600</v>
          </cell>
          <cell r="M107">
            <v>61200</v>
          </cell>
          <cell r="N107">
            <v>73317600</v>
          </cell>
          <cell r="O107">
            <v>0</v>
          </cell>
          <cell r="P107">
            <v>2.3344670120654214E-3</v>
          </cell>
          <cell r="Q107">
            <v>2.4659435949732343E-3</v>
          </cell>
        </row>
        <row r="108">
          <cell r="B108">
            <v>55.2</v>
          </cell>
          <cell r="D108" t="str">
            <v>55P</v>
          </cell>
          <cell r="E108" t="str">
            <v>Líneas de demarcación discontinua</v>
          </cell>
          <cell r="I108" t="str">
            <v>ml</v>
          </cell>
          <cell r="J108">
            <v>1198</v>
          </cell>
          <cell r="K108">
            <v>32600</v>
          </cell>
          <cell r="L108">
            <v>39054800</v>
          </cell>
          <cell r="M108">
            <v>32600</v>
          </cell>
          <cell r="N108">
            <v>39054800</v>
          </cell>
          <cell r="O108">
            <v>0</v>
          </cell>
          <cell r="P108">
            <v>1.2435232776688357E-3</v>
          </cell>
          <cell r="Q108">
            <v>1.3135581894792067E-3</v>
          </cell>
        </row>
        <row r="109">
          <cell r="B109">
            <v>56</v>
          </cell>
          <cell r="E109" t="str">
            <v>Suministro e instalación de postes de kilometraje</v>
          </cell>
          <cell r="I109" t="str">
            <v>u</v>
          </cell>
          <cell r="J109">
            <v>69960</v>
          </cell>
          <cell r="K109">
            <v>29</v>
          </cell>
          <cell r="L109">
            <v>2028840</v>
          </cell>
          <cell r="M109">
            <v>29</v>
          </cell>
          <cell r="N109">
            <v>2028840</v>
          </cell>
          <cell r="O109">
            <v>0</v>
          </cell>
          <cell r="P109">
            <v>6.4599223825640906E-5</v>
          </cell>
          <cell r="Q109">
            <v>6.8237435530152339E-5</v>
          </cell>
        </row>
        <row r="110">
          <cell r="A110">
            <v>1</v>
          </cell>
          <cell r="B110">
            <v>31.1</v>
          </cell>
          <cell r="C110">
            <v>31</v>
          </cell>
          <cell r="E110" t="str">
            <v>Relleno para estructuras con material de excavación</v>
          </cell>
          <cell r="F110" t="str">
            <v>Ancho promedio</v>
          </cell>
          <cell r="G110">
            <v>1</v>
          </cell>
          <cell r="H110" t="str">
            <v>m</v>
          </cell>
          <cell r="I110" t="str">
            <v>m3</v>
          </cell>
          <cell r="J110">
            <v>7920</v>
          </cell>
          <cell r="K110">
            <v>0</v>
          </cell>
          <cell r="L110">
            <v>0</v>
          </cell>
          <cell r="M110">
            <v>7275.6000000000013</v>
          </cell>
          <cell r="N110">
            <v>57622752.000000007</v>
          </cell>
          <cell r="O110">
            <v>-57622752.000000007</v>
          </cell>
        </row>
        <row r="112">
          <cell r="A112">
            <v>1</v>
          </cell>
          <cell r="E112" t="str">
            <v>SUBTOTAL</v>
          </cell>
          <cell r="L112">
            <v>31406569303</v>
          </cell>
          <cell r="N112">
            <v>29732066925.397697</v>
          </cell>
          <cell r="O112">
            <v>1674502377.6023004</v>
          </cell>
        </row>
        <row r="113">
          <cell r="A113">
            <v>1</v>
          </cell>
          <cell r="E113" t="str">
            <v>VALOR POR KILOMETRO (EN MILLONES DE PESOS)</v>
          </cell>
        </row>
        <row r="114">
          <cell r="A114">
            <v>1</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sheetData sheetId="47" refreshError="1"/>
      <sheetData sheetId="48"/>
      <sheetData sheetId="49"/>
    </sheetDataSet>
  </externalBook>
</externalLink>
</file>

<file path=xl/externalLinks/externalLink2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2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2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t y precios"/>
      <sheetName val="Facturación"/>
      <sheetName val="ProgGastos"/>
      <sheetName val="administracion "/>
      <sheetName val="APU EXPLOTACION"/>
      <sheetName val="APU TRITURACION"/>
      <sheetName val="Cunetas2002"/>
      <sheetName val="MR41 año 2002"/>
      <sheetName val="BASE"/>
      <sheetName val="Acarreo"/>
      <sheetName val="APU EXPLANACION"/>
      <sheetName val="APU FILTROS"/>
      <sheetName val="TarifasPlena"/>
      <sheetName val="TarifPropiedad"/>
      <sheetName val="TarifasAlquiler"/>
      <sheetName val="TarifReparación"/>
      <sheetName val="ProgrEquipo"/>
      <sheetName val="CostosPropiedad"/>
      <sheetName val="CostoReparacion"/>
      <sheetName val="CostoPropi+Repar"/>
      <sheetName val="Costotalequipo"/>
      <sheetName val="Módulo1"/>
      <sheetName val="Módulo2"/>
      <sheetName val="Módulo3"/>
      <sheetName val="cant y precios (2)"/>
      <sheetName val="cant_y_precios"/>
      <sheetName val="administracion_"/>
      <sheetName val="APU_EXPLOTACION"/>
      <sheetName val="APU_TRITURACION"/>
      <sheetName val="MR41_año_2002"/>
      <sheetName val="APU_EXPLANACION"/>
      <sheetName val="APU_FILTROS"/>
      <sheetName val="cant_y_precios_(2)"/>
      <sheetName val="ARMENIA-CLUB_DE_TIRO"/>
      <sheetName val="YolombóPlan2002"/>
    </sheetNames>
    <sheetDataSet>
      <sheetData sheetId="0" refreshError="1">
        <row r="11">
          <cell r="A11">
            <v>1</v>
          </cell>
          <cell r="B11">
            <v>1</v>
          </cell>
          <cell r="C11" t="str">
            <v>EXPLANACION EN MATERIAL COMUN *</v>
          </cell>
          <cell r="E11" t="str">
            <v>m3</v>
          </cell>
          <cell r="F11">
            <v>6.0000000000000001E-3</v>
          </cell>
          <cell r="G11">
            <v>15000</v>
          </cell>
          <cell r="H11">
            <v>3746.6842899365856</v>
          </cell>
          <cell r="I11">
            <v>56200264</v>
          </cell>
          <cell r="J11">
            <v>3000</v>
          </cell>
        </row>
        <row r="12">
          <cell r="A12">
            <v>2</v>
          </cell>
          <cell r="B12">
            <v>1</v>
          </cell>
          <cell r="C12" t="str">
            <v>EXPLANACION EN ROCA</v>
          </cell>
          <cell r="E12" t="str">
            <v>m3</v>
          </cell>
          <cell r="F12">
            <v>3.0000000000000001E-3</v>
          </cell>
          <cell r="G12">
            <v>2000</v>
          </cell>
          <cell r="H12">
            <v>9687.3316298482623</v>
          </cell>
          <cell r="I12">
            <v>19374663</v>
          </cell>
          <cell r="J12">
            <v>9687.3316298482623</v>
          </cell>
        </row>
        <row r="13">
          <cell r="A13">
            <v>3</v>
          </cell>
          <cell r="B13">
            <v>1</v>
          </cell>
          <cell r="C13" t="str">
            <v>TERRAPLENES (colocación, compactación y conformación)</v>
          </cell>
          <cell r="E13" t="str">
            <v>m3</v>
          </cell>
          <cell r="F13">
            <v>3.0000000000000001E-3</v>
          </cell>
          <cell r="G13">
            <v>4000</v>
          </cell>
          <cell r="H13">
            <v>5583.384045761245</v>
          </cell>
          <cell r="I13">
            <v>22333536</v>
          </cell>
          <cell r="J13">
            <v>5000</v>
          </cell>
        </row>
        <row r="14">
          <cell r="A14">
            <v>4</v>
          </cell>
          <cell r="B14">
            <v>1</v>
          </cell>
          <cell r="C14" t="str">
            <v>CONFORMACION DE BANCA</v>
          </cell>
          <cell r="E14" t="str">
            <v>m2</v>
          </cell>
          <cell r="F14">
            <v>0</v>
          </cell>
          <cell r="G14">
            <v>1000</v>
          </cell>
          <cell r="H14">
            <v>4481.8222221307451</v>
          </cell>
          <cell r="I14">
            <v>4481822</v>
          </cell>
          <cell r="J14">
            <v>482</v>
          </cell>
        </row>
        <row r="15">
          <cell r="A15">
            <v>5</v>
          </cell>
          <cell r="B15">
            <v>2</v>
          </cell>
          <cell r="C15" t="str">
            <v>AFIRMADO</v>
          </cell>
          <cell r="E15" t="str">
            <v>m3</v>
          </cell>
          <cell r="F15">
            <v>0</v>
          </cell>
          <cell r="G15">
            <v>100</v>
          </cell>
          <cell r="H15">
            <v>22775.396898589712</v>
          </cell>
          <cell r="I15">
            <v>2277540</v>
          </cell>
          <cell r="J15">
            <v>22775.396898589712</v>
          </cell>
        </row>
        <row r="16">
          <cell r="A16">
            <v>6</v>
          </cell>
          <cell r="B16">
            <v>2</v>
          </cell>
          <cell r="C16" t="str">
            <v>BASE GRANULAR, suministro, colocación y compactación</v>
          </cell>
          <cell r="E16" t="str">
            <v>m3</v>
          </cell>
          <cell r="F16">
            <v>5.3999999999999999E-2</v>
          </cell>
          <cell r="G16">
            <v>12299</v>
          </cell>
          <cell r="H16">
            <v>32137.624427557039</v>
          </cell>
          <cell r="I16">
            <v>395260643</v>
          </cell>
          <cell r="J16">
            <v>32137.624427557039</v>
          </cell>
        </row>
        <row r="17">
          <cell r="A17">
            <v>7</v>
          </cell>
          <cell r="B17">
            <v>3</v>
          </cell>
          <cell r="C17" t="str">
            <v>ACARREO MATERIAL DE BASE GRANULAR</v>
          </cell>
          <cell r="E17" t="str">
            <v>m3-k</v>
          </cell>
          <cell r="F17">
            <v>2.7E-2</v>
          </cell>
          <cell r="G17">
            <v>307475</v>
          </cell>
          <cell r="H17">
            <v>647.7035348273414</v>
          </cell>
          <cell r="I17">
            <v>199152644</v>
          </cell>
          <cell r="J17">
            <v>647.7035348273414</v>
          </cell>
        </row>
        <row r="18">
          <cell r="A18">
            <v>8</v>
          </cell>
          <cell r="B18">
            <v>3</v>
          </cell>
          <cell r="C18" t="str">
            <v>ACARREO MAT. SOBRANTE DE LA EXPLANACION Y DERRUMBES(incluye cargue, transporte dispo y adecuación en zonas de deposito. **)</v>
          </cell>
          <cell r="E18" t="str">
            <v>m3-k</v>
          </cell>
          <cell r="F18">
            <v>1.0999999999999999E-2</v>
          </cell>
          <cell r="G18">
            <v>66000</v>
          </cell>
          <cell r="H18">
            <v>1234.045682144724</v>
          </cell>
          <cell r="I18">
            <v>81447015</v>
          </cell>
          <cell r="J18">
            <v>1234.045682144724</v>
          </cell>
        </row>
        <row r="19">
          <cell r="A19">
            <v>9</v>
          </cell>
          <cell r="B19">
            <v>4</v>
          </cell>
          <cell r="C19" t="str">
            <v>ACERO DE REFUERZO</v>
          </cell>
          <cell r="E19" t="str">
            <v>kg</v>
          </cell>
          <cell r="F19">
            <v>2.8000000000000001E-2</v>
          </cell>
          <cell r="G19">
            <v>116624</v>
          </cell>
          <cell r="H19">
            <v>1751.2722461463386</v>
          </cell>
          <cell r="I19">
            <v>204240374</v>
          </cell>
          <cell r="J19">
            <v>1751.2722461463386</v>
          </cell>
        </row>
        <row r="20">
          <cell r="A20">
            <v>10</v>
          </cell>
          <cell r="B20">
            <v>4</v>
          </cell>
          <cell r="C20" t="str">
            <v>SEÑALES VERTICALES</v>
          </cell>
          <cell r="E20" t="str">
            <v>U</v>
          </cell>
          <cell r="F20">
            <v>2E-3</v>
          </cell>
          <cell r="G20">
            <v>80</v>
          </cell>
          <cell r="H20">
            <v>167878.90337363927</v>
          </cell>
          <cell r="I20">
            <v>13430312</v>
          </cell>
          <cell r="J20">
            <v>155000</v>
          </cell>
        </row>
        <row r="21">
          <cell r="A21">
            <v>11</v>
          </cell>
          <cell r="B21">
            <v>4</v>
          </cell>
          <cell r="C21" t="str">
            <v>DEFENSAS METALICAS</v>
          </cell>
          <cell r="E21" t="str">
            <v>ml</v>
          </cell>
          <cell r="F21">
            <v>2E-3</v>
          </cell>
          <cell r="G21">
            <v>200</v>
          </cell>
          <cell r="H21">
            <v>95180.256679445447</v>
          </cell>
          <cell r="I21">
            <v>19036051</v>
          </cell>
          <cell r="J21">
            <v>90000</v>
          </cell>
        </row>
        <row r="22">
          <cell r="A22">
            <v>12</v>
          </cell>
          <cell r="B22">
            <v>4</v>
          </cell>
          <cell r="C22" t="str">
            <v>TERMINALES DE DEFENSA</v>
          </cell>
          <cell r="E22" t="str">
            <v>U</v>
          </cell>
          <cell r="F22">
            <v>0</v>
          </cell>
          <cell r="G22">
            <v>20</v>
          </cell>
          <cell r="H22">
            <v>40164.595026201445</v>
          </cell>
          <cell r="I22">
            <v>803292</v>
          </cell>
          <cell r="J22">
            <v>40164.595026201445</v>
          </cell>
        </row>
        <row r="23">
          <cell r="A23">
            <v>13</v>
          </cell>
          <cell r="B23">
            <v>6</v>
          </cell>
          <cell r="C23" t="str">
            <v>EXCAVACION EN MATERIAL COMUN</v>
          </cell>
          <cell r="E23" t="str">
            <v>m3</v>
          </cell>
          <cell r="F23">
            <v>3.0000000000000001E-3</v>
          </cell>
          <cell r="G23">
            <v>2000</v>
          </cell>
          <cell r="H23">
            <v>13707.518953632774</v>
          </cell>
          <cell r="I23">
            <v>27415038</v>
          </cell>
          <cell r="J23">
            <v>12500</v>
          </cell>
        </row>
        <row r="24">
          <cell r="A24">
            <v>14</v>
          </cell>
          <cell r="B24">
            <v>6</v>
          </cell>
          <cell r="C24" t="str">
            <v>EXCAVACION EN MATERIAL COMUN HUMEDO</v>
          </cell>
          <cell r="E24" t="str">
            <v>m3</v>
          </cell>
          <cell r="F24">
            <v>1E-3</v>
          </cell>
          <cell r="G24">
            <v>500</v>
          </cell>
          <cell r="H24">
            <v>18601.616898128395</v>
          </cell>
          <cell r="I24">
            <v>9300808</v>
          </cell>
          <cell r="J24">
            <v>18601.616898128395</v>
          </cell>
        </row>
        <row r="25">
          <cell r="A25">
            <v>15</v>
          </cell>
          <cell r="B25">
            <v>6</v>
          </cell>
          <cell r="C25" t="str">
            <v>EXCAVACION EN ROCA</v>
          </cell>
          <cell r="E25" t="str">
            <v>m3</v>
          </cell>
          <cell r="F25">
            <v>0</v>
          </cell>
          <cell r="G25">
            <v>20</v>
          </cell>
          <cell r="H25">
            <v>29738.72325363971</v>
          </cell>
          <cell r="I25">
            <v>594774</v>
          </cell>
          <cell r="J25">
            <v>29738.72325363971</v>
          </cell>
        </row>
        <row r="26">
          <cell r="A26">
            <v>16</v>
          </cell>
          <cell r="B26">
            <v>6</v>
          </cell>
          <cell r="C26" t="str">
            <v>DEMOLICION DE ESTRUCTURAS</v>
          </cell>
          <cell r="E26" t="str">
            <v>m3</v>
          </cell>
          <cell r="F26">
            <v>1E-3</v>
          </cell>
          <cell r="G26">
            <v>77</v>
          </cell>
          <cell r="H26">
            <v>91723.889368842501</v>
          </cell>
          <cell r="I26">
            <v>7062739</v>
          </cell>
          <cell r="J26">
            <v>91723.889368842501</v>
          </cell>
        </row>
        <row r="27">
          <cell r="A27">
            <v>17</v>
          </cell>
          <cell r="B27">
            <v>6</v>
          </cell>
          <cell r="C27" t="str">
            <v>LLENO ESTRUCTURAL CON MATERIAL COMUN</v>
          </cell>
          <cell r="E27" t="str">
            <v>m3</v>
          </cell>
          <cell r="F27">
            <v>0</v>
          </cell>
          <cell r="G27">
            <v>180</v>
          </cell>
          <cell r="H27">
            <v>11393.945379871207</v>
          </cell>
          <cell r="I27">
            <v>2050910</v>
          </cell>
          <cell r="J27">
            <v>11393.945379871207</v>
          </cell>
        </row>
        <row r="28">
          <cell r="A28">
            <v>18</v>
          </cell>
          <cell r="B28">
            <v>6</v>
          </cell>
          <cell r="C28" t="str">
            <v>LLENO ESTRUCTURAL CON MATERIAL GRANULAR</v>
          </cell>
          <cell r="E28" t="str">
            <v>m3</v>
          </cell>
          <cell r="F28">
            <v>8.0000000000000002E-3</v>
          </cell>
          <cell r="G28">
            <v>1953</v>
          </cell>
          <cell r="H28">
            <v>30956.180676196058</v>
          </cell>
          <cell r="I28">
            <v>60457421</v>
          </cell>
          <cell r="J28">
            <v>30000</v>
          </cell>
        </row>
        <row r="29">
          <cell r="A29">
            <v>19</v>
          </cell>
          <cell r="B29">
            <v>6</v>
          </cell>
          <cell r="C29" t="str">
            <v>FILTRO HORIZONTAL CON PERFORACIÓN MANUAL</v>
          </cell>
          <cell r="E29" t="str">
            <v>m3</v>
          </cell>
          <cell r="F29">
            <v>0</v>
          </cell>
          <cell r="G29">
            <v>10</v>
          </cell>
          <cell r="H29">
            <v>62565.581863165702</v>
          </cell>
          <cell r="I29">
            <v>625656</v>
          </cell>
          <cell r="J29">
            <v>62565.581863165702</v>
          </cell>
        </row>
        <row r="30">
          <cell r="A30">
            <v>20</v>
          </cell>
          <cell r="B30">
            <v>6</v>
          </cell>
          <cell r="C30" t="str">
            <v>FILTRO HORIZONTAL CON PERFORACIÓN MECANICA</v>
          </cell>
          <cell r="E30" t="str">
            <v>m3</v>
          </cell>
          <cell r="F30">
            <v>0</v>
          </cell>
          <cell r="G30">
            <v>10</v>
          </cell>
          <cell r="H30">
            <v>111227.4763840143</v>
          </cell>
          <cell r="I30">
            <v>1112275</v>
          </cell>
          <cell r="J30">
            <v>111227.4763840143</v>
          </cell>
        </row>
        <row r="31">
          <cell r="A31">
            <v>21</v>
          </cell>
          <cell r="B31">
            <v>6</v>
          </cell>
          <cell r="C31" t="str">
            <v>CONCRETO DE 175 kg/cm2 EN MUROS,PILAS Y ESTRIBOS</v>
          </cell>
          <cell r="E31" t="str">
            <v>m3</v>
          </cell>
          <cell r="F31">
            <v>1E-3</v>
          </cell>
          <cell r="G31">
            <v>24</v>
          </cell>
          <cell r="H31">
            <v>435226.87208223692</v>
          </cell>
          <cell r="I31">
            <v>10445445</v>
          </cell>
          <cell r="J31">
            <v>435226.87208223692</v>
          </cell>
        </row>
        <row r="32">
          <cell r="A32">
            <v>22</v>
          </cell>
          <cell r="B32">
            <v>6</v>
          </cell>
          <cell r="C32" t="str">
            <v>CONCRETO DE 210 kg/cm2 EN. ALCANTARILLAS DECAJON</v>
          </cell>
          <cell r="E32" t="str">
            <v>m3</v>
          </cell>
          <cell r="F32">
            <v>6.0000000000000001E-3</v>
          </cell>
          <cell r="G32">
            <v>86</v>
          </cell>
          <cell r="H32">
            <v>524861.66922931746</v>
          </cell>
          <cell r="I32">
            <v>45138104</v>
          </cell>
          <cell r="J32">
            <v>524861.66922931746</v>
          </cell>
        </row>
        <row r="33">
          <cell r="A33">
            <v>23</v>
          </cell>
          <cell r="B33">
            <v>6</v>
          </cell>
          <cell r="C33" t="str">
            <v>CONCRETO CICLOPEO DE 140 kg/cm2 EN  ALCANTARILLAS DE TUBO</v>
          </cell>
          <cell r="E33" t="str">
            <v>m3</v>
          </cell>
          <cell r="F33">
            <v>6.0000000000000001E-3</v>
          </cell>
          <cell r="G33">
            <v>160</v>
          </cell>
          <cell r="H33">
            <v>291022.88285403023</v>
          </cell>
          <cell r="I33">
            <v>46563661</v>
          </cell>
          <cell r="J33">
            <v>291022.88285403023</v>
          </cell>
        </row>
        <row r="34">
          <cell r="A34">
            <v>24</v>
          </cell>
          <cell r="B34">
            <v>6</v>
          </cell>
          <cell r="C34" t="str">
            <v>CONCRETO DE 140 kg/cm2 EN  MUROS DE ALCANTARILLA DE TUBO</v>
          </cell>
          <cell r="E34" t="str">
            <v>m3</v>
          </cell>
          <cell r="F34">
            <v>3.0000000000000001E-3</v>
          </cell>
          <cell r="G34">
            <v>48</v>
          </cell>
          <cell r="H34">
            <v>427113.1857378913</v>
          </cell>
          <cell r="I34">
            <v>20501433</v>
          </cell>
          <cell r="J34">
            <v>427113.1857378913</v>
          </cell>
        </row>
        <row r="35">
          <cell r="A35">
            <v>25</v>
          </cell>
          <cell r="B35">
            <v>6</v>
          </cell>
          <cell r="C35" t="str">
            <v>CONCRETO DE 140 kg/cm2 EN  FUNDACION Y ATRAQUE</v>
          </cell>
          <cell r="E35" t="str">
            <v>m3</v>
          </cell>
          <cell r="F35">
            <v>5.0000000000000001E-3</v>
          </cell>
          <cell r="G35">
            <v>120</v>
          </cell>
          <cell r="H35">
            <v>296315.38463946211</v>
          </cell>
          <cell r="I35">
            <v>35557846</v>
          </cell>
          <cell r="J35">
            <v>296315.38463946211</v>
          </cell>
        </row>
        <row r="36">
          <cell r="A36">
            <v>26</v>
          </cell>
          <cell r="B36">
            <v>6</v>
          </cell>
          <cell r="C36" t="str">
            <v>CUNETAS DE CONCRETO DE 175 kg/cm2</v>
          </cell>
          <cell r="E36" t="str">
            <v>m3</v>
          </cell>
          <cell r="F36">
            <v>5.6000000000000001E-2</v>
          </cell>
          <cell r="G36">
            <v>1563</v>
          </cell>
          <cell r="H36">
            <v>260774.52626071579</v>
          </cell>
          <cell r="I36">
            <v>407590585</v>
          </cell>
          <cell r="J36">
            <v>260774.52626071579</v>
          </cell>
        </row>
        <row r="37">
          <cell r="A37">
            <v>27</v>
          </cell>
          <cell r="B37">
            <v>6</v>
          </cell>
          <cell r="C37" t="str">
            <v>CUNETAS EN CONCRETO MR 41 Kg/cm2</v>
          </cell>
          <cell r="E37" t="str">
            <v>m3</v>
          </cell>
          <cell r="F37">
            <v>0.06</v>
          </cell>
          <cell r="G37">
            <v>1563</v>
          </cell>
          <cell r="H37">
            <v>282219.57361750572</v>
          </cell>
          <cell r="I37">
            <v>441109194</v>
          </cell>
          <cell r="J37">
            <v>282219.57361750572</v>
          </cell>
        </row>
        <row r="38">
          <cell r="A38">
            <v>28</v>
          </cell>
          <cell r="B38">
            <v>6</v>
          </cell>
          <cell r="C38" t="str">
            <v>LIMPIEZA DE OBRAS Y/O TRABAJOS ADICIONALES</v>
          </cell>
          <cell r="E38" t="str">
            <v>jornal</v>
          </cell>
          <cell r="F38">
            <v>5.0000000000000001E-3</v>
          </cell>
          <cell r="G38">
            <v>800</v>
          </cell>
          <cell r="H38">
            <v>41324.79231315021</v>
          </cell>
          <cell r="I38">
            <v>33059834</v>
          </cell>
          <cell r="J38">
            <v>41324.79231315021</v>
          </cell>
        </row>
        <row r="39">
          <cell r="A39">
            <v>29</v>
          </cell>
          <cell r="B39">
            <v>6</v>
          </cell>
          <cell r="C39" t="str">
            <v>TUBERIA DE 91 cm EN CONCRETO DE 280 kg/cm2</v>
          </cell>
          <cell r="E39" t="str">
            <v>ml</v>
          </cell>
          <cell r="F39">
            <v>7.0000000000000001E-3</v>
          </cell>
          <cell r="G39">
            <v>200</v>
          </cell>
          <cell r="H39">
            <v>276348.67843863345</v>
          </cell>
          <cell r="I39">
            <v>55269736</v>
          </cell>
          <cell r="J39">
            <v>245000</v>
          </cell>
        </row>
        <row r="40">
          <cell r="A40">
            <v>30</v>
          </cell>
          <cell r="B40">
            <v>6</v>
          </cell>
          <cell r="C40" t="str">
            <v>MATERIAL SELECCIONADO PARA FILTROS</v>
          </cell>
          <cell r="E40" t="str">
            <v>m3</v>
          </cell>
          <cell r="F40">
            <v>6.0000000000000001E-3</v>
          </cell>
          <cell r="G40">
            <v>720</v>
          </cell>
          <cell r="H40">
            <v>62181.334503887119</v>
          </cell>
          <cell r="I40">
            <v>44770561</v>
          </cell>
          <cell r="J40">
            <v>62181.334503887119</v>
          </cell>
        </row>
        <row r="41">
          <cell r="A41">
            <v>31</v>
          </cell>
          <cell r="B41">
            <v>6</v>
          </cell>
          <cell r="C41" t="str">
            <v>CONSTRUCCION DE OBRAS EN GAVIONES</v>
          </cell>
          <cell r="E41" t="str">
            <v>m3</v>
          </cell>
          <cell r="F41">
            <v>3.0000000000000001E-3</v>
          </cell>
          <cell r="G41">
            <v>200</v>
          </cell>
          <cell r="H41">
            <v>109910.92358985453</v>
          </cell>
          <cell r="I41">
            <v>21982185</v>
          </cell>
          <cell r="J41">
            <v>98000</v>
          </cell>
        </row>
        <row r="42">
          <cell r="A42">
            <v>32</v>
          </cell>
          <cell r="B42">
            <v>6</v>
          </cell>
          <cell r="C42" t="str">
            <v>ENGRAMADO</v>
          </cell>
          <cell r="E42" t="str">
            <v>m2</v>
          </cell>
          <cell r="F42">
            <v>0</v>
          </cell>
          <cell r="G42">
            <v>1000</v>
          </cell>
          <cell r="H42">
            <v>3235.7672360301622</v>
          </cell>
          <cell r="I42">
            <v>3235767</v>
          </cell>
          <cell r="J42">
            <v>3235.7672360301622</v>
          </cell>
        </row>
        <row r="43">
          <cell r="A43">
            <v>33</v>
          </cell>
          <cell r="B43">
            <v>6</v>
          </cell>
          <cell r="C43" t="str">
            <v>REVEGETALIZACIÓN</v>
          </cell>
          <cell r="E43" t="str">
            <v>m2</v>
          </cell>
          <cell r="F43">
            <v>7.0000000000000001E-3</v>
          </cell>
          <cell r="G43">
            <v>30000</v>
          </cell>
          <cell r="H43">
            <v>1747.3143074562875</v>
          </cell>
          <cell r="I43">
            <v>52419429</v>
          </cell>
          <cell r="J43">
            <v>1747.3143074562875</v>
          </cell>
        </row>
        <row r="44">
          <cell r="A44">
            <v>34</v>
          </cell>
          <cell r="B44">
            <v>6</v>
          </cell>
          <cell r="C44" t="str">
            <v>ARBOLES</v>
          </cell>
          <cell r="E44" t="str">
            <v>Un</v>
          </cell>
          <cell r="F44">
            <v>1E-3</v>
          </cell>
          <cell r="G44">
            <v>2000</v>
          </cell>
          <cell r="H44">
            <v>3080.0459377962106</v>
          </cell>
          <cell r="I44">
            <v>6160092</v>
          </cell>
          <cell r="J44">
            <v>3080.0459377962106</v>
          </cell>
        </row>
        <row r="45">
          <cell r="A45">
            <v>35</v>
          </cell>
          <cell r="B45">
            <v>6</v>
          </cell>
          <cell r="C45" t="str">
            <v>ESTACAS VIVAS</v>
          </cell>
          <cell r="E45" t="str">
            <v>un</v>
          </cell>
          <cell r="F45">
            <v>1E-3</v>
          </cell>
          <cell r="G45">
            <v>8000</v>
          </cell>
          <cell r="H45">
            <v>600.6392931880988</v>
          </cell>
          <cell r="I45">
            <v>4805114</v>
          </cell>
          <cell r="J45">
            <v>600.6392931880988</v>
          </cell>
        </row>
        <row r="46">
          <cell r="A46">
            <v>36</v>
          </cell>
          <cell r="B46">
            <v>6</v>
          </cell>
          <cell r="C46" t="str">
            <v>CERCOS EN MADERA</v>
          </cell>
          <cell r="E46" t="str">
            <v>m</v>
          </cell>
          <cell r="F46">
            <v>1E-3</v>
          </cell>
          <cell r="G46">
            <v>1000</v>
          </cell>
          <cell r="H46">
            <v>4827.3602452524983</v>
          </cell>
          <cell r="I46">
            <v>4827360</v>
          </cell>
          <cell r="J46">
            <v>4827.3602452524983</v>
          </cell>
        </row>
        <row r="47">
          <cell r="A47">
            <v>37</v>
          </cell>
          <cell r="B47">
            <v>6</v>
          </cell>
          <cell r="C47" t="str">
            <v xml:space="preserve">TRINCHOS </v>
          </cell>
          <cell r="E47" t="str">
            <v>m2</v>
          </cell>
          <cell r="F47">
            <v>2E-3</v>
          </cell>
          <cell r="G47">
            <v>1000</v>
          </cell>
          <cell r="H47">
            <v>16180.858534673329</v>
          </cell>
          <cell r="I47">
            <v>16180859</v>
          </cell>
          <cell r="J47">
            <v>16180.858534673329</v>
          </cell>
        </row>
        <row r="48">
          <cell r="A48">
            <v>38</v>
          </cell>
          <cell r="B48">
            <v>6</v>
          </cell>
          <cell r="C48" t="str">
            <v>ZANJAS DE CORONACIÓN</v>
          </cell>
          <cell r="E48" t="str">
            <v>m</v>
          </cell>
          <cell r="F48">
            <v>0</v>
          </cell>
          <cell r="G48">
            <v>200</v>
          </cell>
          <cell r="H48">
            <v>15584.263950530269</v>
          </cell>
          <cell r="I48">
            <v>3116853</v>
          </cell>
          <cell r="J48">
            <v>15584.263950530269</v>
          </cell>
        </row>
        <row r="49">
          <cell r="A49">
            <v>39</v>
          </cell>
          <cell r="B49">
            <v>8</v>
          </cell>
          <cell r="C49" t="str">
            <v>PLACAS EN CONCRETO DE 280 Kg/cm2</v>
          </cell>
          <cell r="E49" t="str">
            <v>m3</v>
          </cell>
          <cell r="F49">
            <v>0.61099999999999999</v>
          </cell>
          <cell r="G49">
            <v>15328</v>
          </cell>
          <cell r="H49">
            <v>291882.92525919026</v>
          </cell>
          <cell r="I49">
            <v>4473981478</v>
          </cell>
          <cell r="J49">
            <v>291882.92525919026</v>
          </cell>
        </row>
        <row r="50">
          <cell r="A50">
            <v>40</v>
          </cell>
          <cell r="B50">
            <v>9</v>
          </cell>
          <cell r="C50" t="str">
            <v>TELA GEOTEXTIL PARA FILTROS</v>
          </cell>
          <cell r="E50" t="str">
            <v>m2</v>
          </cell>
          <cell r="F50">
            <v>5.0000000000000001E-3</v>
          </cell>
          <cell r="G50">
            <v>3500</v>
          </cell>
          <cell r="H50">
            <v>10414.906001590516</v>
          </cell>
          <cell r="I50">
            <v>36452171</v>
          </cell>
          <cell r="J50">
            <v>10414.906001590516</v>
          </cell>
        </row>
        <row r="51">
          <cell r="A51">
            <v>41</v>
          </cell>
          <cell r="B51">
            <v>9</v>
          </cell>
          <cell r="C51" t="str">
            <v>ZANJAS DE CORONACIÓN REVESTIDAS EN MEMBRANA MERFIL</v>
          </cell>
          <cell r="E51" t="str">
            <v>ml</v>
          </cell>
          <cell r="F51">
            <v>1E-3</v>
          </cell>
          <cell r="G51">
            <v>300</v>
          </cell>
          <cell r="H51">
            <v>12280.66201958973</v>
          </cell>
          <cell r="I51">
            <v>3684199</v>
          </cell>
          <cell r="J51">
            <v>12280.66201958973</v>
          </cell>
        </row>
        <row r="52">
          <cell r="A52">
            <v>42</v>
          </cell>
          <cell r="B52">
            <v>9</v>
          </cell>
          <cell r="C52" t="str">
            <v>FILTRO EN GEODRÉN CON TUBERIA DE 4".</v>
          </cell>
          <cell r="E52" t="str">
            <v>ml</v>
          </cell>
          <cell r="F52">
            <v>4.0000000000000001E-3</v>
          </cell>
          <cell r="G52">
            <v>500</v>
          </cell>
          <cell r="H52">
            <v>57392.083443621792</v>
          </cell>
          <cell r="I52">
            <v>28696042</v>
          </cell>
          <cell r="J52">
            <v>57392.083443621792</v>
          </cell>
        </row>
        <row r="53">
          <cell r="A53">
            <v>43</v>
          </cell>
          <cell r="B53">
            <v>9</v>
          </cell>
          <cell r="C53" t="str">
            <v>CORTE Y SELLOS PARA JUNTAS LONGITUDINAL Y TRANSVERSAL (con asfalto mejorado)</v>
          </cell>
          <cell r="E53" t="str">
            <v>ml</v>
          </cell>
          <cell r="F53">
            <v>0.06</v>
          </cell>
          <cell r="G53">
            <v>45140.622211541027</v>
          </cell>
          <cell r="H53">
            <v>9679.9112066211273</v>
          </cell>
          <cell r="I53">
            <v>436957215</v>
          </cell>
          <cell r="J53">
            <v>9679.9112066211273</v>
          </cell>
        </row>
        <row r="54">
          <cell r="C54" t="str">
            <v xml:space="preserve">TOTAL </v>
          </cell>
          <cell r="I54">
            <v>7359162940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2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3837E9-58AA-41A5-9C44-6D8196DDC67C}">
  <sheetPr>
    <tabColor rgb="FF92D050"/>
  </sheetPr>
  <dimension ref="B2:Y42"/>
  <sheetViews>
    <sheetView view="pageBreakPreview" zoomScale="110" zoomScaleNormal="85" zoomScaleSheetLayoutView="110" workbookViewId="0">
      <selection activeCell="C11" sqref="C11"/>
    </sheetView>
  </sheetViews>
  <sheetFormatPr baseColWidth="10" defaultRowHeight="15.6" x14ac:dyDescent="0.3"/>
  <cols>
    <col min="1" max="1" width="2.59765625" customWidth="1"/>
    <col min="2" max="2" width="10.09765625" customWidth="1"/>
    <col min="3" max="3" width="67.09765625" customWidth="1"/>
    <col min="4" max="4" width="8.3984375" customWidth="1"/>
    <col min="5" max="5" width="5.8984375" customWidth="1"/>
    <col min="6" max="6" width="10.09765625" customWidth="1"/>
    <col min="7" max="7" width="20.69921875" style="80" customWidth="1"/>
    <col min="8" max="8" width="15" style="324" customWidth="1"/>
    <col min="9" max="9" width="8" style="80" customWidth="1"/>
    <col min="10" max="10" width="8.5" style="80" customWidth="1"/>
    <col min="11" max="11" width="20.69921875" style="80" hidden="1" customWidth="1"/>
    <col min="12" max="12" width="1.69921875" style="81" customWidth="1"/>
    <col min="13" max="13" width="6.09765625" style="80" customWidth="1"/>
    <col min="14" max="14" width="1.69921875" customWidth="1"/>
    <col min="15" max="20" width="14.5" customWidth="1"/>
    <col min="21" max="21" width="18.69921875" customWidth="1"/>
    <col min="22" max="22" width="1.09765625" customWidth="1"/>
    <col min="23" max="23" width="14.8984375" customWidth="1"/>
    <col min="25" max="25" width="15.3984375" bestFit="1" customWidth="1"/>
  </cols>
  <sheetData>
    <row r="2" spans="2:23" s="1" customFormat="1" ht="16.2" thickBot="1" x14ac:dyDescent="0.35">
      <c r="B2" s="1">
        <v>1</v>
      </c>
      <c r="C2" s="1">
        <v>2</v>
      </c>
      <c r="D2" s="1">
        <v>3</v>
      </c>
      <c r="E2" s="1">
        <v>4</v>
      </c>
      <c r="F2" s="1">
        <v>5</v>
      </c>
      <c r="G2" s="1">
        <v>6</v>
      </c>
      <c r="H2" s="320"/>
    </row>
    <row r="3" spans="2:23" ht="16.2" thickBot="1" x14ac:dyDescent="0.35">
      <c r="C3" s="526" t="s">
        <v>0</v>
      </c>
      <c r="D3" s="527"/>
      <c r="E3" s="527"/>
      <c r="F3" s="527"/>
      <c r="G3" s="527"/>
      <c r="H3" s="220"/>
      <c r="I3" s="221"/>
      <c r="J3" s="222"/>
      <c r="K3" s="255"/>
      <c r="L3" s="2"/>
      <c r="M3" s="3"/>
      <c r="O3" s="528" t="s">
        <v>1</v>
      </c>
      <c r="P3" s="529"/>
      <c r="Q3" s="529"/>
      <c r="R3" s="529"/>
      <c r="S3" s="529"/>
      <c r="T3" s="529"/>
      <c r="U3" s="530"/>
    </row>
    <row r="4" spans="2:23" ht="28.2" thickBot="1" x14ac:dyDescent="0.35">
      <c r="C4" s="4" t="s">
        <v>2</v>
      </c>
      <c r="D4" s="5" t="s">
        <v>3</v>
      </c>
      <c r="E4" s="5" t="s">
        <v>4</v>
      </c>
      <c r="F4" s="5" t="s">
        <v>5</v>
      </c>
      <c r="G4" s="307" t="s">
        <v>6</v>
      </c>
      <c r="H4" s="314" t="s">
        <v>298</v>
      </c>
      <c r="I4" s="9" t="s">
        <v>3</v>
      </c>
      <c r="J4" s="315" t="s">
        <v>299</v>
      </c>
      <c r="K4" s="256"/>
      <c r="L4" s="6"/>
      <c r="M4" s="7" t="s">
        <v>3</v>
      </c>
      <c r="O4" s="8" t="s">
        <v>7</v>
      </c>
      <c r="P4" s="9" t="s">
        <v>8</v>
      </c>
      <c r="Q4" s="9" t="s">
        <v>9</v>
      </c>
      <c r="R4" s="9" t="s">
        <v>10</v>
      </c>
      <c r="S4" s="9" t="s">
        <v>11</v>
      </c>
      <c r="T4" s="9" t="s">
        <v>12</v>
      </c>
      <c r="U4" s="10" t="s">
        <v>13</v>
      </c>
      <c r="W4" s="11" t="s">
        <v>14</v>
      </c>
    </row>
    <row r="5" spans="2:23" ht="16.2" thickBot="1" x14ac:dyDescent="0.35">
      <c r="B5" s="3" t="s">
        <v>15</v>
      </c>
      <c r="C5" s="12" t="s">
        <v>16</v>
      </c>
      <c r="D5" s="13">
        <f>SUM(D6:D12)</f>
        <v>0.46345870429963798</v>
      </c>
      <c r="E5" s="14"/>
      <c r="F5" s="14"/>
      <c r="G5" s="308">
        <f>SUM(G6:G12)</f>
        <v>266293339</v>
      </c>
      <c r="H5" s="17">
        <f>SUM(H6:H12)</f>
        <v>316889075</v>
      </c>
      <c r="I5" s="18"/>
      <c r="J5" s="19"/>
      <c r="K5" s="257"/>
      <c r="L5" s="15"/>
      <c r="M5" s="16"/>
      <c r="O5" s="17">
        <f t="shared" ref="O5:U5" si="0">SUM(O6:O12)</f>
        <v>134709219.5</v>
      </c>
      <c r="P5" s="18">
        <f t="shared" si="0"/>
        <v>131584119.5</v>
      </c>
      <c r="Q5" s="18">
        <f t="shared" si="0"/>
        <v>0</v>
      </c>
      <c r="R5" s="18">
        <f t="shared" si="0"/>
        <v>0</v>
      </c>
      <c r="S5" s="18">
        <f t="shared" si="0"/>
        <v>0</v>
      </c>
      <c r="T5" s="18">
        <f t="shared" si="0"/>
        <v>0</v>
      </c>
      <c r="U5" s="19">
        <f t="shared" si="0"/>
        <v>266293339</v>
      </c>
      <c r="W5" s="16"/>
    </row>
    <row r="6" spans="2:23" ht="16.2" thickBot="1" x14ac:dyDescent="0.35">
      <c r="B6" s="20">
        <v>1.01</v>
      </c>
      <c r="C6" s="21" t="s">
        <v>17</v>
      </c>
      <c r="D6" s="22">
        <f>(G6)/$G$37</f>
        <v>3.3796670025262855E-2</v>
      </c>
      <c r="E6" s="23" t="s">
        <v>18</v>
      </c>
      <c r="F6" s="23">
        <v>1</v>
      </c>
      <c r="G6" s="309">
        <v>19418835</v>
      </c>
      <c r="H6" s="321">
        <f>ROUND((G6*1.19),0)</f>
        <v>23108414</v>
      </c>
      <c r="I6" s="313">
        <f>H6/$H$37</f>
        <v>3.3796670540607171E-2</v>
      </c>
      <c r="J6" s="316">
        <f>+D6-I6</f>
        <v>-5.1534431583233342E-10</v>
      </c>
      <c r="K6" s="258"/>
      <c r="L6" s="24"/>
      <c r="M6" s="25"/>
      <c r="O6" s="26">
        <f>$G6*0.5</f>
        <v>9709417.5</v>
      </c>
      <c r="P6" s="27">
        <f>$G6*0.5</f>
        <v>9709417.5</v>
      </c>
      <c r="Q6" s="27"/>
      <c r="R6" s="27"/>
      <c r="S6" s="27"/>
      <c r="T6" s="27"/>
      <c r="U6" s="28">
        <f>SUM(O6:T6)</f>
        <v>19418835</v>
      </c>
      <c r="W6" s="29">
        <f t="shared" ref="W6:W36" si="1">+G6-U6</f>
        <v>0</v>
      </c>
    </row>
    <row r="7" spans="2:23" ht="16.2" thickBot="1" x14ac:dyDescent="0.35">
      <c r="B7" s="20">
        <v>1.02</v>
      </c>
      <c r="C7" s="30" t="s">
        <v>19</v>
      </c>
      <c r="D7" s="22">
        <f t="shared" ref="D7:D12" si="2">(G7)/$G$37</f>
        <v>3.3796670025262855E-2</v>
      </c>
      <c r="E7" s="23" t="s">
        <v>18</v>
      </c>
      <c r="F7" s="23">
        <v>1</v>
      </c>
      <c r="G7" s="309">
        <v>19418835</v>
      </c>
      <c r="H7" s="321">
        <f t="shared" ref="H7:H12" si="3">ROUND((G7*1.19),0)</f>
        <v>23108414</v>
      </c>
      <c r="I7" s="313">
        <f t="shared" ref="I7:I12" si="4">H7/$H$37</f>
        <v>3.3796670540607171E-2</v>
      </c>
      <c r="J7" s="316">
        <f t="shared" ref="J7:J12" si="5">+D7-I7</f>
        <v>-5.1534431583233342E-10</v>
      </c>
      <c r="K7" s="258"/>
      <c r="L7" s="24"/>
      <c r="M7" s="29"/>
      <c r="O7" s="26">
        <f t="shared" ref="O7:P12" si="6">$G7*0.5</f>
        <v>9709417.5</v>
      </c>
      <c r="P7" s="27">
        <f t="shared" si="6"/>
        <v>9709417.5</v>
      </c>
      <c r="Q7" s="27"/>
      <c r="R7" s="27"/>
      <c r="S7" s="27"/>
      <c r="T7" s="27"/>
      <c r="U7" s="28">
        <f t="shared" ref="U7:U12" si="7">SUM(O7:T7)</f>
        <v>19418835</v>
      </c>
      <c r="W7" s="29">
        <f t="shared" si="1"/>
        <v>0</v>
      </c>
    </row>
    <row r="8" spans="2:23" ht="16.2" thickBot="1" x14ac:dyDescent="0.35">
      <c r="B8" s="20">
        <v>1.03</v>
      </c>
      <c r="C8" s="30" t="s">
        <v>20</v>
      </c>
      <c r="D8" s="22">
        <f t="shared" si="2"/>
        <v>5.4389448953013377E-3</v>
      </c>
      <c r="E8" s="23" t="s">
        <v>18</v>
      </c>
      <c r="F8" s="23">
        <v>1</v>
      </c>
      <c r="G8" s="309">
        <v>3125100</v>
      </c>
      <c r="H8" s="321">
        <f t="shared" si="3"/>
        <v>3718869</v>
      </c>
      <c r="I8" s="313">
        <f t="shared" si="4"/>
        <v>5.4389448958581596E-3</v>
      </c>
      <c r="J8" s="316">
        <f t="shared" si="5"/>
        <v>-5.568219496598914E-13</v>
      </c>
      <c r="K8" s="258"/>
      <c r="L8" s="24"/>
      <c r="M8" s="29"/>
      <c r="O8" s="26">
        <f>$G8*1</f>
        <v>3125100</v>
      </c>
      <c r="P8" s="27"/>
      <c r="Q8" s="27"/>
      <c r="R8" s="27"/>
      <c r="S8" s="27"/>
      <c r="T8" s="27"/>
      <c r="U8" s="28">
        <f t="shared" si="7"/>
        <v>3125100</v>
      </c>
      <c r="W8" s="29">
        <f t="shared" si="1"/>
        <v>0</v>
      </c>
    </row>
    <row r="9" spans="2:23" ht="16.2" thickBot="1" x14ac:dyDescent="0.35">
      <c r="B9" s="20">
        <v>1.04</v>
      </c>
      <c r="C9" s="30" t="s">
        <v>21</v>
      </c>
      <c r="D9" s="22">
        <f t="shared" si="2"/>
        <v>3.3796670025262855E-2</v>
      </c>
      <c r="E9" s="23" t="s">
        <v>18</v>
      </c>
      <c r="F9" s="23">
        <v>1</v>
      </c>
      <c r="G9" s="309">
        <v>19418835</v>
      </c>
      <c r="H9" s="321">
        <f t="shared" si="3"/>
        <v>23108414</v>
      </c>
      <c r="I9" s="313">
        <f t="shared" si="4"/>
        <v>3.3796670540607171E-2</v>
      </c>
      <c r="J9" s="316">
        <f t="shared" si="5"/>
        <v>-5.1534431583233342E-10</v>
      </c>
      <c r="K9" s="258"/>
      <c r="L9" s="24"/>
      <c r="M9" s="29"/>
      <c r="O9" s="26">
        <f t="shared" si="6"/>
        <v>9709417.5</v>
      </c>
      <c r="P9" s="27">
        <f t="shared" si="6"/>
        <v>9709417.5</v>
      </c>
      <c r="Q9" s="27"/>
      <c r="R9" s="27"/>
      <c r="S9" s="27"/>
      <c r="T9" s="27"/>
      <c r="U9" s="28">
        <f t="shared" si="7"/>
        <v>19418835</v>
      </c>
      <c r="W9" s="29">
        <f t="shared" si="1"/>
        <v>0</v>
      </c>
    </row>
    <row r="10" spans="2:23" ht="16.2" thickBot="1" x14ac:dyDescent="0.35">
      <c r="B10" s="20">
        <v>1.05</v>
      </c>
      <c r="C10" s="30" t="s">
        <v>22</v>
      </c>
      <c r="D10" s="22">
        <f t="shared" si="2"/>
        <v>0.28903640927802232</v>
      </c>
      <c r="E10" s="23" t="s">
        <v>18</v>
      </c>
      <c r="F10" s="23">
        <v>1</v>
      </c>
      <c r="G10" s="309">
        <v>166074064</v>
      </c>
      <c r="H10" s="322">
        <f t="shared" si="3"/>
        <v>197628136</v>
      </c>
      <c r="I10" s="313">
        <f t="shared" si="4"/>
        <v>0.28903640907360872</v>
      </c>
      <c r="J10" s="316">
        <f t="shared" si="5"/>
        <v>2.0441359716016905E-10</v>
      </c>
      <c r="K10" s="258"/>
      <c r="L10" s="24"/>
      <c r="M10" s="29"/>
      <c r="O10" s="26">
        <f t="shared" si="6"/>
        <v>83037032</v>
      </c>
      <c r="P10" s="27">
        <f t="shared" si="6"/>
        <v>83037032</v>
      </c>
      <c r="Q10" s="27"/>
      <c r="R10" s="27"/>
      <c r="S10" s="27"/>
      <c r="T10" s="27"/>
      <c r="U10" s="28">
        <f t="shared" si="7"/>
        <v>166074064</v>
      </c>
      <c r="W10" s="29">
        <f t="shared" si="1"/>
        <v>0</v>
      </c>
    </row>
    <row r="11" spans="2:23" ht="16.2" thickBot="1" x14ac:dyDescent="0.35">
      <c r="B11" s="20">
        <v>1.06</v>
      </c>
      <c r="C11" s="30" t="s">
        <v>23</v>
      </c>
      <c r="D11" s="22">
        <f t="shared" si="2"/>
        <v>3.3796670025262855E-2</v>
      </c>
      <c r="E11" s="23" t="s">
        <v>18</v>
      </c>
      <c r="F11" s="23">
        <v>1</v>
      </c>
      <c r="G11" s="309">
        <v>19418835</v>
      </c>
      <c r="H11" s="321">
        <f t="shared" si="3"/>
        <v>23108414</v>
      </c>
      <c r="I11" s="313">
        <f t="shared" si="4"/>
        <v>3.3796670540607171E-2</v>
      </c>
      <c r="J11" s="316">
        <f t="shared" si="5"/>
        <v>-5.1534431583233342E-10</v>
      </c>
      <c r="K11" s="258"/>
      <c r="L11" s="24"/>
      <c r="M11" s="29"/>
      <c r="O11" s="26">
        <f t="shared" si="6"/>
        <v>9709417.5</v>
      </c>
      <c r="P11" s="27">
        <f t="shared" si="6"/>
        <v>9709417.5</v>
      </c>
      <c r="Q11" s="27"/>
      <c r="R11" s="27"/>
      <c r="S11" s="27"/>
      <c r="T11" s="27"/>
      <c r="U11" s="28">
        <f t="shared" si="7"/>
        <v>19418835</v>
      </c>
      <c r="W11" s="29">
        <f t="shared" si="1"/>
        <v>0</v>
      </c>
    </row>
    <row r="12" spans="2:23" ht="16.2" thickBot="1" x14ac:dyDescent="0.35">
      <c r="B12" s="20">
        <v>1.07</v>
      </c>
      <c r="C12" s="30" t="s">
        <v>24</v>
      </c>
      <c r="D12" s="22">
        <f t="shared" si="2"/>
        <v>3.3796670025262855E-2</v>
      </c>
      <c r="E12" s="23" t="s">
        <v>18</v>
      </c>
      <c r="F12" s="23">
        <v>1</v>
      </c>
      <c r="G12" s="309">
        <v>19418835</v>
      </c>
      <c r="H12" s="321">
        <f t="shared" si="3"/>
        <v>23108414</v>
      </c>
      <c r="I12" s="313">
        <f t="shared" si="4"/>
        <v>3.3796670540607171E-2</v>
      </c>
      <c r="J12" s="316">
        <f t="shared" si="5"/>
        <v>-5.1534431583233342E-10</v>
      </c>
      <c r="K12" s="258"/>
      <c r="L12" s="24"/>
      <c r="M12" s="29"/>
      <c r="O12" s="26">
        <f t="shared" si="6"/>
        <v>9709417.5</v>
      </c>
      <c r="P12" s="27">
        <f t="shared" si="6"/>
        <v>9709417.5</v>
      </c>
      <c r="Q12" s="27"/>
      <c r="R12" s="27"/>
      <c r="S12" s="27"/>
      <c r="T12" s="27"/>
      <c r="U12" s="28">
        <f t="shared" si="7"/>
        <v>19418835</v>
      </c>
      <c r="W12" s="29">
        <f t="shared" si="1"/>
        <v>0</v>
      </c>
    </row>
    <row r="13" spans="2:23" ht="16.2" thickBot="1" x14ac:dyDescent="0.35">
      <c r="B13" s="20"/>
      <c r="C13" s="12" t="s">
        <v>25</v>
      </c>
      <c r="D13" s="13">
        <f>SUM(D15:D17)</f>
        <v>0.20122008668850774</v>
      </c>
      <c r="E13" s="14"/>
      <c r="F13" s="14"/>
      <c r="G13" s="308">
        <f>SUM(G15:G17)</f>
        <v>115616706</v>
      </c>
      <c r="H13" s="17">
        <f>SUM(H15:H17)</f>
        <v>137583880</v>
      </c>
      <c r="I13" s="18"/>
      <c r="J13" s="19"/>
      <c r="K13" s="257"/>
      <c r="L13" s="15"/>
      <c r="M13" s="16"/>
      <c r="O13" s="17">
        <f t="shared" ref="O13:U13" si="8">SUM(O15:O17)</f>
        <v>0</v>
      </c>
      <c r="P13" s="18">
        <f t="shared" si="8"/>
        <v>0</v>
      </c>
      <c r="Q13" s="18">
        <f t="shared" si="8"/>
        <v>115616706</v>
      </c>
      <c r="R13" s="18">
        <f t="shared" si="8"/>
        <v>0</v>
      </c>
      <c r="S13" s="18">
        <f t="shared" si="8"/>
        <v>0</v>
      </c>
      <c r="T13" s="18">
        <f t="shared" si="8"/>
        <v>0</v>
      </c>
      <c r="U13" s="19">
        <f t="shared" si="8"/>
        <v>115616706</v>
      </c>
      <c r="W13" s="16">
        <f t="shared" si="1"/>
        <v>0</v>
      </c>
    </row>
    <row r="14" spans="2:23" ht="16.2" thickBot="1" x14ac:dyDescent="0.35">
      <c r="B14" s="20">
        <v>2.0099999999999998</v>
      </c>
      <c r="C14" s="31" t="s">
        <v>26</v>
      </c>
      <c r="D14" s="32"/>
      <c r="E14" s="33"/>
      <c r="F14" s="33"/>
      <c r="G14" s="310"/>
      <c r="H14" s="36"/>
      <c r="I14" s="37"/>
      <c r="J14" s="38"/>
      <c r="K14" s="259"/>
      <c r="L14" s="34"/>
      <c r="M14" s="35"/>
      <c r="O14" s="36"/>
      <c r="P14" s="37"/>
      <c r="Q14" s="37"/>
      <c r="R14" s="37"/>
      <c r="S14" s="37"/>
      <c r="T14" s="37"/>
      <c r="U14" s="38"/>
      <c r="W14" s="35">
        <f t="shared" si="1"/>
        <v>0</v>
      </c>
    </row>
    <row r="15" spans="2:23" ht="16.2" thickBot="1" x14ac:dyDescent="0.35">
      <c r="B15" s="20">
        <v>2.02</v>
      </c>
      <c r="C15" s="39" t="s">
        <v>27</v>
      </c>
      <c r="D15" s="22">
        <f t="shared" ref="D15:D17" si="9">(G15)/$G$37</f>
        <v>8.7769152347443202E-2</v>
      </c>
      <c r="E15" s="23" t="s">
        <v>18</v>
      </c>
      <c r="F15" s="23">
        <v>1</v>
      </c>
      <c r="G15" s="309">
        <v>50430255</v>
      </c>
      <c r="H15" s="321">
        <f t="shared" ref="H15:H17" si="10">ROUND((G15*1.19),0)</f>
        <v>60012003</v>
      </c>
      <c r="I15" s="313">
        <f t="shared" ref="I15:I17" si="11">H15/$H$37</f>
        <v>8.7769151698291761E-2</v>
      </c>
      <c r="J15" s="316">
        <f t="shared" ref="J15:J17" si="12">+D15-I15</f>
        <v>6.491514409345811E-10</v>
      </c>
      <c r="K15" s="258"/>
      <c r="L15" s="24"/>
      <c r="M15" s="29"/>
      <c r="O15" s="40"/>
      <c r="P15" s="41"/>
      <c r="Q15" s="27">
        <f t="shared" ref="Q15:Q17" si="13">$G15*1</f>
        <v>50430255</v>
      </c>
      <c r="R15" s="42"/>
      <c r="S15" s="42"/>
      <c r="T15" s="42"/>
      <c r="U15" s="28">
        <f t="shared" ref="U15:U17" si="14">SUM(O15:T15)</f>
        <v>50430255</v>
      </c>
      <c r="W15" s="29">
        <f t="shared" si="1"/>
        <v>0</v>
      </c>
    </row>
    <row r="16" spans="2:23" ht="16.2" thickBot="1" x14ac:dyDescent="0.35">
      <c r="B16" s="20">
        <v>2.0299999999999998</v>
      </c>
      <c r="C16" s="39" t="s">
        <v>28</v>
      </c>
      <c r="D16" s="22">
        <f t="shared" si="9"/>
        <v>4.3313029232759835E-2</v>
      </c>
      <c r="E16" s="23" t="s">
        <v>18</v>
      </c>
      <c r="F16" s="23">
        <v>1</v>
      </c>
      <c r="G16" s="309">
        <v>24886729</v>
      </c>
      <c r="H16" s="321">
        <f t="shared" si="10"/>
        <v>29615208</v>
      </c>
      <c r="I16" s="313">
        <f t="shared" si="11"/>
        <v>4.3313029953832127E-2</v>
      </c>
      <c r="J16" s="316">
        <f t="shared" si="12"/>
        <v>-7.2107229215356838E-10</v>
      </c>
      <c r="K16" s="258"/>
      <c r="L16" s="24"/>
      <c r="M16" s="29"/>
      <c r="O16" s="40"/>
      <c r="P16" s="41"/>
      <c r="Q16" s="27">
        <f t="shared" si="13"/>
        <v>24886729</v>
      </c>
      <c r="R16" s="42"/>
      <c r="S16" s="42"/>
      <c r="T16" s="42"/>
      <c r="U16" s="28">
        <f t="shared" si="14"/>
        <v>24886729</v>
      </c>
      <c r="W16" s="29">
        <f t="shared" si="1"/>
        <v>0</v>
      </c>
    </row>
    <row r="17" spans="2:25" ht="16.2" thickBot="1" x14ac:dyDescent="0.35">
      <c r="B17" s="20">
        <v>2.04</v>
      </c>
      <c r="C17" s="39" t="s">
        <v>29</v>
      </c>
      <c r="D17" s="22">
        <f t="shared" si="9"/>
        <v>7.0137905108304699E-2</v>
      </c>
      <c r="E17" s="23" t="s">
        <v>18</v>
      </c>
      <c r="F17" s="23">
        <v>1</v>
      </c>
      <c r="G17" s="309">
        <v>40299722</v>
      </c>
      <c r="H17" s="321">
        <f t="shared" si="10"/>
        <v>47956669</v>
      </c>
      <c r="I17" s="313">
        <f t="shared" si="11"/>
        <v>7.0137904852230412E-2</v>
      </c>
      <c r="J17" s="316">
        <f t="shared" si="12"/>
        <v>2.5607428677520971E-10</v>
      </c>
      <c r="K17" s="258"/>
      <c r="L17" s="24"/>
      <c r="M17" s="29"/>
      <c r="O17" s="40"/>
      <c r="P17" s="41"/>
      <c r="Q17" s="27">
        <f t="shared" si="13"/>
        <v>40299722</v>
      </c>
      <c r="R17" s="42"/>
      <c r="S17" s="42"/>
      <c r="T17" s="42"/>
      <c r="U17" s="28">
        <f t="shared" si="14"/>
        <v>40299722</v>
      </c>
      <c r="W17" s="29">
        <f t="shared" si="1"/>
        <v>0</v>
      </c>
    </row>
    <row r="18" spans="2:25" ht="16.2" thickBot="1" x14ac:dyDescent="0.35">
      <c r="B18" s="20"/>
      <c r="C18" s="12" t="s">
        <v>30</v>
      </c>
      <c r="D18" s="13">
        <f>SUM(D20:D36)</f>
        <v>0.33532120901185442</v>
      </c>
      <c r="E18" s="43"/>
      <c r="F18" s="43"/>
      <c r="G18" s="308">
        <f>SUM(G20:G36)</f>
        <v>192668308</v>
      </c>
      <c r="H18" s="17">
        <f>SUM(H20:H36)</f>
        <v>229275285</v>
      </c>
      <c r="I18" s="18"/>
      <c r="J18" s="19"/>
      <c r="K18" s="257"/>
      <c r="L18" s="15"/>
      <c r="M18" s="16"/>
      <c r="O18" s="17">
        <f t="shared" ref="O18:U18" si="15">SUM(O20:O36)</f>
        <v>0</v>
      </c>
      <c r="P18" s="18">
        <f t="shared" si="15"/>
        <v>0</v>
      </c>
      <c r="Q18" s="18">
        <f t="shared" si="15"/>
        <v>0</v>
      </c>
      <c r="R18" s="18">
        <f t="shared" si="15"/>
        <v>99645384</v>
      </c>
      <c r="S18" s="18">
        <f t="shared" si="15"/>
        <v>45853735.751383707</v>
      </c>
      <c r="T18" s="18">
        <f t="shared" si="15"/>
        <v>47169188.248616293</v>
      </c>
      <c r="U18" s="19">
        <f t="shared" si="15"/>
        <v>192668308</v>
      </c>
      <c r="W18" s="16">
        <f t="shared" si="1"/>
        <v>0</v>
      </c>
      <c r="Y18" s="244"/>
    </row>
    <row r="19" spans="2:25" ht="16.2" thickBot="1" x14ac:dyDescent="0.35">
      <c r="B19" s="20">
        <v>3.01</v>
      </c>
      <c r="C19" s="44" t="s">
        <v>31</v>
      </c>
      <c r="D19" s="33"/>
      <c r="E19" s="33"/>
      <c r="F19" s="33"/>
      <c r="G19" s="310"/>
      <c r="H19" s="36"/>
      <c r="I19" s="37"/>
      <c r="J19" s="38"/>
      <c r="K19" s="259"/>
      <c r="L19" s="34"/>
      <c r="M19" s="35"/>
      <c r="O19" s="36"/>
      <c r="P19" s="37"/>
      <c r="Q19" s="37"/>
      <c r="R19" s="37"/>
      <c r="S19" s="37"/>
      <c r="T19" s="37"/>
      <c r="U19" s="38"/>
      <c r="W19" s="35">
        <f t="shared" si="1"/>
        <v>0</v>
      </c>
    </row>
    <row r="20" spans="2:25" ht="16.2" thickBot="1" x14ac:dyDescent="0.35">
      <c r="B20" s="20">
        <v>3.02</v>
      </c>
      <c r="C20" s="39" t="s">
        <v>32</v>
      </c>
      <c r="D20" s="22">
        <f t="shared" ref="D20:D23" si="16">(G20)/$G$37</f>
        <v>2.1600093242635614E-2</v>
      </c>
      <c r="E20" s="23" t="s">
        <v>18</v>
      </c>
      <c r="F20" s="23">
        <v>1</v>
      </c>
      <c r="G20" s="309">
        <v>12410946</v>
      </c>
      <c r="H20" s="321">
        <f t="shared" ref="H20:H23" si="17">ROUND((G20*1.19),0)</f>
        <v>14769026</v>
      </c>
      <c r="I20" s="313">
        <f t="shared" ref="I20:I23" si="18">H20/$H$37</f>
        <v>2.1600093625103883E-2</v>
      </c>
      <c r="J20" s="316">
        <f t="shared" ref="J20:J23" si="19">+D20-I20</f>
        <v>-3.8246826886134677E-10</v>
      </c>
      <c r="K20" s="258"/>
      <c r="L20" s="24"/>
      <c r="M20" s="29"/>
      <c r="O20" s="40"/>
      <c r="P20" s="41"/>
      <c r="Q20" s="42"/>
      <c r="R20" s="27">
        <f t="shared" ref="R20:T35" si="20">$G20*1</f>
        <v>12410946</v>
      </c>
      <c r="S20" s="42"/>
      <c r="T20" s="42"/>
      <c r="U20" s="28">
        <f t="shared" ref="U20:U23" si="21">SUM(O20:T20)</f>
        <v>12410946</v>
      </c>
      <c r="W20" s="29">
        <f t="shared" si="1"/>
        <v>0</v>
      </c>
    </row>
    <row r="21" spans="2:25" ht="16.2" thickBot="1" x14ac:dyDescent="0.35">
      <c r="B21" s="20">
        <v>3.03</v>
      </c>
      <c r="C21" s="39" t="s">
        <v>33</v>
      </c>
      <c r="D21" s="22">
        <f t="shared" si="16"/>
        <v>2.1600093242635614E-2</v>
      </c>
      <c r="E21" s="23" t="s">
        <v>18</v>
      </c>
      <c r="F21" s="23">
        <v>1</v>
      </c>
      <c r="G21" s="309">
        <v>12410946</v>
      </c>
      <c r="H21" s="321">
        <f t="shared" si="17"/>
        <v>14769026</v>
      </c>
      <c r="I21" s="313">
        <f t="shared" si="18"/>
        <v>2.1600093625103883E-2</v>
      </c>
      <c r="J21" s="316">
        <f t="shared" si="19"/>
        <v>-3.8246826886134677E-10</v>
      </c>
      <c r="K21" s="258"/>
      <c r="L21" s="24"/>
      <c r="M21" s="29"/>
      <c r="O21" s="40"/>
      <c r="P21" s="41"/>
      <c r="Q21" s="42"/>
      <c r="R21" s="27">
        <f t="shared" si="20"/>
        <v>12410946</v>
      </c>
      <c r="S21" s="42"/>
      <c r="T21" s="42"/>
      <c r="U21" s="28">
        <f t="shared" si="21"/>
        <v>12410946</v>
      </c>
      <c r="W21" s="29">
        <f t="shared" si="1"/>
        <v>0</v>
      </c>
    </row>
    <row r="22" spans="2:25" ht="16.2" thickBot="1" x14ac:dyDescent="0.35">
      <c r="B22" s="20">
        <v>3.04</v>
      </c>
      <c r="C22" s="39" t="s">
        <v>34</v>
      </c>
      <c r="D22" s="22">
        <f t="shared" si="16"/>
        <v>0.10862321156745701</v>
      </c>
      <c r="E22" s="23" t="s">
        <v>18</v>
      </c>
      <c r="F22" s="23">
        <v>1</v>
      </c>
      <c r="G22" s="309">
        <v>62412546</v>
      </c>
      <c r="H22" s="321">
        <f t="shared" si="17"/>
        <v>74270930</v>
      </c>
      <c r="I22" s="313">
        <f t="shared" si="18"/>
        <v>0.10862321195883444</v>
      </c>
      <c r="J22" s="316">
        <f t="shared" si="19"/>
        <v>-3.9137743046424589E-10</v>
      </c>
      <c r="K22" s="258"/>
      <c r="L22" s="24"/>
      <c r="M22" s="29"/>
      <c r="O22" s="40"/>
      <c r="P22" s="41"/>
      <c r="Q22" s="42"/>
      <c r="R22" s="27">
        <f t="shared" si="20"/>
        <v>62412546</v>
      </c>
      <c r="S22" s="42"/>
      <c r="T22" s="42"/>
      <c r="U22" s="28">
        <f t="shared" si="21"/>
        <v>62412546</v>
      </c>
      <c r="W22" s="29">
        <f t="shared" si="1"/>
        <v>0</v>
      </c>
    </row>
    <row r="23" spans="2:25" ht="16.2" thickBot="1" x14ac:dyDescent="0.35">
      <c r="B23" s="20">
        <v>3.05</v>
      </c>
      <c r="C23" s="39" t="s">
        <v>35</v>
      </c>
      <c r="D23" s="22">
        <f t="shared" si="16"/>
        <v>2.1600093242635614E-2</v>
      </c>
      <c r="E23" s="23" t="s">
        <v>18</v>
      </c>
      <c r="F23" s="23">
        <v>1</v>
      </c>
      <c r="G23" s="309">
        <v>12410946</v>
      </c>
      <c r="H23" s="321">
        <f t="shared" si="17"/>
        <v>14769026</v>
      </c>
      <c r="I23" s="313">
        <f t="shared" si="18"/>
        <v>2.1600093625103883E-2</v>
      </c>
      <c r="J23" s="316">
        <f t="shared" si="19"/>
        <v>-3.8246826886134677E-10</v>
      </c>
      <c r="K23" s="258"/>
      <c r="L23" s="24"/>
      <c r="M23" s="29"/>
      <c r="O23" s="40"/>
      <c r="P23" s="41"/>
      <c r="Q23" s="42"/>
      <c r="R23" s="27">
        <f t="shared" si="20"/>
        <v>12410946</v>
      </c>
      <c r="S23" s="42"/>
      <c r="T23" s="42"/>
      <c r="U23" s="28">
        <f t="shared" si="21"/>
        <v>12410946</v>
      </c>
      <c r="W23" s="29">
        <f t="shared" si="1"/>
        <v>0</v>
      </c>
    </row>
    <row r="24" spans="2:25" ht="16.2" thickBot="1" x14ac:dyDescent="0.35">
      <c r="B24" s="20">
        <v>3.06</v>
      </c>
      <c r="C24" s="31" t="s">
        <v>36</v>
      </c>
      <c r="D24" s="45"/>
      <c r="E24" s="46"/>
      <c r="F24" s="46"/>
      <c r="G24" s="311"/>
      <c r="H24" s="36"/>
      <c r="I24" s="49"/>
      <c r="J24" s="50"/>
      <c r="K24" s="260"/>
      <c r="L24" s="24"/>
      <c r="M24" s="47"/>
      <c r="O24" s="48"/>
      <c r="P24" s="49"/>
      <c r="Q24" s="49"/>
      <c r="R24" s="49"/>
      <c r="S24" s="49"/>
      <c r="T24" s="49"/>
      <c r="U24" s="50"/>
      <c r="W24" s="47">
        <f t="shared" si="1"/>
        <v>0</v>
      </c>
    </row>
    <row r="25" spans="2:25" ht="16.2" thickBot="1" x14ac:dyDescent="0.35">
      <c r="B25" s="20" t="s">
        <v>37</v>
      </c>
      <c r="C25" s="39" t="s">
        <v>38</v>
      </c>
      <c r="D25" s="22">
        <f t="shared" ref="D25:D29" si="22">(G25)/$G$37</f>
        <v>1.4873040300562803E-2</v>
      </c>
      <c r="E25" s="23" t="s">
        <v>18</v>
      </c>
      <c r="F25" s="23">
        <v>1</v>
      </c>
      <c r="G25" s="309">
        <v>8545727</v>
      </c>
      <c r="H25" s="321">
        <f t="shared" ref="H25:H29" si="23">ROUND((G25*1.19),0)</f>
        <v>10169415</v>
      </c>
      <c r="I25" s="313">
        <f t="shared" ref="I25:I29" si="24">H25/$H$37</f>
        <v>1.4873040111956998E-2</v>
      </c>
      <c r="J25" s="316">
        <f t="shared" ref="J25:J29" si="25">+D25-I25</f>
        <v>1.8860580458524012E-10</v>
      </c>
      <c r="K25" s="258"/>
      <c r="L25" s="24"/>
      <c r="M25" s="29"/>
      <c r="O25" s="40"/>
      <c r="P25" s="41"/>
      <c r="Q25" s="42"/>
      <c r="R25" s="42"/>
      <c r="S25" s="27">
        <f t="shared" si="20"/>
        <v>8545727</v>
      </c>
      <c r="T25" s="42"/>
      <c r="U25" s="28">
        <f t="shared" ref="U25:U29" si="26">SUM(O25:T25)</f>
        <v>8545727</v>
      </c>
      <c r="W25" s="29">
        <f t="shared" si="1"/>
        <v>0</v>
      </c>
    </row>
    <row r="26" spans="2:25" ht="28.2" thickBot="1" x14ac:dyDescent="0.35">
      <c r="B26" s="20" t="s">
        <v>39</v>
      </c>
      <c r="C26" s="39" t="s">
        <v>40</v>
      </c>
      <c r="D26" s="22">
        <f t="shared" si="22"/>
        <v>1.4873040300562803E-2</v>
      </c>
      <c r="E26" s="23" t="s">
        <v>18</v>
      </c>
      <c r="F26" s="23">
        <v>1</v>
      </c>
      <c r="G26" s="309">
        <v>8545727</v>
      </c>
      <c r="H26" s="321">
        <f t="shared" si="23"/>
        <v>10169415</v>
      </c>
      <c r="I26" s="313">
        <f t="shared" si="24"/>
        <v>1.4873040111956998E-2</v>
      </c>
      <c r="J26" s="316">
        <f t="shared" si="25"/>
        <v>1.8860580458524012E-10</v>
      </c>
      <c r="K26" s="258"/>
      <c r="L26" s="24"/>
      <c r="M26" s="29"/>
      <c r="O26" s="40"/>
      <c r="P26" s="41"/>
      <c r="Q26" s="42"/>
      <c r="R26" s="42"/>
      <c r="S26" s="27">
        <f t="shared" si="20"/>
        <v>8545727</v>
      </c>
      <c r="T26" s="42"/>
      <c r="U26" s="28">
        <f t="shared" si="26"/>
        <v>8545727</v>
      </c>
      <c r="W26" s="29">
        <f t="shared" si="1"/>
        <v>0</v>
      </c>
      <c r="X26" s="51"/>
    </row>
    <row r="27" spans="2:25" ht="16.2" thickBot="1" x14ac:dyDescent="0.35">
      <c r="B27" s="20" t="s">
        <v>41</v>
      </c>
      <c r="C27" s="39" t="s">
        <v>42</v>
      </c>
      <c r="D27" s="22">
        <f t="shared" si="22"/>
        <v>3.9134278001593976E-2</v>
      </c>
      <c r="E27" s="23" t="s">
        <v>18</v>
      </c>
      <c r="F27" s="23">
        <v>1</v>
      </c>
      <c r="G27" s="309">
        <v>22485709</v>
      </c>
      <c r="H27" s="321">
        <f t="shared" si="23"/>
        <v>26757994</v>
      </c>
      <c r="I27" s="313">
        <f t="shared" si="24"/>
        <v>3.9134278429733139E-2</v>
      </c>
      <c r="J27" s="316">
        <f t="shared" si="25"/>
        <v>-4.2813916301120969E-10</v>
      </c>
      <c r="K27" s="258"/>
      <c r="L27" s="24"/>
      <c r="M27" s="29"/>
      <c r="O27" s="40"/>
      <c r="P27" s="41"/>
      <c r="Q27" s="42"/>
      <c r="R27" s="42"/>
      <c r="S27" s="27">
        <f>$G27*0.519033122388256</f>
        <v>11670827.751383711</v>
      </c>
      <c r="T27" s="27">
        <f>$G27*0.480966877611744</f>
        <v>10814881.248616291</v>
      </c>
      <c r="U27" s="28">
        <f t="shared" si="26"/>
        <v>22485709</v>
      </c>
      <c r="W27" s="29">
        <f t="shared" si="1"/>
        <v>0</v>
      </c>
    </row>
    <row r="28" spans="2:25" ht="16.2" thickBot="1" x14ac:dyDescent="0.35">
      <c r="B28" s="20" t="s">
        <v>43</v>
      </c>
      <c r="C28" s="39" t="s">
        <v>44</v>
      </c>
      <c r="D28" s="22">
        <f t="shared" si="22"/>
        <v>1.4873040300562803E-2</v>
      </c>
      <c r="E28" s="23" t="s">
        <v>18</v>
      </c>
      <c r="F28" s="23">
        <v>1</v>
      </c>
      <c r="G28" s="309">
        <v>8545727</v>
      </c>
      <c r="H28" s="321">
        <f t="shared" si="23"/>
        <v>10169415</v>
      </c>
      <c r="I28" s="313">
        <f t="shared" si="24"/>
        <v>1.4873040111956998E-2</v>
      </c>
      <c r="J28" s="316">
        <f t="shared" si="25"/>
        <v>1.8860580458524012E-10</v>
      </c>
      <c r="K28" s="258"/>
      <c r="L28" s="24"/>
      <c r="M28" s="29"/>
      <c r="O28" s="40"/>
      <c r="P28" s="41"/>
      <c r="Q28" s="42"/>
      <c r="R28" s="42"/>
      <c r="S28" s="27">
        <f t="shared" si="20"/>
        <v>8545727</v>
      </c>
      <c r="T28" s="42"/>
      <c r="U28" s="28">
        <f t="shared" si="26"/>
        <v>8545727</v>
      </c>
      <c r="W28" s="29">
        <f t="shared" si="1"/>
        <v>0</v>
      </c>
    </row>
    <row r="29" spans="2:25" ht="16.2" thickBot="1" x14ac:dyDescent="0.35">
      <c r="B29" s="20" t="s">
        <v>45</v>
      </c>
      <c r="C29" s="39" t="s">
        <v>46</v>
      </c>
      <c r="D29" s="22">
        <f t="shared" si="22"/>
        <v>1.4873040300562803E-2</v>
      </c>
      <c r="E29" s="23" t="s">
        <v>18</v>
      </c>
      <c r="F29" s="23">
        <v>1</v>
      </c>
      <c r="G29" s="309">
        <v>8545727</v>
      </c>
      <c r="H29" s="321">
        <f t="shared" si="23"/>
        <v>10169415</v>
      </c>
      <c r="I29" s="313">
        <f t="shared" si="24"/>
        <v>1.4873040111956998E-2</v>
      </c>
      <c r="J29" s="316">
        <f t="shared" si="25"/>
        <v>1.8860580458524012E-10</v>
      </c>
      <c r="K29" s="258"/>
      <c r="L29" s="24"/>
      <c r="M29" s="29"/>
      <c r="O29" s="40"/>
      <c r="P29" s="41"/>
      <c r="Q29" s="42"/>
      <c r="R29" s="42"/>
      <c r="S29" s="27">
        <f t="shared" si="20"/>
        <v>8545727</v>
      </c>
      <c r="T29" s="42"/>
      <c r="U29" s="28">
        <f t="shared" si="26"/>
        <v>8545727</v>
      </c>
      <c r="W29" s="29">
        <f t="shared" si="1"/>
        <v>0</v>
      </c>
    </row>
    <row r="30" spans="2:25" ht="28.2" thickBot="1" x14ac:dyDescent="0.35">
      <c r="B30" s="20">
        <v>3.12</v>
      </c>
      <c r="C30" s="31" t="s">
        <v>47</v>
      </c>
      <c r="D30" s="45"/>
      <c r="E30" s="46"/>
      <c r="F30" s="46"/>
      <c r="G30" s="311"/>
      <c r="H30" s="36"/>
      <c r="I30" s="49"/>
      <c r="J30" s="50"/>
      <c r="K30" s="260"/>
      <c r="L30" s="24"/>
      <c r="M30" s="47"/>
      <c r="O30" s="48"/>
      <c r="P30" s="49"/>
      <c r="Q30" s="49"/>
      <c r="R30" s="49"/>
      <c r="S30" s="49"/>
      <c r="T30" s="49"/>
      <c r="U30" s="50"/>
      <c r="W30" s="47">
        <f t="shared" si="1"/>
        <v>0</v>
      </c>
    </row>
    <row r="31" spans="2:25" ht="16.2" thickBot="1" x14ac:dyDescent="0.35">
      <c r="B31" s="52" t="s">
        <v>48</v>
      </c>
      <c r="C31" s="39" t="s">
        <v>49</v>
      </c>
      <c r="D31" s="53">
        <f t="shared" ref="D31" si="27">(G31)/$G$37</f>
        <v>9.7378938325579419E-3</v>
      </c>
      <c r="E31" s="23" t="s">
        <v>18</v>
      </c>
      <c r="F31" s="23">
        <v>1</v>
      </c>
      <c r="G31" s="309">
        <v>5595183</v>
      </c>
      <c r="H31" s="321">
        <f>ROUNDDOWN((G31*1.19),0)</f>
        <v>6658267</v>
      </c>
      <c r="I31" s="313">
        <f>H31/$H$37</f>
        <v>9.7378927074093825E-3</v>
      </c>
      <c r="J31" s="316">
        <f>+D31-I31</f>
        <v>1.1251485593916088E-9</v>
      </c>
      <c r="K31" s="258"/>
      <c r="L31" s="24"/>
      <c r="M31" s="29"/>
      <c r="O31" s="40"/>
      <c r="P31" s="41"/>
      <c r="Q31" s="42"/>
      <c r="R31" s="42"/>
      <c r="S31" s="42"/>
      <c r="T31" s="27">
        <f t="shared" si="20"/>
        <v>5595183</v>
      </c>
      <c r="U31" s="28">
        <f>SUM(O31:T31)</f>
        <v>5595183</v>
      </c>
      <c r="W31" s="29">
        <f t="shared" si="1"/>
        <v>0</v>
      </c>
    </row>
    <row r="32" spans="2:25" ht="16.2" thickBot="1" x14ac:dyDescent="0.35">
      <c r="B32" s="20">
        <v>3.14</v>
      </c>
      <c r="C32" s="31" t="s">
        <v>50</v>
      </c>
      <c r="D32" s="45"/>
      <c r="E32" s="46"/>
      <c r="F32" s="46"/>
      <c r="G32" s="311"/>
      <c r="H32" s="36"/>
      <c r="I32" s="49"/>
      <c r="J32" s="50"/>
      <c r="K32" s="260"/>
      <c r="L32" s="24"/>
      <c r="M32" s="47"/>
      <c r="O32" s="48"/>
      <c r="P32" s="49"/>
      <c r="Q32" s="49"/>
      <c r="R32" s="49"/>
      <c r="S32" s="49"/>
      <c r="T32" s="49"/>
      <c r="U32" s="50"/>
      <c r="W32" s="47">
        <f t="shared" si="1"/>
        <v>0</v>
      </c>
    </row>
    <row r="33" spans="2:23" ht="16.2" thickBot="1" x14ac:dyDescent="0.35">
      <c r="B33" s="52" t="s">
        <v>51</v>
      </c>
      <c r="C33" s="39" t="s">
        <v>52</v>
      </c>
      <c r="D33" s="53">
        <f t="shared" ref="D33:D36" si="28">(G33)/$G$37</f>
        <v>1.3383346170021827E-2</v>
      </c>
      <c r="E33" s="23" t="s">
        <v>18</v>
      </c>
      <c r="F33" s="23">
        <v>1</v>
      </c>
      <c r="G33" s="309">
        <v>7689781</v>
      </c>
      <c r="H33" s="321">
        <f>ROUNDDOWN((G33*1.19),0)</f>
        <v>9150839</v>
      </c>
      <c r="I33" s="313">
        <f t="shared" ref="I33:I36" si="29">H33/$H$37</f>
        <v>1.3383345601006593E-2</v>
      </c>
      <c r="J33" s="316">
        <f t="shared" ref="J33:J36" si="30">+D33-I33</f>
        <v>5.6901523423635858E-10</v>
      </c>
      <c r="K33" s="258"/>
      <c r="L33" s="24"/>
      <c r="M33" s="29"/>
      <c r="O33" s="40"/>
      <c r="P33" s="41"/>
      <c r="Q33" s="42"/>
      <c r="R33" s="42"/>
      <c r="S33" s="42"/>
      <c r="T33" s="27">
        <f t="shared" si="20"/>
        <v>7689781</v>
      </c>
      <c r="U33" s="28">
        <f t="shared" ref="U33:U36" si="31">SUM(O33:T33)</f>
        <v>7689781</v>
      </c>
      <c r="W33" s="29">
        <f t="shared" si="1"/>
        <v>0</v>
      </c>
    </row>
    <row r="34" spans="2:23" ht="16.2" thickBot="1" x14ac:dyDescent="0.35">
      <c r="B34" s="52" t="s">
        <v>53</v>
      </c>
      <c r="C34" s="39" t="s">
        <v>54</v>
      </c>
      <c r="D34" s="53">
        <f t="shared" si="28"/>
        <v>1.3383346170021827E-2</v>
      </c>
      <c r="E34" s="23" t="s">
        <v>18</v>
      </c>
      <c r="F34" s="23">
        <v>1</v>
      </c>
      <c r="G34" s="309">
        <v>7689781</v>
      </c>
      <c r="H34" s="321">
        <f>ROUNDDOWN((G34*1.19),0)</f>
        <v>9150839</v>
      </c>
      <c r="I34" s="313">
        <f t="shared" si="29"/>
        <v>1.3383345601006593E-2</v>
      </c>
      <c r="J34" s="316">
        <f t="shared" si="30"/>
        <v>5.6901523423635858E-10</v>
      </c>
      <c r="K34" s="258"/>
      <c r="L34" s="24"/>
      <c r="M34" s="29"/>
      <c r="O34" s="40"/>
      <c r="P34" s="41"/>
      <c r="Q34" s="42"/>
      <c r="R34" s="42"/>
      <c r="S34" s="42"/>
      <c r="T34" s="27">
        <f t="shared" si="20"/>
        <v>7689781</v>
      </c>
      <c r="U34" s="28">
        <f t="shared" si="31"/>
        <v>7689781</v>
      </c>
      <c r="W34" s="29">
        <f t="shared" si="1"/>
        <v>0</v>
      </c>
    </row>
    <row r="35" spans="2:23" ht="16.2" thickBot="1" x14ac:dyDescent="0.35">
      <c r="B35" s="52" t="s">
        <v>55</v>
      </c>
      <c r="C35" s="39" t="s">
        <v>56</v>
      </c>
      <c r="D35" s="53">
        <f t="shared" si="28"/>
        <v>1.3383346170021827E-2</v>
      </c>
      <c r="E35" s="23" t="s">
        <v>18</v>
      </c>
      <c r="F35" s="23">
        <v>1</v>
      </c>
      <c r="G35" s="309">
        <v>7689781</v>
      </c>
      <c r="H35" s="321">
        <f>ROUNDDOWN((G35*1.19),0)</f>
        <v>9150839</v>
      </c>
      <c r="I35" s="313">
        <f t="shared" si="29"/>
        <v>1.3383345601006593E-2</v>
      </c>
      <c r="J35" s="316">
        <f t="shared" si="30"/>
        <v>5.6901523423635858E-10</v>
      </c>
      <c r="K35" s="258"/>
      <c r="L35" s="24"/>
      <c r="M35" s="29"/>
      <c r="O35" s="40"/>
      <c r="P35" s="41"/>
      <c r="Q35" s="42"/>
      <c r="R35" s="42"/>
      <c r="S35" s="42"/>
      <c r="T35" s="27">
        <f t="shared" si="20"/>
        <v>7689781</v>
      </c>
      <c r="U35" s="28">
        <f t="shared" si="31"/>
        <v>7689781</v>
      </c>
      <c r="W35" s="29">
        <f t="shared" si="1"/>
        <v>0</v>
      </c>
    </row>
    <row r="36" spans="2:23" ht="16.2" thickBot="1" x14ac:dyDescent="0.35">
      <c r="B36" s="52" t="s">
        <v>57</v>
      </c>
      <c r="C36" s="39" t="s">
        <v>58</v>
      </c>
      <c r="D36" s="53">
        <f t="shared" si="28"/>
        <v>1.3383346170021827E-2</v>
      </c>
      <c r="E36" s="23" t="s">
        <v>18</v>
      </c>
      <c r="F36" s="23">
        <v>1</v>
      </c>
      <c r="G36" s="309">
        <v>7689781</v>
      </c>
      <c r="H36" s="321">
        <f>ROUNDDOWN((G36*1.19),0)</f>
        <v>9150839</v>
      </c>
      <c r="I36" s="313">
        <f t="shared" si="29"/>
        <v>1.3383345601006593E-2</v>
      </c>
      <c r="J36" s="316">
        <f t="shared" si="30"/>
        <v>5.6901523423635858E-10</v>
      </c>
      <c r="K36" s="258"/>
      <c r="L36" s="24"/>
      <c r="M36" s="29"/>
      <c r="O36" s="40"/>
      <c r="P36" s="41"/>
      <c r="Q36" s="42"/>
      <c r="R36" s="42"/>
      <c r="S36" s="42"/>
      <c r="T36" s="27">
        <f t="shared" ref="T36" si="32">$G36*1</f>
        <v>7689781</v>
      </c>
      <c r="U36" s="28">
        <f t="shared" si="31"/>
        <v>7689781</v>
      </c>
      <c r="W36" s="29">
        <f t="shared" si="1"/>
        <v>0</v>
      </c>
    </row>
    <row r="37" spans="2:23" ht="16.2" thickBot="1" x14ac:dyDescent="0.35">
      <c r="C37" s="54" t="s">
        <v>59</v>
      </c>
      <c r="D37" s="55">
        <f>+D5+D13+D18</f>
        <v>1.0000000000000002</v>
      </c>
      <c r="E37" s="56"/>
      <c r="F37" s="56"/>
      <c r="G37" s="312">
        <f>+G5+G13+G18</f>
        <v>574578353</v>
      </c>
      <c r="H37" s="317">
        <f>+H5+H13+H18</f>
        <v>683748240</v>
      </c>
      <c r="I37" s="318"/>
      <c r="J37" s="319"/>
      <c r="K37" s="261"/>
      <c r="L37" s="57"/>
      <c r="M37" s="58"/>
      <c r="O37" s="59">
        <f t="shared" ref="O37:U37" si="33">+O5+O13+O18</f>
        <v>134709219.5</v>
      </c>
      <c r="P37" s="60">
        <f t="shared" si="33"/>
        <v>131584119.5</v>
      </c>
      <c r="Q37" s="60">
        <f t="shared" si="33"/>
        <v>115616706</v>
      </c>
      <c r="R37" s="60">
        <f t="shared" si="33"/>
        <v>99645384</v>
      </c>
      <c r="S37" s="60">
        <f t="shared" si="33"/>
        <v>45853735.751383707</v>
      </c>
      <c r="T37" s="60">
        <f t="shared" si="33"/>
        <v>47169188.248616293</v>
      </c>
      <c r="U37" s="61">
        <f t="shared" si="33"/>
        <v>574578353</v>
      </c>
      <c r="W37" s="61">
        <f t="shared" ref="W37" si="34">+W5+W13+W18</f>
        <v>0</v>
      </c>
    </row>
    <row r="38" spans="2:23" ht="16.2" thickBot="1" x14ac:dyDescent="0.35">
      <c r="C38" s="62" t="s">
        <v>60</v>
      </c>
      <c r="D38" s="63"/>
      <c r="E38" s="64"/>
      <c r="F38" s="64"/>
      <c r="G38" s="65">
        <f>ROUND((G37*0.19),0)</f>
        <v>109169887</v>
      </c>
      <c r="H38" s="262"/>
      <c r="I38" s="262"/>
      <c r="J38" s="262"/>
      <c r="K38" s="262"/>
      <c r="L38" s="57"/>
      <c r="M38" s="66"/>
      <c r="O38" s="67">
        <f t="shared" ref="O38:W38" si="35">+O37*0.19</f>
        <v>25594751.705000002</v>
      </c>
      <c r="P38" s="68">
        <f t="shared" si="35"/>
        <v>25000982.705000002</v>
      </c>
      <c r="Q38" s="68">
        <f t="shared" si="35"/>
        <v>21967174.140000001</v>
      </c>
      <c r="R38" s="68">
        <f t="shared" si="35"/>
        <v>18932622.960000001</v>
      </c>
      <c r="S38" s="68">
        <f t="shared" si="35"/>
        <v>8712209.7927629035</v>
      </c>
      <c r="T38" s="68">
        <f t="shared" si="35"/>
        <v>8962145.7672370952</v>
      </c>
      <c r="U38" s="69">
        <f t="shared" si="35"/>
        <v>109169887.07000001</v>
      </c>
      <c r="W38" s="69">
        <f t="shared" si="35"/>
        <v>0</v>
      </c>
    </row>
    <row r="39" spans="2:23" ht="16.2" thickBot="1" x14ac:dyDescent="0.35">
      <c r="C39" s="70" t="s">
        <v>61</v>
      </c>
      <c r="D39" s="71"/>
      <c r="E39" s="71"/>
      <c r="F39" s="71"/>
      <c r="G39" s="72">
        <f>ROUND((G37+G38),0)</f>
        <v>683748240</v>
      </c>
      <c r="H39" s="263"/>
      <c r="I39" s="263"/>
      <c r="J39" s="263"/>
      <c r="K39" s="263"/>
      <c r="L39" s="73"/>
      <c r="M39" s="74"/>
      <c r="O39" s="75">
        <f t="shared" ref="O39:W39" si="36">ROUND((O37+O38),0)</f>
        <v>160303971</v>
      </c>
      <c r="P39" s="76">
        <f t="shared" si="36"/>
        <v>156585102</v>
      </c>
      <c r="Q39" s="76">
        <f t="shared" si="36"/>
        <v>137583880</v>
      </c>
      <c r="R39" s="76">
        <f t="shared" si="36"/>
        <v>118578007</v>
      </c>
      <c r="S39" s="76">
        <f t="shared" si="36"/>
        <v>54565946</v>
      </c>
      <c r="T39" s="76">
        <f t="shared" si="36"/>
        <v>56131334</v>
      </c>
      <c r="U39" s="77">
        <f t="shared" si="36"/>
        <v>683748240</v>
      </c>
      <c r="W39" s="77">
        <f t="shared" si="36"/>
        <v>0</v>
      </c>
    </row>
    <row r="41" spans="2:23" x14ac:dyDescent="0.3">
      <c r="C41" s="531" t="s">
        <v>297</v>
      </c>
      <c r="D41" s="531"/>
      <c r="E41" s="531"/>
      <c r="F41" s="531"/>
      <c r="G41" s="78">
        <v>683748240</v>
      </c>
      <c r="H41" s="323"/>
      <c r="I41" s="78"/>
      <c r="J41" s="78"/>
      <c r="K41" s="78"/>
      <c r="L41" s="79"/>
      <c r="M41" s="79"/>
    </row>
    <row r="42" spans="2:23" x14ac:dyDescent="0.3">
      <c r="C42" s="531" t="s">
        <v>14</v>
      </c>
      <c r="D42" s="531"/>
      <c r="E42" s="531"/>
      <c r="F42" s="531"/>
      <c r="G42" s="78">
        <f>G41-G39</f>
        <v>0</v>
      </c>
      <c r="H42" s="323"/>
      <c r="I42" s="78"/>
      <c r="J42" s="78"/>
      <c r="K42" s="78"/>
      <c r="L42" s="79"/>
      <c r="M42" s="79"/>
    </row>
  </sheetData>
  <mergeCells count="4">
    <mergeCell ref="C3:G3"/>
    <mergeCell ref="O3:U3"/>
    <mergeCell ref="C41:F41"/>
    <mergeCell ref="C42:F42"/>
  </mergeCells>
  <pageMargins left="0.7" right="0.7" top="0.75" bottom="0.75" header="0.3" footer="0.3"/>
  <pageSetup paperSize="9" scale="31" orientation="portrait" r:id="rId1"/>
  <colBreaks count="1" manualBreakCount="1">
    <brk id="10" min="2" max="41"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5B27B0-9EA7-4549-98A7-08E86A17396B}">
  <sheetPr>
    <tabColor rgb="FFFFFF00"/>
    <pageSetUpPr fitToPage="1"/>
  </sheetPr>
  <dimension ref="C2:AA176"/>
  <sheetViews>
    <sheetView zoomScale="70" zoomScaleNormal="70" zoomScaleSheetLayoutView="70" workbookViewId="0">
      <pane xSplit="5" ySplit="9" topLeftCell="F138" activePane="bottomRight" state="frozen"/>
      <selection activeCell="C34" sqref="C34"/>
      <selection pane="topRight" activeCell="C34" sqref="C34"/>
      <selection pane="bottomLeft" activeCell="C34" sqref="C34"/>
      <selection pane="bottomRight" activeCell="E146" sqref="E146"/>
    </sheetView>
  </sheetViews>
  <sheetFormatPr baseColWidth="10" defaultColWidth="11" defaultRowHeight="15.6" x14ac:dyDescent="0.3"/>
  <cols>
    <col min="1" max="1" width="2.8984375" style="82" customWidth="1"/>
    <col min="2" max="2" width="2.5" style="82" customWidth="1"/>
    <col min="3" max="3" width="3.5" style="82" customWidth="1"/>
    <col min="4" max="4" width="8.3984375" style="83" customWidth="1"/>
    <col min="5" max="5" width="95.69921875" style="82" customWidth="1"/>
    <col min="6" max="6" width="32.5" style="82" customWidth="1"/>
    <col min="7" max="7" width="13.59765625" style="83" customWidth="1"/>
    <col min="8" max="8" width="13.3984375" style="83" customWidth="1"/>
    <col min="9" max="9" width="23.69921875" style="82" customWidth="1"/>
    <col min="10" max="10" width="19.69921875" style="82" customWidth="1"/>
    <col min="11" max="11" width="17.59765625" style="82" customWidth="1"/>
    <col min="12" max="12" width="14.69921875" style="82" customWidth="1"/>
    <col min="13" max="13" width="10.09765625" style="82" customWidth="1"/>
    <col min="14" max="14" width="1.8984375" style="82" customWidth="1"/>
    <col min="15" max="15" width="61.69921875" style="82" hidden="1" customWidth="1"/>
    <col min="16" max="18" width="2.19921875" style="82" customWidth="1"/>
    <col min="19" max="19" width="16.09765625" style="82" customWidth="1"/>
    <col min="20" max="20" width="14.8984375" style="82" customWidth="1"/>
    <col min="21" max="21" width="13" style="82" customWidth="1"/>
    <col min="22" max="22" width="13.5" style="82" customWidth="1"/>
    <col min="23" max="23" width="12.59765625" style="82" customWidth="1"/>
    <col min="24" max="24" width="16.59765625" style="82" customWidth="1"/>
    <col min="25" max="25" width="14.19921875" style="82" customWidth="1"/>
    <col min="26" max="26" width="13.09765625" style="82" customWidth="1"/>
    <col min="27" max="27" width="2.59765625" style="82" customWidth="1"/>
    <col min="28" max="28" width="2" style="82" customWidth="1"/>
    <col min="29" max="16384" width="11" style="82"/>
  </cols>
  <sheetData>
    <row r="2" spans="3:27" ht="12" customHeight="1" thickBot="1" x14ac:dyDescent="0.35"/>
    <row r="3" spans="3:27" ht="16.2" thickBot="1" x14ac:dyDescent="0.35">
      <c r="C3" s="84"/>
      <c r="D3" s="85"/>
      <c r="E3" s="86"/>
      <c r="F3" s="86"/>
      <c r="G3" s="85"/>
      <c r="H3" s="85"/>
      <c r="I3" s="86"/>
      <c r="J3" s="86"/>
      <c r="K3" s="86"/>
      <c r="L3" s="86"/>
      <c r="M3" s="86"/>
      <c r="N3" s="86"/>
      <c r="O3" s="86"/>
      <c r="P3" s="86"/>
      <c r="Q3" s="86"/>
      <c r="R3" s="86"/>
      <c r="S3" s="86"/>
      <c r="T3" s="86"/>
      <c r="U3" s="86"/>
      <c r="V3" s="86"/>
      <c r="W3" s="86"/>
      <c r="X3" s="86"/>
      <c r="Y3" s="86"/>
      <c r="Z3" s="86"/>
      <c r="AA3" s="87"/>
    </row>
    <row r="4" spans="3:27" ht="24" thickBot="1" x14ac:dyDescent="0.35">
      <c r="C4" s="88"/>
      <c r="D4" s="532" t="s">
        <v>62</v>
      </c>
      <c r="E4" s="532"/>
      <c r="F4" s="532"/>
      <c r="G4" s="532"/>
      <c r="H4" s="532"/>
      <c r="I4" s="532"/>
      <c r="J4" s="532"/>
      <c r="K4" s="532"/>
      <c r="L4" s="532"/>
      <c r="M4" s="532"/>
      <c r="P4" s="534"/>
      <c r="R4" s="84"/>
      <c r="S4" s="537" t="s">
        <v>273</v>
      </c>
      <c r="T4" s="537"/>
      <c r="U4" s="537"/>
      <c r="V4" s="537"/>
      <c r="W4" s="537"/>
      <c r="X4" s="537"/>
      <c r="Y4" s="537"/>
      <c r="Z4" s="538"/>
      <c r="AA4" s="89"/>
    </row>
    <row r="5" spans="3:27" ht="49.5" customHeight="1" thickBot="1" x14ac:dyDescent="0.35">
      <c r="C5" s="88"/>
      <c r="D5" s="533"/>
      <c r="E5" s="533"/>
      <c r="F5" s="533"/>
      <c r="G5" s="533"/>
      <c r="H5" s="533"/>
      <c r="I5" s="533"/>
      <c r="J5" s="533"/>
      <c r="K5" s="533"/>
      <c r="L5" s="533"/>
      <c r="M5" s="533"/>
      <c r="O5" s="90"/>
      <c r="P5" s="535"/>
      <c r="R5" s="88"/>
      <c r="S5" s="539" t="s">
        <v>63</v>
      </c>
      <c r="T5" s="91" t="s">
        <v>64</v>
      </c>
      <c r="U5" s="539" t="s">
        <v>65</v>
      </c>
      <c r="V5" s="539" t="s">
        <v>66</v>
      </c>
      <c r="W5" s="540" t="s">
        <v>67</v>
      </c>
      <c r="X5" s="539" t="s">
        <v>68</v>
      </c>
      <c r="Y5" s="539" t="s">
        <v>69</v>
      </c>
      <c r="Z5" s="541" t="s">
        <v>70</v>
      </c>
      <c r="AA5" s="89"/>
    </row>
    <row r="6" spans="3:27" ht="24.75" customHeight="1" thickBot="1" x14ac:dyDescent="0.35">
      <c r="C6" s="88"/>
      <c r="P6" s="535"/>
      <c r="R6" s="88"/>
      <c r="S6" s="539"/>
      <c r="T6" s="92">
        <f ca="1">TODAY()</f>
        <v>46076</v>
      </c>
      <c r="U6" s="539"/>
      <c r="V6" s="539"/>
      <c r="W6" s="540"/>
      <c r="X6" s="539"/>
      <c r="Y6" s="539"/>
      <c r="Z6" s="541"/>
      <c r="AA6" s="89"/>
    </row>
    <row r="7" spans="3:27" ht="24" thickBot="1" x14ac:dyDescent="0.5">
      <c r="C7" s="88"/>
      <c r="E7" s="93" t="s">
        <v>71</v>
      </c>
      <c r="F7" s="94">
        <f>+'PPTO CONSUL - ANEXO 12'!G39</f>
        <v>683748240</v>
      </c>
      <c r="P7" s="535"/>
      <c r="R7" s="88"/>
      <c r="Z7" s="89"/>
      <c r="AA7" s="89"/>
    </row>
    <row r="8" spans="3:27" ht="6" customHeight="1" thickBot="1" x14ac:dyDescent="0.35">
      <c r="C8" s="88"/>
      <c r="P8" s="535"/>
      <c r="R8" s="88"/>
      <c r="Z8" s="89"/>
      <c r="AA8" s="89"/>
    </row>
    <row r="9" spans="3:27" ht="35.25" customHeight="1" thickBot="1" x14ac:dyDescent="0.35">
      <c r="C9" s="88"/>
      <c r="D9" s="95" t="s">
        <v>72</v>
      </c>
      <c r="E9" s="96" t="s">
        <v>2</v>
      </c>
      <c r="F9" s="97" t="s">
        <v>73</v>
      </c>
      <c r="G9" s="97" t="s">
        <v>74</v>
      </c>
      <c r="H9" s="97" t="s">
        <v>75</v>
      </c>
      <c r="I9" s="97" t="s">
        <v>76</v>
      </c>
      <c r="J9" s="97" t="s">
        <v>77</v>
      </c>
      <c r="K9" s="97" t="s">
        <v>78</v>
      </c>
      <c r="L9" s="97" t="s">
        <v>79</v>
      </c>
      <c r="M9" s="98" t="s">
        <v>80</v>
      </c>
      <c r="O9" s="99" t="s">
        <v>81</v>
      </c>
      <c r="P9" s="535"/>
      <c r="R9" s="88"/>
      <c r="S9" s="544"/>
      <c r="T9" s="545"/>
      <c r="U9" s="545"/>
      <c r="V9" s="545"/>
      <c r="W9" s="545"/>
      <c r="X9" s="545"/>
      <c r="Y9" s="545"/>
      <c r="Z9" s="546"/>
      <c r="AA9" s="89"/>
    </row>
    <row r="10" spans="3:27" ht="21" x14ac:dyDescent="0.3">
      <c r="C10" s="88"/>
      <c r="D10" s="100">
        <v>0</v>
      </c>
      <c r="E10" s="101" t="s">
        <v>82</v>
      </c>
      <c r="F10" s="102" t="s">
        <v>83</v>
      </c>
      <c r="G10" s="103"/>
      <c r="H10" s="103"/>
      <c r="I10" s="104" t="s">
        <v>84</v>
      </c>
      <c r="J10" s="104" t="s">
        <v>84</v>
      </c>
      <c r="K10" s="105">
        <v>45884</v>
      </c>
      <c r="L10" s="106">
        <f>+K10</f>
        <v>45884</v>
      </c>
      <c r="M10" s="107">
        <f t="shared" ref="M10:M153" si="0">-((_xlfn.DAYS(K10,L10)))+1</f>
        <v>1</v>
      </c>
      <c r="O10" s="108"/>
      <c r="P10" s="535"/>
      <c r="R10" s="88"/>
      <c r="S10" s="547"/>
      <c r="T10" s="548"/>
      <c r="U10" s="548"/>
      <c r="V10" s="548"/>
      <c r="W10" s="548"/>
      <c r="X10" s="548"/>
      <c r="Y10" s="548"/>
      <c r="Z10" s="549"/>
      <c r="AA10" s="89"/>
    </row>
    <row r="11" spans="3:27" ht="21" x14ac:dyDescent="0.3">
      <c r="C11" s="88"/>
      <c r="D11" s="109">
        <v>0</v>
      </c>
      <c r="E11" s="101" t="s">
        <v>85</v>
      </c>
      <c r="F11" s="102" t="s">
        <v>83</v>
      </c>
      <c r="G11" s="103"/>
      <c r="H11" s="103"/>
      <c r="I11" s="104" t="s">
        <v>84</v>
      </c>
      <c r="J11" s="104" t="s">
        <v>84</v>
      </c>
      <c r="K11" s="105">
        <v>45889</v>
      </c>
      <c r="L11" s="106">
        <f>+K11</f>
        <v>45889</v>
      </c>
      <c r="M11" s="107">
        <f t="shared" si="0"/>
        <v>1</v>
      </c>
      <c r="O11" s="110"/>
      <c r="P11" s="535"/>
      <c r="R11" s="88"/>
      <c r="S11" s="547"/>
      <c r="T11" s="548"/>
      <c r="U11" s="548"/>
      <c r="V11" s="548"/>
      <c r="W11" s="548"/>
      <c r="X11" s="548"/>
      <c r="Y11" s="548"/>
      <c r="Z11" s="549"/>
      <c r="AA11" s="89"/>
    </row>
    <row r="12" spans="3:27" x14ac:dyDescent="0.3">
      <c r="C12" s="88"/>
      <c r="D12" s="109">
        <v>0</v>
      </c>
      <c r="E12" s="111" t="s">
        <v>86</v>
      </c>
      <c r="F12" s="112" t="s">
        <v>87</v>
      </c>
      <c r="G12" s="113"/>
      <c r="H12" s="113"/>
      <c r="I12" s="114" t="s">
        <v>84</v>
      </c>
      <c r="J12" s="114" t="s">
        <v>84</v>
      </c>
      <c r="K12" s="115">
        <f>+L11+1</f>
        <v>45890</v>
      </c>
      <c r="L12" s="115">
        <f>+K12+7</f>
        <v>45897</v>
      </c>
      <c r="M12" s="116">
        <f t="shared" si="0"/>
        <v>8</v>
      </c>
      <c r="O12" s="117"/>
      <c r="P12" s="535"/>
      <c r="R12" s="88"/>
      <c r="S12" s="547"/>
      <c r="T12" s="548"/>
      <c r="U12" s="548"/>
      <c r="V12" s="548"/>
      <c r="W12" s="548"/>
      <c r="X12" s="548"/>
      <c r="Y12" s="548"/>
      <c r="Z12" s="549"/>
      <c r="AA12" s="89"/>
    </row>
    <row r="13" spans="3:27" ht="31.2" x14ac:dyDescent="0.3">
      <c r="C13" s="88"/>
      <c r="D13" s="109">
        <v>0</v>
      </c>
      <c r="E13" s="111" t="s">
        <v>88</v>
      </c>
      <c r="F13" s="112" t="s">
        <v>89</v>
      </c>
      <c r="G13" s="113"/>
      <c r="H13" s="113"/>
      <c r="I13" s="114" t="s">
        <v>84</v>
      </c>
      <c r="J13" s="114" t="s">
        <v>84</v>
      </c>
      <c r="K13" s="118">
        <f>+L12+5</f>
        <v>45902</v>
      </c>
      <c r="L13" s="119">
        <f>+K13</f>
        <v>45902</v>
      </c>
      <c r="M13" s="116">
        <f t="shared" si="0"/>
        <v>1</v>
      </c>
      <c r="O13" s="117"/>
      <c r="P13" s="535"/>
      <c r="R13" s="88"/>
      <c r="S13" s="550"/>
      <c r="T13" s="551"/>
      <c r="U13" s="551"/>
      <c r="V13" s="551"/>
      <c r="W13" s="551"/>
      <c r="X13" s="551"/>
      <c r="Y13" s="551"/>
      <c r="Z13" s="552"/>
      <c r="AA13" s="89"/>
    </row>
    <row r="14" spans="3:27" s="128" customFormat="1" ht="23.4" x14ac:dyDescent="0.3">
      <c r="C14" s="120"/>
      <c r="D14" s="121">
        <v>1</v>
      </c>
      <c r="E14" s="122" t="s">
        <v>16</v>
      </c>
      <c r="F14" s="123"/>
      <c r="G14" s="124">
        <v>0.46350000000000002</v>
      </c>
      <c r="H14" s="124">
        <f>+H30+H33+H44+H49+H52+H55</f>
        <v>0</v>
      </c>
      <c r="I14" s="241">
        <f>+'PPTO CONSUL - ANEXO 12'!U5</f>
        <v>266293339</v>
      </c>
      <c r="J14" s="125"/>
      <c r="K14" s="126"/>
      <c r="L14" s="126"/>
      <c r="M14" s="127"/>
      <c r="O14" s="129"/>
      <c r="P14" s="535"/>
      <c r="R14" s="120"/>
      <c r="S14" s="130"/>
      <c r="T14" s="130"/>
      <c r="U14" s="130"/>
      <c r="V14" s="130"/>
      <c r="W14" s="130"/>
      <c r="X14" s="131">
        <f ca="1">SUM(X15:X77)</f>
        <v>0.76343707749463419</v>
      </c>
      <c r="Y14" s="130"/>
      <c r="Z14" s="132"/>
      <c r="AA14" s="133"/>
    </row>
    <row r="15" spans="3:27" x14ac:dyDescent="0.3">
      <c r="C15" s="88"/>
      <c r="D15" s="109" t="s">
        <v>90</v>
      </c>
      <c r="E15" s="134" t="s">
        <v>91</v>
      </c>
      <c r="F15" s="112" t="s">
        <v>92</v>
      </c>
      <c r="G15" s="113"/>
      <c r="H15" s="113"/>
      <c r="I15" s="114" t="s">
        <v>84</v>
      </c>
      <c r="J15" s="114" t="s">
        <v>84</v>
      </c>
      <c r="K15" s="115">
        <f>+$L$13+2</f>
        <v>45904</v>
      </c>
      <c r="L15" s="115">
        <f>+K15+1</f>
        <v>45905</v>
      </c>
      <c r="M15" s="116">
        <f t="shared" ref="M15:M77" si="1">-((_xlfn.DAYS(K15,L15)))</f>
        <v>1</v>
      </c>
      <c r="O15" s="117"/>
      <c r="P15" s="535"/>
      <c r="R15" s="88"/>
      <c r="S15" s="135">
        <f t="shared" ref="S15:S77" si="2">K15</f>
        <v>45904</v>
      </c>
      <c r="T15" s="136">
        <f ca="1">$T$6</f>
        <v>46076</v>
      </c>
      <c r="U15" s="137"/>
      <c r="V15" s="138">
        <f t="shared" ref="V15:V77" ca="1" si="3">IF(U15=0,(T15-S15),(U15-S15))</f>
        <v>172</v>
      </c>
      <c r="W15" s="138">
        <f t="shared" ref="W15:W77" ca="1" si="4">IF(V15&lt;=0,0,IF(V15&gt;M15,M15,V15))</f>
        <v>1</v>
      </c>
      <c r="X15" s="139">
        <f t="shared" ref="X15:X77" ca="1" si="5">(IF(W15/M15&lt;0,0,W15/M15))*G15</f>
        <v>0</v>
      </c>
      <c r="Y15" s="140">
        <f t="shared" ref="Y15:Y77" ca="1" si="6">H15-X15</f>
        <v>0</v>
      </c>
      <c r="Z15" s="141">
        <f t="shared" ref="Z15:Z77" ca="1" si="7">M15-V15</f>
        <v>-171</v>
      </c>
      <c r="AA15" s="89"/>
    </row>
    <row r="16" spans="3:27" x14ac:dyDescent="0.3">
      <c r="C16" s="88"/>
      <c r="D16" s="109" t="s">
        <v>90</v>
      </c>
      <c r="E16" s="134" t="s">
        <v>93</v>
      </c>
      <c r="F16" s="112" t="s">
        <v>94</v>
      </c>
      <c r="G16" s="113"/>
      <c r="H16" s="113"/>
      <c r="I16" s="114" t="s">
        <v>84</v>
      </c>
      <c r="J16" s="114" t="s">
        <v>84</v>
      </c>
      <c r="K16" s="115">
        <f>+L15</f>
        <v>45905</v>
      </c>
      <c r="L16" s="115">
        <f>+K16+5</f>
        <v>45910</v>
      </c>
      <c r="M16" s="116">
        <f t="shared" si="1"/>
        <v>5</v>
      </c>
      <c r="O16" s="117"/>
      <c r="P16" s="535"/>
      <c r="R16" s="88"/>
      <c r="S16" s="135">
        <f t="shared" si="2"/>
        <v>45905</v>
      </c>
      <c r="T16" s="136">
        <f t="shared" ref="T16:T77" ca="1" si="8">$T$6</f>
        <v>46076</v>
      </c>
      <c r="U16" s="137"/>
      <c r="V16" s="138">
        <f t="shared" ca="1" si="3"/>
        <v>171</v>
      </c>
      <c r="W16" s="138">
        <f t="shared" ca="1" si="4"/>
        <v>5</v>
      </c>
      <c r="X16" s="139">
        <f t="shared" ca="1" si="5"/>
        <v>0</v>
      </c>
      <c r="Y16" s="140">
        <f t="shared" ca="1" si="6"/>
        <v>0</v>
      </c>
      <c r="Z16" s="141">
        <f t="shared" ca="1" si="7"/>
        <v>-166</v>
      </c>
      <c r="AA16" s="89"/>
    </row>
    <row r="17" spans="3:27" x14ac:dyDescent="0.3">
      <c r="C17" s="88"/>
      <c r="D17" s="109" t="s">
        <v>90</v>
      </c>
      <c r="E17" s="134" t="s">
        <v>95</v>
      </c>
      <c r="F17" s="112" t="s">
        <v>92</v>
      </c>
      <c r="G17" s="113"/>
      <c r="H17" s="113"/>
      <c r="I17" s="114" t="s">
        <v>84</v>
      </c>
      <c r="J17" s="114" t="s">
        <v>84</v>
      </c>
      <c r="K17" s="115">
        <f>+L16</f>
        <v>45910</v>
      </c>
      <c r="L17" s="115">
        <f>+K17+4</f>
        <v>45914</v>
      </c>
      <c r="M17" s="116">
        <f t="shared" si="1"/>
        <v>4</v>
      </c>
      <c r="O17" s="117"/>
      <c r="P17" s="535"/>
      <c r="R17" s="88"/>
      <c r="S17" s="135">
        <f t="shared" si="2"/>
        <v>45910</v>
      </c>
      <c r="T17" s="136">
        <f t="shared" ca="1" si="8"/>
        <v>46076</v>
      </c>
      <c r="U17" s="137"/>
      <c r="V17" s="138">
        <f t="shared" ca="1" si="3"/>
        <v>166</v>
      </c>
      <c r="W17" s="138">
        <f t="shared" ca="1" si="4"/>
        <v>4</v>
      </c>
      <c r="X17" s="139">
        <f t="shared" ca="1" si="5"/>
        <v>0</v>
      </c>
      <c r="Y17" s="140">
        <f t="shared" ca="1" si="6"/>
        <v>0</v>
      </c>
      <c r="Z17" s="141">
        <f t="shared" ca="1" si="7"/>
        <v>-162</v>
      </c>
      <c r="AA17" s="89"/>
    </row>
    <row r="18" spans="3:27" x14ac:dyDescent="0.3">
      <c r="C18" s="88"/>
      <c r="D18" s="109" t="s">
        <v>90</v>
      </c>
      <c r="E18" s="134" t="s">
        <v>96</v>
      </c>
      <c r="F18" s="112" t="s">
        <v>92</v>
      </c>
      <c r="G18" s="113"/>
      <c r="H18" s="113"/>
      <c r="I18" s="114" t="s">
        <v>84</v>
      </c>
      <c r="J18" s="114" t="s">
        <v>84</v>
      </c>
      <c r="K18" s="115">
        <f>+$L$13+2</f>
        <v>45904</v>
      </c>
      <c r="L18" s="115">
        <f>+K18+1</f>
        <v>45905</v>
      </c>
      <c r="M18" s="116">
        <f t="shared" si="1"/>
        <v>1</v>
      </c>
      <c r="O18" s="117"/>
      <c r="P18" s="535"/>
      <c r="R18" s="88"/>
      <c r="S18" s="135">
        <f t="shared" si="2"/>
        <v>45904</v>
      </c>
      <c r="T18" s="136">
        <f t="shared" ca="1" si="8"/>
        <v>46076</v>
      </c>
      <c r="U18" s="137"/>
      <c r="V18" s="138">
        <f t="shared" ca="1" si="3"/>
        <v>172</v>
      </c>
      <c r="W18" s="138">
        <f t="shared" ca="1" si="4"/>
        <v>1</v>
      </c>
      <c r="X18" s="139">
        <f t="shared" ca="1" si="5"/>
        <v>0</v>
      </c>
      <c r="Y18" s="140">
        <f t="shared" ca="1" si="6"/>
        <v>0</v>
      </c>
      <c r="Z18" s="141">
        <f t="shared" ca="1" si="7"/>
        <v>-171</v>
      </c>
      <c r="AA18" s="89"/>
    </row>
    <row r="19" spans="3:27" x14ac:dyDescent="0.3">
      <c r="C19" s="88"/>
      <c r="D19" s="109" t="s">
        <v>90</v>
      </c>
      <c r="E19" s="134" t="s">
        <v>97</v>
      </c>
      <c r="F19" s="112" t="s">
        <v>94</v>
      </c>
      <c r="G19" s="113"/>
      <c r="H19" s="113"/>
      <c r="I19" s="114" t="s">
        <v>84</v>
      </c>
      <c r="J19" s="114" t="s">
        <v>84</v>
      </c>
      <c r="K19" s="115">
        <f>+K65-5</f>
        <v>45940</v>
      </c>
      <c r="L19" s="115">
        <f>+K19+5</f>
        <v>45945</v>
      </c>
      <c r="M19" s="116">
        <f t="shared" si="1"/>
        <v>5</v>
      </c>
      <c r="O19" s="117"/>
      <c r="P19" s="535"/>
      <c r="R19" s="88"/>
      <c r="S19" s="135">
        <f t="shared" si="2"/>
        <v>45940</v>
      </c>
      <c r="T19" s="136">
        <f t="shared" ca="1" si="8"/>
        <v>46076</v>
      </c>
      <c r="U19" s="137"/>
      <c r="V19" s="138">
        <f t="shared" ca="1" si="3"/>
        <v>136</v>
      </c>
      <c r="W19" s="138">
        <f t="shared" ca="1" si="4"/>
        <v>5</v>
      </c>
      <c r="X19" s="139">
        <f t="shared" ca="1" si="5"/>
        <v>0</v>
      </c>
      <c r="Y19" s="140">
        <f t="shared" ca="1" si="6"/>
        <v>0</v>
      </c>
      <c r="Z19" s="141">
        <f t="shared" ca="1" si="7"/>
        <v>-131</v>
      </c>
      <c r="AA19" s="89"/>
    </row>
    <row r="20" spans="3:27" x14ac:dyDescent="0.3">
      <c r="C20" s="88"/>
      <c r="D20" s="109" t="s">
        <v>90</v>
      </c>
      <c r="E20" s="134" t="s">
        <v>98</v>
      </c>
      <c r="F20" s="112" t="s">
        <v>92</v>
      </c>
      <c r="G20" s="113"/>
      <c r="H20" s="113"/>
      <c r="I20" s="114" t="s">
        <v>84</v>
      </c>
      <c r="J20" s="114" t="s">
        <v>84</v>
      </c>
      <c r="K20" s="115">
        <v>45931</v>
      </c>
      <c r="L20" s="115">
        <f>+K20+4</f>
        <v>45935</v>
      </c>
      <c r="M20" s="116">
        <f t="shared" si="1"/>
        <v>4</v>
      </c>
      <c r="O20" s="117"/>
      <c r="P20" s="535"/>
      <c r="R20" s="88"/>
      <c r="S20" s="135">
        <f t="shared" si="2"/>
        <v>45931</v>
      </c>
      <c r="T20" s="136">
        <f t="shared" ca="1" si="8"/>
        <v>46076</v>
      </c>
      <c r="U20" s="137"/>
      <c r="V20" s="138">
        <f t="shared" ca="1" si="3"/>
        <v>145</v>
      </c>
      <c r="W20" s="138">
        <f t="shared" ca="1" si="4"/>
        <v>4</v>
      </c>
      <c r="X20" s="139">
        <f t="shared" ca="1" si="5"/>
        <v>0</v>
      </c>
      <c r="Y20" s="140">
        <f t="shared" ca="1" si="6"/>
        <v>0</v>
      </c>
      <c r="Z20" s="141">
        <f t="shared" ca="1" si="7"/>
        <v>-141</v>
      </c>
      <c r="AA20" s="89"/>
    </row>
    <row r="21" spans="3:27" x14ac:dyDescent="0.3">
      <c r="C21" s="88"/>
      <c r="D21" s="109" t="s">
        <v>90</v>
      </c>
      <c r="E21" s="134" t="s">
        <v>99</v>
      </c>
      <c r="F21" s="112" t="s">
        <v>92</v>
      </c>
      <c r="G21" s="113"/>
      <c r="H21" s="113"/>
      <c r="I21" s="114" t="s">
        <v>84</v>
      </c>
      <c r="J21" s="114" t="s">
        <v>84</v>
      </c>
      <c r="K21" s="115">
        <f>+$L$13+2</f>
        <v>45904</v>
      </c>
      <c r="L21" s="115">
        <f>+K21+1</f>
        <v>45905</v>
      </c>
      <c r="M21" s="116">
        <f t="shared" si="1"/>
        <v>1</v>
      </c>
      <c r="O21" s="117"/>
      <c r="P21" s="535"/>
      <c r="R21" s="88"/>
      <c r="S21" s="135">
        <f t="shared" si="2"/>
        <v>45904</v>
      </c>
      <c r="T21" s="136">
        <f t="shared" ca="1" si="8"/>
        <v>46076</v>
      </c>
      <c r="U21" s="137"/>
      <c r="V21" s="138">
        <f t="shared" ca="1" si="3"/>
        <v>172</v>
      </c>
      <c r="W21" s="138">
        <f t="shared" ca="1" si="4"/>
        <v>1</v>
      </c>
      <c r="X21" s="139">
        <f t="shared" ca="1" si="5"/>
        <v>0</v>
      </c>
      <c r="Y21" s="140">
        <f t="shared" ca="1" si="6"/>
        <v>0</v>
      </c>
      <c r="Z21" s="141">
        <f t="shared" ca="1" si="7"/>
        <v>-171</v>
      </c>
      <c r="AA21" s="89"/>
    </row>
    <row r="22" spans="3:27" x14ac:dyDescent="0.3">
      <c r="C22" s="88"/>
      <c r="D22" s="109" t="s">
        <v>90</v>
      </c>
      <c r="E22" s="134" t="s">
        <v>100</v>
      </c>
      <c r="F22" s="112" t="s">
        <v>94</v>
      </c>
      <c r="G22" s="113"/>
      <c r="H22" s="113"/>
      <c r="I22" s="114" t="s">
        <v>84</v>
      </c>
      <c r="J22" s="114" t="s">
        <v>84</v>
      </c>
      <c r="K22" s="115">
        <f>+L21</f>
        <v>45905</v>
      </c>
      <c r="L22" s="115">
        <v>45916</v>
      </c>
      <c r="M22" s="116">
        <f t="shared" si="1"/>
        <v>11</v>
      </c>
      <c r="O22" s="117"/>
      <c r="P22" s="535"/>
      <c r="R22" s="88"/>
      <c r="S22" s="135">
        <f t="shared" si="2"/>
        <v>45905</v>
      </c>
      <c r="T22" s="136">
        <f t="shared" ca="1" si="8"/>
        <v>46076</v>
      </c>
      <c r="U22" s="137"/>
      <c r="V22" s="138">
        <f t="shared" ca="1" si="3"/>
        <v>171</v>
      </c>
      <c r="W22" s="138">
        <f t="shared" ca="1" si="4"/>
        <v>11</v>
      </c>
      <c r="X22" s="139">
        <f t="shared" ca="1" si="5"/>
        <v>0</v>
      </c>
      <c r="Y22" s="140">
        <f t="shared" ca="1" si="6"/>
        <v>0</v>
      </c>
      <c r="Z22" s="141">
        <f t="shared" ca="1" si="7"/>
        <v>-160</v>
      </c>
      <c r="AA22" s="89"/>
    </row>
    <row r="23" spans="3:27" x14ac:dyDescent="0.3">
      <c r="C23" s="88"/>
      <c r="D23" s="109" t="s">
        <v>90</v>
      </c>
      <c r="E23" s="134" t="s">
        <v>101</v>
      </c>
      <c r="F23" s="112" t="s">
        <v>92</v>
      </c>
      <c r="G23" s="113"/>
      <c r="H23" s="113"/>
      <c r="I23" s="114" t="s">
        <v>84</v>
      </c>
      <c r="J23" s="114" t="s">
        <v>84</v>
      </c>
      <c r="K23" s="115">
        <f>+L22</f>
        <v>45916</v>
      </c>
      <c r="L23" s="115">
        <f>+K23+4</f>
        <v>45920</v>
      </c>
      <c r="M23" s="116">
        <f t="shared" si="1"/>
        <v>4</v>
      </c>
      <c r="O23" s="117"/>
      <c r="P23" s="535"/>
      <c r="R23" s="88"/>
      <c r="S23" s="135">
        <f t="shared" si="2"/>
        <v>45916</v>
      </c>
      <c r="T23" s="136">
        <f t="shared" ca="1" si="8"/>
        <v>46076</v>
      </c>
      <c r="U23" s="137"/>
      <c r="V23" s="138">
        <f t="shared" ca="1" si="3"/>
        <v>160</v>
      </c>
      <c r="W23" s="138">
        <f t="shared" ca="1" si="4"/>
        <v>4</v>
      </c>
      <c r="X23" s="139">
        <f t="shared" ca="1" si="5"/>
        <v>0</v>
      </c>
      <c r="Y23" s="140">
        <f t="shared" ca="1" si="6"/>
        <v>0</v>
      </c>
      <c r="Z23" s="141">
        <f t="shared" ca="1" si="7"/>
        <v>-156</v>
      </c>
      <c r="AA23" s="89"/>
    </row>
    <row r="24" spans="3:27" x14ac:dyDescent="0.3">
      <c r="C24" s="88"/>
      <c r="D24" s="109" t="s">
        <v>90</v>
      </c>
      <c r="E24" s="134" t="s">
        <v>102</v>
      </c>
      <c r="F24" s="112" t="s">
        <v>92</v>
      </c>
      <c r="G24" s="113"/>
      <c r="H24" s="113"/>
      <c r="I24" s="114" t="s">
        <v>84</v>
      </c>
      <c r="J24" s="114" t="s">
        <v>84</v>
      </c>
      <c r="K24" s="115">
        <f>+$L$13+2</f>
        <v>45904</v>
      </c>
      <c r="L24" s="115">
        <f>+K24+1</f>
        <v>45905</v>
      </c>
      <c r="M24" s="116">
        <f t="shared" si="1"/>
        <v>1</v>
      </c>
      <c r="O24" s="117"/>
      <c r="P24" s="535"/>
      <c r="R24" s="88"/>
      <c r="S24" s="135">
        <f t="shared" si="2"/>
        <v>45904</v>
      </c>
      <c r="T24" s="136">
        <f t="shared" ca="1" si="8"/>
        <v>46076</v>
      </c>
      <c r="U24" s="137"/>
      <c r="V24" s="138">
        <f t="shared" ca="1" si="3"/>
        <v>172</v>
      </c>
      <c r="W24" s="138">
        <f t="shared" ca="1" si="4"/>
        <v>1</v>
      </c>
      <c r="X24" s="139">
        <f t="shared" ca="1" si="5"/>
        <v>0</v>
      </c>
      <c r="Y24" s="140">
        <f t="shared" ca="1" si="6"/>
        <v>0</v>
      </c>
      <c r="Z24" s="141">
        <f t="shared" ca="1" si="7"/>
        <v>-171</v>
      </c>
      <c r="AA24" s="89"/>
    </row>
    <row r="25" spans="3:27" x14ac:dyDescent="0.3">
      <c r="C25" s="88"/>
      <c r="D25" s="109" t="s">
        <v>90</v>
      </c>
      <c r="E25" s="134" t="s">
        <v>103</v>
      </c>
      <c r="F25" s="112" t="s">
        <v>94</v>
      </c>
      <c r="G25" s="113"/>
      <c r="H25" s="113"/>
      <c r="I25" s="114" t="s">
        <v>84</v>
      </c>
      <c r="J25" s="114" t="s">
        <v>84</v>
      </c>
      <c r="K25" s="115">
        <f>+L24</f>
        <v>45905</v>
      </c>
      <c r="L25" s="115">
        <f>+K25+5</f>
        <v>45910</v>
      </c>
      <c r="M25" s="116">
        <f t="shared" si="1"/>
        <v>5</v>
      </c>
      <c r="O25" s="117"/>
      <c r="P25" s="535"/>
      <c r="R25" s="88"/>
      <c r="S25" s="135">
        <f t="shared" si="2"/>
        <v>45905</v>
      </c>
      <c r="T25" s="136">
        <f t="shared" ca="1" si="8"/>
        <v>46076</v>
      </c>
      <c r="U25" s="137"/>
      <c r="V25" s="138">
        <f t="shared" ca="1" si="3"/>
        <v>171</v>
      </c>
      <c r="W25" s="138">
        <f t="shared" ca="1" si="4"/>
        <v>5</v>
      </c>
      <c r="X25" s="139">
        <f t="shared" ca="1" si="5"/>
        <v>0</v>
      </c>
      <c r="Y25" s="140">
        <f t="shared" ca="1" si="6"/>
        <v>0</v>
      </c>
      <c r="Z25" s="141">
        <f t="shared" ca="1" si="7"/>
        <v>-166</v>
      </c>
      <c r="AA25" s="89"/>
    </row>
    <row r="26" spans="3:27" x14ac:dyDescent="0.3">
      <c r="C26" s="88"/>
      <c r="D26" s="109" t="s">
        <v>90</v>
      </c>
      <c r="E26" s="134" t="s">
        <v>104</v>
      </c>
      <c r="F26" s="112" t="s">
        <v>92</v>
      </c>
      <c r="G26" s="113"/>
      <c r="H26" s="113"/>
      <c r="I26" s="114" t="s">
        <v>84</v>
      </c>
      <c r="J26" s="114" t="s">
        <v>84</v>
      </c>
      <c r="K26" s="115">
        <f>+L25</f>
        <v>45910</v>
      </c>
      <c r="L26" s="115">
        <f>+K26+4</f>
        <v>45914</v>
      </c>
      <c r="M26" s="116">
        <f t="shared" si="1"/>
        <v>4</v>
      </c>
      <c r="O26" s="117"/>
      <c r="P26" s="535"/>
      <c r="R26" s="88"/>
      <c r="S26" s="135">
        <f t="shared" si="2"/>
        <v>45910</v>
      </c>
      <c r="T26" s="136">
        <f t="shared" ca="1" si="8"/>
        <v>46076</v>
      </c>
      <c r="U26" s="137"/>
      <c r="V26" s="138">
        <f t="shared" ca="1" si="3"/>
        <v>166</v>
      </c>
      <c r="W26" s="138">
        <f t="shared" ca="1" si="4"/>
        <v>4</v>
      </c>
      <c r="X26" s="139">
        <f t="shared" ca="1" si="5"/>
        <v>0</v>
      </c>
      <c r="Y26" s="140">
        <f t="shared" ca="1" si="6"/>
        <v>0</v>
      </c>
      <c r="Z26" s="141">
        <f t="shared" ca="1" si="7"/>
        <v>-162</v>
      </c>
      <c r="AA26" s="89"/>
    </row>
    <row r="27" spans="3:27" ht="16.5" customHeight="1" x14ac:dyDescent="0.3">
      <c r="C27" s="88"/>
      <c r="D27" s="109" t="s">
        <v>90</v>
      </c>
      <c r="E27" s="134" t="s">
        <v>105</v>
      </c>
      <c r="F27" s="112" t="s">
        <v>92</v>
      </c>
      <c r="G27" s="113"/>
      <c r="H27" s="113"/>
      <c r="I27" s="114" t="s">
        <v>84</v>
      </c>
      <c r="J27" s="114" t="s">
        <v>84</v>
      </c>
      <c r="K27" s="115">
        <v>45912</v>
      </c>
      <c r="L27" s="115">
        <f>+K27+1</f>
        <v>45913</v>
      </c>
      <c r="M27" s="116">
        <f t="shared" si="1"/>
        <v>1</v>
      </c>
      <c r="O27" s="117"/>
      <c r="P27" s="535"/>
      <c r="R27" s="88"/>
      <c r="S27" s="135">
        <f t="shared" si="2"/>
        <v>45912</v>
      </c>
      <c r="T27" s="136">
        <f t="shared" ca="1" si="8"/>
        <v>46076</v>
      </c>
      <c r="U27" s="137"/>
      <c r="V27" s="138">
        <f t="shared" ca="1" si="3"/>
        <v>164</v>
      </c>
      <c r="W27" s="138">
        <f t="shared" ca="1" si="4"/>
        <v>1</v>
      </c>
      <c r="X27" s="139">
        <f t="shared" ca="1" si="5"/>
        <v>0</v>
      </c>
      <c r="Y27" s="140">
        <f t="shared" ca="1" si="6"/>
        <v>0</v>
      </c>
      <c r="Z27" s="141">
        <f t="shared" ca="1" si="7"/>
        <v>-163</v>
      </c>
      <c r="AA27" s="89"/>
    </row>
    <row r="28" spans="3:27" x14ac:dyDescent="0.3">
      <c r="C28" s="88"/>
      <c r="D28" s="109" t="s">
        <v>90</v>
      </c>
      <c r="E28" s="134" t="s">
        <v>106</v>
      </c>
      <c r="F28" s="112" t="s">
        <v>94</v>
      </c>
      <c r="G28" s="113"/>
      <c r="H28" s="113"/>
      <c r="I28" s="114" t="s">
        <v>84</v>
      </c>
      <c r="J28" s="114" t="s">
        <v>84</v>
      </c>
      <c r="K28" s="115">
        <f>+L27</f>
        <v>45913</v>
      </c>
      <c r="L28" s="115">
        <f>+K28+5</f>
        <v>45918</v>
      </c>
      <c r="M28" s="116">
        <f t="shared" si="1"/>
        <v>5</v>
      </c>
      <c r="O28" s="117"/>
      <c r="P28" s="535"/>
      <c r="R28" s="88"/>
      <c r="S28" s="135">
        <f t="shared" si="2"/>
        <v>45913</v>
      </c>
      <c r="T28" s="136">
        <f t="shared" ca="1" si="8"/>
        <v>46076</v>
      </c>
      <c r="U28" s="137"/>
      <c r="V28" s="138">
        <f t="shared" ca="1" si="3"/>
        <v>163</v>
      </c>
      <c r="W28" s="138">
        <f t="shared" ca="1" si="4"/>
        <v>5</v>
      </c>
      <c r="X28" s="139">
        <f t="shared" ca="1" si="5"/>
        <v>0</v>
      </c>
      <c r="Y28" s="140">
        <f t="shared" ca="1" si="6"/>
        <v>0</v>
      </c>
      <c r="Z28" s="141">
        <f t="shared" ca="1" si="7"/>
        <v>-158</v>
      </c>
      <c r="AA28" s="89"/>
    </row>
    <row r="29" spans="3:27" x14ac:dyDescent="0.3">
      <c r="C29" s="88"/>
      <c r="D29" s="109" t="s">
        <v>90</v>
      </c>
      <c r="E29" s="134" t="s">
        <v>107</v>
      </c>
      <c r="F29" s="112" t="s">
        <v>92</v>
      </c>
      <c r="G29" s="113"/>
      <c r="H29" s="113"/>
      <c r="I29" s="114" t="s">
        <v>84</v>
      </c>
      <c r="J29" s="114" t="s">
        <v>84</v>
      </c>
      <c r="K29" s="115">
        <f>+L28</f>
        <v>45918</v>
      </c>
      <c r="L29" s="115">
        <f>+K29+4</f>
        <v>45922</v>
      </c>
      <c r="M29" s="116">
        <f t="shared" si="1"/>
        <v>4</v>
      </c>
      <c r="O29" s="117"/>
      <c r="P29" s="535"/>
      <c r="R29" s="88"/>
      <c r="S29" s="135">
        <f t="shared" si="2"/>
        <v>45918</v>
      </c>
      <c r="T29" s="136">
        <f t="shared" ca="1" si="8"/>
        <v>46076</v>
      </c>
      <c r="U29" s="137"/>
      <c r="V29" s="138">
        <f t="shared" ca="1" si="3"/>
        <v>158</v>
      </c>
      <c r="W29" s="138">
        <f t="shared" ca="1" si="4"/>
        <v>4</v>
      </c>
      <c r="X29" s="139">
        <f t="shared" ca="1" si="5"/>
        <v>0</v>
      </c>
      <c r="Y29" s="140">
        <f t="shared" ca="1" si="6"/>
        <v>0</v>
      </c>
      <c r="Z29" s="141">
        <f t="shared" ca="1" si="7"/>
        <v>-154</v>
      </c>
      <c r="AA29" s="89"/>
    </row>
    <row r="30" spans="3:27" x14ac:dyDescent="0.3">
      <c r="C30" s="88"/>
      <c r="D30" s="142">
        <v>1.01</v>
      </c>
      <c r="E30" s="143" t="s">
        <v>17</v>
      </c>
      <c r="F30" s="144" t="s">
        <v>94</v>
      </c>
      <c r="G30" s="145">
        <f>+'PPTO CONSUL - ANEXO 12'!D6</f>
        <v>3.3796670025262855E-2</v>
      </c>
      <c r="H30" s="145">
        <f>SUM(H31:H32)</f>
        <v>0</v>
      </c>
      <c r="I30" s="240">
        <f>+'PPTO CONSUL - ANEXO 12'!U6</f>
        <v>19418835</v>
      </c>
      <c r="J30" s="146">
        <f t="shared" ref="J30:J41" si="9">ROUND((H30/$F$7),0)</f>
        <v>0</v>
      </c>
      <c r="K30" s="147">
        <f>MIN(K31:K32)</f>
        <v>45915</v>
      </c>
      <c r="L30" s="147">
        <f>MAX(L31:L32)</f>
        <v>45931</v>
      </c>
      <c r="M30" s="148">
        <f t="shared" si="1"/>
        <v>16</v>
      </c>
      <c r="O30" s="117"/>
      <c r="P30" s="535"/>
      <c r="R30" s="88"/>
      <c r="S30" s="135">
        <f t="shared" si="2"/>
        <v>45915</v>
      </c>
      <c r="T30" s="136">
        <f t="shared" ca="1" si="8"/>
        <v>46076</v>
      </c>
      <c r="U30" s="137"/>
      <c r="V30" s="138">
        <f t="shared" ca="1" si="3"/>
        <v>161</v>
      </c>
      <c r="W30" s="138">
        <f t="shared" ca="1" si="4"/>
        <v>16</v>
      </c>
      <c r="X30" s="139">
        <f t="shared" ca="1" si="5"/>
        <v>3.3796670025262855E-2</v>
      </c>
      <c r="Y30" s="140">
        <f t="shared" ca="1" si="6"/>
        <v>-3.3796670025262855E-2</v>
      </c>
      <c r="Z30" s="141">
        <f t="shared" ca="1" si="7"/>
        <v>-145</v>
      </c>
      <c r="AA30" s="89"/>
    </row>
    <row r="31" spans="3:27" x14ac:dyDescent="0.3">
      <c r="C31" s="88"/>
      <c r="D31" s="109" t="s">
        <v>108</v>
      </c>
      <c r="E31" s="134" t="s">
        <v>109</v>
      </c>
      <c r="F31" s="112" t="s">
        <v>94</v>
      </c>
      <c r="G31" s="149"/>
      <c r="H31" s="149"/>
      <c r="I31" s="114"/>
      <c r="J31" s="114"/>
      <c r="K31" s="115">
        <v>45915</v>
      </c>
      <c r="L31" s="115">
        <f>+K31+10</f>
        <v>45925</v>
      </c>
      <c r="M31" s="150">
        <f t="shared" si="1"/>
        <v>10</v>
      </c>
      <c r="O31" s="117"/>
      <c r="P31" s="535"/>
      <c r="R31" s="88"/>
      <c r="S31" s="135">
        <f t="shared" si="2"/>
        <v>45915</v>
      </c>
      <c r="T31" s="136">
        <f t="shared" ca="1" si="8"/>
        <v>46076</v>
      </c>
      <c r="U31" s="137"/>
      <c r="V31" s="138">
        <f t="shared" ca="1" si="3"/>
        <v>161</v>
      </c>
      <c r="W31" s="138">
        <f t="shared" ca="1" si="4"/>
        <v>10</v>
      </c>
      <c r="X31" s="139">
        <f t="shared" ca="1" si="5"/>
        <v>0</v>
      </c>
      <c r="Y31" s="140">
        <f t="shared" ca="1" si="6"/>
        <v>0</v>
      </c>
      <c r="Z31" s="141">
        <f t="shared" ca="1" si="7"/>
        <v>-151</v>
      </c>
      <c r="AA31" s="89"/>
    </row>
    <row r="32" spans="3:27" x14ac:dyDescent="0.3">
      <c r="C32" s="88"/>
      <c r="D32" s="109" t="s">
        <v>110</v>
      </c>
      <c r="E32" s="134" t="s">
        <v>111</v>
      </c>
      <c r="F32" s="112" t="s">
        <v>112</v>
      </c>
      <c r="G32" s="149"/>
      <c r="H32" s="149"/>
      <c r="I32" s="114"/>
      <c r="J32" s="114"/>
      <c r="K32" s="115">
        <f>+L31+1</f>
        <v>45926</v>
      </c>
      <c r="L32" s="115">
        <f>+K32+5</f>
        <v>45931</v>
      </c>
      <c r="M32" s="150">
        <f t="shared" si="1"/>
        <v>5</v>
      </c>
      <c r="O32" s="117"/>
      <c r="P32" s="535"/>
      <c r="R32" s="88"/>
      <c r="S32" s="135">
        <f t="shared" si="2"/>
        <v>45926</v>
      </c>
      <c r="T32" s="136">
        <f t="shared" ca="1" si="8"/>
        <v>46076</v>
      </c>
      <c r="U32" s="137"/>
      <c r="V32" s="138">
        <f t="shared" ca="1" si="3"/>
        <v>150</v>
      </c>
      <c r="W32" s="138">
        <f t="shared" ca="1" si="4"/>
        <v>5</v>
      </c>
      <c r="X32" s="139">
        <f t="shared" ca="1" si="5"/>
        <v>0</v>
      </c>
      <c r="Y32" s="140">
        <f t="shared" ca="1" si="6"/>
        <v>0</v>
      </c>
      <c r="Z32" s="141">
        <f t="shared" ca="1" si="7"/>
        <v>-145</v>
      </c>
      <c r="AA32" s="89"/>
    </row>
    <row r="33" spans="3:27" x14ac:dyDescent="0.3">
      <c r="C33" s="88"/>
      <c r="D33" s="142">
        <v>1.02</v>
      </c>
      <c r="E33" s="143" t="s">
        <v>19</v>
      </c>
      <c r="F33" s="144" t="s">
        <v>94</v>
      </c>
      <c r="G33" s="238">
        <f>+'PPTO CONSUL - ANEXO 12'!D7</f>
        <v>3.3796670025262855E-2</v>
      </c>
      <c r="H33" s="145">
        <f>SUM(H34:H43)</f>
        <v>0</v>
      </c>
      <c r="I33" s="240">
        <f>+'PPTO CONSUL - ANEXO 12'!U7</f>
        <v>19418835</v>
      </c>
      <c r="J33" s="146">
        <f t="shared" ref="J33:J74" si="10">ROUND((H33/$F$7),0)</f>
        <v>0</v>
      </c>
      <c r="K33" s="147">
        <f>MIN(K34:K43)</f>
        <v>45912</v>
      </c>
      <c r="L33" s="147">
        <f>MAX(L34:L43)</f>
        <v>45945</v>
      </c>
      <c r="M33" s="148">
        <f>-((_xlfn.DAYS(K33,L33)))</f>
        <v>33</v>
      </c>
      <c r="O33" s="117"/>
      <c r="P33" s="535"/>
      <c r="R33" s="88"/>
      <c r="S33" s="135">
        <f t="shared" si="2"/>
        <v>45912</v>
      </c>
      <c r="T33" s="136">
        <f t="shared" ca="1" si="8"/>
        <v>46076</v>
      </c>
      <c r="U33" s="137"/>
      <c r="V33" s="138">
        <f t="shared" ca="1" si="3"/>
        <v>164</v>
      </c>
      <c r="W33" s="138">
        <f t="shared" ca="1" si="4"/>
        <v>33</v>
      </c>
      <c r="X33" s="139">
        <f t="shared" ca="1" si="5"/>
        <v>3.3796670025262855E-2</v>
      </c>
      <c r="Y33" s="140">
        <f t="shared" ca="1" si="6"/>
        <v>-3.3796670025262855E-2</v>
      </c>
      <c r="Z33" s="141">
        <f t="shared" ca="1" si="7"/>
        <v>-131</v>
      </c>
      <c r="AA33" s="89"/>
    </row>
    <row r="34" spans="3:27" x14ac:dyDescent="0.3">
      <c r="C34" s="88"/>
      <c r="D34" s="52" t="s">
        <v>113</v>
      </c>
      <c r="E34" s="151" t="s">
        <v>114</v>
      </c>
      <c r="F34" s="152" t="s">
        <v>94</v>
      </c>
      <c r="G34" s="153">
        <f>$G$33/8</f>
        <v>4.2245837531578569E-3</v>
      </c>
      <c r="H34" s="153"/>
      <c r="I34" s="154">
        <f t="shared" ref="I34:I39" si="11">ROUND(($F$7*G34),0)</f>
        <v>2888552</v>
      </c>
      <c r="J34" s="154">
        <f t="shared" si="9"/>
        <v>0</v>
      </c>
      <c r="K34" s="155">
        <v>45912</v>
      </c>
      <c r="L34" s="156">
        <f>+K34+8</f>
        <v>45920</v>
      </c>
      <c r="M34" s="157">
        <f t="shared" si="1"/>
        <v>8</v>
      </c>
      <c r="O34" s="117"/>
      <c r="P34" s="535"/>
      <c r="R34" s="88"/>
      <c r="S34" s="135">
        <f t="shared" si="2"/>
        <v>45912</v>
      </c>
      <c r="T34" s="136">
        <f t="shared" ca="1" si="8"/>
        <v>46076</v>
      </c>
      <c r="U34" s="137"/>
      <c r="V34" s="138">
        <f t="shared" ca="1" si="3"/>
        <v>164</v>
      </c>
      <c r="W34" s="138">
        <f t="shared" ca="1" si="4"/>
        <v>8</v>
      </c>
      <c r="X34" s="139">
        <f t="shared" ca="1" si="5"/>
        <v>4.2245837531578569E-3</v>
      </c>
      <c r="Y34" s="140">
        <f t="shared" ca="1" si="6"/>
        <v>-4.2245837531578569E-3</v>
      </c>
      <c r="Z34" s="141">
        <f t="shared" ca="1" si="7"/>
        <v>-156</v>
      </c>
      <c r="AA34" s="89"/>
    </row>
    <row r="35" spans="3:27" x14ac:dyDescent="0.3">
      <c r="C35" s="88"/>
      <c r="D35" s="52" t="s">
        <v>115</v>
      </c>
      <c r="E35" s="151" t="s">
        <v>116</v>
      </c>
      <c r="F35" s="152" t="s">
        <v>94</v>
      </c>
      <c r="G35" s="153">
        <f t="shared" ref="G35:G41" si="12">$G$33/8</f>
        <v>4.2245837531578569E-3</v>
      </c>
      <c r="H35" s="153"/>
      <c r="I35" s="154">
        <f t="shared" si="11"/>
        <v>2888552</v>
      </c>
      <c r="J35" s="154">
        <f t="shared" si="9"/>
        <v>0</v>
      </c>
      <c r="K35" s="156">
        <v>45912</v>
      </c>
      <c r="L35" s="156">
        <v>45927</v>
      </c>
      <c r="M35" s="157">
        <f t="shared" si="1"/>
        <v>15</v>
      </c>
      <c r="O35" s="117"/>
      <c r="P35" s="535"/>
      <c r="R35" s="88"/>
      <c r="S35" s="135">
        <f t="shared" si="2"/>
        <v>45912</v>
      </c>
      <c r="T35" s="136">
        <f t="shared" ca="1" si="8"/>
        <v>46076</v>
      </c>
      <c r="U35" s="137"/>
      <c r="V35" s="138">
        <f t="shared" ca="1" si="3"/>
        <v>164</v>
      </c>
      <c r="W35" s="138">
        <f t="shared" ca="1" si="4"/>
        <v>15</v>
      </c>
      <c r="X35" s="139">
        <f t="shared" ca="1" si="5"/>
        <v>4.2245837531578569E-3</v>
      </c>
      <c r="Y35" s="140">
        <f t="shared" ca="1" si="6"/>
        <v>-4.2245837531578569E-3</v>
      </c>
      <c r="Z35" s="141">
        <f t="shared" ca="1" si="7"/>
        <v>-149</v>
      </c>
      <c r="AA35" s="89"/>
    </row>
    <row r="36" spans="3:27" x14ac:dyDescent="0.3">
      <c r="C36" s="88"/>
      <c r="D36" s="52" t="s">
        <v>117</v>
      </c>
      <c r="E36" s="151" t="s">
        <v>118</v>
      </c>
      <c r="F36" s="152" t="s">
        <v>94</v>
      </c>
      <c r="G36" s="153">
        <f t="shared" si="12"/>
        <v>4.2245837531578569E-3</v>
      </c>
      <c r="H36" s="153"/>
      <c r="I36" s="154">
        <f t="shared" si="11"/>
        <v>2888552</v>
      </c>
      <c r="J36" s="154">
        <f t="shared" si="9"/>
        <v>0</v>
      </c>
      <c r="K36" s="156">
        <f>+K34</f>
        <v>45912</v>
      </c>
      <c r="L36" s="156">
        <f>+K36+10</f>
        <v>45922</v>
      </c>
      <c r="M36" s="157">
        <f t="shared" si="1"/>
        <v>10</v>
      </c>
      <c r="O36" s="117"/>
      <c r="P36" s="535"/>
      <c r="R36" s="88"/>
      <c r="S36" s="135">
        <f t="shared" si="2"/>
        <v>45912</v>
      </c>
      <c r="T36" s="136">
        <f t="shared" ca="1" si="8"/>
        <v>46076</v>
      </c>
      <c r="U36" s="137"/>
      <c r="V36" s="138">
        <f t="shared" ca="1" si="3"/>
        <v>164</v>
      </c>
      <c r="W36" s="138">
        <f t="shared" ca="1" si="4"/>
        <v>10</v>
      </c>
      <c r="X36" s="139">
        <f t="shared" ca="1" si="5"/>
        <v>4.2245837531578569E-3</v>
      </c>
      <c r="Y36" s="140">
        <f t="shared" ca="1" si="6"/>
        <v>-4.2245837531578569E-3</v>
      </c>
      <c r="Z36" s="141">
        <f t="shared" ca="1" si="7"/>
        <v>-154</v>
      </c>
      <c r="AA36" s="89"/>
    </row>
    <row r="37" spans="3:27" x14ac:dyDescent="0.3">
      <c r="C37" s="88"/>
      <c r="D37" s="52" t="s">
        <v>119</v>
      </c>
      <c r="E37" s="151" t="s">
        <v>278</v>
      </c>
      <c r="F37" s="152" t="s">
        <v>94</v>
      </c>
      <c r="G37" s="153">
        <f t="shared" si="12"/>
        <v>4.2245837531578569E-3</v>
      </c>
      <c r="H37" s="153"/>
      <c r="I37" s="154">
        <f t="shared" si="11"/>
        <v>2888552</v>
      </c>
      <c r="J37" s="154">
        <f t="shared" si="9"/>
        <v>0</v>
      </c>
      <c r="K37" s="156">
        <f>+K34</f>
        <v>45912</v>
      </c>
      <c r="L37" s="156">
        <f>+K37+10</f>
        <v>45922</v>
      </c>
      <c r="M37" s="157">
        <f t="shared" si="1"/>
        <v>10</v>
      </c>
      <c r="O37" s="117"/>
      <c r="P37" s="535"/>
      <c r="R37" s="88"/>
      <c r="S37" s="135">
        <f t="shared" si="2"/>
        <v>45912</v>
      </c>
      <c r="T37" s="136">
        <f t="shared" ca="1" si="8"/>
        <v>46076</v>
      </c>
      <c r="U37" s="137"/>
      <c r="V37" s="138">
        <f t="shared" ca="1" si="3"/>
        <v>164</v>
      </c>
      <c r="W37" s="138">
        <f t="shared" ca="1" si="4"/>
        <v>10</v>
      </c>
      <c r="X37" s="139">
        <f t="shared" ca="1" si="5"/>
        <v>4.2245837531578569E-3</v>
      </c>
      <c r="Y37" s="140">
        <f t="shared" ca="1" si="6"/>
        <v>-4.2245837531578569E-3</v>
      </c>
      <c r="Z37" s="141">
        <f t="shared" ca="1" si="7"/>
        <v>-154</v>
      </c>
      <c r="AA37" s="89"/>
    </row>
    <row r="38" spans="3:27" x14ac:dyDescent="0.3">
      <c r="C38" s="88"/>
      <c r="D38" s="52" t="s">
        <v>120</v>
      </c>
      <c r="E38" s="151" t="s">
        <v>121</v>
      </c>
      <c r="F38" s="152" t="s">
        <v>94</v>
      </c>
      <c r="G38" s="153">
        <f t="shared" si="12"/>
        <v>4.2245837531578569E-3</v>
      </c>
      <c r="H38" s="153"/>
      <c r="I38" s="154">
        <f t="shared" si="11"/>
        <v>2888552</v>
      </c>
      <c r="J38" s="154">
        <f t="shared" si="9"/>
        <v>0</v>
      </c>
      <c r="K38" s="156">
        <f>+K34</f>
        <v>45912</v>
      </c>
      <c r="L38" s="156">
        <f>+K38+10</f>
        <v>45922</v>
      </c>
      <c r="M38" s="157">
        <f t="shared" si="1"/>
        <v>10</v>
      </c>
      <c r="O38" s="117"/>
      <c r="P38" s="535"/>
      <c r="R38" s="88"/>
      <c r="S38" s="135">
        <f t="shared" si="2"/>
        <v>45912</v>
      </c>
      <c r="T38" s="136">
        <f t="shared" ca="1" si="8"/>
        <v>46076</v>
      </c>
      <c r="U38" s="137"/>
      <c r="V38" s="138">
        <f t="shared" ca="1" si="3"/>
        <v>164</v>
      </c>
      <c r="W38" s="138">
        <f t="shared" ca="1" si="4"/>
        <v>10</v>
      </c>
      <c r="X38" s="139">
        <f t="shared" ca="1" si="5"/>
        <v>4.2245837531578569E-3</v>
      </c>
      <c r="Y38" s="140">
        <f t="shared" ca="1" si="6"/>
        <v>-4.2245837531578569E-3</v>
      </c>
      <c r="Z38" s="141">
        <f t="shared" ca="1" si="7"/>
        <v>-154</v>
      </c>
      <c r="AA38" s="89"/>
    </row>
    <row r="39" spans="3:27" x14ac:dyDescent="0.3">
      <c r="C39" s="88"/>
      <c r="D39" s="52" t="s">
        <v>122</v>
      </c>
      <c r="E39" s="151" t="s">
        <v>123</v>
      </c>
      <c r="F39" s="152" t="s">
        <v>94</v>
      </c>
      <c r="G39" s="153">
        <f t="shared" si="12"/>
        <v>4.2245837531578569E-3</v>
      </c>
      <c r="H39" s="153"/>
      <c r="I39" s="154">
        <f t="shared" si="11"/>
        <v>2888552</v>
      </c>
      <c r="J39" s="154">
        <f t="shared" si="9"/>
        <v>0</v>
      </c>
      <c r="K39" s="156">
        <f>+K34</f>
        <v>45912</v>
      </c>
      <c r="L39" s="156">
        <f t="shared" ref="L39" si="13">+K39+14</f>
        <v>45926</v>
      </c>
      <c r="M39" s="157">
        <f t="shared" si="1"/>
        <v>14</v>
      </c>
      <c r="O39" s="117"/>
      <c r="P39" s="535"/>
      <c r="R39" s="88"/>
      <c r="S39" s="135">
        <f t="shared" si="2"/>
        <v>45912</v>
      </c>
      <c r="T39" s="136">
        <f t="shared" ca="1" si="8"/>
        <v>46076</v>
      </c>
      <c r="U39" s="137"/>
      <c r="V39" s="138">
        <f t="shared" ca="1" si="3"/>
        <v>164</v>
      </c>
      <c r="W39" s="138">
        <f t="shared" ca="1" si="4"/>
        <v>14</v>
      </c>
      <c r="X39" s="139">
        <f t="shared" ca="1" si="5"/>
        <v>4.2245837531578569E-3</v>
      </c>
      <c r="Y39" s="140">
        <f t="shared" ca="1" si="6"/>
        <v>-4.2245837531578569E-3</v>
      </c>
      <c r="Z39" s="141">
        <f t="shared" ca="1" si="7"/>
        <v>-150</v>
      </c>
      <c r="AA39" s="89"/>
    </row>
    <row r="40" spans="3:27" x14ac:dyDescent="0.3">
      <c r="C40" s="88"/>
      <c r="D40" s="52" t="s">
        <v>124</v>
      </c>
      <c r="E40" s="151" t="s">
        <v>125</v>
      </c>
      <c r="F40" s="152" t="s">
        <v>94</v>
      </c>
      <c r="G40" s="153">
        <f t="shared" si="12"/>
        <v>4.2245837531578569E-3</v>
      </c>
      <c r="H40" s="153"/>
      <c r="I40" s="154">
        <f>ROUNDDOWN(($F$7*G40),0)</f>
        <v>2888551</v>
      </c>
      <c r="J40" s="154">
        <f t="shared" si="9"/>
        <v>0</v>
      </c>
      <c r="K40" s="156">
        <f>+L34</f>
        <v>45920</v>
      </c>
      <c r="L40" s="156">
        <f>+K40+6</f>
        <v>45926</v>
      </c>
      <c r="M40" s="157">
        <f t="shared" si="1"/>
        <v>6</v>
      </c>
      <c r="O40" s="117"/>
      <c r="P40" s="535"/>
      <c r="R40" s="88"/>
      <c r="S40" s="135">
        <f t="shared" si="2"/>
        <v>45920</v>
      </c>
      <c r="T40" s="136">
        <f t="shared" ca="1" si="8"/>
        <v>46076</v>
      </c>
      <c r="U40" s="137"/>
      <c r="V40" s="138">
        <f t="shared" ca="1" si="3"/>
        <v>156</v>
      </c>
      <c r="W40" s="138">
        <f t="shared" ca="1" si="4"/>
        <v>6</v>
      </c>
      <c r="X40" s="139">
        <f t="shared" ca="1" si="5"/>
        <v>4.2245837531578569E-3</v>
      </c>
      <c r="Y40" s="140">
        <f t="shared" ca="1" si="6"/>
        <v>-4.2245837531578569E-3</v>
      </c>
      <c r="Z40" s="141">
        <f t="shared" ca="1" si="7"/>
        <v>-150</v>
      </c>
      <c r="AA40" s="89"/>
    </row>
    <row r="41" spans="3:27" x14ac:dyDescent="0.3">
      <c r="C41" s="88"/>
      <c r="D41" s="52" t="s">
        <v>126</v>
      </c>
      <c r="E41" s="151" t="s">
        <v>277</v>
      </c>
      <c r="F41" s="152" t="s">
        <v>94</v>
      </c>
      <c r="G41" s="153">
        <f t="shared" si="12"/>
        <v>4.2245837531578569E-3</v>
      </c>
      <c r="H41" s="153"/>
      <c r="I41" s="154">
        <f>ROUNDDOWN(($F$7*G41),0)</f>
        <v>2888551</v>
      </c>
      <c r="J41" s="154">
        <f t="shared" si="9"/>
        <v>0</v>
      </c>
      <c r="K41" s="156">
        <f>MAX(L34:L40)</f>
        <v>45927</v>
      </c>
      <c r="L41" s="233">
        <f>+K41+10</f>
        <v>45937</v>
      </c>
      <c r="M41" s="157">
        <f t="shared" si="1"/>
        <v>10</v>
      </c>
      <c r="O41" s="117"/>
      <c r="P41" s="535"/>
      <c r="R41" s="88"/>
      <c r="S41" s="135">
        <f t="shared" si="2"/>
        <v>45927</v>
      </c>
      <c r="T41" s="136">
        <f t="shared" ca="1" si="8"/>
        <v>46076</v>
      </c>
      <c r="U41" s="137"/>
      <c r="V41" s="138">
        <f t="shared" ca="1" si="3"/>
        <v>149</v>
      </c>
      <c r="W41" s="138">
        <f t="shared" ca="1" si="4"/>
        <v>10</v>
      </c>
      <c r="X41" s="139">
        <f t="shared" ca="1" si="5"/>
        <v>4.2245837531578569E-3</v>
      </c>
      <c r="Y41" s="140">
        <f t="shared" ca="1" si="6"/>
        <v>-4.2245837531578569E-3</v>
      </c>
      <c r="Z41" s="141">
        <f t="shared" ca="1" si="7"/>
        <v>-139</v>
      </c>
      <c r="AA41" s="89"/>
    </row>
    <row r="42" spans="3:27" x14ac:dyDescent="0.3">
      <c r="C42" s="88"/>
      <c r="D42" s="109" t="s">
        <v>127</v>
      </c>
      <c r="E42" s="134" t="s">
        <v>128</v>
      </c>
      <c r="F42" s="112" t="s">
        <v>94</v>
      </c>
      <c r="G42" s="149"/>
      <c r="H42" s="149"/>
      <c r="I42" s="158"/>
      <c r="J42" s="158"/>
      <c r="K42" s="115">
        <f>MAX(L34:L41)</f>
        <v>45937</v>
      </c>
      <c r="L42" s="115">
        <f>+K42+2</f>
        <v>45939</v>
      </c>
      <c r="M42" s="150">
        <f t="shared" si="1"/>
        <v>2</v>
      </c>
      <c r="O42" s="117"/>
      <c r="P42" s="535"/>
      <c r="R42" s="88"/>
      <c r="S42" s="135">
        <f t="shared" si="2"/>
        <v>45937</v>
      </c>
      <c r="T42" s="136">
        <f t="shared" ca="1" si="8"/>
        <v>46076</v>
      </c>
      <c r="U42" s="137"/>
      <c r="V42" s="138">
        <f t="shared" ca="1" si="3"/>
        <v>139</v>
      </c>
      <c r="W42" s="138">
        <f t="shared" ca="1" si="4"/>
        <v>2</v>
      </c>
      <c r="X42" s="139">
        <f t="shared" ca="1" si="5"/>
        <v>0</v>
      </c>
      <c r="Y42" s="140">
        <f t="shared" ca="1" si="6"/>
        <v>0</v>
      </c>
      <c r="Z42" s="141">
        <f t="shared" ca="1" si="7"/>
        <v>-137</v>
      </c>
      <c r="AA42" s="89"/>
    </row>
    <row r="43" spans="3:27" x14ac:dyDescent="0.3">
      <c r="C43" s="88"/>
      <c r="D43" s="109" t="s">
        <v>129</v>
      </c>
      <c r="E43" s="234" t="s">
        <v>280</v>
      </c>
      <c r="F43" s="112" t="s">
        <v>112</v>
      </c>
      <c r="G43" s="149"/>
      <c r="H43" s="149"/>
      <c r="I43" s="158"/>
      <c r="J43" s="158"/>
      <c r="K43" s="115">
        <f>+L42+1</f>
        <v>45940</v>
      </c>
      <c r="L43" s="115">
        <f>+K43+5</f>
        <v>45945</v>
      </c>
      <c r="M43" s="150">
        <f t="shared" si="1"/>
        <v>5</v>
      </c>
      <c r="O43" s="117"/>
      <c r="P43" s="535"/>
      <c r="R43" s="88"/>
      <c r="S43" s="135">
        <f t="shared" si="2"/>
        <v>45940</v>
      </c>
      <c r="T43" s="136">
        <f t="shared" ca="1" si="8"/>
        <v>46076</v>
      </c>
      <c r="U43" s="137"/>
      <c r="V43" s="138">
        <f t="shared" ca="1" si="3"/>
        <v>136</v>
      </c>
      <c r="W43" s="138">
        <f t="shared" ca="1" si="4"/>
        <v>5</v>
      </c>
      <c r="X43" s="139">
        <f t="shared" ca="1" si="5"/>
        <v>0</v>
      </c>
      <c r="Y43" s="140">
        <f t="shared" ca="1" si="6"/>
        <v>0</v>
      </c>
      <c r="Z43" s="141">
        <f t="shared" ca="1" si="7"/>
        <v>-131</v>
      </c>
      <c r="AA43" s="89"/>
    </row>
    <row r="44" spans="3:27" x14ac:dyDescent="0.3">
      <c r="C44" s="88"/>
      <c r="D44" s="142">
        <v>1.03</v>
      </c>
      <c r="E44" s="143" t="s">
        <v>20</v>
      </c>
      <c r="F44" s="144" t="s">
        <v>94</v>
      </c>
      <c r="G44" s="238">
        <f>+'PPTO CONSUL - ANEXO 12'!D8</f>
        <v>5.4389448953013377E-3</v>
      </c>
      <c r="H44" s="145">
        <f>SUM(H45:H48)</f>
        <v>0</v>
      </c>
      <c r="I44" s="240">
        <f>+'PPTO CONSUL - ANEXO 12'!U8</f>
        <v>3125100</v>
      </c>
      <c r="J44" s="146">
        <f t="shared" si="10"/>
        <v>0</v>
      </c>
      <c r="K44" s="147">
        <f>MIN(K45:K48)</f>
        <v>45912</v>
      </c>
      <c r="L44" s="147">
        <f>MAX(L45:L48)</f>
        <v>45937</v>
      </c>
      <c r="M44" s="148">
        <f t="shared" si="1"/>
        <v>25</v>
      </c>
      <c r="O44" s="117"/>
      <c r="P44" s="535"/>
      <c r="R44" s="88"/>
      <c r="S44" s="135">
        <f t="shared" si="2"/>
        <v>45912</v>
      </c>
      <c r="T44" s="136">
        <f t="shared" ca="1" si="8"/>
        <v>46076</v>
      </c>
      <c r="U44" s="137"/>
      <c r="V44" s="138">
        <f t="shared" ca="1" si="3"/>
        <v>164</v>
      </c>
      <c r="W44" s="138">
        <f t="shared" ca="1" si="4"/>
        <v>25</v>
      </c>
      <c r="X44" s="139">
        <f t="shared" ca="1" si="5"/>
        <v>5.4389448953013377E-3</v>
      </c>
      <c r="Y44" s="140">
        <f t="shared" ca="1" si="6"/>
        <v>-5.4389448953013377E-3</v>
      </c>
      <c r="Z44" s="141">
        <f t="shared" ca="1" si="7"/>
        <v>-139</v>
      </c>
      <c r="AA44" s="89"/>
    </row>
    <row r="45" spans="3:27" x14ac:dyDescent="0.3">
      <c r="C45" s="88"/>
      <c r="D45" s="52" t="s">
        <v>130</v>
      </c>
      <c r="E45" s="151" t="s">
        <v>131</v>
      </c>
      <c r="F45" s="152" t="s">
        <v>94</v>
      </c>
      <c r="G45" s="153">
        <f>+G44</f>
        <v>5.4389448953013377E-3</v>
      </c>
      <c r="H45" s="153"/>
      <c r="I45" s="242">
        <f>+I44</f>
        <v>3125100</v>
      </c>
      <c r="J45" s="154">
        <f t="shared" si="10"/>
        <v>0</v>
      </c>
      <c r="K45" s="156">
        <v>45912</v>
      </c>
      <c r="L45" s="156">
        <f>+K45+10</f>
        <v>45922</v>
      </c>
      <c r="M45" s="157">
        <f t="shared" si="1"/>
        <v>10</v>
      </c>
      <c r="O45" s="117"/>
      <c r="P45" s="535"/>
      <c r="R45" s="88"/>
      <c r="S45" s="135">
        <f t="shared" si="2"/>
        <v>45912</v>
      </c>
      <c r="T45" s="136">
        <f t="shared" ca="1" si="8"/>
        <v>46076</v>
      </c>
      <c r="U45" s="137"/>
      <c r="V45" s="138">
        <f t="shared" ca="1" si="3"/>
        <v>164</v>
      </c>
      <c r="W45" s="138">
        <f t="shared" ca="1" si="4"/>
        <v>10</v>
      </c>
      <c r="X45" s="139">
        <f t="shared" ca="1" si="5"/>
        <v>5.4389448953013377E-3</v>
      </c>
      <c r="Y45" s="140">
        <f t="shared" ca="1" si="6"/>
        <v>-5.4389448953013377E-3</v>
      </c>
      <c r="Z45" s="141">
        <f t="shared" ca="1" si="7"/>
        <v>-154</v>
      </c>
      <c r="AA45" s="89"/>
    </row>
    <row r="46" spans="3:27" x14ac:dyDescent="0.3">
      <c r="C46" s="88"/>
      <c r="D46" s="52" t="s">
        <v>132</v>
      </c>
      <c r="E46" s="151" t="s">
        <v>133</v>
      </c>
      <c r="F46" s="152" t="s">
        <v>94</v>
      </c>
      <c r="G46" s="153"/>
      <c r="H46" s="153"/>
      <c r="I46" s="154"/>
      <c r="J46" s="154">
        <f t="shared" si="10"/>
        <v>0</v>
      </c>
      <c r="K46" s="232">
        <f>+L45</f>
        <v>45922</v>
      </c>
      <c r="L46" s="232">
        <f>+K46+2</f>
        <v>45924</v>
      </c>
      <c r="M46" s="157">
        <f t="shared" si="1"/>
        <v>2</v>
      </c>
      <c r="O46" s="117"/>
      <c r="P46" s="535"/>
      <c r="R46" s="88"/>
      <c r="S46" s="135">
        <f t="shared" si="2"/>
        <v>45922</v>
      </c>
      <c r="T46" s="136">
        <f t="shared" ca="1" si="8"/>
        <v>46076</v>
      </c>
      <c r="U46" s="137"/>
      <c r="V46" s="138">
        <f t="shared" ca="1" si="3"/>
        <v>154</v>
      </c>
      <c r="W46" s="138">
        <f t="shared" ca="1" si="4"/>
        <v>2</v>
      </c>
      <c r="X46" s="139">
        <f t="shared" ca="1" si="5"/>
        <v>0</v>
      </c>
      <c r="Y46" s="140">
        <f t="shared" ca="1" si="6"/>
        <v>0</v>
      </c>
      <c r="Z46" s="141">
        <f t="shared" ca="1" si="7"/>
        <v>-152</v>
      </c>
      <c r="AA46" s="89"/>
    </row>
    <row r="47" spans="3:27" x14ac:dyDescent="0.3">
      <c r="C47" s="88"/>
      <c r="D47" s="109" t="s">
        <v>134</v>
      </c>
      <c r="E47" s="134" t="s">
        <v>135</v>
      </c>
      <c r="F47" s="112" t="s">
        <v>94</v>
      </c>
      <c r="G47" s="149"/>
      <c r="H47" s="149"/>
      <c r="I47" s="158"/>
      <c r="J47" s="158"/>
      <c r="K47" s="115">
        <v>45930</v>
      </c>
      <c r="L47" s="115">
        <f>+K47+1</f>
        <v>45931</v>
      </c>
      <c r="M47" s="150">
        <f t="shared" si="1"/>
        <v>1</v>
      </c>
      <c r="O47" s="117"/>
      <c r="P47" s="535"/>
      <c r="R47" s="88"/>
      <c r="S47" s="135">
        <f t="shared" si="2"/>
        <v>45930</v>
      </c>
      <c r="T47" s="136">
        <f t="shared" ca="1" si="8"/>
        <v>46076</v>
      </c>
      <c r="U47" s="137"/>
      <c r="V47" s="138">
        <f t="shared" ca="1" si="3"/>
        <v>146</v>
      </c>
      <c r="W47" s="138">
        <f t="shared" ca="1" si="4"/>
        <v>1</v>
      </c>
      <c r="X47" s="139">
        <f t="shared" ca="1" si="5"/>
        <v>0</v>
      </c>
      <c r="Y47" s="140">
        <f t="shared" ca="1" si="6"/>
        <v>0</v>
      </c>
      <c r="Z47" s="141">
        <f t="shared" ca="1" si="7"/>
        <v>-145</v>
      </c>
      <c r="AA47" s="89"/>
    </row>
    <row r="48" spans="3:27" x14ac:dyDescent="0.3">
      <c r="C48" s="88"/>
      <c r="D48" s="109" t="s">
        <v>136</v>
      </c>
      <c r="E48" s="134" t="s">
        <v>137</v>
      </c>
      <c r="F48" s="112" t="s">
        <v>112</v>
      </c>
      <c r="G48" s="149"/>
      <c r="H48" s="149"/>
      <c r="I48" s="158"/>
      <c r="J48" s="158"/>
      <c r="K48" s="115">
        <f>+L47+1</f>
        <v>45932</v>
      </c>
      <c r="L48" s="115">
        <f>+K48+5</f>
        <v>45937</v>
      </c>
      <c r="M48" s="150">
        <f t="shared" si="1"/>
        <v>5</v>
      </c>
      <c r="O48" s="117"/>
      <c r="P48" s="535"/>
      <c r="R48" s="88"/>
      <c r="S48" s="135">
        <f t="shared" si="2"/>
        <v>45932</v>
      </c>
      <c r="T48" s="136">
        <f t="shared" ca="1" si="8"/>
        <v>46076</v>
      </c>
      <c r="U48" s="137"/>
      <c r="V48" s="138">
        <f t="shared" ca="1" si="3"/>
        <v>144</v>
      </c>
      <c r="W48" s="138">
        <f t="shared" ca="1" si="4"/>
        <v>5</v>
      </c>
      <c r="X48" s="139">
        <f t="shared" ca="1" si="5"/>
        <v>0</v>
      </c>
      <c r="Y48" s="140">
        <f t="shared" ca="1" si="6"/>
        <v>0</v>
      </c>
      <c r="Z48" s="141">
        <f t="shared" ca="1" si="7"/>
        <v>-139</v>
      </c>
      <c r="AA48" s="89"/>
    </row>
    <row r="49" spans="3:27" x14ac:dyDescent="0.3">
      <c r="C49" s="88"/>
      <c r="D49" s="142">
        <v>1.04</v>
      </c>
      <c r="E49" s="143" t="s">
        <v>21</v>
      </c>
      <c r="F49" s="144" t="s">
        <v>94</v>
      </c>
      <c r="G49" s="145">
        <v>3.4000000000000002E-2</v>
      </c>
      <c r="H49" s="145">
        <f>SUM(H50:H51)</f>
        <v>0</v>
      </c>
      <c r="I49" s="240">
        <f>+'PPTO CONSUL - ANEXO 12'!U9</f>
        <v>19418835</v>
      </c>
      <c r="J49" s="146">
        <f t="shared" si="10"/>
        <v>0</v>
      </c>
      <c r="K49" s="147">
        <f>MIN(K50:K51)</f>
        <v>45912</v>
      </c>
      <c r="L49" s="147">
        <f>MAX(L50:L51)</f>
        <v>45928</v>
      </c>
      <c r="M49" s="148">
        <f t="shared" si="1"/>
        <v>16</v>
      </c>
      <c r="O49" s="117"/>
      <c r="P49" s="535"/>
      <c r="R49" s="88"/>
      <c r="S49" s="135">
        <f t="shared" si="2"/>
        <v>45912</v>
      </c>
      <c r="T49" s="136">
        <f t="shared" ca="1" si="8"/>
        <v>46076</v>
      </c>
      <c r="U49" s="137"/>
      <c r="V49" s="138">
        <f t="shared" ca="1" si="3"/>
        <v>164</v>
      </c>
      <c r="W49" s="138">
        <f t="shared" ca="1" si="4"/>
        <v>16</v>
      </c>
      <c r="X49" s="139">
        <f t="shared" ca="1" si="5"/>
        <v>3.4000000000000002E-2</v>
      </c>
      <c r="Y49" s="140">
        <f t="shared" ca="1" si="6"/>
        <v>-3.4000000000000002E-2</v>
      </c>
      <c r="Z49" s="141">
        <f t="shared" ca="1" si="7"/>
        <v>-148</v>
      </c>
      <c r="AA49" s="89"/>
    </row>
    <row r="50" spans="3:27" x14ac:dyDescent="0.3">
      <c r="C50" s="88"/>
      <c r="D50" s="109" t="s">
        <v>138</v>
      </c>
      <c r="E50" s="134" t="s">
        <v>139</v>
      </c>
      <c r="F50" s="112" t="s">
        <v>94</v>
      </c>
      <c r="G50" s="149"/>
      <c r="H50" s="149"/>
      <c r="I50" s="158"/>
      <c r="J50" s="158"/>
      <c r="K50" s="115">
        <v>45912</v>
      </c>
      <c r="L50" s="115">
        <f>+K50+10</f>
        <v>45922</v>
      </c>
      <c r="M50" s="150">
        <f t="shared" si="1"/>
        <v>10</v>
      </c>
      <c r="O50" s="117"/>
      <c r="P50" s="535"/>
      <c r="R50" s="88"/>
      <c r="S50" s="135">
        <f t="shared" si="2"/>
        <v>45912</v>
      </c>
      <c r="T50" s="136">
        <f t="shared" ca="1" si="8"/>
        <v>46076</v>
      </c>
      <c r="U50" s="137"/>
      <c r="V50" s="138">
        <f t="shared" ca="1" si="3"/>
        <v>164</v>
      </c>
      <c r="W50" s="138">
        <f t="shared" ca="1" si="4"/>
        <v>10</v>
      </c>
      <c r="X50" s="139">
        <f t="shared" ca="1" si="5"/>
        <v>0</v>
      </c>
      <c r="Y50" s="140">
        <f t="shared" ca="1" si="6"/>
        <v>0</v>
      </c>
      <c r="Z50" s="141">
        <f t="shared" ca="1" si="7"/>
        <v>-154</v>
      </c>
      <c r="AA50" s="89"/>
    </row>
    <row r="51" spans="3:27" x14ac:dyDescent="0.3">
      <c r="C51" s="88"/>
      <c r="D51" s="109" t="s">
        <v>140</v>
      </c>
      <c r="E51" s="134" t="s">
        <v>141</v>
      </c>
      <c r="F51" s="112" t="s">
        <v>112</v>
      </c>
      <c r="G51" s="149"/>
      <c r="H51" s="149"/>
      <c r="I51" s="158"/>
      <c r="J51" s="158"/>
      <c r="K51" s="115">
        <f>+L50+1</f>
        <v>45923</v>
      </c>
      <c r="L51" s="115">
        <f>+K51+5</f>
        <v>45928</v>
      </c>
      <c r="M51" s="150">
        <f t="shared" si="1"/>
        <v>5</v>
      </c>
      <c r="O51" s="117"/>
      <c r="P51" s="535"/>
      <c r="R51" s="88"/>
      <c r="S51" s="135">
        <f t="shared" si="2"/>
        <v>45923</v>
      </c>
      <c r="T51" s="136">
        <f t="shared" ca="1" si="8"/>
        <v>46076</v>
      </c>
      <c r="U51" s="137"/>
      <c r="V51" s="138">
        <f t="shared" ca="1" si="3"/>
        <v>153</v>
      </c>
      <c r="W51" s="138">
        <f t="shared" ca="1" si="4"/>
        <v>5</v>
      </c>
      <c r="X51" s="139">
        <f t="shared" ca="1" si="5"/>
        <v>0</v>
      </c>
      <c r="Y51" s="140">
        <f t="shared" ca="1" si="6"/>
        <v>0</v>
      </c>
      <c r="Z51" s="141">
        <f t="shared" ca="1" si="7"/>
        <v>-148</v>
      </c>
      <c r="AA51" s="89"/>
    </row>
    <row r="52" spans="3:27" x14ac:dyDescent="0.3">
      <c r="C52" s="88"/>
      <c r="D52" s="142">
        <v>1.06</v>
      </c>
      <c r="E52" s="143" t="s">
        <v>23</v>
      </c>
      <c r="F52" s="144" t="s">
        <v>94</v>
      </c>
      <c r="G52" s="145">
        <v>3.4000000000000002E-2</v>
      </c>
      <c r="H52" s="145">
        <f>SUM(H53:H54)</f>
        <v>0</v>
      </c>
      <c r="I52" s="240">
        <f>+'PPTO CONSUL - ANEXO 12'!U11</f>
        <v>19418835</v>
      </c>
      <c r="J52" s="146">
        <f t="shared" ref="J52" si="14">ROUND((H52/$F$7),0)</f>
        <v>0</v>
      </c>
      <c r="K52" s="147">
        <f>MAX(K53:K54)</f>
        <v>45911</v>
      </c>
      <c r="L52" s="147">
        <f>MAX(L53:L54)</f>
        <v>45916</v>
      </c>
      <c r="M52" s="148">
        <f t="shared" ref="M52:M57" si="15">-((_xlfn.DAYS(K52,L52)))</f>
        <v>5</v>
      </c>
      <c r="O52" s="117"/>
      <c r="P52" s="535"/>
      <c r="R52" s="88"/>
      <c r="S52" s="135">
        <f t="shared" ref="S52:S58" si="16">K52</f>
        <v>45911</v>
      </c>
      <c r="T52" s="136">
        <f t="shared" ca="1" si="8"/>
        <v>46076</v>
      </c>
      <c r="U52" s="137"/>
      <c r="V52" s="138">
        <f t="shared" ref="V52:V57" ca="1" si="17">IF(U52=0,(T52-S52),(U52-S52))</f>
        <v>165</v>
      </c>
      <c r="W52" s="138">
        <f t="shared" ref="W52:W57" ca="1" si="18">IF(V52&lt;=0,0,IF(V52&gt;M52,M52,V52))</f>
        <v>5</v>
      </c>
      <c r="X52" s="139">
        <f t="shared" ref="X52:X57" ca="1" si="19">(IF(W52/M52&lt;0,0,W52/M52))*G52</f>
        <v>3.4000000000000002E-2</v>
      </c>
      <c r="Y52" s="140">
        <f t="shared" ref="Y52:Y57" ca="1" si="20">H52-X52</f>
        <v>-3.4000000000000002E-2</v>
      </c>
      <c r="Z52" s="141">
        <f t="shared" ref="Z52:Z57" ca="1" si="21">M52-V52</f>
        <v>-160</v>
      </c>
      <c r="AA52" s="89"/>
    </row>
    <row r="53" spans="3:27" x14ac:dyDescent="0.3">
      <c r="C53" s="88"/>
      <c r="D53" s="109" t="s">
        <v>162</v>
      </c>
      <c r="E53" s="134" t="s">
        <v>163</v>
      </c>
      <c r="F53" s="112" t="s">
        <v>94</v>
      </c>
      <c r="G53" s="149"/>
      <c r="H53" s="149"/>
      <c r="I53" s="158"/>
      <c r="J53" s="158"/>
      <c r="K53" s="115">
        <v>45903</v>
      </c>
      <c r="L53" s="115">
        <v>45912</v>
      </c>
      <c r="M53" s="150">
        <f t="shared" si="15"/>
        <v>9</v>
      </c>
      <c r="O53" s="117"/>
      <c r="P53" s="535"/>
      <c r="R53" s="88"/>
      <c r="S53" s="135">
        <f t="shared" si="16"/>
        <v>45903</v>
      </c>
      <c r="T53" s="136">
        <f t="shared" ca="1" si="8"/>
        <v>46076</v>
      </c>
      <c r="U53" s="137"/>
      <c r="V53" s="138">
        <f t="shared" ca="1" si="17"/>
        <v>173</v>
      </c>
      <c r="W53" s="138">
        <f t="shared" ca="1" si="18"/>
        <v>9</v>
      </c>
      <c r="X53" s="139">
        <f t="shared" ca="1" si="19"/>
        <v>0</v>
      </c>
      <c r="Y53" s="140">
        <f t="shared" ca="1" si="20"/>
        <v>0</v>
      </c>
      <c r="Z53" s="141">
        <f t="shared" ca="1" si="21"/>
        <v>-164</v>
      </c>
      <c r="AA53" s="89"/>
    </row>
    <row r="54" spans="3:27" x14ac:dyDescent="0.3">
      <c r="C54" s="88"/>
      <c r="D54" s="109" t="s">
        <v>164</v>
      </c>
      <c r="E54" s="134" t="s">
        <v>165</v>
      </c>
      <c r="F54" s="112" t="s">
        <v>112</v>
      </c>
      <c r="G54" s="149"/>
      <c r="H54" s="149"/>
      <c r="I54" s="158"/>
      <c r="J54" s="158"/>
      <c r="K54" s="115">
        <v>45911</v>
      </c>
      <c r="L54" s="115">
        <f>+K54+5</f>
        <v>45916</v>
      </c>
      <c r="M54" s="150">
        <f t="shared" si="15"/>
        <v>5</v>
      </c>
      <c r="O54" s="117"/>
      <c r="P54" s="535"/>
      <c r="R54" s="88"/>
      <c r="S54" s="135">
        <f t="shared" si="16"/>
        <v>45911</v>
      </c>
      <c r="T54" s="136">
        <f t="shared" ca="1" si="8"/>
        <v>46076</v>
      </c>
      <c r="U54" s="137"/>
      <c r="V54" s="138">
        <f t="shared" ca="1" si="17"/>
        <v>165</v>
      </c>
      <c r="W54" s="138">
        <f t="shared" ca="1" si="18"/>
        <v>5</v>
      </c>
      <c r="X54" s="139">
        <f t="shared" ca="1" si="19"/>
        <v>0</v>
      </c>
      <c r="Y54" s="140">
        <f t="shared" ca="1" si="20"/>
        <v>0</v>
      </c>
      <c r="Z54" s="141">
        <f t="shared" ca="1" si="21"/>
        <v>-160</v>
      </c>
      <c r="AA54" s="89"/>
    </row>
    <row r="55" spans="3:27" x14ac:dyDescent="0.3">
      <c r="C55" s="88"/>
      <c r="D55" s="142">
        <v>1.07</v>
      </c>
      <c r="E55" s="143" t="s">
        <v>24</v>
      </c>
      <c r="F55" s="144" t="s">
        <v>94</v>
      </c>
      <c r="G55" s="145">
        <v>3.4000000000000002E-2</v>
      </c>
      <c r="H55" s="145">
        <f>SUM(H56:H57)</f>
        <v>0</v>
      </c>
      <c r="I55" s="240">
        <f>+'PPTO CONSUL - ANEXO 12'!U12</f>
        <v>19418835</v>
      </c>
      <c r="J55" s="146">
        <f t="shared" ref="J55" si="22">ROUND((H55/$F$7),0)</f>
        <v>0</v>
      </c>
      <c r="K55" s="147">
        <f>MAX(K56:K57)</f>
        <v>45923</v>
      </c>
      <c r="L55" s="147">
        <f>MAX(L56:L57)</f>
        <v>45928</v>
      </c>
      <c r="M55" s="148">
        <f t="shared" si="15"/>
        <v>5</v>
      </c>
      <c r="O55" s="117"/>
      <c r="P55" s="535"/>
      <c r="R55" s="88"/>
      <c r="S55" s="135">
        <f t="shared" si="16"/>
        <v>45923</v>
      </c>
      <c r="T55" s="136">
        <f t="shared" ca="1" si="8"/>
        <v>46076</v>
      </c>
      <c r="U55" s="137"/>
      <c r="V55" s="138">
        <f t="shared" ca="1" si="17"/>
        <v>153</v>
      </c>
      <c r="W55" s="138">
        <f t="shared" ca="1" si="18"/>
        <v>5</v>
      </c>
      <c r="X55" s="139">
        <f t="shared" ca="1" si="19"/>
        <v>3.4000000000000002E-2</v>
      </c>
      <c r="Y55" s="140">
        <f t="shared" ca="1" si="20"/>
        <v>-3.4000000000000002E-2</v>
      </c>
      <c r="Z55" s="141">
        <f t="shared" ca="1" si="21"/>
        <v>-148</v>
      </c>
      <c r="AA55" s="89"/>
    </row>
    <row r="56" spans="3:27" x14ac:dyDescent="0.3">
      <c r="C56" s="88"/>
      <c r="D56" s="109" t="s">
        <v>166</v>
      </c>
      <c r="E56" s="134" t="s">
        <v>167</v>
      </c>
      <c r="F56" s="112" t="s">
        <v>94</v>
      </c>
      <c r="G56" s="149"/>
      <c r="H56" s="149"/>
      <c r="I56" s="158"/>
      <c r="J56" s="158"/>
      <c r="K56" s="115">
        <v>45912</v>
      </c>
      <c r="L56" s="115">
        <f>+K56+10</f>
        <v>45922</v>
      </c>
      <c r="M56" s="150">
        <f t="shared" si="15"/>
        <v>10</v>
      </c>
      <c r="O56" s="117"/>
      <c r="P56" s="535"/>
      <c r="R56" s="88"/>
      <c r="S56" s="135">
        <f t="shared" si="16"/>
        <v>45912</v>
      </c>
      <c r="T56" s="136">
        <f t="shared" ca="1" si="8"/>
        <v>46076</v>
      </c>
      <c r="U56" s="137"/>
      <c r="V56" s="138">
        <f t="shared" ca="1" si="17"/>
        <v>164</v>
      </c>
      <c r="W56" s="138">
        <f t="shared" ca="1" si="18"/>
        <v>10</v>
      </c>
      <c r="X56" s="139">
        <f t="shared" ca="1" si="19"/>
        <v>0</v>
      </c>
      <c r="Y56" s="140">
        <f t="shared" ca="1" si="20"/>
        <v>0</v>
      </c>
      <c r="Z56" s="141">
        <f t="shared" ca="1" si="21"/>
        <v>-154</v>
      </c>
      <c r="AA56" s="89"/>
    </row>
    <row r="57" spans="3:27" x14ac:dyDescent="0.3">
      <c r="C57" s="88"/>
      <c r="D57" s="109" t="s">
        <v>168</v>
      </c>
      <c r="E57" s="134" t="s">
        <v>169</v>
      </c>
      <c r="F57" s="112" t="s">
        <v>112</v>
      </c>
      <c r="G57" s="149"/>
      <c r="H57" s="149"/>
      <c r="I57" s="158">
        <f>+I55+I52+I49+I44+I33+I30</f>
        <v>100219275</v>
      </c>
      <c r="J57" s="158"/>
      <c r="K57" s="115">
        <f>+L56+1</f>
        <v>45923</v>
      </c>
      <c r="L57" s="115">
        <f>+K57+5</f>
        <v>45928</v>
      </c>
      <c r="M57" s="150">
        <f t="shared" si="15"/>
        <v>5</v>
      </c>
      <c r="O57" s="117"/>
      <c r="P57" s="535"/>
      <c r="R57" s="88"/>
      <c r="S57" s="135">
        <f t="shared" si="16"/>
        <v>45923</v>
      </c>
      <c r="T57" s="136">
        <f t="shared" ca="1" si="8"/>
        <v>46076</v>
      </c>
      <c r="U57" s="137"/>
      <c r="V57" s="138">
        <f t="shared" ca="1" si="17"/>
        <v>153</v>
      </c>
      <c r="W57" s="138">
        <f t="shared" ca="1" si="18"/>
        <v>5</v>
      </c>
      <c r="X57" s="139">
        <f t="shared" ca="1" si="19"/>
        <v>0</v>
      </c>
      <c r="Y57" s="140">
        <f t="shared" ca="1" si="20"/>
        <v>0</v>
      </c>
      <c r="Z57" s="141">
        <f t="shared" ca="1" si="21"/>
        <v>-148</v>
      </c>
      <c r="AA57" s="89"/>
    </row>
    <row r="58" spans="3:27" x14ac:dyDescent="0.3">
      <c r="C58" s="88"/>
      <c r="D58" s="109"/>
      <c r="E58" s="134" t="s">
        <v>279</v>
      </c>
      <c r="F58" s="112"/>
      <c r="G58" s="149"/>
      <c r="H58" s="149"/>
      <c r="I58" s="158"/>
      <c r="J58" s="158"/>
      <c r="K58" s="223">
        <f>+K43</f>
        <v>45940</v>
      </c>
      <c r="L58" s="224">
        <f>+L43</f>
        <v>45945</v>
      </c>
      <c r="M58" s="150"/>
      <c r="O58" s="117"/>
      <c r="P58" s="535"/>
      <c r="R58" s="88"/>
      <c r="S58" s="225">
        <f t="shared" si="16"/>
        <v>45940</v>
      </c>
      <c r="T58" s="226"/>
      <c r="U58" s="227"/>
      <c r="V58" s="228"/>
      <c r="W58" s="228"/>
      <c r="X58" s="229"/>
      <c r="Y58" s="230"/>
      <c r="Z58" s="231"/>
      <c r="AA58" s="89"/>
    </row>
    <row r="59" spans="3:27" x14ac:dyDescent="0.3">
      <c r="C59" s="88"/>
      <c r="D59" s="109"/>
      <c r="E59" s="134"/>
      <c r="F59" s="112"/>
      <c r="G59" s="149"/>
      <c r="H59" s="149"/>
      <c r="I59" s="158"/>
      <c r="J59" s="158"/>
      <c r="K59" s="223"/>
      <c r="L59" s="224"/>
      <c r="M59" s="150"/>
      <c r="O59" s="117"/>
      <c r="P59" s="535"/>
      <c r="R59" s="88"/>
      <c r="S59" s="225"/>
      <c r="T59" s="226"/>
      <c r="U59" s="227"/>
      <c r="V59" s="228"/>
      <c r="W59" s="228"/>
      <c r="X59" s="229"/>
      <c r="Y59" s="230"/>
      <c r="Z59" s="231"/>
      <c r="AA59" s="89"/>
    </row>
    <row r="60" spans="3:27" x14ac:dyDescent="0.3">
      <c r="C60" s="88"/>
      <c r="D60" s="109"/>
      <c r="E60" s="159" t="s">
        <v>170</v>
      </c>
      <c r="F60" s="160" t="s">
        <v>94</v>
      </c>
      <c r="G60" s="161"/>
      <c r="H60" s="161"/>
      <c r="I60" s="162"/>
      <c r="J60" s="162"/>
      <c r="K60" s="542">
        <v>45935</v>
      </c>
      <c r="L60" s="543"/>
      <c r="M60" s="163"/>
      <c r="O60" s="117"/>
      <c r="P60" s="535"/>
      <c r="R60" s="88"/>
      <c r="S60" s="544"/>
      <c r="T60" s="545"/>
      <c r="U60" s="545"/>
      <c r="V60" s="545"/>
      <c r="W60" s="545"/>
      <c r="X60" s="545"/>
      <c r="Y60" s="545"/>
      <c r="Z60" s="546"/>
      <c r="AA60" s="89"/>
    </row>
    <row r="61" spans="3:27" s="128" customFormat="1" x14ac:dyDescent="0.3">
      <c r="C61" s="120"/>
      <c r="D61" s="121">
        <v>1.08</v>
      </c>
      <c r="E61" s="164" t="s">
        <v>274</v>
      </c>
      <c r="F61" s="165" t="s">
        <v>94</v>
      </c>
      <c r="G61" s="166"/>
      <c r="H61" s="166"/>
      <c r="I61" s="167"/>
      <c r="J61" s="167"/>
      <c r="K61" s="168">
        <f>+L58</f>
        <v>45945</v>
      </c>
      <c r="L61" s="168">
        <f>+K61+2</f>
        <v>45947</v>
      </c>
      <c r="M61" s="169">
        <f t="shared" ref="M61:M63" si="23">-((_xlfn.DAYS(K61,L61)))+1</f>
        <v>3</v>
      </c>
      <c r="O61" s="129"/>
      <c r="P61" s="535"/>
      <c r="R61" s="120"/>
      <c r="S61" s="547"/>
      <c r="T61" s="548"/>
      <c r="U61" s="548"/>
      <c r="V61" s="548"/>
      <c r="W61" s="548"/>
      <c r="X61" s="548"/>
      <c r="Y61" s="548"/>
      <c r="Z61" s="549"/>
      <c r="AA61" s="133"/>
    </row>
    <row r="62" spans="3:27" s="128" customFormat="1" x14ac:dyDescent="0.3">
      <c r="C62" s="120"/>
      <c r="D62" s="121">
        <v>1.0900000000000001</v>
      </c>
      <c r="E62" s="164" t="s">
        <v>171</v>
      </c>
      <c r="F62" s="165" t="s">
        <v>172</v>
      </c>
      <c r="G62" s="166"/>
      <c r="H62" s="166"/>
      <c r="I62" s="167"/>
      <c r="J62" s="167"/>
      <c r="K62" s="168">
        <f>+L61</f>
        <v>45947</v>
      </c>
      <c r="L62" s="168">
        <f>+K62+5</f>
        <v>45952</v>
      </c>
      <c r="M62" s="169">
        <f>-((_xlfn.DAYS(K62,L62)))+1</f>
        <v>6</v>
      </c>
      <c r="O62" s="129"/>
      <c r="P62" s="535"/>
      <c r="R62" s="120"/>
      <c r="S62" s="547"/>
      <c r="T62" s="548"/>
      <c r="U62" s="548"/>
      <c r="V62" s="548"/>
      <c r="W62" s="548"/>
      <c r="X62" s="548"/>
      <c r="Y62" s="548"/>
      <c r="Z62" s="549"/>
      <c r="AA62" s="133"/>
    </row>
    <row r="63" spans="3:27" s="128" customFormat="1" x14ac:dyDescent="0.3">
      <c r="C63" s="120"/>
      <c r="D63" s="121">
        <v>1.1000000000000001</v>
      </c>
      <c r="E63" s="164" t="s">
        <v>173</v>
      </c>
      <c r="F63" s="165" t="s">
        <v>112</v>
      </c>
      <c r="G63" s="166"/>
      <c r="H63" s="166"/>
      <c r="I63" s="167"/>
      <c r="J63" s="167"/>
      <c r="K63" s="168">
        <v>45981</v>
      </c>
      <c r="L63" s="168">
        <v>45988</v>
      </c>
      <c r="M63" s="169">
        <f t="shared" si="23"/>
        <v>8</v>
      </c>
      <c r="O63" s="129"/>
      <c r="P63" s="535"/>
      <c r="R63" s="120"/>
      <c r="S63" s="550"/>
      <c r="T63" s="551"/>
      <c r="U63" s="551"/>
      <c r="V63" s="551"/>
      <c r="W63" s="551"/>
      <c r="X63" s="551"/>
      <c r="Y63" s="551"/>
      <c r="Z63" s="552"/>
      <c r="AA63" s="133"/>
    </row>
    <row r="64" spans="3:27" x14ac:dyDescent="0.3">
      <c r="C64" s="88"/>
      <c r="D64" s="142">
        <v>1.05</v>
      </c>
      <c r="E64" s="143" t="s">
        <v>22</v>
      </c>
      <c r="F64" s="144" t="s">
        <v>94</v>
      </c>
      <c r="G64" s="145">
        <f>+'PPTO CONSUL - ANEXO 12'!D10</f>
        <v>0.28903640927802232</v>
      </c>
      <c r="H64" s="145">
        <f>SUM(H65:H77)</f>
        <v>0</v>
      </c>
      <c r="I64" s="243">
        <f>+'PPTO CONSUL - ANEXO 12'!U10</f>
        <v>166074064</v>
      </c>
      <c r="J64" s="146">
        <f t="shared" si="10"/>
        <v>0</v>
      </c>
      <c r="K64" s="147">
        <f>MIN(K65:K74)</f>
        <v>45945</v>
      </c>
      <c r="L64" s="147">
        <f>MAX(L65:L74)</f>
        <v>45992</v>
      </c>
      <c r="M64" s="148">
        <f t="shared" si="1"/>
        <v>47</v>
      </c>
      <c r="O64" s="117"/>
      <c r="P64" s="535"/>
      <c r="R64" s="88"/>
      <c r="S64" s="135">
        <f t="shared" si="2"/>
        <v>45945</v>
      </c>
      <c r="T64" s="136">
        <f t="shared" ca="1" si="8"/>
        <v>46076</v>
      </c>
      <c r="U64" s="137"/>
      <c r="V64" s="138">
        <f t="shared" ca="1" si="3"/>
        <v>131</v>
      </c>
      <c r="W64" s="138">
        <f t="shared" ca="1" si="4"/>
        <v>47</v>
      </c>
      <c r="X64" s="139">
        <f t="shared" ca="1" si="5"/>
        <v>0.28903640927802232</v>
      </c>
      <c r="Y64" s="140">
        <f t="shared" ca="1" si="6"/>
        <v>-0.28903640927802232</v>
      </c>
      <c r="Z64" s="141">
        <f t="shared" ca="1" si="7"/>
        <v>-84</v>
      </c>
      <c r="AA64" s="89"/>
    </row>
    <row r="65" spans="3:27" x14ac:dyDescent="0.3">
      <c r="C65" s="88"/>
      <c r="D65" s="52" t="s">
        <v>142</v>
      </c>
      <c r="E65" s="151" t="s">
        <v>282</v>
      </c>
      <c r="F65" s="152" t="s">
        <v>94</v>
      </c>
      <c r="G65" s="239">
        <f>$G$64/10</f>
        <v>2.8903640927802232E-2</v>
      </c>
      <c r="H65" s="153"/>
      <c r="I65" s="248">
        <v>23021570</v>
      </c>
      <c r="J65" s="154">
        <f t="shared" si="10"/>
        <v>0</v>
      </c>
      <c r="K65" s="156">
        <f>+L43</f>
        <v>45945</v>
      </c>
      <c r="L65" s="156">
        <f>+K65+12</f>
        <v>45957</v>
      </c>
      <c r="M65" s="157">
        <f t="shared" si="1"/>
        <v>12</v>
      </c>
      <c r="O65" s="117"/>
      <c r="P65" s="535"/>
      <c r="R65" s="88"/>
      <c r="S65" s="135">
        <f t="shared" si="2"/>
        <v>45945</v>
      </c>
      <c r="T65" s="136">
        <f t="shared" ca="1" si="8"/>
        <v>46076</v>
      </c>
      <c r="U65" s="137"/>
      <c r="V65" s="138">
        <f t="shared" ca="1" si="3"/>
        <v>131</v>
      </c>
      <c r="W65" s="138">
        <f t="shared" ca="1" si="4"/>
        <v>12</v>
      </c>
      <c r="X65" s="139">
        <f t="shared" ca="1" si="5"/>
        <v>2.8903640927802232E-2</v>
      </c>
      <c r="Y65" s="140">
        <f t="shared" ca="1" si="6"/>
        <v>-2.8903640927802232E-2</v>
      </c>
      <c r="Z65" s="141">
        <f t="shared" ca="1" si="7"/>
        <v>-119</v>
      </c>
      <c r="AA65" s="89"/>
    </row>
    <row r="66" spans="3:27" x14ac:dyDescent="0.3">
      <c r="C66" s="88"/>
      <c r="D66" s="52" t="s">
        <v>143</v>
      </c>
      <c r="E66" s="151" t="s">
        <v>144</v>
      </c>
      <c r="F66" s="152" t="s">
        <v>94</v>
      </c>
      <c r="G66" s="239">
        <f t="shared" ref="G66:G74" si="24">$G$64/10</f>
        <v>2.8903640927802232E-2</v>
      </c>
      <c r="H66" s="153"/>
      <c r="I66" s="248">
        <v>157505.04</v>
      </c>
      <c r="J66" s="154">
        <f t="shared" si="10"/>
        <v>0</v>
      </c>
      <c r="K66" s="156">
        <v>45945</v>
      </c>
      <c r="L66" s="156">
        <f t="shared" ref="L66" si="25">+K66+2</f>
        <v>45947</v>
      </c>
      <c r="M66" s="157">
        <f t="shared" si="1"/>
        <v>2</v>
      </c>
      <c r="O66" s="117"/>
      <c r="P66" s="535"/>
      <c r="R66" s="88"/>
      <c r="S66" s="135">
        <f t="shared" si="2"/>
        <v>45945</v>
      </c>
      <c r="T66" s="136">
        <f t="shared" ca="1" si="8"/>
        <v>46076</v>
      </c>
      <c r="U66" s="137"/>
      <c r="V66" s="138">
        <f t="shared" ca="1" si="3"/>
        <v>131</v>
      </c>
      <c r="W66" s="138">
        <f t="shared" ca="1" si="4"/>
        <v>2</v>
      </c>
      <c r="X66" s="139">
        <f t="shared" ca="1" si="5"/>
        <v>2.8903640927802232E-2</v>
      </c>
      <c r="Y66" s="140">
        <f t="shared" ca="1" si="6"/>
        <v>-2.8903640927802232E-2</v>
      </c>
      <c r="Z66" s="141">
        <f t="shared" ca="1" si="7"/>
        <v>-129</v>
      </c>
      <c r="AA66" s="89"/>
    </row>
    <row r="67" spans="3:27" x14ac:dyDescent="0.3">
      <c r="C67" s="88"/>
      <c r="D67" s="52" t="s">
        <v>145</v>
      </c>
      <c r="E67" s="151" t="s">
        <v>146</v>
      </c>
      <c r="F67" s="152" t="s">
        <v>94</v>
      </c>
      <c r="G67" s="239">
        <f t="shared" si="24"/>
        <v>2.8903640927802232E-2</v>
      </c>
      <c r="H67" s="153"/>
      <c r="I67" s="553">
        <v>93173606.459999993</v>
      </c>
      <c r="J67" s="154">
        <f t="shared" si="10"/>
        <v>0</v>
      </c>
      <c r="K67" s="156">
        <v>45945</v>
      </c>
      <c r="L67" s="156">
        <f>+K67+10</f>
        <v>45955</v>
      </c>
      <c r="M67" s="157">
        <f t="shared" si="1"/>
        <v>10</v>
      </c>
      <c r="O67" s="117"/>
      <c r="P67" s="535"/>
      <c r="R67" s="88"/>
      <c r="S67" s="135">
        <f t="shared" si="2"/>
        <v>45945</v>
      </c>
      <c r="T67" s="136">
        <f t="shared" ca="1" si="8"/>
        <v>46076</v>
      </c>
      <c r="U67" s="137"/>
      <c r="V67" s="138">
        <f t="shared" ca="1" si="3"/>
        <v>131</v>
      </c>
      <c r="W67" s="138">
        <f t="shared" ca="1" si="4"/>
        <v>10</v>
      </c>
      <c r="X67" s="139">
        <f t="shared" ca="1" si="5"/>
        <v>2.8903640927802232E-2</v>
      </c>
      <c r="Y67" s="140">
        <f t="shared" ca="1" si="6"/>
        <v>-2.8903640927802232E-2</v>
      </c>
      <c r="Z67" s="141">
        <f t="shared" ca="1" si="7"/>
        <v>-121</v>
      </c>
      <c r="AA67" s="89"/>
    </row>
    <row r="68" spans="3:27" x14ac:dyDescent="0.3">
      <c r="C68" s="88"/>
      <c r="D68" s="52" t="s">
        <v>147</v>
      </c>
      <c r="E68" s="151" t="s">
        <v>148</v>
      </c>
      <c r="F68" s="152" t="s">
        <v>94</v>
      </c>
      <c r="G68" s="239">
        <f t="shared" si="24"/>
        <v>2.8903640927802232E-2</v>
      </c>
      <c r="H68" s="153"/>
      <c r="I68" s="554"/>
      <c r="J68" s="154">
        <f t="shared" si="10"/>
        <v>0</v>
      </c>
      <c r="K68" s="156">
        <f>MAX(L46,L67)</f>
        <v>45955</v>
      </c>
      <c r="L68" s="156">
        <f>+K68+12</f>
        <v>45967</v>
      </c>
      <c r="M68" s="157">
        <f t="shared" si="1"/>
        <v>12</v>
      </c>
      <c r="O68" s="117"/>
      <c r="P68" s="535"/>
      <c r="R68" s="88"/>
      <c r="S68" s="135">
        <f t="shared" si="2"/>
        <v>45955</v>
      </c>
      <c r="T68" s="136">
        <f t="shared" ca="1" si="8"/>
        <v>46076</v>
      </c>
      <c r="U68" s="137"/>
      <c r="V68" s="138">
        <f t="shared" ca="1" si="3"/>
        <v>121</v>
      </c>
      <c r="W68" s="138">
        <f t="shared" ca="1" si="4"/>
        <v>12</v>
      </c>
      <c r="X68" s="139">
        <f t="shared" ca="1" si="5"/>
        <v>2.8903640927802232E-2</v>
      </c>
      <c r="Y68" s="140">
        <f t="shared" ca="1" si="6"/>
        <v>-2.8903640927802232E-2</v>
      </c>
      <c r="Z68" s="141">
        <f t="shared" ca="1" si="7"/>
        <v>-109</v>
      </c>
      <c r="AA68" s="89"/>
    </row>
    <row r="69" spans="3:27" x14ac:dyDescent="0.3">
      <c r="C69" s="88"/>
      <c r="D69" s="52" t="s">
        <v>149</v>
      </c>
      <c r="E69" s="151" t="s">
        <v>150</v>
      </c>
      <c r="F69" s="152" t="s">
        <v>94</v>
      </c>
      <c r="G69" s="239">
        <f t="shared" si="24"/>
        <v>2.8903640927802232E-2</v>
      </c>
      <c r="H69" s="153"/>
      <c r="I69" s="555"/>
      <c r="J69" s="154">
        <f t="shared" si="10"/>
        <v>0</v>
      </c>
      <c r="K69" s="156">
        <f>MAX(L65:L68)</f>
        <v>45967</v>
      </c>
      <c r="L69" s="156">
        <f>+K69+15</f>
        <v>45982</v>
      </c>
      <c r="M69" s="157">
        <f t="shared" si="1"/>
        <v>15</v>
      </c>
      <c r="O69" s="117"/>
      <c r="P69" s="535"/>
      <c r="R69" s="88"/>
      <c r="S69" s="135">
        <f t="shared" si="2"/>
        <v>45967</v>
      </c>
      <c r="T69" s="136">
        <f t="shared" ca="1" si="8"/>
        <v>46076</v>
      </c>
      <c r="U69" s="137"/>
      <c r="V69" s="138">
        <f t="shared" ca="1" si="3"/>
        <v>109</v>
      </c>
      <c r="W69" s="138">
        <f t="shared" ca="1" si="4"/>
        <v>15</v>
      </c>
      <c r="X69" s="139">
        <f t="shared" ca="1" si="5"/>
        <v>2.8903640927802232E-2</v>
      </c>
      <c r="Y69" s="140">
        <f t="shared" ca="1" si="6"/>
        <v>-2.8903640927802232E-2</v>
      </c>
      <c r="Z69" s="141">
        <f t="shared" ca="1" si="7"/>
        <v>-94</v>
      </c>
      <c r="AA69" s="89"/>
    </row>
    <row r="70" spans="3:27" x14ac:dyDescent="0.3">
      <c r="C70" s="88"/>
      <c r="D70" s="52" t="s">
        <v>151</v>
      </c>
      <c r="E70" s="151" t="s">
        <v>283</v>
      </c>
      <c r="F70" s="152" t="s">
        <v>94</v>
      </c>
      <c r="G70" s="239">
        <f t="shared" si="24"/>
        <v>2.8903640927802232E-2</v>
      </c>
      <c r="H70" s="153"/>
      <c r="I70" s="248">
        <v>25782075</v>
      </c>
      <c r="J70" s="154">
        <f t="shared" si="10"/>
        <v>0</v>
      </c>
      <c r="K70" s="156">
        <f>+K69</f>
        <v>45967</v>
      </c>
      <c r="L70" s="156">
        <f>+K70+12</f>
        <v>45979</v>
      </c>
      <c r="M70" s="157">
        <f t="shared" si="1"/>
        <v>12</v>
      </c>
      <c r="O70" s="117"/>
      <c r="P70" s="535"/>
      <c r="R70" s="88"/>
      <c r="S70" s="135">
        <f t="shared" si="2"/>
        <v>45967</v>
      </c>
      <c r="T70" s="136">
        <f t="shared" ca="1" si="8"/>
        <v>46076</v>
      </c>
      <c r="U70" s="137"/>
      <c r="V70" s="138">
        <f t="shared" ca="1" si="3"/>
        <v>109</v>
      </c>
      <c r="W70" s="138">
        <f t="shared" ca="1" si="4"/>
        <v>12</v>
      </c>
      <c r="X70" s="139">
        <f t="shared" ca="1" si="5"/>
        <v>2.8903640927802232E-2</v>
      </c>
      <c r="Y70" s="140">
        <f t="shared" ca="1" si="6"/>
        <v>-2.8903640927802232E-2</v>
      </c>
      <c r="Z70" s="141">
        <f t="shared" ca="1" si="7"/>
        <v>-97</v>
      </c>
      <c r="AA70" s="89"/>
    </row>
    <row r="71" spans="3:27" x14ac:dyDescent="0.3">
      <c r="C71" s="88"/>
      <c r="D71" s="52"/>
      <c r="E71" s="151" t="s">
        <v>152</v>
      </c>
      <c r="F71" s="152"/>
      <c r="G71" s="239"/>
      <c r="H71" s="153"/>
      <c r="I71" s="248">
        <v>34069840</v>
      </c>
      <c r="J71" s="154"/>
      <c r="K71" s="156">
        <f>+K70</f>
        <v>45967</v>
      </c>
      <c r="L71" s="156">
        <f>+K71+15</f>
        <v>45982</v>
      </c>
      <c r="M71" s="157">
        <f t="shared" si="1"/>
        <v>15</v>
      </c>
      <c r="O71" s="117"/>
      <c r="P71" s="535"/>
      <c r="R71" s="88"/>
      <c r="S71" s="135"/>
      <c r="T71" s="136"/>
      <c r="U71" s="137"/>
      <c r="V71" s="138"/>
      <c r="W71" s="138"/>
      <c r="X71" s="139"/>
      <c r="Y71" s="140"/>
      <c r="Z71" s="141"/>
      <c r="AA71" s="89"/>
    </row>
    <row r="72" spans="3:27" x14ac:dyDescent="0.3">
      <c r="C72" s="88"/>
      <c r="D72" s="52" t="s">
        <v>153</v>
      </c>
      <c r="E72" s="151" t="s">
        <v>154</v>
      </c>
      <c r="F72" s="152" t="s">
        <v>94</v>
      </c>
      <c r="G72" s="239">
        <f t="shared" si="24"/>
        <v>2.8903640927802232E-2</v>
      </c>
      <c r="H72" s="153"/>
      <c r="I72" s="248">
        <v>50001600</v>
      </c>
      <c r="J72" s="154">
        <f t="shared" si="10"/>
        <v>0</v>
      </c>
      <c r="K72" s="156">
        <f>+K70</f>
        <v>45967</v>
      </c>
      <c r="L72" s="156">
        <f>+K72+12</f>
        <v>45979</v>
      </c>
      <c r="M72" s="157">
        <f t="shared" si="1"/>
        <v>12</v>
      </c>
      <c r="O72" s="117"/>
      <c r="P72" s="535"/>
      <c r="R72" s="88"/>
      <c r="S72" s="135">
        <f t="shared" si="2"/>
        <v>45967</v>
      </c>
      <c r="T72" s="136">
        <f t="shared" ca="1" si="8"/>
        <v>46076</v>
      </c>
      <c r="U72" s="137"/>
      <c r="V72" s="138">
        <f t="shared" ca="1" si="3"/>
        <v>109</v>
      </c>
      <c r="W72" s="138">
        <f t="shared" ca="1" si="4"/>
        <v>12</v>
      </c>
      <c r="X72" s="139">
        <f t="shared" ca="1" si="5"/>
        <v>2.8903640927802232E-2</v>
      </c>
      <c r="Y72" s="140">
        <f t="shared" ca="1" si="6"/>
        <v>-2.8903640927802232E-2</v>
      </c>
      <c r="Z72" s="141">
        <f t="shared" ca="1" si="7"/>
        <v>-97</v>
      </c>
      <c r="AA72" s="89"/>
    </row>
    <row r="73" spans="3:27" x14ac:dyDescent="0.3">
      <c r="C73" s="88"/>
      <c r="D73" s="52" t="s">
        <v>155</v>
      </c>
      <c r="E73" s="151" t="s">
        <v>156</v>
      </c>
      <c r="F73" s="152" t="s">
        <v>94</v>
      </c>
      <c r="G73" s="239">
        <f t="shared" si="24"/>
        <v>2.8903640927802232E-2</v>
      </c>
      <c r="H73" s="153"/>
      <c r="I73" s="248">
        <v>10358369.800000001</v>
      </c>
      <c r="J73" s="154">
        <f t="shared" si="10"/>
        <v>0</v>
      </c>
      <c r="K73" s="156">
        <f>+L68</f>
        <v>45967</v>
      </c>
      <c r="L73" s="156">
        <f>+K73+10</f>
        <v>45977</v>
      </c>
      <c r="M73" s="157">
        <f t="shared" si="1"/>
        <v>10</v>
      </c>
      <c r="O73" s="117"/>
      <c r="P73" s="535"/>
      <c r="R73" s="88"/>
      <c r="S73" s="135">
        <f t="shared" si="2"/>
        <v>45967</v>
      </c>
      <c r="T73" s="136">
        <f t="shared" ca="1" si="8"/>
        <v>46076</v>
      </c>
      <c r="U73" s="137"/>
      <c r="V73" s="138">
        <f t="shared" ca="1" si="3"/>
        <v>109</v>
      </c>
      <c r="W73" s="138">
        <f t="shared" ca="1" si="4"/>
        <v>10</v>
      </c>
      <c r="X73" s="139">
        <f t="shared" ca="1" si="5"/>
        <v>2.8903640927802232E-2</v>
      </c>
      <c r="Y73" s="140">
        <f t="shared" ca="1" si="6"/>
        <v>-2.8903640927802232E-2</v>
      </c>
      <c r="Z73" s="141">
        <f t="shared" ca="1" si="7"/>
        <v>-99</v>
      </c>
      <c r="AA73" s="89"/>
    </row>
    <row r="74" spans="3:27" x14ac:dyDescent="0.3">
      <c r="C74" s="88"/>
      <c r="D74" s="52" t="s">
        <v>157</v>
      </c>
      <c r="E74" s="151" t="s">
        <v>158</v>
      </c>
      <c r="F74" s="152" t="s">
        <v>94</v>
      </c>
      <c r="G74" s="239">
        <f t="shared" si="24"/>
        <v>2.8903640927802232E-2</v>
      </c>
      <c r="H74" s="153"/>
      <c r="I74" s="213"/>
      <c r="J74" s="154">
        <f t="shared" si="10"/>
        <v>0</v>
      </c>
      <c r="K74" s="156">
        <f>MAX(L65:L73)</f>
        <v>45982</v>
      </c>
      <c r="L74" s="156">
        <f>+K74+10</f>
        <v>45992</v>
      </c>
      <c r="M74" s="157">
        <f t="shared" si="1"/>
        <v>10</v>
      </c>
      <c r="O74" s="117"/>
      <c r="P74" s="535"/>
      <c r="R74" s="88"/>
      <c r="S74" s="135">
        <f t="shared" si="2"/>
        <v>45982</v>
      </c>
      <c r="T74" s="136">
        <f t="shared" ca="1" si="8"/>
        <v>46076</v>
      </c>
      <c r="U74" s="137"/>
      <c r="V74" s="138">
        <f t="shared" ca="1" si="3"/>
        <v>94</v>
      </c>
      <c r="W74" s="138">
        <f t="shared" ca="1" si="4"/>
        <v>10</v>
      </c>
      <c r="X74" s="139">
        <f t="shared" ca="1" si="5"/>
        <v>2.8903640927802232E-2</v>
      </c>
      <c r="Y74" s="140">
        <f t="shared" ca="1" si="6"/>
        <v>-2.8903640927802232E-2</v>
      </c>
      <c r="Z74" s="141">
        <f t="shared" ca="1" si="7"/>
        <v>-84</v>
      </c>
      <c r="AA74" s="89"/>
    </row>
    <row r="75" spans="3:27" x14ac:dyDescent="0.3">
      <c r="C75" s="88"/>
      <c r="D75" s="52"/>
      <c r="E75" s="235" t="s">
        <v>284</v>
      </c>
      <c r="F75" s="245"/>
      <c r="G75" s="246"/>
      <c r="H75" s="247"/>
      <c r="I75" s="248">
        <v>51564150</v>
      </c>
      <c r="J75" s="154"/>
      <c r="K75" s="156">
        <f>+K65</f>
        <v>45945</v>
      </c>
      <c r="L75" s="156">
        <f>+K75+20</f>
        <v>45965</v>
      </c>
      <c r="M75" s="157">
        <f t="shared" si="1"/>
        <v>20</v>
      </c>
      <c r="O75" s="117"/>
      <c r="P75" s="535"/>
      <c r="R75" s="88"/>
      <c r="S75" s="135"/>
      <c r="T75" s="136"/>
      <c r="U75" s="137"/>
      <c r="V75" s="138"/>
      <c r="W75" s="138"/>
      <c r="X75" s="139"/>
      <c r="Y75" s="140"/>
      <c r="Z75" s="141"/>
      <c r="AA75" s="89"/>
    </row>
    <row r="76" spans="3:27" x14ac:dyDescent="0.3">
      <c r="C76" s="88"/>
      <c r="D76" s="109" t="s">
        <v>159</v>
      </c>
      <c r="E76" s="134" t="s">
        <v>275</v>
      </c>
      <c r="F76" s="112" t="s">
        <v>94</v>
      </c>
      <c r="G76" s="149"/>
      <c r="H76" s="149"/>
      <c r="I76" s="158"/>
      <c r="J76" s="158"/>
      <c r="K76" s="115">
        <f>MAX(L65:L74)</f>
        <v>45992</v>
      </c>
      <c r="L76" s="115">
        <f>+K76+10</f>
        <v>46002</v>
      </c>
      <c r="M76" s="150">
        <f t="shared" si="1"/>
        <v>10</v>
      </c>
      <c r="O76" s="117"/>
      <c r="P76" s="535"/>
      <c r="R76" s="88"/>
      <c r="S76" s="135">
        <f t="shared" si="2"/>
        <v>45992</v>
      </c>
      <c r="T76" s="136">
        <f t="shared" ca="1" si="8"/>
        <v>46076</v>
      </c>
      <c r="U76" s="137"/>
      <c r="V76" s="138">
        <f t="shared" ca="1" si="3"/>
        <v>84</v>
      </c>
      <c r="W76" s="138">
        <f t="shared" ca="1" si="4"/>
        <v>10</v>
      </c>
      <c r="X76" s="139">
        <f t="shared" ca="1" si="5"/>
        <v>0</v>
      </c>
      <c r="Y76" s="140">
        <f t="shared" ca="1" si="6"/>
        <v>0</v>
      </c>
      <c r="Z76" s="141">
        <f t="shared" ca="1" si="7"/>
        <v>-74</v>
      </c>
      <c r="AA76" s="89"/>
    </row>
    <row r="77" spans="3:27" ht="13.95" customHeight="1" x14ac:dyDescent="0.3">
      <c r="C77" s="88"/>
      <c r="D77" s="109" t="s">
        <v>160</v>
      </c>
      <c r="E77" s="134" t="s">
        <v>161</v>
      </c>
      <c r="F77" s="112" t="s">
        <v>112</v>
      </c>
      <c r="G77" s="149"/>
      <c r="H77" s="149"/>
      <c r="I77" s="158"/>
      <c r="J77" s="158"/>
      <c r="K77" s="115">
        <f>+L76+1</f>
        <v>46003</v>
      </c>
      <c r="L77" s="115">
        <f>+K77+5</f>
        <v>46008</v>
      </c>
      <c r="M77" s="150">
        <f t="shared" si="1"/>
        <v>5</v>
      </c>
      <c r="O77" s="117"/>
      <c r="P77" s="535"/>
      <c r="R77" s="88"/>
      <c r="S77" s="135">
        <f t="shared" si="2"/>
        <v>46003</v>
      </c>
      <c r="T77" s="136">
        <f t="shared" ca="1" si="8"/>
        <v>46076</v>
      </c>
      <c r="U77" s="137"/>
      <c r="V77" s="138">
        <f t="shared" ca="1" si="3"/>
        <v>73</v>
      </c>
      <c r="W77" s="138">
        <f t="shared" ca="1" si="4"/>
        <v>5</v>
      </c>
      <c r="X77" s="139">
        <f t="shared" ca="1" si="5"/>
        <v>0</v>
      </c>
      <c r="Y77" s="140">
        <f t="shared" ca="1" si="6"/>
        <v>0</v>
      </c>
      <c r="Z77" s="141">
        <f t="shared" ca="1" si="7"/>
        <v>-68</v>
      </c>
      <c r="AA77" s="89"/>
    </row>
    <row r="78" spans="3:27" x14ac:dyDescent="0.3">
      <c r="C78" s="88"/>
      <c r="D78" s="109"/>
      <c r="E78" s="159" t="s">
        <v>170</v>
      </c>
      <c r="F78" s="160" t="s">
        <v>94</v>
      </c>
      <c r="G78" s="161"/>
      <c r="H78" s="161"/>
      <c r="I78" s="162"/>
      <c r="J78" s="162"/>
      <c r="K78" s="542">
        <v>45935</v>
      </c>
      <c r="L78" s="543"/>
      <c r="M78" s="163"/>
      <c r="O78" s="117"/>
      <c r="P78" s="535"/>
      <c r="R78" s="88"/>
      <c r="S78" s="544"/>
      <c r="T78" s="545"/>
      <c r="U78" s="545"/>
      <c r="V78" s="545"/>
      <c r="W78" s="545"/>
      <c r="X78" s="545"/>
      <c r="Y78" s="545"/>
      <c r="Z78" s="546"/>
      <c r="AA78" s="89"/>
    </row>
    <row r="79" spans="3:27" s="128" customFormat="1" x14ac:dyDescent="0.3">
      <c r="C79" s="120"/>
      <c r="D79" s="121">
        <v>1.08</v>
      </c>
      <c r="E79" s="164" t="s">
        <v>276</v>
      </c>
      <c r="F79" s="165" t="s">
        <v>94</v>
      </c>
      <c r="G79" s="166"/>
      <c r="H79" s="166"/>
      <c r="I79" s="167"/>
      <c r="J79" s="167"/>
      <c r="K79" s="168">
        <f>+L76</f>
        <v>46002</v>
      </c>
      <c r="L79" s="168">
        <f>+K77</f>
        <v>46003</v>
      </c>
      <c r="M79" s="169">
        <f t="shared" si="0"/>
        <v>2</v>
      </c>
      <c r="O79" s="129"/>
      <c r="P79" s="535"/>
      <c r="R79" s="120"/>
      <c r="S79" s="547"/>
      <c r="T79" s="548"/>
      <c r="U79" s="548"/>
      <c r="V79" s="548"/>
      <c r="W79" s="548"/>
      <c r="X79" s="548"/>
      <c r="Y79" s="548"/>
      <c r="Z79" s="549"/>
      <c r="AA79" s="133"/>
    </row>
    <row r="80" spans="3:27" s="128" customFormat="1" x14ac:dyDescent="0.3">
      <c r="C80" s="120"/>
      <c r="D80" s="121">
        <v>1.0900000000000001</v>
      </c>
      <c r="E80" s="164" t="s">
        <v>171</v>
      </c>
      <c r="F80" s="165" t="s">
        <v>172</v>
      </c>
      <c r="G80" s="166"/>
      <c r="H80" s="166"/>
      <c r="I80" s="167"/>
      <c r="J80" s="167"/>
      <c r="K80" s="168">
        <f>+K77</f>
        <v>46003</v>
      </c>
      <c r="L80" s="168">
        <f>+L77</f>
        <v>46008</v>
      </c>
      <c r="M80" s="169">
        <f t="shared" si="0"/>
        <v>6</v>
      </c>
      <c r="O80" s="129"/>
      <c r="P80" s="535"/>
      <c r="R80" s="120"/>
      <c r="S80" s="547"/>
      <c r="T80" s="548"/>
      <c r="U80" s="548"/>
      <c r="V80" s="548"/>
      <c r="W80" s="548"/>
      <c r="X80" s="548"/>
      <c r="Y80" s="548"/>
      <c r="Z80" s="549"/>
      <c r="AA80" s="133"/>
    </row>
    <row r="81" spans="3:27" s="128" customFormat="1" x14ac:dyDescent="0.3">
      <c r="C81" s="120"/>
      <c r="D81" s="121">
        <v>1.1000000000000001</v>
      </c>
      <c r="E81" s="164" t="s">
        <v>173</v>
      </c>
      <c r="F81" s="165" t="s">
        <v>112</v>
      </c>
      <c r="G81" s="166"/>
      <c r="H81" s="166"/>
      <c r="I81" s="167"/>
      <c r="J81" s="167"/>
      <c r="K81" s="168">
        <v>45969</v>
      </c>
      <c r="L81" s="168">
        <v>45976</v>
      </c>
      <c r="M81" s="169">
        <f>-((_xlfn.DAYS(K81,L81)))+1</f>
        <v>8</v>
      </c>
      <c r="O81" s="129"/>
      <c r="P81" s="535"/>
      <c r="R81" s="120"/>
      <c r="S81" s="550"/>
      <c r="T81" s="551"/>
      <c r="U81" s="551"/>
      <c r="V81" s="551"/>
      <c r="W81" s="551"/>
      <c r="X81" s="551"/>
      <c r="Y81" s="551"/>
      <c r="Z81" s="552"/>
      <c r="AA81" s="133"/>
    </row>
    <row r="82" spans="3:27" s="128" customFormat="1" ht="23.4" x14ac:dyDescent="0.3">
      <c r="C82" s="120"/>
      <c r="D82" s="121">
        <v>2</v>
      </c>
      <c r="E82" s="122" t="s">
        <v>25</v>
      </c>
      <c r="F82" s="123"/>
      <c r="G82" s="124">
        <f>+G84+G91+G94</f>
        <v>0.20119999999999999</v>
      </c>
      <c r="H82" s="124">
        <f>+H84+H91+H94</f>
        <v>0</v>
      </c>
      <c r="I82" s="241">
        <f>+'PPTO CONSUL - ANEXO 12'!G13</f>
        <v>115616706</v>
      </c>
      <c r="J82" s="241"/>
      <c r="K82" s="126"/>
      <c r="L82" s="126"/>
      <c r="M82" s="127"/>
      <c r="O82" s="129"/>
      <c r="P82" s="535"/>
      <c r="R82" s="120"/>
      <c r="S82" s="130"/>
      <c r="T82" s="130"/>
      <c r="U82" s="130"/>
      <c r="V82" s="130"/>
      <c r="W82" s="130"/>
      <c r="X82" s="131">
        <f ca="1">SUM(X83:X97)</f>
        <v>0.28919999999999996</v>
      </c>
      <c r="Y82" s="130"/>
      <c r="Z82" s="132"/>
      <c r="AA82" s="133"/>
    </row>
    <row r="83" spans="3:27" x14ac:dyDescent="0.3">
      <c r="C83" s="88"/>
      <c r="D83" s="109">
        <v>2.0099999999999998</v>
      </c>
      <c r="E83" s="170" t="s">
        <v>26</v>
      </c>
      <c r="F83" s="171"/>
      <c r="G83" s="172"/>
      <c r="H83" s="172"/>
      <c r="I83" s="173"/>
      <c r="J83" s="173"/>
      <c r="K83" s="174"/>
      <c r="L83" s="174"/>
      <c r="M83" s="175"/>
      <c r="O83" s="117"/>
      <c r="P83" s="535"/>
      <c r="R83" s="88"/>
      <c r="S83" s="176"/>
      <c r="T83" s="176"/>
      <c r="U83" s="176"/>
      <c r="V83" s="176"/>
      <c r="W83" s="176"/>
      <c r="X83" s="176"/>
      <c r="Y83" s="176"/>
      <c r="Z83" s="177"/>
      <c r="AA83" s="89"/>
    </row>
    <row r="84" spans="3:27" x14ac:dyDescent="0.3">
      <c r="C84" s="88"/>
      <c r="D84" s="142">
        <v>2.02</v>
      </c>
      <c r="E84" s="143" t="s">
        <v>27</v>
      </c>
      <c r="F84" s="144" t="s">
        <v>94</v>
      </c>
      <c r="G84" s="238">
        <v>8.7999999999999995E-2</v>
      </c>
      <c r="H84" s="145">
        <f>SUM(H85:H90)</f>
        <v>0</v>
      </c>
      <c r="I84" s="240">
        <f>+'PPTO CONSUL - ANEXO 12'!G15</f>
        <v>50430255</v>
      </c>
      <c r="J84" s="146">
        <f>ROUND((H84/$F$7),0)</f>
        <v>0</v>
      </c>
      <c r="K84" s="147">
        <f>MIN(K85:K90)</f>
        <v>45982</v>
      </c>
      <c r="L84" s="147">
        <f>MAX(L85:L90)</f>
        <v>46019</v>
      </c>
      <c r="M84" s="148">
        <f t="shared" ref="M84:M97" si="26">-((_xlfn.DAYS(K84,L84)))</f>
        <v>37</v>
      </c>
      <c r="O84" s="117"/>
      <c r="P84" s="535"/>
      <c r="R84" s="88"/>
      <c r="S84" s="135">
        <f t="shared" ref="S84:S97" si="27">K84</f>
        <v>45982</v>
      </c>
      <c r="T84" s="136">
        <f t="shared" ref="T84:T97" ca="1" si="28">$T$6</f>
        <v>46076</v>
      </c>
      <c r="U84" s="137"/>
      <c r="V84" s="138">
        <f t="shared" ref="V84:V97" ca="1" si="29">IF(U84=0,(T84-S84),(U84-S84))</f>
        <v>94</v>
      </c>
      <c r="W84" s="138">
        <f ca="1">IF(V84&lt;=0,0,IF(V84&gt;M84,M84,V84))</f>
        <v>37</v>
      </c>
      <c r="X84" s="139">
        <f ca="1">(IF(W84/M84&lt;0,0,W84/M84))*G84</f>
        <v>8.7999999999999995E-2</v>
      </c>
      <c r="Y84" s="140">
        <f ca="1">H84-X84</f>
        <v>-8.7999999999999995E-2</v>
      </c>
      <c r="Z84" s="141">
        <f ca="1">M84-V84</f>
        <v>-57</v>
      </c>
      <c r="AA84" s="89"/>
    </row>
    <row r="85" spans="3:27" x14ac:dyDescent="0.3">
      <c r="C85" s="88"/>
      <c r="D85" s="52" t="s">
        <v>174</v>
      </c>
      <c r="E85" s="151" t="s">
        <v>175</v>
      </c>
      <c r="F85" s="152" t="s">
        <v>94</v>
      </c>
      <c r="G85" s="153">
        <f>$G$84/4</f>
        <v>2.1999999999999999E-2</v>
      </c>
      <c r="H85" s="153"/>
      <c r="I85" s="154">
        <f>+$I$84/4</f>
        <v>12607563.75</v>
      </c>
      <c r="J85" s="154">
        <f t="shared" ref="J85:J88" si="30">ROUND((H85/$F$7),0)</f>
        <v>0</v>
      </c>
      <c r="K85" s="156">
        <f>L69</f>
        <v>45982</v>
      </c>
      <c r="L85" s="156">
        <f>+K85+10</f>
        <v>45992</v>
      </c>
      <c r="M85" s="157">
        <f t="shared" si="26"/>
        <v>10</v>
      </c>
      <c r="O85" s="117"/>
      <c r="P85" s="535"/>
      <c r="R85" s="88"/>
      <c r="S85" s="135">
        <f t="shared" si="27"/>
        <v>45982</v>
      </c>
      <c r="T85" s="136">
        <f t="shared" ca="1" si="28"/>
        <v>46076</v>
      </c>
      <c r="U85" s="137"/>
      <c r="V85" s="138">
        <f t="shared" ca="1" si="29"/>
        <v>94</v>
      </c>
      <c r="W85" s="138">
        <f t="shared" ref="W85:W97" ca="1" si="31">IF(V85&lt;=0,0,IF(V85&gt;M85,M85,V85))</f>
        <v>10</v>
      </c>
      <c r="X85" s="139">
        <f t="shared" ref="X85:X97" ca="1" si="32">(IF(W85/M85&lt;0,0,W85/M85))*G85</f>
        <v>2.1999999999999999E-2</v>
      </c>
      <c r="Y85" s="140">
        <f t="shared" ref="Y85:Y97" ca="1" si="33">H85-X85</f>
        <v>-2.1999999999999999E-2</v>
      </c>
      <c r="Z85" s="141">
        <f t="shared" ref="Z85:Z97" ca="1" si="34">M85-V85</f>
        <v>-84</v>
      </c>
      <c r="AA85" s="89"/>
    </row>
    <row r="86" spans="3:27" x14ac:dyDescent="0.3">
      <c r="C86" s="88"/>
      <c r="D86" s="52" t="s">
        <v>176</v>
      </c>
      <c r="E86" s="151" t="s">
        <v>177</v>
      </c>
      <c r="F86" s="152" t="s">
        <v>94</v>
      </c>
      <c r="G86" s="153">
        <f>$G$84/4</f>
        <v>2.1999999999999999E-2</v>
      </c>
      <c r="H86" s="153"/>
      <c r="I86" s="154">
        <f t="shared" ref="I86:I88" si="35">+$I$84/4</f>
        <v>12607563.75</v>
      </c>
      <c r="J86" s="154">
        <f t="shared" si="30"/>
        <v>0</v>
      </c>
      <c r="K86" s="156">
        <f>K85</f>
        <v>45982</v>
      </c>
      <c r="L86" s="156">
        <f>+K86+15</f>
        <v>45997</v>
      </c>
      <c r="M86" s="157">
        <f t="shared" si="26"/>
        <v>15</v>
      </c>
      <c r="O86" s="117"/>
      <c r="P86" s="535"/>
      <c r="R86" s="88"/>
      <c r="S86" s="135">
        <f t="shared" si="27"/>
        <v>45982</v>
      </c>
      <c r="T86" s="136">
        <f t="shared" ca="1" si="28"/>
        <v>46076</v>
      </c>
      <c r="U86" s="137"/>
      <c r="V86" s="138">
        <f t="shared" ca="1" si="29"/>
        <v>94</v>
      </c>
      <c r="W86" s="138">
        <f t="shared" ca="1" si="31"/>
        <v>15</v>
      </c>
      <c r="X86" s="139">
        <f t="shared" ca="1" si="32"/>
        <v>2.1999999999999999E-2</v>
      </c>
      <c r="Y86" s="140">
        <f t="shared" ca="1" si="33"/>
        <v>-2.1999999999999999E-2</v>
      </c>
      <c r="Z86" s="141">
        <f t="shared" ca="1" si="34"/>
        <v>-79</v>
      </c>
      <c r="AA86" s="89"/>
    </row>
    <row r="87" spans="3:27" x14ac:dyDescent="0.3">
      <c r="C87" s="88"/>
      <c r="D87" s="52" t="s">
        <v>178</v>
      </c>
      <c r="E87" s="151" t="s">
        <v>179</v>
      </c>
      <c r="F87" s="152" t="s">
        <v>94</v>
      </c>
      <c r="G87" s="153">
        <f>$G$84/4</f>
        <v>2.1999999999999999E-2</v>
      </c>
      <c r="H87" s="153"/>
      <c r="I87" s="154">
        <f t="shared" si="35"/>
        <v>12607563.75</v>
      </c>
      <c r="J87" s="154">
        <f t="shared" si="30"/>
        <v>0</v>
      </c>
      <c r="K87" s="156">
        <f>MAX(L85:L86)</f>
        <v>45997</v>
      </c>
      <c r="L87" s="156">
        <f>+K87+5</f>
        <v>46002</v>
      </c>
      <c r="M87" s="157">
        <f t="shared" si="26"/>
        <v>5</v>
      </c>
      <c r="O87" s="117"/>
      <c r="P87" s="535"/>
      <c r="R87" s="88"/>
      <c r="S87" s="135">
        <f t="shared" si="27"/>
        <v>45997</v>
      </c>
      <c r="T87" s="136">
        <f t="shared" ca="1" si="28"/>
        <v>46076</v>
      </c>
      <c r="U87" s="137"/>
      <c r="V87" s="138">
        <f t="shared" ca="1" si="29"/>
        <v>79</v>
      </c>
      <c r="W87" s="138">
        <f t="shared" ca="1" si="31"/>
        <v>5</v>
      </c>
      <c r="X87" s="139">
        <f t="shared" ca="1" si="32"/>
        <v>2.1999999999999999E-2</v>
      </c>
      <c r="Y87" s="140">
        <f t="shared" ca="1" si="33"/>
        <v>-2.1999999999999999E-2</v>
      </c>
      <c r="Z87" s="141">
        <f t="shared" ca="1" si="34"/>
        <v>-74</v>
      </c>
      <c r="AA87" s="89"/>
    </row>
    <row r="88" spans="3:27" x14ac:dyDescent="0.3">
      <c r="C88" s="88"/>
      <c r="D88" s="52" t="s">
        <v>180</v>
      </c>
      <c r="E88" s="151" t="s">
        <v>181</v>
      </c>
      <c r="F88" s="152" t="s">
        <v>94</v>
      </c>
      <c r="G88" s="153">
        <f>$G$84/4</f>
        <v>2.1999999999999999E-2</v>
      </c>
      <c r="H88" s="153"/>
      <c r="I88" s="154">
        <f t="shared" si="35"/>
        <v>12607563.75</v>
      </c>
      <c r="J88" s="154">
        <f t="shared" si="30"/>
        <v>0</v>
      </c>
      <c r="K88" s="156">
        <f>+L87</f>
        <v>46002</v>
      </c>
      <c r="L88" s="156">
        <f>+K88+10</f>
        <v>46012</v>
      </c>
      <c r="M88" s="157">
        <f t="shared" si="26"/>
        <v>10</v>
      </c>
      <c r="O88" s="117"/>
      <c r="P88" s="535"/>
      <c r="R88" s="88"/>
      <c r="S88" s="135">
        <f t="shared" si="27"/>
        <v>46002</v>
      </c>
      <c r="T88" s="136">
        <f t="shared" ca="1" si="28"/>
        <v>46076</v>
      </c>
      <c r="U88" s="137"/>
      <c r="V88" s="138">
        <f t="shared" ca="1" si="29"/>
        <v>74</v>
      </c>
      <c r="W88" s="138">
        <f t="shared" ca="1" si="31"/>
        <v>10</v>
      </c>
      <c r="X88" s="139">
        <f t="shared" ca="1" si="32"/>
        <v>2.1999999999999999E-2</v>
      </c>
      <c r="Y88" s="140">
        <f t="shared" ca="1" si="33"/>
        <v>-2.1999999999999999E-2</v>
      </c>
      <c r="Z88" s="141">
        <f t="shared" ca="1" si="34"/>
        <v>-64</v>
      </c>
      <c r="AA88" s="89"/>
    </row>
    <row r="89" spans="3:27" x14ac:dyDescent="0.3">
      <c r="C89" s="88"/>
      <c r="D89" s="109" t="s">
        <v>182</v>
      </c>
      <c r="E89" s="134" t="s">
        <v>183</v>
      </c>
      <c r="F89" s="112" t="s">
        <v>94</v>
      </c>
      <c r="G89" s="113"/>
      <c r="H89" s="113"/>
      <c r="I89" s="178"/>
      <c r="J89" s="178"/>
      <c r="K89" s="115">
        <f>MAX(L85:L88)</f>
        <v>46012</v>
      </c>
      <c r="L89" s="115">
        <f>+K89+1</f>
        <v>46013</v>
      </c>
      <c r="M89" s="150">
        <f t="shared" si="26"/>
        <v>1</v>
      </c>
      <c r="O89" s="117"/>
      <c r="P89" s="535"/>
      <c r="R89" s="88"/>
      <c r="S89" s="135">
        <f t="shared" si="27"/>
        <v>46012</v>
      </c>
      <c r="T89" s="136">
        <f t="shared" ca="1" si="28"/>
        <v>46076</v>
      </c>
      <c r="U89" s="137"/>
      <c r="V89" s="138">
        <f t="shared" ca="1" si="29"/>
        <v>64</v>
      </c>
      <c r="W89" s="138">
        <f t="shared" ca="1" si="31"/>
        <v>1</v>
      </c>
      <c r="X89" s="139">
        <f t="shared" ca="1" si="32"/>
        <v>0</v>
      </c>
      <c r="Y89" s="140">
        <f t="shared" ca="1" si="33"/>
        <v>0</v>
      </c>
      <c r="Z89" s="141">
        <f t="shared" ca="1" si="34"/>
        <v>-63</v>
      </c>
      <c r="AA89" s="89"/>
    </row>
    <row r="90" spans="3:27" x14ac:dyDescent="0.3">
      <c r="C90" s="88"/>
      <c r="D90" s="109" t="s">
        <v>184</v>
      </c>
      <c r="E90" s="134" t="s">
        <v>185</v>
      </c>
      <c r="F90" s="112" t="s">
        <v>112</v>
      </c>
      <c r="G90" s="113"/>
      <c r="H90" s="113"/>
      <c r="I90" s="178"/>
      <c r="J90" s="178"/>
      <c r="K90" s="115">
        <f>+L89+1</f>
        <v>46014</v>
      </c>
      <c r="L90" s="115">
        <f>+K90+5</f>
        <v>46019</v>
      </c>
      <c r="M90" s="150">
        <f t="shared" si="26"/>
        <v>5</v>
      </c>
      <c r="O90" s="117"/>
      <c r="P90" s="535"/>
      <c r="R90" s="88"/>
      <c r="S90" s="135">
        <f t="shared" si="27"/>
        <v>46014</v>
      </c>
      <c r="T90" s="136">
        <f t="shared" ca="1" si="28"/>
        <v>46076</v>
      </c>
      <c r="U90" s="137"/>
      <c r="V90" s="138">
        <f t="shared" ca="1" si="29"/>
        <v>62</v>
      </c>
      <c r="W90" s="138">
        <f t="shared" ca="1" si="31"/>
        <v>5</v>
      </c>
      <c r="X90" s="139">
        <f t="shared" ca="1" si="32"/>
        <v>0</v>
      </c>
      <c r="Y90" s="140">
        <f t="shared" ca="1" si="33"/>
        <v>0</v>
      </c>
      <c r="Z90" s="141">
        <f t="shared" ca="1" si="34"/>
        <v>-57</v>
      </c>
      <c r="AA90" s="89"/>
    </row>
    <row r="91" spans="3:27" x14ac:dyDescent="0.3">
      <c r="C91" s="88"/>
      <c r="D91" s="142">
        <v>2.0299999999999998</v>
      </c>
      <c r="E91" s="143" t="s">
        <v>186</v>
      </c>
      <c r="F91" s="144" t="s">
        <v>94</v>
      </c>
      <c r="G91" s="238">
        <v>4.2999999999999997E-2</v>
      </c>
      <c r="H91" s="145">
        <f>SUM(H92:H93)</f>
        <v>0</v>
      </c>
      <c r="I91" s="240">
        <f>+'PPTO CONSUL - ANEXO 12'!G16</f>
        <v>24886729</v>
      </c>
      <c r="J91" s="146">
        <f>ROUND((H91/$F$7),0)</f>
        <v>0</v>
      </c>
      <c r="K91" s="147">
        <f>MIN(K92:K93)</f>
        <v>46012</v>
      </c>
      <c r="L91" s="147">
        <f>MAX(L92:L93)</f>
        <v>46019</v>
      </c>
      <c r="M91" s="148">
        <f t="shared" si="26"/>
        <v>7</v>
      </c>
      <c r="O91" s="117"/>
      <c r="P91" s="535"/>
      <c r="R91" s="88"/>
      <c r="S91" s="135">
        <f t="shared" si="27"/>
        <v>46012</v>
      </c>
      <c r="T91" s="136">
        <f t="shared" ca="1" si="28"/>
        <v>46076</v>
      </c>
      <c r="U91" s="137"/>
      <c r="V91" s="138">
        <f t="shared" ca="1" si="29"/>
        <v>64</v>
      </c>
      <c r="W91" s="138">
        <f t="shared" ca="1" si="31"/>
        <v>7</v>
      </c>
      <c r="X91" s="139">
        <f t="shared" ca="1" si="32"/>
        <v>4.2999999999999997E-2</v>
      </c>
      <c r="Y91" s="140">
        <f t="shared" ca="1" si="33"/>
        <v>-4.2999999999999997E-2</v>
      </c>
      <c r="Z91" s="141">
        <f t="shared" ca="1" si="34"/>
        <v>-57</v>
      </c>
      <c r="AA91" s="89"/>
    </row>
    <row r="92" spans="3:27" x14ac:dyDescent="0.3">
      <c r="C92" s="88"/>
      <c r="D92" s="109" t="s">
        <v>187</v>
      </c>
      <c r="E92" s="134" t="s">
        <v>188</v>
      </c>
      <c r="F92" s="112" t="s">
        <v>94</v>
      </c>
      <c r="G92" s="149"/>
      <c r="H92" s="149"/>
      <c r="I92" s="158"/>
      <c r="J92" s="158"/>
      <c r="K92" s="115">
        <f>MAX(L85:L88)</f>
        <v>46012</v>
      </c>
      <c r="L92" s="115">
        <f>+K92+1</f>
        <v>46013</v>
      </c>
      <c r="M92" s="150">
        <f t="shared" si="26"/>
        <v>1</v>
      </c>
      <c r="O92" s="117"/>
      <c r="P92" s="535"/>
      <c r="R92" s="88"/>
      <c r="S92" s="135">
        <f t="shared" si="27"/>
        <v>46012</v>
      </c>
      <c r="T92" s="136">
        <f t="shared" ca="1" si="28"/>
        <v>46076</v>
      </c>
      <c r="U92" s="137"/>
      <c r="V92" s="138">
        <f t="shared" ca="1" si="29"/>
        <v>64</v>
      </c>
      <c r="W92" s="138">
        <f t="shared" ca="1" si="31"/>
        <v>1</v>
      </c>
      <c r="X92" s="139">
        <f t="shared" ca="1" si="32"/>
        <v>0</v>
      </c>
      <c r="Y92" s="140">
        <f t="shared" ca="1" si="33"/>
        <v>0</v>
      </c>
      <c r="Z92" s="141">
        <f t="shared" ca="1" si="34"/>
        <v>-63</v>
      </c>
      <c r="AA92" s="89"/>
    </row>
    <row r="93" spans="3:27" x14ac:dyDescent="0.3">
      <c r="C93" s="88"/>
      <c r="D93" s="109" t="s">
        <v>189</v>
      </c>
      <c r="E93" s="134" t="s">
        <v>190</v>
      </c>
      <c r="F93" s="112" t="s">
        <v>112</v>
      </c>
      <c r="G93" s="149"/>
      <c r="H93" s="149"/>
      <c r="I93" s="158"/>
      <c r="J93" s="158"/>
      <c r="K93" s="115">
        <f>+L92+1</f>
        <v>46014</v>
      </c>
      <c r="L93" s="115">
        <f>+K93+5</f>
        <v>46019</v>
      </c>
      <c r="M93" s="150">
        <f t="shared" si="26"/>
        <v>5</v>
      </c>
      <c r="O93" s="117"/>
      <c r="P93" s="535"/>
      <c r="R93" s="88"/>
      <c r="S93" s="135">
        <f t="shared" si="27"/>
        <v>46014</v>
      </c>
      <c r="T93" s="136">
        <f t="shared" ca="1" si="28"/>
        <v>46076</v>
      </c>
      <c r="U93" s="137"/>
      <c r="V93" s="138">
        <f t="shared" ca="1" si="29"/>
        <v>62</v>
      </c>
      <c r="W93" s="138">
        <f t="shared" ca="1" si="31"/>
        <v>5</v>
      </c>
      <c r="X93" s="139">
        <f t="shared" ca="1" si="32"/>
        <v>0</v>
      </c>
      <c r="Y93" s="140">
        <f t="shared" ca="1" si="33"/>
        <v>0</v>
      </c>
      <c r="Z93" s="141">
        <f t="shared" ca="1" si="34"/>
        <v>-57</v>
      </c>
      <c r="AA93" s="89"/>
    </row>
    <row r="94" spans="3:27" x14ac:dyDescent="0.3">
      <c r="C94" s="88"/>
      <c r="D94" s="142">
        <v>2.04</v>
      </c>
      <c r="E94" s="143" t="s">
        <v>191</v>
      </c>
      <c r="F94" s="144" t="s">
        <v>94</v>
      </c>
      <c r="G94" s="238">
        <v>7.0199999999999999E-2</v>
      </c>
      <c r="H94" s="145">
        <f>SUM(H95:H97)</f>
        <v>0</v>
      </c>
      <c r="I94" s="240">
        <f>+'PPTO CONSUL - ANEXO 12'!G17</f>
        <v>40299722</v>
      </c>
      <c r="J94" s="146">
        <f>ROUND((H94/$F$7),0)</f>
        <v>0</v>
      </c>
      <c r="K94" s="147">
        <f>+K91</f>
        <v>46012</v>
      </c>
      <c r="L94" s="147">
        <f>+L91</f>
        <v>46019</v>
      </c>
      <c r="M94" s="148">
        <f t="shared" si="26"/>
        <v>7</v>
      </c>
      <c r="O94" s="117"/>
      <c r="P94" s="535"/>
      <c r="R94" s="88"/>
      <c r="S94" s="135">
        <f t="shared" si="27"/>
        <v>46012</v>
      </c>
      <c r="T94" s="136">
        <f t="shared" ca="1" si="28"/>
        <v>46076</v>
      </c>
      <c r="U94" s="137"/>
      <c r="V94" s="138">
        <f t="shared" ca="1" si="29"/>
        <v>64</v>
      </c>
      <c r="W94" s="138">
        <f t="shared" ca="1" si="31"/>
        <v>7</v>
      </c>
      <c r="X94" s="139">
        <f t="shared" ca="1" si="32"/>
        <v>7.0199999999999999E-2</v>
      </c>
      <c r="Y94" s="140">
        <f t="shared" ca="1" si="33"/>
        <v>-7.0199999999999999E-2</v>
      </c>
      <c r="Z94" s="141">
        <f t="shared" ca="1" si="34"/>
        <v>-57</v>
      </c>
      <c r="AA94" s="89"/>
    </row>
    <row r="95" spans="3:27" x14ac:dyDescent="0.3">
      <c r="C95" s="88"/>
      <c r="D95" s="109" t="s">
        <v>192</v>
      </c>
      <c r="E95" s="134" t="s">
        <v>133</v>
      </c>
      <c r="F95" s="112" t="s">
        <v>94</v>
      </c>
      <c r="G95" s="113">
        <f>IFERROR((VLOOKUP(D95,'PPTO CONSUL - ANEXO 12'!$B$6:$G$37,3,0)),0)</f>
        <v>0</v>
      </c>
      <c r="H95" s="113"/>
      <c r="I95" s="178">
        <f t="shared" ref="I95" si="36">ROUND(($F$7*G95),0)</f>
        <v>0</v>
      </c>
      <c r="J95" s="178">
        <f>ROUND((H95/$F$7),0)</f>
        <v>0</v>
      </c>
      <c r="K95" s="115">
        <f>+L94</f>
        <v>46019</v>
      </c>
      <c r="L95" s="115">
        <f>+K95+1</f>
        <v>46020</v>
      </c>
      <c r="M95" s="116">
        <f t="shared" si="26"/>
        <v>1</v>
      </c>
      <c r="O95" s="117"/>
      <c r="P95" s="535"/>
      <c r="R95" s="88"/>
      <c r="S95" s="135">
        <f t="shared" si="27"/>
        <v>46019</v>
      </c>
      <c r="T95" s="136">
        <f t="shared" ca="1" si="28"/>
        <v>46076</v>
      </c>
      <c r="U95" s="137"/>
      <c r="V95" s="138">
        <f t="shared" ca="1" si="29"/>
        <v>57</v>
      </c>
      <c r="W95" s="138">
        <f t="shared" ca="1" si="31"/>
        <v>1</v>
      </c>
      <c r="X95" s="139">
        <f t="shared" ca="1" si="32"/>
        <v>0</v>
      </c>
      <c r="Y95" s="140">
        <f t="shared" ca="1" si="33"/>
        <v>0</v>
      </c>
      <c r="Z95" s="141">
        <f t="shared" ca="1" si="34"/>
        <v>-56</v>
      </c>
      <c r="AA95" s="89"/>
    </row>
    <row r="96" spans="3:27" x14ac:dyDescent="0.3">
      <c r="C96" s="88"/>
      <c r="D96" s="109" t="s">
        <v>193</v>
      </c>
      <c r="E96" s="134" t="s">
        <v>194</v>
      </c>
      <c r="F96" s="112" t="s">
        <v>94</v>
      </c>
      <c r="G96" s="113"/>
      <c r="H96" s="113"/>
      <c r="I96" s="178"/>
      <c r="J96" s="178"/>
      <c r="K96" s="115">
        <f>MAX(L94:L95)</f>
        <v>46020</v>
      </c>
      <c r="L96" s="115">
        <f>+K96+1</f>
        <v>46021</v>
      </c>
      <c r="M96" s="150">
        <f t="shared" si="26"/>
        <v>1</v>
      </c>
      <c r="O96" s="117"/>
      <c r="P96" s="535"/>
      <c r="R96" s="88"/>
      <c r="S96" s="135">
        <f t="shared" si="27"/>
        <v>46020</v>
      </c>
      <c r="T96" s="136">
        <f t="shared" ca="1" si="28"/>
        <v>46076</v>
      </c>
      <c r="U96" s="137"/>
      <c r="V96" s="138">
        <f t="shared" ca="1" si="29"/>
        <v>56</v>
      </c>
      <c r="W96" s="138">
        <f t="shared" ca="1" si="31"/>
        <v>1</v>
      </c>
      <c r="X96" s="139">
        <f t="shared" ca="1" si="32"/>
        <v>0</v>
      </c>
      <c r="Y96" s="140">
        <f t="shared" ca="1" si="33"/>
        <v>0</v>
      </c>
      <c r="Z96" s="141">
        <f t="shared" ca="1" si="34"/>
        <v>-55</v>
      </c>
      <c r="AA96" s="89"/>
    </row>
    <row r="97" spans="3:27" x14ac:dyDescent="0.3">
      <c r="C97" s="88"/>
      <c r="D97" s="109" t="s">
        <v>195</v>
      </c>
      <c r="E97" s="134" t="s">
        <v>196</v>
      </c>
      <c r="F97" s="112" t="s">
        <v>112</v>
      </c>
      <c r="G97" s="113"/>
      <c r="H97" s="113"/>
      <c r="I97" s="178"/>
      <c r="J97" s="178"/>
      <c r="K97" s="115">
        <f>+L96+1</f>
        <v>46022</v>
      </c>
      <c r="L97" s="179">
        <f>+K97+5</f>
        <v>46027</v>
      </c>
      <c r="M97" s="150">
        <f t="shared" si="26"/>
        <v>5</v>
      </c>
      <c r="O97" s="117"/>
      <c r="P97" s="535"/>
      <c r="R97" s="88"/>
      <c r="S97" s="135">
        <f t="shared" si="27"/>
        <v>46022</v>
      </c>
      <c r="T97" s="136">
        <f t="shared" ca="1" si="28"/>
        <v>46076</v>
      </c>
      <c r="U97" s="137"/>
      <c r="V97" s="138">
        <f t="shared" ca="1" si="29"/>
        <v>54</v>
      </c>
      <c r="W97" s="138">
        <f t="shared" ca="1" si="31"/>
        <v>5</v>
      </c>
      <c r="X97" s="139">
        <f t="shared" ca="1" si="32"/>
        <v>0</v>
      </c>
      <c r="Y97" s="140">
        <f t="shared" ca="1" si="33"/>
        <v>0</v>
      </c>
      <c r="Z97" s="141">
        <f t="shared" ca="1" si="34"/>
        <v>-49</v>
      </c>
      <c r="AA97" s="89"/>
    </row>
    <row r="98" spans="3:27" x14ac:dyDescent="0.3">
      <c r="C98" s="88"/>
      <c r="D98" s="109"/>
      <c r="E98" s="159" t="s">
        <v>197</v>
      </c>
      <c r="F98" s="160" t="s">
        <v>94</v>
      </c>
      <c r="G98" s="161"/>
      <c r="H98" s="161"/>
      <c r="I98" s="162"/>
      <c r="J98" s="162"/>
      <c r="K98" s="542">
        <v>45966</v>
      </c>
      <c r="L98" s="543"/>
      <c r="M98" s="163"/>
      <c r="O98" s="117"/>
      <c r="P98" s="535"/>
      <c r="R98" s="88"/>
      <c r="S98" s="544"/>
      <c r="T98" s="545"/>
      <c r="U98" s="545"/>
      <c r="V98" s="545"/>
      <c r="W98" s="545"/>
      <c r="X98" s="545"/>
      <c r="Y98" s="545"/>
      <c r="Z98" s="546"/>
      <c r="AA98" s="89"/>
    </row>
    <row r="99" spans="3:27" s="128" customFormat="1" x14ac:dyDescent="0.3">
      <c r="C99" s="120"/>
      <c r="D99" s="121">
        <v>2.0499999999999998</v>
      </c>
      <c r="E99" s="164" t="s">
        <v>198</v>
      </c>
      <c r="F99" s="165" t="s">
        <v>94</v>
      </c>
      <c r="G99" s="166"/>
      <c r="H99" s="166"/>
      <c r="I99" s="167"/>
      <c r="J99" s="167"/>
      <c r="K99" s="168">
        <f>MAX(L90,L93,L97)</f>
        <v>46027</v>
      </c>
      <c r="L99" s="168">
        <f>+K99+1</f>
        <v>46028</v>
      </c>
      <c r="M99" s="169">
        <f t="shared" si="0"/>
        <v>2</v>
      </c>
      <c r="O99" s="129"/>
      <c r="P99" s="535"/>
      <c r="R99" s="120"/>
      <c r="S99" s="547"/>
      <c r="T99" s="548"/>
      <c r="U99" s="548"/>
      <c r="V99" s="548"/>
      <c r="W99" s="548"/>
      <c r="X99" s="548"/>
      <c r="Y99" s="548"/>
      <c r="Z99" s="549"/>
      <c r="AA99" s="133"/>
    </row>
    <row r="100" spans="3:27" s="128" customFormat="1" x14ac:dyDescent="0.3">
      <c r="C100" s="120"/>
      <c r="D100" s="121">
        <v>2.06</v>
      </c>
      <c r="E100" s="164" t="s">
        <v>171</v>
      </c>
      <c r="F100" s="165" t="s">
        <v>172</v>
      </c>
      <c r="G100" s="166"/>
      <c r="H100" s="166"/>
      <c r="I100" s="167"/>
      <c r="J100" s="167"/>
      <c r="K100" s="168">
        <f>+L99+1</f>
        <v>46029</v>
      </c>
      <c r="L100" s="168">
        <f>+K100+7</f>
        <v>46036</v>
      </c>
      <c r="M100" s="169">
        <f t="shared" si="0"/>
        <v>8</v>
      </c>
      <c r="O100" s="129"/>
      <c r="P100" s="535"/>
      <c r="R100" s="120"/>
      <c r="S100" s="547"/>
      <c r="T100" s="548"/>
      <c r="U100" s="548"/>
      <c r="V100" s="548"/>
      <c r="W100" s="548"/>
      <c r="X100" s="548"/>
      <c r="Y100" s="548"/>
      <c r="Z100" s="549"/>
      <c r="AA100" s="133"/>
    </row>
    <row r="101" spans="3:27" s="128" customFormat="1" x14ac:dyDescent="0.3">
      <c r="C101" s="120"/>
      <c r="D101" s="121">
        <v>2.0699999999999998</v>
      </c>
      <c r="E101" s="164" t="s">
        <v>173</v>
      </c>
      <c r="F101" s="165" t="s">
        <v>112</v>
      </c>
      <c r="G101" s="166"/>
      <c r="H101" s="166"/>
      <c r="I101" s="167"/>
      <c r="J101" s="167"/>
      <c r="K101" s="168">
        <f>+L100+1</f>
        <v>46037</v>
      </c>
      <c r="L101" s="168">
        <f>+K101+7</f>
        <v>46044</v>
      </c>
      <c r="M101" s="169">
        <f t="shared" si="0"/>
        <v>8</v>
      </c>
      <c r="O101" s="129"/>
      <c r="P101" s="535"/>
      <c r="R101" s="120"/>
      <c r="S101" s="550"/>
      <c r="T101" s="551"/>
      <c r="U101" s="551"/>
      <c r="V101" s="551"/>
      <c r="W101" s="551"/>
      <c r="X101" s="551"/>
      <c r="Y101" s="551"/>
      <c r="Z101" s="552"/>
      <c r="AA101" s="133"/>
    </row>
    <row r="102" spans="3:27" s="128" customFormat="1" ht="23.4" x14ac:dyDescent="0.3">
      <c r="C102" s="120"/>
      <c r="D102" s="121">
        <v>3</v>
      </c>
      <c r="E102" s="122" t="s">
        <v>30</v>
      </c>
      <c r="F102" s="123"/>
      <c r="G102" s="124">
        <f>+G104+G110+G117+G125+G131</f>
        <v>0.33600000000000002</v>
      </c>
      <c r="H102" s="124">
        <f>+H104+H110+H117+H125+H131</f>
        <v>0</v>
      </c>
      <c r="I102" s="241">
        <f>+'PPTO CONSUL - ANEXO 12'!G18</f>
        <v>192668308</v>
      </c>
      <c r="J102" s="125"/>
      <c r="K102" s="126"/>
      <c r="L102" s="126"/>
      <c r="M102" s="127"/>
      <c r="O102" s="129"/>
      <c r="P102" s="535"/>
      <c r="R102" s="120"/>
      <c r="S102" s="130"/>
      <c r="T102" s="130"/>
      <c r="U102" s="130"/>
      <c r="V102" s="130"/>
      <c r="W102" s="130"/>
      <c r="X102" s="131">
        <f ca="1">SUM(X104:X148)</f>
        <v>0.51100000000000001</v>
      </c>
      <c r="Y102" s="130"/>
      <c r="Z102" s="132"/>
      <c r="AA102" s="133"/>
    </row>
    <row r="103" spans="3:27" x14ac:dyDescent="0.3">
      <c r="C103" s="88"/>
      <c r="D103" s="109">
        <v>3.01</v>
      </c>
      <c r="E103" s="170" t="s">
        <v>199</v>
      </c>
      <c r="F103" s="171"/>
      <c r="G103" s="172"/>
      <c r="H103" s="172"/>
      <c r="I103" s="173"/>
      <c r="J103" s="173"/>
      <c r="K103" s="174"/>
      <c r="L103" s="174"/>
      <c r="M103" s="175"/>
      <c r="O103" s="117"/>
      <c r="P103" s="535"/>
      <c r="R103" s="88"/>
      <c r="S103" s="176"/>
      <c r="T103" s="176"/>
      <c r="U103" s="176"/>
      <c r="V103" s="176"/>
      <c r="W103" s="176"/>
      <c r="X103" s="176"/>
      <c r="Y103" s="176"/>
      <c r="Z103" s="177"/>
      <c r="AA103" s="89"/>
    </row>
    <row r="104" spans="3:27" x14ac:dyDescent="0.3">
      <c r="C104" s="88"/>
      <c r="D104" s="142">
        <v>3.02</v>
      </c>
      <c r="E104" s="143" t="s">
        <v>32</v>
      </c>
      <c r="F104" s="144" t="s">
        <v>94</v>
      </c>
      <c r="G104" s="238">
        <v>2.1999999999999999E-2</v>
      </c>
      <c r="H104" s="145">
        <f>SUM(H105:H109)</f>
        <v>0</v>
      </c>
      <c r="I104" s="240">
        <f>+'PPTO CONSUL - ANEXO 12'!G20</f>
        <v>12410946</v>
      </c>
      <c r="J104" s="146">
        <f>SUM(J105:J107)</f>
        <v>0</v>
      </c>
      <c r="K104" s="147">
        <f>MIN(K105:K109)</f>
        <v>45992</v>
      </c>
      <c r="L104" s="147">
        <f>MAX(L105:L109)</f>
        <v>46014</v>
      </c>
      <c r="M104" s="148">
        <f>-((_xlfn.DAYS(K104,L104)))</f>
        <v>22</v>
      </c>
      <c r="O104" s="117"/>
      <c r="P104" s="535"/>
      <c r="R104" s="88"/>
      <c r="S104" s="135">
        <f t="shared" ref="S104:S129" si="37">K104</f>
        <v>45992</v>
      </c>
      <c r="T104" s="136">
        <f t="shared" ref="T104:T129" ca="1" si="38">$T$6</f>
        <v>46076</v>
      </c>
      <c r="U104" s="137"/>
      <c r="V104" s="138">
        <f t="shared" ref="V104:V129" ca="1" si="39">IF(U104=0,(T104-S104),(U104-S104))</f>
        <v>84</v>
      </c>
      <c r="W104" s="138">
        <f t="shared" ref="W104:W129" ca="1" si="40">IF(V104&lt;=0,0,IF(V104&gt;M104,M104,V104))</f>
        <v>22</v>
      </c>
      <c r="X104" s="139">
        <f t="shared" ref="X104:X129" ca="1" si="41">(IF(W104/M104&lt;0,0,W104/M104))*G104</f>
        <v>2.1999999999999999E-2</v>
      </c>
      <c r="Y104" s="140">
        <f t="shared" ref="Y104:Y129" ca="1" si="42">H104-X104</f>
        <v>-2.1999999999999999E-2</v>
      </c>
      <c r="Z104" s="141">
        <f t="shared" ref="Z104:Z129" ca="1" si="43">M104-V104</f>
        <v>-62</v>
      </c>
      <c r="AA104" s="89"/>
    </row>
    <row r="105" spans="3:27" x14ac:dyDescent="0.3">
      <c r="C105" s="88"/>
      <c r="D105" s="52" t="s">
        <v>200</v>
      </c>
      <c r="E105" s="151" t="s">
        <v>201</v>
      </c>
      <c r="F105" s="152" t="s">
        <v>94</v>
      </c>
      <c r="G105" s="153">
        <f>$G$104/3</f>
        <v>7.3333333333333332E-3</v>
      </c>
      <c r="H105" s="153"/>
      <c r="I105" s="154">
        <f>ROUND(($I$104/3),0)</f>
        <v>4136982</v>
      </c>
      <c r="J105" s="154">
        <f t="shared" ref="J105:J107" si="44">ROUND((H105/$F$7),0)</f>
        <v>0</v>
      </c>
      <c r="K105" s="147">
        <f>MAX(L70,L74)</f>
        <v>45992</v>
      </c>
      <c r="L105" s="156">
        <f>+K105+10</f>
        <v>46002</v>
      </c>
      <c r="M105" s="157">
        <f t="shared" ref="M105:M129" si="45">-((_xlfn.DAYS(K105,L105)))</f>
        <v>10</v>
      </c>
      <c r="O105" s="117"/>
      <c r="P105" s="535"/>
      <c r="R105" s="88"/>
      <c r="S105" s="135">
        <f t="shared" si="37"/>
        <v>45992</v>
      </c>
      <c r="T105" s="136">
        <f t="shared" ca="1" si="38"/>
        <v>46076</v>
      </c>
      <c r="U105" s="137"/>
      <c r="V105" s="138">
        <f t="shared" ca="1" si="39"/>
        <v>84</v>
      </c>
      <c r="W105" s="138">
        <f t="shared" ca="1" si="40"/>
        <v>10</v>
      </c>
      <c r="X105" s="139">
        <f t="shared" ca="1" si="41"/>
        <v>7.3333333333333332E-3</v>
      </c>
      <c r="Y105" s="140">
        <f t="shared" ca="1" si="42"/>
        <v>-7.3333333333333332E-3</v>
      </c>
      <c r="Z105" s="141">
        <f t="shared" ca="1" si="43"/>
        <v>-74</v>
      </c>
      <c r="AA105" s="89"/>
    </row>
    <row r="106" spans="3:27" x14ac:dyDescent="0.3">
      <c r="C106" s="88"/>
      <c r="D106" s="52" t="s">
        <v>202</v>
      </c>
      <c r="E106" s="151" t="s">
        <v>203</v>
      </c>
      <c r="F106" s="152" t="s">
        <v>94</v>
      </c>
      <c r="G106" s="153">
        <f>$G$104/3</f>
        <v>7.3333333333333332E-3</v>
      </c>
      <c r="H106" s="153"/>
      <c r="I106" s="154">
        <f t="shared" ref="I106:I107" si="46">ROUND(($I$104/3),0)</f>
        <v>4136982</v>
      </c>
      <c r="J106" s="154">
        <f t="shared" si="44"/>
        <v>0</v>
      </c>
      <c r="K106" s="147">
        <f t="shared" ref="K106" si="47">K105</f>
        <v>45992</v>
      </c>
      <c r="L106" s="156">
        <f>+K106+5</f>
        <v>45997</v>
      </c>
      <c r="M106" s="157">
        <f t="shared" si="45"/>
        <v>5</v>
      </c>
      <c r="O106" s="117"/>
      <c r="P106" s="535"/>
      <c r="R106" s="88"/>
      <c r="S106" s="135">
        <f t="shared" si="37"/>
        <v>45992</v>
      </c>
      <c r="T106" s="136">
        <f t="shared" ca="1" si="38"/>
        <v>46076</v>
      </c>
      <c r="U106" s="137"/>
      <c r="V106" s="138">
        <f t="shared" ca="1" si="39"/>
        <v>84</v>
      </c>
      <c r="W106" s="138">
        <f t="shared" ca="1" si="40"/>
        <v>5</v>
      </c>
      <c r="X106" s="139">
        <f t="shared" ca="1" si="41"/>
        <v>7.3333333333333332E-3</v>
      </c>
      <c r="Y106" s="140">
        <f t="shared" ca="1" si="42"/>
        <v>-7.3333333333333332E-3</v>
      </c>
      <c r="Z106" s="141">
        <f t="shared" ca="1" si="43"/>
        <v>-79</v>
      </c>
      <c r="AA106" s="89"/>
    </row>
    <row r="107" spans="3:27" x14ac:dyDescent="0.3">
      <c r="C107" s="88"/>
      <c r="D107" s="52" t="s">
        <v>204</v>
      </c>
      <c r="E107" s="151" t="s">
        <v>205</v>
      </c>
      <c r="F107" s="152" t="s">
        <v>94</v>
      </c>
      <c r="G107" s="153">
        <f>$G$104/3</f>
        <v>7.3333333333333332E-3</v>
      </c>
      <c r="H107" s="153"/>
      <c r="I107" s="154">
        <f t="shared" si="46"/>
        <v>4136982</v>
      </c>
      <c r="J107" s="154">
        <f t="shared" si="44"/>
        <v>0</v>
      </c>
      <c r="K107" s="156">
        <f>MAX(L105:L106)</f>
        <v>46002</v>
      </c>
      <c r="L107" s="156">
        <f>+K107+5</f>
        <v>46007</v>
      </c>
      <c r="M107" s="157">
        <f t="shared" si="45"/>
        <v>5</v>
      </c>
      <c r="O107" s="117"/>
      <c r="P107" s="535"/>
      <c r="R107" s="88"/>
      <c r="S107" s="135">
        <f t="shared" si="37"/>
        <v>46002</v>
      </c>
      <c r="T107" s="136">
        <f t="shared" ca="1" si="38"/>
        <v>46076</v>
      </c>
      <c r="U107" s="137"/>
      <c r="V107" s="138">
        <f t="shared" ca="1" si="39"/>
        <v>74</v>
      </c>
      <c r="W107" s="138">
        <f t="shared" ca="1" si="40"/>
        <v>5</v>
      </c>
      <c r="X107" s="139">
        <f t="shared" ca="1" si="41"/>
        <v>7.3333333333333332E-3</v>
      </c>
      <c r="Y107" s="140">
        <f t="shared" ca="1" si="42"/>
        <v>-7.3333333333333332E-3</v>
      </c>
      <c r="Z107" s="141">
        <f t="shared" ca="1" si="43"/>
        <v>-69</v>
      </c>
      <c r="AA107" s="89"/>
    </row>
    <row r="108" spans="3:27" x14ac:dyDescent="0.3">
      <c r="C108" s="88"/>
      <c r="D108" s="109" t="s">
        <v>206</v>
      </c>
      <c r="E108" s="180" t="s">
        <v>207</v>
      </c>
      <c r="F108" s="112" t="s">
        <v>94</v>
      </c>
      <c r="G108" s="113"/>
      <c r="H108" s="113"/>
      <c r="I108" s="178"/>
      <c r="J108" s="178"/>
      <c r="K108" s="115">
        <f>MAX(L105:L107)</f>
        <v>46007</v>
      </c>
      <c r="L108" s="115">
        <f>+K108+1</f>
        <v>46008</v>
      </c>
      <c r="M108" s="150">
        <f t="shared" si="45"/>
        <v>1</v>
      </c>
      <c r="O108" s="117"/>
      <c r="P108" s="535"/>
      <c r="R108" s="88"/>
      <c r="S108" s="135">
        <f t="shared" si="37"/>
        <v>46007</v>
      </c>
      <c r="T108" s="136">
        <f t="shared" ca="1" si="38"/>
        <v>46076</v>
      </c>
      <c r="U108" s="137"/>
      <c r="V108" s="138">
        <f t="shared" ca="1" si="39"/>
        <v>69</v>
      </c>
      <c r="W108" s="138">
        <f t="shared" ca="1" si="40"/>
        <v>1</v>
      </c>
      <c r="X108" s="139">
        <f t="shared" ca="1" si="41"/>
        <v>0</v>
      </c>
      <c r="Y108" s="140">
        <f t="shared" ca="1" si="42"/>
        <v>0</v>
      </c>
      <c r="Z108" s="141">
        <f t="shared" ca="1" si="43"/>
        <v>-68</v>
      </c>
      <c r="AA108" s="89"/>
    </row>
    <row r="109" spans="3:27" x14ac:dyDescent="0.3">
      <c r="C109" s="88"/>
      <c r="D109" s="109" t="s">
        <v>208</v>
      </c>
      <c r="E109" s="180" t="s">
        <v>209</v>
      </c>
      <c r="F109" s="112" t="s">
        <v>112</v>
      </c>
      <c r="G109" s="113"/>
      <c r="H109" s="113"/>
      <c r="I109" s="178"/>
      <c r="J109" s="178"/>
      <c r="K109" s="115">
        <f>+L108+1</f>
        <v>46009</v>
      </c>
      <c r="L109" s="251">
        <f>+K109+5</f>
        <v>46014</v>
      </c>
      <c r="M109" s="150">
        <f t="shared" si="45"/>
        <v>5</v>
      </c>
      <c r="O109" s="117"/>
      <c r="P109" s="535"/>
      <c r="R109" s="88"/>
      <c r="S109" s="135">
        <f t="shared" si="37"/>
        <v>46009</v>
      </c>
      <c r="T109" s="136">
        <f t="shared" ca="1" si="38"/>
        <v>46076</v>
      </c>
      <c r="U109" s="137"/>
      <c r="V109" s="138">
        <f t="shared" ca="1" si="39"/>
        <v>67</v>
      </c>
      <c r="W109" s="138">
        <f t="shared" ca="1" si="40"/>
        <v>5</v>
      </c>
      <c r="X109" s="139">
        <f t="shared" ca="1" si="41"/>
        <v>0</v>
      </c>
      <c r="Y109" s="140">
        <f t="shared" ca="1" si="42"/>
        <v>0</v>
      </c>
      <c r="Z109" s="141">
        <f t="shared" ca="1" si="43"/>
        <v>-62</v>
      </c>
      <c r="AA109" s="89"/>
    </row>
    <row r="110" spans="3:27" x14ac:dyDescent="0.3">
      <c r="C110" s="88"/>
      <c r="D110" s="142">
        <v>3.03</v>
      </c>
      <c r="E110" s="143" t="s">
        <v>33</v>
      </c>
      <c r="F110" s="144" t="s">
        <v>94</v>
      </c>
      <c r="G110" s="238">
        <v>2.1999999999999999E-2</v>
      </c>
      <c r="H110" s="145">
        <f>SUM(H111:H116)</f>
        <v>0</v>
      </c>
      <c r="I110" s="240">
        <f>+'PPTO CONSUL - ANEXO 12'!G21</f>
        <v>12410946</v>
      </c>
      <c r="J110" s="146">
        <f>ROUND((H110/$F$7),0)</f>
        <v>0</v>
      </c>
      <c r="K110" s="147">
        <f>MIN(K111:K116)</f>
        <v>45957</v>
      </c>
      <c r="L110" s="147">
        <f>MAX(L111:L116)</f>
        <v>46003</v>
      </c>
      <c r="M110" s="148">
        <f t="shared" si="45"/>
        <v>46</v>
      </c>
      <c r="O110" s="117"/>
      <c r="P110" s="535"/>
      <c r="R110" s="88"/>
      <c r="S110" s="135">
        <f t="shared" si="37"/>
        <v>45957</v>
      </c>
      <c r="T110" s="136">
        <f t="shared" ca="1" si="38"/>
        <v>46076</v>
      </c>
      <c r="U110" s="137"/>
      <c r="V110" s="138">
        <f t="shared" ca="1" si="39"/>
        <v>119</v>
      </c>
      <c r="W110" s="138">
        <f t="shared" ca="1" si="40"/>
        <v>46</v>
      </c>
      <c r="X110" s="139">
        <f t="shared" ca="1" si="41"/>
        <v>2.1999999999999999E-2</v>
      </c>
      <c r="Y110" s="140">
        <f t="shared" ca="1" si="42"/>
        <v>-2.1999999999999999E-2</v>
      </c>
      <c r="Z110" s="141">
        <f t="shared" ca="1" si="43"/>
        <v>-73</v>
      </c>
      <c r="AA110" s="89"/>
    </row>
    <row r="111" spans="3:27" x14ac:dyDescent="0.3">
      <c r="C111" s="88"/>
      <c r="D111" s="52" t="s">
        <v>210</v>
      </c>
      <c r="E111" s="151" t="s">
        <v>211</v>
      </c>
      <c r="F111" s="152" t="s">
        <v>94</v>
      </c>
      <c r="G111" s="153">
        <f>$G$110/4</f>
        <v>5.4999999999999997E-3</v>
      </c>
      <c r="H111" s="153"/>
      <c r="I111" s="154">
        <f>ROUND(($I$110/4),2)</f>
        <v>3102736.5</v>
      </c>
      <c r="J111" s="154">
        <f t="shared" ref="J111:J114" si="48">ROUND((H111/$F$7),0)</f>
        <v>0</v>
      </c>
      <c r="K111" s="156">
        <f>MAX(L35,L65)</f>
        <v>45957</v>
      </c>
      <c r="L111" s="156">
        <f>+K111+15</f>
        <v>45972</v>
      </c>
      <c r="M111" s="157">
        <f t="shared" si="45"/>
        <v>15</v>
      </c>
      <c r="O111" s="117"/>
      <c r="P111" s="535"/>
      <c r="R111" s="88"/>
      <c r="S111" s="135">
        <f t="shared" si="37"/>
        <v>45957</v>
      </c>
      <c r="T111" s="136">
        <f t="shared" ca="1" si="38"/>
        <v>46076</v>
      </c>
      <c r="U111" s="137"/>
      <c r="V111" s="138">
        <f t="shared" ca="1" si="39"/>
        <v>119</v>
      </c>
      <c r="W111" s="138">
        <f t="shared" ca="1" si="40"/>
        <v>15</v>
      </c>
      <c r="X111" s="139">
        <f t="shared" ca="1" si="41"/>
        <v>5.4999999999999997E-3</v>
      </c>
      <c r="Y111" s="140">
        <f t="shared" ca="1" si="42"/>
        <v>-5.4999999999999997E-3</v>
      </c>
      <c r="Z111" s="141">
        <f t="shared" ca="1" si="43"/>
        <v>-104</v>
      </c>
      <c r="AA111" s="89"/>
    </row>
    <row r="112" spans="3:27" x14ac:dyDescent="0.3">
      <c r="C112" s="88"/>
      <c r="D112" s="52" t="s">
        <v>212</v>
      </c>
      <c r="E112" s="151" t="s">
        <v>213</v>
      </c>
      <c r="F112" s="152" t="s">
        <v>94</v>
      </c>
      <c r="G112" s="153">
        <f t="shared" ref="G112:G114" si="49">$G$110/4</f>
        <v>5.4999999999999997E-3</v>
      </c>
      <c r="H112" s="153"/>
      <c r="I112" s="154">
        <f t="shared" ref="I112:I114" si="50">ROUND(($I$110/4),2)</f>
        <v>3102736.5</v>
      </c>
      <c r="J112" s="154">
        <f t="shared" si="48"/>
        <v>0</v>
      </c>
      <c r="K112" s="156">
        <f>L111</f>
        <v>45972</v>
      </c>
      <c r="L112" s="156">
        <f>+K112+5</f>
        <v>45977</v>
      </c>
      <c r="M112" s="157">
        <f t="shared" si="45"/>
        <v>5</v>
      </c>
      <c r="O112" s="117"/>
      <c r="P112" s="535"/>
      <c r="R112" s="88"/>
      <c r="S112" s="135">
        <f t="shared" si="37"/>
        <v>45972</v>
      </c>
      <c r="T112" s="136">
        <f t="shared" ca="1" si="38"/>
        <v>46076</v>
      </c>
      <c r="U112" s="137"/>
      <c r="V112" s="138">
        <f t="shared" ca="1" si="39"/>
        <v>104</v>
      </c>
      <c r="W112" s="138">
        <f t="shared" ca="1" si="40"/>
        <v>5</v>
      </c>
      <c r="X112" s="139">
        <f t="shared" ca="1" si="41"/>
        <v>5.4999999999999997E-3</v>
      </c>
      <c r="Y112" s="140">
        <f t="shared" ca="1" si="42"/>
        <v>-5.4999999999999997E-3</v>
      </c>
      <c r="Z112" s="141">
        <f t="shared" ca="1" si="43"/>
        <v>-99</v>
      </c>
      <c r="AA112" s="89"/>
    </row>
    <row r="113" spans="3:27" x14ac:dyDescent="0.3">
      <c r="C113" s="88"/>
      <c r="D113" s="52" t="s">
        <v>214</v>
      </c>
      <c r="E113" s="151" t="s">
        <v>215</v>
      </c>
      <c r="F113" s="152" t="s">
        <v>94</v>
      </c>
      <c r="G113" s="153">
        <f t="shared" si="49"/>
        <v>5.4999999999999997E-3</v>
      </c>
      <c r="H113" s="153"/>
      <c r="I113" s="154">
        <f t="shared" si="50"/>
        <v>3102736.5</v>
      </c>
      <c r="J113" s="154">
        <f t="shared" si="48"/>
        <v>0</v>
      </c>
      <c r="K113" s="156">
        <f>L112</f>
        <v>45977</v>
      </c>
      <c r="L113" s="156">
        <f>+K113+10</f>
        <v>45987</v>
      </c>
      <c r="M113" s="157">
        <f t="shared" si="45"/>
        <v>10</v>
      </c>
      <c r="O113" s="117"/>
      <c r="P113" s="535"/>
      <c r="R113" s="88"/>
      <c r="S113" s="135">
        <f t="shared" si="37"/>
        <v>45977</v>
      </c>
      <c r="T113" s="136">
        <f t="shared" ca="1" si="38"/>
        <v>46076</v>
      </c>
      <c r="U113" s="137"/>
      <c r="V113" s="138">
        <f t="shared" ca="1" si="39"/>
        <v>99</v>
      </c>
      <c r="W113" s="138">
        <f t="shared" ca="1" si="40"/>
        <v>10</v>
      </c>
      <c r="X113" s="139">
        <f t="shared" ca="1" si="41"/>
        <v>5.4999999999999997E-3</v>
      </c>
      <c r="Y113" s="140">
        <f t="shared" ca="1" si="42"/>
        <v>-5.4999999999999997E-3</v>
      </c>
      <c r="Z113" s="141">
        <f t="shared" ca="1" si="43"/>
        <v>-89</v>
      </c>
      <c r="AA113" s="89"/>
    </row>
    <row r="114" spans="3:27" x14ac:dyDescent="0.3">
      <c r="C114" s="88"/>
      <c r="D114" s="52" t="s">
        <v>216</v>
      </c>
      <c r="E114" s="151" t="s">
        <v>217</v>
      </c>
      <c r="F114" s="152" t="s">
        <v>94</v>
      </c>
      <c r="G114" s="153">
        <f t="shared" si="49"/>
        <v>5.4999999999999997E-3</v>
      </c>
      <c r="H114" s="153"/>
      <c r="I114" s="154">
        <f t="shared" si="50"/>
        <v>3102736.5</v>
      </c>
      <c r="J114" s="154">
        <f t="shared" si="48"/>
        <v>0</v>
      </c>
      <c r="K114" s="156">
        <f>L113</f>
        <v>45987</v>
      </c>
      <c r="L114" s="156">
        <f>+K114+9</f>
        <v>45996</v>
      </c>
      <c r="M114" s="157">
        <f t="shared" si="45"/>
        <v>9</v>
      </c>
      <c r="O114" s="117"/>
      <c r="P114" s="535"/>
      <c r="R114" s="88"/>
      <c r="S114" s="135">
        <f t="shared" si="37"/>
        <v>45987</v>
      </c>
      <c r="T114" s="136">
        <f t="shared" ca="1" si="38"/>
        <v>46076</v>
      </c>
      <c r="U114" s="137"/>
      <c r="V114" s="138">
        <f t="shared" ca="1" si="39"/>
        <v>89</v>
      </c>
      <c r="W114" s="138">
        <f t="shared" ca="1" si="40"/>
        <v>9</v>
      </c>
      <c r="X114" s="139">
        <f t="shared" ca="1" si="41"/>
        <v>5.4999999999999997E-3</v>
      </c>
      <c r="Y114" s="140">
        <f t="shared" ca="1" si="42"/>
        <v>-5.4999999999999997E-3</v>
      </c>
      <c r="Z114" s="141">
        <f t="shared" ca="1" si="43"/>
        <v>-80</v>
      </c>
      <c r="AA114" s="89"/>
    </row>
    <row r="115" spans="3:27" x14ac:dyDescent="0.3">
      <c r="C115" s="88"/>
      <c r="D115" s="109" t="s">
        <v>218</v>
      </c>
      <c r="E115" s="134" t="s">
        <v>219</v>
      </c>
      <c r="F115" s="112" t="s">
        <v>94</v>
      </c>
      <c r="G115" s="149"/>
      <c r="H115" s="149"/>
      <c r="I115" s="158"/>
      <c r="J115" s="158"/>
      <c r="K115" s="115">
        <f>MAX(L111:L114)</f>
        <v>45996</v>
      </c>
      <c r="L115" s="115">
        <f>+K115+1</f>
        <v>45997</v>
      </c>
      <c r="M115" s="150">
        <f t="shared" si="45"/>
        <v>1</v>
      </c>
      <c r="O115" s="117"/>
      <c r="P115" s="535"/>
      <c r="R115" s="88"/>
      <c r="S115" s="135">
        <f t="shared" si="37"/>
        <v>45996</v>
      </c>
      <c r="T115" s="136">
        <f t="shared" ca="1" si="38"/>
        <v>46076</v>
      </c>
      <c r="U115" s="137"/>
      <c r="V115" s="138">
        <f t="shared" ca="1" si="39"/>
        <v>80</v>
      </c>
      <c r="W115" s="138">
        <f t="shared" ca="1" si="40"/>
        <v>1</v>
      </c>
      <c r="X115" s="139">
        <f t="shared" ca="1" si="41"/>
        <v>0</v>
      </c>
      <c r="Y115" s="140">
        <f t="shared" ca="1" si="42"/>
        <v>0</v>
      </c>
      <c r="Z115" s="141">
        <f t="shared" ca="1" si="43"/>
        <v>-79</v>
      </c>
      <c r="AA115" s="89"/>
    </row>
    <row r="116" spans="3:27" x14ac:dyDescent="0.3">
      <c r="C116" s="88"/>
      <c r="D116" s="109" t="s">
        <v>220</v>
      </c>
      <c r="E116" s="134" t="s">
        <v>221</v>
      </c>
      <c r="F116" s="112" t="s">
        <v>112</v>
      </c>
      <c r="G116" s="149"/>
      <c r="H116" s="149"/>
      <c r="I116" s="158"/>
      <c r="J116" s="158"/>
      <c r="K116" s="115">
        <f>+L115+1</f>
        <v>45998</v>
      </c>
      <c r="L116" s="251">
        <f>+K116+5</f>
        <v>46003</v>
      </c>
      <c r="M116" s="150">
        <f t="shared" si="45"/>
        <v>5</v>
      </c>
      <c r="O116" s="117"/>
      <c r="P116" s="535"/>
      <c r="R116" s="88"/>
      <c r="S116" s="135">
        <f t="shared" si="37"/>
        <v>45998</v>
      </c>
      <c r="T116" s="136">
        <f t="shared" ca="1" si="38"/>
        <v>46076</v>
      </c>
      <c r="U116" s="137"/>
      <c r="V116" s="138">
        <f t="shared" ca="1" si="39"/>
        <v>78</v>
      </c>
      <c r="W116" s="138">
        <f t="shared" ca="1" si="40"/>
        <v>5</v>
      </c>
      <c r="X116" s="139">
        <f t="shared" ca="1" si="41"/>
        <v>0</v>
      </c>
      <c r="Y116" s="140">
        <f t="shared" ca="1" si="42"/>
        <v>0</v>
      </c>
      <c r="Z116" s="141">
        <f t="shared" ca="1" si="43"/>
        <v>-73</v>
      </c>
      <c r="AA116" s="89"/>
    </row>
    <row r="117" spans="3:27" x14ac:dyDescent="0.3">
      <c r="C117" s="88"/>
      <c r="D117" s="142">
        <v>3.04</v>
      </c>
      <c r="E117" s="143" t="s">
        <v>34</v>
      </c>
      <c r="F117" s="144" t="s">
        <v>94</v>
      </c>
      <c r="G117" s="238">
        <v>0.109</v>
      </c>
      <c r="H117" s="145">
        <f>SUM(H118:H124)</f>
        <v>0</v>
      </c>
      <c r="I117" s="240">
        <f>+'PPTO CONSUL - ANEXO 12'!G22</f>
        <v>62412546</v>
      </c>
      <c r="J117" s="146">
        <f>SUM(J118:J124)</f>
        <v>0</v>
      </c>
      <c r="K117" s="147">
        <f>MIN(K118:K124)</f>
        <v>45992</v>
      </c>
      <c r="L117" s="147">
        <f>MAX(L118:L124)</f>
        <v>46026</v>
      </c>
      <c r="M117" s="148">
        <f t="shared" si="45"/>
        <v>34</v>
      </c>
      <c r="O117" s="117"/>
      <c r="P117" s="535"/>
      <c r="R117" s="88"/>
      <c r="S117" s="135">
        <f t="shared" si="37"/>
        <v>45992</v>
      </c>
      <c r="T117" s="136">
        <f t="shared" ca="1" si="38"/>
        <v>46076</v>
      </c>
      <c r="U117" s="137"/>
      <c r="V117" s="138">
        <f t="shared" ca="1" si="39"/>
        <v>84</v>
      </c>
      <c r="W117" s="138">
        <f t="shared" ca="1" si="40"/>
        <v>34</v>
      </c>
      <c r="X117" s="139">
        <f t="shared" ca="1" si="41"/>
        <v>0.109</v>
      </c>
      <c r="Y117" s="140">
        <f t="shared" ca="1" si="42"/>
        <v>-0.109</v>
      </c>
      <c r="Z117" s="141">
        <f t="shared" ca="1" si="43"/>
        <v>-50</v>
      </c>
      <c r="AA117" s="89"/>
    </row>
    <row r="118" spans="3:27" x14ac:dyDescent="0.3">
      <c r="C118" s="88"/>
      <c r="D118" s="52" t="s">
        <v>222</v>
      </c>
      <c r="E118" s="151" t="s">
        <v>223</v>
      </c>
      <c r="F118" s="152" t="s">
        <v>94</v>
      </c>
      <c r="G118" s="153">
        <f>$G$117/5</f>
        <v>2.18E-2</v>
      </c>
      <c r="H118" s="153"/>
      <c r="I118" s="154">
        <f>+ROUND(($I$117/5),2)</f>
        <v>12482509.199999999</v>
      </c>
      <c r="J118" s="154">
        <f t="shared" ref="J118:J122" si="51">ROUND((H118/$F$7),0)</f>
        <v>0</v>
      </c>
      <c r="K118" s="156">
        <f>MAX(L72,L74)</f>
        <v>45992</v>
      </c>
      <c r="L118" s="156">
        <f>+K118+5</f>
        <v>45997</v>
      </c>
      <c r="M118" s="157">
        <f t="shared" si="45"/>
        <v>5</v>
      </c>
      <c r="O118" s="117"/>
      <c r="P118" s="535"/>
      <c r="R118" s="88"/>
      <c r="S118" s="135">
        <f t="shared" si="37"/>
        <v>45992</v>
      </c>
      <c r="T118" s="136">
        <f t="shared" ca="1" si="38"/>
        <v>46076</v>
      </c>
      <c r="U118" s="137"/>
      <c r="V118" s="138">
        <f t="shared" ca="1" si="39"/>
        <v>84</v>
      </c>
      <c r="W118" s="138">
        <f t="shared" ca="1" si="40"/>
        <v>5</v>
      </c>
      <c r="X118" s="139">
        <f t="shared" ca="1" si="41"/>
        <v>2.18E-2</v>
      </c>
      <c r="Y118" s="140">
        <f t="shared" ca="1" si="42"/>
        <v>-2.18E-2</v>
      </c>
      <c r="Z118" s="141">
        <f t="shared" ca="1" si="43"/>
        <v>-79</v>
      </c>
      <c r="AA118" s="89"/>
    </row>
    <row r="119" spans="3:27" x14ac:dyDescent="0.3">
      <c r="C119" s="88"/>
      <c r="D119" s="52" t="s">
        <v>224</v>
      </c>
      <c r="E119" s="151" t="s">
        <v>225</v>
      </c>
      <c r="F119" s="152" t="s">
        <v>94</v>
      </c>
      <c r="G119" s="153">
        <f t="shared" ref="G119:G122" si="52">$G$117/5</f>
        <v>2.18E-2</v>
      </c>
      <c r="H119" s="153"/>
      <c r="I119" s="154">
        <f t="shared" ref="I119:I122" si="53">+ROUND(($I$117/5),2)</f>
        <v>12482509.199999999</v>
      </c>
      <c r="J119" s="154">
        <f t="shared" si="51"/>
        <v>0</v>
      </c>
      <c r="K119" s="156">
        <f t="shared" ref="K119:K121" si="54">L118</f>
        <v>45997</v>
      </c>
      <c r="L119" s="156">
        <f>+K119+8</f>
        <v>46005</v>
      </c>
      <c r="M119" s="157">
        <f t="shared" si="45"/>
        <v>8</v>
      </c>
      <c r="O119" s="117"/>
      <c r="P119" s="535"/>
      <c r="R119" s="88"/>
      <c r="S119" s="135">
        <f t="shared" si="37"/>
        <v>45997</v>
      </c>
      <c r="T119" s="136">
        <f t="shared" ca="1" si="38"/>
        <v>46076</v>
      </c>
      <c r="U119" s="137"/>
      <c r="V119" s="138">
        <f t="shared" ca="1" si="39"/>
        <v>79</v>
      </c>
      <c r="W119" s="138">
        <f t="shared" ca="1" si="40"/>
        <v>8</v>
      </c>
      <c r="X119" s="139">
        <f t="shared" ca="1" si="41"/>
        <v>2.18E-2</v>
      </c>
      <c r="Y119" s="140">
        <f t="shared" ca="1" si="42"/>
        <v>-2.18E-2</v>
      </c>
      <c r="Z119" s="141">
        <f t="shared" ca="1" si="43"/>
        <v>-71</v>
      </c>
      <c r="AA119" s="89"/>
    </row>
    <row r="120" spans="3:27" x14ac:dyDescent="0.3">
      <c r="C120" s="88"/>
      <c r="D120" s="52" t="s">
        <v>226</v>
      </c>
      <c r="E120" s="151" t="s">
        <v>227</v>
      </c>
      <c r="F120" s="152" t="s">
        <v>94</v>
      </c>
      <c r="G120" s="153">
        <f t="shared" si="52"/>
        <v>2.18E-2</v>
      </c>
      <c r="H120" s="153"/>
      <c r="I120" s="154">
        <f t="shared" si="53"/>
        <v>12482509.199999999</v>
      </c>
      <c r="J120" s="154">
        <f t="shared" si="51"/>
        <v>0</v>
      </c>
      <c r="K120" s="156">
        <f t="shared" si="54"/>
        <v>46005</v>
      </c>
      <c r="L120" s="156">
        <f>+K120+5</f>
        <v>46010</v>
      </c>
      <c r="M120" s="157">
        <f t="shared" si="45"/>
        <v>5</v>
      </c>
      <c r="O120" s="117"/>
      <c r="P120" s="535"/>
      <c r="R120" s="88"/>
      <c r="S120" s="135">
        <f t="shared" si="37"/>
        <v>46005</v>
      </c>
      <c r="T120" s="136">
        <f t="shared" ca="1" si="38"/>
        <v>46076</v>
      </c>
      <c r="U120" s="137"/>
      <c r="V120" s="138">
        <f t="shared" ca="1" si="39"/>
        <v>71</v>
      </c>
      <c r="W120" s="138">
        <f t="shared" ca="1" si="40"/>
        <v>5</v>
      </c>
      <c r="X120" s="139">
        <f t="shared" ca="1" si="41"/>
        <v>2.18E-2</v>
      </c>
      <c r="Y120" s="140">
        <f t="shared" ca="1" si="42"/>
        <v>-2.18E-2</v>
      </c>
      <c r="Z120" s="141">
        <f t="shared" ca="1" si="43"/>
        <v>-66</v>
      </c>
      <c r="AA120" s="89"/>
    </row>
    <row r="121" spans="3:27" x14ac:dyDescent="0.3">
      <c r="C121" s="88"/>
      <c r="D121" s="52" t="s">
        <v>228</v>
      </c>
      <c r="E121" s="151" t="s">
        <v>229</v>
      </c>
      <c r="F121" s="152" t="s">
        <v>94</v>
      </c>
      <c r="G121" s="153">
        <f t="shared" si="52"/>
        <v>2.18E-2</v>
      </c>
      <c r="H121" s="153"/>
      <c r="I121" s="154">
        <f t="shared" si="53"/>
        <v>12482509.199999999</v>
      </c>
      <c r="J121" s="154">
        <f t="shared" si="51"/>
        <v>0</v>
      </c>
      <c r="K121" s="156">
        <f t="shared" si="54"/>
        <v>46010</v>
      </c>
      <c r="L121" s="156">
        <f>+K121+5</f>
        <v>46015</v>
      </c>
      <c r="M121" s="157">
        <f t="shared" si="45"/>
        <v>5</v>
      </c>
      <c r="O121" s="117"/>
      <c r="P121" s="535"/>
      <c r="R121" s="88"/>
      <c r="S121" s="135">
        <f t="shared" si="37"/>
        <v>46010</v>
      </c>
      <c r="T121" s="136">
        <f t="shared" ca="1" si="38"/>
        <v>46076</v>
      </c>
      <c r="U121" s="137"/>
      <c r="V121" s="138">
        <f t="shared" ca="1" si="39"/>
        <v>66</v>
      </c>
      <c r="W121" s="138">
        <f t="shared" ca="1" si="40"/>
        <v>5</v>
      </c>
      <c r="X121" s="139">
        <f t="shared" ca="1" si="41"/>
        <v>2.18E-2</v>
      </c>
      <c r="Y121" s="140">
        <f t="shared" ca="1" si="42"/>
        <v>-2.18E-2</v>
      </c>
      <c r="Z121" s="141">
        <f t="shared" ca="1" si="43"/>
        <v>-61</v>
      </c>
      <c r="AA121" s="89"/>
    </row>
    <row r="122" spans="3:27" x14ac:dyDescent="0.3">
      <c r="C122" s="88"/>
      <c r="D122" s="52" t="s">
        <v>230</v>
      </c>
      <c r="E122" s="151" t="s">
        <v>231</v>
      </c>
      <c r="F122" s="152" t="s">
        <v>94</v>
      </c>
      <c r="G122" s="153">
        <f t="shared" si="52"/>
        <v>2.18E-2</v>
      </c>
      <c r="H122" s="153"/>
      <c r="I122" s="154">
        <f t="shared" si="53"/>
        <v>12482509.199999999</v>
      </c>
      <c r="J122" s="154">
        <f t="shared" si="51"/>
        <v>0</v>
      </c>
      <c r="K122" s="156">
        <f>+K121+2</f>
        <v>46012</v>
      </c>
      <c r="L122" s="156">
        <f>+K122+7</f>
        <v>46019</v>
      </c>
      <c r="M122" s="157">
        <f t="shared" si="45"/>
        <v>7</v>
      </c>
      <c r="O122" s="117"/>
      <c r="P122" s="535"/>
      <c r="R122" s="88"/>
      <c r="S122" s="135">
        <f t="shared" si="37"/>
        <v>46012</v>
      </c>
      <c r="T122" s="136">
        <f t="shared" ca="1" si="38"/>
        <v>46076</v>
      </c>
      <c r="U122" s="137"/>
      <c r="V122" s="138">
        <f t="shared" ca="1" si="39"/>
        <v>64</v>
      </c>
      <c r="W122" s="138">
        <f t="shared" ca="1" si="40"/>
        <v>7</v>
      </c>
      <c r="X122" s="139">
        <f t="shared" ca="1" si="41"/>
        <v>2.18E-2</v>
      </c>
      <c r="Y122" s="140">
        <f t="shared" ca="1" si="42"/>
        <v>-2.18E-2</v>
      </c>
      <c r="Z122" s="141">
        <f t="shared" ca="1" si="43"/>
        <v>-57</v>
      </c>
      <c r="AA122" s="89"/>
    </row>
    <row r="123" spans="3:27" x14ac:dyDescent="0.3">
      <c r="C123" s="88"/>
      <c r="D123" s="109" t="s">
        <v>232</v>
      </c>
      <c r="E123" s="134" t="s">
        <v>233</v>
      </c>
      <c r="F123" s="112" t="s">
        <v>94</v>
      </c>
      <c r="G123" s="149"/>
      <c r="H123" s="149"/>
      <c r="I123" s="158"/>
      <c r="J123" s="158"/>
      <c r="K123" s="115">
        <f>MAX(L118:L122)</f>
        <v>46019</v>
      </c>
      <c r="L123" s="115">
        <f>+K123+1</f>
        <v>46020</v>
      </c>
      <c r="M123" s="150">
        <f t="shared" si="45"/>
        <v>1</v>
      </c>
      <c r="O123" s="117"/>
      <c r="P123" s="535"/>
      <c r="R123" s="88"/>
      <c r="S123" s="135">
        <f t="shared" si="37"/>
        <v>46019</v>
      </c>
      <c r="T123" s="136">
        <f t="shared" ca="1" si="38"/>
        <v>46076</v>
      </c>
      <c r="U123" s="137"/>
      <c r="V123" s="138">
        <f t="shared" ca="1" si="39"/>
        <v>57</v>
      </c>
      <c r="W123" s="138">
        <f t="shared" ca="1" si="40"/>
        <v>1</v>
      </c>
      <c r="X123" s="139">
        <f t="shared" ca="1" si="41"/>
        <v>0</v>
      </c>
      <c r="Y123" s="140">
        <f t="shared" ca="1" si="42"/>
        <v>0</v>
      </c>
      <c r="Z123" s="141">
        <f t="shared" ca="1" si="43"/>
        <v>-56</v>
      </c>
      <c r="AA123" s="89"/>
    </row>
    <row r="124" spans="3:27" x14ac:dyDescent="0.3">
      <c r="C124" s="88"/>
      <c r="D124" s="109" t="s">
        <v>234</v>
      </c>
      <c r="E124" s="134" t="s">
        <v>235</v>
      </c>
      <c r="F124" s="112" t="s">
        <v>112</v>
      </c>
      <c r="G124" s="149"/>
      <c r="H124" s="149"/>
      <c r="I124" s="158"/>
      <c r="J124" s="158"/>
      <c r="K124" s="115">
        <f>+L123+1</f>
        <v>46021</v>
      </c>
      <c r="L124" s="251">
        <f>+K124+5</f>
        <v>46026</v>
      </c>
      <c r="M124" s="150">
        <f t="shared" si="45"/>
        <v>5</v>
      </c>
      <c r="O124" s="117"/>
      <c r="P124" s="535"/>
      <c r="R124" s="88"/>
      <c r="S124" s="135">
        <f t="shared" si="37"/>
        <v>46021</v>
      </c>
      <c r="T124" s="136">
        <f t="shared" ca="1" si="38"/>
        <v>46076</v>
      </c>
      <c r="U124" s="137"/>
      <c r="V124" s="138">
        <f t="shared" ca="1" si="39"/>
        <v>55</v>
      </c>
      <c r="W124" s="138">
        <f t="shared" ca="1" si="40"/>
        <v>5</v>
      </c>
      <c r="X124" s="139">
        <f t="shared" ca="1" si="41"/>
        <v>0</v>
      </c>
      <c r="Y124" s="140">
        <f t="shared" ca="1" si="42"/>
        <v>0</v>
      </c>
      <c r="Z124" s="141">
        <f t="shared" ca="1" si="43"/>
        <v>-50</v>
      </c>
      <c r="AA124" s="89"/>
    </row>
    <row r="125" spans="3:27" x14ac:dyDescent="0.3">
      <c r="C125" s="88"/>
      <c r="D125" s="142">
        <v>3.05</v>
      </c>
      <c r="E125" s="143" t="s">
        <v>35</v>
      </c>
      <c r="F125" s="144" t="s">
        <v>94</v>
      </c>
      <c r="G125" s="238">
        <v>2.1999999999999999E-2</v>
      </c>
      <c r="H125" s="145">
        <f>SUM(H126:H129)</f>
        <v>0</v>
      </c>
      <c r="I125" s="240">
        <f>+'PPTO CONSUL - ANEXO 12'!G23</f>
        <v>12410946</v>
      </c>
      <c r="J125" s="146">
        <f>SUM(J126:J129)</f>
        <v>0</v>
      </c>
      <c r="K125" s="147">
        <f>MIN(K126:K129)</f>
        <v>46019</v>
      </c>
      <c r="L125" s="147">
        <f>MAX(L126:L129)</f>
        <v>46033</v>
      </c>
      <c r="M125" s="148">
        <f t="shared" si="45"/>
        <v>14</v>
      </c>
      <c r="O125" s="117"/>
      <c r="P125" s="535"/>
      <c r="R125" s="88"/>
      <c r="S125" s="135">
        <f t="shared" si="37"/>
        <v>46019</v>
      </c>
      <c r="T125" s="136">
        <f t="shared" ca="1" si="38"/>
        <v>46076</v>
      </c>
      <c r="U125" s="137"/>
      <c r="V125" s="138">
        <f t="shared" ca="1" si="39"/>
        <v>57</v>
      </c>
      <c r="W125" s="138">
        <f t="shared" ca="1" si="40"/>
        <v>14</v>
      </c>
      <c r="X125" s="139">
        <f t="shared" ca="1" si="41"/>
        <v>2.1999999999999999E-2</v>
      </c>
      <c r="Y125" s="140">
        <f t="shared" ca="1" si="42"/>
        <v>-2.1999999999999999E-2</v>
      </c>
      <c r="Z125" s="141">
        <f t="shared" ca="1" si="43"/>
        <v>-43</v>
      </c>
      <c r="AA125" s="89"/>
    </row>
    <row r="126" spans="3:27" x14ac:dyDescent="0.3">
      <c r="C126" s="88"/>
      <c r="D126" s="52" t="s">
        <v>236</v>
      </c>
      <c r="E126" s="151" t="s">
        <v>237</v>
      </c>
      <c r="F126" s="152" t="s">
        <v>94</v>
      </c>
      <c r="G126" s="153">
        <f>+G125</f>
        <v>2.1999999999999999E-2</v>
      </c>
      <c r="H126" s="153"/>
      <c r="I126" s="242">
        <f>+I125</f>
        <v>12410946</v>
      </c>
      <c r="J126" s="154">
        <f t="shared" ref="J126" si="55">ROUND((H126/$F$7),0)</f>
        <v>0</v>
      </c>
      <c r="K126" s="156">
        <f>MAX(L122,L114,L107)</f>
        <v>46019</v>
      </c>
      <c r="L126" s="156">
        <f>+K126+6</f>
        <v>46025</v>
      </c>
      <c r="M126" s="157">
        <f t="shared" si="45"/>
        <v>6</v>
      </c>
      <c r="O126" s="117"/>
      <c r="P126" s="535"/>
      <c r="R126" s="88"/>
      <c r="S126" s="135">
        <f t="shared" si="37"/>
        <v>46019</v>
      </c>
      <c r="T126" s="136">
        <f t="shared" ca="1" si="38"/>
        <v>46076</v>
      </c>
      <c r="U126" s="137"/>
      <c r="V126" s="138">
        <f t="shared" ca="1" si="39"/>
        <v>57</v>
      </c>
      <c r="W126" s="138">
        <f t="shared" ca="1" si="40"/>
        <v>6</v>
      </c>
      <c r="X126" s="139">
        <f t="shared" ca="1" si="41"/>
        <v>2.1999999999999999E-2</v>
      </c>
      <c r="Y126" s="140">
        <f t="shared" ca="1" si="42"/>
        <v>-2.1999999999999999E-2</v>
      </c>
      <c r="Z126" s="141">
        <f t="shared" ca="1" si="43"/>
        <v>-51</v>
      </c>
      <c r="AA126" s="89"/>
    </row>
    <row r="127" spans="3:27" x14ac:dyDescent="0.3">
      <c r="C127" s="88"/>
      <c r="D127" s="52" t="s">
        <v>238</v>
      </c>
      <c r="E127" s="151" t="s">
        <v>133</v>
      </c>
      <c r="F127" s="152" t="s">
        <v>94</v>
      </c>
      <c r="G127" s="153">
        <f>IFERROR((VLOOKUP(D127,'PPTO CONSUL - ANEXO 12'!$B$6:$G$37,3,0)),0)</f>
        <v>0</v>
      </c>
      <c r="H127" s="153"/>
      <c r="I127" s="154">
        <f t="shared" ref="I127" si="56">ROUND(($F$7*G127),0)</f>
        <v>0</v>
      </c>
      <c r="J127" s="154">
        <f>ROUND((H127/$F$7),0)</f>
        <v>0</v>
      </c>
      <c r="K127" s="156">
        <f>+L126</f>
        <v>46025</v>
      </c>
      <c r="L127" s="156">
        <f>+K127+1</f>
        <v>46026</v>
      </c>
      <c r="M127" s="157">
        <f t="shared" si="45"/>
        <v>1</v>
      </c>
      <c r="O127" s="117"/>
      <c r="P127" s="535"/>
      <c r="R127" s="88"/>
      <c r="S127" s="135">
        <f t="shared" si="37"/>
        <v>46025</v>
      </c>
      <c r="T127" s="136">
        <f t="shared" ca="1" si="38"/>
        <v>46076</v>
      </c>
      <c r="U127" s="137"/>
      <c r="V127" s="138">
        <f t="shared" ca="1" si="39"/>
        <v>51</v>
      </c>
      <c r="W127" s="138">
        <f t="shared" ca="1" si="40"/>
        <v>1</v>
      </c>
      <c r="X127" s="139">
        <f t="shared" ca="1" si="41"/>
        <v>0</v>
      </c>
      <c r="Y127" s="140">
        <f t="shared" ca="1" si="42"/>
        <v>0</v>
      </c>
      <c r="Z127" s="141">
        <f t="shared" ca="1" si="43"/>
        <v>-50</v>
      </c>
      <c r="AA127" s="89"/>
    </row>
    <row r="128" spans="3:27" x14ac:dyDescent="0.3">
      <c r="C128" s="88"/>
      <c r="D128" s="109" t="s">
        <v>239</v>
      </c>
      <c r="E128" s="134" t="s">
        <v>240</v>
      </c>
      <c r="F128" s="112" t="s">
        <v>94</v>
      </c>
      <c r="G128" s="113"/>
      <c r="H128" s="113"/>
      <c r="I128" s="178"/>
      <c r="J128" s="178"/>
      <c r="K128" s="115">
        <f>MAX(L126:L127)</f>
        <v>46026</v>
      </c>
      <c r="L128" s="115">
        <f>+K128+1</f>
        <v>46027</v>
      </c>
      <c r="M128" s="150">
        <f t="shared" si="45"/>
        <v>1</v>
      </c>
      <c r="O128" s="117"/>
      <c r="P128" s="535"/>
      <c r="R128" s="88"/>
      <c r="S128" s="135">
        <f t="shared" si="37"/>
        <v>46026</v>
      </c>
      <c r="T128" s="136">
        <f t="shared" ca="1" si="38"/>
        <v>46076</v>
      </c>
      <c r="U128" s="137"/>
      <c r="V128" s="138">
        <f t="shared" ca="1" si="39"/>
        <v>50</v>
      </c>
      <c r="W128" s="138">
        <f t="shared" ca="1" si="40"/>
        <v>1</v>
      </c>
      <c r="X128" s="139">
        <f t="shared" ca="1" si="41"/>
        <v>0</v>
      </c>
      <c r="Y128" s="140">
        <f t="shared" ca="1" si="42"/>
        <v>0</v>
      </c>
      <c r="Z128" s="141">
        <f t="shared" ca="1" si="43"/>
        <v>-49</v>
      </c>
      <c r="AA128" s="89"/>
    </row>
    <row r="129" spans="3:27" x14ac:dyDescent="0.3">
      <c r="C129" s="88"/>
      <c r="D129" s="109" t="s">
        <v>241</v>
      </c>
      <c r="E129" s="134" t="s">
        <v>242</v>
      </c>
      <c r="F129" s="112" t="s">
        <v>112</v>
      </c>
      <c r="G129" s="113"/>
      <c r="H129" s="113"/>
      <c r="I129" s="178"/>
      <c r="J129" s="178"/>
      <c r="K129" s="115">
        <f>+L128+1</f>
        <v>46028</v>
      </c>
      <c r="L129" s="251">
        <f>+K129+5</f>
        <v>46033</v>
      </c>
      <c r="M129" s="150">
        <f t="shared" si="45"/>
        <v>5</v>
      </c>
      <c r="O129" s="117"/>
      <c r="P129" s="535"/>
      <c r="R129" s="88"/>
      <c r="S129" s="135">
        <f t="shared" si="37"/>
        <v>46028</v>
      </c>
      <c r="T129" s="136">
        <f t="shared" ca="1" si="38"/>
        <v>46076</v>
      </c>
      <c r="U129" s="137"/>
      <c r="V129" s="138">
        <f t="shared" ca="1" si="39"/>
        <v>48</v>
      </c>
      <c r="W129" s="138">
        <f t="shared" ca="1" si="40"/>
        <v>5</v>
      </c>
      <c r="X129" s="139">
        <f t="shared" ca="1" si="41"/>
        <v>0</v>
      </c>
      <c r="Y129" s="140">
        <f t="shared" ca="1" si="42"/>
        <v>0</v>
      </c>
      <c r="Z129" s="141">
        <f t="shared" ca="1" si="43"/>
        <v>-43</v>
      </c>
      <c r="AA129" s="89"/>
    </row>
    <row r="130" spans="3:27" x14ac:dyDescent="0.3">
      <c r="C130" s="88"/>
      <c r="D130" s="109"/>
      <c r="E130" s="159" t="s">
        <v>243</v>
      </c>
      <c r="F130" s="160" t="s">
        <v>94</v>
      </c>
      <c r="G130" s="161"/>
      <c r="H130" s="161"/>
      <c r="I130" s="162"/>
      <c r="J130" s="162"/>
      <c r="K130" s="542">
        <v>45996</v>
      </c>
      <c r="L130" s="543"/>
      <c r="M130" s="163"/>
      <c r="O130" s="117"/>
      <c r="P130" s="535"/>
      <c r="R130" s="88"/>
      <c r="S130" s="544"/>
      <c r="T130" s="545"/>
      <c r="U130" s="545"/>
      <c r="V130" s="545"/>
      <c r="W130" s="545"/>
      <c r="X130" s="545"/>
      <c r="Y130" s="545"/>
      <c r="Z130" s="546"/>
      <c r="AA130" s="89"/>
    </row>
    <row r="131" spans="3:27" x14ac:dyDescent="0.3">
      <c r="C131" s="88"/>
      <c r="D131" s="142">
        <v>3.06</v>
      </c>
      <c r="E131" s="143" t="s">
        <v>36</v>
      </c>
      <c r="F131" s="144"/>
      <c r="G131" s="145">
        <f>SUM(G132:G148)</f>
        <v>0.16100000000000003</v>
      </c>
      <c r="H131" s="145">
        <f>SUM(H132:H148)</f>
        <v>0</v>
      </c>
      <c r="I131" s="240">
        <f>SUM(I132:I136)</f>
        <v>56668617</v>
      </c>
      <c r="J131" s="146">
        <f>SUM(J132:J148)</f>
        <v>0</v>
      </c>
      <c r="K131" s="147">
        <f>MIN(K132:K138)</f>
        <v>46025</v>
      </c>
      <c r="L131" s="147">
        <f>MAX(L132:L138)</f>
        <v>46051</v>
      </c>
      <c r="M131" s="148"/>
      <c r="O131" s="117"/>
      <c r="P131" s="535"/>
      <c r="R131" s="88"/>
      <c r="S131" s="550"/>
      <c r="T131" s="551"/>
      <c r="U131" s="551"/>
      <c r="V131" s="551"/>
      <c r="W131" s="551"/>
      <c r="X131" s="551"/>
      <c r="Y131" s="551"/>
      <c r="Z131" s="552"/>
      <c r="AA131" s="89"/>
    </row>
    <row r="132" spans="3:27" x14ac:dyDescent="0.3">
      <c r="C132" s="88"/>
      <c r="D132" s="52" t="s">
        <v>37</v>
      </c>
      <c r="E132" s="151" t="s">
        <v>244</v>
      </c>
      <c r="F132" s="152" t="s">
        <v>94</v>
      </c>
      <c r="G132" s="239">
        <v>1.4999999999999999E-2</v>
      </c>
      <c r="H132" s="153"/>
      <c r="I132" s="242">
        <f>+'PPTO CONSUL - ANEXO 12'!G25</f>
        <v>8545727</v>
      </c>
      <c r="J132" s="154">
        <f t="shared" ref="J132:J136" si="57">ROUND((H132/$F$7),0)</f>
        <v>0</v>
      </c>
      <c r="K132" s="156">
        <f>MAX(L126,L74)</f>
        <v>46025</v>
      </c>
      <c r="L132" s="156">
        <f>+K132+8</f>
        <v>46033</v>
      </c>
      <c r="M132" s="157">
        <f t="shared" ref="M132:M138" si="58">-((_xlfn.DAYS(K132,L132)))</f>
        <v>8</v>
      </c>
      <c r="O132" s="117"/>
      <c r="P132" s="535"/>
      <c r="R132" s="88"/>
      <c r="S132" s="135">
        <f t="shared" ref="S132:S138" si="59">K132</f>
        <v>46025</v>
      </c>
      <c r="T132" s="136">
        <f t="shared" ref="T132:T138" ca="1" si="60">$T$6</f>
        <v>46076</v>
      </c>
      <c r="U132" s="137"/>
      <c r="V132" s="138">
        <f t="shared" ref="V132:V138" ca="1" si="61">IF(U132=0,(T132-S132),(U132-S132))</f>
        <v>51</v>
      </c>
      <c r="W132" s="138">
        <f ca="1">IF(V132&lt;=0,0,IF(V132&gt;M132,M132,V132))</f>
        <v>8</v>
      </c>
      <c r="X132" s="139">
        <f ca="1">(IF(W132/M132&lt;0,0,W132/M132))*G132</f>
        <v>1.4999999999999999E-2</v>
      </c>
      <c r="Y132" s="140">
        <f ca="1">H132-X132</f>
        <v>-1.4999999999999999E-2</v>
      </c>
      <c r="Z132" s="141">
        <f ca="1">M132-V132</f>
        <v>-43</v>
      </c>
      <c r="AA132" s="89"/>
    </row>
    <row r="133" spans="3:27" ht="37.200000000000003" customHeight="1" x14ac:dyDescent="0.3">
      <c r="C133" s="88"/>
      <c r="D133" s="52" t="s">
        <v>39</v>
      </c>
      <c r="E133" s="151" t="s">
        <v>245</v>
      </c>
      <c r="F133" s="152" t="s">
        <v>94</v>
      </c>
      <c r="G133" s="239">
        <v>1.4999999999999999E-2</v>
      </c>
      <c r="H133" s="153"/>
      <c r="I133" s="242">
        <f>+'PPTO CONSUL - ANEXO 12'!G26</f>
        <v>8545727</v>
      </c>
      <c r="J133" s="154">
        <f t="shared" si="57"/>
        <v>0</v>
      </c>
      <c r="K133" s="156">
        <f>+K128</f>
        <v>46026</v>
      </c>
      <c r="L133" s="156">
        <f>+K133+8</f>
        <v>46034</v>
      </c>
      <c r="M133" s="157">
        <f t="shared" si="58"/>
        <v>8</v>
      </c>
      <c r="O133" s="117"/>
      <c r="P133" s="535"/>
      <c r="R133" s="88"/>
      <c r="S133" s="135">
        <f t="shared" si="59"/>
        <v>46026</v>
      </c>
      <c r="T133" s="136">
        <f t="shared" ca="1" si="60"/>
        <v>46076</v>
      </c>
      <c r="U133" s="137"/>
      <c r="V133" s="138">
        <f t="shared" ca="1" si="61"/>
        <v>50</v>
      </c>
      <c r="W133" s="138">
        <f ca="1">IF(V133&lt;=0,0,IF(V133&gt;M133,M133,V133))</f>
        <v>8</v>
      </c>
      <c r="X133" s="139">
        <f ca="1">(IF(W133/M133&lt;0,0,W133/M133))*G133</f>
        <v>1.4999999999999999E-2</v>
      </c>
      <c r="Y133" s="140">
        <f ca="1">H133-X133</f>
        <v>-1.4999999999999999E-2</v>
      </c>
      <c r="Z133" s="141">
        <f ca="1">M133-V133</f>
        <v>-42</v>
      </c>
      <c r="AA133" s="89"/>
    </row>
    <row r="134" spans="3:27" ht="33" customHeight="1" x14ac:dyDescent="0.3">
      <c r="C134" s="88"/>
      <c r="D134" s="52" t="s">
        <v>41</v>
      </c>
      <c r="E134" s="151" t="s">
        <v>246</v>
      </c>
      <c r="F134" s="152" t="s">
        <v>94</v>
      </c>
      <c r="G134" s="239">
        <v>3.9E-2</v>
      </c>
      <c r="H134" s="153"/>
      <c r="I134" s="242">
        <f>+'PPTO CONSUL - ANEXO 12'!G27</f>
        <v>22485709</v>
      </c>
      <c r="J134" s="154">
        <f t="shared" si="57"/>
        <v>0</v>
      </c>
      <c r="K134" s="156">
        <f>+L128</f>
        <v>46027</v>
      </c>
      <c r="L134" s="156">
        <f>+K134+10</f>
        <v>46037</v>
      </c>
      <c r="M134" s="157">
        <f t="shared" si="58"/>
        <v>10</v>
      </c>
      <c r="O134" s="117"/>
      <c r="P134" s="535"/>
      <c r="R134" s="88"/>
      <c r="S134" s="135">
        <f t="shared" si="59"/>
        <v>46027</v>
      </c>
      <c r="T134" s="136">
        <f t="shared" ca="1" si="60"/>
        <v>46076</v>
      </c>
      <c r="U134" s="137"/>
      <c r="V134" s="138">
        <f t="shared" ca="1" si="61"/>
        <v>49</v>
      </c>
      <c r="W134" s="138">
        <f ca="1">IF(V134&lt;=0,0,IF(V134&gt;M134,M134,V134))</f>
        <v>10</v>
      </c>
      <c r="X134" s="139">
        <f ca="1">(IF(W134/M134&lt;0,0,W134/M134))*G134</f>
        <v>3.9E-2</v>
      </c>
      <c r="Y134" s="140">
        <f ca="1">H134-X134</f>
        <v>-3.9E-2</v>
      </c>
      <c r="Z134" s="141">
        <f ca="1">M134-V134</f>
        <v>-39</v>
      </c>
      <c r="AA134" s="89"/>
    </row>
    <row r="135" spans="3:27" x14ac:dyDescent="0.3">
      <c r="C135" s="88"/>
      <c r="D135" s="52" t="s">
        <v>43</v>
      </c>
      <c r="E135" s="151" t="s">
        <v>44</v>
      </c>
      <c r="F135" s="152" t="s">
        <v>94</v>
      </c>
      <c r="G135" s="239">
        <v>1.4999999999999999E-2</v>
      </c>
      <c r="H135" s="153"/>
      <c r="I135" s="242">
        <f>+'PPTO CONSUL - ANEXO 12'!G28</f>
        <v>8545727</v>
      </c>
      <c r="J135" s="154">
        <f t="shared" si="57"/>
        <v>0</v>
      </c>
      <c r="K135" s="156">
        <f t="shared" ref="K135" si="62">+K134</f>
        <v>46027</v>
      </c>
      <c r="L135" s="156">
        <f>+L134</f>
        <v>46037</v>
      </c>
      <c r="M135" s="157">
        <f t="shared" si="58"/>
        <v>10</v>
      </c>
      <c r="O135" s="117"/>
      <c r="P135" s="535"/>
      <c r="R135" s="88"/>
      <c r="S135" s="135">
        <f t="shared" si="59"/>
        <v>46027</v>
      </c>
      <c r="T135" s="136">
        <f t="shared" ca="1" si="60"/>
        <v>46076</v>
      </c>
      <c r="U135" s="137"/>
      <c r="V135" s="138">
        <f t="shared" ca="1" si="61"/>
        <v>49</v>
      </c>
      <c r="W135" s="138">
        <f ca="1">IF(V135&lt;=0,0,IF(V135&gt;M135,M135,V135))</f>
        <v>10</v>
      </c>
      <c r="X135" s="139">
        <f ca="1">(IF(W135/M135&lt;0,0,W135/M135))*G135</f>
        <v>1.4999999999999999E-2</v>
      </c>
      <c r="Y135" s="140">
        <f ca="1">H135-X135</f>
        <v>-1.4999999999999999E-2</v>
      </c>
      <c r="Z135" s="141">
        <f ca="1">M135-V135</f>
        <v>-39</v>
      </c>
      <c r="AA135" s="89"/>
    </row>
    <row r="136" spans="3:27" x14ac:dyDescent="0.3">
      <c r="C136" s="88"/>
      <c r="D136" s="52" t="s">
        <v>45</v>
      </c>
      <c r="E136" s="151" t="s">
        <v>46</v>
      </c>
      <c r="F136" s="152" t="s">
        <v>94</v>
      </c>
      <c r="G136" s="239">
        <v>1.4999999999999999E-2</v>
      </c>
      <c r="H136" s="153"/>
      <c r="I136" s="242">
        <f>+'PPTO CONSUL - ANEXO 12'!G29</f>
        <v>8545727</v>
      </c>
      <c r="J136" s="154">
        <f t="shared" si="57"/>
        <v>0</v>
      </c>
      <c r="K136" s="156">
        <f>MAX(L134,L133)</f>
        <v>46037</v>
      </c>
      <c r="L136" s="156">
        <f>+K136+7</f>
        <v>46044</v>
      </c>
      <c r="M136" s="157">
        <f t="shared" si="58"/>
        <v>7</v>
      </c>
      <c r="O136" s="117"/>
      <c r="P136" s="535"/>
      <c r="R136" s="88"/>
      <c r="S136" s="135">
        <f t="shared" si="59"/>
        <v>46037</v>
      </c>
      <c r="T136" s="136">
        <f t="shared" ca="1" si="60"/>
        <v>46076</v>
      </c>
      <c r="U136" s="137"/>
      <c r="V136" s="138">
        <f t="shared" ca="1" si="61"/>
        <v>39</v>
      </c>
      <c r="W136" s="138">
        <f ca="1">IF(V136&lt;=0,0,IF(V136&gt;M136,M136,V136))</f>
        <v>7</v>
      </c>
      <c r="X136" s="139">
        <f ca="1">(IF(W136/M136&lt;0,0,W136/M136))*G136</f>
        <v>1.4999999999999999E-2</v>
      </c>
      <c r="Y136" s="140">
        <f ca="1">H136-X136</f>
        <v>-1.4999999999999999E-2</v>
      </c>
      <c r="Z136" s="141">
        <f ca="1">M136-V136</f>
        <v>-32</v>
      </c>
      <c r="AA136" s="89"/>
    </row>
    <row r="137" spans="3:27" x14ac:dyDescent="0.3">
      <c r="C137" s="88"/>
      <c r="D137" s="109" t="s">
        <v>247</v>
      </c>
      <c r="E137" s="134" t="s">
        <v>248</v>
      </c>
      <c r="F137" s="112" t="s">
        <v>94</v>
      </c>
      <c r="G137" s="113"/>
      <c r="H137" s="113"/>
      <c r="I137" s="178"/>
      <c r="J137" s="178"/>
      <c r="K137" s="115">
        <f>MAX(L132:L136)</f>
        <v>46044</v>
      </c>
      <c r="L137" s="115">
        <f>+K137+1</f>
        <v>46045</v>
      </c>
      <c r="M137" s="150">
        <f t="shared" si="58"/>
        <v>1</v>
      </c>
      <c r="O137" s="117"/>
      <c r="P137" s="535"/>
      <c r="R137" s="88"/>
      <c r="S137" s="135">
        <f t="shared" si="59"/>
        <v>46044</v>
      </c>
      <c r="T137" s="136">
        <f t="shared" ca="1" si="60"/>
        <v>46076</v>
      </c>
      <c r="U137" s="137"/>
      <c r="V137" s="138">
        <f t="shared" ca="1" si="61"/>
        <v>32</v>
      </c>
      <c r="W137" s="138">
        <f t="shared" ref="W137:W138" ca="1" si="63">IF(V137&lt;=0,0,IF(V137&gt;M137,M137,V137))</f>
        <v>1</v>
      </c>
      <c r="X137" s="139">
        <f t="shared" ref="X137:X138" ca="1" si="64">(IF(W137/M137&lt;0,0,W137/M137))*G137</f>
        <v>0</v>
      </c>
      <c r="Y137" s="140">
        <f t="shared" ref="Y137:Y138" ca="1" si="65">H137-X137</f>
        <v>0</v>
      </c>
      <c r="Z137" s="141">
        <f t="shared" ref="Z137:Z138" ca="1" si="66">M137-V137</f>
        <v>-31</v>
      </c>
      <c r="AA137" s="89"/>
    </row>
    <row r="138" spans="3:27" x14ac:dyDescent="0.3">
      <c r="C138" s="88"/>
      <c r="D138" s="109" t="s">
        <v>249</v>
      </c>
      <c r="E138" s="134" t="s">
        <v>250</v>
      </c>
      <c r="F138" s="112" t="s">
        <v>112</v>
      </c>
      <c r="G138" s="113"/>
      <c r="H138" s="113"/>
      <c r="I138" s="178"/>
      <c r="J138" s="178"/>
      <c r="K138" s="115">
        <f>+L137+1</f>
        <v>46046</v>
      </c>
      <c r="L138" s="179">
        <f>+K138+5</f>
        <v>46051</v>
      </c>
      <c r="M138" s="150">
        <f t="shared" si="58"/>
        <v>5</v>
      </c>
      <c r="O138" s="117"/>
      <c r="P138" s="535"/>
      <c r="R138" s="88"/>
      <c r="S138" s="135">
        <f t="shared" si="59"/>
        <v>46046</v>
      </c>
      <c r="T138" s="136">
        <f t="shared" ca="1" si="60"/>
        <v>46076</v>
      </c>
      <c r="U138" s="137"/>
      <c r="V138" s="138">
        <f t="shared" ca="1" si="61"/>
        <v>30</v>
      </c>
      <c r="W138" s="138">
        <f t="shared" ca="1" si="63"/>
        <v>5</v>
      </c>
      <c r="X138" s="139">
        <f t="shared" ca="1" si="64"/>
        <v>0</v>
      </c>
      <c r="Y138" s="140">
        <f t="shared" ca="1" si="65"/>
        <v>0</v>
      </c>
      <c r="Z138" s="141">
        <f t="shared" ca="1" si="66"/>
        <v>-25</v>
      </c>
      <c r="AA138" s="89"/>
    </row>
    <row r="139" spans="3:27" x14ac:dyDescent="0.3">
      <c r="C139" s="88"/>
      <c r="D139" s="109"/>
      <c r="E139" s="159" t="s">
        <v>251</v>
      </c>
      <c r="F139" s="160" t="s">
        <v>94</v>
      </c>
      <c r="G139" s="161"/>
      <c r="H139" s="161"/>
      <c r="I139" s="162"/>
      <c r="J139" s="162"/>
      <c r="K139" s="542">
        <v>46027</v>
      </c>
      <c r="L139" s="543"/>
      <c r="M139" s="163"/>
      <c r="O139" s="117"/>
      <c r="P139" s="535"/>
      <c r="R139" s="88"/>
      <c r="S139" s="544"/>
      <c r="T139" s="545"/>
      <c r="U139" s="545"/>
      <c r="V139" s="545"/>
      <c r="W139" s="545"/>
      <c r="X139" s="545"/>
      <c r="Y139" s="545"/>
      <c r="Z139" s="546"/>
      <c r="AA139" s="89"/>
    </row>
    <row r="140" spans="3:27" ht="31.2" x14ac:dyDescent="0.3">
      <c r="C140" s="88"/>
      <c r="D140" s="142">
        <v>3.07</v>
      </c>
      <c r="E140" s="143" t="s">
        <v>47</v>
      </c>
      <c r="F140" s="144"/>
      <c r="G140" s="145"/>
      <c r="H140" s="145"/>
      <c r="I140" s="146"/>
      <c r="J140" s="146"/>
      <c r="K140" s="147"/>
      <c r="L140" s="147"/>
      <c r="M140" s="148"/>
      <c r="O140" s="117"/>
      <c r="P140" s="535"/>
      <c r="R140" s="88"/>
      <c r="S140" s="550"/>
      <c r="T140" s="551"/>
      <c r="U140" s="551"/>
      <c r="V140" s="551"/>
      <c r="W140" s="551"/>
      <c r="X140" s="551"/>
      <c r="Y140" s="551"/>
      <c r="Z140" s="552"/>
      <c r="AA140" s="89"/>
    </row>
    <row r="141" spans="3:27" x14ac:dyDescent="0.3">
      <c r="C141" s="88"/>
      <c r="D141" s="52" t="s">
        <v>48</v>
      </c>
      <c r="E141" s="235" t="s">
        <v>252</v>
      </c>
      <c r="F141" s="152" t="s">
        <v>94</v>
      </c>
      <c r="G141" s="239">
        <v>0.01</v>
      </c>
      <c r="H141" s="153"/>
      <c r="I141" s="154"/>
      <c r="J141" s="154">
        <f>ROUND((H141/$F$7),0)</f>
        <v>0</v>
      </c>
      <c r="K141" s="250">
        <f>+L138</f>
        <v>46051</v>
      </c>
      <c r="L141" s="156">
        <f>+K141</f>
        <v>46051</v>
      </c>
      <c r="M141" s="157">
        <f t="shared" si="0"/>
        <v>1</v>
      </c>
      <c r="O141" s="117"/>
      <c r="P141" s="535"/>
      <c r="R141" s="88"/>
      <c r="S141" s="135">
        <f>K141</f>
        <v>46051</v>
      </c>
      <c r="T141" s="136">
        <f ca="1">$T$6</f>
        <v>46076</v>
      </c>
      <c r="U141" s="137"/>
      <c r="V141" s="138">
        <f ca="1">IF(U141=0,(T141-S141),(U141-S141))+1</f>
        <v>26</v>
      </c>
      <c r="W141" s="138">
        <f ca="1">IF(V141&lt;=0,0,IF(V141&gt;M141,M141,V141))</f>
        <v>1</v>
      </c>
      <c r="X141" s="139">
        <f ca="1">(IF(W141/M141&lt;0,0,W141/M141))*G141</f>
        <v>0.01</v>
      </c>
      <c r="Y141" s="140">
        <f ca="1">H141-X141</f>
        <v>-0.01</v>
      </c>
      <c r="Z141" s="141">
        <f ca="1">M141-V141</f>
        <v>-25</v>
      </c>
      <c r="AA141" s="89"/>
    </row>
    <row r="142" spans="3:27" x14ac:dyDescent="0.3">
      <c r="C142" s="88"/>
      <c r="D142" s="142">
        <v>3.08</v>
      </c>
      <c r="E142" s="143" t="s">
        <v>50</v>
      </c>
      <c r="F142" s="144"/>
      <c r="G142" s="145"/>
      <c r="H142" s="145"/>
      <c r="I142" s="146"/>
      <c r="J142" s="146"/>
      <c r="K142" s="147"/>
      <c r="L142" s="147"/>
      <c r="M142" s="148"/>
      <c r="O142" s="117"/>
      <c r="P142" s="535"/>
      <c r="R142" s="88"/>
      <c r="S142" s="181"/>
      <c r="T142" s="181"/>
      <c r="U142" s="181"/>
      <c r="V142" s="181"/>
      <c r="W142" s="181"/>
      <c r="X142" s="181"/>
      <c r="Y142" s="181"/>
      <c r="Z142" s="182"/>
      <c r="AA142" s="89"/>
    </row>
    <row r="143" spans="3:27" x14ac:dyDescent="0.3">
      <c r="C143" s="88"/>
      <c r="D143" s="52" t="s">
        <v>51</v>
      </c>
      <c r="E143" s="151" t="s">
        <v>52</v>
      </c>
      <c r="F143" s="152" t="s">
        <v>94</v>
      </c>
      <c r="G143" s="239">
        <v>1.2999999999999999E-2</v>
      </c>
      <c r="H143" s="153"/>
      <c r="I143" s="242">
        <f>+'PPTO CONSUL - ANEXO 12'!G33</f>
        <v>7689781</v>
      </c>
      <c r="J143" s="154">
        <f t="shared" ref="J143:J146" si="67">ROUND((H143/$F$7),0)</f>
        <v>0</v>
      </c>
      <c r="K143" s="156">
        <f>+L134</f>
        <v>46037</v>
      </c>
      <c r="L143" s="156">
        <f>+K143+6</f>
        <v>46043</v>
      </c>
      <c r="M143" s="157">
        <f t="shared" si="0"/>
        <v>7</v>
      </c>
      <c r="O143" s="117"/>
      <c r="P143" s="535"/>
      <c r="R143" s="88"/>
      <c r="S143" s="135">
        <f t="shared" ref="S143:S148" si="68">K143</f>
        <v>46037</v>
      </c>
      <c r="T143" s="136">
        <f t="shared" ref="T143:T148" ca="1" si="69">$T$6</f>
        <v>46076</v>
      </c>
      <c r="U143" s="137"/>
      <c r="V143" s="138">
        <f ca="1">IF(U143=0,(T143-S143),(U143-S143))+1</f>
        <v>40</v>
      </c>
      <c r="W143" s="138">
        <f ca="1">IF(V143&lt;=0,0,IF(V143&gt;M143,M143,V143))</f>
        <v>7</v>
      </c>
      <c r="X143" s="139">
        <f ca="1">(IF(W143/M143&lt;0,0,W143/M143))*G143</f>
        <v>1.2999999999999999E-2</v>
      </c>
      <c r="Y143" s="140">
        <f ca="1">H143-X143</f>
        <v>-1.2999999999999999E-2</v>
      </c>
      <c r="Z143" s="141">
        <f ca="1">M143-V143</f>
        <v>-33</v>
      </c>
      <c r="AA143" s="89"/>
    </row>
    <row r="144" spans="3:27" x14ac:dyDescent="0.3">
      <c r="C144" s="88"/>
      <c r="D144" s="52" t="s">
        <v>53</v>
      </c>
      <c r="E144" s="151" t="s">
        <v>54</v>
      </c>
      <c r="F144" s="152" t="s">
        <v>94</v>
      </c>
      <c r="G144" s="239">
        <v>1.2999999999999999E-2</v>
      </c>
      <c r="H144" s="153"/>
      <c r="I144" s="242">
        <f>+'PPTO CONSUL - ANEXO 12'!G34</f>
        <v>7689781</v>
      </c>
      <c r="J144" s="154">
        <f t="shared" si="67"/>
        <v>0</v>
      </c>
      <c r="K144" s="156">
        <f>+K143</f>
        <v>46037</v>
      </c>
      <c r="L144" s="156">
        <f>+K144+7</f>
        <v>46044</v>
      </c>
      <c r="M144" s="157">
        <f t="shared" ref="M144:M148" si="70">-((_xlfn.DAYS(K144,L144)))</f>
        <v>7</v>
      </c>
      <c r="O144" s="117"/>
      <c r="P144" s="535"/>
      <c r="R144" s="88"/>
      <c r="S144" s="135">
        <f t="shared" si="68"/>
        <v>46037</v>
      </c>
      <c r="T144" s="136">
        <f t="shared" ca="1" si="69"/>
        <v>46076</v>
      </c>
      <c r="U144" s="137"/>
      <c r="V144" s="138">
        <f t="shared" ref="V144:V148" ca="1" si="71">IF(U144=0,(T144-S144),(U144-S144))</f>
        <v>39</v>
      </c>
      <c r="W144" s="138">
        <f ca="1">IF(V144&lt;=0,0,IF(V144&gt;M144,M144,V144))</f>
        <v>7</v>
      </c>
      <c r="X144" s="139">
        <f ca="1">(IF(W144/M144&lt;0,0,W144/M144))*G144</f>
        <v>1.2999999999999999E-2</v>
      </c>
      <c r="Y144" s="140">
        <f ca="1">H144-X144</f>
        <v>-1.2999999999999999E-2</v>
      </c>
      <c r="Z144" s="141">
        <f ca="1">M144-V144</f>
        <v>-32</v>
      </c>
      <c r="AA144" s="89"/>
    </row>
    <row r="145" spans="3:27" x14ac:dyDescent="0.3">
      <c r="C145" s="88"/>
      <c r="D145" s="52" t="s">
        <v>55</v>
      </c>
      <c r="E145" s="151" t="s">
        <v>56</v>
      </c>
      <c r="F145" s="152" t="s">
        <v>94</v>
      </c>
      <c r="G145" s="239">
        <v>1.2999999999999999E-2</v>
      </c>
      <c r="H145" s="153"/>
      <c r="I145" s="242">
        <f>+'PPTO CONSUL - ANEXO 12'!G35</f>
        <v>7689781</v>
      </c>
      <c r="J145" s="154">
        <f t="shared" si="67"/>
        <v>0</v>
      </c>
      <c r="K145" s="156">
        <f>+K144</f>
        <v>46037</v>
      </c>
      <c r="L145" s="156">
        <f>+K145+7</f>
        <v>46044</v>
      </c>
      <c r="M145" s="157">
        <f t="shared" si="70"/>
        <v>7</v>
      </c>
      <c r="O145" s="117"/>
      <c r="P145" s="535"/>
      <c r="R145" s="88"/>
      <c r="S145" s="135">
        <f t="shared" si="68"/>
        <v>46037</v>
      </c>
      <c r="T145" s="136">
        <f t="shared" ca="1" si="69"/>
        <v>46076</v>
      </c>
      <c r="U145" s="137"/>
      <c r="V145" s="138">
        <f t="shared" ca="1" si="71"/>
        <v>39</v>
      </c>
      <c r="W145" s="138">
        <f ca="1">IF(V145&lt;=0,0,IF(V145&gt;M145,M145,V145))</f>
        <v>7</v>
      </c>
      <c r="X145" s="139">
        <f ca="1">(IF(W145/M145&lt;0,0,W145/M145))*G145</f>
        <v>1.2999999999999999E-2</v>
      </c>
      <c r="Y145" s="140">
        <f ca="1">H145-X145</f>
        <v>-1.2999999999999999E-2</v>
      </c>
      <c r="Z145" s="141">
        <f ca="1">M145-V145</f>
        <v>-32</v>
      </c>
      <c r="AA145" s="89"/>
    </row>
    <row r="146" spans="3:27" x14ac:dyDescent="0.3">
      <c r="C146" s="88"/>
      <c r="D146" s="52" t="s">
        <v>57</v>
      </c>
      <c r="E146" s="235" t="s">
        <v>285</v>
      </c>
      <c r="F146" s="152" t="s">
        <v>94</v>
      </c>
      <c r="G146" s="239">
        <v>1.2999999999999999E-2</v>
      </c>
      <c r="H146" s="153"/>
      <c r="I146" s="242"/>
      <c r="J146" s="154">
        <f t="shared" si="67"/>
        <v>0</v>
      </c>
      <c r="K146" s="156">
        <f>+K145</f>
        <v>46037</v>
      </c>
      <c r="L146" s="156">
        <f>+K146+7</f>
        <v>46044</v>
      </c>
      <c r="M146" s="157">
        <f t="shared" si="70"/>
        <v>7</v>
      </c>
      <c r="O146" s="117"/>
      <c r="P146" s="535"/>
      <c r="R146" s="88"/>
      <c r="S146" s="135">
        <f t="shared" si="68"/>
        <v>46037</v>
      </c>
      <c r="T146" s="136">
        <f t="shared" ca="1" si="69"/>
        <v>46076</v>
      </c>
      <c r="U146" s="137"/>
      <c r="V146" s="138">
        <f t="shared" ca="1" si="71"/>
        <v>39</v>
      </c>
      <c r="W146" s="138">
        <f ca="1">IF(V146&lt;=0,0,IF(V146&gt;M146,M146,V146))</f>
        <v>7</v>
      </c>
      <c r="X146" s="139">
        <f ca="1">(IF(W146/M146&lt;0,0,W146/M146))*G146</f>
        <v>1.2999999999999999E-2</v>
      </c>
      <c r="Y146" s="140">
        <f ca="1">H146-X146</f>
        <v>-1.2999999999999999E-2</v>
      </c>
      <c r="Z146" s="141">
        <f ca="1">M146-V146</f>
        <v>-32</v>
      </c>
      <c r="AA146" s="89"/>
    </row>
    <row r="147" spans="3:27" x14ac:dyDescent="0.3">
      <c r="C147" s="88"/>
      <c r="D147" s="109" t="s">
        <v>253</v>
      </c>
      <c r="E147" s="180" t="s">
        <v>254</v>
      </c>
      <c r="F147" s="112" t="s">
        <v>94</v>
      </c>
      <c r="G147" s="113"/>
      <c r="H147" s="113"/>
      <c r="I147" s="178"/>
      <c r="J147" s="178"/>
      <c r="K147" s="115">
        <f>+L146</f>
        <v>46044</v>
      </c>
      <c r="L147" s="115">
        <f>+K147+1</f>
        <v>46045</v>
      </c>
      <c r="M147" s="150">
        <f t="shared" si="70"/>
        <v>1</v>
      </c>
      <c r="O147" s="117"/>
      <c r="P147" s="535"/>
      <c r="R147" s="88"/>
      <c r="S147" s="135">
        <f t="shared" si="68"/>
        <v>46044</v>
      </c>
      <c r="T147" s="136">
        <f t="shared" ca="1" si="69"/>
        <v>46076</v>
      </c>
      <c r="U147" s="137"/>
      <c r="V147" s="138">
        <f t="shared" ca="1" si="71"/>
        <v>32</v>
      </c>
      <c r="W147" s="138">
        <f t="shared" ref="W147:W148" ca="1" si="72">IF(V147&lt;=0,0,IF(V147&gt;M147,M147,V147))</f>
        <v>1</v>
      </c>
      <c r="X147" s="139">
        <f t="shared" ref="X147:X148" ca="1" si="73">(IF(W147/M147&lt;0,0,W147/M147))*G147</f>
        <v>0</v>
      </c>
      <c r="Y147" s="140">
        <f t="shared" ref="Y147:Y148" ca="1" si="74">H147-X147</f>
        <v>0</v>
      </c>
      <c r="Z147" s="141">
        <f t="shared" ref="Z147:Z148" ca="1" si="75">M147-V147</f>
        <v>-31</v>
      </c>
      <c r="AA147" s="89"/>
    </row>
    <row r="148" spans="3:27" x14ac:dyDescent="0.3">
      <c r="C148" s="88"/>
      <c r="D148" s="109" t="s">
        <v>255</v>
      </c>
      <c r="E148" s="180" t="s">
        <v>256</v>
      </c>
      <c r="F148" s="112" t="s">
        <v>112</v>
      </c>
      <c r="G148" s="113"/>
      <c r="H148" s="113"/>
      <c r="I148" s="178"/>
      <c r="J148" s="178"/>
      <c r="K148" s="115">
        <f>+L147+1</f>
        <v>46046</v>
      </c>
      <c r="L148" s="179">
        <f>+K148+5</f>
        <v>46051</v>
      </c>
      <c r="M148" s="150">
        <f t="shared" si="70"/>
        <v>5</v>
      </c>
      <c r="O148" s="117"/>
      <c r="P148" s="535"/>
      <c r="R148" s="88"/>
      <c r="S148" s="135">
        <f t="shared" si="68"/>
        <v>46046</v>
      </c>
      <c r="T148" s="136">
        <f t="shared" ca="1" si="69"/>
        <v>46076</v>
      </c>
      <c r="U148" s="137"/>
      <c r="V148" s="138">
        <f t="shared" ca="1" si="71"/>
        <v>30</v>
      </c>
      <c r="W148" s="138">
        <f t="shared" ca="1" si="72"/>
        <v>5</v>
      </c>
      <c r="X148" s="139">
        <f t="shared" ca="1" si="73"/>
        <v>0</v>
      </c>
      <c r="Y148" s="140">
        <f t="shared" ca="1" si="74"/>
        <v>0</v>
      </c>
      <c r="Z148" s="141">
        <f t="shared" ca="1" si="75"/>
        <v>-25</v>
      </c>
      <c r="AA148" s="89"/>
    </row>
    <row r="149" spans="3:27" x14ac:dyDescent="0.3">
      <c r="C149" s="88"/>
      <c r="D149" s="109"/>
      <c r="E149" s="159" t="s">
        <v>257</v>
      </c>
      <c r="F149" s="160" t="s">
        <v>94</v>
      </c>
      <c r="G149" s="161"/>
      <c r="H149" s="161"/>
      <c r="I149" s="162"/>
      <c r="J149" s="183"/>
      <c r="K149" s="542">
        <v>46058</v>
      </c>
      <c r="L149" s="543"/>
      <c r="M149" s="163"/>
      <c r="O149" s="117"/>
      <c r="P149" s="535"/>
      <c r="R149" s="88"/>
      <c r="S149" s="544"/>
      <c r="T149" s="545"/>
      <c r="U149" s="545"/>
      <c r="V149" s="545"/>
      <c r="W149" s="545"/>
      <c r="X149" s="545"/>
      <c r="Y149" s="545"/>
      <c r="Z149" s="546"/>
      <c r="AA149" s="89"/>
    </row>
    <row r="150" spans="3:27" s="128" customFormat="1" x14ac:dyDescent="0.3">
      <c r="C150" s="120"/>
      <c r="D150" s="121">
        <v>3.09</v>
      </c>
      <c r="E150" s="164" t="s">
        <v>258</v>
      </c>
      <c r="F150" s="165" t="s">
        <v>94</v>
      </c>
      <c r="G150" s="166"/>
      <c r="H150" s="166"/>
      <c r="I150" s="184"/>
      <c r="J150" s="184"/>
      <c r="K150" s="168">
        <f>MAX(L109,L116,L124,L129,L138,L148)</f>
        <v>46051</v>
      </c>
      <c r="L150" s="168">
        <f>+K150</f>
        <v>46051</v>
      </c>
      <c r="M150" s="169">
        <f t="shared" si="0"/>
        <v>1</v>
      </c>
      <c r="O150" s="129"/>
      <c r="P150" s="535"/>
      <c r="R150" s="120"/>
      <c r="S150" s="547"/>
      <c r="T150" s="548"/>
      <c r="U150" s="548"/>
      <c r="V150" s="548"/>
      <c r="W150" s="548"/>
      <c r="X150" s="548"/>
      <c r="Y150" s="548"/>
      <c r="Z150" s="549"/>
      <c r="AA150" s="133"/>
    </row>
    <row r="151" spans="3:27" s="128" customFormat="1" x14ac:dyDescent="0.3">
      <c r="C151" s="120"/>
      <c r="D151" s="121">
        <v>3.1</v>
      </c>
      <c r="E151" s="164" t="s">
        <v>171</v>
      </c>
      <c r="F151" s="165" t="s">
        <v>172</v>
      </c>
      <c r="G151" s="166"/>
      <c r="H151" s="166"/>
      <c r="I151" s="184"/>
      <c r="J151" s="184"/>
      <c r="K151" s="168">
        <f>+L150+1</f>
        <v>46052</v>
      </c>
      <c r="L151" s="168">
        <f>+K151+7</f>
        <v>46059</v>
      </c>
      <c r="M151" s="169">
        <f t="shared" si="0"/>
        <v>8</v>
      </c>
      <c r="O151" s="129"/>
      <c r="P151" s="535"/>
      <c r="R151" s="120"/>
      <c r="S151" s="547"/>
      <c r="T151" s="548"/>
      <c r="U151" s="548"/>
      <c r="V151" s="548"/>
      <c r="W151" s="548"/>
      <c r="X151" s="548"/>
      <c r="Y151" s="548"/>
      <c r="Z151" s="549"/>
      <c r="AA151" s="133"/>
    </row>
    <row r="152" spans="3:27" s="128" customFormat="1" x14ac:dyDescent="0.3">
      <c r="C152" s="120"/>
      <c r="D152" s="121">
        <v>3.11</v>
      </c>
      <c r="E152" s="164" t="s">
        <v>173</v>
      </c>
      <c r="F152" s="165" t="s">
        <v>112</v>
      </c>
      <c r="G152" s="166"/>
      <c r="H152" s="166"/>
      <c r="I152" s="184"/>
      <c r="J152" s="184"/>
      <c r="K152" s="168">
        <f>+L151+1</f>
        <v>46060</v>
      </c>
      <c r="L152" s="168">
        <f>+K152+7</f>
        <v>46067</v>
      </c>
      <c r="M152" s="169">
        <f t="shared" si="0"/>
        <v>8</v>
      </c>
      <c r="O152" s="117"/>
      <c r="P152" s="535"/>
      <c r="R152" s="120"/>
      <c r="S152" s="547"/>
      <c r="T152" s="548"/>
      <c r="U152" s="548"/>
      <c r="V152" s="548"/>
      <c r="W152" s="548"/>
      <c r="X152" s="548"/>
      <c r="Y152" s="548"/>
      <c r="Z152" s="549"/>
      <c r="AA152" s="133"/>
    </row>
    <row r="153" spans="3:27" s="128" customFormat="1" x14ac:dyDescent="0.3">
      <c r="C153" s="120"/>
      <c r="D153" s="121">
        <v>3.12</v>
      </c>
      <c r="E153" s="164" t="s">
        <v>259</v>
      </c>
      <c r="F153" s="165" t="s">
        <v>94</v>
      </c>
      <c r="G153" s="185"/>
      <c r="H153" s="185"/>
      <c r="I153" s="186"/>
      <c r="J153" s="186"/>
      <c r="K153" s="187">
        <f>+L152+1</f>
        <v>46068</v>
      </c>
      <c r="L153" s="187">
        <f>+K153+2</f>
        <v>46070</v>
      </c>
      <c r="M153" s="169">
        <f t="shared" si="0"/>
        <v>3</v>
      </c>
      <c r="O153" s="117"/>
      <c r="P153" s="535"/>
      <c r="R153" s="120"/>
      <c r="S153" s="547"/>
      <c r="T153" s="548"/>
      <c r="U153" s="548"/>
      <c r="V153" s="548"/>
      <c r="W153" s="548"/>
      <c r="X153" s="548"/>
      <c r="Y153" s="548"/>
      <c r="Z153" s="549"/>
      <c r="AA153" s="133"/>
    </row>
    <row r="154" spans="3:27" s="128" customFormat="1" ht="31.2" x14ac:dyDescent="0.3">
      <c r="C154" s="120"/>
      <c r="D154" s="121">
        <v>3.13</v>
      </c>
      <c r="E154" s="164" t="s">
        <v>288</v>
      </c>
      <c r="F154" s="165" t="s">
        <v>172</v>
      </c>
      <c r="G154" s="185"/>
      <c r="H154" s="185"/>
      <c r="I154" s="186"/>
      <c r="J154" s="186"/>
      <c r="K154" s="168">
        <f>+L153+1</f>
        <v>46071</v>
      </c>
      <c r="L154" s="168">
        <f>+K154+3</f>
        <v>46074</v>
      </c>
      <c r="M154" s="169">
        <f>-((_xlfn.DAYS(K154,L154)))</f>
        <v>3</v>
      </c>
      <c r="O154" s="117"/>
      <c r="P154" s="535"/>
      <c r="R154" s="120"/>
      <c r="S154" s="547"/>
      <c r="T154" s="548"/>
      <c r="U154" s="548"/>
      <c r="V154" s="548"/>
      <c r="W154" s="548"/>
      <c r="X154" s="548"/>
      <c r="Y154" s="548"/>
      <c r="Z154" s="549"/>
      <c r="AA154" s="133"/>
    </row>
    <row r="155" spans="3:27" s="128" customFormat="1" x14ac:dyDescent="0.3">
      <c r="C155" s="120"/>
      <c r="D155" s="121">
        <v>3.14</v>
      </c>
      <c r="E155" s="164" t="s">
        <v>173</v>
      </c>
      <c r="F155" s="165" t="s">
        <v>112</v>
      </c>
      <c r="G155" s="185"/>
      <c r="H155" s="185"/>
      <c r="I155" s="186"/>
      <c r="J155" s="186"/>
      <c r="K155" s="168">
        <f>+L154+1</f>
        <v>46075</v>
      </c>
      <c r="L155" s="168">
        <f>+K155+5</f>
        <v>46080</v>
      </c>
      <c r="M155" s="169">
        <f>-((_xlfn.DAYS(K155,L155)))</f>
        <v>5</v>
      </c>
      <c r="O155" s="117"/>
      <c r="P155" s="535"/>
      <c r="R155" s="120"/>
      <c r="S155" s="547"/>
      <c r="T155" s="548"/>
      <c r="U155" s="548"/>
      <c r="V155" s="548"/>
      <c r="W155" s="548"/>
      <c r="X155" s="548"/>
      <c r="Y155" s="548"/>
      <c r="Z155" s="549"/>
      <c r="AA155" s="133"/>
    </row>
    <row r="156" spans="3:27" s="128" customFormat="1" x14ac:dyDescent="0.3">
      <c r="C156" s="120"/>
      <c r="D156" s="52" t="s">
        <v>48</v>
      </c>
      <c r="E156" s="235" t="s">
        <v>252</v>
      </c>
      <c r="F156" s="165"/>
      <c r="G156" s="185">
        <v>0.01</v>
      </c>
      <c r="H156" s="185"/>
      <c r="I156" s="249">
        <f>+'PPTO CONSUL - ANEXO 12'!G31</f>
        <v>5595183</v>
      </c>
      <c r="J156" s="186"/>
      <c r="K156" s="236"/>
      <c r="L156" s="237"/>
      <c r="M156" s="169"/>
      <c r="O156" s="117"/>
      <c r="P156" s="535"/>
      <c r="R156" s="120"/>
      <c r="S156" s="547"/>
      <c r="T156" s="548"/>
      <c r="U156" s="548"/>
      <c r="V156" s="548"/>
      <c r="W156" s="548"/>
      <c r="X156" s="548"/>
      <c r="Y156" s="548"/>
      <c r="Z156" s="549"/>
      <c r="AA156" s="133"/>
    </row>
    <row r="157" spans="3:27" s="128" customFormat="1" ht="16.95" customHeight="1" x14ac:dyDescent="0.3">
      <c r="C157" s="120"/>
      <c r="D157" s="52"/>
      <c r="E157" s="235" t="s">
        <v>281</v>
      </c>
      <c r="F157" s="165"/>
      <c r="G157" s="185"/>
      <c r="H157" s="185"/>
      <c r="I157" s="186"/>
      <c r="J157" s="186"/>
      <c r="K157" s="236"/>
      <c r="L157" s="237"/>
      <c r="M157" s="169"/>
      <c r="O157" s="117"/>
      <c r="P157" s="535"/>
      <c r="R157" s="120"/>
      <c r="S157" s="547"/>
      <c r="T157" s="548"/>
      <c r="U157" s="548"/>
      <c r="V157" s="548"/>
      <c r="W157" s="548"/>
      <c r="X157" s="548"/>
      <c r="Y157" s="548"/>
      <c r="Z157" s="549"/>
      <c r="AA157" s="133"/>
    </row>
    <row r="158" spans="3:27" x14ac:dyDescent="0.3">
      <c r="C158" s="88"/>
      <c r="D158" s="52" t="s">
        <v>57</v>
      </c>
      <c r="E158" s="235" t="s">
        <v>285</v>
      </c>
      <c r="F158" s="152" t="s">
        <v>94</v>
      </c>
      <c r="G158" s="239">
        <v>1.2999999999999999E-2</v>
      </c>
      <c r="H158" s="153"/>
      <c r="I158" s="242">
        <f>+'PPTO CONSUL - ANEXO 12'!G36</f>
        <v>7689781</v>
      </c>
      <c r="J158" s="154">
        <f t="shared" ref="J158" si="76">ROUND((H158/$F$7),0)</f>
        <v>0</v>
      </c>
      <c r="K158" s="156">
        <f>+K157</f>
        <v>0</v>
      </c>
      <c r="L158" s="156">
        <f>+K158+7</f>
        <v>7</v>
      </c>
      <c r="M158" s="157">
        <f t="shared" ref="M158" si="77">-((_xlfn.DAYS(K158,L158)))</f>
        <v>7</v>
      </c>
      <c r="O158" s="117"/>
      <c r="P158" s="535"/>
      <c r="R158" s="88"/>
      <c r="S158" s="547"/>
      <c r="T158" s="548"/>
      <c r="U158" s="548"/>
      <c r="V158" s="548"/>
      <c r="W158" s="548"/>
      <c r="X158" s="548"/>
      <c r="Y158" s="548"/>
      <c r="Z158" s="549"/>
      <c r="AA158" s="89"/>
    </row>
    <row r="159" spans="3:27" ht="16.2" thickBot="1" x14ac:dyDescent="0.35">
      <c r="C159" s="88"/>
      <c r="D159" s="109"/>
      <c r="E159" s="159" t="s">
        <v>260</v>
      </c>
      <c r="F159" s="160" t="s">
        <v>94</v>
      </c>
      <c r="G159" s="161"/>
      <c r="H159" s="161"/>
      <c r="I159" s="162"/>
      <c r="J159" s="183"/>
      <c r="K159" s="542">
        <v>46086</v>
      </c>
      <c r="L159" s="543"/>
      <c r="M159" s="163"/>
      <c r="O159" s="117"/>
      <c r="P159" s="535"/>
      <c r="R159" s="88"/>
      <c r="S159" s="547"/>
      <c r="T159" s="548"/>
      <c r="U159" s="548"/>
      <c r="V159" s="548"/>
      <c r="W159" s="548"/>
      <c r="X159" s="548"/>
      <c r="Y159" s="548"/>
      <c r="Z159" s="549"/>
      <c r="AA159" s="89"/>
    </row>
    <row r="160" spans="3:27" ht="42" x14ac:dyDescent="0.3">
      <c r="C160" s="88"/>
      <c r="D160" s="109">
        <v>4</v>
      </c>
      <c r="E160" s="252" t="s">
        <v>287</v>
      </c>
      <c r="F160" s="188" t="s">
        <v>89</v>
      </c>
      <c r="G160" s="189"/>
      <c r="H160" s="189"/>
      <c r="I160" s="190"/>
      <c r="J160" s="190"/>
      <c r="K160" s="191">
        <f>+L155+1</f>
        <v>46081</v>
      </c>
      <c r="L160" s="191">
        <f>+K160</f>
        <v>46081</v>
      </c>
      <c r="M160" s="192">
        <f t="shared" ref="M160:M162" si="78">-((_xlfn.DAYS(K160,L160)))+1</f>
        <v>1</v>
      </c>
      <c r="O160" s="117"/>
      <c r="P160" s="535"/>
      <c r="R160" s="88"/>
      <c r="S160" s="550"/>
      <c r="T160" s="551"/>
      <c r="U160" s="551"/>
      <c r="V160" s="551"/>
      <c r="W160" s="551"/>
      <c r="X160" s="551"/>
      <c r="Y160" s="551"/>
      <c r="Z160" s="552"/>
      <c r="AA160" s="89"/>
    </row>
    <row r="161" spans="3:27" ht="31.8" thickBot="1" x14ac:dyDescent="0.35">
      <c r="C161" s="88"/>
      <c r="D161" s="109">
        <v>5</v>
      </c>
      <c r="E161" s="193" t="s">
        <v>261</v>
      </c>
      <c r="F161" s="160" t="s">
        <v>89</v>
      </c>
      <c r="G161" s="194"/>
      <c r="H161" s="194"/>
      <c r="I161" s="195"/>
      <c r="J161" s="195"/>
      <c r="K161" s="196">
        <f>+L160+1</f>
        <v>46082</v>
      </c>
      <c r="L161" s="196">
        <f>+K161+5</f>
        <v>46087</v>
      </c>
      <c r="M161" s="197">
        <f t="shared" si="78"/>
        <v>6</v>
      </c>
      <c r="O161" s="117"/>
      <c r="P161" s="535"/>
      <c r="R161" s="88"/>
      <c r="Z161" s="89"/>
      <c r="AA161" s="89"/>
    </row>
    <row r="162" spans="3:27" ht="41.4" customHeight="1" thickBot="1" x14ac:dyDescent="0.35">
      <c r="C162" s="88"/>
      <c r="D162" s="198">
        <v>6</v>
      </c>
      <c r="E162" s="199" t="s">
        <v>286</v>
      </c>
      <c r="F162" s="200" t="s">
        <v>89</v>
      </c>
      <c r="G162" s="201"/>
      <c r="H162" s="201"/>
      <c r="I162" s="202"/>
      <c r="J162" s="202"/>
      <c r="K162" s="203">
        <f>+L161+10</f>
        <v>46097</v>
      </c>
      <c r="L162" s="203">
        <f>+K162+9</f>
        <v>46106</v>
      </c>
      <c r="M162" s="197">
        <f t="shared" si="78"/>
        <v>10</v>
      </c>
      <c r="O162" s="204"/>
      <c r="P162" s="535"/>
      <c r="R162" s="88"/>
      <c r="S162" s="566" t="s">
        <v>262</v>
      </c>
      <c r="T162" s="566"/>
      <c r="U162" s="566"/>
      <c r="V162" s="566"/>
      <c r="W162" s="567"/>
      <c r="X162" s="205">
        <f ca="1">+T6</f>
        <v>46076</v>
      </c>
      <c r="Z162" s="89"/>
      <c r="AA162" s="89"/>
    </row>
    <row r="163" spans="3:27" ht="24" customHeight="1" thickBot="1" x14ac:dyDescent="0.35">
      <c r="C163" s="88"/>
      <c r="G163" s="206">
        <f>+G14+G82+G102</f>
        <v>1.0007000000000001</v>
      </c>
      <c r="H163" s="206">
        <f>+H14+H82+H102</f>
        <v>0</v>
      </c>
      <c r="I163" s="207" t="e">
        <f>+I30+I33+I44+I49+I64+#REF!+#REF!+I84+I91+I94+I104+I110+I117+I125+I131</f>
        <v>#REF!</v>
      </c>
      <c r="J163" s="208"/>
      <c r="K163" s="208"/>
      <c r="L163" s="208"/>
      <c r="P163" s="535"/>
      <c r="R163" s="88"/>
      <c r="S163" s="566" t="s">
        <v>263</v>
      </c>
      <c r="T163" s="566"/>
      <c r="U163" s="566"/>
      <c r="V163" s="566"/>
      <c r="W163" s="567"/>
      <c r="X163" s="209">
        <f ca="1">+X14+X82+X102</f>
        <v>1.5636370774946342</v>
      </c>
      <c r="Y163" s="88"/>
      <c r="Z163" s="89"/>
      <c r="AA163" s="89"/>
    </row>
    <row r="164" spans="3:27" ht="24" customHeight="1" thickBot="1" x14ac:dyDescent="0.35">
      <c r="C164" s="88"/>
      <c r="I164" s="210" t="e">
        <f>+I163/$F$7</f>
        <v>#REF!</v>
      </c>
      <c r="J164" s="208"/>
      <c r="K164" s="208"/>
      <c r="L164" s="208"/>
      <c r="P164" s="535"/>
      <c r="R164" s="88"/>
      <c r="S164" s="566" t="s">
        <v>264</v>
      </c>
      <c r="T164" s="566"/>
      <c r="U164" s="566"/>
      <c r="V164" s="566"/>
      <c r="W164" s="567"/>
      <c r="X164" s="209">
        <f>+H163</f>
        <v>0</v>
      </c>
      <c r="Z164" s="89"/>
      <c r="AA164" s="89"/>
    </row>
    <row r="165" spans="3:27" ht="63" customHeight="1" thickBot="1" x14ac:dyDescent="0.35">
      <c r="C165" s="88"/>
      <c r="E165" s="211"/>
      <c r="I165" s="212" t="e">
        <f>+F7-I163</f>
        <v>#REF!</v>
      </c>
      <c r="P165" s="535"/>
      <c r="R165" s="88"/>
      <c r="S165" s="566" t="s">
        <v>265</v>
      </c>
      <c r="T165" s="566"/>
      <c r="U165" s="566"/>
      <c r="V165" s="566"/>
      <c r="W165" s="567"/>
      <c r="X165" s="209">
        <f ca="1">+X164-X163</f>
        <v>-1.5636370774946342</v>
      </c>
      <c r="Z165" s="89"/>
      <c r="AA165" s="89"/>
    </row>
    <row r="166" spans="3:27" ht="47.4" thickBot="1" x14ac:dyDescent="0.35">
      <c r="C166" s="88"/>
      <c r="E166" s="213" t="s">
        <v>266</v>
      </c>
      <c r="I166" s="556" t="s">
        <v>267</v>
      </c>
      <c r="J166" s="556"/>
      <c r="K166" s="556"/>
      <c r="L166" s="214">
        <f>+L13</f>
        <v>45902</v>
      </c>
      <c r="P166" s="535"/>
      <c r="R166" s="215"/>
      <c r="S166" s="211"/>
      <c r="T166" s="211"/>
      <c r="U166" s="211"/>
      <c r="V166" s="211"/>
      <c r="W166" s="211"/>
      <c r="X166" s="211"/>
      <c r="Y166" s="211"/>
      <c r="Z166" s="216"/>
      <c r="AA166" s="89"/>
    </row>
    <row r="167" spans="3:27" ht="21.6" thickBot="1" x14ac:dyDescent="0.35">
      <c r="C167" s="88"/>
      <c r="I167" s="556" t="s">
        <v>268</v>
      </c>
      <c r="J167" s="556"/>
      <c r="K167" s="556"/>
      <c r="L167" s="214">
        <f>+L160</f>
        <v>46081</v>
      </c>
      <c r="P167" s="535"/>
      <c r="AA167" s="89"/>
    </row>
    <row r="168" spans="3:27" ht="63" customHeight="1" thickBot="1" x14ac:dyDescent="0.35">
      <c r="C168" s="88"/>
      <c r="E168" s="211"/>
      <c r="I168" s="556" t="s">
        <v>269</v>
      </c>
      <c r="J168" s="556"/>
      <c r="K168" s="556"/>
      <c r="L168" s="217">
        <f>ROUND(((L167-L166)/30),0)</f>
        <v>6</v>
      </c>
      <c r="P168" s="535"/>
      <c r="S168" s="557" t="s">
        <v>270</v>
      </c>
      <c r="T168" s="558"/>
      <c r="U168" s="558"/>
      <c r="V168" s="558"/>
      <c r="W168" s="558"/>
      <c r="X168" s="558"/>
      <c r="Y168" s="559"/>
      <c r="AA168" s="89"/>
    </row>
    <row r="169" spans="3:27" ht="46.8" x14ac:dyDescent="0.3">
      <c r="C169" s="88"/>
      <c r="E169" s="213" t="s">
        <v>271</v>
      </c>
      <c r="P169" s="535"/>
      <c r="S169" s="560"/>
      <c r="T169" s="561"/>
      <c r="U169" s="561"/>
      <c r="V169" s="561"/>
      <c r="W169" s="561"/>
      <c r="X169" s="561"/>
      <c r="Y169" s="562"/>
      <c r="AA169" s="89"/>
    </row>
    <row r="170" spans="3:27" x14ac:dyDescent="0.3">
      <c r="C170" s="88"/>
      <c r="P170" s="535"/>
      <c r="S170" s="560"/>
      <c r="T170" s="561"/>
      <c r="U170" s="561"/>
      <c r="V170" s="561"/>
      <c r="W170" s="561"/>
      <c r="X170" s="561"/>
      <c r="Y170" s="562"/>
      <c r="AA170" s="89"/>
    </row>
    <row r="171" spans="3:27" ht="63" customHeight="1" thickBot="1" x14ac:dyDescent="0.35">
      <c r="C171" s="88"/>
      <c r="E171" s="211"/>
      <c r="P171" s="535"/>
      <c r="S171" s="560"/>
      <c r="T171" s="561"/>
      <c r="U171" s="561"/>
      <c r="V171" s="561"/>
      <c r="W171" s="561"/>
      <c r="X171" s="561"/>
      <c r="Y171" s="562"/>
      <c r="AA171" s="89"/>
    </row>
    <row r="172" spans="3:27" ht="46.8" x14ac:dyDescent="0.3">
      <c r="C172" s="88"/>
      <c r="E172" s="213" t="s">
        <v>272</v>
      </c>
      <c r="O172" s="218"/>
      <c r="P172" s="535"/>
      <c r="S172" s="560"/>
      <c r="T172" s="561"/>
      <c r="U172" s="561"/>
      <c r="V172" s="561"/>
      <c r="W172" s="561"/>
      <c r="X172" s="561"/>
      <c r="Y172" s="562"/>
      <c r="AA172" s="89"/>
    </row>
    <row r="173" spans="3:27" x14ac:dyDescent="0.3">
      <c r="C173" s="88"/>
      <c r="P173" s="535"/>
      <c r="S173" s="560"/>
      <c r="T173" s="561"/>
      <c r="U173" s="561"/>
      <c r="V173" s="561"/>
      <c r="W173" s="561"/>
      <c r="X173" s="561"/>
      <c r="Y173" s="562"/>
      <c r="AA173" s="89"/>
    </row>
    <row r="174" spans="3:27" ht="16.2" thickBot="1" x14ac:dyDescent="0.35">
      <c r="C174" s="88"/>
      <c r="P174" s="536"/>
      <c r="S174" s="563"/>
      <c r="T174" s="564"/>
      <c r="U174" s="564"/>
      <c r="V174" s="564"/>
      <c r="W174" s="564"/>
      <c r="X174" s="564"/>
      <c r="Y174" s="565"/>
      <c r="AA174" s="89"/>
    </row>
    <row r="175" spans="3:27" ht="16.2" thickBot="1" x14ac:dyDescent="0.35">
      <c r="C175" s="215"/>
      <c r="D175" s="219"/>
      <c r="E175" s="211"/>
      <c r="F175" s="211"/>
      <c r="G175" s="219"/>
      <c r="H175" s="219"/>
      <c r="I175" s="211"/>
      <c r="J175" s="211"/>
      <c r="K175" s="211"/>
      <c r="L175" s="211"/>
      <c r="M175" s="211"/>
      <c r="N175" s="211"/>
      <c r="O175" s="211"/>
      <c r="P175" s="211"/>
      <c r="Q175" s="211"/>
      <c r="R175" s="211"/>
      <c r="S175" s="211"/>
      <c r="T175" s="211"/>
      <c r="U175" s="211"/>
      <c r="V175" s="211"/>
      <c r="W175" s="211"/>
      <c r="X175" s="211"/>
      <c r="Y175" s="211"/>
      <c r="Z175" s="211"/>
      <c r="AA175" s="216"/>
    </row>
    <row r="176" spans="3:27" ht="10.5" customHeight="1" x14ac:dyDescent="0.3"/>
  </sheetData>
  <autoFilter ref="D9:M9" xr:uid="{A9C796CC-2A15-40E1-A3EC-F52E12441051}"/>
  <mergeCells count="33">
    <mergeCell ref="K149:L149"/>
    <mergeCell ref="S168:Y174"/>
    <mergeCell ref="S139:Z140"/>
    <mergeCell ref="I168:K168"/>
    <mergeCell ref="I167:K167"/>
    <mergeCell ref="S162:W162"/>
    <mergeCell ref="S163:W163"/>
    <mergeCell ref="S164:W164"/>
    <mergeCell ref="S165:W165"/>
    <mergeCell ref="K139:L139"/>
    <mergeCell ref="K159:L159"/>
    <mergeCell ref="K78:L78"/>
    <mergeCell ref="S78:Z81"/>
    <mergeCell ref="K98:L98"/>
    <mergeCell ref="S98:Z101"/>
    <mergeCell ref="K130:L130"/>
    <mergeCell ref="S130:Z131"/>
    <mergeCell ref="D4:M5"/>
    <mergeCell ref="P4:P174"/>
    <mergeCell ref="S4:Z4"/>
    <mergeCell ref="S5:S6"/>
    <mergeCell ref="U5:U6"/>
    <mergeCell ref="V5:V6"/>
    <mergeCell ref="W5:W6"/>
    <mergeCell ref="X5:X6"/>
    <mergeCell ref="Y5:Y6"/>
    <mergeCell ref="Z5:Z6"/>
    <mergeCell ref="K60:L60"/>
    <mergeCell ref="S60:Z63"/>
    <mergeCell ref="I67:I69"/>
    <mergeCell ref="S149:Z160"/>
    <mergeCell ref="S9:Z13"/>
    <mergeCell ref="I166:K166"/>
  </mergeCells>
  <phoneticPr fontId="32" type="noConversion"/>
  <conditionalFormatting sqref="L168">
    <cfRule type="cellIs" dxfId="59" priority="17" operator="greaterThan">
      <formula>7</formula>
    </cfRule>
  </conditionalFormatting>
  <conditionalFormatting sqref="V15:V59">
    <cfRule type="cellIs" dxfId="58" priority="3" operator="greaterThan">
      <formula>#REF!</formula>
    </cfRule>
  </conditionalFormatting>
  <conditionalFormatting sqref="V64:V77">
    <cfRule type="cellIs" dxfId="57" priority="15" operator="greaterThan">
      <formula>#REF!</formula>
    </cfRule>
  </conditionalFormatting>
  <conditionalFormatting sqref="V84:V97">
    <cfRule type="cellIs" dxfId="56" priority="14" operator="greaterThan">
      <formula>#REF!</formula>
    </cfRule>
  </conditionalFormatting>
  <conditionalFormatting sqref="V104:V129">
    <cfRule type="cellIs" dxfId="55" priority="6" operator="greaterThan">
      <formula>#REF!</formula>
    </cfRule>
  </conditionalFormatting>
  <conditionalFormatting sqref="V132:V138">
    <cfRule type="cellIs" dxfId="54" priority="12" operator="greaterThan">
      <formula>#REF!</formula>
    </cfRule>
  </conditionalFormatting>
  <conditionalFormatting sqref="V141">
    <cfRule type="cellIs" dxfId="53" priority="10" operator="greaterThan">
      <formula>#REF!</formula>
    </cfRule>
  </conditionalFormatting>
  <conditionalFormatting sqref="V143:V148">
    <cfRule type="cellIs" dxfId="52" priority="8" operator="greaterThan">
      <formula>#REF!</formula>
    </cfRule>
  </conditionalFormatting>
  <conditionalFormatting sqref="V158">
    <cfRule type="cellIs" dxfId="51" priority="2" operator="greaterThan">
      <formula>#REF!</formula>
    </cfRule>
  </conditionalFormatting>
  <conditionalFormatting sqref="Y5:Z6 Y64:Z77">
    <cfRule type="cellIs" dxfId="50" priority="16" operator="lessThan">
      <formula>0</formula>
    </cfRule>
  </conditionalFormatting>
  <conditionalFormatting sqref="Y15:Z59">
    <cfRule type="cellIs" dxfId="49" priority="4" operator="lessThan">
      <formula>0</formula>
    </cfRule>
  </conditionalFormatting>
  <conditionalFormatting sqref="Y84:Z97">
    <cfRule type="cellIs" dxfId="48" priority="13" operator="lessThan">
      <formula>0</formula>
    </cfRule>
  </conditionalFormatting>
  <conditionalFormatting sqref="Y104:Z129">
    <cfRule type="cellIs" dxfId="47" priority="5" operator="lessThan">
      <formula>0</formula>
    </cfRule>
  </conditionalFormatting>
  <conditionalFormatting sqref="Y132:Z138">
    <cfRule type="cellIs" dxfId="46" priority="11" operator="lessThan">
      <formula>0</formula>
    </cfRule>
  </conditionalFormatting>
  <conditionalFormatting sqref="Y141:Z141">
    <cfRule type="cellIs" dxfId="45" priority="9" operator="lessThan">
      <formula>0</formula>
    </cfRule>
  </conditionalFormatting>
  <conditionalFormatting sqref="Y143:Z148">
    <cfRule type="cellIs" dxfId="44" priority="7" operator="lessThan">
      <formula>0</formula>
    </cfRule>
  </conditionalFormatting>
  <conditionalFormatting sqref="Y158:Z158">
    <cfRule type="cellIs" dxfId="43" priority="1" operator="lessThan">
      <formula>0</formula>
    </cfRule>
  </conditionalFormatting>
  <printOptions horizontalCentered="1" verticalCentered="1"/>
  <pageMargins left="0.39370078740157483" right="0.39370078740157483" top="0.39370078740157483" bottom="0.39370078740157483" header="0.31496062992125984" footer="0.31496062992125984"/>
  <pageSetup scale="17"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F5198F-DECE-4EE5-9690-B179A60C927F}">
  <sheetPr>
    <tabColor rgb="FF92D050"/>
    <pageSetUpPr fitToPage="1"/>
  </sheetPr>
  <dimension ref="A1:AU1048576"/>
  <sheetViews>
    <sheetView view="pageBreakPreview" topLeftCell="C1" zoomScale="70" zoomScaleNormal="70" zoomScaleSheetLayoutView="70" workbookViewId="0">
      <pane xSplit="4" ySplit="9" topLeftCell="I136" activePane="bottomRight" state="frozen"/>
      <selection activeCell="C1" sqref="C1"/>
      <selection pane="topRight" activeCell="G1" sqref="G1"/>
      <selection pane="bottomLeft" activeCell="C10" sqref="C10"/>
      <selection pane="bottomRight" activeCell="Q149" sqref="Q149:Q150"/>
    </sheetView>
  </sheetViews>
  <sheetFormatPr baseColWidth="10" defaultColWidth="11" defaultRowHeight="15.6" x14ac:dyDescent="0.3"/>
  <cols>
    <col min="1" max="2" width="10.69921875" style="82" hidden="1" customWidth="1"/>
    <col min="3" max="3" width="2.5" style="82" customWidth="1"/>
    <col min="4" max="4" width="3.5" style="82" customWidth="1"/>
    <col min="5" max="5" width="8.3984375" style="83" customWidth="1"/>
    <col min="6" max="6" width="95.69921875" style="82" customWidth="1"/>
    <col min="7" max="7" width="35" style="82" customWidth="1"/>
    <col min="8" max="8" width="15.59765625" style="83" customWidth="1"/>
    <col min="9" max="9" width="17.09765625" style="83" customWidth="1"/>
    <col min="10" max="10" width="14.69921875" style="83" customWidth="1"/>
    <col min="11" max="11" width="17.19921875" style="82" customWidth="1"/>
    <col min="12" max="12" width="21" style="275" hidden="1" customWidth="1"/>
    <col min="13" max="13" width="16.8984375" style="82" customWidth="1"/>
    <col min="14" max="14" width="16" style="82" customWidth="1"/>
    <col min="15" max="15" width="17.59765625" style="82" customWidth="1"/>
    <col min="16" max="16" width="14.69921875" style="82" customWidth="1"/>
    <col min="17" max="17" width="10.09765625" style="82" customWidth="1"/>
    <col min="18" max="18" width="1.8984375" style="82" customWidth="1"/>
    <col min="19" max="21" width="2.19921875" style="82" customWidth="1"/>
    <col min="22" max="22" width="13.69921875" style="82" customWidth="1"/>
    <col min="23" max="23" width="14.8984375" style="82" customWidth="1"/>
    <col min="24" max="25" width="14.8984375" style="82" hidden="1" customWidth="1"/>
    <col min="26" max="26" width="14.8984375" style="82" customWidth="1"/>
    <col min="27" max="27" width="18.5" style="82" customWidth="1"/>
    <col min="28" max="28" width="13.5" style="82" customWidth="1"/>
    <col min="29" max="29" width="12.59765625" style="82" customWidth="1"/>
    <col min="30" max="30" width="16.59765625" style="82" customWidth="1"/>
    <col min="31" max="31" width="14.19921875" style="82" customWidth="1"/>
    <col min="32" max="32" width="13.09765625" style="82" hidden="1" customWidth="1"/>
    <col min="33" max="33" width="2.59765625" style="82" customWidth="1"/>
    <col min="34" max="34" width="2" style="82" customWidth="1"/>
    <col min="35" max="35" width="4" style="82" customWidth="1"/>
    <col min="36" max="39" width="13.8984375" style="82" customWidth="1"/>
    <col min="40" max="40" width="11" style="82"/>
    <col min="41" max="41" width="16.69921875" style="82" bestFit="1" customWidth="1"/>
    <col min="42" max="42" width="11.19921875" style="82" bestFit="1" customWidth="1"/>
    <col min="43" max="43" width="16.69921875" style="82" bestFit="1" customWidth="1"/>
    <col min="44" max="44" width="15.19921875" style="82" customWidth="1"/>
    <col min="45" max="46" width="11" style="82"/>
    <col min="47" max="47" width="11.19921875" style="82" bestFit="1" customWidth="1"/>
    <col min="48" max="16384" width="11" style="82"/>
  </cols>
  <sheetData>
    <row r="1" spans="4:46" s="423" customFormat="1" ht="40.5" customHeight="1" x14ac:dyDescent="0.3">
      <c r="E1" s="423">
        <v>1</v>
      </c>
      <c r="F1" s="423">
        <v>2</v>
      </c>
      <c r="G1" s="423">
        <v>3</v>
      </c>
      <c r="H1" s="423">
        <v>4</v>
      </c>
      <c r="I1" s="423">
        <v>5</v>
      </c>
      <c r="J1" s="423">
        <v>6</v>
      </c>
      <c r="K1" s="423">
        <v>7</v>
      </c>
      <c r="L1" s="423">
        <v>8</v>
      </c>
      <c r="M1" s="423">
        <v>9</v>
      </c>
      <c r="N1" s="423">
        <v>10</v>
      </c>
      <c r="O1" s="423">
        <v>11</v>
      </c>
      <c r="P1" s="423">
        <v>12</v>
      </c>
      <c r="Q1" s="423">
        <v>13</v>
      </c>
      <c r="AD1" s="424">
        <v>0.16633523469414199</v>
      </c>
    </row>
    <row r="2" spans="4:46" ht="12" customHeight="1" thickBot="1" x14ac:dyDescent="0.35"/>
    <row r="3" spans="4:46" ht="16.2" thickBot="1" x14ac:dyDescent="0.35">
      <c r="D3" s="84"/>
      <c r="E3" s="85"/>
      <c r="F3" s="86"/>
      <c r="G3" s="86"/>
      <c r="H3" s="85"/>
      <c r="I3" s="85"/>
      <c r="J3" s="85"/>
      <c r="K3" s="86"/>
      <c r="L3" s="276"/>
      <c r="M3" s="86"/>
      <c r="N3" s="86"/>
      <c r="O3" s="86"/>
      <c r="P3" s="86"/>
      <c r="Q3" s="86"/>
      <c r="R3" s="86"/>
      <c r="S3" s="86"/>
      <c r="T3" s="86"/>
      <c r="U3" s="86"/>
      <c r="V3" s="86"/>
      <c r="W3" s="86"/>
      <c r="X3" s="86"/>
      <c r="Y3" s="86"/>
      <c r="Z3" s="86"/>
      <c r="AA3" s="86"/>
      <c r="AB3" s="86"/>
      <c r="AC3" s="86"/>
      <c r="AD3" s="86"/>
      <c r="AE3" s="86"/>
      <c r="AF3" s="86"/>
      <c r="AG3" s="87"/>
    </row>
    <row r="4" spans="4:46" ht="23.4" x14ac:dyDescent="0.3">
      <c r="D4" s="88"/>
      <c r="E4" s="532" t="s">
        <v>62</v>
      </c>
      <c r="F4" s="532"/>
      <c r="G4" s="532"/>
      <c r="H4" s="532"/>
      <c r="I4" s="532"/>
      <c r="J4" s="532"/>
      <c r="K4" s="532"/>
      <c r="L4" s="532"/>
      <c r="M4" s="532"/>
      <c r="N4" s="532"/>
      <c r="O4" s="532"/>
      <c r="P4" s="532"/>
      <c r="Q4" s="532"/>
      <c r="S4" s="534"/>
      <c r="U4" s="84"/>
      <c r="V4" s="537" t="s">
        <v>313</v>
      </c>
      <c r="W4" s="537"/>
      <c r="X4" s="537"/>
      <c r="Y4" s="537"/>
      <c r="Z4" s="537"/>
      <c r="AA4" s="537"/>
      <c r="AB4" s="537"/>
      <c r="AC4" s="537"/>
      <c r="AD4" s="537"/>
      <c r="AE4" s="537"/>
      <c r="AF4" s="538"/>
      <c r="AG4" s="89"/>
    </row>
    <row r="5" spans="4:46" ht="49.5" customHeight="1" thickBot="1" x14ac:dyDescent="0.35">
      <c r="D5" s="88"/>
      <c r="E5" s="533"/>
      <c r="F5" s="533"/>
      <c r="G5" s="533"/>
      <c r="H5" s="533"/>
      <c r="I5" s="533"/>
      <c r="J5" s="533"/>
      <c r="K5" s="533"/>
      <c r="L5" s="533"/>
      <c r="M5" s="533"/>
      <c r="N5" s="533"/>
      <c r="O5" s="533"/>
      <c r="P5" s="533"/>
      <c r="Q5" s="533"/>
      <c r="S5" s="535"/>
      <c r="U5" s="88"/>
      <c r="V5" s="539" t="s">
        <v>63</v>
      </c>
      <c r="W5" s="91" t="s">
        <v>64</v>
      </c>
      <c r="X5" s="392"/>
      <c r="Y5" s="392"/>
      <c r="Z5" s="539" t="s">
        <v>65</v>
      </c>
      <c r="AA5" s="595" t="s">
        <v>314</v>
      </c>
      <c r="AB5" s="539" t="s">
        <v>66</v>
      </c>
      <c r="AC5" s="540" t="s">
        <v>67</v>
      </c>
      <c r="AD5" s="539" t="s">
        <v>68</v>
      </c>
      <c r="AE5" s="539" t="s">
        <v>69</v>
      </c>
      <c r="AF5" s="541" t="s">
        <v>70</v>
      </c>
      <c r="AG5" s="89"/>
    </row>
    <row r="6" spans="4:46" ht="24.75" customHeight="1" thickBot="1" x14ac:dyDescent="0.35">
      <c r="D6" s="88"/>
      <c r="S6" s="535"/>
      <c r="U6" s="88"/>
      <c r="V6" s="539"/>
      <c r="W6" s="385">
        <v>46013</v>
      </c>
      <c r="X6" s="393"/>
      <c r="Y6" s="393"/>
      <c r="Z6" s="539"/>
      <c r="AA6" s="596"/>
      <c r="AB6" s="539"/>
      <c r="AC6" s="540"/>
      <c r="AD6" s="539"/>
      <c r="AE6" s="539"/>
      <c r="AF6" s="541"/>
      <c r="AG6" s="89"/>
    </row>
    <row r="7" spans="4:46" ht="24" thickBot="1" x14ac:dyDescent="0.5">
      <c r="D7" s="88"/>
      <c r="F7" s="93" t="s">
        <v>71</v>
      </c>
      <c r="G7" s="94">
        <f>+'PPTO CONSUL - ANEXO 12'!G39</f>
        <v>683748240</v>
      </c>
      <c r="P7" s="406" t="s">
        <v>358</v>
      </c>
      <c r="S7" s="535"/>
      <c r="U7" s="88"/>
      <c r="AF7" s="89"/>
      <c r="AG7" s="89"/>
    </row>
    <row r="8" spans="4:46" ht="6" customHeight="1" thickBot="1" x14ac:dyDescent="0.35">
      <c r="D8" s="88"/>
      <c r="S8" s="535"/>
      <c r="U8" s="88"/>
      <c r="AF8" s="89"/>
      <c r="AG8" s="89"/>
    </row>
    <row r="9" spans="4:46" ht="35.25" customHeight="1" thickBot="1" x14ac:dyDescent="0.35">
      <c r="D9" s="88"/>
      <c r="E9" s="95" t="s">
        <v>72</v>
      </c>
      <c r="F9" s="96" t="s">
        <v>2</v>
      </c>
      <c r="G9" s="97" t="s">
        <v>73</v>
      </c>
      <c r="H9" s="400" t="s">
        <v>74</v>
      </c>
      <c r="I9" s="400" t="s">
        <v>326</v>
      </c>
      <c r="J9" s="400" t="s">
        <v>75</v>
      </c>
      <c r="K9" s="401" t="s">
        <v>327</v>
      </c>
      <c r="L9" s="401" t="s">
        <v>289</v>
      </c>
      <c r="M9" s="401" t="s">
        <v>76</v>
      </c>
      <c r="N9" s="401" t="s">
        <v>77</v>
      </c>
      <c r="O9" s="97" t="s">
        <v>78</v>
      </c>
      <c r="P9" s="97" t="s">
        <v>79</v>
      </c>
      <c r="Q9" s="98" t="s">
        <v>80</v>
      </c>
      <c r="S9" s="535"/>
      <c r="U9" s="88"/>
      <c r="V9" s="300"/>
      <c r="W9" s="301"/>
      <c r="X9" s="394"/>
      <c r="Y9" s="394"/>
      <c r="Z9" s="301"/>
      <c r="AA9" s="301"/>
      <c r="AB9" s="301"/>
      <c r="AC9" s="301"/>
      <c r="AD9" s="301"/>
      <c r="AE9" s="301"/>
      <c r="AF9" s="355" t="s">
        <v>70</v>
      </c>
      <c r="AG9" s="89"/>
      <c r="AQ9" s="336" t="s">
        <v>303</v>
      </c>
    </row>
    <row r="10" spans="4:46" ht="21" x14ac:dyDescent="0.3">
      <c r="D10" s="88"/>
      <c r="E10" s="100">
        <v>0</v>
      </c>
      <c r="F10" s="101" t="s">
        <v>82</v>
      </c>
      <c r="G10" s="102" t="s">
        <v>83</v>
      </c>
      <c r="H10" s="103"/>
      <c r="I10" s="103"/>
      <c r="J10" s="103"/>
      <c r="K10" s="104"/>
      <c r="L10" s="277"/>
      <c r="M10" s="402"/>
      <c r="N10" s="104"/>
      <c r="O10" s="105">
        <v>45884</v>
      </c>
      <c r="P10" s="106">
        <f>+O10</f>
        <v>45884</v>
      </c>
      <c r="Q10" s="107">
        <f t="shared" ref="Q10:Q148" si="0">-((_xlfn.DAYS(O10,P10)))+1</f>
        <v>1</v>
      </c>
      <c r="S10" s="535"/>
      <c r="U10" s="88"/>
      <c r="V10" s="302"/>
      <c r="W10" s="303"/>
      <c r="Z10" s="303"/>
      <c r="AA10" s="303"/>
      <c r="AB10" s="303"/>
      <c r="AC10" s="303"/>
      <c r="AD10" s="303"/>
      <c r="AE10" s="303"/>
      <c r="AF10" s="304"/>
      <c r="AG10" s="89"/>
      <c r="AJ10" s="325"/>
      <c r="AK10" s="325"/>
      <c r="AL10" s="325"/>
      <c r="AM10" s="325"/>
      <c r="AO10" s="332" t="s">
        <v>84</v>
      </c>
      <c r="AP10" s="333" t="b">
        <f t="shared" ref="AP10:AP23" si="1">EXACT(K10,AO10)</f>
        <v>0</v>
      </c>
      <c r="AQ10" s="329" t="s">
        <v>84</v>
      </c>
      <c r="AT10" s="82">
        <v>0</v>
      </c>
    </row>
    <row r="11" spans="4:46" ht="21" x14ac:dyDescent="0.3">
      <c r="D11" s="88"/>
      <c r="E11" s="109">
        <v>0</v>
      </c>
      <c r="F11" s="101" t="s">
        <v>85</v>
      </c>
      <c r="G11" s="102" t="s">
        <v>83</v>
      </c>
      <c r="H11" s="103"/>
      <c r="I11" s="103"/>
      <c r="J11" s="103"/>
      <c r="K11" s="104"/>
      <c r="L11" s="277"/>
      <c r="M11" s="402"/>
      <c r="N11" s="104"/>
      <c r="O11" s="105">
        <v>45889</v>
      </c>
      <c r="P11" s="106">
        <f>+O11</f>
        <v>45889</v>
      </c>
      <c r="Q11" s="107">
        <f t="shared" si="0"/>
        <v>1</v>
      </c>
      <c r="S11" s="535"/>
      <c r="U11" s="88"/>
      <c r="V11" s="302"/>
      <c r="W11" s="303"/>
      <c r="Z11" s="303"/>
      <c r="AA11" s="303"/>
      <c r="AB11" s="303"/>
      <c r="AC11" s="303"/>
      <c r="AD11" s="303"/>
      <c r="AE11" s="303"/>
      <c r="AF11" s="304"/>
      <c r="AG11" s="89"/>
      <c r="AJ11" s="325"/>
      <c r="AK11" s="325"/>
      <c r="AL11" s="325"/>
      <c r="AM11" s="325"/>
      <c r="AO11" s="332" t="s">
        <v>84</v>
      </c>
      <c r="AP11" s="333" t="b">
        <f t="shared" si="1"/>
        <v>0</v>
      </c>
      <c r="AQ11" s="329" t="s">
        <v>84</v>
      </c>
      <c r="AT11" s="82">
        <v>0</v>
      </c>
    </row>
    <row r="12" spans="4:46" x14ac:dyDescent="0.3">
      <c r="D12" s="88"/>
      <c r="E12" s="109">
        <v>0</v>
      </c>
      <c r="F12" s="111" t="s">
        <v>86</v>
      </c>
      <c r="G12" s="112" t="s">
        <v>87</v>
      </c>
      <c r="H12" s="113"/>
      <c r="I12" s="113"/>
      <c r="J12" s="113"/>
      <c r="K12" s="114"/>
      <c r="L12" s="278"/>
      <c r="M12" s="403"/>
      <c r="N12" s="114"/>
      <c r="O12" s="115">
        <f>+P11+1</f>
        <v>45890</v>
      </c>
      <c r="P12" s="115">
        <f>+O12+7</f>
        <v>45897</v>
      </c>
      <c r="Q12" s="116">
        <f t="shared" si="0"/>
        <v>8</v>
      </c>
      <c r="S12" s="535"/>
      <c r="U12" s="88"/>
      <c r="V12" s="302"/>
      <c r="W12" s="303"/>
      <c r="Z12" s="303"/>
      <c r="AA12" s="303"/>
      <c r="AB12" s="303"/>
      <c r="AC12" s="303"/>
      <c r="AD12" s="303"/>
      <c r="AE12" s="303"/>
      <c r="AF12" s="304"/>
      <c r="AG12" s="89"/>
      <c r="AJ12" s="325"/>
      <c r="AK12" s="325"/>
      <c r="AL12" s="325"/>
      <c r="AM12" s="325"/>
      <c r="AO12" s="332" t="s">
        <v>84</v>
      </c>
      <c r="AP12" s="333" t="b">
        <f t="shared" si="1"/>
        <v>0</v>
      </c>
      <c r="AQ12" s="329" t="s">
        <v>84</v>
      </c>
      <c r="AT12" s="82">
        <v>0</v>
      </c>
    </row>
    <row r="13" spans="4:46" ht="23.4" x14ac:dyDescent="0.3">
      <c r="D13" s="88"/>
      <c r="E13" s="109">
        <v>0</v>
      </c>
      <c r="F13" s="111" t="s">
        <v>88</v>
      </c>
      <c r="G13" s="112" t="s">
        <v>89</v>
      </c>
      <c r="H13" s="113"/>
      <c r="I13" s="113"/>
      <c r="J13" s="113"/>
      <c r="K13" s="114"/>
      <c r="L13" s="278"/>
      <c r="M13" s="403"/>
      <c r="N13" s="114"/>
      <c r="O13" s="118">
        <f>+P12+5</f>
        <v>45902</v>
      </c>
      <c r="P13" s="119">
        <f>+O13</f>
        <v>45902</v>
      </c>
      <c r="Q13" s="116">
        <f t="shared" si="0"/>
        <v>1</v>
      </c>
      <c r="S13" s="535"/>
      <c r="U13" s="88"/>
      <c r="V13" s="589" t="s">
        <v>293</v>
      </c>
      <c r="W13" s="590"/>
      <c r="X13" s="590"/>
      <c r="Y13" s="590"/>
      <c r="Z13" s="590"/>
      <c r="AA13" s="590"/>
      <c r="AB13" s="590"/>
      <c r="AC13" s="591"/>
      <c r="AD13" s="131">
        <f>AD14+AD77+AD97</f>
        <v>0.7427177541100396</v>
      </c>
      <c r="AE13" s="131">
        <f>AE14+AE77+AE97</f>
        <v>-0.36974715320905527</v>
      </c>
      <c r="AF13" s="132"/>
      <c r="AG13" s="89"/>
      <c r="AJ13" s="407">
        <f>I14-J14</f>
        <v>9.0488103194240055E-2</v>
      </c>
      <c r="AK13" s="325"/>
      <c r="AL13" s="325"/>
      <c r="AM13" s="325"/>
      <c r="AO13" s="332" t="s">
        <v>84</v>
      </c>
      <c r="AP13" s="333" t="b">
        <f t="shared" si="1"/>
        <v>0</v>
      </c>
      <c r="AQ13" s="329" t="s">
        <v>84</v>
      </c>
      <c r="AT13" s="82">
        <v>0</v>
      </c>
    </row>
    <row r="14" spans="4:46" s="128" customFormat="1" ht="23.4" x14ac:dyDescent="0.3">
      <c r="D14" s="120"/>
      <c r="E14" s="121">
        <v>1</v>
      </c>
      <c r="F14" s="122" t="s">
        <v>16</v>
      </c>
      <c r="G14" s="123"/>
      <c r="H14" s="124">
        <f>+H31+H34+H44+H49+H52+H55+H62</f>
        <v>0.46345870409522433</v>
      </c>
      <c r="I14" s="124">
        <f>+I31+I34+I44+I49+I52+I55+I62</f>
        <v>0.46345870409522433</v>
      </c>
      <c r="J14" s="124">
        <f>+J31+J34+J44+J49+J52+J55+J62</f>
        <v>0.37297060090098427</v>
      </c>
      <c r="K14" s="254">
        <f>+K31+K34+K44+K49+K52+K55+K62</f>
        <v>316889075</v>
      </c>
      <c r="L14" s="279">
        <f>+'PPTO CONSUL - ANEXO 12'!H5-K14</f>
        <v>0</v>
      </c>
      <c r="M14" s="254">
        <f>+M31+M34+M44+M49+M52+M55+M62</f>
        <v>316889075</v>
      </c>
      <c r="N14" s="254">
        <f>+N31+N34+N44+N49+N52+N55+N62</f>
        <v>255017994</v>
      </c>
      <c r="O14" s="328">
        <f>MIN(O15:O30)</f>
        <v>45904</v>
      </c>
      <c r="P14" s="328">
        <f>MAX(P15:P30)</f>
        <v>45950</v>
      </c>
      <c r="Q14" s="127"/>
      <c r="S14" s="535"/>
      <c r="U14" s="120"/>
      <c r="V14" s="589" t="s">
        <v>294</v>
      </c>
      <c r="W14" s="590"/>
      <c r="X14" s="590"/>
      <c r="Y14" s="590"/>
      <c r="Z14" s="590"/>
      <c r="AA14" s="590"/>
      <c r="AB14" s="590"/>
      <c r="AC14" s="591"/>
      <c r="AD14" s="131">
        <f>SUM(AD15:AD72)</f>
        <v>0.46345870409522438</v>
      </c>
      <c r="AE14" s="131">
        <f>SUM(AE15:AE72)</f>
        <v>-9.0488103194240055E-2</v>
      </c>
      <c r="AF14" s="131"/>
      <c r="AG14" s="133"/>
      <c r="AJ14" s="326"/>
      <c r="AK14" s="325"/>
      <c r="AL14" s="326"/>
      <c r="AM14" s="325"/>
      <c r="AO14" s="334">
        <v>316889075</v>
      </c>
      <c r="AP14" s="333" t="b">
        <f t="shared" si="1"/>
        <v>1</v>
      </c>
      <c r="AQ14" s="330">
        <v>316889075</v>
      </c>
      <c r="AR14" s="337">
        <f>+AO14-AQ14</f>
        <v>0</v>
      </c>
      <c r="AT14" s="128">
        <v>1</v>
      </c>
    </row>
    <row r="15" spans="4:46" x14ac:dyDescent="0.3">
      <c r="D15" s="88"/>
      <c r="E15" s="109" t="s">
        <v>90</v>
      </c>
      <c r="F15" s="134" t="s">
        <v>91</v>
      </c>
      <c r="G15" s="112" t="s">
        <v>92</v>
      </c>
      <c r="H15" s="113"/>
      <c r="I15" s="113"/>
      <c r="J15" s="113"/>
      <c r="K15" s="114"/>
      <c r="L15" s="278"/>
      <c r="M15" s="403"/>
      <c r="N15" s="114"/>
      <c r="O15" s="115">
        <f>+$P$13+2</f>
        <v>45904</v>
      </c>
      <c r="P15" s="115">
        <f>+O15+1</f>
        <v>45905</v>
      </c>
      <c r="Q15" s="116">
        <f t="shared" ref="Q15:Q72" si="2">-((_xlfn.DAYS(O15,P15)))</f>
        <v>1</v>
      </c>
      <c r="S15" s="535"/>
      <c r="U15" s="88"/>
      <c r="V15" s="341">
        <f t="shared" ref="V15:V57" si="3">O15</f>
        <v>45904</v>
      </c>
      <c r="W15" s="342">
        <f>$W$6</f>
        <v>46013</v>
      </c>
      <c r="X15" s="395">
        <f t="shared" ref="X15:X57" si="4">IF(W15-V15&gt;Q15,Q15,W15-V15)</f>
        <v>1</v>
      </c>
      <c r="Y15" s="395">
        <f t="shared" ref="Y15:Y57" si="5">IF(X15&lt;0,0,X15)</f>
        <v>1</v>
      </c>
      <c r="Z15" s="350">
        <v>45903</v>
      </c>
      <c r="AA15" s="350" t="s">
        <v>312</v>
      </c>
      <c r="AB15" s="344"/>
      <c r="AC15" s="344"/>
      <c r="AD15" s="345"/>
      <c r="AE15" s="346"/>
      <c r="AF15" s="347" t="e">
        <f>Q15-#REF!</f>
        <v>#REF!</v>
      </c>
      <c r="AG15" s="89"/>
      <c r="AJ15" s="325"/>
      <c r="AK15" s="325"/>
      <c r="AL15" s="325"/>
      <c r="AM15" s="325"/>
      <c r="AO15" s="332" t="s">
        <v>84</v>
      </c>
      <c r="AP15" s="333" t="b">
        <f t="shared" si="1"/>
        <v>0</v>
      </c>
      <c r="AQ15" s="329" t="s">
        <v>84</v>
      </c>
      <c r="AR15" s="337"/>
      <c r="AT15" s="82" t="s">
        <v>90</v>
      </c>
    </row>
    <row r="16" spans="4:46" x14ac:dyDescent="0.3">
      <c r="D16" s="88"/>
      <c r="E16" s="109" t="s">
        <v>90</v>
      </c>
      <c r="F16" s="134" t="s">
        <v>93</v>
      </c>
      <c r="G16" s="112" t="s">
        <v>94</v>
      </c>
      <c r="H16" s="113"/>
      <c r="I16" s="113"/>
      <c r="J16" s="113"/>
      <c r="K16" s="114"/>
      <c r="L16" s="278"/>
      <c r="M16" s="403"/>
      <c r="N16" s="114"/>
      <c r="O16" s="115">
        <f>+P15</f>
        <v>45905</v>
      </c>
      <c r="P16" s="115">
        <f>+O16+5</f>
        <v>45910</v>
      </c>
      <c r="Q16" s="116">
        <f t="shared" si="2"/>
        <v>5</v>
      </c>
      <c r="S16" s="535"/>
      <c r="U16" s="88"/>
      <c r="V16" s="341">
        <f t="shared" si="3"/>
        <v>45905</v>
      </c>
      <c r="W16" s="342">
        <f t="shared" ref="W16:W72" si="6">$W$6</f>
        <v>46013</v>
      </c>
      <c r="X16" s="395">
        <f t="shared" si="4"/>
        <v>5</v>
      </c>
      <c r="Y16" s="395">
        <f t="shared" si="5"/>
        <v>5</v>
      </c>
      <c r="Z16" s="350">
        <v>45908</v>
      </c>
      <c r="AA16" s="350" t="s">
        <v>319</v>
      </c>
      <c r="AB16" s="344"/>
      <c r="AC16" s="344"/>
      <c r="AD16" s="345"/>
      <c r="AE16" s="346"/>
      <c r="AF16" s="347" t="e">
        <f>Q16-#REF!</f>
        <v>#REF!</v>
      </c>
      <c r="AG16" s="89"/>
      <c r="AJ16" s="325"/>
      <c r="AK16" s="325"/>
      <c r="AL16" s="325"/>
      <c r="AM16" s="325"/>
      <c r="AO16" s="332" t="s">
        <v>84</v>
      </c>
      <c r="AP16" s="333" t="b">
        <f t="shared" si="1"/>
        <v>0</v>
      </c>
      <c r="AQ16" s="329" t="s">
        <v>84</v>
      </c>
      <c r="AR16" s="337"/>
      <c r="AT16" s="82" t="s">
        <v>90</v>
      </c>
    </row>
    <row r="17" spans="4:47" x14ac:dyDescent="0.3">
      <c r="D17" s="88"/>
      <c r="E17" s="109" t="s">
        <v>90</v>
      </c>
      <c r="F17" s="134" t="s">
        <v>95</v>
      </c>
      <c r="G17" s="112" t="s">
        <v>92</v>
      </c>
      <c r="H17" s="113"/>
      <c r="I17" s="113"/>
      <c r="J17" s="113"/>
      <c r="K17" s="114"/>
      <c r="L17" s="278"/>
      <c r="M17" s="403"/>
      <c r="N17" s="114"/>
      <c r="O17" s="115">
        <f>+P16</f>
        <v>45910</v>
      </c>
      <c r="P17" s="115">
        <f>+O17+4</f>
        <v>45914</v>
      </c>
      <c r="Q17" s="116">
        <f t="shared" si="2"/>
        <v>4</v>
      </c>
      <c r="S17" s="535"/>
      <c r="U17" s="88"/>
      <c r="V17" s="341">
        <f t="shared" si="3"/>
        <v>45910</v>
      </c>
      <c r="W17" s="342">
        <f t="shared" si="6"/>
        <v>46013</v>
      </c>
      <c r="X17" s="395">
        <f t="shared" si="4"/>
        <v>4</v>
      </c>
      <c r="Y17" s="395">
        <f t="shared" si="5"/>
        <v>4</v>
      </c>
      <c r="Z17" s="343">
        <v>45918</v>
      </c>
      <c r="AA17" s="354" t="s">
        <v>315</v>
      </c>
      <c r="AB17" s="344"/>
      <c r="AC17" s="344"/>
      <c r="AD17" s="345"/>
      <c r="AE17" s="346"/>
      <c r="AF17" s="347" t="e">
        <f>Q17-#REF!</f>
        <v>#REF!</v>
      </c>
      <c r="AG17" s="89"/>
      <c r="AJ17" s="325"/>
      <c r="AK17" s="325"/>
      <c r="AL17" s="325"/>
      <c r="AM17" s="325"/>
      <c r="AO17" s="332" t="s">
        <v>84</v>
      </c>
      <c r="AP17" s="333" t="b">
        <f t="shared" si="1"/>
        <v>0</v>
      </c>
      <c r="AQ17" s="329" t="s">
        <v>84</v>
      </c>
      <c r="AR17" s="337"/>
      <c r="AT17" s="82" t="s">
        <v>90</v>
      </c>
    </row>
    <row r="18" spans="4:47" x14ac:dyDescent="0.3">
      <c r="D18" s="88"/>
      <c r="E18" s="109" t="s">
        <v>90</v>
      </c>
      <c r="F18" s="134" t="s">
        <v>96</v>
      </c>
      <c r="G18" s="112" t="s">
        <v>92</v>
      </c>
      <c r="H18" s="113"/>
      <c r="I18" s="113"/>
      <c r="J18" s="113"/>
      <c r="K18" s="114"/>
      <c r="L18" s="278"/>
      <c r="M18" s="403"/>
      <c r="N18" s="114"/>
      <c r="O18" s="115">
        <f>+$P$13+2</f>
        <v>45904</v>
      </c>
      <c r="P18" s="115">
        <f>+O18+1</f>
        <v>45905</v>
      </c>
      <c r="Q18" s="116">
        <f t="shared" si="2"/>
        <v>1</v>
      </c>
      <c r="S18" s="535"/>
      <c r="U18" s="88"/>
      <c r="V18" s="341">
        <f t="shared" si="3"/>
        <v>45904</v>
      </c>
      <c r="W18" s="342">
        <f t="shared" si="6"/>
        <v>46013</v>
      </c>
      <c r="X18" s="395">
        <f t="shared" si="4"/>
        <v>1</v>
      </c>
      <c r="Y18" s="395">
        <f t="shared" si="5"/>
        <v>1</v>
      </c>
      <c r="Z18" s="350">
        <v>45903</v>
      </c>
      <c r="AA18" s="350" t="s">
        <v>312</v>
      </c>
      <c r="AB18" s="344"/>
      <c r="AC18" s="344"/>
      <c r="AD18" s="345"/>
      <c r="AE18" s="346"/>
      <c r="AF18" s="347" t="e">
        <f>Q18-#REF!</f>
        <v>#REF!</v>
      </c>
      <c r="AG18" s="89"/>
      <c r="AJ18" s="325"/>
      <c r="AK18" s="325"/>
      <c r="AL18" s="325"/>
      <c r="AM18" s="325"/>
      <c r="AO18" s="332" t="s">
        <v>84</v>
      </c>
      <c r="AP18" s="333" t="b">
        <f t="shared" si="1"/>
        <v>0</v>
      </c>
      <c r="AQ18" s="329" t="s">
        <v>84</v>
      </c>
      <c r="AR18" s="337"/>
      <c r="AT18" s="82" t="s">
        <v>90</v>
      </c>
    </row>
    <row r="19" spans="4:47" x14ac:dyDescent="0.3">
      <c r="D19" s="88"/>
      <c r="E19" s="109" t="s">
        <v>90</v>
      </c>
      <c r="F19" s="134" t="s">
        <v>97</v>
      </c>
      <c r="G19" s="112" t="s">
        <v>94</v>
      </c>
      <c r="H19" s="113"/>
      <c r="I19" s="113"/>
      <c r="J19" s="113"/>
      <c r="K19" s="114"/>
      <c r="L19" s="278"/>
      <c r="M19" s="403"/>
      <c r="N19" s="114"/>
      <c r="O19" s="115">
        <f>+O63-5</f>
        <v>45940</v>
      </c>
      <c r="P19" s="406">
        <f>+O19+5</f>
        <v>45945</v>
      </c>
      <c r="Q19" s="116">
        <f t="shared" si="2"/>
        <v>5</v>
      </c>
      <c r="S19" s="535"/>
      <c r="U19" s="88"/>
      <c r="V19" s="341">
        <f t="shared" si="3"/>
        <v>45940</v>
      </c>
      <c r="W19" s="342">
        <f t="shared" si="6"/>
        <v>46013</v>
      </c>
      <c r="X19" s="395">
        <f t="shared" si="4"/>
        <v>5</v>
      </c>
      <c r="Y19" s="395">
        <f t="shared" si="5"/>
        <v>5</v>
      </c>
      <c r="Z19" s="350">
        <v>45908</v>
      </c>
      <c r="AA19" s="350" t="s">
        <v>319</v>
      </c>
      <c r="AB19" s="344"/>
      <c r="AC19" s="344"/>
      <c r="AD19" s="345"/>
      <c r="AE19" s="346"/>
      <c r="AF19" s="347" t="e">
        <f>Q19-#REF!</f>
        <v>#REF!</v>
      </c>
      <c r="AG19" s="89"/>
      <c r="AJ19" s="325"/>
      <c r="AK19" s="325"/>
      <c r="AL19" s="325"/>
      <c r="AM19" s="325"/>
      <c r="AO19" s="332" t="s">
        <v>84</v>
      </c>
      <c r="AP19" s="333" t="b">
        <f t="shared" si="1"/>
        <v>0</v>
      </c>
      <c r="AQ19" s="329" t="s">
        <v>84</v>
      </c>
      <c r="AR19" s="337"/>
      <c r="AT19" s="82" t="s">
        <v>90</v>
      </c>
    </row>
    <row r="20" spans="4:47" x14ac:dyDescent="0.3">
      <c r="D20" s="88"/>
      <c r="E20" s="109" t="s">
        <v>90</v>
      </c>
      <c r="F20" s="134" t="s">
        <v>317</v>
      </c>
      <c r="G20" s="112" t="s">
        <v>92</v>
      </c>
      <c r="H20" s="113"/>
      <c r="I20" s="113"/>
      <c r="J20" s="113"/>
      <c r="K20" s="114"/>
      <c r="L20" s="278"/>
      <c r="M20" s="403"/>
      <c r="N20" s="114"/>
      <c r="O20" s="115">
        <f>+P19+1</f>
        <v>45946</v>
      </c>
      <c r="P20" s="406">
        <f>+O20+4</f>
        <v>45950</v>
      </c>
      <c r="Q20" s="116">
        <f t="shared" si="2"/>
        <v>4</v>
      </c>
      <c r="S20" s="535"/>
      <c r="U20" s="88"/>
      <c r="V20" s="341">
        <f t="shared" si="3"/>
        <v>45946</v>
      </c>
      <c r="W20" s="342">
        <f t="shared" si="6"/>
        <v>46013</v>
      </c>
      <c r="X20" s="395">
        <f t="shared" si="4"/>
        <v>4</v>
      </c>
      <c r="Y20" s="395">
        <f t="shared" si="5"/>
        <v>4</v>
      </c>
      <c r="Z20" s="343"/>
      <c r="AA20" s="354" t="s">
        <v>316</v>
      </c>
      <c r="AB20" s="344"/>
      <c r="AC20" s="344"/>
      <c r="AD20" s="345"/>
      <c r="AE20" s="346"/>
      <c r="AF20" s="347" t="e">
        <f>Q20-#REF!</f>
        <v>#REF!</v>
      </c>
      <c r="AG20" s="89"/>
      <c r="AJ20" s="325"/>
      <c r="AK20" s="325"/>
      <c r="AL20" s="325"/>
      <c r="AM20" s="325"/>
      <c r="AO20" s="332" t="s">
        <v>84</v>
      </c>
      <c r="AP20" s="333" t="b">
        <f t="shared" si="1"/>
        <v>0</v>
      </c>
      <c r="AQ20" s="329" t="s">
        <v>84</v>
      </c>
      <c r="AR20" s="337"/>
      <c r="AT20" s="82" t="s">
        <v>90</v>
      </c>
    </row>
    <row r="21" spans="4:47" x14ac:dyDescent="0.3">
      <c r="D21" s="88"/>
      <c r="E21" s="109" t="s">
        <v>90</v>
      </c>
      <c r="F21" s="134" t="s">
        <v>99</v>
      </c>
      <c r="G21" s="112" t="s">
        <v>92</v>
      </c>
      <c r="H21" s="113"/>
      <c r="I21" s="113"/>
      <c r="J21" s="113"/>
      <c r="K21" s="114"/>
      <c r="L21" s="278"/>
      <c r="M21" s="403"/>
      <c r="N21" s="114"/>
      <c r="O21" s="115">
        <f>+$P$13+2</f>
        <v>45904</v>
      </c>
      <c r="P21" s="115">
        <f>+O21+1</f>
        <v>45905</v>
      </c>
      <c r="Q21" s="116">
        <f t="shared" si="2"/>
        <v>1</v>
      </c>
      <c r="S21" s="535"/>
      <c r="U21" s="88"/>
      <c r="V21" s="341">
        <f t="shared" si="3"/>
        <v>45904</v>
      </c>
      <c r="W21" s="342">
        <f t="shared" si="6"/>
        <v>46013</v>
      </c>
      <c r="X21" s="395">
        <f t="shared" si="4"/>
        <v>1</v>
      </c>
      <c r="Y21" s="395">
        <f t="shared" si="5"/>
        <v>1</v>
      </c>
      <c r="Z21" s="350">
        <v>45903</v>
      </c>
      <c r="AA21" s="350" t="s">
        <v>312</v>
      </c>
      <c r="AB21" s="344"/>
      <c r="AC21" s="344"/>
      <c r="AD21" s="345"/>
      <c r="AE21" s="346"/>
      <c r="AF21" s="347" t="e">
        <f>Q21-#REF!</f>
        <v>#REF!</v>
      </c>
      <c r="AG21" s="89"/>
      <c r="AJ21" s="325"/>
      <c r="AK21" s="325"/>
      <c r="AL21" s="325"/>
      <c r="AM21" s="325"/>
      <c r="AO21" s="332" t="s">
        <v>84</v>
      </c>
      <c r="AP21" s="333" t="b">
        <f t="shared" si="1"/>
        <v>0</v>
      </c>
      <c r="AQ21" s="329" t="s">
        <v>84</v>
      </c>
      <c r="AR21" s="337"/>
      <c r="AT21" s="82" t="s">
        <v>90</v>
      </c>
    </row>
    <row r="22" spans="4:47" x14ac:dyDescent="0.3">
      <c r="D22" s="88"/>
      <c r="E22" s="109" t="s">
        <v>90</v>
      </c>
      <c r="F22" s="134" t="s">
        <v>100</v>
      </c>
      <c r="G22" s="112" t="s">
        <v>94</v>
      </c>
      <c r="H22" s="113"/>
      <c r="I22" s="113"/>
      <c r="J22" s="113"/>
      <c r="K22" s="114"/>
      <c r="L22" s="278"/>
      <c r="M22" s="403"/>
      <c r="N22" s="114"/>
      <c r="O22" s="115">
        <f>+P21</f>
        <v>45905</v>
      </c>
      <c r="P22" s="115">
        <f>+O22+11</f>
        <v>45916</v>
      </c>
      <c r="Q22" s="116">
        <f t="shared" si="2"/>
        <v>11</v>
      </c>
      <c r="S22" s="535"/>
      <c r="U22" s="88"/>
      <c r="V22" s="341">
        <f t="shared" si="3"/>
        <v>45905</v>
      </c>
      <c r="W22" s="342">
        <f t="shared" si="6"/>
        <v>46013</v>
      </c>
      <c r="X22" s="395">
        <f t="shared" si="4"/>
        <v>11</v>
      </c>
      <c r="Y22" s="395">
        <f t="shared" si="5"/>
        <v>11</v>
      </c>
      <c r="Z22" s="350">
        <v>45917</v>
      </c>
      <c r="AA22" s="350" t="s">
        <v>318</v>
      </c>
      <c r="AB22" s="344"/>
      <c r="AC22" s="344"/>
      <c r="AD22" s="345"/>
      <c r="AE22" s="346"/>
      <c r="AF22" s="347" t="e">
        <f>Q22-#REF!</f>
        <v>#REF!</v>
      </c>
      <c r="AG22" s="89"/>
      <c r="AJ22" s="325"/>
      <c r="AK22" s="325"/>
      <c r="AL22" s="325"/>
      <c r="AM22" s="325"/>
      <c r="AO22" s="332" t="s">
        <v>84</v>
      </c>
      <c r="AP22" s="333" t="b">
        <f t="shared" si="1"/>
        <v>0</v>
      </c>
      <c r="AQ22" s="329" t="s">
        <v>84</v>
      </c>
      <c r="AR22" s="337"/>
      <c r="AT22" s="82" t="s">
        <v>90</v>
      </c>
    </row>
    <row r="23" spans="4:47" x14ac:dyDescent="0.3">
      <c r="D23" s="88"/>
      <c r="E23" s="109" t="s">
        <v>90</v>
      </c>
      <c r="F23" s="134" t="s">
        <v>101</v>
      </c>
      <c r="G23" s="112" t="s">
        <v>92</v>
      </c>
      <c r="H23" s="113"/>
      <c r="I23" s="113"/>
      <c r="J23" s="113"/>
      <c r="K23" s="114"/>
      <c r="L23" s="278"/>
      <c r="M23" s="403"/>
      <c r="N23" s="114"/>
      <c r="O23" s="115">
        <f>+P22</f>
        <v>45916</v>
      </c>
      <c r="P23" s="115">
        <f>+O23+4</f>
        <v>45920</v>
      </c>
      <c r="Q23" s="116">
        <f t="shared" si="2"/>
        <v>4</v>
      </c>
      <c r="S23" s="535"/>
      <c r="U23" s="88"/>
      <c r="V23" s="341">
        <f t="shared" si="3"/>
        <v>45916</v>
      </c>
      <c r="W23" s="342">
        <f t="shared" si="6"/>
        <v>46013</v>
      </c>
      <c r="X23" s="395">
        <f t="shared" si="4"/>
        <v>4</v>
      </c>
      <c r="Y23" s="395">
        <f t="shared" si="5"/>
        <v>4</v>
      </c>
      <c r="Z23" s="343">
        <v>45918</v>
      </c>
      <c r="AA23" s="354" t="s">
        <v>315</v>
      </c>
      <c r="AB23" s="344"/>
      <c r="AC23" s="344"/>
      <c r="AD23" s="345"/>
      <c r="AE23" s="346"/>
      <c r="AF23" s="347" t="e">
        <f>Q23-#REF!</f>
        <v>#REF!</v>
      </c>
      <c r="AG23" s="89"/>
      <c r="AJ23" s="325"/>
      <c r="AK23" s="325"/>
      <c r="AL23" s="325"/>
      <c r="AM23" s="325"/>
      <c r="AO23" s="332" t="s">
        <v>84</v>
      </c>
      <c r="AP23" s="333" t="b">
        <f t="shared" si="1"/>
        <v>0</v>
      </c>
      <c r="AQ23" s="329" t="s">
        <v>84</v>
      </c>
      <c r="AR23" s="337"/>
      <c r="AT23" s="82" t="s">
        <v>90</v>
      </c>
    </row>
    <row r="24" spans="4:47" x14ac:dyDescent="0.3">
      <c r="D24" s="88"/>
      <c r="E24" s="109" t="s">
        <v>90</v>
      </c>
      <c r="F24" s="134" t="s">
        <v>306</v>
      </c>
      <c r="G24" s="112" t="s">
        <v>94</v>
      </c>
      <c r="H24" s="113"/>
      <c r="I24" s="113"/>
      <c r="J24" s="113"/>
      <c r="K24" s="114"/>
      <c r="L24" s="278"/>
      <c r="M24" s="403"/>
      <c r="N24" s="114"/>
      <c r="O24" s="115">
        <f>+P23+3</f>
        <v>45923</v>
      </c>
      <c r="P24" s="115">
        <f>+O24+2</f>
        <v>45925</v>
      </c>
      <c r="Q24" s="116">
        <f t="shared" si="2"/>
        <v>2</v>
      </c>
      <c r="S24" s="535"/>
      <c r="U24" s="88"/>
      <c r="V24" s="341">
        <f t="shared" si="3"/>
        <v>45923</v>
      </c>
      <c r="W24" s="342">
        <f t="shared" si="6"/>
        <v>46013</v>
      </c>
      <c r="X24" s="395">
        <f t="shared" si="4"/>
        <v>2</v>
      </c>
      <c r="Y24" s="395">
        <f t="shared" si="5"/>
        <v>2</v>
      </c>
      <c r="Z24" s="350">
        <v>45925</v>
      </c>
      <c r="AA24" s="350"/>
      <c r="AB24" s="344"/>
      <c r="AC24" s="344"/>
      <c r="AD24" s="345"/>
      <c r="AE24" s="346"/>
      <c r="AF24" s="347" t="e">
        <f>Q24-#REF!</f>
        <v>#REF!</v>
      </c>
      <c r="AG24" s="89"/>
      <c r="AJ24" s="325"/>
      <c r="AK24" s="325"/>
      <c r="AL24" s="325"/>
      <c r="AM24" s="325"/>
      <c r="AO24" s="332"/>
      <c r="AP24" s="333"/>
      <c r="AQ24" s="329"/>
      <c r="AR24" s="337"/>
      <c r="AT24" s="82" t="s">
        <v>90</v>
      </c>
    </row>
    <row r="25" spans="4:47" x14ac:dyDescent="0.3">
      <c r="D25" s="88"/>
      <c r="E25" s="109" t="s">
        <v>90</v>
      </c>
      <c r="F25" s="134" t="s">
        <v>102</v>
      </c>
      <c r="G25" s="112" t="s">
        <v>92</v>
      </c>
      <c r="H25" s="113"/>
      <c r="I25" s="113"/>
      <c r="J25" s="113"/>
      <c r="K25" s="114"/>
      <c r="L25" s="278"/>
      <c r="M25" s="403"/>
      <c r="N25" s="114"/>
      <c r="O25" s="115">
        <f>+$P$13+2</f>
        <v>45904</v>
      </c>
      <c r="P25" s="115">
        <f>+O25+1</f>
        <v>45905</v>
      </c>
      <c r="Q25" s="116">
        <f t="shared" si="2"/>
        <v>1</v>
      </c>
      <c r="S25" s="535"/>
      <c r="U25" s="88"/>
      <c r="V25" s="341">
        <f t="shared" si="3"/>
        <v>45904</v>
      </c>
      <c r="W25" s="342">
        <f t="shared" si="6"/>
        <v>46013</v>
      </c>
      <c r="X25" s="395">
        <f t="shared" si="4"/>
        <v>1</v>
      </c>
      <c r="Y25" s="395">
        <f t="shared" si="5"/>
        <v>1</v>
      </c>
      <c r="Z25" s="350">
        <v>45903</v>
      </c>
      <c r="AA25" s="350" t="s">
        <v>312</v>
      </c>
      <c r="AB25" s="344"/>
      <c r="AC25" s="344"/>
      <c r="AD25" s="345"/>
      <c r="AE25" s="346"/>
      <c r="AF25" s="347" t="e">
        <f>Q25-#REF!</f>
        <v>#REF!</v>
      </c>
      <c r="AG25" s="89"/>
      <c r="AJ25" s="325"/>
      <c r="AK25" s="325"/>
      <c r="AL25" s="325"/>
      <c r="AM25" s="325"/>
      <c r="AO25" s="332" t="s">
        <v>84</v>
      </c>
      <c r="AP25" s="333" t="b">
        <f t="shared" ref="AP25:AP56" si="7">EXACT(K25,AO25)</f>
        <v>0</v>
      </c>
      <c r="AQ25" s="329" t="s">
        <v>84</v>
      </c>
      <c r="AR25" s="337"/>
      <c r="AT25" s="82" t="s">
        <v>90</v>
      </c>
    </row>
    <row r="26" spans="4:47" x14ac:dyDescent="0.3">
      <c r="D26" s="88"/>
      <c r="E26" s="109" t="s">
        <v>90</v>
      </c>
      <c r="F26" s="134" t="s">
        <v>103</v>
      </c>
      <c r="G26" s="112" t="s">
        <v>94</v>
      </c>
      <c r="H26" s="113"/>
      <c r="I26" s="113"/>
      <c r="J26" s="113"/>
      <c r="K26" s="114"/>
      <c r="L26" s="278"/>
      <c r="M26" s="403"/>
      <c r="N26" s="114"/>
      <c r="O26" s="115">
        <f>+P25</f>
        <v>45905</v>
      </c>
      <c r="P26" s="115">
        <f>+O26+5</f>
        <v>45910</v>
      </c>
      <c r="Q26" s="116">
        <f t="shared" si="2"/>
        <v>5</v>
      </c>
      <c r="S26" s="535"/>
      <c r="U26" s="88"/>
      <c r="V26" s="341">
        <f t="shared" si="3"/>
        <v>45905</v>
      </c>
      <c r="W26" s="342">
        <f t="shared" si="6"/>
        <v>46013</v>
      </c>
      <c r="X26" s="395">
        <f t="shared" si="4"/>
        <v>5</v>
      </c>
      <c r="Y26" s="395">
        <f t="shared" si="5"/>
        <v>5</v>
      </c>
      <c r="Z26" s="350">
        <v>45908</v>
      </c>
      <c r="AA26" s="350" t="s">
        <v>319</v>
      </c>
      <c r="AB26" s="344"/>
      <c r="AC26" s="344"/>
      <c r="AD26" s="345"/>
      <c r="AE26" s="346"/>
      <c r="AF26" s="347" t="e">
        <f>Q26-#REF!</f>
        <v>#REF!</v>
      </c>
      <c r="AG26" s="89"/>
      <c r="AJ26" s="325"/>
      <c r="AK26" s="325"/>
      <c r="AL26" s="325"/>
      <c r="AM26" s="325"/>
      <c r="AO26" s="332" t="s">
        <v>84</v>
      </c>
      <c r="AP26" s="333" t="b">
        <f t="shared" si="7"/>
        <v>0</v>
      </c>
      <c r="AQ26" s="329" t="s">
        <v>84</v>
      </c>
      <c r="AR26" s="337"/>
      <c r="AT26" s="82" t="s">
        <v>90</v>
      </c>
    </row>
    <row r="27" spans="4:47" x14ac:dyDescent="0.3">
      <c r="D27" s="88"/>
      <c r="E27" s="109" t="s">
        <v>90</v>
      </c>
      <c r="F27" s="134" t="s">
        <v>104</v>
      </c>
      <c r="G27" s="112" t="s">
        <v>92</v>
      </c>
      <c r="H27" s="113"/>
      <c r="I27" s="113"/>
      <c r="J27" s="113"/>
      <c r="K27" s="114"/>
      <c r="L27" s="278"/>
      <c r="M27" s="403"/>
      <c r="N27" s="114"/>
      <c r="O27" s="115">
        <f>+P26</f>
        <v>45910</v>
      </c>
      <c r="P27" s="115">
        <f>+O27+4</f>
        <v>45914</v>
      </c>
      <c r="Q27" s="116">
        <f t="shared" si="2"/>
        <v>4</v>
      </c>
      <c r="S27" s="535"/>
      <c r="U27" s="88"/>
      <c r="V27" s="341">
        <f t="shared" si="3"/>
        <v>45910</v>
      </c>
      <c r="W27" s="342">
        <f t="shared" si="6"/>
        <v>46013</v>
      </c>
      <c r="X27" s="395">
        <f t="shared" si="4"/>
        <v>4</v>
      </c>
      <c r="Y27" s="395">
        <f t="shared" si="5"/>
        <v>4</v>
      </c>
      <c r="Z27" s="343">
        <v>45918</v>
      </c>
      <c r="AA27" s="354" t="s">
        <v>315</v>
      </c>
      <c r="AB27" s="344"/>
      <c r="AC27" s="344"/>
      <c r="AD27" s="345"/>
      <c r="AE27" s="346"/>
      <c r="AF27" s="347" t="e">
        <f>Q27-#REF!</f>
        <v>#REF!</v>
      </c>
      <c r="AG27" s="89"/>
      <c r="AJ27" s="325"/>
      <c r="AK27" s="325"/>
      <c r="AL27" s="325"/>
      <c r="AM27" s="325"/>
      <c r="AO27" s="332" t="s">
        <v>84</v>
      </c>
      <c r="AP27" s="333" t="b">
        <f t="shared" si="7"/>
        <v>0</v>
      </c>
      <c r="AQ27" s="329" t="s">
        <v>84</v>
      </c>
      <c r="AR27" s="337"/>
      <c r="AT27" s="82" t="s">
        <v>90</v>
      </c>
    </row>
    <row r="28" spans="4:47" ht="29.25" customHeight="1" x14ac:dyDescent="0.3">
      <c r="D28" s="88"/>
      <c r="E28" s="109" t="s">
        <v>90</v>
      </c>
      <c r="F28" s="134" t="s">
        <v>105</v>
      </c>
      <c r="G28" s="112" t="s">
        <v>92</v>
      </c>
      <c r="H28" s="113"/>
      <c r="I28" s="113"/>
      <c r="J28" s="113"/>
      <c r="K28" s="114"/>
      <c r="L28" s="278"/>
      <c r="M28" s="403"/>
      <c r="N28" s="114"/>
      <c r="O28" s="115">
        <f>+P27+1</f>
        <v>45915</v>
      </c>
      <c r="P28" s="115">
        <f>+O28+1</f>
        <v>45916</v>
      </c>
      <c r="Q28" s="116">
        <f t="shared" si="2"/>
        <v>1</v>
      </c>
      <c r="S28" s="535"/>
      <c r="U28" s="88"/>
      <c r="V28" s="341">
        <f t="shared" si="3"/>
        <v>45915</v>
      </c>
      <c r="W28" s="342">
        <f t="shared" si="6"/>
        <v>46013</v>
      </c>
      <c r="X28" s="395">
        <f t="shared" si="4"/>
        <v>1</v>
      </c>
      <c r="Y28" s="395">
        <f t="shared" si="5"/>
        <v>1</v>
      </c>
      <c r="Z28" s="350">
        <v>45903</v>
      </c>
      <c r="AA28" s="350" t="s">
        <v>312</v>
      </c>
      <c r="AB28" s="344"/>
      <c r="AC28" s="344"/>
      <c r="AD28" s="345"/>
      <c r="AE28" s="346"/>
      <c r="AF28" s="347" t="e">
        <f>Q28-#REF!</f>
        <v>#REF!</v>
      </c>
      <c r="AG28" s="89"/>
      <c r="AJ28" s="325"/>
      <c r="AK28" s="325"/>
      <c r="AL28" s="325"/>
      <c r="AM28" s="325"/>
      <c r="AO28" s="332" t="s">
        <v>84</v>
      </c>
      <c r="AP28" s="333" t="b">
        <f t="shared" si="7"/>
        <v>0</v>
      </c>
      <c r="AQ28" s="329" t="s">
        <v>84</v>
      </c>
      <c r="AR28" s="337"/>
      <c r="AT28" s="82" t="s">
        <v>90</v>
      </c>
    </row>
    <row r="29" spans="4:47" x14ac:dyDescent="0.3">
      <c r="D29" s="88"/>
      <c r="E29" s="109" t="s">
        <v>90</v>
      </c>
      <c r="F29" s="134" t="s">
        <v>106</v>
      </c>
      <c r="G29" s="112" t="s">
        <v>94</v>
      </c>
      <c r="H29" s="113"/>
      <c r="I29" s="113"/>
      <c r="J29" s="113"/>
      <c r="K29" s="114"/>
      <c r="L29" s="278"/>
      <c r="M29" s="403"/>
      <c r="N29" s="114"/>
      <c r="O29" s="115">
        <f>+P28</f>
        <v>45916</v>
      </c>
      <c r="P29" s="115">
        <f>+O29+5</f>
        <v>45921</v>
      </c>
      <c r="Q29" s="116">
        <f t="shared" si="2"/>
        <v>5</v>
      </c>
      <c r="S29" s="535"/>
      <c r="U29" s="88"/>
      <c r="V29" s="341">
        <f t="shared" si="3"/>
        <v>45916</v>
      </c>
      <c r="W29" s="342">
        <f t="shared" si="6"/>
        <v>46013</v>
      </c>
      <c r="X29" s="395">
        <f t="shared" si="4"/>
        <v>5</v>
      </c>
      <c r="Y29" s="395">
        <f t="shared" si="5"/>
        <v>5</v>
      </c>
      <c r="Z29" s="343">
        <v>45937</v>
      </c>
      <c r="AA29" s="354" t="s">
        <v>359</v>
      </c>
      <c r="AB29" s="344"/>
      <c r="AC29" s="344"/>
      <c r="AD29" s="345"/>
      <c r="AE29" s="346"/>
      <c r="AF29" s="347" t="e">
        <f>Q29-#REF!</f>
        <v>#REF!</v>
      </c>
      <c r="AG29" s="89"/>
      <c r="AJ29" s="325"/>
      <c r="AK29" s="325"/>
      <c r="AL29" s="325"/>
      <c r="AM29" s="325"/>
      <c r="AO29" s="332" t="s">
        <v>84</v>
      </c>
      <c r="AP29" s="333" t="b">
        <f t="shared" si="7"/>
        <v>0</v>
      </c>
      <c r="AQ29" s="329" t="s">
        <v>84</v>
      </c>
      <c r="AR29" s="337"/>
      <c r="AT29" s="82" t="s">
        <v>90</v>
      </c>
    </row>
    <row r="30" spans="4:47" x14ac:dyDescent="0.3">
      <c r="D30" s="88"/>
      <c r="E30" s="109" t="s">
        <v>90</v>
      </c>
      <c r="F30" s="134" t="s">
        <v>107</v>
      </c>
      <c r="G30" s="112" t="s">
        <v>92</v>
      </c>
      <c r="H30" s="113"/>
      <c r="I30" s="113"/>
      <c r="J30" s="113"/>
      <c r="K30" s="114"/>
      <c r="L30" s="278"/>
      <c r="M30" s="403"/>
      <c r="N30" s="114"/>
      <c r="O30" s="115">
        <f>+P29</f>
        <v>45921</v>
      </c>
      <c r="P30" s="115">
        <f>+O30+4</f>
        <v>45925</v>
      </c>
      <c r="Q30" s="116">
        <f t="shared" si="2"/>
        <v>4</v>
      </c>
      <c r="S30" s="535"/>
      <c r="U30" s="88"/>
      <c r="V30" s="341">
        <f t="shared" si="3"/>
        <v>45921</v>
      </c>
      <c r="W30" s="342">
        <f t="shared" si="6"/>
        <v>46013</v>
      </c>
      <c r="X30" s="395">
        <f t="shared" si="4"/>
        <v>4</v>
      </c>
      <c r="Y30" s="395">
        <f t="shared" si="5"/>
        <v>4</v>
      </c>
      <c r="Z30" s="343">
        <v>45925</v>
      </c>
      <c r="AA30" s="343"/>
      <c r="AB30" s="344"/>
      <c r="AC30" s="344"/>
      <c r="AD30" s="345"/>
      <c r="AE30" s="346"/>
      <c r="AF30" s="347" t="e">
        <f>Q30-#REF!</f>
        <v>#REF!</v>
      </c>
      <c r="AG30" s="89"/>
      <c r="AJ30" s="325"/>
      <c r="AK30" s="325"/>
      <c r="AL30" s="325"/>
      <c r="AM30" s="325"/>
      <c r="AO30" s="332" t="s">
        <v>84</v>
      </c>
      <c r="AP30" s="333" t="b">
        <f t="shared" si="7"/>
        <v>0</v>
      </c>
      <c r="AQ30" s="329" t="s">
        <v>84</v>
      </c>
      <c r="AR30" s="337"/>
    </row>
    <row r="31" spans="4:47" x14ac:dyDescent="0.3">
      <c r="D31" s="88"/>
      <c r="E31" s="142">
        <v>1.01</v>
      </c>
      <c r="F31" s="143" t="s">
        <v>17</v>
      </c>
      <c r="G31" s="144" t="s">
        <v>94</v>
      </c>
      <c r="H31" s="145">
        <f>+'PPTO CONSUL - ANEXO 12'!D6</f>
        <v>3.3796670025262855E-2</v>
      </c>
      <c r="I31" s="145">
        <f>+AD31</f>
        <v>3.3796670025262855E-2</v>
      </c>
      <c r="J31" s="383">
        <f>H31*1</f>
        <v>3.3796670025262855E-2</v>
      </c>
      <c r="K31" s="253">
        <f>ROUND(($G$7*H31),0)</f>
        <v>23108414</v>
      </c>
      <c r="L31" s="280">
        <f>'PPTO CONSUL - ANEXO 12'!H6-K31</f>
        <v>0</v>
      </c>
      <c r="M31" s="253">
        <f>ROUND(($G$7*I31),0)</f>
        <v>23108414</v>
      </c>
      <c r="N31" s="253">
        <f>ROUND(($G$7*J31),0)</f>
        <v>23108414</v>
      </c>
      <c r="O31" s="147">
        <f>MIN(O32:O33)</f>
        <v>45915</v>
      </c>
      <c r="P31" s="406">
        <f>MAX(P32:P33)</f>
        <v>45931</v>
      </c>
      <c r="Q31" s="148">
        <f t="shared" si="2"/>
        <v>16</v>
      </c>
      <c r="S31" s="535"/>
      <c r="U31" s="88"/>
      <c r="V31" s="135">
        <f t="shared" si="3"/>
        <v>45915</v>
      </c>
      <c r="W31" s="136">
        <f>$W$6</f>
        <v>46013</v>
      </c>
      <c r="X31" s="395">
        <f t="shared" si="4"/>
        <v>16</v>
      </c>
      <c r="Y31" s="395">
        <f t="shared" si="5"/>
        <v>16</v>
      </c>
      <c r="Z31" s="137">
        <v>45925</v>
      </c>
      <c r="AA31" s="137" t="s">
        <v>360</v>
      </c>
      <c r="AB31" s="391">
        <f>IF(Z31=0,Y31,Z31-V31)</f>
        <v>10</v>
      </c>
      <c r="AC31" s="138">
        <f>Q31-AB31</f>
        <v>6</v>
      </c>
      <c r="AD31" s="139">
        <f>(H31/Q31)*Y31</f>
        <v>3.3796670025262855E-2</v>
      </c>
      <c r="AE31" s="140">
        <f>J31-AD31</f>
        <v>0</v>
      </c>
      <c r="AF31" s="141" t="e">
        <f>Q31-#REF!</f>
        <v>#REF!</v>
      </c>
      <c r="AG31" s="89"/>
      <c r="AJ31" s="140">
        <f>(H31/Q31)*Q31</f>
        <v>3.3796670025262855E-2</v>
      </c>
      <c r="AK31" s="390"/>
      <c r="AL31" s="325"/>
      <c r="AM31" s="325"/>
      <c r="AO31" s="332">
        <v>23108414</v>
      </c>
      <c r="AP31" s="333" t="b">
        <f t="shared" si="7"/>
        <v>1</v>
      </c>
      <c r="AQ31" s="329">
        <v>23108414</v>
      </c>
      <c r="AR31" s="337">
        <f t="shared" ref="AR31:AR70" si="8">+AO31-AQ31</f>
        <v>0</v>
      </c>
      <c r="AT31" s="82">
        <v>1.01</v>
      </c>
      <c r="AU31" s="82" t="b">
        <f t="shared" ref="AU31:AU62" si="9">EXACT(AT31,E31)</f>
        <v>1</v>
      </c>
    </row>
    <row r="32" spans="4:47" x14ac:dyDescent="0.3">
      <c r="D32" s="88"/>
      <c r="E32" s="109" t="s">
        <v>108</v>
      </c>
      <c r="F32" s="134" t="s">
        <v>109</v>
      </c>
      <c r="G32" s="112" t="s">
        <v>94</v>
      </c>
      <c r="H32" s="149"/>
      <c r="I32" s="149"/>
      <c r="J32" s="381"/>
      <c r="K32" s="114"/>
      <c r="L32" s="278"/>
      <c r="M32" s="403"/>
      <c r="N32" s="114"/>
      <c r="O32" s="115">
        <f>+P13+13</f>
        <v>45915</v>
      </c>
      <c r="P32" s="115">
        <f>+O32+10</f>
        <v>45925</v>
      </c>
      <c r="Q32" s="150">
        <f t="shared" si="2"/>
        <v>10</v>
      </c>
      <c r="S32" s="535"/>
      <c r="U32" s="88"/>
      <c r="V32" s="341">
        <f t="shared" si="3"/>
        <v>45915</v>
      </c>
      <c r="W32" s="342">
        <f t="shared" si="6"/>
        <v>46013</v>
      </c>
      <c r="X32" s="395">
        <f t="shared" si="4"/>
        <v>10</v>
      </c>
      <c r="Y32" s="395">
        <f t="shared" si="5"/>
        <v>10</v>
      </c>
      <c r="Z32" s="343">
        <v>45929</v>
      </c>
      <c r="AA32" s="343"/>
      <c r="AB32" s="343"/>
      <c r="AC32" s="343"/>
      <c r="AD32" s="345"/>
      <c r="AE32" s="346"/>
      <c r="AF32" s="347" t="e">
        <f>Q32-#REF!</f>
        <v>#REF!</v>
      </c>
      <c r="AG32" s="89"/>
      <c r="AJ32" s="325"/>
      <c r="AK32" s="325"/>
      <c r="AL32" s="325"/>
      <c r="AM32" s="325"/>
      <c r="AO32" s="332"/>
      <c r="AP32" s="333" t="b">
        <f t="shared" si="7"/>
        <v>1</v>
      </c>
      <c r="AQ32" s="329"/>
      <c r="AR32" s="337">
        <f t="shared" si="8"/>
        <v>0</v>
      </c>
      <c r="AT32" s="82" t="s">
        <v>108</v>
      </c>
      <c r="AU32" s="82" t="b">
        <f t="shared" si="9"/>
        <v>1</v>
      </c>
    </row>
    <row r="33" spans="2:47" x14ac:dyDescent="0.3">
      <c r="D33" s="88"/>
      <c r="E33" s="109" t="s">
        <v>110</v>
      </c>
      <c r="F33" s="134" t="s">
        <v>111</v>
      </c>
      <c r="G33" s="112" t="s">
        <v>112</v>
      </c>
      <c r="H33" s="149"/>
      <c r="I33" s="149"/>
      <c r="J33" s="381"/>
      <c r="K33" s="114"/>
      <c r="L33" s="278"/>
      <c r="M33" s="403"/>
      <c r="N33" s="114"/>
      <c r="O33" s="115">
        <f>+P32+1</f>
        <v>45926</v>
      </c>
      <c r="P33" s="115">
        <f>+O33+5</f>
        <v>45931</v>
      </c>
      <c r="Q33" s="150">
        <f t="shared" si="2"/>
        <v>5</v>
      </c>
      <c r="S33" s="535"/>
      <c r="U33" s="88"/>
      <c r="V33" s="341">
        <f t="shared" si="3"/>
        <v>45926</v>
      </c>
      <c r="W33" s="342">
        <f t="shared" si="6"/>
        <v>46013</v>
      </c>
      <c r="X33" s="395">
        <f t="shared" si="4"/>
        <v>5</v>
      </c>
      <c r="Y33" s="395">
        <f t="shared" si="5"/>
        <v>5</v>
      </c>
      <c r="Z33" s="343">
        <v>45944</v>
      </c>
      <c r="AA33" s="343"/>
      <c r="AB33" s="343"/>
      <c r="AC33" s="343"/>
      <c r="AD33" s="345"/>
      <c r="AE33" s="346"/>
      <c r="AF33" s="347" t="e">
        <f>Q33-#REF!</f>
        <v>#REF!</v>
      </c>
      <c r="AG33" s="89"/>
      <c r="AJ33" s="325"/>
      <c r="AK33" s="325"/>
      <c r="AL33" s="325"/>
      <c r="AM33" s="325"/>
      <c r="AO33" s="332"/>
      <c r="AP33" s="333" t="b">
        <f t="shared" si="7"/>
        <v>1</v>
      </c>
      <c r="AQ33" s="329"/>
      <c r="AR33" s="337">
        <f t="shared" si="8"/>
        <v>0</v>
      </c>
      <c r="AT33" s="82" t="s">
        <v>110</v>
      </c>
      <c r="AU33" s="82" t="b">
        <f t="shared" si="9"/>
        <v>1</v>
      </c>
    </row>
    <row r="34" spans="2:47" x14ac:dyDescent="0.3">
      <c r="D34" s="88"/>
      <c r="E34" s="142">
        <v>1.02</v>
      </c>
      <c r="F34" s="143" t="s">
        <v>19</v>
      </c>
      <c r="G34" s="144" t="s">
        <v>94</v>
      </c>
      <c r="H34" s="264">
        <f>SUM(H35:H41)</f>
        <v>3.3796670025262855E-2</v>
      </c>
      <c r="I34" s="264">
        <f>SUM(I35:I41)</f>
        <v>3.3796670025262855E-2</v>
      </c>
      <c r="J34" s="264">
        <f>SUM(J35:J41)</f>
        <v>3.3796670025262855E-2</v>
      </c>
      <c r="K34" s="146">
        <f>SUM(K35:K41)</f>
        <v>23108414</v>
      </c>
      <c r="L34" s="280">
        <f>'PPTO CONSUL - ANEXO 12'!H7-K34</f>
        <v>0</v>
      </c>
      <c r="M34" s="146">
        <f>SUM(M35:M41)</f>
        <v>23108414</v>
      </c>
      <c r="N34" s="146">
        <f>SUM(N35:N41)</f>
        <v>23108414</v>
      </c>
      <c r="O34" s="147">
        <f>MIN(O35:O43)</f>
        <v>45912</v>
      </c>
      <c r="P34" s="147">
        <f>MAX(P35:P43)</f>
        <v>45945</v>
      </c>
      <c r="Q34" s="148">
        <f>-((_xlfn.DAYS(O34,P34)))</f>
        <v>33</v>
      </c>
      <c r="S34" s="535"/>
      <c r="U34" s="88"/>
      <c r="V34" s="135">
        <f t="shared" si="3"/>
        <v>45912</v>
      </c>
      <c r="W34" s="136">
        <f t="shared" si="6"/>
        <v>46013</v>
      </c>
      <c r="X34" s="395">
        <f t="shared" si="4"/>
        <v>33</v>
      </c>
      <c r="Y34" s="395">
        <f t="shared" si="5"/>
        <v>33</v>
      </c>
      <c r="Z34" s="137">
        <v>45929</v>
      </c>
      <c r="AA34" s="137"/>
      <c r="AB34" s="391"/>
      <c r="AC34" s="138"/>
      <c r="AD34" s="139"/>
      <c r="AE34" s="140"/>
      <c r="AF34" s="141" t="e">
        <f>Q34-#REF!</f>
        <v>#REF!</v>
      </c>
      <c r="AG34" s="89"/>
      <c r="AJ34" s="325"/>
      <c r="AK34" s="325"/>
      <c r="AL34" s="325"/>
      <c r="AM34" s="325"/>
      <c r="AO34" s="332">
        <v>23108414</v>
      </c>
      <c r="AP34" s="333" t="b">
        <f t="shared" si="7"/>
        <v>1</v>
      </c>
      <c r="AQ34" s="329">
        <v>23108414</v>
      </c>
      <c r="AR34" s="337">
        <f t="shared" si="8"/>
        <v>0</v>
      </c>
      <c r="AT34" s="82">
        <v>1.02</v>
      </c>
      <c r="AU34" s="82" t="b">
        <f t="shared" si="9"/>
        <v>1</v>
      </c>
    </row>
    <row r="35" spans="2:47" x14ac:dyDescent="0.3">
      <c r="B35" s="338"/>
      <c r="D35" s="88"/>
      <c r="E35" s="52" t="s">
        <v>113</v>
      </c>
      <c r="F35" s="151" t="s">
        <v>114</v>
      </c>
      <c r="G35" s="152" t="s">
        <v>94</v>
      </c>
      <c r="H35" s="153">
        <v>4.8280957178946935E-3</v>
      </c>
      <c r="I35" s="153">
        <f>+AD35</f>
        <v>4.8280957178946935E-3</v>
      </c>
      <c r="J35" s="382">
        <f t="shared" ref="J35:J41" si="10">H35*1</f>
        <v>4.8280957178946935E-3</v>
      </c>
      <c r="K35" s="154">
        <f>ROUND(($G$7*H35),0)</f>
        <v>3301202</v>
      </c>
      <c r="L35" s="281"/>
      <c r="M35" s="154">
        <f>ROUND(($G$7*I35),0)</f>
        <v>3301202</v>
      </c>
      <c r="N35" s="154">
        <f>ROUND(($G$7*J35),0)</f>
        <v>3301202</v>
      </c>
      <c r="O35" s="155">
        <f>+P13+10</f>
        <v>45912</v>
      </c>
      <c r="P35" s="156">
        <f>+O35+8</f>
        <v>45920</v>
      </c>
      <c r="Q35" s="157">
        <f t="shared" si="2"/>
        <v>8</v>
      </c>
      <c r="S35" s="535"/>
      <c r="U35" s="88"/>
      <c r="V35" s="135">
        <f t="shared" si="3"/>
        <v>45912</v>
      </c>
      <c r="W35" s="136">
        <f t="shared" si="6"/>
        <v>46013</v>
      </c>
      <c r="X35" s="395">
        <f t="shared" si="4"/>
        <v>8</v>
      </c>
      <c r="Y35" s="395">
        <f t="shared" si="5"/>
        <v>8</v>
      </c>
      <c r="Z35" s="137">
        <v>45923</v>
      </c>
      <c r="AA35" s="137"/>
      <c r="AB35" s="391">
        <f t="shared" ref="AB35:AB41" si="11">IF(Z35=0,Y35,Z35-V35)</f>
        <v>11</v>
      </c>
      <c r="AC35" s="138">
        <f t="shared" ref="AC35:AC41" si="12">Q35-AB35</f>
        <v>-3</v>
      </c>
      <c r="AD35" s="139">
        <f t="shared" ref="AD35:AD41" si="13">(H35/Q35)*Y35</f>
        <v>4.8280957178946935E-3</v>
      </c>
      <c r="AE35" s="140">
        <f t="shared" ref="AE35:AE41" si="14">J35-AD35</f>
        <v>0</v>
      </c>
      <c r="AF35" s="141" t="e">
        <f>Q35-#REF!</f>
        <v>#REF!</v>
      </c>
      <c r="AG35" s="89"/>
      <c r="AJ35" s="325"/>
      <c r="AK35" s="325"/>
      <c r="AL35" s="325"/>
      <c r="AM35" s="325"/>
      <c r="AO35" s="332">
        <v>2888552</v>
      </c>
      <c r="AP35" s="333" t="b">
        <f t="shared" si="7"/>
        <v>0</v>
      </c>
      <c r="AQ35" s="329">
        <v>2888552</v>
      </c>
      <c r="AR35" s="337">
        <f t="shared" si="8"/>
        <v>0</v>
      </c>
      <c r="AT35" s="82" t="s">
        <v>113</v>
      </c>
      <c r="AU35" s="82" t="b">
        <f t="shared" si="9"/>
        <v>1</v>
      </c>
    </row>
    <row r="36" spans="2:47" x14ac:dyDescent="0.3">
      <c r="D36" s="88"/>
      <c r="E36" s="52" t="s">
        <v>115</v>
      </c>
      <c r="F36" s="151" t="s">
        <v>116</v>
      </c>
      <c r="G36" s="152" t="s">
        <v>94</v>
      </c>
      <c r="H36" s="153">
        <v>4.8280957178946935E-3</v>
      </c>
      <c r="I36" s="153">
        <f t="shared" ref="I36:I41" si="15">+AD36</f>
        <v>4.8280957178946935E-3</v>
      </c>
      <c r="J36" s="382">
        <f t="shared" si="10"/>
        <v>4.8280957178946935E-3</v>
      </c>
      <c r="K36" s="154">
        <f t="shared" ref="K36:K39" si="16">ROUND(($G$7*H36),0)</f>
        <v>3301202</v>
      </c>
      <c r="L36" s="281"/>
      <c r="M36" s="154">
        <f t="shared" ref="M36:M41" si="17">ROUND(($G$7*I36),0)</f>
        <v>3301202</v>
      </c>
      <c r="N36" s="154">
        <f t="shared" ref="N36:N41" si="18">ROUND(($G$7*J36),0)</f>
        <v>3301202</v>
      </c>
      <c r="O36" s="156">
        <f>+O35</f>
        <v>45912</v>
      </c>
      <c r="P36" s="156">
        <f>+O36+15</f>
        <v>45927</v>
      </c>
      <c r="Q36" s="157">
        <f t="shared" si="2"/>
        <v>15</v>
      </c>
      <c r="S36" s="535"/>
      <c r="U36" s="88"/>
      <c r="V36" s="135">
        <f t="shared" si="3"/>
        <v>45912</v>
      </c>
      <c r="W36" s="136">
        <f t="shared" si="6"/>
        <v>46013</v>
      </c>
      <c r="X36" s="395">
        <f t="shared" si="4"/>
        <v>15</v>
      </c>
      <c r="Y36" s="395">
        <f t="shared" si="5"/>
        <v>15</v>
      </c>
      <c r="Z36" s="137">
        <v>45947</v>
      </c>
      <c r="AA36" s="137"/>
      <c r="AB36" s="391">
        <f t="shared" si="11"/>
        <v>35</v>
      </c>
      <c r="AC36" s="138">
        <f t="shared" si="12"/>
        <v>-20</v>
      </c>
      <c r="AD36" s="139">
        <f t="shared" si="13"/>
        <v>4.8280957178946935E-3</v>
      </c>
      <c r="AE36" s="140">
        <f t="shared" si="14"/>
        <v>0</v>
      </c>
      <c r="AF36" s="141" t="e">
        <f>Q36-#REF!</f>
        <v>#REF!</v>
      </c>
      <c r="AG36" s="89"/>
      <c r="AJ36" s="325"/>
      <c r="AK36" s="325"/>
      <c r="AL36" s="325"/>
      <c r="AM36" s="325"/>
      <c r="AO36" s="332">
        <v>2888552</v>
      </c>
      <c r="AP36" s="333" t="b">
        <f t="shared" si="7"/>
        <v>0</v>
      </c>
      <c r="AQ36" s="329">
        <v>2888552</v>
      </c>
      <c r="AR36" s="337">
        <f t="shared" si="8"/>
        <v>0</v>
      </c>
      <c r="AT36" s="82" t="s">
        <v>115</v>
      </c>
      <c r="AU36" s="82" t="b">
        <f t="shared" si="9"/>
        <v>1</v>
      </c>
    </row>
    <row r="37" spans="2:47" x14ac:dyDescent="0.3">
      <c r="D37" s="88"/>
      <c r="E37" s="52" t="s">
        <v>117</v>
      </c>
      <c r="F37" s="151" t="s">
        <v>118</v>
      </c>
      <c r="G37" s="152" t="s">
        <v>94</v>
      </c>
      <c r="H37" s="153">
        <v>4.8280957178946935E-3</v>
      </c>
      <c r="I37" s="153">
        <f t="shared" si="15"/>
        <v>4.8280957178946935E-3</v>
      </c>
      <c r="J37" s="382">
        <f t="shared" si="10"/>
        <v>4.8280957178946935E-3</v>
      </c>
      <c r="K37" s="154">
        <f t="shared" si="16"/>
        <v>3301202</v>
      </c>
      <c r="L37" s="281"/>
      <c r="M37" s="154">
        <f t="shared" si="17"/>
        <v>3301202</v>
      </c>
      <c r="N37" s="154">
        <f t="shared" si="18"/>
        <v>3301202</v>
      </c>
      <c r="O37" s="156">
        <f>+O36</f>
        <v>45912</v>
      </c>
      <c r="P37" s="156">
        <f>+O37+10</f>
        <v>45922</v>
      </c>
      <c r="Q37" s="157">
        <f t="shared" si="2"/>
        <v>10</v>
      </c>
      <c r="S37" s="535"/>
      <c r="U37" s="88"/>
      <c r="V37" s="135">
        <f t="shared" si="3"/>
        <v>45912</v>
      </c>
      <c r="W37" s="136">
        <f t="shared" si="6"/>
        <v>46013</v>
      </c>
      <c r="X37" s="395">
        <f t="shared" si="4"/>
        <v>10</v>
      </c>
      <c r="Y37" s="395">
        <f t="shared" si="5"/>
        <v>10</v>
      </c>
      <c r="Z37" s="137">
        <v>45923</v>
      </c>
      <c r="AA37" s="137"/>
      <c r="AB37" s="391">
        <f t="shared" si="11"/>
        <v>11</v>
      </c>
      <c r="AC37" s="138">
        <f t="shared" si="12"/>
        <v>-1</v>
      </c>
      <c r="AD37" s="139">
        <f t="shared" si="13"/>
        <v>4.8280957178946935E-3</v>
      </c>
      <c r="AE37" s="140">
        <f t="shared" si="14"/>
        <v>0</v>
      </c>
      <c r="AF37" s="141" t="e">
        <f>Q37-#REF!</f>
        <v>#REF!</v>
      </c>
      <c r="AG37" s="89"/>
      <c r="AJ37" s="325"/>
      <c r="AK37" s="325"/>
      <c r="AL37" s="325"/>
      <c r="AM37" s="325"/>
      <c r="AO37" s="332">
        <v>2888552</v>
      </c>
      <c r="AP37" s="333" t="b">
        <f t="shared" si="7"/>
        <v>0</v>
      </c>
      <c r="AQ37" s="329">
        <v>2888552</v>
      </c>
      <c r="AR37" s="337">
        <f t="shared" si="8"/>
        <v>0</v>
      </c>
      <c r="AT37" s="82" t="s">
        <v>117</v>
      </c>
      <c r="AU37" s="82" t="b">
        <f t="shared" si="9"/>
        <v>1</v>
      </c>
    </row>
    <row r="38" spans="2:47" x14ac:dyDescent="0.3">
      <c r="D38" s="88"/>
      <c r="E38" s="52" t="s">
        <v>119</v>
      </c>
      <c r="F38" s="151" t="s">
        <v>278</v>
      </c>
      <c r="G38" s="152" t="s">
        <v>94</v>
      </c>
      <c r="H38" s="153">
        <v>4.8280957178946935E-3</v>
      </c>
      <c r="I38" s="153">
        <f>+AD38</f>
        <v>4.8280957178946935E-3</v>
      </c>
      <c r="J38" s="382">
        <f t="shared" si="10"/>
        <v>4.8280957178946935E-3</v>
      </c>
      <c r="K38" s="154">
        <f t="shared" si="16"/>
        <v>3301202</v>
      </c>
      <c r="L38" s="281"/>
      <c r="M38" s="154">
        <f t="shared" si="17"/>
        <v>3301202</v>
      </c>
      <c r="N38" s="154">
        <f t="shared" si="18"/>
        <v>3301202</v>
      </c>
      <c r="O38" s="156">
        <f>+O37</f>
        <v>45912</v>
      </c>
      <c r="P38" s="156">
        <f>+O38+10</f>
        <v>45922</v>
      </c>
      <c r="Q38" s="157">
        <f t="shared" si="2"/>
        <v>10</v>
      </c>
      <c r="S38" s="535"/>
      <c r="U38" s="88"/>
      <c r="V38" s="135">
        <f t="shared" si="3"/>
        <v>45912</v>
      </c>
      <c r="W38" s="136">
        <f t="shared" si="6"/>
        <v>46013</v>
      </c>
      <c r="X38" s="395">
        <f t="shared" si="4"/>
        <v>10</v>
      </c>
      <c r="Y38" s="395">
        <f t="shared" si="5"/>
        <v>10</v>
      </c>
      <c r="Z38" s="137">
        <v>45951</v>
      </c>
      <c r="AA38" s="137"/>
      <c r="AB38" s="391">
        <f t="shared" si="11"/>
        <v>39</v>
      </c>
      <c r="AC38" s="138">
        <f t="shared" si="12"/>
        <v>-29</v>
      </c>
      <c r="AD38" s="139">
        <f t="shared" si="13"/>
        <v>4.8280957178946935E-3</v>
      </c>
      <c r="AE38" s="140">
        <f t="shared" si="14"/>
        <v>0</v>
      </c>
      <c r="AF38" s="141" t="e">
        <f>Q38-#REF!</f>
        <v>#REF!</v>
      </c>
      <c r="AG38" s="89"/>
      <c r="AJ38" s="325"/>
      <c r="AK38" s="325"/>
      <c r="AL38" s="325"/>
      <c r="AM38" s="325"/>
      <c r="AO38" s="332">
        <v>2888552</v>
      </c>
      <c r="AP38" s="333" t="b">
        <f t="shared" si="7"/>
        <v>0</v>
      </c>
      <c r="AQ38" s="329">
        <v>2888552</v>
      </c>
      <c r="AR38" s="337">
        <f t="shared" si="8"/>
        <v>0</v>
      </c>
      <c r="AT38" s="82" t="s">
        <v>119</v>
      </c>
      <c r="AU38" s="82" t="b">
        <f t="shared" si="9"/>
        <v>1</v>
      </c>
    </row>
    <row r="39" spans="2:47" x14ac:dyDescent="0.3">
      <c r="D39" s="88"/>
      <c r="E39" s="52" t="s">
        <v>120</v>
      </c>
      <c r="F39" s="151" t="s">
        <v>121</v>
      </c>
      <c r="G39" s="152" t="s">
        <v>94</v>
      </c>
      <c r="H39" s="153">
        <v>4.8280957178946935E-3</v>
      </c>
      <c r="I39" s="153">
        <f t="shared" si="15"/>
        <v>4.8280957178946935E-3</v>
      </c>
      <c r="J39" s="382">
        <f t="shared" si="10"/>
        <v>4.8280957178946935E-3</v>
      </c>
      <c r="K39" s="154">
        <f t="shared" si="16"/>
        <v>3301202</v>
      </c>
      <c r="L39" s="281"/>
      <c r="M39" s="154">
        <f t="shared" si="17"/>
        <v>3301202</v>
      </c>
      <c r="N39" s="154">
        <f t="shared" si="18"/>
        <v>3301202</v>
      </c>
      <c r="O39" s="156">
        <f>+O38</f>
        <v>45912</v>
      </c>
      <c r="P39" s="156">
        <f>+O39+10</f>
        <v>45922</v>
      </c>
      <c r="Q39" s="157">
        <f t="shared" si="2"/>
        <v>10</v>
      </c>
      <c r="S39" s="535"/>
      <c r="U39" s="88"/>
      <c r="V39" s="135">
        <f t="shared" si="3"/>
        <v>45912</v>
      </c>
      <c r="W39" s="136">
        <f t="shared" si="6"/>
        <v>46013</v>
      </c>
      <c r="X39" s="395">
        <f t="shared" si="4"/>
        <v>10</v>
      </c>
      <c r="Y39" s="395">
        <f t="shared" si="5"/>
        <v>10</v>
      </c>
      <c r="Z39" s="137">
        <v>45923</v>
      </c>
      <c r="AA39" s="137"/>
      <c r="AB39" s="391">
        <f t="shared" si="11"/>
        <v>11</v>
      </c>
      <c r="AC39" s="138">
        <f t="shared" si="12"/>
        <v>-1</v>
      </c>
      <c r="AD39" s="139">
        <f t="shared" si="13"/>
        <v>4.8280957178946935E-3</v>
      </c>
      <c r="AE39" s="140">
        <f t="shared" si="14"/>
        <v>0</v>
      </c>
      <c r="AF39" s="141" t="e">
        <f>Q39-#REF!</f>
        <v>#REF!</v>
      </c>
      <c r="AG39" s="89"/>
      <c r="AJ39" s="325"/>
      <c r="AK39" s="325"/>
      <c r="AL39" s="325"/>
      <c r="AM39" s="325"/>
      <c r="AO39" s="332">
        <v>2888552</v>
      </c>
      <c r="AP39" s="333" t="b">
        <f t="shared" si="7"/>
        <v>0</v>
      </c>
      <c r="AQ39" s="329">
        <v>2888552</v>
      </c>
      <c r="AR39" s="337">
        <f t="shared" si="8"/>
        <v>0</v>
      </c>
      <c r="AT39" s="82" t="s">
        <v>120</v>
      </c>
      <c r="AU39" s="82" t="b">
        <f t="shared" si="9"/>
        <v>1</v>
      </c>
    </row>
    <row r="40" spans="2:47" x14ac:dyDescent="0.3">
      <c r="D40" s="88"/>
      <c r="E40" s="52" t="s">
        <v>122</v>
      </c>
      <c r="F40" s="151" t="s">
        <v>123</v>
      </c>
      <c r="G40" s="152" t="s">
        <v>94</v>
      </c>
      <c r="H40" s="153">
        <v>4.8280957178946935E-3</v>
      </c>
      <c r="I40" s="153">
        <f t="shared" si="15"/>
        <v>4.8280957178946935E-3</v>
      </c>
      <c r="J40" s="382">
        <f t="shared" si="10"/>
        <v>4.8280957178946935E-3</v>
      </c>
      <c r="K40" s="154">
        <f>ROUND(($G$7*H40),0)</f>
        <v>3301202</v>
      </c>
      <c r="L40" s="281"/>
      <c r="M40" s="154">
        <f t="shared" si="17"/>
        <v>3301202</v>
      </c>
      <c r="N40" s="154">
        <f t="shared" si="18"/>
        <v>3301202</v>
      </c>
      <c r="O40" s="156">
        <f>+O39</f>
        <v>45912</v>
      </c>
      <c r="P40" s="156">
        <f t="shared" ref="P40" si="19">+O40+14</f>
        <v>45926</v>
      </c>
      <c r="Q40" s="157">
        <f t="shared" si="2"/>
        <v>14</v>
      </c>
      <c r="S40" s="535"/>
      <c r="U40" s="88"/>
      <c r="V40" s="135">
        <f t="shared" si="3"/>
        <v>45912</v>
      </c>
      <c r="W40" s="136">
        <f t="shared" si="6"/>
        <v>46013</v>
      </c>
      <c r="X40" s="395">
        <f t="shared" si="4"/>
        <v>14</v>
      </c>
      <c r="Y40" s="395">
        <f t="shared" si="5"/>
        <v>14</v>
      </c>
      <c r="Z40" s="137">
        <v>45945</v>
      </c>
      <c r="AA40" s="137"/>
      <c r="AB40" s="391">
        <f t="shared" si="11"/>
        <v>33</v>
      </c>
      <c r="AC40" s="138">
        <f t="shared" si="12"/>
        <v>-19</v>
      </c>
      <c r="AD40" s="139">
        <f t="shared" si="13"/>
        <v>4.8280957178946935E-3</v>
      </c>
      <c r="AE40" s="140">
        <f t="shared" si="14"/>
        <v>0</v>
      </c>
      <c r="AF40" s="141" t="e">
        <f>Q40-#REF!</f>
        <v>#REF!</v>
      </c>
      <c r="AG40" s="89"/>
      <c r="AJ40" s="325"/>
      <c r="AK40" s="325"/>
      <c r="AL40" s="325"/>
      <c r="AM40" s="325"/>
      <c r="AO40" s="332">
        <v>2888552</v>
      </c>
      <c r="AP40" s="333" t="b">
        <f t="shared" si="7"/>
        <v>0</v>
      </c>
      <c r="AQ40" s="329">
        <v>2888552</v>
      </c>
      <c r="AR40" s="337">
        <f t="shared" si="8"/>
        <v>0</v>
      </c>
      <c r="AT40" s="82" t="s">
        <v>122</v>
      </c>
      <c r="AU40" s="82" t="b">
        <f t="shared" si="9"/>
        <v>1</v>
      </c>
    </row>
    <row r="41" spans="2:47" x14ac:dyDescent="0.3">
      <c r="D41" s="88"/>
      <c r="E41" s="52" t="s">
        <v>124</v>
      </c>
      <c r="F41" s="151" t="s">
        <v>277</v>
      </c>
      <c r="G41" s="152" t="s">
        <v>94</v>
      </c>
      <c r="H41" s="153">
        <v>4.8280957178946935E-3</v>
      </c>
      <c r="I41" s="153">
        <f t="shared" si="15"/>
        <v>4.8280957178946935E-3</v>
      </c>
      <c r="J41" s="382">
        <f t="shared" si="10"/>
        <v>4.8280957178946935E-3</v>
      </c>
      <c r="K41" s="154">
        <f>ROUND(($G$7*H41),0)</f>
        <v>3301202</v>
      </c>
      <c r="L41" s="281"/>
      <c r="M41" s="154">
        <f t="shared" si="17"/>
        <v>3301202</v>
      </c>
      <c r="N41" s="154">
        <f t="shared" si="18"/>
        <v>3301202</v>
      </c>
      <c r="O41" s="156">
        <f>MAX(P35:P40)</f>
        <v>45927</v>
      </c>
      <c r="P41" s="406">
        <f>+O41+10</f>
        <v>45937</v>
      </c>
      <c r="Q41" s="157">
        <f t="shared" si="2"/>
        <v>10</v>
      </c>
      <c r="S41" s="535"/>
      <c r="U41" s="88"/>
      <c r="V41" s="135">
        <f t="shared" si="3"/>
        <v>45927</v>
      </c>
      <c r="W41" s="136">
        <f t="shared" si="6"/>
        <v>46013</v>
      </c>
      <c r="X41" s="395">
        <f t="shared" si="4"/>
        <v>10</v>
      </c>
      <c r="Y41" s="395">
        <f t="shared" si="5"/>
        <v>10</v>
      </c>
      <c r="Z41" s="137">
        <v>45947</v>
      </c>
      <c r="AA41" s="137"/>
      <c r="AB41" s="391">
        <f t="shared" si="11"/>
        <v>20</v>
      </c>
      <c r="AC41" s="138">
        <f t="shared" si="12"/>
        <v>-10</v>
      </c>
      <c r="AD41" s="139">
        <f t="shared" si="13"/>
        <v>4.8280957178946935E-3</v>
      </c>
      <c r="AE41" s="140">
        <f t="shared" si="14"/>
        <v>0</v>
      </c>
      <c r="AF41" s="141" t="e">
        <f>Q41-#REF!</f>
        <v>#REF!</v>
      </c>
      <c r="AG41" s="89"/>
      <c r="AJ41" s="325"/>
      <c r="AK41" s="325"/>
      <c r="AL41" s="325"/>
      <c r="AM41" s="325"/>
      <c r="AO41" s="332">
        <v>2888551</v>
      </c>
      <c r="AP41" s="333" t="b">
        <f t="shared" si="7"/>
        <v>0</v>
      </c>
      <c r="AQ41" s="329">
        <v>2888551</v>
      </c>
      <c r="AR41" s="337">
        <f t="shared" si="8"/>
        <v>0</v>
      </c>
      <c r="AT41" s="82" t="s">
        <v>127</v>
      </c>
      <c r="AU41" s="82" t="b">
        <f t="shared" si="9"/>
        <v>0</v>
      </c>
    </row>
    <row r="42" spans="2:47" x14ac:dyDescent="0.3">
      <c r="D42" s="88"/>
      <c r="E42" s="109" t="s">
        <v>126</v>
      </c>
      <c r="F42" s="134" t="s">
        <v>128</v>
      </c>
      <c r="G42" s="112" t="s">
        <v>94</v>
      </c>
      <c r="H42" s="149"/>
      <c r="I42" s="149"/>
      <c r="J42" s="149"/>
      <c r="K42" s="158"/>
      <c r="L42" s="281"/>
      <c r="M42" s="158"/>
      <c r="N42" s="158"/>
      <c r="O42" s="115">
        <f>MAX(P35:P41)</f>
        <v>45937</v>
      </c>
      <c r="P42" s="406">
        <f>+O42+2</f>
        <v>45939</v>
      </c>
      <c r="Q42" s="150">
        <f t="shared" si="2"/>
        <v>2</v>
      </c>
      <c r="S42" s="535"/>
      <c r="U42" s="88"/>
      <c r="V42" s="341">
        <f t="shared" si="3"/>
        <v>45937</v>
      </c>
      <c r="W42" s="342">
        <f t="shared" si="6"/>
        <v>46013</v>
      </c>
      <c r="X42" s="395">
        <f t="shared" si="4"/>
        <v>2</v>
      </c>
      <c r="Y42" s="395">
        <f t="shared" si="5"/>
        <v>2</v>
      </c>
      <c r="Z42" s="343">
        <v>45929</v>
      </c>
      <c r="AA42" s="343"/>
      <c r="AB42" s="343"/>
      <c r="AC42" s="343"/>
      <c r="AD42" s="345"/>
      <c r="AE42" s="346"/>
      <c r="AF42" s="347" t="e">
        <f>Q42-#REF!</f>
        <v>#REF!</v>
      </c>
      <c r="AG42" s="89"/>
      <c r="AJ42" s="325"/>
      <c r="AK42" s="325"/>
      <c r="AL42" s="325"/>
      <c r="AM42" s="325"/>
      <c r="AO42" s="332"/>
      <c r="AP42" s="333" t="b">
        <f t="shared" si="7"/>
        <v>1</v>
      </c>
      <c r="AQ42" s="329"/>
      <c r="AR42" s="337">
        <f t="shared" si="8"/>
        <v>0</v>
      </c>
      <c r="AT42" s="82" t="s">
        <v>129</v>
      </c>
      <c r="AU42" s="82" t="b">
        <f t="shared" si="9"/>
        <v>0</v>
      </c>
    </row>
    <row r="43" spans="2:47" s="273" customFormat="1" x14ac:dyDescent="0.3">
      <c r="D43" s="265"/>
      <c r="E43" s="266" t="s">
        <v>127</v>
      </c>
      <c r="F43" s="267" t="s">
        <v>280</v>
      </c>
      <c r="G43" s="268" t="s">
        <v>112</v>
      </c>
      <c r="H43" s="269"/>
      <c r="I43" s="269"/>
      <c r="J43" s="269"/>
      <c r="K43" s="270"/>
      <c r="L43" s="282"/>
      <c r="M43" s="270"/>
      <c r="N43" s="270"/>
      <c r="O43" s="271">
        <f>+P42+1</f>
        <v>45940</v>
      </c>
      <c r="P43" s="406">
        <f>+O43+5</f>
        <v>45945</v>
      </c>
      <c r="Q43" s="272">
        <f t="shared" si="2"/>
        <v>5</v>
      </c>
      <c r="S43" s="535"/>
      <c r="U43" s="265"/>
      <c r="V43" s="348">
        <f t="shared" si="3"/>
        <v>45940</v>
      </c>
      <c r="W43" s="349">
        <f t="shared" si="6"/>
        <v>46013</v>
      </c>
      <c r="X43" s="395">
        <f t="shared" si="4"/>
        <v>5</v>
      </c>
      <c r="Y43" s="395">
        <f t="shared" si="5"/>
        <v>5</v>
      </c>
      <c r="Z43" s="343">
        <v>45938</v>
      </c>
      <c r="AA43" s="350"/>
      <c r="AB43" s="350"/>
      <c r="AC43" s="350"/>
      <c r="AD43" s="351"/>
      <c r="AE43" s="352"/>
      <c r="AF43" s="353" t="e">
        <f>Q43-#REF!</f>
        <v>#REF!</v>
      </c>
      <c r="AG43" s="274"/>
      <c r="AJ43" s="327"/>
      <c r="AK43" s="325"/>
      <c r="AL43" s="327"/>
      <c r="AM43" s="325"/>
      <c r="AO43" s="335"/>
      <c r="AP43" s="333" t="b">
        <f t="shared" si="7"/>
        <v>1</v>
      </c>
      <c r="AQ43" s="331"/>
      <c r="AR43" s="337">
        <f t="shared" si="8"/>
        <v>0</v>
      </c>
      <c r="AT43" s="82">
        <v>1.03</v>
      </c>
      <c r="AU43" s="82" t="b">
        <f t="shared" si="9"/>
        <v>0</v>
      </c>
    </row>
    <row r="44" spans="2:47" x14ac:dyDescent="0.3">
      <c r="D44" s="88"/>
      <c r="E44" s="142">
        <v>1.03</v>
      </c>
      <c r="F44" s="143" t="s">
        <v>20</v>
      </c>
      <c r="G44" s="144" t="s">
        <v>94</v>
      </c>
      <c r="H44" s="264">
        <f>SUM(H45:H46)</f>
        <v>5.4389448953013377E-3</v>
      </c>
      <c r="I44" s="264">
        <f>SUM(I45:I46)</f>
        <v>5.4389448953013377E-3</v>
      </c>
      <c r="J44" s="264">
        <f>SUM(J45:J46)</f>
        <v>5.4389448953013377E-3</v>
      </c>
      <c r="K44" s="146">
        <f>SUM(K45:K48)</f>
        <v>3718869</v>
      </c>
      <c r="L44" s="280">
        <f>+'PPTO CONSUL - ANEXO 12'!H8-K44</f>
        <v>0</v>
      </c>
      <c r="M44" s="146">
        <f>SUM(M45:M48)</f>
        <v>3718869</v>
      </c>
      <c r="N44" s="146">
        <f>SUM(N45:N48)</f>
        <v>3718869</v>
      </c>
      <c r="O44" s="147">
        <f>MIN(O45:O48)</f>
        <v>45912</v>
      </c>
      <c r="P44" s="147">
        <f>MAX(P45:P48)</f>
        <v>45937</v>
      </c>
      <c r="Q44" s="148">
        <f t="shared" si="2"/>
        <v>25</v>
      </c>
      <c r="S44" s="535"/>
      <c r="U44" s="88"/>
      <c r="V44" s="341">
        <f t="shared" si="3"/>
        <v>45912</v>
      </c>
      <c r="W44" s="342">
        <f t="shared" si="6"/>
        <v>46013</v>
      </c>
      <c r="X44" s="395">
        <f t="shared" si="4"/>
        <v>25</v>
      </c>
      <c r="Y44" s="395">
        <f t="shared" si="5"/>
        <v>25</v>
      </c>
      <c r="Z44" s="343">
        <v>45947</v>
      </c>
      <c r="AA44" s="343"/>
      <c r="AB44" s="343"/>
      <c r="AC44" s="343"/>
      <c r="AD44" s="345"/>
      <c r="AE44" s="346"/>
      <c r="AF44" s="347" t="e">
        <f>Q44-#REF!</f>
        <v>#REF!</v>
      </c>
      <c r="AG44" s="89"/>
      <c r="AJ44" s="325"/>
      <c r="AK44" s="325"/>
      <c r="AL44" s="325"/>
      <c r="AM44" s="325"/>
      <c r="AO44" s="332">
        <v>3718869</v>
      </c>
      <c r="AP44" s="333" t="b">
        <f t="shared" si="7"/>
        <v>1</v>
      </c>
      <c r="AQ44" s="329">
        <v>3718869</v>
      </c>
      <c r="AR44" s="337">
        <f t="shared" si="8"/>
        <v>0</v>
      </c>
      <c r="AT44" s="273" t="s">
        <v>130</v>
      </c>
      <c r="AU44" s="82" t="b">
        <f t="shared" si="9"/>
        <v>0</v>
      </c>
    </row>
    <row r="45" spans="2:47" x14ac:dyDescent="0.3">
      <c r="D45" s="88"/>
      <c r="E45" s="52" t="s">
        <v>130</v>
      </c>
      <c r="F45" s="151" t="s">
        <v>131</v>
      </c>
      <c r="G45" s="152" t="s">
        <v>94</v>
      </c>
      <c r="H45" s="153">
        <v>5.4389448953013377E-3</v>
      </c>
      <c r="I45" s="153">
        <f>+AD45</f>
        <v>5.4389448953013377E-3</v>
      </c>
      <c r="J45" s="382">
        <f>H45*1</f>
        <v>5.4389448953013377E-3</v>
      </c>
      <c r="K45" s="154">
        <f>ROUND(($G$7*H45),0)</f>
        <v>3718869</v>
      </c>
      <c r="L45" s="280"/>
      <c r="M45" s="154">
        <f>ROUND(($G$7*I45),0)</f>
        <v>3718869</v>
      </c>
      <c r="N45" s="154">
        <f t="shared" ref="N45:N46" si="20">ROUND(($G$7*J45),0)</f>
        <v>3718869</v>
      </c>
      <c r="O45" s="156">
        <f>+O35</f>
        <v>45912</v>
      </c>
      <c r="P45" s="156">
        <f>+O45+10</f>
        <v>45922</v>
      </c>
      <c r="Q45" s="157">
        <f t="shared" si="2"/>
        <v>10</v>
      </c>
      <c r="S45" s="535"/>
      <c r="U45" s="88"/>
      <c r="V45" s="135">
        <f t="shared" si="3"/>
        <v>45912</v>
      </c>
      <c r="W45" s="136">
        <f t="shared" si="6"/>
        <v>46013</v>
      </c>
      <c r="X45" s="395">
        <f t="shared" si="4"/>
        <v>10</v>
      </c>
      <c r="Y45" s="395">
        <f t="shared" si="5"/>
        <v>10</v>
      </c>
      <c r="Z45" s="137">
        <v>45930</v>
      </c>
      <c r="AA45" s="137"/>
      <c r="AB45" s="391">
        <f>IF(Z45=0,Y45,Z45-V45)</f>
        <v>18</v>
      </c>
      <c r="AC45" s="138">
        <f>Q45-AB45</f>
        <v>-8</v>
      </c>
      <c r="AD45" s="139">
        <f>(H45/Q45)*Y45</f>
        <v>5.4389448953013377E-3</v>
      </c>
      <c r="AE45" s="140">
        <f>J45-AD45</f>
        <v>0</v>
      </c>
      <c r="AF45" s="141" t="e">
        <f>Q45-#REF!</f>
        <v>#REF!</v>
      </c>
      <c r="AG45" s="89"/>
      <c r="AJ45" s="325"/>
      <c r="AK45" s="325"/>
      <c r="AL45" s="325"/>
      <c r="AM45" s="325"/>
      <c r="AO45" s="332">
        <v>3718869</v>
      </c>
      <c r="AP45" s="333" t="b">
        <f t="shared" si="7"/>
        <v>1</v>
      </c>
      <c r="AQ45" s="329">
        <v>3718869</v>
      </c>
      <c r="AR45" s="337">
        <f t="shared" si="8"/>
        <v>0</v>
      </c>
      <c r="AT45" s="82" t="s">
        <v>132</v>
      </c>
      <c r="AU45" s="82" t="b">
        <f t="shared" si="9"/>
        <v>0</v>
      </c>
    </row>
    <row r="46" spans="2:47" x14ac:dyDescent="0.3">
      <c r="D46" s="88"/>
      <c r="E46" s="52" t="s">
        <v>132</v>
      </c>
      <c r="F46" s="151" t="s">
        <v>133</v>
      </c>
      <c r="G46" s="152" t="s">
        <v>94</v>
      </c>
      <c r="H46" s="153">
        <v>0</v>
      </c>
      <c r="I46" s="153">
        <f>+AD46</f>
        <v>0</v>
      </c>
      <c r="J46" s="382"/>
      <c r="K46" s="154">
        <f>ROUND(($G$7*H46),0)</f>
        <v>0</v>
      </c>
      <c r="L46" s="281"/>
      <c r="M46" s="154">
        <f>ROUND(($G$7*I46),0)</f>
        <v>0</v>
      </c>
      <c r="N46" s="154">
        <f t="shared" si="20"/>
        <v>0</v>
      </c>
      <c r="O46" s="305">
        <f>+P45</f>
        <v>45922</v>
      </c>
      <c r="P46" s="406">
        <f>+O46+2</f>
        <v>45924</v>
      </c>
      <c r="Q46" s="157">
        <f t="shared" si="2"/>
        <v>2</v>
      </c>
      <c r="S46" s="535"/>
      <c r="U46" s="88"/>
      <c r="V46" s="135">
        <f t="shared" si="3"/>
        <v>45922</v>
      </c>
      <c r="W46" s="136">
        <f t="shared" si="6"/>
        <v>46013</v>
      </c>
      <c r="X46" s="395">
        <f t="shared" si="4"/>
        <v>2</v>
      </c>
      <c r="Y46" s="395">
        <f t="shared" si="5"/>
        <v>2</v>
      </c>
      <c r="Z46" s="137">
        <v>45957</v>
      </c>
      <c r="AA46" s="137"/>
      <c r="AB46" s="391">
        <f>IF(Z46=0,Y46,Z46-V46)</f>
        <v>35</v>
      </c>
      <c r="AC46" s="138">
        <f>Q46-AB46</f>
        <v>-33</v>
      </c>
      <c r="AD46" s="139">
        <f>(H46/Q46)*Y46</f>
        <v>0</v>
      </c>
      <c r="AE46" s="140">
        <f>J46-AD46</f>
        <v>0</v>
      </c>
      <c r="AF46" s="141" t="e">
        <f>Q46-#REF!</f>
        <v>#REF!</v>
      </c>
      <c r="AG46" s="89"/>
      <c r="AJ46" s="325"/>
      <c r="AK46" s="325"/>
      <c r="AL46" s="325"/>
      <c r="AM46" s="325"/>
      <c r="AO46" s="332">
        <v>0</v>
      </c>
      <c r="AP46" s="333" t="b">
        <f t="shared" si="7"/>
        <v>1</v>
      </c>
      <c r="AQ46" s="329">
        <v>0</v>
      </c>
      <c r="AR46" s="337">
        <f t="shared" si="8"/>
        <v>0</v>
      </c>
      <c r="AT46" s="82" t="s">
        <v>134</v>
      </c>
      <c r="AU46" s="82" t="b">
        <f t="shared" si="9"/>
        <v>0</v>
      </c>
    </row>
    <row r="47" spans="2:47" x14ac:dyDescent="0.3">
      <c r="D47" s="88"/>
      <c r="E47" s="109" t="s">
        <v>134</v>
      </c>
      <c r="F47" s="134" t="s">
        <v>135</v>
      </c>
      <c r="G47" s="112" t="s">
        <v>94</v>
      </c>
      <c r="H47" s="149"/>
      <c r="I47" s="149"/>
      <c r="J47" s="149"/>
      <c r="K47" s="158"/>
      <c r="L47" s="281"/>
      <c r="M47" s="158"/>
      <c r="N47" s="158"/>
      <c r="O47" s="115">
        <f>+O35+18</f>
        <v>45930</v>
      </c>
      <c r="P47" s="115">
        <f>+O47+1</f>
        <v>45931</v>
      </c>
      <c r="Q47" s="150">
        <f t="shared" si="2"/>
        <v>1</v>
      </c>
      <c r="S47" s="535"/>
      <c r="U47" s="88"/>
      <c r="V47" s="341">
        <f t="shared" si="3"/>
        <v>45930</v>
      </c>
      <c r="W47" s="342">
        <f t="shared" si="6"/>
        <v>46013</v>
      </c>
      <c r="X47" s="395">
        <f t="shared" si="4"/>
        <v>1</v>
      </c>
      <c r="Y47" s="395">
        <f t="shared" si="5"/>
        <v>1</v>
      </c>
      <c r="Z47" s="343">
        <v>45929</v>
      </c>
      <c r="AA47" s="343"/>
      <c r="AB47" s="343"/>
      <c r="AC47" s="343"/>
      <c r="AD47" s="345"/>
      <c r="AE47" s="346"/>
      <c r="AF47" s="347" t="e">
        <f>Q47-#REF!</f>
        <v>#REF!</v>
      </c>
      <c r="AG47" s="89"/>
      <c r="AJ47" s="325"/>
      <c r="AK47" s="325"/>
      <c r="AL47" s="325"/>
      <c r="AM47" s="325"/>
      <c r="AO47" s="332"/>
      <c r="AP47" s="333" t="b">
        <f t="shared" si="7"/>
        <v>1</v>
      </c>
      <c r="AQ47" s="329"/>
      <c r="AR47" s="337">
        <f t="shared" si="8"/>
        <v>0</v>
      </c>
      <c r="AT47" s="82" t="s">
        <v>136</v>
      </c>
      <c r="AU47" s="82" t="b">
        <f t="shared" si="9"/>
        <v>0</v>
      </c>
    </row>
    <row r="48" spans="2:47" x14ac:dyDescent="0.3">
      <c r="D48" s="88"/>
      <c r="E48" s="109" t="s">
        <v>136</v>
      </c>
      <c r="F48" s="134" t="s">
        <v>137</v>
      </c>
      <c r="G48" s="112" t="s">
        <v>112</v>
      </c>
      <c r="H48" s="149"/>
      <c r="I48" s="149"/>
      <c r="J48" s="149"/>
      <c r="K48" s="158"/>
      <c r="L48" s="281"/>
      <c r="M48" s="158"/>
      <c r="N48" s="158"/>
      <c r="O48" s="115">
        <f>+P47+1</f>
        <v>45932</v>
      </c>
      <c r="P48" s="115">
        <f>+O48+5</f>
        <v>45937</v>
      </c>
      <c r="Q48" s="150">
        <f t="shared" si="2"/>
        <v>5</v>
      </c>
      <c r="S48" s="535"/>
      <c r="U48" s="88"/>
      <c r="V48" s="341">
        <f t="shared" si="3"/>
        <v>45932</v>
      </c>
      <c r="W48" s="342">
        <f t="shared" si="6"/>
        <v>46013</v>
      </c>
      <c r="X48" s="395">
        <f t="shared" si="4"/>
        <v>5</v>
      </c>
      <c r="Y48" s="395">
        <f t="shared" si="5"/>
        <v>5</v>
      </c>
      <c r="Z48" s="343">
        <v>45940</v>
      </c>
      <c r="AA48" s="343"/>
      <c r="AB48" s="343"/>
      <c r="AC48" s="343"/>
      <c r="AD48" s="345"/>
      <c r="AE48" s="346"/>
      <c r="AF48" s="347" t="e">
        <f>Q48-#REF!</f>
        <v>#REF!</v>
      </c>
      <c r="AG48" s="89"/>
      <c r="AJ48" s="325"/>
      <c r="AK48" s="325"/>
      <c r="AL48" s="325"/>
      <c r="AM48" s="325"/>
      <c r="AO48" s="332"/>
      <c r="AP48" s="333" t="b">
        <f t="shared" si="7"/>
        <v>1</v>
      </c>
      <c r="AQ48" s="329"/>
      <c r="AR48" s="337">
        <f t="shared" si="8"/>
        <v>0</v>
      </c>
      <c r="AT48" s="82">
        <v>1.04</v>
      </c>
      <c r="AU48" s="82" t="b">
        <f t="shared" si="9"/>
        <v>0</v>
      </c>
    </row>
    <row r="49" spans="1:47" x14ac:dyDescent="0.3">
      <c r="D49" s="88"/>
      <c r="E49" s="142">
        <v>1.04</v>
      </c>
      <c r="F49" s="143" t="s">
        <v>21</v>
      </c>
      <c r="G49" s="144" t="s">
        <v>94</v>
      </c>
      <c r="H49" s="145">
        <f>+'PPTO CONSUL - ANEXO 12'!D9</f>
        <v>3.3796670025262855E-2</v>
      </c>
      <c r="I49" s="145">
        <f>+AD49</f>
        <v>3.3796670025262855E-2</v>
      </c>
      <c r="J49" s="383">
        <f>H49*1</f>
        <v>3.3796670025262855E-2</v>
      </c>
      <c r="K49" s="146">
        <f>ROUND(($G$7*H49),0)</f>
        <v>23108414</v>
      </c>
      <c r="L49" s="280">
        <f>+'PPTO CONSUL - ANEXO 12'!H9-K49</f>
        <v>0</v>
      </c>
      <c r="M49" s="146">
        <f>ROUND(($G$7*I49),0)</f>
        <v>23108414</v>
      </c>
      <c r="N49" s="146">
        <f>ROUND(($G$7*J49),0)</f>
        <v>23108414</v>
      </c>
      <c r="O49" s="147">
        <f>MIN(O50:O51)</f>
        <v>45912</v>
      </c>
      <c r="P49" s="406">
        <f>MAX(P50:P51)</f>
        <v>45928</v>
      </c>
      <c r="Q49" s="148">
        <f t="shared" si="2"/>
        <v>16</v>
      </c>
      <c r="S49" s="535"/>
      <c r="U49" s="88"/>
      <c r="V49" s="135">
        <f t="shared" si="3"/>
        <v>45912</v>
      </c>
      <c r="W49" s="136">
        <f t="shared" si="6"/>
        <v>46013</v>
      </c>
      <c r="X49" s="395">
        <f t="shared" si="4"/>
        <v>16</v>
      </c>
      <c r="Y49" s="395">
        <f t="shared" si="5"/>
        <v>16</v>
      </c>
      <c r="Z49" s="137"/>
      <c r="AA49" s="137"/>
      <c r="AB49" s="391">
        <f>IF(Z49=0,Y49,Z49-V49)</f>
        <v>16</v>
      </c>
      <c r="AC49" s="138">
        <f>Q49-AB49</f>
        <v>0</v>
      </c>
      <c r="AD49" s="139">
        <f>(H49/Q49)*Y49</f>
        <v>3.3796670025262855E-2</v>
      </c>
      <c r="AE49" s="140">
        <f>J49-AD49</f>
        <v>0</v>
      </c>
      <c r="AF49" s="141" t="e">
        <f>Q49-#REF!</f>
        <v>#REF!</v>
      </c>
      <c r="AG49" s="89"/>
      <c r="AJ49" s="325"/>
      <c r="AK49" s="325"/>
      <c r="AL49" s="325"/>
      <c r="AM49" s="325"/>
      <c r="AO49" s="332">
        <v>23108414</v>
      </c>
      <c r="AP49" s="333" t="b">
        <f t="shared" si="7"/>
        <v>1</v>
      </c>
      <c r="AQ49" s="329">
        <v>23108414</v>
      </c>
      <c r="AR49" s="337">
        <f t="shared" si="8"/>
        <v>0</v>
      </c>
      <c r="AT49" s="82" t="s">
        <v>138</v>
      </c>
      <c r="AU49" s="82" t="b">
        <f t="shared" si="9"/>
        <v>0</v>
      </c>
    </row>
    <row r="50" spans="1:47" x14ac:dyDescent="0.3">
      <c r="D50" s="88"/>
      <c r="E50" s="109" t="s">
        <v>138</v>
      </c>
      <c r="F50" s="134" t="s">
        <v>139</v>
      </c>
      <c r="G50" s="112" t="s">
        <v>94</v>
      </c>
      <c r="H50" s="149"/>
      <c r="I50" s="149"/>
      <c r="J50" s="149"/>
      <c r="K50" s="158"/>
      <c r="L50" s="281"/>
      <c r="M50" s="158"/>
      <c r="N50" s="158"/>
      <c r="O50" s="115">
        <f>+O35</f>
        <v>45912</v>
      </c>
      <c r="P50" s="115">
        <f>+O50+10</f>
        <v>45922</v>
      </c>
      <c r="Q50" s="150">
        <f t="shared" si="2"/>
        <v>10</v>
      </c>
      <c r="S50" s="535"/>
      <c r="U50" s="88"/>
      <c r="V50" s="341">
        <f t="shared" si="3"/>
        <v>45912</v>
      </c>
      <c r="W50" s="342">
        <f t="shared" si="6"/>
        <v>46013</v>
      </c>
      <c r="X50" s="395">
        <f t="shared" si="4"/>
        <v>10</v>
      </c>
      <c r="Y50" s="395">
        <f t="shared" si="5"/>
        <v>10</v>
      </c>
      <c r="Z50" s="343">
        <v>45926</v>
      </c>
      <c r="AA50" s="343"/>
      <c r="AB50" s="343"/>
      <c r="AC50" s="343"/>
      <c r="AD50" s="345"/>
      <c r="AE50" s="346"/>
      <c r="AF50" s="347" t="e">
        <f>Q50-#REF!</f>
        <v>#REF!</v>
      </c>
      <c r="AG50" s="89"/>
      <c r="AJ50" s="325"/>
      <c r="AK50" s="325"/>
      <c r="AL50" s="325"/>
      <c r="AM50" s="325"/>
      <c r="AO50" s="332"/>
      <c r="AP50" s="333" t="b">
        <f t="shared" si="7"/>
        <v>1</v>
      </c>
      <c r="AQ50" s="329"/>
      <c r="AR50" s="337">
        <f t="shared" si="8"/>
        <v>0</v>
      </c>
      <c r="AT50" s="82" t="s">
        <v>140</v>
      </c>
      <c r="AU50" s="82" t="b">
        <f t="shared" si="9"/>
        <v>0</v>
      </c>
    </row>
    <row r="51" spans="1:47" x14ac:dyDescent="0.3">
      <c r="D51" s="88"/>
      <c r="E51" s="109" t="s">
        <v>140</v>
      </c>
      <c r="F51" s="134" t="s">
        <v>141</v>
      </c>
      <c r="G51" s="112" t="s">
        <v>112</v>
      </c>
      <c r="H51" s="149"/>
      <c r="I51" s="149"/>
      <c r="J51" s="149"/>
      <c r="K51" s="158"/>
      <c r="L51" s="281"/>
      <c r="M51" s="158"/>
      <c r="N51" s="158"/>
      <c r="O51" s="115">
        <f>+P50+1</f>
        <v>45923</v>
      </c>
      <c r="P51" s="115">
        <f>+O51+5</f>
        <v>45928</v>
      </c>
      <c r="Q51" s="150">
        <f t="shared" si="2"/>
        <v>5</v>
      </c>
      <c r="S51" s="535"/>
      <c r="U51" s="88"/>
      <c r="V51" s="341">
        <f t="shared" si="3"/>
        <v>45923</v>
      </c>
      <c r="W51" s="342">
        <f t="shared" si="6"/>
        <v>46013</v>
      </c>
      <c r="X51" s="395">
        <f t="shared" si="4"/>
        <v>5</v>
      </c>
      <c r="Y51" s="395">
        <f t="shared" si="5"/>
        <v>5</v>
      </c>
      <c r="Z51" s="343">
        <v>45954</v>
      </c>
      <c r="AA51" s="343"/>
      <c r="AB51" s="343"/>
      <c r="AC51" s="343"/>
      <c r="AD51" s="345"/>
      <c r="AE51" s="346"/>
      <c r="AF51" s="347" t="e">
        <f>Q51-#REF!</f>
        <v>#REF!</v>
      </c>
      <c r="AG51" s="89"/>
      <c r="AJ51" s="325"/>
      <c r="AK51" s="325"/>
      <c r="AL51" s="325"/>
      <c r="AM51" s="325"/>
      <c r="AO51" s="332"/>
      <c r="AP51" s="333" t="b">
        <f t="shared" si="7"/>
        <v>1</v>
      </c>
      <c r="AQ51" s="329"/>
      <c r="AR51" s="337">
        <f t="shared" si="8"/>
        <v>0</v>
      </c>
      <c r="AT51" s="82">
        <v>1.06</v>
      </c>
      <c r="AU51" s="82" t="b">
        <f t="shared" si="9"/>
        <v>0</v>
      </c>
    </row>
    <row r="52" spans="1:47" x14ac:dyDescent="0.3">
      <c r="D52" s="88"/>
      <c r="E52" s="142">
        <v>1.06</v>
      </c>
      <c r="F52" s="143" t="s">
        <v>23</v>
      </c>
      <c r="G52" s="144" t="s">
        <v>94</v>
      </c>
      <c r="H52" s="145">
        <f>+'PPTO CONSUL - ANEXO 12'!D11</f>
        <v>3.3796670025262855E-2</v>
      </c>
      <c r="I52" s="145">
        <f>+AD52</f>
        <v>3.3796670025262855E-2</v>
      </c>
      <c r="J52" s="383">
        <f>H52*1</f>
        <v>3.3796670025262855E-2</v>
      </c>
      <c r="K52" s="146">
        <f>ROUND(($G$7*H52),0)</f>
        <v>23108414</v>
      </c>
      <c r="L52" s="280">
        <f>+'PPTO CONSUL - ANEXO 12'!H11-K52</f>
        <v>0</v>
      </c>
      <c r="M52" s="146">
        <f>ROUND(($G$7*I52),0)</f>
        <v>23108414</v>
      </c>
      <c r="N52" s="146">
        <f>ROUND(($G$7*J52),0)</f>
        <v>23108414</v>
      </c>
      <c r="O52" s="147">
        <f>MAX(O53:O54)</f>
        <v>45911</v>
      </c>
      <c r="P52" s="147">
        <f>MAX(P53:P54)</f>
        <v>45916</v>
      </c>
      <c r="Q52" s="148">
        <f t="shared" si="2"/>
        <v>5</v>
      </c>
      <c r="S52" s="535"/>
      <c r="U52" s="88"/>
      <c r="V52" s="135">
        <f t="shared" si="3"/>
        <v>45911</v>
      </c>
      <c r="W52" s="136">
        <f t="shared" si="6"/>
        <v>46013</v>
      </c>
      <c r="X52" s="395">
        <f t="shared" si="4"/>
        <v>5</v>
      </c>
      <c r="Y52" s="395">
        <f t="shared" si="5"/>
        <v>5</v>
      </c>
      <c r="Z52" s="137">
        <v>45923</v>
      </c>
      <c r="AA52" s="137"/>
      <c r="AB52" s="391">
        <f>IF(Z52=0,Y52,Z52-V52)</f>
        <v>12</v>
      </c>
      <c r="AC52" s="138">
        <f>Q52-AB52</f>
        <v>-7</v>
      </c>
      <c r="AD52" s="139">
        <f>(H52/Q52)*Y52</f>
        <v>3.3796670025262855E-2</v>
      </c>
      <c r="AE52" s="140">
        <f>J52-AD52</f>
        <v>0</v>
      </c>
      <c r="AF52" s="141" t="e">
        <f>Q52-#REF!</f>
        <v>#REF!</v>
      </c>
      <c r="AG52" s="89"/>
      <c r="AJ52" s="325"/>
      <c r="AK52" s="325"/>
      <c r="AL52" s="325"/>
      <c r="AM52" s="325"/>
      <c r="AO52" s="332">
        <v>23108414</v>
      </c>
      <c r="AP52" s="333" t="b">
        <f t="shared" si="7"/>
        <v>1</v>
      </c>
      <c r="AQ52" s="329">
        <v>23108414</v>
      </c>
      <c r="AR52" s="337">
        <f t="shared" si="8"/>
        <v>0</v>
      </c>
      <c r="AT52" s="82" t="s">
        <v>162</v>
      </c>
      <c r="AU52" s="82" t="b">
        <f t="shared" si="9"/>
        <v>0</v>
      </c>
    </row>
    <row r="53" spans="1:47" x14ac:dyDescent="0.3">
      <c r="D53" s="88"/>
      <c r="E53" s="109" t="s">
        <v>162</v>
      </c>
      <c r="F53" s="134" t="s">
        <v>163</v>
      </c>
      <c r="G53" s="112" t="s">
        <v>94</v>
      </c>
      <c r="H53" s="149"/>
      <c r="I53" s="149"/>
      <c r="J53" s="381"/>
      <c r="K53" s="158"/>
      <c r="L53" s="281"/>
      <c r="M53" s="158"/>
      <c r="N53" s="158"/>
      <c r="O53" s="115">
        <f>+P13+1</f>
        <v>45903</v>
      </c>
      <c r="P53" s="115">
        <f>+O53+9</f>
        <v>45912</v>
      </c>
      <c r="Q53" s="150">
        <f t="shared" si="2"/>
        <v>9</v>
      </c>
      <c r="S53" s="535"/>
      <c r="U53" s="88"/>
      <c r="V53" s="341">
        <f t="shared" si="3"/>
        <v>45903</v>
      </c>
      <c r="W53" s="342">
        <f t="shared" si="6"/>
        <v>46013</v>
      </c>
      <c r="X53" s="395">
        <f t="shared" si="4"/>
        <v>9</v>
      </c>
      <c r="Y53" s="395">
        <f t="shared" si="5"/>
        <v>9</v>
      </c>
      <c r="Z53" s="343">
        <v>45912</v>
      </c>
      <c r="AA53" s="343"/>
      <c r="AB53" s="343"/>
      <c r="AC53" s="343"/>
      <c r="AD53" s="345"/>
      <c r="AE53" s="346"/>
      <c r="AF53" s="347" t="e">
        <f>Q53-#REF!</f>
        <v>#REF!</v>
      </c>
      <c r="AG53" s="89"/>
      <c r="AJ53" s="325"/>
      <c r="AK53" s="325"/>
      <c r="AL53" s="325"/>
      <c r="AM53" s="325"/>
      <c r="AO53" s="332"/>
      <c r="AP53" s="333" t="b">
        <f t="shared" si="7"/>
        <v>1</v>
      </c>
      <c r="AQ53" s="329"/>
      <c r="AR53" s="337">
        <f t="shared" si="8"/>
        <v>0</v>
      </c>
      <c r="AT53" s="82" t="s">
        <v>164</v>
      </c>
      <c r="AU53" s="82" t="b">
        <f t="shared" si="9"/>
        <v>0</v>
      </c>
    </row>
    <row r="54" spans="1:47" x14ac:dyDescent="0.3">
      <c r="D54" s="88"/>
      <c r="E54" s="109" t="s">
        <v>164</v>
      </c>
      <c r="F54" s="134" t="s">
        <v>165</v>
      </c>
      <c r="G54" s="112" t="s">
        <v>112</v>
      </c>
      <c r="H54" s="149"/>
      <c r="I54" s="149"/>
      <c r="J54" s="149"/>
      <c r="K54" s="158"/>
      <c r="L54" s="281"/>
      <c r="M54" s="158"/>
      <c r="N54" s="158"/>
      <c r="O54" s="115">
        <f>+P13+9</f>
        <v>45911</v>
      </c>
      <c r="P54" s="115">
        <f>+O54+5</f>
        <v>45916</v>
      </c>
      <c r="Q54" s="150">
        <f t="shared" si="2"/>
        <v>5</v>
      </c>
      <c r="S54" s="535"/>
      <c r="U54" s="88"/>
      <c r="V54" s="341">
        <f t="shared" si="3"/>
        <v>45911</v>
      </c>
      <c r="W54" s="342">
        <f t="shared" si="6"/>
        <v>46013</v>
      </c>
      <c r="X54" s="395">
        <f t="shared" si="4"/>
        <v>5</v>
      </c>
      <c r="Y54" s="395">
        <f t="shared" si="5"/>
        <v>5</v>
      </c>
      <c r="Z54" s="343">
        <v>45912</v>
      </c>
      <c r="AA54" s="343"/>
      <c r="AB54" s="343"/>
      <c r="AC54" s="343"/>
      <c r="AD54" s="345"/>
      <c r="AE54" s="346"/>
      <c r="AF54" s="347" t="e">
        <f>Q54-#REF!</f>
        <v>#REF!</v>
      </c>
      <c r="AG54" s="89"/>
      <c r="AJ54" s="325"/>
      <c r="AK54" s="325"/>
      <c r="AL54" s="325"/>
      <c r="AM54" s="325"/>
      <c r="AO54" s="332"/>
      <c r="AP54" s="333" t="b">
        <f t="shared" si="7"/>
        <v>1</v>
      </c>
      <c r="AQ54" s="329"/>
      <c r="AR54" s="337">
        <f t="shared" si="8"/>
        <v>0</v>
      </c>
      <c r="AT54" s="82">
        <v>1.07</v>
      </c>
      <c r="AU54" s="82" t="b">
        <f t="shared" si="9"/>
        <v>0</v>
      </c>
    </row>
    <row r="55" spans="1:47" x14ac:dyDescent="0.3">
      <c r="D55" s="88"/>
      <c r="E55" s="142">
        <v>1.07</v>
      </c>
      <c r="F55" s="143" t="s">
        <v>24</v>
      </c>
      <c r="G55" s="144" t="s">
        <v>94</v>
      </c>
      <c r="H55" s="145">
        <f>+'PPTO CONSUL - ANEXO 12'!D12</f>
        <v>3.3796670025262855E-2</v>
      </c>
      <c r="I55" s="145">
        <f>+AD55</f>
        <v>3.3796670025262855E-2</v>
      </c>
      <c r="J55" s="383">
        <f>SUM(J56:J57)</f>
        <v>3.3796670025262855E-2</v>
      </c>
      <c r="K55" s="146">
        <f>ROUND(($G$7*H55),0)</f>
        <v>23108414</v>
      </c>
      <c r="L55" s="280">
        <f>+'PPTO CONSUL - ANEXO 12'!H12-K55</f>
        <v>0</v>
      </c>
      <c r="M55" s="146">
        <f>ROUND(($G$7*I55),0)</f>
        <v>23108414</v>
      </c>
      <c r="N55" s="146">
        <f>ROUND(($G$7*J55),0)</f>
        <v>23108414</v>
      </c>
      <c r="O55" s="147">
        <f>MAX(O56:O57)</f>
        <v>45923</v>
      </c>
      <c r="P55" s="147">
        <f>MAX(P56:P57)</f>
        <v>45928</v>
      </c>
      <c r="Q55" s="148">
        <f t="shared" si="2"/>
        <v>5</v>
      </c>
      <c r="S55" s="535"/>
      <c r="U55" s="88"/>
      <c r="V55" s="135">
        <f t="shared" si="3"/>
        <v>45923</v>
      </c>
      <c r="W55" s="136">
        <f t="shared" si="6"/>
        <v>46013</v>
      </c>
      <c r="X55" s="395">
        <f t="shared" si="4"/>
        <v>5</v>
      </c>
      <c r="Y55" s="395">
        <f t="shared" si="5"/>
        <v>5</v>
      </c>
      <c r="Z55" s="137"/>
      <c r="AA55" s="137"/>
      <c r="AB55" s="391">
        <f>IF(Z55=0,Y55,Z55-V55)</f>
        <v>5</v>
      </c>
      <c r="AC55" s="138">
        <f>Q55-AB55</f>
        <v>0</v>
      </c>
      <c r="AD55" s="139">
        <f>(H55/Q55)*Y55</f>
        <v>3.3796670025262855E-2</v>
      </c>
      <c r="AE55" s="140">
        <f>J55-AD55</f>
        <v>0</v>
      </c>
      <c r="AF55" s="141" t="e">
        <f>Q55-#REF!</f>
        <v>#REF!</v>
      </c>
      <c r="AG55" s="89"/>
      <c r="AJ55" s="325"/>
      <c r="AK55" s="325"/>
      <c r="AL55" s="325"/>
      <c r="AM55" s="325"/>
      <c r="AO55" s="332">
        <v>23108414</v>
      </c>
      <c r="AP55" s="333" t="b">
        <f t="shared" si="7"/>
        <v>1</v>
      </c>
      <c r="AQ55" s="329">
        <v>23108414</v>
      </c>
      <c r="AR55" s="337">
        <f t="shared" si="8"/>
        <v>0</v>
      </c>
      <c r="AT55" s="82" t="s">
        <v>166</v>
      </c>
      <c r="AU55" s="82" t="b">
        <f t="shared" si="9"/>
        <v>0</v>
      </c>
    </row>
    <row r="56" spans="1:47" x14ac:dyDescent="0.3">
      <c r="D56" s="88"/>
      <c r="E56" s="109" t="s">
        <v>166</v>
      </c>
      <c r="F56" s="134" t="s">
        <v>167</v>
      </c>
      <c r="G56" s="112" t="s">
        <v>94</v>
      </c>
      <c r="H56" s="149"/>
      <c r="I56" s="149"/>
      <c r="J56" s="381">
        <v>3.3796670025262855E-2</v>
      </c>
      <c r="K56" s="158"/>
      <c r="L56" s="281"/>
      <c r="M56" s="158"/>
      <c r="N56" s="158"/>
      <c r="O56" s="115">
        <f>+O35</f>
        <v>45912</v>
      </c>
      <c r="P56" s="115">
        <f>+O56+10</f>
        <v>45922</v>
      </c>
      <c r="Q56" s="150">
        <f t="shared" si="2"/>
        <v>10</v>
      </c>
      <c r="S56" s="535"/>
      <c r="U56" s="88"/>
      <c r="V56" s="341">
        <f t="shared" si="3"/>
        <v>45912</v>
      </c>
      <c r="W56" s="342">
        <f t="shared" si="6"/>
        <v>46013</v>
      </c>
      <c r="X56" s="395">
        <f t="shared" si="4"/>
        <v>10</v>
      </c>
      <c r="Y56" s="395">
        <f t="shared" si="5"/>
        <v>10</v>
      </c>
      <c r="Z56" s="343">
        <v>45923</v>
      </c>
      <c r="AA56" s="343"/>
      <c r="AB56" s="343"/>
      <c r="AC56" s="343"/>
      <c r="AD56" s="345"/>
      <c r="AE56" s="346"/>
      <c r="AF56" s="347" t="e">
        <f>Q56-#REF!</f>
        <v>#REF!</v>
      </c>
      <c r="AG56" s="89"/>
      <c r="AJ56" s="325"/>
      <c r="AK56" s="325"/>
      <c r="AL56" s="325"/>
      <c r="AM56" s="325"/>
      <c r="AO56" s="332"/>
      <c r="AP56" s="333" t="b">
        <f t="shared" si="7"/>
        <v>1</v>
      </c>
      <c r="AQ56" s="329"/>
      <c r="AR56" s="337">
        <f t="shared" si="8"/>
        <v>0</v>
      </c>
      <c r="AT56" s="82" t="s">
        <v>168</v>
      </c>
      <c r="AU56" s="82" t="b">
        <f t="shared" si="9"/>
        <v>0</v>
      </c>
    </row>
    <row r="57" spans="1:47" x14ac:dyDescent="0.3">
      <c r="D57" s="88"/>
      <c r="E57" s="109" t="s">
        <v>168</v>
      </c>
      <c r="F57" s="134" t="s">
        <v>169</v>
      </c>
      <c r="G57" s="112" t="s">
        <v>112</v>
      </c>
      <c r="H57" s="149"/>
      <c r="I57" s="149"/>
      <c r="J57" s="149"/>
      <c r="K57" s="158"/>
      <c r="L57" s="281"/>
      <c r="M57" s="158"/>
      <c r="N57" s="158"/>
      <c r="O57" s="115">
        <f>+P56+1</f>
        <v>45923</v>
      </c>
      <c r="P57" s="115">
        <f>+O57+5</f>
        <v>45928</v>
      </c>
      <c r="Q57" s="150">
        <f t="shared" si="2"/>
        <v>5</v>
      </c>
      <c r="S57" s="535"/>
      <c r="U57" s="88"/>
      <c r="V57" s="341">
        <f t="shared" si="3"/>
        <v>45923</v>
      </c>
      <c r="W57" s="342">
        <f t="shared" si="6"/>
        <v>46013</v>
      </c>
      <c r="X57" s="395">
        <f t="shared" si="4"/>
        <v>5</v>
      </c>
      <c r="Y57" s="395">
        <f t="shared" si="5"/>
        <v>5</v>
      </c>
      <c r="Z57" s="343">
        <v>45930</v>
      </c>
      <c r="AA57" s="343"/>
      <c r="AB57" s="343"/>
      <c r="AC57" s="343"/>
      <c r="AD57" s="345"/>
      <c r="AE57" s="346"/>
      <c r="AF57" s="347" t="e">
        <f>Q57-#REF!</f>
        <v>#REF!</v>
      </c>
      <c r="AG57" s="89"/>
      <c r="AJ57" s="325"/>
      <c r="AK57" s="325"/>
      <c r="AL57" s="325"/>
      <c r="AM57" s="325"/>
      <c r="AO57" s="332"/>
      <c r="AP57" s="333" t="b">
        <f t="shared" ref="AP57:AP88" si="21">EXACT(K57,AO57)</f>
        <v>1</v>
      </c>
      <c r="AQ57" s="329"/>
      <c r="AR57" s="337">
        <f t="shared" si="8"/>
        <v>0</v>
      </c>
      <c r="AU57" s="82" t="b">
        <f t="shared" si="9"/>
        <v>0</v>
      </c>
    </row>
    <row r="58" spans="1:47" x14ac:dyDescent="0.3">
      <c r="D58" s="88"/>
      <c r="E58" s="109"/>
      <c r="F58" s="159" t="s">
        <v>170</v>
      </c>
      <c r="G58" s="160" t="s">
        <v>94</v>
      </c>
      <c r="H58" s="161"/>
      <c r="I58" s="161"/>
      <c r="J58" s="161"/>
      <c r="K58" s="162"/>
      <c r="L58" s="283"/>
      <c r="M58" s="162"/>
      <c r="N58" s="162"/>
      <c r="O58" s="542">
        <v>45935</v>
      </c>
      <c r="P58" s="543"/>
      <c r="Q58" s="163"/>
      <c r="S58" s="535"/>
      <c r="U58" s="88"/>
      <c r="V58" s="544"/>
      <c r="W58" s="545"/>
      <c r="X58" s="545"/>
      <c r="Y58" s="545"/>
      <c r="Z58" s="545"/>
      <c r="AA58" s="545"/>
      <c r="AB58" s="545"/>
      <c r="AC58" s="545"/>
      <c r="AD58" s="545"/>
      <c r="AE58" s="545"/>
      <c r="AF58" s="546"/>
      <c r="AG58" s="89"/>
      <c r="AJ58" s="325"/>
      <c r="AK58" s="325"/>
      <c r="AL58" s="325"/>
      <c r="AM58" s="325"/>
      <c r="AO58" s="332"/>
      <c r="AP58" s="333" t="b">
        <f t="shared" si="21"/>
        <v>1</v>
      </c>
      <c r="AQ58" s="329"/>
      <c r="AR58" s="337">
        <f t="shared" si="8"/>
        <v>0</v>
      </c>
      <c r="AT58" s="82">
        <v>1.08</v>
      </c>
      <c r="AU58" s="82" t="b">
        <f t="shared" si="9"/>
        <v>0</v>
      </c>
    </row>
    <row r="59" spans="1:47" s="128" customFormat="1" x14ac:dyDescent="0.3">
      <c r="D59" s="120"/>
      <c r="E59" s="121">
        <v>1.08</v>
      </c>
      <c r="F59" s="164" t="s">
        <v>274</v>
      </c>
      <c r="G59" s="165" t="s">
        <v>94</v>
      </c>
      <c r="H59" s="166"/>
      <c r="I59" s="166"/>
      <c r="J59" s="166"/>
      <c r="K59" s="167"/>
      <c r="L59" s="284"/>
      <c r="M59" s="167"/>
      <c r="N59" s="167"/>
      <c r="O59" s="168">
        <f>MAX(P15:P57)</f>
        <v>45950</v>
      </c>
      <c r="P59" s="168">
        <f>+O59+1</f>
        <v>45951</v>
      </c>
      <c r="Q59" s="169">
        <f t="shared" ref="Q59:Q61" si="22">-((_xlfn.DAYS(O59,P59)))+1</f>
        <v>2</v>
      </c>
      <c r="S59" s="535"/>
      <c r="U59" s="120"/>
      <c r="V59" s="547"/>
      <c r="W59" s="548"/>
      <c r="X59" s="548"/>
      <c r="Y59" s="548"/>
      <c r="Z59" s="548"/>
      <c r="AA59" s="548"/>
      <c r="AB59" s="548"/>
      <c r="AC59" s="548"/>
      <c r="AD59" s="548"/>
      <c r="AE59" s="548"/>
      <c r="AF59" s="549"/>
      <c r="AG59" s="133"/>
      <c r="AJ59" s="326"/>
      <c r="AK59" s="325"/>
      <c r="AL59" s="326"/>
      <c r="AM59" s="325"/>
      <c r="AO59" s="334"/>
      <c r="AP59" s="333" t="b">
        <f t="shared" si="21"/>
        <v>1</v>
      </c>
      <c r="AQ59" s="330"/>
      <c r="AR59" s="337">
        <f t="shared" si="8"/>
        <v>0</v>
      </c>
      <c r="AT59" s="82">
        <v>1.0900000000000001</v>
      </c>
      <c r="AU59" s="82" t="b">
        <f t="shared" si="9"/>
        <v>0</v>
      </c>
    </row>
    <row r="60" spans="1:47" s="128" customFormat="1" x14ac:dyDescent="0.3">
      <c r="D60" s="120"/>
      <c r="E60" s="121">
        <v>1.0900000000000001</v>
      </c>
      <c r="F60" s="164" t="s">
        <v>171</v>
      </c>
      <c r="G60" s="165" t="s">
        <v>172</v>
      </c>
      <c r="H60" s="166"/>
      <c r="I60" s="166"/>
      <c r="J60" s="166"/>
      <c r="K60" s="167"/>
      <c r="L60" s="284"/>
      <c r="M60" s="167"/>
      <c r="N60" s="167"/>
      <c r="O60" s="168">
        <f>+P59+1</f>
        <v>45952</v>
      </c>
      <c r="P60" s="168">
        <f>+O60+8</f>
        <v>45960</v>
      </c>
      <c r="Q60" s="169">
        <f t="shared" si="22"/>
        <v>9</v>
      </c>
      <c r="S60" s="535"/>
      <c r="U60" s="120"/>
      <c r="V60" s="547"/>
      <c r="W60" s="548"/>
      <c r="X60" s="548"/>
      <c r="Y60" s="548"/>
      <c r="Z60" s="548"/>
      <c r="AA60" s="548"/>
      <c r="AB60" s="548"/>
      <c r="AC60" s="548"/>
      <c r="AD60" s="548"/>
      <c r="AE60" s="548"/>
      <c r="AF60" s="549"/>
      <c r="AG60" s="133"/>
      <c r="AJ60" s="326"/>
      <c r="AK60" s="325"/>
      <c r="AL60" s="326"/>
      <c r="AM60" s="325"/>
      <c r="AO60" s="334"/>
      <c r="AP60" s="333" t="b">
        <f t="shared" si="21"/>
        <v>1</v>
      </c>
      <c r="AQ60" s="330"/>
      <c r="AR60" s="337">
        <f t="shared" si="8"/>
        <v>0</v>
      </c>
      <c r="AT60" s="128">
        <v>1.1000000000000001</v>
      </c>
      <c r="AU60" s="82" t="b">
        <f t="shared" si="9"/>
        <v>0</v>
      </c>
    </row>
    <row r="61" spans="1:47" s="128" customFormat="1" x14ac:dyDescent="0.3">
      <c r="D61" s="120"/>
      <c r="E61" s="121">
        <v>1.1000000000000001</v>
      </c>
      <c r="F61" s="164" t="s">
        <v>173</v>
      </c>
      <c r="G61" s="165" t="s">
        <v>112</v>
      </c>
      <c r="H61" s="166"/>
      <c r="I61" s="166"/>
      <c r="J61" s="166"/>
      <c r="K61" s="167"/>
      <c r="L61" s="284"/>
      <c r="M61" s="167"/>
      <c r="N61" s="167"/>
      <c r="O61" s="168">
        <f>+P60+1</f>
        <v>45961</v>
      </c>
      <c r="P61" s="168">
        <f>+O61+9</f>
        <v>45970</v>
      </c>
      <c r="Q61" s="169">
        <f t="shared" si="22"/>
        <v>10</v>
      </c>
      <c r="S61" s="535"/>
      <c r="U61" s="120"/>
      <c r="V61" s="550"/>
      <c r="W61" s="551"/>
      <c r="X61" s="551"/>
      <c r="Y61" s="551"/>
      <c r="Z61" s="551"/>
      <c r="AA61" s="551"/>
      <c r="AB61" s="551"/>
      <c r="AC61" s="551"/>
      <c r="AD61" s="551"/>
      <c r="AE61" s="551"/>
      <c r="AF61" s="552"/>
      <c r="AG61" s="133"/>
      <c r="AJ61" s="326"/>
      <c r="AK61" s="325"/>
      <c r="AL61" s="326"/>
      <c r="AM61" s="325"/>
      <c r="AO61" s="334"/>
      <c r="AP61" s="333" t="b">
        <f t="shared" si="21"/>
        <v>1</v>
      </c>
      <c r="AQ61" s="330"/>
      <c r="AR61" s="337">
        <f t="shared" si="8"/>
        <v>0</v>
      </c>
      <c r="AT61" s="128">
        <v>1.05</v>
      </c>
      <c r="AU61" s="82" t="b">
        <f t="shared" si="9"/>
        <v>0</v>
      </c>
    </row>
    <row r="62" spans="1:47" x14ac:dyDescent="0.3">
      <c r="D62" s="88"/>
      <c r="E62" s="142">
        <v>1.05</v>
      </c>
      <c r="F62" s="143" t="s">
        <v>22</v>
      </c>
      <c r="G62" s="144" t="s">
        <v>94</v>
      </c>
      <c r="H62" s="145">
        <f>SUM(H63:H70)</f>
        <v>0.28903640907360872</v>
      </c>
      <c r="I62" s="145">
        <f>SUM(I63:I70)</f>
        <v>0.28903640907360872</v>
      </c>
      <c r="J62" s="145">
        <f>SUM(J63:J70)</f>
        <v>0.19854830587936867</v>
      </c>
      <c r="K62" s="146">
        <f>SUM(K63:K70)</f>
        <v>197628136</v>
      </c>
      <c r="L62" s="285">
        <f>+'PPTO CONSUL - ANEXO 12'!H10-K62</f>
        <v>0</v>
      </c>
      <c r="M62" s="146">
        <f>SUM(M63:M70)</f>
        <v>197628136</v>
      </c>
      <c r="N62" s="146">
        <f>SUM(N63:N70)</f>
        <v>135757055</v>
      </c>
      <c r="O62" s="147">
        <f>MIN(O63:O72)</f>
        <v>45945</v>
      </c>
      <c r="P62" s="147">
        <f>MAX(P63:P72)</f>
        <v>45998</v>
      </c>
      <c r="Q62" s="148">
        <f t="shared" si="2"/>
        <v>53</v>
      </c>
      <c r="S62" s="535"/>
      <c r="U62" s="88"/>
      <c r="V62" s="341">
        <f t="shared" ref="V62:V72" si="23">O62</f>
        <v>45945</v>
      </c>
      <c r="W62" s="342">
        <f t="shared" si="6"/>
        <v>46013</v>
      </c>
      <c r="X62" s="395">
        <f t="shared" ref="X62:X72" si="24">IF(W62-V62&gt;Q62,Q62,W62-V62)</f>
        <v>53</v>
      </c>
      <c r="Y62" s="395">
        <f>IF(X62&lt;0,0,X62)</f>
        <v>53</v>
      </c>
      <c r="Z62" s="343"/>
      <c r="AA62" s="343"/>
      <c r="AB62" s="343"/>
      <c r="AC62" s="343"/>
      <c r="AD62" s="345"/>
      <c r="AE62" s="346"/>
      <c r="AF62" s="347" t="e">
        <f>Q62-#REF!</f>
        <v>#REF!</v>
      </c>
      <c r="AG62" s="89"/>
      <c r="AJ62" s="325"/>
      <c r="AK62" s="325"/>
      <c r="AL62" s="325"/>
      <c r="AM62" s="325"/>
      <c r="AO62" s="332">
        <v>197628136</v>
      </c>
      <c r="AP62" s="333" t="b">
        <f t="shared" si="21"/>
        <v>1</v>
      </c>
      <c r="AQ62" s="329">
        <v>197628136</v>
      </c>
      <c r="AR62" s="337">
        <f t="shared" si="8"/>
        <v>0</v>
      </c>
      <c r="AT62" s="128" t="s">
        <v>142</v>
      </c>
      <c r="AU62" s="82" t="b">
        <f t="shared" si="9"/>
        <v>0</v>
      </c>
    </row>
    <row r="63" spans="1:47" x14ac:dyDescent="0.3">
      <c r="A63" s="338"/>
      <c r="B63" s="329"/>
      <c r="D63" s="88"/>
      <c r="E63" s="52" t="s">
        <v>142</v>
      </c>
      <c r="F63" s="151" t="s">
        <v>282</v>
      </c>
      <c r="G63" s="152" t="s">
        <v>94</v>
      </c>
      <c r="H63" s="296">
        <v>3.366965887912194E-2</v>
      </c>
      <c r="I63" s="296">
        <f>+AD63</f>
        <v>3.366965887912194E-2</v>
      </c>
      <c r="J63" s="408">
        <f>H63*1</f>
        <v>3.366965887912194E-2</v>
      </c>
      <c r="K63" s="154">
        <f t="shared" ref="K63:K64" si="25">ROUND(($G$7*H63),0)</f>
        <v>23021570</v>
      </c>
      <c r="L63" s="295"/>
      <c r="M63" s="154">
        <f>ROUND(($G$7*I63),0)</f>
        <v>23021570</v>
      </c>
      <c r="N63" s="154">
        <f t="shared" ref="N63:N64" si="26">ROUND(($G$7*J63),0)</f>
        <v>23021570</v>
      </c>
      <c r="O63" s="156">
        <f>+P43</f>
        <v>45945</v>
      </c>
      <c r="P63" s="156">
        <f>+O63+12</f>
        <v>45957</v>
      </c>
      <c r="Q63" s="157">
        <f t="shared" si="2"/>
        <v>12</v>
      </c>
      <c r="S63" s="535"/>
      <c r="U63" s="88"/>
      <c r="V63" s="135">
        <f t="shared" si="23"/>
        <v>45945</v>
      </c>
      <c r="W63" s="136">
        <f t="shared" si="6"/>
        <v>46013</v>
      </c>
      <c r="X63" s="395">
        <f t="shared" si="24"/>
        <v>12</v>
      </c>
      <c r="Y63" s="395">
        <f>IF(X63&lt;0,0,X63)</f>
        <v>12</v>
      </c>
      <c r="Z63" s="137">
        <v>45985</v>
      </c>
      <c r="AA63" s="137"/>
      <c r="AB63" s="391">
        <f t="shared" ref="AB63:AB70" si="27">IF(Z63=0,Y63,Z63-V63)</f>
        <v>40</v>
      </c>
      <c r="AC63" s="138">
        <f t="shared" ref="AC63:AC70" si="28">Q63-AB63</f>
        <v>-28</v>
      </c>
      <c r="AD63" s="139">
        <f>(H63/Q63)*Y63</f>
        <v>3.366965887912194E-2</v>
      </c>
      <c r="AE63" s="140">
        <f>J63-AD63</f>
        <v>0</v>
      </c>
      <c r="AF63" s="141" t="e">
        <f>Q63-#REF!</f>
        <v>#REF!</v>
      </c>
      <c r="AG63" s="89"/>
      <c r="AJ63" s="325"/>
      <c r="AK63" s="325"/>
      <c r="AL63" s="325"/>
      <c r="AM63" s="325"/>
      <c r="AO63" s="332">
        <v>23021570</v>
      </c>
      <c r="AP63" s="333" t="b">
        <f t="shared" si="21"/>
        <v>1</v>
      </c>
      <c r="AQ63" s="329">
        <v>23021570</v>
      </c>
      <c r="AR63" s="337">
        <f t="shared" si="8"/>
        <v>0</v>
      </c>
      <c r="AT63" s="82" t="s">
        <v>143</v>
      </c>
      <c r="AU63" s="82" t="b">
        <f t="shared" ref="AU63:AU94" si="29">EXACT(AT63,E63)</f>
        <v>0</v>
      </c>
    </row>
    <row r="64" spans="1:47" x14ac:dyDescent="0.3">
      <c r="A64" s="338"/>
      <c r="B64" s="329"/>
      <c r="D64" s="88"/>
      <c r="E64" s="52" t="s">
        <v>307</v>
      </c>
      <c r="F64" s="151" t="s">
        <v>144</v>
      </c>
      <c r="G64" s="152" t="s">
        <v>94</v>
      </c>
      <c r="H64" s="296">
        <v>2.3035525473528092E-4</v>
      </c>
      <c r="I64" s="296">
        <f>+AD64</f>
        <v>2.3035525473528092E-4</v>
      </c>
      <c r="J64" s="408">
        <f>H64*1</f>
        <v>2.3035525473528092E-4</v>
      </c>
      <c r="K64" s="154">
        <f t="shared" si="25"/>
        <v>157505</v>
      </c>
      <c r="L64" s="295"/>
      <c r="M64" s="154">
        <f>ROUND(($G$7*I64),0)</f>
        <v>157505</v>
      </c>
      <c r="N64" s="154">
        <f t="shared" si="26"/>
        <v>157505</v>
      </c>
      <c r="O64" s="156">
        <f>+O63</f>
        <v>45945</v>
      </c>
      <c r="P64" s="156">
        <f>+O64+2</f>
        <v>45947</v>
      </c>
      <c r="Q64" s="157">
        <f t="shared" si="2"/>
        <v>2</v>
      </c>
      <c r="S64" s="535"/>
      <c r="U64" s="88"/>
      <c r="V64" s="135">
        <f t="shared" si="23"/>
        <v>45945</v>
      </c>
      <c r="W64" s="136">
        <f t="shared" si="6"/>
        <v>46013</v>
      </c>
      <c r="X64" s="395">
        <f t="shared" si="24"/>
        <v>2</v>
      </c>
      <c r="Y64" s="395">
        <f>IF(X64&lt;0,0,X64)</f>
        <v>2</v>
      </c>
      <c r="Z64" s="137">
        <v>45985</v>
      </c>
      <c r="AA64" s="137"/>
      <c r="AB64" s="391">
        <f t="shared" si="27"/>
        <v>40</v>
      </c>
      <c r="AC64" s="138">
        <f t="shared" si="28"/>
        <v>-38</v>
      </c>
      <c r="AD64" s="139">
        <f>(H64/Q64)*Y64</f>
        <v>2.3035525473528092E-4</v>
      </c>
      <c r="AE64" s="140">
        <f>J64-AD64</f>
        <v>0</v>
      </c>
      <c r="AF64" s="141" t="e">
        <f>Q64-#REF!</f>
        <v>#REF!</v>
      </c>
      <c r="AG64" s="89"/>
      <c r="AJ64" s="325"/>
      <c r="AK64" s="325"/>
      <c r="AL64" s="325"/>
      <c r="AM64" s="325"/>
      <c r="AO64" s="332">
        <v>157505</v>
      </c>
      <c r="AP64" s="333" t="b">
        <f t="shared" si="21"/>
        <v>1</v>
      </c>
      <c r="AQ64" s="329">
        <v>157505</v>
      </c>
      <c r="AR64" s="337">
        <f t="shared" si="8"/>
        <v>0</v>
      </c>
      <c r="AT64" s="82" t="s">
        <v>145</v>
      </c>
      <c r="AU64" s="82" t="b">
        <f t="shared" si="29"/>
        <v>0</v>
      </c>
    </row>
    <row r="65" spans="1:47" x14ac:dyDescent="0.3">
      <c r="A65" s="338"/>
      <c r="B65" s="329"/>
      <c r="D65" s="88"/>
      <c r="E65" s="52" t="s">
        <v>143</v>
      </c>
      <c r="F65" s="151" t="s">
        <v>146</v>
      </c>
      <c r="G65" s="577" t="s">
        <v>94</v>
      </c>
      <c r="H65" s="580">
        <v>0.13081393818286099</v>
      </c>
      <c r="I65" s="580">
        <f>+AD65</f>
        <v>0.13081393818286099</v>
      </c>
      <c r="J65" s="583">
        <f>H65*0.7</f>
        <v>9.1569756728002688E-2</v>
      </c>
      <c r="K65" s="574">
        <f>ROUND((G7*H65),0)</f>
        <v>89443800</v>
      </c>
      <c r="L65" s="586"/>
      <c r="M65" s="574">
        <f>ROUND((G7*I65),0)</f>
        <v>89443800</v>
      </c>
      <c r="N65" s="592">
        <f>ROUND(($G$7*J65),0)</f>
        <v>62610660</v>
      </c>
      <c r="O65" s="156">
        <f>+O64</f>
        <v>45945</v>
      </c>
      <c r="P65" s="406">
        <f>+O65+10</f>
        <v>45955</v>
      </c>
      <c r="Q65" s="157">
        <f t="shared" si="2"/>
        <v>10</v>
      </c>
      <c r="S65" s="535"/>
      <c r="U65" s="88"/>
      <c r="V65" s="135">
        <f t="shared" si="23"/>
        <v>45945</v>
      </c>
      <c r="W65" s="136">
        <f t="shared" si="6"/>
        <v>46013</v>
      </c>
      <c r="X65" s="395">
        <f t="shared" si="24"/>
        <v>10</v>
      </c>
      <c r="Y65" s="571">
        <f>IF(X67&lt;0,0,X67)</f>
        <v>15</v>
      </c>
      <c r="Z65" s="137">
        <v>45985</v>
      </c>
      <c r="AA65" s="137"/>
      <c r="AB65" s="391">
        <f t="shared" si="27"/>
        <v>40</v>
      </c>
      <c r="AC65" s="138">
        <f t="shared" si="28"/>
        <v>-30</v>
      </c>
      <c r="AD65" s="597">
        <f>(H65/Q67)*Y65</f>
        <v>0.13081393818286099</v>
      </c>
      <c r="AE65" s="600">
        <f>J65-AD65</f>
        <v>-3.9244181454858307E-2</v>
      </c>
      <c r="AF65" s="141" t="e">
        <f>Q65-#REF!</f>
        <v>#REF!</v>
      </c>
      <c r="AG65" s="89"/>
      <c r="AJ65" s="325"/>
      <c r="AK65" s="325"/>
      <c r="AL65" s="325"/>
      <c r="AM65" s="325"/>
      <c r="AO65" s="332">
        <v>89443800</v>
      </c>
      <c r="AP65" s="333" t="b">
        <f t="shared" si="21"/>
        <v>1</v>
      </c>
      <c r="AQ65" s="329">
        <v>89443800</v>
      </c>
      <c r="AR65" s="337">
        <f t="shared" si="8"/>
        <v>0</v>
      </c>
      <c r="AT65" s="82" t="s">
        <v>147</v>
      </c>
      <c r="AU65" s="82" t="b">
        <f t="shared" si="29"/>
        <v>0</v>
      </c>
    </row>
    <row r="66" spans="1:47" x14ac:dyDescent="0.3">
      <c r="A66" s="338"/>
      <c r="B66" s="329"/>
      <c r="D66" s="88"/>
      <c r="E66" s="52" t="s">
        <v>145</v>
      </c>
      <c r="F66" s="151" t="s">
        <v>300</v>
      </c>
      <c r="G66" s="578"/>
      <c r="H66" s="581"/>
      <c r="I66" s="581"/>
      <c r="J66" s="584"/>
      <c r="K66" s="575"/>
      <c r="L66" s="587"/>
      <c r="M66" s="575"/>
      <c r="N66" s="593"/>
      <c r="O66" s="156">
        <f>MAX(P46,P65)</f>
        <v>45955</v>
      </c>
      <c r="P66" s="406">
        <f>+O66+12</f>
        <v>45967</v>
      </c>
      <c r="Q66" s="157">
        <f t="shared" si="2"/>
        <v>12</v>
      </c>
      <c r="S66" s="535"/>
      <c r="U66" s="88"/>
      <c r="V66" s="135">
        <f t="shared" si="23"/>
        <v>45955</v>
      </c>
      <c r="W66" s="136">
        <f t="shared" si="6"/>
        <v>46013</v>
      </c>
      <c r="X66" s="395">
        <f t="shared" si="24"/>
        <v>12</v>
      </c>
      <c r="Y66" s="572"/>
      <c r="Z66" s="137"/>
      <c r="AA66" s="137"/>
      <c r="AB66" s="391">
        <f t="shared" si="27"/>
        <v>0</v>
      </c>
      <c r="AC66" s="138">
        <f t="shared" si="28"/>
        <v>12</v>
      </c>
      <c r="AD66" s="598"/>
      <c r="AE66" s="601"/>
      <c r="AF66" s="141" t="e">
        <f>Q66-#REF!</f>
        <v>#REF!</v>
      </c>
      <c r="AG66" s="89"/>
      <c r="AJ66" s="325"/>
      <c r="AK66" s="325"/>
      <c r="AL66" s="325"/>
      <c r="AM66" s="325"/>
      <c r="AO66" s="332"/>
      <c r="AP66" s="333" t="b">
        <f t="shared" si="21"/>
        <v>1</v>
      </c>
      <c r="AQ66" s="329"/>
      <c r="AR66" s="337">
        <f t="shared" si="8"/>
        <v>0</v>
      </c>
      <c r="AT66" s="82" t="s">
        <v>149</v>
      </c>
      <c r="AU66" s="82" t="b">
        <f t="shared" si="29"/>
        <v>0</v>
      </c>
    </row>
    <row r="67" spans="1:47" x14ac:dyDescent="0.3">
      <c r="A67" s="338"/>
      <c r="B67" s="329"/>
      <c r="D67" s="88"/>
      <c r="E67" s="52" t="s">
        <v>147</v>
      </c>
      <c r="F67" s="151" t="s">
        <v>150</v>
      </c>
      <c r="G67" s="579"/>
      <c r="H67" s="582"/>
      <c r="I67" s="582"/>
      <c r="J67" s="585"/>
      <c r="K67" s="576"/>
      <c r="L67" s="588"/>
      <c r="M67" s="576"/>
      <c r="N67" s="594"/>
      <c r="O67" s="156">
        <f>MAX(P63:P66)</f>
        <v>45967</v>
      </c>
      <c r="P67" s="406">
        <f>+O67+15</f>
        <v>45982</v>
      </c>
      <c r="Q67" s="157">
        <f t="shared" si="2"/>
        <v>15</v>
      </c>
      <c r="S67" s="535"/>
      <c r="U67" s="88"/>
      <c r="V67" s="135">
        <f t="shared" si="23"/>
        <v>45967</v>
      </c>
      <c r="W67" s="136">
        <f t="shared" si="6"/>
        <v>46013</v>
      </c>
      <c r="X67" s="395">
        <f t="shared" si="24"/>
        <v>15</v>
      </c>
      <c r="Y67" s="573"/>
      <c r="Z67" s="137"/>
      <c r="AA67" s="137"/>
      <c r="AB67" s="391">
        <f t="shared" si="27"/>
        <v>0</v>
      </c>
      <c r="AC67" s="138">
        <f t="shared" si="28"/>
        <v>15</v>
      </c>
      <c r="AD67" s="599"/>
      <c r="AE67" s="602"/>
      <c r="AF67" s="141" t="e">
        <f>Q67-#REF!</f>
        <v>#REF!</v>
      </c>
      <c r="AG67" s="89"/>
      <c r="AJ67" s="325"/>
      <c r="AK67" s="325"/>
      <c r="AL67" s="325"/>
      <c r="AM67" s="325"/>
      <c r="AO67" s="332"/>
      <c r="AP67" s="333" t="b">
        <f t="shared" si="21"/>
        <v>1</v>
      </c>
      <c r="AQ67" s="329"/>
      <c r="AR67" s="337">
        <f t="shared" si="8"/>
        <v>0</v>
      </c>
      <c r="AT67" s="82" t="s">
        <v>151</v>
      </c>
      <c r="AU67" s="82" t="b">
        <f t="shared" si="29"/>
        <v>0</v>
      </c>
    </row>
    <row r="68" spans="1:47" x14ac:dyDescent="0.3">
      <c r="A68" s="338"/>
      <c r="B68" s="329"/>
      <c r="D68" s="88"/>
      <c r="E68" s="52" t="s">
        <v>149</v>
      </c>
      <c r="F68" s="151" t="s">
        <v>301</v>
      </c>
      <c r="G68" s="152" t="s">
        <v>94</v>
      </c>
      <c r="H68" s="296">
        <v>5.9345018569992955E-2</v>
      </c>
      <c r="I68" s="296">
        <f>+AD68</f>
        <v>5.9345018569992955E-2</v>
      </c>
      <c r="J68" s="408">
        <f>H68*0.6</f>
        <v>3.560701114199577E-2</v>
      </c>
      <c r="K68" s="154">
        <f t="shared" ref="K68:K70" si="30">ROUND(($G$7*H68),0)</f>
        <v>40577052</v>
      </c>
      <c r="L68" s="295"/>
      <c r="M68" s="154">
        <f>ROUND(($G$7*I68),0)</f>
        <v>40577052</v>
      </c>
      <c r="N68" s="154">
        <f t="shared" ref="N68:N69" si="31">ROUND(($G$7*J68),0)</f>
        <v>24346231</v>
      </c>
      <c r="O68" s="156">
        <f>+O67</f>
        <v>45967</v>
      </c>
      <c r="P68" s="156">
        <f>+O68+12</f>
        <v>45979</v>
      </c>
      <c r="Q68" s="157">
        <f t="shared" si="2"/>
        <v>12</v>
      </c>
      <c r="S68" s="535"/>
      <c r="U68" s="88"/>
      <c r="V68" s="135">
        <f t="shared" si="23"/>
        <v>45967</v>
      </c>
      <c r="W68" s="136">
        <f t="shared" si="6"/>
        <v>46013</v>
      </c>
      <c r="X68" s="395">
        <f t="shared" si="24"/>
        <v>12</v>
      </c>
      <c r="Y68" s="395">
        <f>IF(X68&lt;0,0,X68)</f>
        <v>12</v>
      </c>
      <c r="Z68" s="137"/>
      <c r="AA68" s="137"/>
      <c r="AB68" s="391">
        <f t="shared" si="27"/>
        <v>12</v>
      </c>
      <c r="AC68" s="138">
        <f t="shared" si="28"/>
        <v>0</v>
      </c>
      <c r="AD68" s="139">
        <f>(H68/Q68)*Y68</f>
        <v>5.9345018569992955E-2</v>
      </c>
      <c r="AE68" s="140">
        <f>J68-AD68</f>
        <v>-2.3738007427997185E-2</v>
      </c>
      <c r="AF68" s="141" t="e">
        <f>Q68-#REF!</f>
        <v>#REF!</v>
      </c>
      <c r="AG68" s="89"/>
      <c r="AJ68" s="325"/>
      <c r="AK68" s="325"/>
      <c r="AL68" s="325"/>
      <c r="AM68" s="325"/>
      <c r="AO68" s="332">
        <v>40577052</v>
      </c>
      <c r="AP68" s="333" t="b">
        <f t="shared" si="21"/>
        <v>1</v>
      </c>
      <c r="AQ68" s="329">
        <v>40577052</v>
      </c>
      <c r="AR68" s="337">
        <f t="shared" si="8"/>
        <v>0</v>
      </c>
      <c r="AT68" s="82" t="s">
        <v>155</v>
      </c>
      <c r="AU68" s="82" t="b">
        <f t="shared" si="29"/>
        <v>0</v>
      </c>
    </row>
    <row r="69" spans="1:47" x14ac:dyDescent="0.3">
      <c r="A69" s="338"/>
      <c r="B69" s="329"/>
      <c r="D69" s="88"/>
      <c r="E69" s="52" t="s">
        <v>151</v>
      </c>
      <c r="F69" s="151" t="s">
        <v>154</v>
      </c>
      <c r="G69" s="152" t="s">
        <v>94</v>
      </c>
      <c r="H69" s="296">
        <v>4.9828047820642291E-2</v>
      </c>
      <c r="I69" s="296">
        <f>+AD69</f>
        <v>4.9828047820642291E-2</v>
      </c>
      <c r="J69" s="408">
        <f>H69*0.6</f>
        <v>2.9896828692385372E-2</v>
      </c>
      <c r="K69" s="154">
        <f t="shared" si="30"/>
        <v>34069840</v>
      </c>
      <c r="L69" s="295"/>
      <c r="M69" s="154">
        <f>ROUND(($G$7*I69),0)</f>
        <v>34069840</v>
      </c>
      <c r="N69" s="154">
        <f t="shared" si="31"/>
        <v>20441904</v>
      </c>
      <c r="O69" s="156">
        <f>+O68</f>
        <v>45967</v>
      </c>
      <c r="P69" s="156">
        <f>+O69+12</f>
        <v>45979</v>
      </c>
      <c r="Q69" s="157">
        <f t="shared" si="2"/>
        <v>12</v>
      </c>
      <c r="S69" s="535"/>
      <c r="U69" s="88"/>
      <c r="V69" s="135">
        <f t="shared" si="23"/>
        <v>45967</v>
      </c>
      <c r="W69" s="136">
        <f t="shared" si="6"/>
        <v>46013</v>
      </c>
      <c r="X69" s="395">
        <f t="shared" si="24"/>
        <v>12</v>
      </c>
      <c r="Y69" s="395">
        <f>IF(X69&lt;0,0,X69)</f>
        <v>12</v>
      </c>
      <c r="Z69" s="137"/>
      <c r="AA69" s="137"/>
      <c r="AB69" s="391">
        <f t="shared" si="27"/>
        <v>12</v>
      </c>
      <c r="AC69" s="138">
        <f t="shared" si="28"/>
        <v>0</v>
      </c>
      <c r="AD69" s="139">
        <f>(H69/Q69)*Y69</f>
        <v>4.9828047820642291E-2</v>
      </c>
      <c r="AE69" s="140">
        <f>J69-AD69</f>
        <v>-1.9931219128256919E-2</v>
      </c>
      <c r="AF69" s="141" t="e">
        <f>Q69-#REF!</f>
        <v>#REF!</v>
      </c>
      <c r="AG69" s="89"/>
      <c r="AJ69" s="325"/>
      <c r="AK69" s="325"/>
      <c r="AL69" s="325"/>
      <c r="AM69" s="325"/>
      <c r="AO69" s="332">
        <v>34069840</v>
      </c>
      <c r="AP69" s="333" t="b">
        <f t="shared" si="21"/>
        <v>1</v>
      </c>
      <c r="AQ69" s="329">
        <v>34069840</v>
      </c>
      <c r="AR69" s="337">
        <f t="shared" si="8"/>
        <v>0</v>
      </c>
      <c r="AT69" s="82" t="s">
        <v>157</v>
      </c>
      <c r="AU69" s="82" t="b">
        <f t="shared" si="29"/>
        <v>0</v>
      </c>
    </row>
    <row r="70" spans="1:47" x14ac:dyDescent="0.3">
      <c r="A70" s="338"/>
      <c r="B70" s="329"/>
      <c r="D70" s="88"/>
      <c r="E70" s="52" t="s">
        <v>153</v>
      </c>
      <c r="F70" s="151" t="s">
        <v>156</v>
      </c>
      <c r="G70" s="152" t="s">
        <v>94</v>
      </c>
      <c r="H70" s="296">
        <v>1.5149390366255275E-2</v>
      </c>
      <c r="I70" s="296">
        <f>+AD70</f>
        <v>1.5149390366255275E-2</v>
      </c>
      <c r="J70" s="408">
        <f>H70*0.5</f>
        <v>7.5746951831276374E-3</v>
      </c>
      <c r="K70" s="154">
        <f t="shared" si="30"/>
        <v>10358369</v>
      </c>
      <c r="L70" s="295"/>
      <c r="M70" s="154">
        <f>ROUND(($G$7*I70),0)</f>
        <v>10358369</v>
      </c>
      <c r="N70" s="154">
        <f>ROUND(($G$7*J70),0)</f>
        <v>5179185</v>
      </c>
      <c r="O70" s="156">
        <f>+P66</f>
        <v>45967</v>
      </c>
      <c r="P70" s="156">
        <f>+O70+10</f>
        <v>45977</v>
      </c>
      <c r="Q70" s="157">
        <f t="shared" si="2"/>
        <v>10</v>
      </c>
      <c r="S70" s="535"/>
      <c r="U70" s="88"/>
      <c r="V70" s="135">
        <f t="shared" si="23"/>
        <v>45967</v>
      </c>
      <c r="W70" s="136">
        <f t="shared" si="6"/>
        <v>46013</v>
      </c>
      <c r="X70" s="395">
        <f t="shared" si="24"/>
        <v>10</v>
      </c>
      <c r="Y70" s="395">
        <f>IF(X70&lt;0,0,X70)</f>
        <v>10</v>
      </c>
      <c r="Z70" s="137"/>
      <c r="AA70" s="137"/>
      <c r="AB70" s="391">
        <f t="shared" si="27"/>
        <v>10</v>
      </c>
      <c r="AC70" s="138">
        <f t="shared" si="28"/>
        <v>0</v>
      </c>
      <c r="AD70" s="139">
        <f>(H70/Q70)*Y70</f>
        <v>1.5149390366255275E-2</v>
      </c>
      <c r="AE70" s="140">
        <f>J70-AD70</f>
        <v>-7.5746951831276374E-3</v>
      </c>
      <c r="AF70" s="141" t="e">
        <f>Q70-#REF!</f>
        <v>#REF!</v>
      </c>
      <c r="AG70" s="89"/>
      <c r="AJ70" s="325"/>
      <c r="AK70" s="325"/>
      <c r="AL70" s="325"/>
      <c r="AM70" s="325"/>
      <c r="AO70" s="332">
        <v>10358369</v>
      </c>
      <c r="AP70" s="333" t="b">
        <f t="shared" si="21"/>
        <v>1</v>
      </c>
      <c r="AQ70" s="329">
        <v>10358369</v>
      </c>
      <c r="AR70" s="337">
        <f t="shared" si="8"/>
        <v>0</v>
      </c>
      <c r="AT70" s="82" t="s">
        <v>290</v>
      </c>
      <c r="AU70" s="82" t="b">
        <f t="shared" si="29"/>
        <v>0</v>
      </c>
    </row>
    <row r="71" spans="1:47" x14ac:dyDescent="0.3">
      <c r="D71" s="88"/>
      <c r="E71" s="109" t="s">
        <v>308</v>
      </c>
      <c r="F71" s="134" t="s">
        <v>275</v>
      </c>
      <c r="G71" s="112" t="s">
        <v>94</v>
      </c>
      <c r="H71" s="149"/>
      <c r="I71" s="149"/>
      <c r="J71" s="149"/>
      <c r="K71" s="158"/>
      <c r="L71" s="281"/>
      <c r="M71" s="158"/>
      <c r="N71" s="158"/>
      <c r="O71" s="115">
        <f>MAX(P63:P70)</f>
        <v>45982</v>
      </c>
      <c r="P71" s="115">
        <f>+O71+10</f>
        <v>45992</v>
      </c>
      <c r="Q71" s="150">
        <f t="shared" si="2"/>
        <v>10</v>
      </c>
      <c r="S71" s="535"/>
      <c r="U71" s="88"/>
      <c r="V71" s="341">
        <f t="shared" si="23"/>
        <v>45982</v>
      </c>
      <c r="W71" s="342">
        <f t="shared" si="6"/>
        <v>46013</v>
      </c>
      <c r="X71" s="395">
        <f t="shared" si="24"/>
        <v>10</v>
      </c>
      <c r="Y71" s="395">
        <f>IF(X71&lt;0,0,X71)</f>
        <v>10</v>
      </c>
      <c r="Z71" s="343"/>
      <c r="AA71" s="343"/>
      <c r="AB71" s="343"/>
      <c r="AC71" s="343"/>
      <c r="AD71" s="345"/>
      <c r="AE71" s="346"/>
      <c r="AF71" s="347" t="e">
        <f>Q71-#REF!</f>
        <v>#REF!</v>
      </c>
      <c r="AG71" s="89"/>
      <c r="AJ71" s="325"/>
      <c r="AK71" s="325"/>
      <c r="AL71" s="325"/>
      <c r="AM71" s="325"/>
      <c r="AO71" s="332">
        <v>6858271</v>
      </c>
      <c r="AP71" s="333" t="b">
        <f t="shared" si="21"/>
        <v>0</v>
      </c>
      <c r="AQ71" s="329"/>
      <c r="AR71" s="337"/>
      <c r="AT71" s="82" t="s">
        <v>291</v>
      </c>
      <c r="AU71" s="82" t="b">
        <f t="shared" si="29"/>
        <v>0</v>
      </c>
    </row>
    <row r="72" spans="1:47" ht="13.95" customHeight="1" x14ac:dyDescent="0.3">
      <c r="D72" s="88"/>
      <c r="E72" s="109" t="s">
        <v>157</v>
      </c>
      <c r="F72" s="134" t="s">
        <v>161</v>
      </c>
      <c r="G72" s="112" t="s">
        <v>112</v>
      </c>
      <c r="H72" s="149"/>
      <c r="I72" s="149"/>
      <c r="J72" s="149"/>
      <c r="K72" s="158"/>
      <c r="L72" s="281"/>
      <c r="M72" s="158"/>
      <c r="N72" s="158"/>
      <c r="O72" s="115">
        <f>+P71+1</f>
        <v>45993</v>
      </c>
      <c r="P72" s="115">
        <f>+O72+5</f>
        <v>45998</v>
      </c>
      <c r="Q72" s="150">
        <f t="shared" si="2"/>
        <v>5</v>
      </c>
      <c r="S72" s="535"/>
      <c r="U72" s="88"/>
      <c r="V72" s="341">
        <f t="shared" si="23"/>
        <v>45993</v>
      </c>
      <c r="W72" s="342">
        <f t="shared" si="6"/>
        <v>46013</v>
      </c>
      <c r="X72" s="395">
        <f t="shared" si="24"/>
        <v>5</v>
      </c>
      <c r="Y72" s="395">
        <f>IF(X72&lt;0,0,X72)</f>
        <v>5</v>
      </c>
      <c r="Z72" s="343"/>
      <c r="AA72" s="343"/>
      <c r="AB72" s="343"/>
      <c r="AC72" s="343"/>
      <c r="AD72" s="345"/>
      <c r="AE72" s="346"/>
      <c r="AF72" s="347" t="e">
        <f>Q72-#REF!</f>
        <v>#REF!</v>
      </c>
      <c r="AG72" s="89"/>
      <c r="AJ72" s="325"/>
      <c r="AK72" s="325"/>
      <c r="AL72" s="325"/>
      <c r="AM72" s="325"/>
      <c r="AO72" s="332">
        <v>6858271</v>
      </c>
      <c r="AP72" s="333" t="b">
        <f t="shared" si="21"/>
        <v>0</v>
      </c>
      <c r="AQ72" s="329"/>
      <c r="AR72" s="337"/>
      <c r="AU72" s="82" t="b">
        <f t="shared" si="29"/>
        <v>0</v>
      </c>
    </row>
    <row r="73" spans="1:47" x14ac:dyDescent="0.3">
      <c r="D73" s="88"/>
      <c r="E73" s="109"/>
      <c r="F73" s="159" t="s">
        <v>170</v>
      </c>
      <c r="G73" s="160" t="s">
        <v>94</v>
      </c>
      <c r="H73" s="161"/>
      <c r="I73" s="161"/>
      <c r="J73" s="161"/>
      <c r="K73" s="162"/>
      <c r="L73" s="283"/>
      <c r="M73" s="162"/>
      <c r="N73" s="162"/>
      <c r="O73" s="542">
        <v>45935</v>
      </c>
      <c r="P73" s="543"/>
      <c r="Q73" s="163"/>
      <c r="S73" s="535"/>
      <c r="U73" s="88"/>
      <c r="V73" s="544"/>
      <c r="W73" s="545"/>
      <c r="X73" s="545"/>
      <c r="Y73" s="545"/>
      <c r="Z73" s="545"/>
      <c r="AA73" s="545"/>
      <c r="AB73" s="545"/>
      <c r="AC73" s="545"/>
      <c r="AD73" s="545"/>
      <c r="AE73" s="545"/>
      <c r="AF73" s="546"/>
      <c r="AG73" s="89"/>
      <c r="AJ73" s="325"/>
      <c r="AK73" s="325"/>
      <c r="AL73" s="325"/>
      <c r="AM73" s="325"/>
      <c r="AO73" s="332">
        <v>34140595</v>
      </c>
      <c r="AP73" s="333" t="b">
        <f t="shared" si="21"/>
        <v>0</v>
      </c>
      <c r="AQ73" s="329"/>
      <c r="AR73" s="337"/>
      <c r="AT73" s="82">
        <v>1.08</v>
      </c>
      <c r="AU73" s="82" t="b">
        <f t="shared" si="29"/>
        <v>0</v>
      </c>
    </row>
    <row r="74" spans="1:47" s="128" customFormat="1" x14ac:dyDescent="0.3">
      <c r="D74" s="120"/>
      <c r="E74" s="121">
        <v>1.06</v>
      </c>
      <c r="F74" s="164" t="s">
        <v>276</v>
      </c>
      <c r="G74" s="165" t="s">
        <v>94</v>
      </c>
      <c r="H74" s="166"/>
      <c r="I74" s="166"/>
      <c r="J74" s="166"/>
      <c r="K74" s="167"/>
      <c r="L74" s="284"/>
      <c r="M74" s="167"/>
      <c r="N74" s="167"/>
      <c r="O74" s="168">
        <f>+P71</f>
        <v>45992</v>
      </c>
      <c r="P74" s="168">
        <f>+O74+1</f>
        <v>45993</v>
      </c>
      <c r="Q74" s="169">
        <f t="shared" si="0"/>
        <v>2</v>
      </c>
      <c r="S74" s="535"/>
      <c r="U74" s="120"/>
      <c r="V74" s="547"/>
      <c r="W74" s="548"/>
      <c r="X74" s="548"/>
      <c r="Y74" s="548"/>
      <c r="Z74" s="548"/>
      <c r="AA74" s="548"/>
      <c r="AB74" s="548"/>
      <c r="AC74" s="548"/>
      <c r="AD74" s="548"/>
      <c r="AE74" s="548"/>
      <c r="AF74" s="549"/>
      <c r="AG74" s="133"/>
      <c r="AJ74" s="326"/>
      <c r="AK74" s="325"/>
      <c r="AL74" s="326"/>
      <c r="AM74" s="325"/>
      <c r="AO74" s="334"/>
      <c r="AP74" s="333" t="b">
        <f t="shared" si="21"/>
        <v>1</v>
      </c>
      <c r="AQ74" s="330"/>
      <c r="AR74" s="337"/>
      <c r="AT74" s="82">
        <v>1.0900000000000001</v>
      </c>
      <c r="AU74" s="82" t="b">
        <f t="shared" si="29"/>
        <v>0</v>
      </c>
    </row>
    <row r="75" spans="1:47" s="128" customFormat="1" x14ac:dyDescent="0.3">
      <c r="D75" s="120"/>
      <c r="E75" s="121">
        <v>1.07</v>
      </c>
      <c r="F75" s="164" t="s">
        <v>171</v>
      </c>
      <c r="G75" s="165" t="s">
        <v>172</v>
      </c>
      <c r="H75" s="166"/>
      <c r="I75" s="166"/>
      <c r="J75" s="166"/>
      <c r="K75" s="167"/>
      <c r="L75" s="284"/>
      <c r="M75" s="167"/>
      <c r="N75" s="167"/>
      <c r="O75" s="168">
        <f>+P74</f>
        <v>45993</v>
      </c>
      <c r="P75" s="168">
        <f>+O75+7</f>
        <v>46000</v>
      </c>
      <c r="Q75" s="169">
        <f t="shared" si="0"/>
        <v>8</v>
      </c>
      <c r="S75" s="535"/>
      <c r="U75" s="120"/>
      <c r="V75" s="547"/>
      <c r="W75" s="548"/>
      <c r="X75" s="548"/>
      <c r="Y75" s="548"/>
      <c r="Z75" s="548"/>
      <c r="AA75" s="548"/>
      <c r="AB75" s="548"/>
      <c r="AC75" s="548"/>
      <c r="AD75" s="548"/>
      <c r="AE75" s="548"/>
      <c r="AF75" s="549"/>
      <c r="AG75" s="133"/>
      <c r="AJ75" s="326"/>
      <c r="AK75" s="325"/>
      <c r="AL75" s="326"/>
      <c r="AM75" s="325"/>
      <c r="AO75" s="334"/>
      <c r="AP75" s="333" t="b">
        <f t="shared" si="21"/>
        <v>1</v>
      </c>
      <c r="AQ75" s="330"/>
      <c r="AR75" s="337"/>
      <c r="AT75" s="128">
        <v>1.1000000000000001</v>
      </c>
      <c r="AU75" s="82" t="b">
        <f t="shared" si="29"/>
        <v>0</v>
      </c>
    </row>
    <row r="76" spans="1:47" s="128" customFormat="1" x14ac:dyDescent="0.3">
      <c r="D76" s="120"/>
      <c r="E76" s="121">
        <v>1.08</v>
      </c>
      <c r="F76" s="164" t="s">
        <v>173</v>
      </c>
      <c r="G76" s="165" t="s">
        <v>112</v>
      </c>
      <c r="H76" s="166"/>
      <c r="I76" s="166"/>
      <c r="J76" s="166"/>
      <c r="K76" s="167"/>
      <c r="L76" s="284"/>
      <c r="M76" s="167"/>
      <c r="N76" s="167"/>
      <c r="O76" s="168">
        <f>+P75+1</f>
        <v>46001</v>
      </c>
      <c r="P76" s="168">
        <f>+O76+8</f>
        <v>46009</v>
      </c>
      <c r="Q76" s="169">
        <f>-((_xlfn.DAYS(O76,P76)))+1</f>
        <v>9</v>
      </c>
      <c r="S76" s="535"/>
      <c r="U76" s="120"/>
      <c r="V76" s="550"/>
      <c r="W76" s="551"/>
      <c r="X76" s="551"/>
      <c r="Y76" s="551"/>
      <c r="Z76" s="551"/>
      <c r="AA76" s="551"/>
      <c r="AB76" s="551"/>
      <c r="AC76" s="551"/>
      <c r="AD76" s="551"/>
      <c r="AE76" s="551"/>
      <c r="AF76" s="552"/>
      <c r="AG76" s="133"/>
      <c r="AJ76" s="326"/>
      <c r="AK76" s="325"/>
      <c r="AL76" s="326"/>
      <c r="AM76" s="325"/>
      <c r="AO76" s="334"/>
      <c r="AP76" s="333" t="b">
        <f t="shared" si="21"/>
        <v>1</v>
      </c>
      <c r="AQ76" s="330"/>
      <c r="AR76" s="337"/>
      <c r="AT76" s="128">
        <v>2</v>
      </c>
      <c r="AU76" s="82" t="b">
        <f t="shared" si="29"/>
        <v>0</v>
      </c>
    </row>
    <row r="77" spans="1:47" s="128" customFormat="1" ht="23.4" x14ac:dyDescent="0.3">
      <c r="D77" s="120"/>
      <c r="E77" s="121">
        <v>2</v>
      </c>
      <c r="F77" s="122" t="s">
        <v>25</v>
      </c>
      <c r="G77" s="123"/>
      <c r="H77" s="124">
        <f>+H79+H86+H89</f>
        <v>0.20122008668850774</v>
      </c>
      <c r="I77" s="124">
        <f>+I79+I86+I89</f>
        <v>0.10397642868188099</v>
      </c>
      <c r="J77" s="124">
        <f>+J79+J86+J89</f>
        <v>0</v>
      </c>
      <c r="K77" s="125">
        <f>+K79+K86+K89</f>
        <v>137583880</v>
      </c>
      <c r="L77" s="286">
        <f>+'PPTO CONSUL - ANEXO 12'!H13-K77</f>
        <v>0</v>
      </c>
      <c r="M77" s="125">
        <f>+M79+M86+M89</f>
        <v>71093700</v>
      </c>
      <c r="N77" s="125">
        <f>+N79+N86+N89</f>
        <v>0</v>
      </c>
      <c r="O77" s="126"/>
      <c r="P77" s="126"/>
      <c r="Q77" s="127"/>
      <c r="S77" s="535"/>
      <c r="U77" s="120"/>
      <c r="V77" s="589" t="s">
        <v>295</v>
      </c>
      <c r="W77" s="590"/>
      <c r="X77" s="590"/>
      <c r="Y77" s="590"/>
      <c r="Z77" s="590"/>
      <c r="AA77" s="590"/>
      <c r="AB77" s="590"/>
      <c r="AC77" s="591"/>
      <c r="AD77" s="131">
        <f>SUM(AD78:AD92)</f>
        <v>0.10397642868188099</v>
      </c>
      <c r="AE77" s="131">
        <f>SUM(AE78:AE92)</f>
        <v>-0.10397642868188099</v>
      </c>
      <c r="AF77" s="132"/>
      <c r="AG77" s="133"/>
      <c r="AJ77" s="326"/>
      <c r="AK77" s="325"/>
      <c r="AL77" s="326"/>
      <c r="AM77" s="325"/>
      <c r="AO77" s="334"/>
      <c r="AP77" s="333" t="b">
        <f t="shared" si="21"/>
        <v>0</v>
      </c>
      <c r="AQ77" s="330">
        <v>137583880</v>
      </c>
      <c r="AR77" s="337"/>
      <c r="AT77" s="128">
        <v>2.0099999999999998</v>
      </c>
      <c r="AU77" s="82" t="b">
        <f t="shared" si="29"/>
        <v>0</v>
      </c>
    </row>
    <row r="78" spans="1:47" x14ac:dyDescent="0.3">
      <c r="D78" s="88"/>
      <c r="E78" s="109">
        <v>2.0099999999999998</v>
      </c>
      <c r="F78" s="170" t="s">
        <v>26</v>
      </c>
      <c r="G78" s="171"/>
      <c r="H78" s="172"/>
      <c r="I78" s="172"/>
      <c r="J78" s="172"/>
      <c r="K78" s="173"/>
      <c r="L78" s="281"/>
      <c r="M78" s="173"/>
      <c r="N78" s="173"/>
      <c r="O78" s="174"/>
      <c r="P78" s="174"/>
      <c r="Q78" s="175"/>
      <c r="S78" s="535"/>
      <c r="U78" s="88"/>
      <c r="V78" s="176"/>
      <c r="W78" s="176"/>
      <c r="X78" s="396"/>
      <c r="Y78" s="396"/>
      <c r="Z78" s="176"/>
      <c r="AA78" s="176"/>
      <c r="AB78" s="176"/>
      <c r="AC78" s="176"/>
      <c r="AD78" s="176"/>
      <c r="AE78" s="176"/>
      <c r="AF78" s="177"/>
      <c r="AG78" s="89"/>
      <c r="AJ78" s="325"/>
      <c r="AK78" s="325"/>
      <c r="AL78" s="325"/>
      <c r="AM78" s="325"/>
      <c r="AO78" s="332"/>
      <c r="AP78" s="333" t="b">
        <f t="shared" si="21"/>
        <v>1</v>
      </c>
      <c r="AQ78" s="329"/>
      <c r="AR78" s="337"/>
      <c r="AT78" s="128">
        <v>2.02</v>
      </c>
      <c r="AU78" s="82" t="b">
        <f t="shared" si="29"/>
        <v>0</v>
      </c>
    </row>
    <row r="79" spans="1:47" x14ac:dyDescent="0.3">
      <c r="D79" s="88"/>
      <c r="E79" s="142">
        <v>2.02</v>
      </c>
      <c r="F79" s="143" t="s">
        <v>27</v>
      </c>
      <c r="G79" s="144" t="s">
        <v>94</v>
      </c>
      <c r="H79" s="264">
        <f>SUM(H80:H83)</f>
        <v>8.7769152347443202E-2</v>
      </c>
      <c r="I79" s="264">
        <f>SUM(I80:I83)</f>
        <v>8.7769152347443202E-2</v>
      </c>
      <c r="J79" s="264">
        <f>SUM(J80:J83)</f>
        <v>0</v>
      </c>
      <c r="K79" s="146">
        <f>SUM(K80:K85)</f>
        <v>60012003</v>
      </c>
      <c r="L79" s="280">
        <f>+'PPTO CONSUL - ANEXO 12'!H15-K79</f>
        <v>0</v>
      </c>
      <c r="M79" s="146">
        <f>SUM(M80:M85)</f>
        <v>60012003</v>
      </c>
      <c r="N79" s="146">
        <f>SUM(N80:N85)</f>
        <v>0</v>
      </c>
      <c r="O79" s="147">
        <f>MIN(O80:O85)</f>
        <v>45982</v>
      </c>
      <c r="P79" s="147">
        <f>MAX(P80:P85)</f>
        <v>46019</v>
      </c>
      <c r="Q79" s="148">
        <f t="shared" ref="Q79:Q92" si="32">-((_xlfn.DAYS(O79,P79)))</f>
        <v>37</v>
      </c>
      <c r="S79" s="535"/>
      <c r="U79" s="88"/>
      <c r="V79" s="341">
        <f t="shared" ref="V79:V92" si="33">O79</f>
        <v>45982</v>
      </c>
      <c r="W79" s="342">
        <f t="shared" ref="W79:W92" si="34">$W$6</f>
        <v>46013</v>
      </c>
      <c r="X79" s="395">
        <f t="shared" ref="X79:X92" si="35">IF(W79-V79&gt;Q79,Q79,W79-V79)</f>
        <v>31</v>
      </c>
      <c r="Y79" s="395">
        <f t="shared" ref="Y79:Y92" si="36">IF(X79&lt;0,0,X79)</f>
        <v>31</v>
      </c>
      <c r="Z79" s="343"/>
      <c r="AA79" s="343"/>
      <c r="AB79" s="343"/>
      <c r="AC79" s="343"/>
      <c r="AD79" s="345"/>
      <c r="AE79" s="346"/>
      <c r="AF79" s="347" t="e">
        <f>Q79-#REF!</f>
        <v>#REF!</v>
      </c>
      <c r="AG79" s="89"/>
      <c r="AJ79" s="325"/>
      <c r="AK79" s="325"/>
      <c r="AL79" s="325"/>
      <c r="AM79" s="325"/>
      <c r="AO79" s="332"/>
      <c r="AP79" s="333" t="b">
        <f t="shared" si="21"/>
        <v>0</v>
      </c>
      <c r="AQ79" s="329">
        <v>60012003</v>
      </c>
      <c r="AR79" s="337">
        <f t="shared" ref="AR79:AR142" si="37">+AO79-AQ79</f>
        <v>-60012003</v>
      </c>
      <c r="AT79" s="82" t="s">
        <v>174</v>
      </c>
      <c r="AU79" s="82" t="b">
        <f t="shared" si="29"/>
        <v>0</v>
      </c>
    </row>
    <row r="80" spans="1:47" x14ac:dyDescent="0.3">
      <c r="D80" s="88"/>
      <c r="E80" s="52" t="s">
        <v>174</v>
      </c>
      <c r="F80" s="151" t="s">
        <v>175</v>
      </c>
      <c r="G80" s="152" t="s">
        <v>94</v>
      </c>
      <c r="H80" s="153">
        <v>2.1942288086860801E-2</v>
      </c>
      <c r="I80" s="153">
        <f>+AD80</f>
        <v>2.1942288086860801E-2</v>
      </c>
      <c r="J80" s="382"/>
      <c r="K80" s="154">
        <f>ROUND(($G$7*H80),0)</f>
        <v>15003001</v>
      </c>
      <c r="L80" s="281"/>
      <c r="M80" s="154">
        <f>ROUND(($G$7*I80),0)</f>
        <v>15003001</v>
      </c>
      <c r="N80" s="154">
        <f t="shared" ref="N80:N83" si="38">ROUND(($G$7*J80),0)</f>
        <v>0</v>
      </c>
      <c r="O80" s="156">
        <f>P67</f>
        <v>45982</v>
      </c>
      <c r="P80" s="156">
        <f>+O80+10</f>
        <v>45992</v>
      </c>
      <c r="Q80" s="157">
        <f t="shared" si="32"/>
        <v>10</v>
      </c>
      <c r="S80" s="535"/>
      <c r="U80" s="88"/>
      <c r="V80" s="135">
        <f t="shared" si="33"/>
        <v>45982</v>
      </c>
      <c r="W80" s="136">
        <f t="shared" si="34"/>
        <v>46013</v>
      </c>
      <c r="X80" s="395">
        <f t="shared" si="35"/>
        <v>10</v>
      </c>
      <c r="Y80" s="395">
        <f t="shared" si="36"/>
        <v>10</v>
      </c>
      <c r="Z80" s="137"/>
      <c r="AA80" s="137"/>
      <c r="AB80" s="391">
        <f>IF(Z80=0,Y80,Z80-V80)</f>
        <v>10</v>
      </c>
      <c r="AC80" s="138">
        <f>Q80-AB80</f>
        <v>0</v>
      </c>
      <c r="AD80" s="139">
        <f>(H80/Q80)*Y80</f>
        <v>2.1942288086860801E-2</v>
      </c>
      <c r="AE80" s="140">
        <f>J80-AD80</f>
        <v>-2.1942288086860801E-2</v>
      </c>
      <c r="AF80" s="141" t="e">
        <f>Q80-#REF!</f>
        <v>#REF!</v>
      </c>
      <c r="AG80" s="89"/>
      <c r="AJ80" s="325"/>
      <c r="AK80" s="325"/>
      <c r="AL80" s="325"/>
      <c r="AM80" s="325"/>
      <c r="AO80" s="332">
        <v>137583880</v>
      </c>
      <c r="AP80" s="333" t="b">
        <f t="shared" si="21"/>
        <v>0</v>
      </c>
      <c r="AQ80" s="329">
        <v>15003001</v>
      </c>
      <c r="AR80" s="337">
        <f t="shared" si="37"/>
        <v>122580879</v>
      </c>
      <c r="AT80" s="82" t="s">
        <v>176</v>
      </c>
      <c r="AU80" s="82" t="b">
        <f t="shared" si="29"/>
        <v>0</v>
      </c>
    </row>
    <row r="81" spans="4:47" x14ac:dyDescent="0.3">
      <c r="D81" s="88"/>
      <c r="E81" s="52" t="s">
        <v>176</v>
      </c>
      <c r="F81" s="151" t="s">
        <v>177</v>
      </c>
      <c r="G81" s="152" t="s">
        <v>94</v>
      </c>
      <c r="H81" s="153">
        <v>2.1942288086860801E-2</v>
      </c>
      <c r="I81" s="153">
        <f t="shared" ref="I81:I83" si="39">+AD81</f>
        <v>2.1942288086860801E-2</v>
      </c>
      <c r="J81" s="382"/>
      <c r="K81" s="154">
        <f t="shared" ref="K81:K82" si="40">ROUND(($G$7*H81),0)</f>
        <v>15003001</v>
      </c>
      <c r="L81" s="281"/>
      <c r="M81" s="154">
        <f>ROUND(($G$7*I81),0)</f>
        <v>15003001</v>
      </c>
      <c r="N81" s="154">
        <f t="shared" si="38"/>
        <v>0</v>
      </c>
      <c r="O81" s="156">
        <f>O80</f>
        <v>45982</v>
      </c>
      <c r="P81" s="156">
        <f>+O81+15</f>
        <v>45997</v>
      </c>
      <c r="Q81" s="157">
        <f t="shared" si="32"/>
        <v>15</v>
      </c>
      <c r="S81" s="535"/>
      <c r="U81" s="88"/>
      <c r="V81" s="135">
        <f t="shared" si="33"/>
        <v>45982</v>
      </c>
      <c r="W81" s="136">
        <f t="shared" si="34"/>
        <v>46013</v>
      </c>
      <c r="X81" s="395">
        <f t="shared" si="35"/>
        <v>15</v>
      </c>
      <c r="Y81" s="395">
        <f t="shared" si="36"/>
        <v>15</v>
      </c>
      <c r="Z81" s="137"/>
      <c r="AA81" s="137"/>
      <c r="AB81" s="391">
        <f>IF(Z81=0,Y81,Z81-V81)</f>
        <v>15</v>
      </c>
      <c r="AC81" s="138">
        <f>Q81-AB81</f>
        <v>0</v>
      </c>
      <c r="AD81" s="139">
        <f>(H81/Q81)*Y81</f>
        <v>2.1942288086860801E-2</v>
      </c>
      <c r="AE81" s="140">
        <f>J81-AD81</f>
        <v>-2.1942288086860801E-2</v>
      </c>
      <c r="AF81" s="141" t="e">
        <f>Q81-#REF!</f>
        <v>#REF!</v>
      </c>
      <c r="AG81" s="89"/>
      <c r="AJ81" s="325"/>
      <c r="AK81" s="325"/>
      <c r="AL81" s="325"/>
      <c r="AM81" s="325"/>
      <c r="AO81" s="332"/>
      <c r="AP81" s="333" t="b">
        <f t="shared" si="21"/>
        <v>0</v>
      </c>
      <c r="AQ81" s="329">
        <v>15003001</v>
      </c>
      <c r="AR81" s="337">
        <f t="shared" si="37"/>
        <v>-15003001</v>
      </c>
      <c r="AT81" s="82" t="s">
        <v>178</v>
      </c>
      <c r="AU81" s="82" t="b">
        <f t="shared" si="29"/>
        <v>0</v>
      </c>
    </row>
    <row r="82" spans="4:47" x14ac:dyDescent="0.3">
      <c r="D82" s="88"/>
      <c r="E82" s="52" t="s">
        <v>309</v>
      </c>
      <c r="F82" s="151" t="s">
        <v>179</v>
      </c>
      <c r="G82" s="152" t="s">
        <v>94</v>
      </c>
      <c r="H82" s="153">
        <v>2.1942288086860801E-2</v>
      </c>
      <c r="I82" s="153">
        <f t="shared" si="39"/>
        <v>2.1942288086860801E-2</v>
      </c>
      <c r="J82" s="382"/>
      <c r="K82" s="154">
        <f t="shared" si="40"/>
        <v>15003001</v>
      </c>
      <c r="L82" s="281"/>
      <c r="M82" s="154">
        <f>ROUND(($G$7*I82),0)</f>
        <v>15003001</v>
      </c>
      <c r="N82" s="154">
        <f t="shared" si="38"/>
        <v>0</v>
      </c>
      <c r="O82" s="156">
        <f>MAX(P80:P81)</f>
        <v>45997</v>
      </c>
      <c r="P82" s="156">
        <f>+O82+5</f>
        <v>46002</v>
      </c>
      <c r="Q82" s="157">
        <f t="shared" si="32"/>
        <v>5</v>
      </c>
      <c r="S82" s="535"/>
      <c r="U82" s="88"/>
      <c r="V82" s="135">
        <f t="shared" si="33"/>
        <v>45997</v>
      </c>
      <c r="W82" s="136">
        <f t="shared" si="34"/>
        <v>46013</v>
      </c>
      <c r="X82" s="395">
        <f t="shared" si="35"/>
        <v>5</v>
      </c>
      <c r="Y82" s="395">
        <f t="shared" si="36"/>
        <v>5</v>
      </c>
      <c r="Z82" s="137"/>
      <c r="AA82" s="137"/>
      <c r="AB82" s="391">
        <f>IF(Z82=0,Y82,Z82-V82)</f>
        <v>5</v>
      </c>
      <c r="AC82" s="138">
        <f>Q82-AB82</f>
        <v>0</v>
      </c>
      <c r="AD82" s="139">
        <f>(H82/Q82)*Y82</f>
        <v>2.1942288086860801E-2</v>
      </c>
      <c r="AE82" s="140">
        <f>J82-AD82</f>
        <v>-2.1942288086860801E-2</v>
      </c>
      <c r="AF82" s="141" t="e">
        <f>Q82-#REF!</f>
        <v>#REF!</v>
      </c>
      <c r="AG82" s="89"/>
      <c r="AJ82" s="325"/>
      <c r="AK82" s="325"/>
      <c r="AL82" s="325"/>
      <c r="AM82" s="325"/>
      <c r="AO82" s="332">
        <v>60012003</v>
      </c>
      <c r="AP82" s="333" t="b">
        <f t="shared" si="21"/>
        <v>0</v>
      </c>
      <c r="AQ82" s="329">
        <v>15003001</v>
      </c>
      <c r="AR82" s="337">
        <f t="shared" si="37"/>
        <v>45009002</v>
      </c>
      <c r="AT82" s="82" t="s">
        <v>180</v>
      </c>
      <c r="AU82" s="82" t="b">
        <f t="shared" si="29"/>
        <v>0</v>
      </c>
    </row>
    <row r="83" spans="4:47" x14ac:dyDescent="0.3">
      <c r="D83" s="88"/>
      <c r="E83" s="52" t="s">
        <v>178</v>
      </c>
      <c r="F83" s="151" t="s">
        <v>181</v>
      </c>
      <c r="G83" s="152" t="s">
        <v>94</v>
      </c>
      <c r="H83" s="153">
        <v>2.1942288086860801E-2</v>
      </c>
      <c r="I83" s="153">
        <f t="shared" si="39"/>
        <v>2.1942288086860801E-2</v>
      </c>
      <c r="J83" s="382"/>
      <c r="K83" s="154">
        <f>ROUNDDOWN(($G$7*H83),0)</f>
        <v>15003000</v>
      </c>
      <c r="L83" s="281"/>
      <c r="M83" s="154">
        <f>ROUNDDOWN(($G$7*I83),0)</f>
        <v>15003000</v>
      </c>
      <c r="N83" s="154">
        <f t="shared" si="38"/>
        <v>0</v>
      </c>
      <c r="O83" s="156">
        <f>+P82</f>
        <v>46002</v>
      </c>
      <c r="P83" s="156">
        <f>+O83+10</f>
        <v>46012</v>
      </c>
      <c r="Q83" s="157">
        <f t="shared" si="32"/>
        <v>10</v>
      </c>
      <c r="S83" s="535"/>
      <c r="U83" s="88"/>
      <c r="V83" s="135">
        <f t="shared" si="33"/>
        <v>46002</v>
      </c>
      <c r="W83" s="136">
        <f t="shared" si="34"/>
        <v>46013</v>
      </c>
      <c r="X83" s="395">
        <f t="shared" si="35"/>
        <v>10</v>
      </c>
      <c r="Y83" s="395">
        <f t="shared" si="36"/>
        <v>10</v>
      </c>
      <c r="Z83" s="137"/>
      <c r="AA83" s="137"/>
      <c r="AB83" s="391">
        <f>IF(Z83=0,Y83,Z83-V83)</f>
        <v>10</v>
      </c>
      <c r="AC83" s="138">
        <f>Q83-AB83</f>
        <v>0</v>
      </c>
      <c r="AD83" s="139">
        <f>(H83/Q83)*Y83</f>
        <v>2.1942288086860801E-2</v>
      </c>
      <c r="AE83" s="140">
        <f>J83-AD83</f>
        <v>-2.1942288086860801E-2</v>
      </c>
      <c r="AF83" s="141" t="e">
        <f>Q83-#REF!</f>
        <v>#REF!</v>
      </c>
      <c r="AG83" s="89"/>
      <c r="AJ83" s="325"/>
      <c r="AK83" s="325"/>
      <c r="AL83" s="325"/>
      <c r="AM83" s="325"/>
      <c r="AO83" s="332">
        <v>15003001</v>
      </c>
      <c r="AP83" s="333" t="b">
        <f t="shared" si="21"/>
        <v>0</v>
      </c>
      <c r="AQ83" s="329">
        <v>15003000</v>
      </c>
      <c r="AR83" s="337">
        <f t="shared" si="37"/>
        <v>1</v>
      </c>
      <c r="AT83" s="82" t="s">
        <v>182</v>
      </c>
      <c r="AU83" s="82" t="b">
        <f t="shared" si="29"/>
        <v>0</v>
      </c>
    </row>
    <row r="84" spans="4:47" x14ac:dyDescent="0.3">
      <c r="D84" s="88"/>
      <c r="E84" s="109" t="s">
        <v>310</v>
      </c>
      <c r="F84" s="134" t="s">
        <v>183</v>
      </c>
      <c r="G84" s="112" t="s">
        <v>94</v>
      </c>
      <c r="H84" s="113"/>
      <c r="I84" s="113"/>
      <c r="J84" s="384"/>
      <c r="K84" s="178"/>
      <c r="L84" s="281"/>
      <c r="M84" s="158"/>
      <c r="N84" s="178"/>
      <c r="O84" s="115">
        <f>MAX(P80:P83)</f>
        <v>46012</v>
      </c>
      <c r="P84" s="115">
        <f>+O84+1</f>
        <v>46013</v>
      </c>
      <c r="Q84" s="150">
        <f t="shared" si="32"/>
        <v>1</v>
      </c>
      <c r="S84" s="535"/>
      <c r="U84" s="88"/>
      <c r="V84" s="341">
        <f t="shared" si="33"/>
        <v>46012</v>
      </c>
      <c r="W84" s="342">
        <f t="shared" si="34"/>
        <v>46013</v>
      </c>
      <c r="X84" s="395">
        <f t="shared" si="35"/>
        <v>1</v>
      </c>
      <c r="Y84" s="395">
        <f t="shared" si="36"/>
        <v>1</v>
      </c>
      <c r="Z84" s="343"/>
      <c r="AA84" s="343"/>
      <c r="AB84" s="343"/>
      <c r="AC84" s="343"/>
      <c r="AD84" s="345"/>
      <c r="AE84" s="346"/>
      <c r="AF84" s="347" t="e">
        <f>Q84-#REF!</f>
        <v>#REF!</v>
      </c>
      <c r="AG84" s="89"/>
      <c r="AJ84" s="325"/>
      <c r="AK84" s="325"/>
      <c r="AL84" s="325"/>
      <c r="AM84" s="325"/>
      <c r="AO84" s="332">
        <v>15003001</v>
      </c>
      <c r="AP84" s="333" t="b">
        <f t="shared" si="21"/>
        <v>0</v>
      </c>
      <c r="AQ84" s="329"/>
      <c r="AR84" s="337">
        <f t="shared" si="37"/>
        <v>15003001</v>
      </c>
      <c r="AT84" s="82" t="s">
        <v>184</v>
      </c>
      <c r="AU84" s="82" t="b">
        <f t="shared" si="29"/>
        <v>0</v>
      </c>
    </row>
    <row r="85" spans="4:47" x14ac:dyDescent="0.3">
      <c r="D85" s="88"/>
      <c r="E85" s="109" t="s">
        <v>182</v>
      </c>
      <c r="F85" s="134" t="s">
        <v>185</v>
      </c>
      <c r="G85" s="112" t="s">
        <v>112</v>
      </c>
      <c r="H85" s="113"/>
      <c r="I85" s="113"/>
      <c r="J85" s="113"/>
      <c r="K85" s="178"/>
      <c r="L85" s="281"/>
      <c r="M85" s="158"/>
      <c r="N85" s="178"/>
      <c r="O85" s="115">
        <f>+P84+1</f>
        <v>46014</v>
      </c>
      <c r="P85" s="115">
        <f>+O85+5</f>
        <v>46019</v>
      </c>
      <c r="Q85" s="150">
        <f t="shared" si="32"/>
        <v>5</v>
      </c>
      <c r="S85" s="535"/>
      <c r="U85" s="88"/>
      <c r="V85" s="341">
        <f t="shared" si="33"/>
        <v>46014</v>
      </c>
      <c r="W85" s="342">
        <f t="shared" si="34"/>
        <v>46013</v>
      </c>
      <c r="X85" s="395">
        <f t="shared" si="35"/>
        <v>-1</v>
      </c>
      <c r="Y85" s="395">
        <f t="shared" si="36"/>
        <v>0</v>
      </c>
      <c r="Z85" s="343"/>
      <c r="AA85" s="343"/>
      <c r="AB85" s="343"/>
      <c r="AC85" s="343"/>
      <c r="AD85" s="345"/>
      <c r="AE85" s="346"/>
      <c r="AF85" s="347" t="e">
        <f>Q85-#REF!</f>
        <v>#REF!</v>
      </c>
      <c r="AG85" s="89"/>
      <c r="AJ85" s="325"/>
      <c r="AK85" s="325"/>
      <c r="AL85" s="325"/>
      <c r="AM85" s="325"/>
      <c r="AO85" s="332">
        <v>15003001</v>
      </c>
      <c r="AP85" s="333" t="b">
        <f t="shared" si="21"/>
        <v>0</v>
      </c>
      <c r="AQ85" s="329"/>
      <c r="AR85" s="337">
        <f t="shared" si="37"/>
        <v>15003001</v>
      </c>
      <c r="AT85" s="82">
        <v>2.0299999999999998</v>
      </c>
      <c r="AU85" s="82" t="b">
        <f t="shared" si="29"/>
        <v>0</v>
      </c>
    </row>
    <row r="86" spans="4:47" x14ac:dyDescent="0.3">
      <c r="D86" s="88"/>
      <c r="E86" s="142">
        <v>2.0299999999999998</v>
      </c>
      <c r="F86" s="143" t="s">
        <v>186</v>
      </c>
      <c r="G86" s="144" t="s">
        <v>94</v>
      </c>
      <c r="H86" s="264">
        <f>+'PPTO CONSUL - ANEXO 12'!D16</f>
        <v>4.3313029232759835E-2</v>
      </c>
      <c r="I86" s="145">
        <f>AD86</f>
        <v>6.1875756046799761E-3</v>
      </c>
      <c r="J86" s="383">
        <f>SUM(J87:J88)</f>
        <v>0</v>
      </c>
      <c r="K86" s="146">
        <f>ROUND(($G$7*H86),0)</f>
        <v>29615208</v>
      </c>
      <c r="L86" s="280">
        <f>+'PPTO CONSUL - ANEXO 12'!H16-K86</f>
        <v>0</v>
      </c>
      <c r="M86" s="146">
        <f>ROUND(($G$7*I86),0)</f>
        <v>4230744</v>
      </c>
      <c r="N86" s="146">
        <f>ROUND(($G$7*J86),0)</f>
        <v>0</v>
      </c>
      <c r="O86" s="147">
        <f>MIN(O87:O88)</f>
        <v>46012</v>
      </c>
      <c r="P86" s="147">
        <f>MAX(P87:P88)</f>
        <v>46019</v>
      </c>
      <c r="Q86" s="148">
        <f t="shared" si="32"/>
        <v>7</v>
      </c>
      <c r="S86" s="535"/>
      <c r="U86" s="88"/>
      <c r="V86" s="135">
        <f t="shared" si="33"/>
        <v>46012</v>
      </c>
      <c r="W86" s="136">
        <f t="shared" si="34"/>
        <v>46013</v>
      </c>
      <c r="X86" s="395">
        <f t="shared" si="35"/>
        <v>1</v>
      </c>
      <c r="Y86" s="395">
        <f t="shared" si="36"/>
        <v>1</v>
      </c>
      <c r="Z86" s="137"/>
      <c r="AA86" s="137"/>
      <c r="AB86" s="391">
        <f>IF(Z86=0,Y86,Z86-V86)</f>
        <v>1</v>
      </c>
      <c r="AC86" s="138">
        <f>Q86-AB86</f>
        <v>6</v>
      </c>
      <c r="AD86" s="139">
        <f>(H86/Q86)*Y86</f>
        <v>6.1875756046799761E-3</v>
      </c>
      <c r="AE86" s="140">
        <f>J86-AD86</f>
        <v>-6.1875756046799761E-3</v>
      </c>
      <c r="AF86" s="141" t="e">
        <f>Q86-#REF!</f>
        <v>#REF!</v>
      </c>
      <c r="AG86" s="89"/>
      <c r="AJ86" s="325"/>
      <c r="AK86" s="325"/>
      <c r="AL86" s="325"/>
      <c r="AM86" s="325"/>
      <c r="AO86" s="332">
        <v>15003000</v>
      </c>
      <c r="AP86" s="333" t="b">
        <f t="shared" si="21"/>
        <v>0</v>
      </c>
      <c r="AQ86" s="329">
        <v>29615208</v>
      </c>
      <c r="AR86" s="337">
        <f t="shared" si="37"/>
        <v>-14612208</v>
      </c>
      <c r="AT86" s="82" t="s">
        <v>187</v>
      </c>
      <c r="AU86" s="82" t="b">
        <f t="shared" si="29"/>
        <v>0</v>
      </c>
    </row>
    <row r="87" spans="4:47" x14ac:dyDescent="0.3">
      <c r="D87" s="88"/>
      <c r="E87" s="109" t="s">
        <v>187</v>
      </c>
      <c r="F87" s="134" t="s">
        <v>188</v>
      </c>
      <c r="G87" s="112" t="s">
        <v>94</v>
      </c>
      <c r="H87" s="149"/>
      <c r="I87" s="149"/>
      <c r="J87" s="381"/>
      <c r="K87" s="158"/>
      <c r="L87" s="281"/>
      <c r="M87" s="158"/>
      <c r="N87" s="158"/>
      <c r="O87" s="115">
        <f>MAX(P80:P83)</f>
        <v>46012</v>
      </c>
      <c r="P87" s="115">
        <f>+O87+1</f>
        <v>46013</v>
      </c>
      <c r="Q87" s="150">
        <f t="shared" si="32"/>
        <v>1</v>
      </c>
      <c r="S87" s="535"/>
      <c r="U87" s="88"/>
      <c r="V87" s="341">
        <f t="shared" si="33"/>
        <v>46012</v>
      </c>
      <c r="W87" s="342">
        <f t="shared" si="34"/>
        <v>46013</v>
      </c>
      <c r="X87" s="395">
        <f t="shared" si="35"/>
        <v>1</v>
      </c>
      <c r="Y87" s="395">
        <f t="shared" si="36"/>
        <v>1</v>
      </c>
      <c r="Z87" s="343"/>
      <c r="AA87" s="343"/>
      <c r="AB87" s="343"/>
      <c r="AC87" s="343"/>
      <c r="AD87" s="345"/>
      <c r="AE87" s="346"/>
      <c r="AF87" s="347" t="e">
        <f>Q87-#REF!</f>
        <v>#REF!</v>
      </c>
      <c r="AG87" s="89"/>
      <c r="AJ87" s="325"/>
      <c r="AK87" s="325"/>
      <c r="AL87" s="325"/>
      <c r="AM87" s="325"/>
      <c r="AO87" s="332"/>
      <c r="AP87" s="333" t="b">
        <f t="shared" si="21"/>
        <v>1</v>
      </c>
      <c r="AQ87" s="329"/>
      <c r="AR87" s="337">
        <f t="shared" si="37"/>
        <v>0</v>
      </c>
      <c r="AT87" s="82" t="s">
        <v>189</v>
      </c>
      <c r="AU87" s="82" t="b">
        <f t="shared" si="29"/>
        <v>0</v>
      </c>
    </row>
    <row r="88" spans="4:47" x14ac:dyDescent="0.3">
      <c r="D88" s="88"/>
      <c r="E88" s="109" t="s">
        <v>189</v>
      </c>
      <c r="F88" s="134" t="s">
        <v>190</v>
      </c>
      <c r="G88" s="112" t="s">
        <v>112</v>
      </c>
      <c r="H88" s="149"/>
      <c r="I88" s="149"/>
      <c r="J88" s="381"/>
      <c r="K88" s="158"/>
      <c r="L88" s="281"/>
      <c r="M88" s="158"/>
      <c r="N88" s="158"/>
      <c r="O88" s="115">
        <f>+P87+1</f>
        <v>46014</v>
      </c>
      <c r="P88" s="115">
        <f>+O88+5</f>
        <v>46019</v>
      </c>
      <c r="Q88" s="150">
        <f t="shared" si="32"/>
        <v>5</v>
      </c>
      <c r="S88" s="535"/>
      <c r="U88" s="88"/>
      <c r="V88" s="341">
        <f t="shared" si="33"/>
        <v>46014</v>
      </c>
      <c r="W88" s="342">
        <f t="shared" si="34"/>
        <v>46013</v>
      </c>
      <c r="X88" s="395">
        <f t="shared" si="35"/>
        <v>-1</v>
      </c>
      <c r="Y88" s="395">
        <f t="shared" si="36"/>
        <v>0</v>
      </c>
      <c r="Z88" s="343"/>
      <c r="AA88" s="343"/>
      <c r="AB88" s="343"/>
      <c r="AC88" s="343"/>
      <c r="AD88" s="345"/>
      <c r="AE88" s="346"/>
      <c r="AF88" s="347" t="e">
        <f>Q88-#REF!</f>
        <v>#REF!</v>
      </c>
      <c r="AG88" s="89"/>
      <c r="AJ88" s="325"/>
      <c r="AK88" s="325"/>
      <c r="AL88" s="325"/>
      <c r="AM88" s="325"/>
      <c r="AO88" s="332"/>
      <c r="AP88" s="333" t="b">
        <f t="shared" si="21"/>
        <v>1</v>
      </c>
      <c r="AQ88" s="329"/>
      <c r="AR88" s="337">
        <f t="shared" si="37"/>
        <v>0</v>
      </c>
      <c r="AT88" s="82">
        <v>2.04</v>
      </c>
      <c r="AU88" s="82" t="b">
        <f t="shared" si="29"/>
        <v>0</v>
      </c>
    </row>
    <row r="89" spans="4:47" x14ac:dyDescent="0.3">
      <c r="D89" s="88"/>
      <c r="E89" s="142">
        <v>2.04</v>
      </c>
      <c r="F89" s="143" t="s">
        <v>191</v>
      </c>
      <c r="G89" s="144" t="s">
        <v>94</v>
      </c>
      <c r="H89" s="264">
        <f>+'PPTO CONSUL - ANEXO 12'!D17</f>
        <v>7.0137905108304699E-2</v>
      </c>
      <c r="I89" s="145">
        <f>AD89</f>
        <v>1.0019700729757814E-2</v>
      </c>
      <c r="J89" s="383">
        <f>SUM(J90)</f>
        <v>0</v>
      </c>
      <c r="K89" s="146">
        <f>ROUND(($G$7*H89),0)</f>
        <v>47956669</v>
      </c>
      <c r="L89" s="280">
        <f>+'PPTO CONSUL - ANEXO 12'!H17-K89</f>
        <v>0</v>
      </c>
      <c r="M89" s="146">
        <f>ROUND(($G$7*I89),0)</f>
        <v>6850953</v>
      </c>
      <c r="N89" s="146">
        <f>ROUND(($G$7*J89),0)</f>
        <v>0</v>
      </c>
      <c r="O89" s="147">
        <f>+O86</f>
        <v>46012</v>
      </c>
      <c r="P89" s="147">
        <f>+P86</f>
        <v>46019</v>
      </c>
      <c r="Q89" s="148">
        <f t="shared" si="32"/>
        <v>7</v>
      </c>
      <c r="S89" s="535"/>
      <c r="U89" s="88"/>
      <c r="V89" s="135">
        <f t="shared" si="33"/>
        <v>46012</v>
      </c>
      <c r="W89" s="136">
        <f t="shared" si="34"/>
        <v>46013</v>
      </c>
      <c r="X89" s="395">
        <f t="shared" si="35"/>
        <v>1</v>
      </c>
      <c r="Y89" s="395">
        <f t="shared" si="36"/>
        <v>1</v>
      </c>
      <c r="Z89" s="137"/>
      <c r="AA89" s="137"/>
      <c r="AB89" s="391">
        <f>IF(Z89=0,Y89,Z89-V89)</f>
        <v>1</v>
      </c>
      <c r="AC89" s="138">
        <f>Q89-AB89</f>
        <v>6</v>
      </c>
      <c r="AD89" s="139">
        <f>(H89/Q89)*Y89</f>
        <v>1.0019700729757814E-2</v>
      </c>
      <c r="AE89" s="140">
        <f>J89-AD89</f>
        <v>-1.0019700729757814E-2</v>
      </c>
      <c r="AF89" s="141" t="e">
        <f>Q89-#REF!</f>
        <v>#REF!</v>
      </c>
      <c r="AG89" s="89"/>
      <c r="AJ89" s="325"/>
      <c r="AK89" s="325"/>
      <c r="AL89" s="325"/>
      <c r="AM89" s="325"/>
      <c r="AO89" s="332">
        <v>29615208</v>
      </c>
      <c r="AP89" s="333" t="b">
        <f t="shared" ref="AP89:AP120" si="41">EXACT(K89,AO89)</f>
        <v>0</v>
      </c>
      <c r="AQ89" s="329">
        <v>47956669</v>
      </c>
      <c r="AR89" s="337">
        <f t="shared" si="37"/>
        <v>-18341461</v>
      </c>
      <c r="AT89" s="82" t="s">
        <v>192</v>
      </c>
      <c r="AU89" s="82" t="b">
        <f t="shared" si="29"/>
        <v>0</v>
      </c>
    </row>
    <row r="90" spans="4:47" x14ac:dyDescent="0.3">
      <c r="D90" s="88"/>
      <c r="E90" s="52" t="s">
        <v>192</v>
      </c>
      <c r="F90" s="151" t="s">
        <v>133</v>
      </c>
      <c r="G90" s="152" t="s">
        <v>94</v>
      </c>
      <c r="H90" s="153">
        <f>IFERROR((VLOOKUP(E90,'PPTO CONSUL - ANEXO 12'!$B$6:$G$37,3,0)),0)</f>
        <v>0</v>
      </c>
      <c r="I90" s="153"/>
      <c r="J90" s="382"/>
      <c r="K90" s="154">
        <f t="shared" ref="K90" si="42">ROUND(($G$7*H90),0)</f>
        <v>0</v>
      </c>
      <c r="L90" s="281"/>
      <c r="M90" s="154">
        <f>ROUND(($G$7*I90),0)</f>
        <v>0</v>
      </c>
      <c r="N90" s="154">
        <f t="shared" ref="N90" si="43">ROUND(($G$7*J90),0)</f>
        <v>0</v>
      </c>
      <c r="O90" s="156">
        <f>+P89</f>
        <v>46019</v>
      </c>
      <c r="P90" s="156">
        <f>+O90+1</f>
        <v>46020</v>
      </c>
      <c r="Q90" s="157">
        <f t="shared" si="32"/>
        <v>1</v>
      </c>
      <c r="S90" s="535"/>
      <c r="U90" s="88"/>
      <c r="V90" s="135">
        <f t="shared" si="33"/>
        <v>46019</v>
      </c>
      <c r="W90" s="136">
        <f t="shared" si="34"/>
        <v>46013</v>
      </c>
      <c r="X90" s="395">
        <f t="shared" si="35"/>
        <v>-6</v>
      </c>
      <c r="Y90" s="395">
        <f t="shared" si="36"/>
        <v>0</v>
      </c>
      <c r="Z90" s="137"/>
      <c r="AA90" s="137"/>
      <c r="AB90" s="391">
        <f>IF(Z90=0,Y90,Z90-V90)</f>
        <v>0</v>
      </c>
      <c r="AC90" s="138">
        <f>Q90-AB90</f>
        <v>1</v>
      </c>
      <c r="AD90" s="139">
        <f>(H90/Q90)*Y90</f>
        <v>0</v>
      </c>
      <c r="AE90" s="140">
        <f>J90-AD90</f>
        <v>0</v>
      </c>
      <c r="AF90" s="141" t="e">
        <f>Q90-#REF!</f>
        <v>#REF!</v>
      </c>
      <c r="AG90" s="89"/>
      <c r="AJ90" s="325"/>
      <c r="AK90" s="325"/>
      <c r="AL90" s="325"/>
      <c r="AM90" s="325"/>
      <c r="AO90" s="332"/>
      <c r="AP90" s="333" t="b">
        <f t="shared" si="41"/>
        <v>0</v>
      </c>
      <c r="AQ90" s="329">
        <v>0</v>
      </c>
      <c r="AR90" s="337">
        <f t="shared" si="37"/>
        <v>0</v>
      </c>
      <c r="AT90" s="82" t="s">
        <v>193</v>
      </c>
      <c r="AU90" s="82" t="b">
        <f t="shared" si="29"/>
        <v>0</v>
      </c>
    </row>
    <row r="91" spans="4:47" x14ac:dyDescent="0.3">
      <c r="D91" s="88"/>
      <c r="E91" s="109" t="s">
        <v>193</v>
      </c>
      <c r="F91" s="134" t="s">
        <v>194</v>
      </c>
      <c r="G91" s="112" t="s">
        <v>94</v>
      </c>
      <c r="H91" s="113"/>
      <c r="I91" s="113"/>
      <c r="J91" s="384"/>
      <c r="K91" s="178"/>
      <c r="L91" s="281"/>
      <c r="M91" s="178"/>
      <c r="N91" s="178"/>
      <c r="O91" s="115">
        <f>MAX(P89:P90)</f>
        <v>46020</v>
      </c>
      <c r="P91" s="115">
        <f>+O91+1</f>
        <v>46021</v>
      </c>
      <c r="Q91" s="150">
        <f t="shared" si="32"/>
        <v>1</v>
      </c>
      <c r="S91" s="535"/>
      <c r="U91" s="88"/>
      <c r="V91" s="341">
        <f t="shared" si="33"/>
        <v>46020</v>
      </c>
      <c r="W91" s="342">
        <f t="shared" si="34"/>
        <v>46013</v>
      </c>
      <c r="X91" s="395">
        <f t="shared" si="35"/>
        <v>-7</v>
      </c>
      <c r="Y91" s="395">
        <f t="shared" si="36"/>
        <v>0</v>
      </c>
      <c r="Z91" s="343"/>
      <c r="AA91" s="343"/>
      <c r="AB91" s="343"/>
      <c r="AC91" s="343"/>
      <c r="AD91" s="345"/>
      <c r="AE91" s="346"/>
      <c r="AF91" s="347" t="e">
        <f>Q91-#REF!</f>
        <v>#REF!</v>
      </c>
      <c r="AG91" s="89"/>
      <c r="AJ91" s="325"/>
      <c r="AK91" s="325"/>
      <c r="AL91" s="325"/>
      <c r="AM91" s="325"/>
      <c r="AO91" s="332"/>
      <c r="AP91" s="333" t="b">
        <f t="shared" si="41"/>
        <v>1</v>
      </c>
      <c r="AQ91" s="329"/>
      <c r="AR91" s="337">
        <f t="shared" si="37"/>
        <v>0</v>
      </c>
      <c r="AT91" s="82" t="s">
        <v>195</v>
      </c>
      <c r="AU91" s="82" t="b">
        <f t="shared" si="29"/>
        <v>0</v>
      </c>
    </row>
    <row r="92" spans="4:47" x14ac:dyDescent="0.3">
      <c r="D92" s="88"/>
      <c r="E92" s="109" t="s">
        <v>195</v>
      </c>
      <c r="F92" s="134" t="s">
        <v>196</v>
      </c>
      <c r="G92" s="112" t="s">
        <v>112</v>
      </c>
      <c r="H92" s="113"/>
      <c r="I92" s="113"/>
      <c r="J92" s="384"/>
      <c r="K92" s="178"/>
      <c r="L92" s="281"/>
      <c r="M92" s="178"/>
      <c r="N92" s="178"/>
      <c r="O92" s="115">
        <f>+P91+1</f>
        <v>46022</v>
      </c>
      <c r="P92" s="179">
        <f>+O92+5</f>
        <v>46027</v>
      </c>
      <c r="Q92" s="150">
        <f t="shared" si="32"/>
        <v>5</v>
      </c>
      <c r="S92" s="535"/>
      <c r="U92" s="88"/>
      <c r="V92" s="341">
        <f t="shared" si="33"/>
        <v>46022</v>
      </c>
      <c r="W92" s="342">
        <f t="shared" si="34"/>
        <v>46013</v>
      </c>
      <c r="X92" s="395">
        <f t="shared" si="35"/>
        <v>-9</v>
      </c>
      <c r="Y92" s="395">
        <f t="shared" si="36"/>
        <v>0</v>
      </c>
      <c r="Z92" s="343"/>
      <c r="AA92" s="343"/>
      <c r="AB92" s="343"/>
      <c r="AC92" s="343"/>
      <c r="AD92" s="345"/>
      <c r="AE92" s="346"/>
      <c r="AF92" s="347" t="e">
        <f>Q92-#REF!</f>
        <v>#REF!</v>
      </c>
      <c r="AG92" s="89"/>
      <c r="AJ92" s="325"/>
      <c r="AK92" s="325"/>
      <c r="AL92" s="325"/>
      <c r="AM92" s="325"/>
      <c r="AO92" s="332">
        <v>47956669</v>
      </c>
      <c r="AP92" s="333" t="b">
        <f t="shared" si="41"/>
        <v>0</v>
      </c>
      <c r="AQ92" s="329"/>
      <c r="AR92" s="337">
        <f t="shared" si="37"/>
        <v>47956669</v>
      </c>
      <c r="AU92" s="82" t="b">
        <f t="shared" si="29"/>
        <v>0</v>
      </c>
    </row>
    <row r="93" spans="4:47" x14ac:dyDescent="0.3">
      <c r="D93" s="88"/>
      <c r="E93" s="109"/>
      <c r="F93" s="159" t="s">
        <v>197</v>
      </c>
      <c r="G93" s="160" t="s">
        <v>94</v>
      </c>
      <c r="H93" s="161"/>
      <c r="I93" s="161"/>
      <c r="J93" s="161"/>
      <c r="K93" s="162"/>
      <c r="L93" s="283"/>
      <c r="M93" s="162"/>
      <c r="N93" s="162"/>
      <c r="O93" s="542">
        <v>45966</v>
      </c>
      <c r="P93" s="543"/>
      <c r="Q93" s="163"/>
      <c r="S93" s="535"/>
      <c r="U93" s="88"/>
      <c r="V93" s="544"/>
      <c r="W93" s="545"/>
      <c r="X93" s="545"/>
      <c r="Y93" s="545"/>
      <c r="Z93" s="545"/>
      <c r="AA93" s="545"/>
      <c r="AB93" s="545"/>
      <c r="AC93" s="545"/>
      <c r="AD93" s="545"/>
      <c r="AE93" s="545"/>
      <c r="AF93" s="546"/>
      <c r="AG93" s="89"/>
      <c r="AJ93" s="325"/>
      <c r="AK93" s="325"/>
      <c r="AL93" s="325"/>
      <c r="AM93" s="325"/>
      <c r="AO93" s="332">
        <v>0</v>
      </c>
      <c r="AP93" s="333" t="b">
        <f t="shared" si="41"/>
        <v>0</v>
      </c>
      <c r="AQ93" s="329"/>
      <c r="AR93" s="337">
        <f t="shared" si="37"/>
        <v>0</v>
      </c>
      <c r="AT93" s="82">
        <v>2.0499999999999998</v>
      </c>
      <c r="AU93" s="82" t="b">
        <f t="shared" si="29"/>
        <v>0</v>
      </c>
    </row>
    <row r="94" spans="4:47" s="128" customFormat="1" x14ac:dyDescent="0.3">
      <c r="D94" s="120"/>
      <c r="E94" s="121">
        <v>2.0499999999999998</v>
      </c>
      <c r="F94" s="164" t="s">
        <v>198</v>
      </c>
      <c r="G94" s="165" t="s">
        <v>94</v>
      </c>
      <c r="H94" s="166"/>
      <c r="I94" s="166"/>
      <c r="J94" s="166"/>
      <c r="K94" s="167"/>
      <c r="L94" s="284"/>
      <c r="M94" s="167"/>
      <c r="N94" s="167"/>
      <c r="O94" s="168">
        <f>MAX(P85,P88,P92)</f>
        <v>46027</v>
      </c>
      <c r="P94" s="168">
        <f>+O94+1</f>
        <v>46028</v>
      </c>
      <c r="Q94" s="169">
        <f t="shared" si="0"/>
        <v>2</v>
      </c>
      <c r="S94" s="535"/>
      <c r="U94" s="120"/>
      <c r="V94" s="547"/>
      <c r="W94" s="548"/>
      <c r="X94" s="548"/>
      <c r="Y94" s="548"/>
      <c r="Z94" s="548"/>
      <c r="AA94" s="548"/>
      <c r="AB94" s="548"/>
      <c r="AC94" s="548"/>
      <c r="AD94" s="548"/>
      <c r="AE94" s="548"/>
      <c r="AF94" s="549"/>
      <c r="AG94" s="133"/>
      <c r="AJ94" s="326"/>
      <c r="AK94" s="325"/>
      <c r="AL94" s="326"/>
      <c r="AM94" s="325"/>
      <c r="AO94" s="334"/>
      <c r="AP94" s="333" t="b">
        <f t="shared" si="41"/>
        <v>1</v>
      </c>
      <c r="AQ94" s="330"/>
      <c r="AR94" s="337">
        <f t="shared" si="37"/>
        <v>0</v>
      </c>
      <c r="AT94" s="82">
        <v>2.06</v>
      </c>
      <c r="AU94" s="82" t="b">
        <f t="shared" si="29"/>
        <v>0</v>
      </c>
    </row>
    <row r="95" spans="4:47" s="128" customFormat="1" x14ac:dyDescent="0.3">
      <c r="D95" s="120"/>
      <c r="E95" s="121">
        <v>2.06</v>
      </c>
      <c r="F95" s="164" t="s">
        <v>171</v>
      </c>
      <c r="G95" s="165" t="s">
        <v>172</v>
      </c>
      <c r="H95" s="166"/>
      <c r="I95" s="166"/>
      <c r="J95" s="166"/>
      <c r="K95" s="167"/>
      <c r="L95" s="284"/>
      <c r="M95" s="167"/>
      <c r="N95" s="167"/>
      <c r="O95" s="168">
        <f>+P94+1</f>
        <v>46029</v>
      </c>
      <c r="P95" s="168">
        <f>+O95+7</f>
        <v>46036</v>
      </c>
      <c r="Q95" s="169">
        <f t="shared" si="0"/>
        <v>8</v>
      </c>
      <c r="S95" s="535"/>
      <c r="U95" s="120"/>
      <c r="V95" s="547"/>
      <c r="W95" s="548"/>
      <c r="X95" s="548"/>
      <c r="Y95" s="548"/>
      <c r="Z95" s="548"/>
      <c r="AA95" s="548"/>
      <c r="AB95" s="548"/>
      <c r="AC95" s="548"/>
      <c r="AD95" s="548"/>
      <c r="AE95" s="548"/>
      <c r="AF95" s="549"/>
      <c r="AG95" s="133"/>
      <c r="AJ95" s="326"/>
      <c r="AK95" s="325"/>
      <c r="AL95" s="326"/>
      <c r="AM95" s="325"/>
      <c r="AO95" s="334"/>
      <c r="AP95" s="333" t="b">
        <f t="shared" si="41"/>
        <v>1</v>
      </c>
      <c r="AQ95" s="330"/>
      <c r="AR95" s="337">
        <f t="shared" si="37"/>
        <v>0</v>
      </c>
      <c r="AT95" s="128">
        <v>2.0699999999999998</v>
      </c>
      <c r="AU95" s="82" t="b">
        <f t="shared" ref="AU95:AU126" si="44">EXACT(AT95,E95)</f>
        <v>0</v>
      </c>
    </row>
    <row r="96" spans="4:47" s="128" customFormat="1" x14ac:dyDescent="0.3">
      <c r="D96" s="120"/>
      <c r="E96" s="121">
        <v>2.0699999999999998</v>
      </c>
      <c r="F96" s="164" t="s">
        <v>173</v>
      </c>
      <c r="G96" s="165" t="s">
        <v>112</v>
      </c>
      <c r="H96" s="166"/>
      <c r="I96" s="166"/>
      <c r="J96" s="166"/>
      <c r="K96" s="167"/>
      <c r="L96" s="284"/>
      <c r="M96" s="167"/>
      <c r="N96" s="167"/>
      <c r="O96" s="168">
        <f>+P95+1</f>
        <v>46037</v>
      </c>
      <c r="P96" s="168">
        <f>+O96+7</f>
        <v>46044</v>
      </c>
      <c r="Q96" s="169">
        <f t="shared" si="0"/>
        <v>8</v>
      </c>
      <c r="S96" s="535"/>
      <c r="U96" s="120"/>
      <c r="V96" s="550"/>
      <c r="W96" s="551"/>
      <c r="X96" s="551"/>
      <c r="Y96" s="551"/>
      <c r="Z96" s="551"/>
      <c r="AA96" s="551"/>
      <c r="AB96" s="551"/>
      <c r="AC96" s="551"/>
      <c r="AD96" s="551"/>
      <c r="AE96" s="551"/>
      <c r="AF96" s="552"/>
      <c r="AG96" s="133"/>
      <c r="AJ96" s="326"/>
      <c r="AK96" s="325"/>
      <c r="AL96" s="326"/>
      <c r="AM96" s="325"/>
      <c r="AO96" s="334"/>
      <c r="AP96" s="333" t="b">
        <f t="shared" si="41"/>
        <v>1</v>
      </c>
      <c r="AQ96" s="330"/>
      <c r="AR96" s="337">
        <f t="shared" si="37"/>
        <v>0</v>
      </c>
      <c r="AT96" s="128">
        <v>3</v>
      </c>
      <c r="AU96" s="82" t="b">
        <f t="shared" si="44"/>
        <v>0</v>
      </c>
    </row>
    <row r="97" spans="4:47" s="128" customFormat="1" ht="23.4" x14ac:dyDescent="0.3">
      <c r="D97" s="120"/>
      <c r="E97" s="121">
        <v>3</v>
      </c>
      <c r="F97" s="122" t="s">
        <v>30</v>
      </c>
      <c r="G97" s="123"/>
      <c r="H97" s="124">
        <f>+H99+H105+H112+H120+H126</f>
        <v>0.33532120901185425</v>
      </c>
      <c r="I97" s="124">
        <f>+I99+I105+I112+I120+I126</f>
        <v>0.17528262133293421</v>
      </c>
      <c r="J97" s="124">
        <f>+J99+J105+J112+J120+J126</f>
        <v>0</v>
      </c>
      <c r="K97" s="125">
        <f>+K99+K105+K112+K120+K126</f>
        <v>229275285</v>
      </c>
      <c r="L97" s="286">
        <f>+'PPTO CONSUL - ANEXO 12'!H18-K97</f>
        <v>0</v>
      </c>
      <c r="M97" s="125">
        <f>+M99+M105+M112+M120+M126</f>
        <v>119849185</v>
      </c>
      <c r="N97" s="125">
        <f>+N99+N105+N112+N120+N126</f>
        <v>0</v>
      </c>
      <c r="O97" s="126"/>
      <c r="P97" s="126"/>
      <c r="Q97" s="127"/>
      <c r="S97" s="535"/>
      <c r="U97" s="120"/>
      <c r="V97" s="589" t="s">
        <v>296</v>
      </c>
      <c r="W97" s="590"/>
      <c r="X97" s="590"/>
      <c r="Y97" s="590"/>
      <c r="Z97" s="590"/>
      <c r="AA97" s="590"/>
      <c r="AB97" s="590"/>
      <c r="AC97" s="591"/>
      <c r="AD97" s="131">
        <f>SUM(AD99:AD143)</f>
        <v>0.17528262133293424</v>
      </c>
      <c r="AE97" s="131">
        <f>SUM(AE99:AE143)</f>
        <v>-0.17528262133293424</v>
      </c>
      <c r="AF97" s="132"/>
      <c r="AG97" s="133"/>
      <c r="AJ97" s="326"/>
      <c r="AK97" s="325"/>
      <c r="AL97" s="326"/>
      <c r="AM97" s="325"/>
      <c r="AO97" s="334"/>
      <c r="AP97" s="333" t="b">
        <f t="shared" si="41"/>
        <v>0</v>
      </c>
      <c r="AQ97" s="330">
        <v>229275285</v>
      </c>
      <c r="AR97" s="337">
        <f t="shared" si="37"/>
        <v>-229275285</v>
      </c>
      <c r="AT97" s="128">
        <v>3.01</v>
      </c>
      <c r="AU97" s="82" t="b">
        <f t="shared" si="44"/>
        <v>0</v>
      </c>
    </row>
    <row r="98" spans="4:47" x14ac:dyDescent="0.3">
      <c r="D98" s="88"/>
      <c r="E98" s="109">
        <v>3.01</v>
      </c>
      <c r="F98" s="170" t="s">
        <v>199</v>
      </c>
      <c r="G98" s="171"/>
      <c r="H98" s="172"/>
      <c r="I98" s="172"/>
      <c r="J98" s="172"/>
      <c r="K98" s="173"/>
      <c r="L98" s="281"/>
      <c r="M98" s="173"/>
      <c r="N98" s="173"/>
      <c r="O98" s="174"/>
      <c r="P98" s="174"/>
      <c r="Q98" s="175"/>
      <c r="S98" s="535"/>
      <c r="U98" s="88"/>
      <c r="V98" s="176"/>
      <c r="W98" s="176"/>
      <c r="X98" s="396"/>
      <c r="Y98" s="396"/>
      <c r="Z98" s="176"/>
      <c r="AA98" s="176"/>
      <c r="AB98" s="176"/>
      <c r="AC98" s="176"/>
      <c r="AD98" s="176"/>
      <c r="AE98" s="176"/>
      <c r="AF98" s="177"/>
      <c r="AG98" s="89"/>
      <c r="AJ98" s="325"/>
      <c r="AK98" s="325"/>
      <c r="AL98" s="325"/>
      <c r="AM98" s="325"/>
      <c r="AO98" s="332"/>
      <c r="AP98" s="333" t="b">
        <f t="shared" si="41"/>
        <v>1</v>
      </c>
      <c r="AQ98" s="329"/>
      <c r="AR98" s="337">
        <f t="shared" si="37"/>
        <v>0</v>
      </c>
      <c r="AT98" s="128">
        <v>3.02</v>
      </c>
      <c r="AU98" s="82" t="b">
        <f t="shared" si="44"/>
        <v>0</v>
      </c>
    </row>
    <row r="99" spans="4:47" x14ac:dyDescent="0.3">
      <c r="D99" s="88"/>
      <c r="E99" s="142">
        <v>3.02</v>
      </c>
      <c r="F99" s="143" t="s">
        <v>32</v>
      </c>
      <c r="G99" s="144" t="s">
        <v>94</v>
      </c>
      <c r="H99" s="264">
        <f>SUM(H100:H102)</f>
        <v>2.1600093242635614E-2</v>
      </c>
      <c r="I99" s="264">
        <f>SUM(I100:I102)</f>
        <v>2.1600093242635617E-2</v>
      </c>
      <c r="J99" s="264">
        <f>SUM(J100:J102)</f>
        <v>0</v>
      </c>
      <c r="K99" s="146">
        <f>SUM(K100:K102)</f>
        <v>14769026</v>
      </c>
      <c r="L99" s="280">
        <f>+'PPTO CONSUL - ANEXO 12'!H20-K99</f>
        <v>0</v>
      </c>
      <c r="M99" s="146">
        <f>SUM(M100:M102)</f>
        <v>14769026</v>
      </c>
      <c r="N99" s="146">
        <f>SUM(N100:N102)</f>
        <v>0</v>
      </c>
      <c r="O99" s="147">
        <f>MIN(O100:O104)</f>
        <v>45979</v>
      </c>
      <c r="P99" s="147">
        <f>MAX(P100:P104)</f>
        <v>46006</v>
      </c>
      <c r="Q99" s="148">
        <f>-((_xlfn.DAYS(O99,P99)))</f>
        <v>27</v>
      </c>
      <c r="S99" s="535"/>
      <c r="U99" s="88"/>
      <c r="V99" s="341">
        <f t="shared" ref="V99:V124" si="45">O99</f>
        <v>45979</v>
      </c>
      <c r="W99" s="342">
        <f t="shared" ref="W99:W124" si="46">$W$6</f>
        <v>46013</v>
      </c>
      <c r="X99" s="395">
        <f t="shared" ref="X99:X124" si="47">IF(W99-V99&gt;Q99,Q99,W99-V99)</f>
        <v>27</v>
      </c>
      <c r="Y99" s="395">
        <f t="shared" ref="Y99:Y124" si="48">IF(X99&lt;0,0,X99)</f>
        <v>27</v>
      </c>
      <c r="Z99" s="343"/>
      <c r="AA99" s="343"/>
      <c r="AB99" s="343"/>
      <c r="AC99" s="343"/>
      <c r="AD99" s="345"/>
      <c r="AE99" s="346"/>
      <c r="AF99" s="347" t="e">
        <f>Q99-#REF!</f>
        <v>#REF!</v>
      </c>
      <c r="AG99" s="89"/>
      <c r="AJ99" s="325"/>
      <c r="AK99" s="325"/>
      <c r="AL99" s="325"/>
      <c r="AM99" s="325"/>
      <c r="AO99" s="332"/>
      <c r="AP99" s="333" t="b">
        <f t="shared" si="41"/>
        <v>0</v>
      </c>
      <c r="AQ99" s="329">
        <v>14769026</v>
      </c>
      <c r="AR99" s="337">
        <f t="shared" si="37"/>
        <v>-14769026</v>
      </c>
      <c r="AT99" s="82" t="s">
        <v>200</v>
      </c>
      <c r="AU99" s="82" t="b">
        <f t="shared" si="44"/>
        <v>0</v>
      </c>
    </row>
    <row r="100" spans="4:47" x14ac:dyDescent="0.3">
      <c r="D100" s="88"/>
      <c r="E100" s="52" t="s">
        <v>200</v>
      </c>
      <c r="F100" s="151" t="s">
        <v>201</v>
      </c>
      <c r="G100" s="152" t="s">
        <v>94</v>
      </c>
      <c r="H100" s="153">
        <v>7.2000310808785382E-3</v>
      </c>
      <c r="I100" s="153">
        <f>+AD100</f>
        <v>7.2000310808785391E-3</v>
      </c>
      <c r="J100" s="382"/>
      <c r="K100" s="154">
        <f t="shared" ref="K100:K101" si="49">ROUND(($G$7*H100),0)</f>
        <v>4923009</v>
      </c>
      <c r="L100" s="281"/>
      <c r="M100" s="154">
        <f>ROUND(($G$7*I100),0)</f>
        <v>4923009</v>
      </c>
      <c r="N100" s="154">
        <f t="shared" ref="N100:N102" si="50">ROUND(($G$7*J100),0)</f>
        <v>0</v>
      </c>
      <c r="O100" s="156">
        <f>P68</f>
        <v>45979</v>
      </c>
      <c r="P100" s="156">
        <f>+O100+10</f>
        <v>45989</v>
      </c>
      <c r="Q100" s="157">
        <f t="shared" ref="Q100:Q126" si="51">-((_xlfn.DAYS(O100,P100)))</f>
        <v>10</v>
      </c>
      <c r="S100" s="535"/>
      <c r="U100" s="88"/>
      <c r="V100" s="135">
        <f t="shared" si="45"/>
        <v>45979</v>
      </c>
      <c r="W100" s="136">
        <f t="shared" si="46"/>
        <v>46013</v>
      </c>
      <c r="X100" s="395">
        <f t="shared" si="47"/>
        <v>10</v>
      </c>
      <c r="Y100" s="395">
        <f t="shared" si="48"/>
        <v>10</v>
      </c>
      <c r="Z100" s="137"/>
      <c r="AA100" s="137"/>
      <c r="AB100" s="391">
        <f>IF(Z100=0,Y100,Z100-V100)</f>
        <v>10</v>
      </c>
      <c r="AC100" s="138">
        <f>Q100-AB100</f>
        <v>0</v>
      </c>
      <c r="AD100" s="139">
        <f>(H100/Q100)*Y100</f>
        <v>7.2000310808785391E-3</v>
      </c>
      <c r="AE100" s="140">
        <f>J100-AD100</f>
        <v>-7.2000310808785391E-3</v>
      </c>
      <c r="AF100" s="141" t="e">
        <f>Q100-#REF!</f>
        <v>#REF!</v>
      </c>
      <c r="AG100" s="89"/>
      <c r="AJ100" s="325"/>
      <c r="AK100" s="325"/>
      <c r="AL100" s="325"/>
      <c r="AM100" s="325"/>
      <c r="AO100" s="332">
        <v>229275285</v>
      </c>
      <c r="AP100" s="333" t="b">
        <f t="shared" si="41"/>
        <v>0</v>
      </c>
      <c r="AQ100" s="329">
        <v>4923009</v>
      </c>
      <c r="AR100" s="337">
        <f t="shared" si="37"/>
        <v>224352276</v>
      </c>
      <c r="AT100" s="82" t="s">
        <v>202</v>
      </c>
      <c r="AU100" s="82" t="b">
        <f t="shared" si="44"/>
        <v>0</v>
      </c>
    </row>
    <row r="101" spans="4:47" x14ac:dyDescent="0.3">
      <c r="D101" s="88"/>
      <c r="E101" s="52" t="s">
        <v>202</v>
      </c>
      <c r="F101" s="151" t="s">
        <v>203</v>
      </c>
      <c r="G101" s="152" t="s">
        <v>94</v>
      </c>
      <c r="H101" s="153">
        <v>7.2000310808785382E-3</v>
      </c>
      <c r="I101" s="153">
        <f t="shared" ref="I101:I102" si="52">+AD101</f>
        <v>7.2000310808785391E-3</v>
      </c>
      <c r="J101" s="382"/>
      <c r="K101" s="154">
        <f t="shared" si="49"/>
        <v>4923009</v>
      </c>
      <c r="L101" s="281"/>
      <c r="M101" s="154">
        <f>ROUND(($G$7*I101),0)</f>
        <v>4923009</v>
      </c>
      <c r="N101" s="154">
        <f t="shared" si="50"/>
        <v>0</v>
      </c>
      <c r="O101" s="156">
        <f t="shared" ref="O101" si="53">O100</f>
        <v>45979</v>
      </c>
      <c r="P101" s="156">
        <f>+O101+10</f>
        <v>45989</v>
      </c>
      <c r="Q101" s="157">
        <f t="shared" si="51"/>
        <v>10</v>
      </c>
      <c r="S101" s="535"/>
      <c r="U101" s="88"/>
      <c r="V101" s="135">
        <f t="shared" si="45"/>
        <v>45979</v>
      </c>
      <c r="W101" s="136">
        <f t="shared" si="46"/>
        <v>46013</v>
      </c>
      <c r="X101" s="395">
        <f t="shared" si="47"/>
        <v>10</v>
      </c>
      <c r="Y101" s="395">
        <f t="shared" si="48"/>
        <v>10</v>
      </c>
      <c r="Z101" s="137"/>
      <c r="AA101" s="137"/>
      <c r="AB101" s="391">
        <f>IF(Z101=0,Y101,Z101-V101)</f>
        <v>10</v>
      </c>
      <c r="AC101" s="138">
        <f>Q101-AB101</f>
        <v>0</v>
      </c>
      <c r="AD101" s="139">
        <f>(H101/Q101)*Y101</f>
        <v>7.2000310808785391E-3</v>
      </c>
      <c r="AE101" s="140">
        <f>J101-AD101</f>
        <v>-7.2000310808785391E-3</v>
      </c>
      <c r="AF101" s="141" t="e">
        <f>Q101-#REF!</f>
        <v>#REF!</v>
      </c>
      <c r="AG101" s="89"/>
      <c r="AJ101" s="325"/>
      <c r="AK101" s="325"/>
      <c r="AL101" s="325"/>
      <c r="AM101" s="325"/>
      <c r="AO101" s="332"/>
      <c r="AP101" s="333" t="b">
        <f t="shared" si="41"/>
        <v>0</v>
      </c>
      <c r="AQ101" s="329">
        <v>4923009</v>
      </c>
      <c r="AR101" s="337">
        <f t="shared" si="37"/>
        <v>-4923009</v>
      </c>
      <c r="AT101" s="82" t="s">
        <v>204</v>
      </c>
      <c r="AU101" s="82" t="b">
        <f t="shared" si="44"/>
        <v>0</v>
      </c>
    </row>
    <row r="102" spans="4:47" x14ac:dyDescent="0.3">
      <c r="D102" s="88"/>
      <c r="E102" s="52" t="s">
        <v>204</v>
      </c>
      <c r="F102" s="151" t="s">
        <v>205</v>
      </c>
      <c r="G102" s="152" t="s">
        <v>94</v>
      </c>
      <c r="H102" s="153">
        <v>7.2000310808785382E-3</v>
      </c>
      <c r="I102" s="153">
        <f t="shared" si="52"/>
        <v>7.2000310808785391E-3</v>
      </c>
      <c r="J102" s="382"/>
      <c r="K102" s="154">
        <f>ROUNDDOWN(($G$7*H102),0)</f>
        <v>4923008</v>
      </c>
      <c r="L102" s="281"/>
      <c r="M102" s="154">
        <f>ROUNDDOWN(($G$7*I102),0)</f>
        <v>4923008</v>
      </c>
      <c r="N102" s="154">
        <f t="shared" si="50"/>
        <v>0</v>
      </c>
      <c r="O102" s="156">
        <f>MAX(P100:P101)</f>
        <v>45989</v>
      </c>
      <c r="P102" s="156">
        <f>+O102+10</f>
        <v>45999</v>
      </c>
      <c r="Q102" s="157">
        <f t="shared" si="51"/>
        <v>10</v>
      </c>
      <c r="S102" s="535"/>
      <c r="U102" s="88"/>
      <c r="V102" s="135">
        <f t="shared" si="45"/>
        <v>45989</v>
      </c>
      <c r="W102" s="136">
        <f t="shared" si="46"/>
        <v>46013</v>
      </c>
      <c r="X102" s="395">
        <f t="shared" si="47"/>
        <v>10</v>
      </c>
      <c r="Y102" s="395">
        <f t="shared" si="48"/>
        <v>10</v>
      </c>
      <c r="Z102" s="137"/>
      <c r="AA102" s="137"/>
      <c r="AB102" s="391">
        <f>IF(Z102=0,Y102,Z102-V102)</f>
        <v>10</v>
      </c>
      <c r="AC102" s="138">
        <f>Q102-AB102</f>
        <v>0</v>
      </c>
      <c r="AD102" s="139">
        <f>(H102/Q102)*Y102</f>
        <v>7.2000310808785391E-3</v>
      </c>
      <c r="AE102" s="140">
        <f>J102-AD102</f>
        <v>-7.2000310808785391E-3</v>
      </c>
      <c r="AF102" s="141" t="e">
        <f>Q102-#REF!</f>
        <v>#REF!</v>
      </c>
      <c r="AG102" s="89"/>
      <c r="AJ102" s="325"/>
      <c r="AK102" s="325"/>
      <c r="AL102" s="325"/>
      <c r="AM102" s="325"/>
      <c r="AO102" s="332">
        <v>14769026</v>
      </c>
      <c r="AP102" s="333" t="b">
        <f t="shared" si="41"/>
        <v>0</v>
      </c>
      <c r="AQ102" s="329">
        <v>4923008</v>
      </c>
      <c r="AR102" s="337">
        <f t="shared" si="37"/>
        <v>9846018</v>
      </c>
      <c r="AT102" s="82" t="s">
        <v>206</v>
      </c>
      <c r="AU102" s="82" t="b">
        <f t="shared" si="44"/>
        <v>0</v>
      </c>
    </row>
    <row r="103" spans="4:47" x14ac:dyDescent="0.3">
      <c r="D103" s="88"/>
      <c r="E103" s="109" t="s">
        <v>206</v>
      </c>
      <c r="F103" s="180" t="s">
        <v>207</v>
      </c>
      <c r="G103" s="112" t="s">
        <v>94</v>
      </c>
      <c r="H103" s="113"/>
      <c r="I103" s="113"/>
      <c r="J103" s="113"/>
      <c r="K103" s="178"/>
      <c r="L103" s="281"/>
      <c r="M103" s="178"/>
      <c r="N103" s="178"/>
      <c r="O103" s="115">
        <f>MAX(P100:P102)</f>
        <v>45999</v>
      </c>
      <c r="P103" s="115">
        <f>+O103+1</f>
        <v>46000</v>
      </c>
      <c r="Q103" s="150">
        <f t="shared" si="51"/>
        <v>1</v>
      </c>
      <c r="S103" s="535"/>
      <c r="U103" s="88"/>
      <c r="V103" s="341">
        <f t="shared" si="45"/>
        <v>45999</v>
      </c>
      <c r="W103" s="342">
        <f t="shared" si="46"/>
        <v>46013</v>
      </c>
      <c r="X103" s="395">
        <f t="shared" si="47"/>
        <v>1</v>
      </c>
      <c r="Y103" s="395">
        <f t="shared" si="48"/>
        <v>1</v>
      </c>
      <c r="Z103" s="343"/>
      <c r="AA103" s="343"/>
      <c r="AB103" s="343"/>
      <c r="AC103" s="343"/>
      <c r="AD103" s="345"/>
      <c r="AE103" s="346"/>
      <c r="AF103" s="347" t="e">
        <f>Q103-#REF!</f>
        <v>#REF!</v>
      </c>
      <c r="AG103" s="89"/>
      <c r="AJ103" s="325"/>
      <c r="AK103" s="325"/>
      <c r="AL103" s="325"/>
      <c r="AM103" s="325"/>
      <c r="AO103" s="332">
        <v>4923009</v>
      </c>
      <c r="AP103" s="333" t="b">
        <f t="shared" si="41"/>
        <v>0</v>
      </c>
      <c r="AQ103" s="329"/>
      <c r="AR103" s="337">
        <f t="shared" si="37"/>
        <v>4923009</v>
      </c>
      <c r="AT103" s="82" t="s">
        <v>208</v>
      </c>
      <c r="AU103" s="82" t="b">
        <f t="shared" si="44"/>
        <v>0</v>
      </c>
    </row>
    <row r="104" spans="4:47" x14ac:dyDescent="0.3">
      <c r="D104" s="88"/>
      <c r="E104" s="109" t="s">
        <v>208</v>
      </c>
      <c r="F104" s="180" t="s">
        <v>209</v>
      </c>
      <c r="G104" s="112" t="s">
        <v>112</v>
      </c>
      <c r="H104" s="113"/>
      <c r="I104" s="113"/>
      <c r="J104" s="113"/>
      <c r="K104" s="178"/>
      <c r="L104" s="281"/>
      <c r="M104" s="178"/>
      <c r="N104" s="178"/>
      <c r="O104" s="115">
        <f>+P103+1</f>
        <v>46001</v>
      </c>
      <c r="P104" s="251">
        <f>+O104+5</f>
        <v>46006</v>
      </c>
      <c r="Q104" s="150">
        <f t="shared" si="51"/>
        <v>5</v>
      </c>
      <c r="S104" s="535"/>
      <c r="U104" s="88"/>
      <c r="V104" s="341">
        <f t="shared" si="45"/>
        <v>46001</v>
      </c>
      <c r="W104" s="342">
        <f t="shared" si="46"/>
        <v>46013</v>
      </c>
      <c r="X104" s="395">
        <f t="shared" si="47"/>
        <v>5</v>
      </c>
      <c r="Y104" s="395">
        <f t="shared" si="48"/>
        <v>5</v>
      </c>
      <c r="Z104" s="343"/>
      <c r="AA104" s="343"/>
      <c r="AB104" s="343"/>
      <c r="AC104" s="343"/>
      <c r="AD104" s="345"/>
      <c r="AE104" s="346"/>
      <c r="AF104" s="347" t="e">
        <f>Q104-#REF!</f>
        <v>#REF!</v>
      </c>
      <c r="AG104" s="89"/>
      <c r="AJ104" s="325"/>
      <c r="AK104" s="325"/>
      <c r="AL104" s="325"/>
      <c r="AM104" s="325"/>
      <c r="AO104" s="332">
        <v>4923009</v>
      </c>
      <c r="AP104" s="333" t="b">
        <f t="shared" si="41"/>
        <v>0</v>
      </c>
      <c r="AQ104" s="329"/>
      <c r="AR104" s="337">
        <f t="shared" si="37"/>
        <v>4923009</v>
      </c>
      <c r="AT104" s="82">
        <v>3.03</v>
      </c>
      <c r="AU104" s="82" t="b">
        <f t="shared" si="44"/>
        <v>0</v>
      </c>
    </row>
    <row r="105" spans="4:47" x14ac:dyDescent="0.3">
      <c r="D105" s="88"/>
      <c r="E105" s="142">
        <v>3.03</v>
      </c>
      <c r="F105" s="143" t="s">
        <v>33</v>
      </c>
      <c r="G105" s="144" t="s">
        <v>94</v>
      </c>
      <c r="H105" s="264">
        <f>SUM(H106:H109)</f>
        <v>2.1600093242635614E-2</v>
      </c>
      <c r="I105" s="264">
        <f>SUM(I106:I109)</f>
        <v>2.1600093242635614E-2</v>
      </c>
      <c r="J105" s="264">
        <f>SUM(J106:J109)</f>
        <v>0</v>
      </c>
      <c r="K105" s="146">
        <f>SUM(K106:K109)</f>
        <v>14769026</v>
      </c>
      <c r="L105" s="280">
        <f>+'PPTO CONSUL - ANEXO 12'!H21-K105</f>
        <v>0</v>
      </c>
      <c r="M105" s="146">
        <f>SUM(M106:M109)</f>
        <v>14769026</v>
      </c>
      <c r="N105" s="146">
        <f>SUM(N106:N109)</f>
        <v>0</v>
      </c>
      <c r="O105" s="147">
        <f>MIN(O106:O111)</f>
        <v>45957</v>
      </c>
      <c r="P105" s="147">
        <f>MAX(P106:P111)</f>
        <v>46003</v>
      </c>
      <c r="Q105" s="148">
        <f t="shared" si="51"/>
        <v>46</v>
      </c>
      <c r="S105" s="535"/>
      <c r="U105" s="88"/>
      <c r="V105" s="341">
        <f t="shared" si="45"/>
        <v>45957</v>
      </c>
      <c r="W105" s="342">
        <f t="shared" si="46"/>
        <v>46013</v>
      </c>
      <c r="X105" s="395">
        <f t="shared" si="47"/>
        <v>46</v>
      </c>
      <c r="Y105" s="395">
        <f t="shared" si="48"/>
        <v>46</v>
      </c>
      <c r="Z105" s="343"/>
      <c r="AA105" s="343"/>
      <c r="AB105" s="343"/>
      <c r="AC105" s="343"/>
      <c r="AD105" s="345"/>
      <c r="AE105" s="346"/>
      <c r="AF105" s="347" t="e">
        <f>Q105-#REF!</f>
        <v>#REF!</v>
      </c>
      <c r="AG105" s="89"/>
      <c r="AJ105" s="325"/>
      <c r="AK105" s="325"/>
      <c r="AL105" s="325"/>
      <c r="AM105" s="325"/>
      <c r="AO105" s="332">
        <v>4923008</v>
      </c>
      <c r="AP105" s="333" t="b">
        <f t="shared" si="41"/>
        <v>0</v>
      </c>
      <c r="AQ105" s="329">
        <v>14769026</v>
      </c>
      <c r="AR105" s="337">
        <f t="shared" si="37"/>
        <v>-9846018</v>
      </c>
      <c r="AT105" s="82" t="s">
        <v>210</v>
      </c>
      <c r="AU105" s="82" t="b">
        <f t="shared" si="44"/>
        <v>0</v>
      </c>
    </row>
    <row r="106" spans="4:47" x14ac:dyDescent="0.3">
      <c r="D106" s="88"/>
      <c r="E106" s="52" t="s">
        <v>210</v>
      </c>
      <c r="F106" s="151" t="s">
        <v>211</v>
      </c>
      <c r="G106" s="152" t="s">
        <v>94</v>
      </c>
      <c r="H106" s="153">
        <v>5.4000233106589034E-3</v>
      </c>
      <c r="I106" s="153">
        <f>+AD106</f>
        <v>5.4000233106589034E-3</v>
      </c>
      <c r="J106" s="382"/>
      <c r="K106" s="154">
        <f t="shared" ref="K106:K107" si="54">ROUND(($G$7*H106),0)</f>
        <v>3692256</v>
      </c>
      <c r="L106" s="281"/>
      <c r="M106" s="154">
        <f>ROUND(($G$7*I106),0)</f>
        <v>3692256</v>
      </c>
      <c r="N106" s="154">
        <f t="shared" ref="N106:N109" si="55">ROUND(($G$7*J106),0)</f>
        <v>0</v>
      </c>
      <c r="O106" s="156">
        <f>MAX(P36,P63)</f>
        <v>45957</v>
      </c>
      <c r="P106" s="156">
        <f>+O106+15</f>
        <v>45972</v>
      </c>
      <c r="Q106" s="157">
        <f t="shared" si="51"/>
        <v>15</v>
      </c>
      <c r="S106" s="535"/>
      <c r="U106" s="88"/>
      <c r="V106" s="135">
        <f t="shared" si="45"/>
        <v>45957</v>
      </c>
      <c r="W106" s="136">
        <f t="shared" si="46"/>
        <v>46013</v>
      </c>
      <c r="X106" s="395">
        <f t="shared" si="47"/>
        <v>15</v>
      </c>
      <c r="Y106" s="395">
        <f t="shared" si="48"/>
        <v>15</v>
      </c>
      <c r="Z106" s="137"/>
      <c r="AA106" s="137"/>
      <c r="AB106" s="391">
        <f>IF(Z106=0,Y106,Z106-V106)</f>
        <v>15</v>
      </c>
      <c r="AC106" s="138">
        <f>Q106-AB106</f>
        <v>0</v>
      </c>
      <c r="AD106" s="139">
        <f>(H106/Q106)*Y106</f>
        <v>5.4000233106589034E-3</v>
      </c>
      <c r="AE106" s="140">
        <f>J106-AD106</f>
        <v>-5.4000233106589034E-3</v>
      </c>
      <c r="AF106" s="141" t="e">
        <f>Q106-#REF!</f>
        <v>#REF!</v>
      </c>
      <c r="AG106" s="89"/>
      <c r="AJ106" s="325"/>
      <c r="AK106" s="325"/>
      <c r="AL106" s="325"/>
      <c r="AM106" s="325"/>
      <c r="AO106" s="332"/>
      <c r="AP106" s="333" t="b">
        <f t="shared" si="41"/>
        <v>0</v>
      </c>
      <c r="AQ106" s="329">
        <v>3692256</v>
      </c>
      <c r="AR106" s="337">
        <f t="shared" si="37"/>
        <v>-3692256</v>
      </c>
      <c r="AT106" s="82" t="s">
        <v>212</v>
      </c>
      <c r="AU106" s="82" t="b">
        <f t="shared" si="44"/>
        <v>0</v>
      </c>
    </row>
    <row r="107" spans="4:47" x14ac:dyDescent="0.3">
      <c r="D107" s="88"/>
      <c r="E107" s="52" t="s">
        <v>212</v>
      </c>
      <c r="F107" s="151" t="s">
        <v>213</v>
      </c>
      <c r="G107" s="152" t="s">
        <v>94</v>
      </c>
      <c r="H107" s="153">
        <v>5.4000233106589034E-3</v>
      </c>
      <c r="I107" s="153">
        <f t="shared" ref="I107:I109" si="56">+AD107</f>
        <v>5.4000233106589034E-3</v>
      </c>
      <c r="J107" s="382"/>
      <c r="K107" s="154">
        <f t="shared" si="54"/>
        <v>3692256</v>
      </c>
      <c r="L107" s="281"/>
      <c r="M107" s="154">
        <f>ROUND(($G$7*I107),0)</f>
        <v>3692256</v>
      </c>
      <c r="N107" s="154">
        <f t="shared" si="55"/>
        <v>0</v>
      </c>
      <c r="O107" s="156">
        <f>P106</f>
        <v>45972</v>
      </c>
      <c r="P107" s="156">
        <f>+O107+5</f>
        <v>45977</v>
      </c>
      <c r="Q107" s="157">
        <f t="shared" si="51"/>
        <v>5</v>
      </c>
      <c r="S107" s="535"/>
      <c r="U107" s="88"/>
      <c r="V107" s="135">
        <f t="shared" si="45"/>
        <v>45972</v>
      </c>
      <c r="W107" s="136">
        <f t="shared" si="46"/>
        <v>46013</v>
      </c>
      <c r="X107" s="395">
        <f t="shared" si="47"/>
        <v>5</v>
      </c>
      <c r="Y107" s="395">
        <f t="shared" si="48"/>
        <v>5</v>
      </c>
      <c r="Z107" s="137"/>
      <c r="AA107" s="137"/>
      <c r="AB107" s="391">
        <f>IF(Z107=0,Y107,Z107-V107)</f>
        <v>5</v>
      </c>
      <c r="AC107" s="138">
        <f>Q107-AB107</f>
        <v>0</v>
      </c>
      <c r="AD107" s="139">
        <f>(H107/Q107)*Y107</f>
        <v>5.4000233106589034E-3</v>
      </c>
      <c r="AE107" s="140">
        <f>J107-AD107</f>
        <v>-5.4000233106589034E-3</v>
      </c>
      <c r="AF107" s="141" t="e">
        <f>Q107-#REF!</f>
        <v>#REF!</v>
      </c>
      <c r="AG107" s="89"/>
      <c r="AJ107" s="325"/>
      <c r="AK107" s="325"/>
      <c r="AL107" s="325"/>
      <c r="AM107" s="325"/>
      <c r="AO107" s="332"/>
      <c r="AP107" s="333" t="b">
        <f t="shared" si="41"/>
        <v>0</v>
      </c>
      <c r="AQ107" s="329">
        <v>3692256</v>
      </c>
      <c r="AR107" s="337">
        <f t="shared" si="37"/>
        <v>-3692256</v>
      </c>
      <c r="AT107" s="82" t="s">
        <v>214</v>
      </c>
      <c r="AU107" s="82" t="b">
        <f t="shared" si="44"/>
        <v>0</v>
      </c>
    </row>
    <row r="108" spans="4:47" x14ac:dyDescent="0.3">
      <c r="D108" s="88"/>
      <c r="E108" s="52" t="s">
        <v>214</v>
      </c>
      <c r="F108" s="151" t="s">
        <v>215</v>
      </c>
      <c r="G108" s="152" t="s">
        <v>94</v>
      </c>
      <c r="H108" s="153">
        <v>5.4000233106589034E-3</v>
      </c>
      <c r="I108" s="153">
        <f t="shared" si="56"/>
        <v>5.4000233106589034E-3</v>
      </c>
      <c r="J108" s="382"/>
      <c r="K108" s="154">
        <f>ROUNDUP(($G$7*H108),0)</f>
        <v>3692257</v>
      </c>
      <c r="L108" s="281"/>
      <c r="M108" s="154">
        <f>ROUNDUP(($G$7*I108),0)</f>
        <v>3692257</v>
      </c>
      <c r="N108" s="154">
        <f t="shared" si="55"/>
        <v>0</v>
      </c>
      <c r="O108" s="156">
        <f>P107</f>
        <v>45977</v>
      </c>
      <c r="P108" s="156">
        <f>+O108+10</f>
        <v>45987</v>
      </c>
      <c r="Q108" s="157">
        <f t="shared" si="51"/>
        <v>10</v>
      </c>
      <c r="S108" s="535"/>
      <c r="U108" s="88"/>
      <c r="V108" s="135">
        <f t="shared" si="45"/>
        <v>45977</v>
      </c>
      <c r="W108" s="136">
        <f t="shared" si="46"/>
        <v>46013</v>
      </c>
      <c r="X108" s="395">
        <f t="shared" si="47"/>
        <v>10</v>
      </c>
      <c r="Y108" s="395">
        <f t="shared" si="48"/>
        <v>10</v>
      </c>
      <c r="Z108" s="137"/>
      <c r="AA108" s="137"/>
      <c r="AB108" s="391">
        <f>IF(Z108=0,Y108,Z108-V108)</f>
        <v>10</v>
      </c>
      <c r="AC108" s="138">
        <f>Q108-AB108</f>
        <v>0</v>
      </c>
      <c r="AD108" s="139">
        <f>(H108/Q108)*Y108</f>
        <v>5.4000233106589034E-3</v>
      </c>
      <c r="AE108" s="140">
        <f>J108-AD108</f>
        <v>-5.4000233106589034E-3</v>
      </c>
      <c r="AF108" s="141" t="e">
        <f>Q108-#REF!</f>
        <v>#REF!</v>
      </c>
      <c r="AG108" s="89"/>
      <c r="AJ108" s="325"/>
      <c r="AK108" s="325"/>
      <c r="AL108" s="325"/>
      <c r="AM108" s="325"/>
      <c r="AO108" s="332">
        <v>14769026</v>
      </c>
      <c r="AP108" s="333" t="b">
        <f t="shared" si="41"/>
        <v>0</v>
      </c>
      <c r="AQ108" s="329">
        <v>3692257</v>
      </c>
      <c r="AR108" s="337">
        <f t="shared" si="37"/>
        <v>11076769</v>
      </c>
      <c r="AT108" s="82" t="s">
        <v>216</v>
      </c>
      <c r="AU108" s="82" t="b">
        <f t="shared" si="44"/>
        <v>0</v>
      </c>
    </row>
    <row r="109" spans="4:47" x14ac:dyDescent="0.3">
      <c r="D109" s="88"/>
      <c r="E109" s="52" t="s">
        <v>216</v>
      </c>
      <c r="F109" s="151" t="s">
        <v>217</v>
      </c>
      <c r="G109" s="152" t="s">
        <v>94</v>
      </c>
      <c r="H109" s="153">
        <v>5.4000233106589034E-3</v>
      </c>
      <c r="I109" s="153">
        <f t="shared" si="56"/>
        <v>5.4000233106589034E-3</v>
      </c>
      <c r="J109" s="382"/>
      <c r="K109" s="154">
        <f>ROUNDUP(($G$7*H109),0)</f>
        <v>3692257</v>
      </c>
      <c r="L109" s="281"/>
      <c r="M109" s="154">
        <f>ROUNDUP(($G$7*I109),0)</f>
        <v>3692257</v>
      </c>
      <c r="N109" s="154">
        <f t="shared" si="55"/>
        <v>0</v>
      </c>
      <c r="O109" s="156">
        <f>P108</f>
        <v>45987</v>
      </c>
      <c r="P109" s="156">
        <f>+O109+9</f>
        <v>45996</v>
      </c>
      <c r="Q109" s="157">
        <f t="shared" si="51"/>
        <v>9</v>
      </c>
      <c r="S109" s="535"/>
      <c r="U109" s="88"/>
      <c r="V109" s="135">
        <f t="shared" si="45"/>
        <v>45987</v>
      </c>
      <c r="W109" s="136">
        <f t="shared" si="46"/>
        <v>46013</v>
      </c>
      <c r="X109" s="395">
        <f t="shared" si="47"/>
        <v>9</v>
      </c>
      <c r="Y109" s="395">
        <f t="shared" si="48"/>
        <v>9</v>
      </c>
      <c r="Z109" s="137"/>
      <c r="AA109" s="137"/>
      <c r="AB109" s="391">
        <f>IF(Z109=0,Y109,Z109-V109)</f>
        <v>9</v>
      </c>
      <c r="AC109" s="138">
        <f>Q109-AB109</f>
        <v>0</v>
      </c>
      <c r="AD109" s="139">
        <f>(H109/Q109)*Y109</f>
        <v>5.4000233106589034E-3</v>
      </c>
      <c r="AE109" s="140">
        <f>J109-AD109</f>
        <v>-5.4000233106589034E-3</v>
      </c>
      <c r="AF109" s="141" t="e">
        <f>Q109-#REF!</f>
        <v>#REF!</v>
      </c>
      <c r="AG109" s="89"/>
      <c r="AJ109" s="325"/>
      <c r="AK109" s="325"/>
      <c r="AL109" s="325"/>
      <c r="AM109" s="325"/>
      <c r="AO109" s="332">
        <v>3692256</v>
      </c>
      <c r="AP109" s="333" t="b">
        <f t="shared" si="41"/>
        <v>0</v>
      </c>
      <c r="AQ109" s="329">
        <v>3692257</v>
      </c>
      <c r="AR109" s="337">
        <f t="shared" si="37"/>
        <v>-1</v>
      </c>
      <c r="AT109" s="82" t="s">
        <v>218</v>
      </c>
      <c r="AU109" s="82" t="b">
        <f t="shared" si="44"/>
        <v>0</v>
      </c>
    </row>
    <row r="110" spans="4:47" x14ac:dyDescent="0.3">
      <c r="D110" s="88"/>
      <c r="E110" s="109" t="s">
        <v>218</v>
      </c>
      <c r="F110" s="134" t="s">
        <v>219</v>
      </c>
      <c r="G110" s="112" t="s">
        <v>94</v>
      </c>
      <c r="H110" s="149"/>
      <c r="I110" s="149"/>
      <c r="J110" s="149"/>
      <c r="K110" s="158"/>
      <c r="L110" s="281"/>
      <c r="M110" s="158"/>
      <c r="N110" s="158"/>
      <c r="O110" s="115">
        <f>MAX(P106:P109)</f>
        <v>45996</v>
      </c>
      <c r="P110" s="115">
        <f>+O110+1</f>
        <v>45997</v>
      </c>
      <c r="Q110" s="150">
        <f t="shared" si="51"/>
        <v>1</v>
      </c>
      <c r="S110" s="535"/>
      <c r="U110" s="88"/>
      <c r="V110" s="341">
        <f t="shared" si="45"/>
        <v>45996</v>
      </c>
      <c r="W110" s="342">
        <f t="shared" si="46"/>
        <v>46013</v>
      </c>
      <c r="X110" s="395">
        <f t="shared" si="47"/>
        <v>1</v>
      </c>
      <c r="Y110" s="395">
        <f t="shared" si="48"/>
        <v>1</v>
      </c>
      <c r="Z110" s="343"/>
      <c r="AA110" s="343"/>
      <c r="AB110" s="343"/>
      <c r="AC110" s="343"/>
      <c r="AD110" s="345"/>
      <c r="AE110" s="346"/>
      <c r="AF110" s="347" t="e">
        <f>Q110-#REF!</f>
        <v>#REF!</v>
      </c>
      <c r="AG110" s="89"/>
      <c r="AJ110" s="325"/>
      <c r="AK110" s="325"/>
      <c r="AL110" s="325"/>
      <c r="AM110" s="325"/>
      <c r="AO110" s="332">
        <v>3692256</v>
      </c>
      <c r="AP110" s="333" t="b">
        <f t="shared" si="41"/>
        <v>0</v>
      </c>
      <c r="AQ110" s="329"/>
      <c r="AR110" s="337">
        <f t="shared" si="37"/>
        <v>3692256</v>
      </c>
      <c r="AT110" s="82" t="s">
        <v>220</v>
      </c>
      <c r="AU110" s="82" t="b">
        <f t="shared" si="44"/>
        <v>0</v>
      </c>
    </row>
    <row r="111" spans="4:47" x14ac:dyDescent="0.3">
      <c r="D111" s="88"/>
      <c r="E111" s="109" t="s">
        <v>220</v>
      </c>
      <c r="F111" s="134" t="s">
        <v>221</v>
      </c>
      <c r="G111" s="112" t="s">
        <v>112</v>
      </c>
      <c r="H111" s="149"/>
      <c r="I111" s="149"/>
      <c r="J111" s="149"/>
      <c r="K111" s="158"/>
      <c r="L111" s="281"/>
      <c r="M111" s="158"/>
      <c r="N111" s="158"/>
      <c r="O111" s="115">
        <f>+P110+1</f>
        <v>45998</v>
      </c>
      <c r="P111" s="251">
        <f>+O111+5</f>
        <v>46003</v>
      </c>
      <c r="Q111" s="150">
        <f t="shared" si="51"/>
        <v>5</v>
      </c>
      <c r="S111" s="535"/>
      <c r="U111" s="88"/>
      <c r="V111" s="341">
        <f t="shared" si="45"/>
        <v>45998</v>
      </c>
      <c r="W111" s="342">
        <f t="shared" si="46"/>
        <v>46013</v>
      </c>
      <c r="X111" s="395">
        <f t="shared" si="47"/>
        <v>5</v>
      </c>
      <c r="Y111" s="395">
        <f t="shared" si="48"/>
        <v>5</v>
      </c>
      <c r="Z111" s="343"/>
      <c r="AA111" s="343"/>
      <c r="AB111" s="343"/>
      <c r="AC111" s="343"/>
      <c r="AD111" s="345"/>
      <c r="AE111" s="346"/>
      <c r="AF111" s="347" t="e">
        <f>Q111-#REF!</f>
        <v>#REF!</v>
      </c>
      <c r="AG111" s="89"/>
      <c r="AJ111" s="325"/>
      <c r="AK111" s="325"/>
      <c r="AL111" s="325"/>
      <c r="AM111" s="325"/>
      <c r="AO111" s="332">
        <v>3692257</v>
      </c>
      <c r="AP111" s="333" t="b">
        <f t="shared" si="41"/>
        <v>0</v>
      </c>
      <c r="AQ111" s="329"/>
      <c r="AR111" s="337">
        <f t="shared" si="37"/>
        <v>3692257</v>
      </c>
      <c r="AT111" s="82">
        <v>3.04</v>
      </c>
      <c r="AU111" s="82" t="b">
        <f t="shared" si="44"/>
        <v>0</v>
      </c>
    </row>
    <row r="112" spans="4:47" x14ac:dyDescent="0.3">
      <c r="D112" s="88"/>
      <c r="E112" s="142">
        <v>3.04</v>
      </c>
      <c r="F112" s="143" t="s">
        <v>34</v>
      </c>
      <c r="G112" s="144" t="s">
        <v>94</v>
      </c>
      <c r="H112" s="264">
        <f>SUM(H113:H117)</f>
        <v>0.10862321156745701</v>
      </c>
      <c r="I112" s="264">
        <f>SUM(I113:I117)</f>
        <v>0.10862321156745701</v>
      </c>
      <c r="J112" s="264">
        <f>SUM(J113:J117)</f>
        <v>0</v>
      </c>
      <c r="K112" s="146">
        <f>SUM(K113:K117)</f>
        <v>74270930</v>
      </c>
      <c r="L112" s="280">
        <f>+'PPTO CONSUL - ANEXO 12'!H22-K112</f>
        <v>0</v>
      </c>
      <c r="M112" s="146">
        <f>SUM(M113:M117)</f>
        <v>74270930</v>
      </c>
      <c r="N112" s="146">
        <f>SUM(N113:N117)</f>
        <v>0</v>
      </c>
      <c r="O112" s="147">
        <f>MIN(O113:O119)</f>
        <v>45979</v>
      </c>
      <c r="P112" s="147">
        <f>MAX(P113:P119)</f>
        <v>46013</v>
      </c>
      <c r="Q112" s="148">
        <f t="shared" si="51"/>
        <v>34</v>
      </c>
      <c r="S112" s="535"/>
      <c r="U112" s="88"/>
      <c r="V112" s="341">
        <f t="shared" si="45"/>
        <v>45979</v>
      </c>
      <c r="W112" s="342">
        <f t="shared" si="46"/>
        <v>46013</v>
      </c>
      <c r="X112" s="395">
        <f t="shared" si="47"/>
        <v>34</v>
      </c>
      <c r="Y112" s="395">
        <f t="shared" si="48"/>
        <v>34</v>
      </c>
      <c r="Z112" s="343"/>
      <c r="AA112" s="343"/>
      <c r="AB112" s="343"/>
      <c r="AC112" s="343"/>
      <c r="AD112" s="345"/>
      <c r="AE112" s="346"/>
      <c r="AF112" s="347" t="e">
        <f>Q112-#REF!</f>
        <v>#REF!</v>
      </c>
      <c r="AG112" s="89"/>
      <c r="AJ112" s="325"/>
      <c r="AK112" s="325"/>
      <c r="AL112" s="325"/>
      <c r="AM112" s="325"/>
      <c r="AO112" s="332">
        <v>3692257</v>
      </c>
      <c r="AP112" s="333" t="b">
        <f t="shared" si="41"/>
        <v>0</v>
      </c>
      <c r="AQ112" s="329">
        <v>74270930</v>
      </c>
      <c r="AR112" s="337">
        <f t="shared" si="37"/>
        <v>-70578673</v>
      </c>
      <c r="AT112" s="82" t="s">
        <v>222</v>
      </c>
      <c r="AU112" s="82" t="b">
        <f t="shared" si="44"/>
        <v>0</v>
      </c>
    </row>
    <row r="113" spans="4:47" x14ac:dyDescent="0.3">
      <c r="D113" s="88"/>
      <c r="E113" s="52" t="s">
        <v>222</v>
      </c>
      <c r="F113" s="151" t="s">
        <v>223</v>
      </c>
      <c r="G113" s="152" t="s">
        <v>94</v>
      </c>
      <c r="H113" s="153">
        <v>2.1724642313491402E-2</v>
      </c>
      <c r="I113" s="153">
        <f>+AD113</f>
        <v>2.1724642313491402E-2</v>
      </c>
      <c r="J113" s="382"/>
      <c r="K113" s="154">
        <f t="shared" ref="K113:K117" si="57">ROUND(($G$7*H113),0)</f>
        <v>14854186</v>
      </c>
      <c r="L113" s="281"/>
      <c r="M113" s="154">
        <f>ROUND(($G$7*I113),0)</f>
        <v>14854186</v>
      </c>
      <c r="N113" s="154">
        <f t="shared" ref="N113:N117" si="58">ROUND(($G$7*J113),0)</f>
        <v>0</v>
      </c>
      <c r="O113" s="156">
        <f>P69</f>
        <v>45979</v>
      </c>
      <c r="P113" s="156">
        <f>+O113+5</f>
        <v>45984</v>
      </c>
      <c r="Q113" s="157">
        <f t="shared" si="51"/>
        <v>5</v>
      </c>
      <c r="S113" s="535"/>
      <c r="U113" s="88"/>
      <c r="V113" s="135">
        <f t="shared" si="45"/>
        <v>45979</v>
      </c>
      <c r="W113" s="136">
        <f t="shared" si="46"/>
        <v>46013</v>
      </c>
      <c r="X113" s="395">
        <f t="shared" si="47"/>
        <v>5</v>
      </c>
      <c r="Y113" s="395">
        <f t="shared" si="48"/>
        <v>5</v>
      </c>
      <c r="Z113" s="137"/>
      <c r="AA113" s="137"/>
      <c r="AB113" s="391">
        <f>IF(Z113=0,Y113,Z113-V113)</f>
        <v>5</v>
      </c>
      <c r="AC113" s="138">
        <f>Q113-AB113</f>
        <v>0</v>
      </c>
      <c r="AD113" s="139">
        <f>(H113/Q113)*Y113</f>
        <v>2.1724642313491402E-2</v>
      </c>
      <c r="AE113" s="140">
        <f>J113-AD113</f>
        <v>-2.1724642313491402E-2</v>
      </c>
      <c r="AF113" s="141" t="e">
        <f>Q113-#REF!</f>
        <v>#REF!</v>
      </c>
      <c r="AG113" s="89"/>
      <c r="AJ113" s="325"/>
      <c r="AK113" s="325"/>
      <c r="AL113" s="325"/>
      <c r="AM113" s="325"/>
      <c r="AO113" s="332"/>
      <c r="AP113" s="333" t="b">
        <f t="shared" si="41"/>
        <v>0</v>
      </c>
      <c r="AQ113" s="329">
        <v>14854186</v>
      </c>
      <c r="AR113" s="337">
        <f t="shared" si="37"/>
        <v>-14854186</v>
      </c>
      <c r="AT113" s="82" t="s">
        <v>224</v>
      </c>
      <c r="AU113" s="82" t="b">
        <f t="shared" si="44"/>
        <v>0</v>
      </c>
    </row>
    <row r="114" spans="4:47" x14ac:dyDescent="0.3">
      <c r="D114" s="88"/>
      <c r="E114" s="52" t="s">
        <v>224</v>
      </c>
      <c r="F114" s="151" t="s">
        <v>225</v>
      </c>
      <c r="G114" s="152" t="s">
        <v>94</v>
      </c>
      <c r="H114" s="153">
        <v>2.1724642313491402E-2</v>
      </c>
      <c r="I114" s="153">
        <f t="shared" ref="I114:I117" si="59">+AD114</f>
        <v>2.1724642313491402E-2</v>
      </c>
      <c r="J114" s="382"/>
      <c r="K114" s="154">
        <f t="shared" si="57"/>
        <v>14854186</v>
      </c>
      <c r="L114" s="281"/>
      <c r="M114" s="154">
        <f>ROUND(($G$7*I114),0)</f>
        <v>14854186</v>
      </c>
      <c r="N114" s="154">
        <f t="shared" si="58"/>
        <v>0</v>
      </c>
      <c r="O114" s="156">
        <f t="shared" ref="O114:O116" si="60">P113</f>
        <v>45984</v>
      </c>
      <c r="P114" s="156">
        <f>+O114+8</f>
        <v>45992</v>
      </c>
      <c r="Q114" s="157">
        <f t="shared" si="51"/>
        <v>8</v>
      </c>
      <c r="S114" s="535"/>
      <c r="U114" s="88"/>
      <c r="V114" s="135">
        <f t="shared" si="45"/>
        <v>45984</v>
      </c>
      <c r="W114" s="136">
        <f t="shared" si="46"/>
        <v>46013</v>
      </c>
      <c r="X114" s="395">
        <f t="shared" si="47"/>
        <v>8</v>
      </c>
      <c r="Y114" s="395">
        <f t="shared" si="48"/>
        <v>8</v>
      </c>
      <c r="Z114" s="137"/>
      <c r="AA114" s="137"/>
      <c r="AB114" s="391">
        <f>IF(Z114=0,Y114,Z114-V114)</f>
        <v>8</v>
      </c>
      <c r="AC114" s="138">
        <f>Q114-AB114</f>
        <v>0</v>
      </c>
      <c r="AD114" s="139">
        <f>(H114/Q114)*Y114</f>
        <v>2.1724642313491402E-2</v>
      </c>
      <c r="AE114" s="140">
        <f>J114-AD114</f>
        <v>-2.1724642313491402E-2</v>
      </c>
      <c r="AF114" s="141" t="e">
        <f>Q114-#REF!</f>
        <v>#REF!</v>
      </c>
      <c r="AG114" s="89"/>
      <c r="AJ114" s="325"/>
      <c r="AK114" s="325"/>
      <c r="AL114" s="325"/>
      <c r="AM114" s="325"/>
      <c r="AO114" s="332"/>
      <c r="AP114" s="333" t="b">
        <f t="shared" si="41"/>
        <v>0</v>
      </c>
      <c r="AQ114" s="329">
        <v>14854186</v>
      </c>
      <c r="AR114" s="337">
        <f t="shared" si="37"/>
        <v>-14854186</v>
      </c>
      <c r="AT114" s="82" t="s">
        <v>226</v>
      </c>
      <c r="AU114" s="82" t="b">
        <f t="shared" si="44"/>
        <v>0</v>
      </c>
    </row>
    <row r="115" spans="4:47" x14ac:dyDescent="0.3">
      <c r="D115" s="88"/>
      <c r="E115" s="52" t="s">
        <v>226</v>
      </c>
      <c r="F115" s="151" t="s">
        <v>227</v>
      </c>
      <c r="G115" s="152" t="s">
        <v>94</v>
      </c>
      <c r="H115" s="153">
        <v>2.1724642313491402E-2</v>
      </c>
      <c r="I115" s="153">
        <f t="shared" si="59"/>
        <v>2.1724642313491402E-2</v>
      </c>
      <c r="J115" s="382"/>
      <c r="K115" s="154">
        <f t="shared" si="57"/>
        <v>14854186</v>
      </c>
      <c r="L115" s="281"/>
      <c r="M115" s="154">
        <f>ROUND(($G$7*I115),0)</f>
        <v>14854186</v>
      </c>
      <c r="N115" s="154">
        <f t="shared" si="58"/>
        <v>0</v>
      </c>
      <c r="O115" s="156">
        <f t="shared" si="60"/>
        <v>45992</v>
      </c>
      <c r="P115" s="156">
        <f>+O115+5</f>
        <v>45997</v>
      </c>
      <c r="Q115" s="157">
        <f t="shared" si="51"/>
        <v>5</v>
      </c>
      <c r="S115" s="535"/>
      <c r="U115" s="88"/>
      <c r="V115" s="135">
        <f t="shared" si="45"/>
        <v>45992</v>
      </c>
      <c r="W115" s="136">
        <f t="shared" si="46"/>
        <v>46013</v>
      </c>
      <c r="X115" s="395">
        <f t="shared" si="47"/>
        <v>5</v>
      </c>
      <c r="Y115" s="395">
        <f t="shared" si="48"/>
        <v>5</v>
      </c>
      <c r="Z115" s="137"/>
      <c r="AA115" s="137"/>
      <c r="AB115" s="391">
        <f>IF(Z115=0,Y115,Z115-V115)</f>
        <v>5</v>
      </c>
      <c r="AC115" s="138">
        <f>Q115-AB115</f>
        <v>0</v>
      </c>
      <c r="AD115" s="139">
        <f>(H115/Q115)*Y115</f>
        <v>2.1724642313491402E-2</v>
      </c>
      <c r="AE115" s="140">
        <f>J115-AD115</f>
        <v>-2.1724642313491402E-2</v>
      </c>
      <c r="AF115" s="141" t="e">
        <f>Q115-#REF!</f>
        <v>#REF!</v>
      </c>
      <c r="AG115" s="89"/>
      <c r="AJ115" s="325"/>
      <c r="AK115" s="325"/>
      <c r="AL115" s="325"/>
      <c r="AM115" s="325"/>
      <c r="AO115" s="332">
        <v>74270930</v>
      </c>
      <c r="AP115" s="333" t="b">
        <f t="shared" si="41"/>
        <v>0</v>
      </c>
      <c r="AQ115" s="329">
        <v>14854186</v>
      </c>
      <c r="AR115" s="337">
        <f t="shared" si="37"/>
        <v>59416744</v>
      </c>
      <c r="AT115" s="82" t="s">
        <v>228</v>
      </c>
      <c r="AU115" s="82" t="b">
        <f t="shared" si="44"/>
        <v>0</v>
      </c>
    </row>
    <row r="116" spans="4:47" x14ac:dyDescent="0.3">
      <c r="D116" s="88"/>
      <c r="E116" s="52" t="s">
        <v>228</v>
      </c>
      <c r="F116" s="151" t="s">
        <v>229</v>
      </c>
      <c r="G116" s="152" t="s">
        <v>94</v>
      </c>
      <c r="H116" s="153">
        <v>2.1724642313491402E-2</v>
      </c>
      <c r="I116" s="153">
        <f t="shared" si="59"/>
        <v>2.1724642313491402E-2</v>
      </c>
      <c r="J116" s="382"/>
      <c r="K116" s="154">
        <f t="shared" si="57"/>
        <v>14854186</v>
      </c>
      <c r="L116" s="281"/>
      <c r="M116" s="154">
        <f>ROUND(($G$7*I116),0)</f>
        <v>14854186</v>
      </c>
      <c r="N116" s="154">
        <f t="shared" si="58"/>
        <v>0</v>
      </c>
      <c r="O116" s="156">
        <f t="shared" si="60"/>
        <v>45997</v>
      </c>
      <c r="P116" s="156">
        <f>+O116+5</f>
        <v>46002</v>
      </c>
      <c r="Q116" s="157">
        <f t="shared" si="51"/>
        <v>5</v>
      </c>
      <c r="S116" s="535"/>
      <c r="U116" s="88"/>
      <c r="V116" s="135">
        <f t="shared" si="45"/>
        <v>45997</v>
      </c>
      <c r="W116" s="136">
        <f t="shared" si="46"/>
        <v>46013</v>
      </c>
      <c r="X116" s="395">
        <f t="shared" si="47"/>
        <v>5</v>
      </c>
      <c r="Y116" s="395">
        <f t="shared" si="48"/>
        <v>5</v>
      </c>
      <c r="Z116" s="137"/>
      <c r="AA116" s="137"/>
      <c r="AB116" s="391">
        <f>IF(Z116=0,Y116,Z116-V116)</f>
        <v>5</v>
      </c>
      <c r="AC116" s="138">
        <f>Q116-AB116</f>
        <v>0</v>
      </c>
      <c r="AD116" s="139">
        <f>(H116/Q116)*Y116</f>
        <v>2.1724642313491402E-2</v>
      </c>
      <c r="AE116" s="140">
        <f>J116-AD116</f>
        <v>-2.1724642313491402E-2</v>
      </c>
      <c r="AF116" s="141" t="e">
        <f>Q116-#REF!</f>
        <v>#REF!</v>
      </c>
      <c r="AG116" s="89"/>
      <c r="AJ116" s="325"/>
      <c r="AK116" s="325"/>
      <c r="AL116" s="325"/>
      <c r="AM116" s="325"/>
      <c r="AO116" s="332">
        <v>14854186</v>
      </c>
      <c r="AP116" s="333" t="b">
        <f t="shared" si="41"/>
        <v>1</v>
      </c>
      <c r="AQ116" s="329">
        <v>14854186</v>
      </c>
      <c r="AR116" s="337">
        <f t="shared" si="37"/>
        <v>0</v>
      </c>
      <c r="AT116" s="82" t="s">
        <v>230</v>
      </c>
      <c r="AU116" s="82" t="b">
        <f t="shared" si="44"/>
        <v>0</v>
      </c>
    </row>
    <row r="117" spans="4:47" x14ac:dyDescent="0.3">
      <c r="D117" s="88"/>
      <c r="E117" s="52" t="s">
        <v>230</v>
      </c>
      <c r="F117" s="151" t="s">
        <v>231</v>
      </c>
      <c r="G117" s="152" t="s">
        <v>94</v>
      </c>
      <c r="H117" s="153">
        <v>2.1724642313491402E-2</v>
      </c>
      <c r="I117" s="153">
        <f t="shared" si="59"/>
        <v>2.1724642313491402E-2</v>
      </c>
      <c r="J117" s="382"/>
      <c r="K117" s="154">
        <f t="shared" si="57"/>
        <v>14854186</v>
      </c>
      <c r="L117" s="281"/>
      <c r="M117" s="154">
        <f>ROUND(($G$7*I117),0)</f>
        <v>14854186</v>
      </c>
      <c r="N117" s="154">
        <f t="shared" si="58"/>
        <v>0</v>
      </c>
      <c r="O117" s="156">
        <f>+O116+2</f>
        <v>45999</v>
      </c>
      <c r="P117" s="156">
        <f>+O117+7</f>
        <v>46006</v>
      </c>
      <c r="Q117" s="157">
        <f t="shared" si="51"/>
        <v>7</v>
      </c>
      <c r="S117" s="535"/>
      <c r="U117" s="88"/>
      <c r="V117" s="135">
        <f t="shared" si="45"/>
        <v>45999</v>
      </c>
      <c r="W117" s="136">
        <f t="shared" si="46"/>
        <v>46013</v>
      </c>
      <c r="X117" s="395">
        <f t="shared" si="47"/>
        <v>7</v>
      </c>
      <c r="Y117" s="395">
        <f t="shared" si="48"/>
        <v>7</v>
      </c>
      <c r="Z117" s="137"/>
      <c r="AA117" s="137"/>
      <c r="AB117" s="391">
        <f>IF(Z117=0,Y117,Z117-V117)</f>
        <v>7</v>
      </c>
      <c r="AC117" s="138">
        <f>Q117-AB117</f>
        <v>0</v>
      </c>
      <c r="AD117" s="139">
        <f>(H117/Q117)*Y117</f>
        <v>2.1724642313491402E-2</v>
      </c>
      <c r="AE117" s="140">
        <f>J117-AD117</f>
        <v>-2.1724642313491402E-2</v>
      </c>
      <c r="AF117" s="141" t="e">
        <f>Q117-#REF!</f>
        <v>#REF!</v>
      </c>
      <c r="AG117" s="89"/>
      <c r="AJ117" s="325"/>
      <c r="AK117" s="325"/>
      <c r="AL117" s="325"/>
      <c r="AM117" s="325"/>
      <c r="AO117" s="332">
        <v>14854186</v>
      </c>
      <c r="AP117" s="333" t="b">
        <f t="shared" si="41"/>
        <v>1</v>
      </c>
      <c r="AQ117" s="329">
        <v>14854186</v>
      </c>
      <c r="AR117" s="337">
        <f t="shared" si="37"/>
        <v>0</v>
      </c>
      <c r="AT117" s="82" t="s">
        <v>232</v>
      </c>
      <c r="AU117" s="82" t="b">
        <f t="shared" si="44"/>
        <v>0</v>
      </c>
    </row>
    <row r="118" spans="4:47" x14ac:dyDescent="0.3">
      <c r="D118" s="88"/>
      <c r="E118" s="109" t="s">
        <v>232</v>
      </c>
      <c r="F118" s="134" t="s">
        <v>233</v>
      </c>
      <c r="G118" s="112" t="s">
        <v>94</v>
      </c>
      <c r="H118" s="149"/>
      <c r="I118" s="149"/>
      <c r="J118" s="149"/>
      <c r="K118" s="158"/>
      <c r="L118" s="281"/>
      <c r="M118" s="158"/>
      <c r="N118" s="158"/>
      <c r="O118" s="115">
        <f>MAX(P113:P117)</f>
        <v>46006</v>
      </c>
      <c r="P118" s="115">
        <f>+O118+1</f>
        <v>46007</v>
      </c>
      <c r="Q118" s="150">
        <f t="shared" si="51"/>
        <v>1</v>
      </c>
      <c r="S118" s="535"/>
      <c r="U118" s="88"/>
      <c r="V118" s="341">
        <f t="shared" si="45"/>
        <v>46006</v>
      </c>
      <c r="W118" s="342">
        <f t="shared" si="46"/>
        <v>46013</v>
      </c>
      <c r="X118" s="395">
        <f t="shared" si="47"/>
        <v>1</v>
      </c>
      <c r="Y118" s="395">
        <f t="shared" si="48"/>
        <v>1</v>
      </c>
      <c r="Z118" s="343"/>
      <c r="AA118" s="343"/>
      <c r="AB118" s="343"/>
      <c r="AC118" s="343"/>
      <c r="AD118" s="345"/>
      <c r="AE118" s="346"/>
      <c r="AF118" s="347" t="e">
        <f>Q118-#REF!</f>
        <v>#REF!</v>
      </c>
      <c r="AG118" s="89"/>
      <c r="AJ118" s="325"/>
      <c r="AK118" s="325"/>
      <c r="AL118" s="325"/>
      <c r="AM118" s="325"/>
      <c r="AO118" s="332">
        <v>14854186</v>
      </c>
      <c r="AP118" s="333" t="b">
        <f t="shared" si="41"/>
        <v>0</v>
      </c>
      <c r="AQ118" s="329"/>
      <c r="AR118" s="337">
        <f t="shared" si="37"/>
        <v>14854186</v>
      </c>
      <c r="AT118" s="82" t="s">
        <v>234</v>
      </c>
      <c r="AU118" s="82" t="b">
        <f t="shared" si="44"/>
        <v>0</v>
      </c>
    </row>
    <row r="119" spans="4:47" x14ac:dyDescent="0.3">
      <c r="D119" s="88"/>
      <c r="E119" s="109" t="s">
        <v>234</v>
      </c>
      <c r="F119" s="134" t="s">
        <v>235</v>
      </c>
      <c r="G119" s="112" t="s">
        <v>112</v>
      </c>
      <c r="H119" s="149"/>
      <c r="I119" s="149"/>
      <c r="J119" s="149"/>
      <c r="K119" s="158"/>
      <c r="L119" s="281"/>
      <c r="M119" s="158"/>
      <c r="N119" s="158"/>
      <c r="O119" s="115">
        <f>+P118+1</f>
        <v>46008</v>
      </c>
      <c r="P119" s="251">
        <f>+O119+5</f>
        <v>46013</v>
      </c>
      <c r="Q119" s="150">
        <f t="shared" si="51"/>
        <v>5</v>
      </c>
      <c r="S119" s="535"/>
      <c r="U119" s="88"/>
      <c r="V119" s="341">
        <f t="shared" si="45"/>
        <v>46008</v>
      </c>
      <c r="W119" s="342">
        <f t="shared" si="46"/>
        <v>46013</v>
      </c>
      <c r="X119" s="395">
        <f t="shared" si="47"/>
        <v>5</v>
      </c>
      <c r="Y119" s="395">
        <f t="shared" si="48"/>
        <v>5</v>
      </c>
      <c r="Z119" s="343"/>
      <c r="AA119" s="343"/>
      <c r="AB119" s="343"/>
      <c r="AC119" s="343"/>
      <c r="AD119" s="345"/>
      <c r="AE119" s="346"/>
      <c r="AF119" s="347" t="e">
        <f>Q119-#REF!</f>
        <v>#REF!</v>
      </c>
      <c r="AG119" s="89"/>
      <c r="AJ119" s="325"/>
      <c r="AK119" s="325"/>
      <c r="AL119" s="325"/>
      <c r="AM119" s="325"/>
      <c r="AO119" s="332">
        <v>14854186</v>
      </c>
      <c r="AP119" s="333" t="b">
        <f t="shared" si="41"/>
        <v>0</v>
      </c>
      <c r="AQ119" s="329"/>
      <c r="AR119" s="337">
        <f t="shared" si="37"/>
        <v>14854186</v>
      </c>
      <c r="AT119" s="82">
        <v>3.05</v>
      </c>
      <c r="AU119" s="82" t="b">
        <f t="shared" si="44"/>
        <v>0</v>
      </c>
    </row>
    <row r="120" spans="4:47" x14ac:dyDescent="0.3">
      <c r="D120" s="88"/>
      <c r="E120" s="142">
        <v>3.05</v>
      </c>
      <c r="F120" s="143" t="s">
        <v>35</v>
      </c>
      <c r="G120" s="144" t="s">
        <v>94</v>
      </c>
      <c r="H120" s="264">
        <f>SUM(H121:H122)</f>
        <v>2.1600093242635614E-2</v>
      </c>
      <c r="I120" s="264">
        <f>SUM(I121:I122)</f>
        <v>2.1600093242635614E-2</v>
      </c>
      <c r="J120" s="264">
        <f>SUM(J121:J122)</f>
        <v>0</v>
      </c>
      <c r="K120" s="146">
        <f>SUM(K121:K122)</f>
        <v>14769026</v>
      </c>
      <c r="L120" s="280">
        <f>+'PPTO CONSUL - ANEXO 12'!H23-K120</f>
        <v>0</v>
      </c>
      <c r="M120" s="146">
        <f>SUM(M121:M122)</f>
        <v>14769026</v>
      </c>
      <c r="N120" s="146">
        <f>SUM(N121:N122)</f>
        <v>0</v>
      </c>
      <c r="O120" s="147">
        <f>MIN(O121:O124)</f>
        <v>46006</v>
      </c>
      <c r="P120" s="147">
        <f>MAX(P121:P124)</f>
        <v>46020</v>
      </c>
      <c r="Q120" s="148">
        <f t="shared" si="51"/>
        <v>14</v>
      </c>
      <c r="S120" s="535"/>
      <c r="U120" s="88"/>
      <c r="V120" s="341">
        <f t="shared" si="45"/>
        <v>46006</v>
      </c>
      <c r="W120" s="342">
        <f t="shared" si="46"/>
        <v>46013</v>
      </c>
      <c r="X120" s="395">
        <f t="shared" si="47"/>
        <v>7</v>
      </c>
      <c r="Y120" s="395">
        <f t="shared" si="48"/>
        <v>7</v>
      </c>
      <c r="Z120" s="343"/>
      <c r="AA120" s="343"/>
      <c r="AB120" s="343"/>
      <c r="AC120" s="343"/>
      <c r="AD120" s="345"/>
      <c r="AE120" s="346"/>
      <c r="AF120" s="347" t="e">
        <f>Q120-#REF!</f>
        <v>#REF!</v>
      </c>
      <c r="AG120" s="89"/>
      <c r="AJ120" s="325"/>
      <c r="AK120" s="325"/>
      <c r="AL120" s="325"/>
      <c r="AM120" s="325"/>
      <c r="AO120" s="332">
        <v>14854186</v>
      </c>
      <c r="AP120" s="333" t="b">
        <f t="shared" si="41"/>
        <v>0</v>
      </c>
      <c r="AQ120" s="329">
        <v>14769026</v>
      </c>
      <c r="AR120" s="337">
        <f t="shared" si="37"/>
        <v>85160</v>
      </c>
      <c r="AT120" s="82" t="s">
        <v>236</v>
      </c>
      <c r="AU120" s="82" t="b">
        <f t="shared" si="44"/>
        <v>0</v>
      </c>
    </row>
    <row r="121" spans="4:47" x14ac:dyDescent="0.3">
      <c r="D121" s="88"/>
      <c r="E121" s="52" t="s">
        <v>236</v>
      </c>
      <c r="F121" s="151" t="s">
        <v>237</v>
      </c>
      <c r="G121" s="152" t="s">
        <v>94</v>
      </c>
      <c r="H121" s="153">
        <v>2.1600093242635614E-2</v>
      </c>
      <c r="I121" s="153">
        <f>+AD121</f>
        <v>2.1600093242635614E-2</v>
      </c>
      <c r="J121" s="382"/>
      <c r="K121" s="154">
        <f t="shared" ref="K121:K122" si="61">ROUND(($G$7*H121),0)</f>
        <v>14769026</v>
      </c>
      <c r="L121" s="280"/>
      <c r="M121" s="154">
        <f>ROUND(($G$7*I121),0)</f>
        <v>14769026</v>
      </c>
      <c r="N121" s="154">
        <f t="shared" ref="N121:N122" si="62">ROUND(($G$7*J121),0)</f>
        <v>0</v>
      </c>
      <c r="O121" s="156">
        <f>MAX(P117,P109,P102)</f>
        <v>46006</v>
      </c>
      <c r="P121" s="156">
        <f>+O121+6</f>
        <v>46012</v>
      </c>
      <c r="Q121" s="157">
        <f t="shared" si="51"/>
        <v>6</v>
      </c>
      <c r="S121" s="535"/>
      <c r="U121" s="88"/>
      <c r="V121" s="135">
        <f t="shared" si="45"/>
        <v>46006</v>
      </c>
      <c r="W121" s="136">
        <f t="shared" si="46"/>
        <v>46013</v>
      </c>
      <c r="X121" s="395">
        <f t="shared" si="47"/>
        <v>6</v>
      </c>
      <c r="Y121" s="395">
        <f t="shared" si="48"/>
        <v>6</v>
      </c>
      <c r="Z121" s="137"/>
      <c r="AA121" s="137"/>
      <c r="AB121" s="391">
        <f>IF(Z121=0,Y121,Z121-V121)</f>
        <v>6</v>
      </c>
      <c r="AC121" s="138">
        <f>Q121-AB121</f>
        <v>0</v>
      </c>
      <c r="AD121" s="139">
        <f>(H121/Q121)*Y121</f>
        <v>2.1600093242635614E-2</v>
      </c>
      <c r="AE121" s="140">
        <f>J121-AD121</f>
        <v>-2.1600093242635614E-2</v>
      </c>
      <c r="AF121" s="141" t="e">
        <f>Q121-#REF!</f>
        <v>#REF!</v>
      </c>
      <c r="AG121" s="89"/>
      <c r="AJ121" s="325"/>
      <c r="AK121" s="325"/>
      <c r="AL121" s="325"/>
      <c r="AM121" s="325"/>
      <c r="AO121" s="332"/>
      <c r="AP121" s="333" t="b">
        <f t="shared" ref="AP121:AP152" si="63">EXACT(K121,AO121)</f>
        <v>0</v>
      </c>
      <c r="AQ121" s="329">
        <v>14769026</v>
      </c>
      <c r="AR121" s="337">
        <f t="shared" si="37"/>
        <v>-14769026</v>
      </c>
      <c r="AT121" s="82" t="s">
        <v>238</v>
      </c>
      <c r="AU121" s="82" t="b">
        <f t="shared" si="44"/>
        <v>0</v>
      </c>
    </row>
    <row r="122" spans="4:47" x14ac:dyDescent="0.3">
      <c r="D122" s="88"/>
      <c r="E122" s="52" t="s">
        <v>238</v>
      </c>
      <c r="F122" s="151" t="s">
        <v>133</v>
      </c>
      <c r="G122" s="152" t="s">
        <v>94</v>
      </c>
      <c r="H122" s="153">
        <v>0</v>
      </c>
      <c r="I122" s="153">
        <f>+AD122</f>
        <v>0</v>
      </c>
      <c r="J122" s="382"/>
      <c r="K122" s="154">
        <f t="shared" si="61"/>
        <v>0</v>
      </c>
      <c r="L122" s="281"/>
      <c r="M122" s="154">
        <f>ROUND(($G$7*I122),0)</f>
        <v>0</v>
      </c>
      <c r="N122" s="154">
        <f t="shared" si="62"/>
        <v>0</v>
      </c>
      <c r="O122" s="156">
        <f>+P121</f>
        <v>46012</v>
      </c>
      <c r="P122" s="156">
        <f>+O122+1</f>
        <v>46013</v>
      </c>
      <c r="Q122" s="157">
        <f t="shared" si="51"/>
        <v>1</v>
      </c>
      <c r="S122" s="535"/>
      <c r="U122" s="88"/>
      <c r="V122" s="135">
        <f t="shared" si="45"/>
        <v>46012</v>
      </c>
      <c r="W122" s="136">
        <f t="shared" si="46"/>
        <v>46013</v>
      </c>
      <c r="X122" s="395">
        <f t="shared" si="47"/>
        <v>1</v>
      </c>
      <c r="Y122" s="395">
        <f t="shared" si="48"/>
        <v>1</v>
      </c>
      <c r="Z122" s="137"/>
      <c r="AA122" s="137"/>
      <c r="AB122" s="391">
        <f>IF(Z122=0,Y122,Z122-V122)</f>
        <v>1</v>
      </c>
      <c r="AC122" s="138">
        <f>Q122-AB122</f>
        <v>0</v>
      </c>
      <c r="AD122" s="139">
        <f>(H122/Q122)*Y122</f>
        <v>0</v>
      </c>
      <c r="AE122" s="140">
        <f>J122-AD122</f>
        <v>0</v>
      </c>
      <c r="AF122" s="141" t="e">
        <f>Q122-#REF!</f>
        <v>#REF!</v>
      </c>
      <c r="AG122" s="89"/>
      <c r="AJ122" s="325"/>
      <c r="AK122" s="325"/>
      <c r="AL122" s="325"/>
      <c r="AM122" s="325"/>
      <c r="AO122" s="332"/>
      <c r="AP122" s="333" t="b">
        <f t="shared" si="63"/>
        <v>0</v>
      </c>
      <c r="AQ122" s="329">
        <v>0</v>
      </c>
      <c r="AR122" s="337">
        <f t="shared" si="37"/>
        <v>0</v>
      </c>
      <c r="AT122" s="82" t="s">
        <v>239</v>
      </c>
      <c r="AU122" s="82" t="b">
        <f t="shared" si="44"/>
        <v>0</v>
      </c>
    </row>
    <row r="123" spans="4:47" x14ac:dyDescent="0.3">
      <c r="D123" s="88"/>
      <c r="E123" s="109" t="s">
        <v>239</v>
      </c>
      <c r="F123" s="134" t="s">
        <v>240</v>
      </c>
      <c r="G123" s="112" t="s">
        <v>94</v>
      </c>
      <c r="H123" s="113"/>
      <c r="I123" s="113"/>
      <c r="J123" s="113"/>
      <c r="K123" s="178"/>
      <c r="L123" s="281"/>
      <c r="M123" s="158"/>
      <c r="N123" s="178"/>
      <c r="O123" s="115">
        <f>MAX(P121:P122)</f>
        <v>46013</v>
      </c>
      <c r="P123" s="115">
        <f>+O123+1</f>
        <v>46014</v>
      </c>
      <c r="Q123" s="150">
        <f t="shared" si="51"/>
        <v>1</v>
      </c>
      <c r="S123" s="535"/>
      <c r="U123" s="88"/>
      <c r="V123" s="341">
        <f t="shared" si="45"/>
        <v>46013</v>
      </c>
      <c r="W123" s="342">
        <f t="shared" si="46"/>
        <v>46013</v>
      </c>
      <c r="X123" s="395">
        <f t="shared" si="47"/>
        <v>0</v>
      </c>
      <c r="Y123" s="395">
        <f t="shared" si="48"/>
        <v>0</v>
      </c>
      <c r="Z123" s="343"/>
      <c r="AA123" s="343"/>
      <c r="AB123" s="343"/>
      <c r="AC123" s="343"/>
      <c r="AD123" s="345"/>
      <c r="AE123" s="346"/>
      <c r="AF123" s="347" t="e">
        <f>Q123-#REF!</f>
        <v>#REF!</v>
      </c>
      <c r="AG123" s="89"/>
      <c r="AJ123" s="325"/>
      <c r="AK123" s="325"/>
      <c r="AL123" s="325"/>
      <c r="AM123" s="325"/>
      <c r="AO123" s="332">
        <v>14769026</v>
      </c>
      <c r="AP123" s="333" t="b">
        <f t="shared" si="63"/>
        <v>0</v>
      </c>
      <c r="AQ123" s="329"/>
      <c r="AR123" s="337">
        <f t="shared" si="37"/>
        <v>14769026</v>
      </c>
      <c r="AT123" s="82" t="s">
        <v>241</v>
      </c>
      <c r="AU123" s="82" t="b">
        <f t="shared" si="44"/>
        <v>0</v>
      </c>
    </row>
    <row r="124" spans="4:47" x14ac:dyDescent="0.3">
      <c r="D124" s="88"/>
      <c r="E124" s="109" t="s">
        <v>241</v>
      </c>
      <c r="F124" s="134" t="s">
        <v>242</v>
      </c>
      <c r="G124" s="112" t="s">
        <v>112</v>
      </c>
      <c r="H124" s="113"/>
      <c r="I124" s="113"/>
      <c r="J124" s="113"/>
      <c r="K124" s="178"/>
      <c r="L124" s="281"/>
      <c r="M124" s="158"/>
      <c r="N124" s="178"/>
      <c r="O124" s="115">
        <f>+P123+1</f>
        <v>46015</v>
      </c>
      <c r="P124" s="251">
        <f>+O124+5</f>
        <v>46020</v>
      </c>
      <c r="Q124" s="150">
        <f t="shared" si="51"/>
        <v>5</v>
      </c>
      <c r="S124" s="535"/>
      <c r="U124" s="88"/>
      <c r="V124" s="341">
        <f t="shared" si="45"/>
        <v>46015</v>
      </c>
      <c r="W124" s="342">
        <f t="shared" si="46"/>
        <v>46013</v>
      </c>
      <c r="X124" s="395">
        <f t="shared" si="47"/>
        <v>-2</v>
      </c>
      <c r="Y124" s="395">
        <f t="shared" si="48"/>
        <v>0</v>
      </c>
      <c r="Z124" s="343"/>
      <c r="AA124" s="343"/>
      <c r="AB124" s="343"/>
      <c r="AC124" s="343"/>
      <c r="AD124" s="345"/>
      <c r="AE124" s="346"/>
      <c r="AF124" s="347" t="e">
        <f>Q124-#REF!</f>
        <v>#REF!</v>
      </c>
      <c r="AG124" s="89"/>
      <c r="AJ124" s="325"/>
      <c r="AK124" s="325"/>
      <c r="AL124" s="325"/>
      <c r="AM124" s="325"/>
      <c r="AO124" s="332">
        <v>14769026</v>
      </c>
      <c r="AP124" s="333" t="b">
        <f t="shared" si="63"/>
        <v>0</v>
      </c>
      <c r="AQ124" s="329"/>
      <c r="AR124" s="337">
        <f t="shared" si="37"/>
        <v>14769026</v>
      </c>
      <c r="AU124" s="82" t="b">
        <f t="shared" si="44"/>
        <v>0</v>
      </c>
    </row>
    <row r="125" spans="4:47" x14ac:dyDescent="0.3">
      <c r="D125" s="88"/>
      <c r="E125" s="109"/>
      <c r="F125" s="159" t="s">
        <v>243</v>
      </c>
      <c r="G125" s="160" t="s">
        <v>94</v>
      </c>
      <c r="H125" s="161"/>
      <c r="I125" s="161"/>
      <c r="J125" s="161"/>
      <c r="K125" s="162"/>
      <c r="L125" s="283"/>
      <c r="M125" s="162"/>
      <c r="N125" s="162"/>
      <c r="O125" s="542">
        <v>45996</v>
      </c>
      <c r="P125" s="543"/>
      <c r="Q125" s="163"/>
      <c r="S125" s="535"/>
      <c r="U125" s="88"/>
      <c r="V125" s="544"/>
      <c r="W125" s="545"/>
      <c r="X125" s="545"/>
      <c r="Y125" s="545"/>
      <c r="Z125" s="545"/>
      <c r="AA125" s="545"/>
      <c r="AB125" s="545"/>
      <c r="AC125" s="545"/>
      <c r="AD125" s="545"/>
      <c r="AE125" s="545"/>
      <c r="AF125" s="546"/>
      <c r="AG125" s="89"/>
      <c r="AJ125" s="325"/>
      <c r="AK125" s="325"/>
      <c r="AL125" s="325"/>
      <c r="AM125" s="325"/>
      <c r="AO125" s="332">
        <v>0</v>
      </c>
      <c r="AP125" s="333" t="b">
        <f t="shared" si="63"/>
        <v>0</v>
      </c>
      <c r="AQ125" s="329"/>
      <c r="AR125" s="337">
        <f t="shared" si="37"/>
        <v>0</v>
      </c>
      <c r="AT125" s="82">
        <v>3.06</v>
      </c>
      <c r="AU125" s="82" t="b">
        <f t="shared" si="44"/>
        <v>0</v>
      </c>
    </row>
    <row r="126" spans="4:47" x14ac:dyDescent="0.3">
      <c r="D126" s="88"/>
      <c r="E126" s="142">
        <v>3.06</v>
      </c>
      <c r="F126" s="143" t="s">
        <v>36</v>
      </c>
      <c r="G126" s="144"/>
      <c r="H126" s="145">
        <f>SUM(H127:H143)</f>
        <v>0.16189771771649042</v>
      </c>
      <c r="I126" s="145">
        <f>SUM(I127:I143)</f>
        <v>1.8591300375703503E-3</v>
      </c>
      <c r="J126" s="145">
        <f>SUM(J127:J143)</f>
        <v>0</v>
      </c>
      <c r="K126" s="146">
        <f>SUM(K127:K141)</f>
        <v>110697277</v>
      </c>
      <c r="L126" s="280">
        <f>SUM('PPTO CONSUL - ANEXO 12'!H25:H36)-K126</f>
        <v>0</v>
      </c>
      <c r="M126" s="146">
        <f>SUM(M127:M141)</f>
        <v>1271177</v>
      </c>
      <c r="N126" s="146">
        <f>SUM(N127:N142)</f>
        <v>0</v>
      </c>
      <c r="O126" s="147">
        <f>MIN(O127:O133)</f>
        <v>46012</v>
      </c>
      <c r="P126" s="147">
        <f>MAX(P127:P133)</f>
        <v>46042</v>
      </c>
      <c r="Q126" s="148">
        <f t="shared" si="51"/>
        <v>30</v>
      </c>
      <c r="S126" s="535"/>
      <c r="U126" s="88"/>
      <c r="V126" s="550"/>
      <c r="W126" s="551"/>
      <c r="X126" s="551"/>
      <c r="Y126" s="551"/>
      <c r="Z126" s="551"/>
      <c r="AA126" s="551"/>
      <c r="AB126" s="551"/>
      <c r="AC126" s="551"/>
      <c r="AD126" s="551"/>
      <c r="AE126" s="551"/>
      <c r="AF126" s="552"/>
      <c r="AG126" s="89"/>
      <c r="AJ126" s="325"/>
      <c r="AK126" s="325"/>
      <c r="AL126" s="325"/>
      <c r="AM126" s="325"/>
      <c r="AO126" s="332"/>
      <c r="AP126" s="333" t="b">
        <f t="shared" si="63"/>
        <v>0</v>
      </c>
      <c r="AQ126" s="329">
        <v>110697277</v>
      </c>
      <c r="AR126" s="337">
        <f t="shared" si="37"/>
        <v>-110697277</v>
      </c>
      <c r="AT126" s="82" t="s">
        <v>37</v>
      </c>
      <c r="AU126" s="82" t="b">
        <f t="shared" si="44"/>
        <v>0</v>
      </c>
    </row>
    <row r="127" spans="4:47" x14ac:dyDescent="0.3">
      <c r="D127" s="88"/>
      <c r="E127" s="52" t="s">
        <v>37</v>
      </c>
      <c r="F127" s="151" t="s">
        <v>244</v>
      </c>
      <c r="G127" s="152" t="s">
        <v>94</v>
      </c>
      <c r="H127" s="296">
        <v>1.4873040300562803E-2</v>
      </c>
      <c r="I127" s="296">
        <f>+AD127</f>
        <v>1.8591300375703503E-3</v>
      </c>
      <c r="J127" s="382"/>
      <c r="K127" s="154">
        <f t="shared" ref="K127:K131" si="64">ROUND(($G$7*H127),0)</f>
        <v>10169415</v>
      </c>
      <c r="L127" s="280"/>
      <c r="M127" s="154">
        <f>ROUND(($G$7*I127),0)</f>
        <v>1271177</v>
      </c>
      <c r="N127" s="154">
        <f t="shared" ref="N127:N131" si="65">ROUND(($G$7*J127),0)</f>
        <v>0</v>
      </c>
      <c r="O127" s="156">
        <f>P121</f>
        <v>46012</v>
      </c>
      <c r="P127" s="156">
        <f>+O127+8</f>
        <v>46020</v>
      </c>
      <c r="Q127" s="157">
        <f t="shared" ref="Q127:Q133" si="66">-((_xlfn.DAYS(O127,P127)))</f>
        <v>8</v>
      </c>
      <c r="S127" s="535"/>
      <c r="U127" s="88"/>
      <c r="V127" s="135">
        <f t="shared" ref="V127:V133" si="67">O127</f>
        <v>46012</v>
      </c>
      <c r="W127" s="136">
        <f t="shared" ref="W127:W133" si="68">$W$6</f>
        <v>46013</v>
      </c>
      <c r="X127" s="395">
        <f t="shared" ref="X127:X133" si="69">IF(W127-V127&gt;Q127,Q127,W127-V127)</f>
        <v>1</v>
      </c>
      <c r="Y127" s="395">
        <f t="shared" ref="Y127:Y133" si="70">IF(X127&lt;0,0,X127)</f>
        <v>1</v>
      </c>
      <c r="Z127" s="137"/>
      <c r="AA127" s="137"/>
      <c r="AB127" s="391">
        <f>IF(Z127=0,Y127,Z127-V127)</f>
        <v>1</v>
      </c>
      <c r="AC127" s="138">
        <f>Q127-AB127</f>
        <v>7</v>
      </c>
      <c r="AD127" s="139">
        <f>(H127/Q127)*Y127</f>
        <v>1.8591300375703503E-3</v>
      </c>
      <c r="AE127" s="140">
        <f>J127-AD127</f>
        <v>-1.8591300375703503E-3</v>
      </c>
      <c r="AF127" s="141" t="e">
        <f>Q127-#REF!</f>
        <v>#REF!</v>
      </c>
      <c r="AG127" s="89"/>
      <c r="AJ127" s="325"/>
      <c r="AK127" s="325"/>
      <c r="AL127" s="325"/>
      <c r="AM127" s="325"/>
      <c r="AO127" s="332"/>
      <c r="AP127" s="333" t="b">
        <f t="shared" si="63"/>
        <v>0</v>
      </c>
      <c r="AQ127" s="329">
        <v>10169415</v>
      </c>
      <c r="AR127" s="337">
        <f t="shared" si="37"/>
        <v>-10169415</v>
      </c>
      <c r="AT127" s="82" t="s">
        <v>39</v>
      </c>
      <c r="AU127" s="82" t="b">
        <f t="shared" ref="AU127:AU153" si="71">EXACT(AT127,E127)</f>
        <v>0</v>
      </c>
    </row>
    <row r="128" spans="4:47" ht="37.200000000000003" customHeight="1" x14ac:dyDescent="0.3">
      <c r="D128" s="88"/>
      <c r="E128" s="52" t="s">
        <v>39</v>
      </c>
      <c r="F128" s="151" t="s">
        <v>245</v>
      </c>
      <c r="G128" s="152" t="s">
        <v>94</v>
      </c>
      <c r="H128" s="296">
        <v>1.4873040300562803E-2</v>
      </c>
      <c r="I128" s="296">
        <f t="shared" ref="I128:I131" si="72">+AD128</f>
        <v>0</v>
      </c>
      <c r="J128" s="382"/>
      <c r="K128" s="154">
        <f t="shared" si="64"/>
        <v>10169415</v>
      </c>
      <c r="L128" s="280"/>
      <c r="M128" s="154">
        <f>ROUND(($G$7*I128),0)</f>
        <v>0</v>
      </c>
      <c r="N128" s="154">
        <f t="shared" si="65"/>
        <v>0</v>
      </c>
      <c r="O128" s="156">
        <f>+P122</f>
        <v>46013</v>
      </c>
      <c r="P128" s="156">
        <f>+O128+15</f>
        <v>46028</v>
      </c>
      <c r="Q128" s="157">
        <f t="shared" si="66"/>
        <v>15</v>
      </c>
      <c r="S128" s="535"/>
      <c r="U128" s="88"/>
      <c r="V128" s="135">
        <f t="shared" si="67"/>
        <v>46013</v>
      </c>
      <c r="W128" s="136">
        <f t="shared" si="68"/>
        <v>46013</v>
      </c>
      <c r="X128" s="395">
        <f t="shared" si="69"/>
        <v>0</v>
      </c>
      <c r="Y128" s="395">
        <f t="shared" si="70"/>
        <v>0</v>
      </c>
      <c r="Z128" s="137"/>
      <c r="AA128" s="137"/>
      <c r="AB128" s="391">
        <f>IF(Z128=0,Y128,Z128-V128)</f>
        <v>0</v>
      </c>
      <c r="AC128" s="138">
        <f>Q128-AB128</f>
        <v>15</v>
      </c>
      <c r="AD128" s="139">
        <f>(H128/Q128)*Y128</f>
        <v>0</v>
      </c>
      <c r="AE128" s="140">
        <f>J128-AD128</f>
        <v>0</v>
      </c>
      <c r="AF128" s="141" t="e">
        <f>Q128-#REF!</f>
        <v>#REF!</v>
      </c>
      <c r="AG128" s="89"/>
      <c r="AJ128" s="325"/>
      <c r="AK128" s="325"/>
      <c r="AL128" s="325"/>
      <c r="AM128" s="325"/>
      <c r="AO128" s="332"/>
      <c r="AP128" s="333" t="b">
        <f t="shared" si="63"/>
        <v>0</v>
      </c>
      <c r="AQ128" s="329">
        <v>10169415</v>
      </c>
      <c r="AR128" s="337">
        <f t="shared" si="37"/>
        <v>-10169415</v>
      </c>
      <c r="AT128" s="82" t="s">
        <v>41</v>
      </c>
      <c r="AU128" s="82" t="b">
        <f t="shared" si="71"/>
        <v>0</v>
      </c>
    </row>
    <row r="129" spans="4:47" ht="33" customHeight="1" x14ac:dyDescent="0.3">
      <c r="D129" s="88"/>
      <c r="E129" s="52" t="s">
        <v>41</v>
      </c>
      <c r="F129" s="151" t="s">
        <v>246</v>
      </c>
      <c r="G129" s="152" t="s">
        <v>94</v>
      </c>
      <c r="H129" s="296">
        <v>3.9134278001593976E-2</v>
      </c>
      <c r="I129" s="296">
        <f t="shared" si="72"/>
        <v>0</v>
      </c>
      <c r="J129" s="382"/>
      <c r="K129" s="154">
        <f t="shared" si="64"/>
        <v>26757994</v>
      </c>
      <c r="L129" s="280"/>
      <c r="M129" s="154">
        <f>ROUND(($G$7*I129),0)</f>
        <v>0</v>
      </c>
      <c r="N129" s="154">
        <f t="shared" si="65"/>
        <v>0</v>
      </c>
      <c r="O129" s="156">
        <f>+P123</f>
        <v>46014</v>
      </c>
      <c r="P129" s="156">
        <f>+O129+10</f>
        <v>46024</v>
      </c>
      <c r="Q129" s="157">
        <f t="shared" si="66"/>
        <v>10</v>
      </c>
      <c r="S129" s="535"/>
      <c r="U129" s="88"/>
      <c r="V129" s="135">
        <f t="shared" si="67"/>
        <v>46014</v>
      </c>
      <c r="W129" s="136">
        <f t="shared" si="68"/>
        <v>46013</v>
      </c>
      <c r="X129" s="395">
        <f t="shared" si="69"/>
        <v>-1</v>
      </c>
      <c r="Y129" s="395">
        <f t="shared" si="70"/>
        <v>0</v>
      </c>
      <c r="Z129" s="137"/>
      <c r="AA129" s="137"/>
      <c r="AB129" s="391">
        <f>IF(Z129=0,Y129,Z129-V129)</f>
        <v>0</v>
      </c>
      <c r="AC129" s="138">
        <f>Q129-AB129</f>
        <v>10</v>
      </c>
      <c r="AD129" s="139">
        <f>(H129/Q129)*Y129</f>
        <v>0</v>
      </c>
      <c r="AE129" s="140">
        <f>J129-AD129</f>
        <v>0</v>
      </c>
      <c r="AF129" s="141" t="e">
        <f>Q129-#REF!</f>
        <v>#REF!</v>
      </c>
      <c r="AG129" s="89"/>
      <c r="AJ129" s="325"/>
      <c r="AK129" s="325"/>
      <c r="AL129" s="325"/>
      <c r="AM129" s="325"/>
      <c r="AO129" s="332">
        <v>110697277</v>
      </c>
      <c r="AP129" s="333" t="b">
        <f t="shared" si="63"/>
        <v>0</v>
      </c>
      <c r="AQ129" s="329">
        <v>26757994</v>
      </c>
      <c r="AR129" s="337">
        <f t="shared" si="37"/>
        <v>83939283</v>
      </c>
      <c r="AT129" s="82" t="s">
        <v>43</v>
      </c>
      <c r="AU129" s="82" t="b">
        <f t="shared" si="71"/>
        <v>0</v>
      </c>
    </row>
    <row r="130" spans="4:47" x14ac:dyDescent="0.3">
      <c r="D130" s="88"/>
      <c r="E130" s="52" t="s">
        <v>43</v>
      </c>
      <c r="F130" s="151" t="s">
        <v>44</v>
      </c>
      <c r="G130" s="152" t="s">
        <v>94</v>
      </c>
      <c r="H130" s="296">
        <v>1.4873040300562803E-2</v>
      </c>
      <c r="I130" s="296">
        <f t="shared" si="72"/>
        <v>0</v>
      </c>
      <c r="J130" s="382"/>
      <c r="K130" s="154">
        <f t="shared" si="64"/>
        <v>10169415</v>
      </c>
      <c r="L130" s="280"/>
      <c r="M130" s="154">
        <f>ROUND(($G$7*I130),0)</f>
        <v>0</v>
      </c>
      <c r="N130" s="154">
        <f t="shared" si="65"/>
        <v>0</v>
      </c>
      <c r="O130" s="156">
        <f t="shared" ref="O130" si="73">+O129</f>
        <v>46014</v>
      </c>
      <c r="P130" s="156">
        <f>+P129</f>
        <v>46024</v>
      </c>
      <c r="Q130" s="157">
        <f t="shared" si="66"/>
        <v>10</v>
      </c>
      <c r="S130" s="535"/>
      <c r="U130" s="88"/>
      <c r="V130" s="135">
        <f t="shared" si="67"/>
        <v>46014</v>
      </c>
      <c r="W130" s="136">
        <f t="shared" si="68"/>
        <v>46013</v>
      </c>
      <c r="X130" s="395">
        <f t="shared" si="69"/>
        <v>-1</v>
      </c>
      <c r="Y130" s="395">
        <f t="shared" si="70"/>
        <v>0</v>
      </c>
      <c r="Z130" s="137"/>
      <c r="AA130" s="137"/>
      <c r="AB130" s="391">
        <f>IF(Z130=0,Y130,Z130-V130)</f>
        <v>0</v>
      </c>
      <c r="AC130" s="138">
        <f>Q130-AB130</f>
        <v>10</v>
      </c>
      <c r="AD130" s="139">
        <f>(H130/Q130)*Y130</f>
        <v>0</v>
      </c>
      <c r="AE130" s="140">
        <f>J130-AD130</f>
        <v>0</v>
      </c>
      <c r="AF130" s="141" t="e">
        <f>Q130-#REF!</f>
        <v>#REF!</v>
      </c>
      <c r="AG130" s="89"/>
      <c r="AJ130" s="325"/>
      <c r="AK130" s="325"/>
      <c r="AL130" s="325"/>
      <c r="AM130" s="325"/>
      <c r="AO130" s="332">
        <v>10169415</v>
      </c>
      <c r="AP130" s="333" t="b">
        <f t="shared" si="63"/>
        <v>1</v>
      </c>
      <c r="AQ130" s="329">
        <v>10169415</v>
      </c>
      <c r="AR130" s="337">
        <f t="shared" si="37"/>
        <v>0</v>
      </c>
      <c r="AT130" s="82" t="s">
        <v>45</v>
      </c>
      <c r="AU130" s="82" t="b">
        <f t="shared" si="71"/>
        <v>0</v>
      </c>
    </row>
    <row r="131" spans="4:47" x14ac:dyDescent="0.3">
      <c r="D131" s="88"/>
      <c r="E131" s="52" t="s">
        <v>45</v>
      </c>
      <c r="F131" s="151" t="s">
        <v>46</v>
      </c>
      <c r="G131" s="152" t="s">
        <v>94</v>
      </c>
      <c r="H131" s="296">
        <v>1.4873040300562803E-2</v>
      </c>
      <c r="I131" s="296">
        <f t="shared" si="72"/>
        <v>0</v>
      </c>
      <c r="J131" s="382"/>
      <c r="K131" s="154">
        <f t="shared" si="64"/>
        <v>10169415</v>
      </c>
      <c r="L131" s="280"/>
      <c r="M131" s="154">
        <f>ROUND(($G$7*I131),0)</f>
        <v>0</v>
      </c>
      <c r="N131" s="154">
        <f t="shared" si="65"/>
        <v>0</v>
      </c>
      <c r="O131" s="156">
        <f>MAX(P129,P128)</f>
        <v>46028</v>
      </c>
      <c r="P131" s="156">
        <f>+O131+7</f>
        <v>46035</v>
      </c>
      <c r="Q131" s="157">
        <f t="shared" si="66"/>
        <v>7</v>
      </c>
      <c r="S131" s="535"/>
      <c r="U131" s="88"/>
      <c r="V131" s="135">
        <f t="shared" si="67"/>
        <v>46028</v>
      </c>
      <c r="W131" s="136">
        <f t="shared" si="68"/>
        <v>46013</v>
      </c>
      <c r="X131" s="395">
        <f t="shared" si="69"/>
        <v>-15</v>
      </c>
      <c r="Y131" s="395">
        <f t="shared" si="70"/>
        <v>0</v>
      </c>
      <c r="Z131" s="137"/>
      <c r="AA131" s="137"/>
      <c r="AB131" s="391">
        <f>IF(Z131=0,Y131,Z131-V131)</f>
        <v>0</v>
      </c>
      <c r="AC131" s="138">
        <f>Q131-AB131</f>
        <v>7</v>
      </c>
      <c r="AD131" s="139">
        <f>(H131/Q131)*Y131</f>
        <v>0</v>
      </c>
      <c r="AE131" s="140">
        <f>J131-AD131</f>
        <v>0</v>
      </c>
      <c r="AF131" s="141" t="e">
        <f>Q131-#REF!</f>
        <v>#REF!</v>
      </c>
      <c r="AG131" s="89"/>
      <c r="AJ131" s="325"/>
      <c r="AK131" s="325"/>
      <c r="AL131" s="325"/>
      <c r="AM131" s="325"/>
      <c r="AO131" s="332">
        <v>10169415</v>
      </c>
      <c r="AP131" s="333" t="b">
        <f t="shared" si="63"/>
        <v>1</v>
      </c>
      <c r="AQ131" s="329">
        <v>10169415</v>
      </c>
      <c r="AR131" s="337">
        <f t="shared" si="37"/>
        <v>0</v>
      </c>
      <c r="AT131" s="82" t="s">
        <v>247</v>
      </c>
      <c r="AU131" s="82" t="b">
        <f t="shared" si="71"/>
        <v>0</v>
      </c>
    </row>
    <row r="132" spans="4:47" x14ac:dyDescent="0.3">
      <c r="D132" s="88"/>
      <c r="E132" s="109" t="s">
        <v>247</v>
      </c>
      <c r="F132" s="134" t="s">
        <v>248</v>
      </c>
      <c r="G132" s="112" t="s">
        <v>94</v>
      </c>
      <c r="H132" s="297"/>
      <c r="I132" s="297"/>
      <c r="J132" s="113"/>
      <c r="K132" s="178"/>
      <c r="L132" s="281"/>
      <c r="M132" s="158"/>
      <c r="N132" s="178"/>
      <c r="O132" s="115">
        <f>MAX(P127:P131)</f>
        <v>46035</v>
      </c>
      <c r="P132" s="115">
        <f>+O132+1</f>
        <v>46036</v>
      </c>
      <c r="Q132" s="150">
        <f t="shared" si="66"/>
        <v>1</v>
      </c>
      <c r="S132" s="535"/>
      <c r="U132" s="88"/>
      <c r="V132" s="341">
        <f t="shared" si="67"/>
        <v>46035</v>
      </c>
      <c r="W132" s="342">
        <f t="shared" si="68"/>
        <v>46013</v>
      </c>
      <c r="X132" s="395">
        <f t="shared" si="69"/>
        <v>-22</v>
      </c>
      <c r="Y132" s="395">
        <f t="shared" si="70"/>
        <v>0</v>
      </c>
      <c r="Z132" s="343"/>
      <c r="AA132" s="343"/>
      <c r="AB132" s="343"/>
      <c r="AC132" s="343"/>
      <c r="AD132" s="345"/>
      <c r="AE132" s="346"/>
      <c r="AF132" s="347" t="e">
        <f>Q132-#REF!</f>
        <v>#REF!</v>
      </c>
      <c r="AG132" s="89"/>
      <c r="AJ132" s="325"/>
      <c r="AK132" s="325"/>
      <c r="AL132" s="325"/>
      <c r="AM132" s="325"/>
      <c r="AO132" s="332">
        <v>26757994</v>
      </c>
      <c r="AP132" s="333" t="b">
        <f t="shared" si="63"/>
        <v>0</v>
      </c>
      <c r="AQ132" s="329"/>
      <c r="AR132" s="337">
        <f t="shared" si="37"/>
        <v>26757994</v>
      </c>
      <c r="AT132" s="82" t="s">
        <v>249</v>
      </c>
      <c r="AU132" s="82" t="b">
        <f t="shared" si="71"/>
        <v>0</v>
      </c>
    </row>
    <row r="133" spans="4:47" x14ac:dyDescent="0.3">
      <c r="D133" s="88"/>
      <c r="E133" s="109" t="s">
        <v>249</v>
      </c>
      <c r="F133" s="134" t="s">
        <v>250</v>
      </c>
      <c r="G133" s="112" t="s">
        <v>112</v>
      </c>
      <c r="H133" s="297"/>
      <c r="I133" s="297"/>
      <c r="J133" s="113"/>
      <c r="K133" s="178"/>
      <c r="L133" s="281"/>
      <c r="M133" s="158"/>
      <c r="N133" s="178"/>
      <c r="O133" s="115">
        <f>+P132+1</f>
        <v>46037</v>
      </c>
      <c r="P133" s="179">
        <f>+O133+5</f>
        <v>46042</v>
      </c>
      <c r="Q133" s="150">
        <f t="shared" si="66"/>
        <v>5</v>
      </c>
      <c r="S133" s="535"/>
      <c r="U133" s="88"/>
      <c r="V133" s="341">
        <f t="shared" si="67"/>
        <v>46037</v>
      </c>
      <c r="W133" s="342">
        <f t="shared" si="68"/>
        <v>46013</v>
      </c>
      <c r="X133" s="395">
        <f t="shared" si="69"/>
        <v>-24</v>
      </c>
      <c r="Y133" s="395">
        <f t="shared" si="70"/>
        <v>0</v>
      </c>
      <c r="Z133" s="343"/>
      <c r="AA133" s="343"/>
      <c r="AB133" s="343"/>
      <c r="AC133" s="343"/>
      <c r="AD133" s="345"/>
      <c r="AE133" s="346"/>
      <c r="AF133" s="347" t="e">
        <f>Q133-#REF!</f>
        <v>#REF!</v>
      </c>
      <c r="AG133" s="89"/>
      <c r="AJ133" s="325"/>
      <c r="AK133" s="325"/>
      <c r="AL133" s="325"/>
      <c r="AM133" s="325"/>
      <c r="AO133" s="332">
        <v>10169415</v>
      </c>
      <c r="AP133" s="333" t="b">
        <f t="shared" si="63"/>
        <v>0</v>
      </c>
      <c r="AQ133" s="329"/>
      <c r="AR133" s="337">
        <f t="shared" si="37"/>
        <v>10169415</v>
      </c>
      <c r="AU133" s="82" t="b">
        <f t="shared" si="71"/>
        <v>0</v>
      </c>
    </row>
    <row r="134" spans="4:47" x14ac:dyDescent="0.3">
      <c r="D134" s="88"/>
      <c r="E134" s="109"/>
      <c r="F134" s="159" t="s">
        <v>251</v>
      </c>
      <c r="G134" s="160" t="s">
        <v>94</v>
      </c>
      <c r="H134" s="298"/>
      <c r="I134" s="298"/>
      <c r="J134" s="161"/>
      <c r="K134" s="162"/>
      <c r="L134" s="283"/>
      <c r="M134" s="162"/>
      <c r="N134" s="162"/>
      <c r="O134" s="542">
        <v>46027</v>
      </c>
      <c r="P134" s="543"/>
      <c r="Q134" s="163"/>
      <c r="S134" s="535"/>
      <c r="U134" s="88"/>
      <c r="V134" s="544"/>
      <c r="W134" s="545"/>
      <c r="X134" s="545"/>
      <c r="Y134" s="545"/>
      <c r="Z134" s="545"/>
      <c r="AA134" s="545"/>
      <c r="AB134" s="545"/>
      <c r="AC134" s="545"/>
      <c r="AD134" s="545"/>
      <c r="AE134" s="545"/>
      <c r="AF134" s="546"/>
      <c r="AG134" s="89"/>
      <c r="AJ134" s="325"/>
      <c r="AK134" s="325"/>
      <c r="AL134" s="325"/>
      <c r="AM134" s="325"/>
      <c r="AO134" s="332">
        <v>10169415</v>
      </c>
      <c r="AP134" s="333" t="b">
        <f t="shared" si="63"/>
        <v>0</v>
      </c>
      <c r="AQ134" s="329"/>
      <c r="AR134" s="337">
        <f t="shared" si="37"/>
        <v>10169415</v>
      </c>
      <c r="AT134" s="82">
        <v>3.07</v>
      </c>
      <c r="AU134" s="82" t="b">
        <f t="shared" si="71"/>
        <v>0</v>
      </c>
    </row>
    <row r="135" spans="4:47" ht="31.2" x14ac:dyDescent="0.3">
      <c r="D135" s="88"/>
      <c r="E135" s="142">
        <v>3.07</v>
      </c>
      <c r="F135" s="143" t="s">
        <v>47</v>
      </c>
      <c r="G135" s="144"/>
      <c r="H135" s="264"/>
      <c r="I135" s="264"/>
      <c r="J135" s="145"/>
      <c r="K135" s="146"/>
      <c r="L135" s="281"/>
      <c r="M135" s="146"/>
      <c r="N135" s="146"/>
      <c r="O135" s="147"/>
      <c r="P135" s="147"/>
      <c r="Q135" s="148"/>
      <c r="S135" s="535"/>
      <c r="U135" s="88"/>
      <c r="V135" s="550"/>
      <c r="W135" s="551"/>
      <c r="X135" s="551"/>
      <c r="Y135" s="551"/>
      <c r="Z135" s="551"/>
      <c r="AA135" s="551"/>
      <c r="AB135" s="551"/>
      <c r="AC135" s="551"/>
      <c r="AD135" s="551"/>
      <c r="AE135" s="551"/>
      <c r="AF135" s="552"/>
      <c r="AG135" s="89"/>
      <c r="AJ135" s="325"/>
      <c r="AK135" s="325"/>
      <c r="AL135" s="325"/>
      <c r="AM135" s="325"/>
      <c r="AO135" s="332"/>
      <c r="AP135" s="333" t="b">
        <f t="shared" si="63"/>
        <v>1</v>
      </c>
      <c r="AQ135" s="329"/>
      <c r="AR135" s="337">
        <f t="shared" si="37"/>
        <v>0</v>
      </c>
      <c r="AT135" s="82" t="s">
        <v>48</v>
      </c>
      <c r="AU135" s="82" t="b">
        <f t="shared" si="71"/>
        <v>0</v>
      </c>
    </row>
    <row r="136" spans="4:47" x14ac:dyDescent="0.3">
      <c r="D136" s="88"/>
      <c r="E136" s="52" t="s">
        <v>48</v>
      </c>
      <c r="F136" s="151" t="s">
        <v>252</v>
      </c>
      <c r="G136" s="152" t="s">
        <v>94</v>
      </c>
      <c r="H136" s="296">
        <v>9.7378938325579419E-3</v>
      </c>
      <c r="I136" s="296">
        <f>+AD136</f>
        <v>0</v>
      </c>
      <c r="J136" s="382"/>
      <c r="K136" s="154">
        <f>ROUNDDOWN(($G$7*H136),0)</f>
        <v>6658267</v>
      </c>
      <c r="L136" s="281"/>
      <c r="M136" s="154">
        <f>ROUNDDOWN(($G$7*I136),0)</f>
        <v>0</v>
      </c>
      <c r="N136" s="154">
        <f t="shared" ref="N136" si="74">ROUND(($G$7*J136),0)</f>
        <v>0</v>
      </c>
      <c r="O136" s="250">
        <f>+O149</f>
        <v>46074</v>
      </c>
      <c r="P136" s="156">
        <f>+O136+3</f>
        <v>46077</v>
      </c>
      <c r="Q136" s="157">
        <f t="shared" si="0"/>
        <v>4</v>
      </c>
      <c r="S136" s="535"/>
      <c r="U136" s="88"/>
      <c r="V136" s="135">
        <f>O136</f>
        <v>46074</v>
      </c>
      <c r="W136" s="136">
        <f>$W$6</f>
        <v>46013</v>
      </c>
      <c r="X136" s="395">
        <f t="shared" ref="X136:X143" si="75">IF(W136-V136&gt;Q136,Q136,W136-V136)</f>
        <v>-61</v>
      </c>
      <c r="Y136" s="395">
        <f t="shared" ref="Y136:Y143" si="76">IF(X136&lt;0,0,X136)</f>
        <v>0</v>
      </c>
      <c r="Z136" s="137"/>
      <c r="AA136" s="137"/>
      <c r="AB136" s="391">
        <f>IF(Z136=0,Y136,Z136-V136)</f>
        <v>0</v>
      </c>
      <c r="AC136" s="138">
        <f>Q136-AB136</f>
        <v>4</v>
      </c>
      <c r="AD136" s="139">
        <f>(H136/Q136)*Y136</f>
        <v>0</v>
      </c>
      <c r="AE136" s="140">
        <f>J136-AD136</f>
        <v>0</v>
      </c>
      <c r="AF136" s="141" t="e">
        <f>Q136-#REF!</f>
        <v>#REF!</v>
      </c>
      <c r="AG136" s="89"/>
      <c r="AJ136" s="325"/>
      <c r="AK136" s="325"/>
      <c r="AL136" s="325"/>
      <c r="AM136" s="325"/>
      <c r="AO136" s="332"/>
      <c r="AP136" s="333" t="b">
        <f t="shared" si="63"/>
        <v>0</v>
      </c>
      <c r="AQ136" s="329">
        <v>6658267</v>
      </c>
      <c r="AR136" s="337">
        <f t="shared" si="37"/>
        <v>-6658267</v>
      </c>
      <c r="AT136" s="82">
        <v>3.08</v>
      </c>
      <c r="AU136" s="82" t="b">
        <f t="shared" si="71"/>
        <v>0</v>
      </c>
    </row>
    <row r="137" spans="4:47" x14ac:dyDescent="0.3">
      <c r="D137" s="88"/>
      <c r="E137" s="142">
        <v>3.08</v>
      </c>
      <c r="F137" s="143" t="s">
        <v>50</v>
      </c>
      <c r="G137" s="144"/>
      <c r="H137" s="264"/>
      <c r="I137" s="264"/>
      <c r="J137" s="145"/>
      <c r="K137" s="146"/>
      <c r="L137" s="281"/>
      <c r="M137" s="146"/>
      <c r="N137" s="146"/>
      <c r="O137" s="147"/>
      <c r="P137" s="147"/>
      <c r="Q137" s="148"/>
      <c r="S137" s="535"/>
      <c r="U137" s="88"/>
      <c r="V137" s="181"/>
      <c r="W137" s="181"/>
      <c r="X137" s="395">
        <f t="shared" si="75"/>
        <v>0</v>
      </c>
      <c r="Y137" s="395">
        <f t="shared" si="76"/>
        <v>0</v>
      </c>
      <c r="Z137" s="181"/>
      <c r="AA137" s="181"/>
      <c r="AB137" s="181"/>
      <c r="AC137" s="181"/>
      <c r="AD137" s="181"/>
      <c r="AE137" s="181"/>
      <c r="AF137" s="182"/>
      <c r="AG137" s="89"/>
      <c r="AJ137" s="325"/>
      <c r="AK137" s="325"/>
      <c r="AL137" s="325"/>
      <c r="AM137" s="325"/>
      <c r="AO137" s="332"/>
      <c r="AP137" s="333" t="b">
        <f t="shared" si="63"/>
        <v>1</v>
      </c>
      <c r="AQ137" s="329"/>
      <c r="AR137" s="337">
        <f t="shared" si="37"/>
        <v>0</v>
      </c>
      <c r="AT137" s="82" t="s">
        <v>51</v>
      </c>
      <c r="AU137" s="82" t="b">
        <f t="shared" si="71"/>
        <v>0</v>
      </c>
    </row>
    <row r="138" spans="4:47" x14ac:dyDescent="0.3">
      <c r="D138" s="88"/>
      <c r="E138" s="52" t="s">
        <v>51</v>
      </c>
      <c r="F138" s="151" t="s">
        <v>52</v>
      </c>
      <c r="G138" s="152" t="s">
        <v>94</v>
      </c>
      <c r="H138" s="296">
        <v>1.3383346170021827E-2</v>
      </c>
      <c r="I138" s="296">
        <f>+AD138</f>
        <v>0</v>
      </c>
      <c r="J138" s="382"/>
      <c r="K138" s="154">
        <f>ROUNDDOWN(($G$7*H138),0)</f>
        <v>9150839</v>
      </c>
      <c r="L138" s="280"/>
      <c r="M138" s="154">
        <f>ROUNDDOWN(($G$7*I138),0)</f>
        <v>0</v>
      </c>
      <c r="N138" s="154">
        <f t="shared" ref="N138:N141" si="77">ROUND(($G$7*J138),0)</f>
        <v>0</v>
      </c>
      <c r="O138" s="156">
        <f>+P129</f>
        <v>46024</v>
      </c>
      <c r="P138" s="156">
        <f>+O138+9</f>
        <v>46033</v>
      </c>
      <c r="Q138" s="157">
        <f t="shared" si="0"/>
        <v>10</v>
      </c>
      <c r="S138" s="535"/>
      <c r="U138" s="88"/>
      <c r="V138" s="135">
        <f t="shared" ref="V138:V143" si="78">O138</f>
        <v>46024</v>
      </c>
      <c r="W138" s="136">
        <f t="shared" ref="W138:W143" si="79">$W$6</f>
        <v>46013</v>
      </c>
      <c r="X138" s="395">
        <f t="shared" si="75"/>
        <v>-11</v>
      </c>
      <c r="Y138" s="395">
        <f t="shared" si="76"/>
        <v>0</v>
      </c>
      <c r="Z138" s="137"/>
      <c r="AA138" s="137"/>
      <c r="AB138" s="391">
        <f>IF(Z138=0,Y138,Z138-V138)</f>
        <v>0</v>
      </c>
      <c r="AC138" s="138">
        <f>Q138-AB138</f>
        <v>10</v>
      </c>
      <c r="AD138" s="139">
        <f>(H138/Q138)*Y138</f>
        <v>0</v>
      </c>
      <c r="AE138" s="140">
        <f>J138-AD138</f>
        <v>0</v>
      </c>
      <c r="AF138" s="141" t="e">
        <f>Q138-#REF!</f>
        <v>#REF!</v>
      </c>
      <c r="AG138" s="89"/>
      <c r="AJ138" s="325"/>
      <c r="AK138" s="325"/>
      <c r="AL138" s="325"/>
      <c r="AM138" s="325"/>
      <c r="AO138" s="332"/>
      <c r="AP138" s="333" t="b">
        <f t="shared" si="63"/>
        <v>0</v>
      </c>
      <c r="AQ138" s="329">
        <v>9150839</v>
      </c>
      <c r="AR138" s="337">
        <f t="shared" si="37"/>
        <v>-9150839</v>
      </c>
      <c r="AT138" s="82" t="s">
        <v>53</v>
      </c>
      <c r="AU138" s="82" t="b">
        <f t="shared" si="71"/>
        <v>0</v>
      </c>
    </row>
    <row r="139" spans="4:47" x14ac:dyDescent="0.3">
      <c r="D139" s="88"/>
      <c r="E139" s="52" t="s">
        <v>53</v>
      </c>
      <c r="F139" s="151" t="s">
        <v>54</v>
      </c>
      <c r="G139" s="152" t="s">
        <v>94</v>
      </c>
      <c r="H139" s="296">
        <v>1.3383346170021827E-2</v>
      </c>
      <c r="I139" s="296">
        <f t="shared" ref="I139:I141" si="80">+AD139</f>
        <v>0</v>
      </c>
      <c r="J139" s="382"/>
      <c r="K139" s="154">
        <f>ROUNDDOWN(($G$7*H139),0)</f>
        <v>9150839</v>
      </c>
      <c r="L139" s="280"/>
      <c r="M139" s="154">
        <f>ROUNDDOWN(($G$7*I139),0)</f>
        <v>0</v>
      </c>
      <c r="N139" s="154">
        <f t="shared" si="77"/>
        <v>0</v>
      </c>
      <c r="O139" s="156">
        <f>+P138</f>
        <v>46033</v>
      </c>
      <c r="P139" s="156">
        <f>+O139+10</f>
        <v>46043</v>
      </c>
      <c r="Q139" s="157">
        <f t="shared" ref="Q139:Q143" si="81">-((_xlfn.DAYS(O139,P139)))</f>
        <v>10</v>
      </c>
      <c r="S139" s="535"/>
      <c r="U139" s="88"/>
      <c r="V139" s="135">
        <f t="shared" si="78"/>
        <v>46033</v>
      </c>
      <c r="W139" s="136">
        <f t="shared" si="79"/>
        <v>46013</v>
      </c>
      <c r="X139" s="395">
        <f t="shared" si="75"/>
        <v>-20</v>
      </c>
      <c r="Y139" s="395">
        <f t="shared" si="76"/>
        <v>0</v>
      </c>
      <c r="Z139" s="137"/>
      <c r="AA139" s="137"/>
      <c r="AB139" s="391">
        <f>IF(Z139=0,Y139,Z139-V139)</f>
        <v>0</v>
      </c>
      <c r="AC139" s="138">
        <f>Q139-AB139</f>
        <v>10</v>
      </c>
      <c r="AD139" s="139">
        <f>(H139/Q139)*Y139</f>
        <v>0</v>
      </c>
      <c r="AE139" s="140">
        <f>J139-AD139</f>
        <v>0</v>
      </c>
      <c r="AF139" s="141" t="e">
        <f>Q139-#REF!</f>
        <v>#REF!</v>
      </c>
      <c r="AG139" s="89"/>
      <c r="AJ139" s="325"/>
      <c r="AK139" s="325"/>
      <c r="AL139" s="325"/>
      <c r="AM139" s="325"/>
      <c r="AO139" s="332">
        <v>6658267</v>
      </c>
      <c r="AP139" s="333" t="b">
        <f t="shared" si="63"/>
        <v>0</v>
      </c>
      <c r="AQ139" s="329">
        <v>9150839</v>
      </c>
      <c r="AR139" s="337">
        <f t="shared" si="37"/>
        <v>-2492572</v>
      </c>
      <c r="AT139" s="82" t="s">
        <v>55</v>
      </c>
      <c r="AU139" s="82" t="b">
        <f t="shared" si="71"/>
        <v>0</v>
      </c>
    </row>
    <row r="140" spans="4:47" x14ac:dyDescent="0.3">
      <c r="D140" s="88"/>
      <c r="E140" s="52" t="s">
        <v>55</v>
      </c>
      <c r="F140" s="151" t="s">
        <v>56</v>
      </c>
      <c r="G140" s="152" t="s">
        <v>94</v>
      </c>
      <c r="H140" s="296">
        <v>1.3383346170021827E-2</v>
      </c>
      <c r="I140" s="296">
        <f t="shared" si="80"/>
        <v>0</v>
      </c>
      <c r="J140" s="382"/>
      <c r="K140" s="154">
        <f>ROUNDDOWN(($G$7*H140),0)</f>
        <v>9150839</v>
      </c>
      <c r="L140" s="280"/>
      <c r="M140" s="154">
        <f>ROUNDDOWN(($G$7*I140),0)</f>
        <v>0</v>
      </c>
      <c r="N140" s="154">
        <f t="shared" si="77"/>
        <v>0</v>
      </c>
      <c r="O140" s="156">
        <f>+P139</f>
        <v>46043</v>
      </c>
      <c r="P140" s="156">
        <f>+O140+10</f>
        <v>46053</v>
      </c>
      <c r="Q140" s="157">
        <f t="shared" si="81"/>
        <v>10</v>
      </c>
      <c r="S140" s="535"/>
      <c r="U140" s="88"/>
      <c r="V140" s="135">
        <f t="shared" si="78"/>
        <v>46043</v>
      </c>
      <c r="W140" s="136">
        <f t="shared" si="79"/>
        <v>46013</v>
      </c>
      <c r="X140" s="395">
        <f t="shared" si="75"/>
        <v>-30</v>
      </c>
      <c r="Y140" s="395">
        <f t="shared" si="76"/>
        <v>0</v>
      </c>
      <c r="Z140" s="137"/>
      <c r="AA140" s="137"/>
      <c r="AB140" s="391">
        <f>IF(Z140=0,Y140,Z140-V140)</f>
        <v>0</v>
      </c>
      <c r="AC140" s="138">
        <f>Q140-AB140</f>
        <v>10</v>
      </c>
      <c r="AD140" s="139">
        <f>(H140/Q140)*Y140</f>
        <v>0</v>
      </c>
      <c r="AE140" s="140">
        <f>J140-AD140</f>
        <v>0</v>
      </c>
      <c r="AF140" s="141" t="e">
        <f>Q140-#REF!</f>
        <v>#REF!</v>
      </c>
      <c r="AG140" s="89"/>
      <c r="AJ140" s="325"/>
      <c r="AK140" s="325"/>
      <c r="AL140" s="325"/>
      <c r="AM140" s="325"/>
      <c r="AO140" s="332"/>
      <c r="AP140" s="333" t="b">
        <f t="shared" si="63"/>
        <v>0</v>
      </c>
      <c r="AQ140" s="329">
        <v>9150839</v>
      </c>
      <c r="AR140" s="337">
        <f t="shared" si="37"/>
        <v>-9150839</v>
      </c>
      <c r="AT140" s="82" t="s">
        <v>57</v>
      </c>
      <c r="AU140" s="82" t="b">
        <f t="shared" si="71"/>
        <v>0</v>
      </c>
    </row>
    <row r="141" spans="4:47" ht="18" x14ac:dyDescent="0.3">
      <c r="D141" s="88"/>
      <c r="E141" s="52" t="s">
        <v>57</v>
      </c>
      <c r="F141" s="306" t="s">
        <v>285</v>
      </c>
      <c r="G141" s="152" t="s">
        <v>94</v>
      </c>
      <c r="H141" s="296">
        <v>1.3383346170021827E-2</v>
      </c>
      <c r="I141" s="296">
        <f t="shared" si="80"/>
        <v>0</v>
      </c>
      <c r="J141" s="382"/>
      <c r="K141" s="154">
        <f>ROUNDDOWN(($G$7*H141),0)</f>
        <v>9150839</v>
      </c>
      <c r="L141" s="280"/>
      <c r="M141" s="154">
        <f>ROUNDDOWN(($G$7*I141),0)</f>
        <v>0</v>
      </c>
      <c r="N141" s="154">
        <f t="shared" si="77"/>
        <v>0</v>
      </c>
      <c r="O141" s="156">
        <f>+P140</f>
        <v>46053</v>
      </c>
      <c r="P141" s="156">
        <f>+O141+1</f>
        <v>46054</v>
      </c>
      <c r="Q141" s="157">
        <f t="shared" si="81"/>
        <v>1</v>
      </c>
      <c r="S141" s="535"/>
      <c r="U141" s="88"/>
      <c r="V141" s="135">
        <f t="shared" si="78"/>
        <v>46053</v>
      </c>
      <c r="W141" s="136">
        <f t="shared" si="79"/>
        <v>46013</v>
      </c>
      <c r="X141" s="395">
        <f t="shared" si="75"/>
        <v>-40</v>
      </c>
      <c r="Y141" s="395">
        <f t="shared" si="76"/>
        <v>0</v>
      </c>
      <c r="Z141" s="137"/>
      <c r="AA141" s="137"/>
      <c r="AB141" s="391">
        <f>IF(Z141=0,Y141,Z141-V141)</f>
        <v>0</v>
      </c>
      <c r="AC141" s="138">
        <f>Q141-AB141</f>
        <v>1</v>
      </c>
      <c r="AD141" s="139">
        <f>(H141/Q141)*Y141</f>
        <v>0</v>
      </c>
      <c r="AE141" s="140">
        <f>J141-AD141</f>
        <v>0</v>
      </c>
      <c r="AF141" s="141" t="e">
        <f>Q141-#REF!</f>
        <v>#REF!</v>
      </c>
      <c r="AG141" s="89"/>
      <c r="AJ141" s="325"/>
      <c r="AK141" s="325"/>
      <c r="AL141" s="325"/>
      <c r="AM141" s="325"/>
      <c r="AO141" s="332">
        <v>9150839</v>
      </c>
      <c r="AP141" s="333" t="b">
        <f t="shared" si="63"/>
        <v>1</v>
      </c>
      <c r="AQ141" s="329">
        <v>9150839</v>
      </c>
      <c r="AR141" s="337">
        <f t="shared" si="37"/>
        <v>0</v>
      </c>
      <c r="AT141" s="82" t="s">
        <v>253</v>
      </c>
      <c r="AU141" s="82" t="b">
        <f t="shared" si="71"/>
        <v>0</v>
      </c>
    </row>
    <row r="142" spans="4:47" x14ac:dyDescent="0.3">
      <c r="D142" s="88"/>
      <c r="E142" s="109" t="s">
        <v>253</v>
      </c>
      <c r="F142" s="180" t="s">
        <v>254</v>
      </c>
      <c r="G142" s="112" t="s">
        <v>94</v>
      </c>
      <c r="H142" s="113"/>
      <c r="I142" s="113"/>
      <c r="J142" s="113"/>
      <c r="K142" s="178"/>
      <c r="L142" s="281"/>
      <c r="M142" s="178"/>
      <c r="N142" s="178"/>
      <c r="O142" s="115">
        <f>+P141</f>
        <v>46054</v>
      </c>
      <c r="P142" s="115">
        <f>+O142+1</f>
        <v>46055</v>
      </c>
      <c r="Q142" s="150">
        <f t="shared" si="81"/>
        <v>1</v>
      </c>
      <c r="S142" s="535"/>
      <c r="U142" s="88"/>
      <c r="V142" s="341">
        <f t="shared" si="78"/>
        <v>46054</v>
      </c>
      <c r="W142" s="342">
        <f t="shared" si="79"/>
        <v>46013</v>
      </c>
      <c r="X142" s="395">
        <f t="shared" si="75"/>
        <v>-41</v>
      </c>
      <c r="Y142" s="395">
        <f t="shared" si="76"/>
        <v>0</v>
      </c>
      <c r="Z142" s="343"/>
      <c r="AA142" s="343"/>
      <c r="AB142" s="343"/>
      <c r="AC142" s="343"/>
      <c r="AD142" s="345"/>
      <c r="AE142" s="346"/>
      <c r="AF142" s="347" t="e">
        <f>Q142-#REF!</f>
        <v>#REF!</v>
      </c>
      <c r="AG142" s="89"/>
      <c r="AJ142" s="325"/>
      <c r="AK142" s="325"/>
      <c r="AL142" s="325"/>
      <c r="AM142" s="325"/>
      <c r="AO142" s="332">
        <v>9150839</v>
      </c>
      <c r="AP142" s="333" t="b">
        <f t="shared" si="63"/>
        <v>0</v>
      </c>
      <c r="AQ142" s="329"/>
      <c r="AR142" s="337">
        <f t="shared" si="37"/>
        <v>9150839</v>
      </c>
      <c r="AT142" s="82" t="s">
        <v>255</v>
      </c>
      <c r="AU142" s="82" t="b">
        <f t="shared" si="71"/>
        <v>0</v>
      </c>
    </row>
    <row r="143" spans="4:47" x14ac:dyDescent="0.3">
      <c r="D143" s="88"/>
      <c r="E143" s="109" t="s">
        <v>255</v>
      </c>
      <c r="F143" s="180" t="s">
        <v>256</v>
      </c>
      <c r="G143" s="112" t="s">
        <v>112</v>
      </c>
      <c r="H143" s="113"/>
      <c r="I143" s="113"/>
      <c r="J143" s="113"/>
      <c r="K143" s="178"/>
      <c r="L143" s="281"/>
      <c r="M143" s="178"/>
      <c r="N143" s="178"/>
      <c r="O143" s="115">
        <f>+P142+1</f>
        <v>46056</v>
      </c>
      <c r="P143" s="179">
        <f>+O143+5</f>
        <v>46061</v>
      </c>
      <c r="Q143" s="150">
        <f t="shared" si="81"/>
        <v>5</v>
      </c>
      <c r="S143" s="535"/>
      <c r="U143" s="88"/>
      <c r="V143" s="341">
        <f t="shared" si="78"/>
        <v>46056</v>
      </c>
      <c r="W143" s="342">
        <f t="shared" si="79"/>
        <v>46013</v>
      </c>
      <c r="X143" s="395">
        <f t="shared" si="75"/>
        <v>-43</v>
      </c>
      <c r="Y143" s="395">
        <f t="shared" si="76"/>
        <v>0</v>
      </c>
      <c r="Z143" s="343"/>
      <c r="AA143" s="343"/>
      <c r="AB143" s="343"/>
      <c r="AC143" s="343"/>
      <c r="AD143" s="345"/>
      <c r="AE143" s="346"/>
      <c r="AF143" s="347" t="e">
        <f>Q143-#REF!</f>
        <v>#REF!</v>
      </c>
      <c r="AG143" s="89"/>
      <c r="AJ143" s="325"/>
      <c r="AK143" s="325"/>
      <c r="AL143" s="325"/>
      <c r="AM143" s="325"/>
      <c r="AO143" s="332">
        <v>9150839</v>
      </c>
      <c r="AP143" s="333" t="b">
        <f t="shared" si="63"/>
        <v>0</v>
      </c>
      <c r="AQ143" s="329"/>
      <c r="AR143" s="337">
        <f t="shared" ref="AR143:AR159" si="82">+AO143-AQ143</f>
        <v>9150839</v>
      </c>
      <c r="AU143" s="82" t="b">
        <f t="shared" si="71"/>
        <v>0</v>
      </c>
    </row>
    <row r="144" spans="4:47" x14ac:dyDescent="0.3">
      <c r="D144" s="88"/>
      <c r="E144" s="109"/>
      <c r="F144" s="159" t="s">
        <v>257</v>
      </c>
      <c r="G144" s="160" t="s">
        <v>94</v>
      </c>
      <c r="H144" s="161"/>
      <c r="I144" s="161"/>
      <c r="J144" s="161"/>
      <c r="K144" s="162"/>
      <c r="L144" s="283"/>
      <c r="M144" s="162"/>
      <c r="N144" s="183"/>
      <c r="O144" s="542">
        <v>46058</v>
      </c>
      <c r="P144" s="543"/>
      <c r="Q144" s="163"/>
      <c r="S144" s="535"/>
      <c r="U144" s="88"/>
      <c r="V144" s="544"/>
      <c r="W144" s="545"/>
      <c r="X144" s="545"/>
      <c r="Y144" s="545"/>
      <c r="Z144" s="545"/>
      <c r="AA144" s="545"/>
      <c r="AB144" s="545"/>
      <c r="AC144" s="545"/>
      <c r="AD144" s="545"/>
      <c r="AE144" s="545"/>
      <c r="AF144" s="546"/>
      <c r="AG144" s="89"/>
      <c r="AJ144" s="325"/>
      <c r="AK144" s="325"/>
      <c r="AL144" s="325"/>
      <c r="AM144" s="325"/>
      <c r="AO144" s="332">
        <v>9150839</v>
      </c>
      <c r="AP144" s="333" t="b">
        <f t="shared" si="63"/>
        <v>0</v>
      </c>
      <c r="AQ144" s="329"/>
      <c r="AR144" s="337">
        <f t="shared" si="82"/>
        <v>9150839</v>
      </c>
      <c r="AT144" s="82">
        <v>3.09</v>
      </c>
      <c r="AU144" s="82" t="b">
        <f t="shared" si="71"/>
        <v>0</v>
      </c>
    </row>
    <row r="145" spans="4:47" s="128" customFormat="1" x14ac:dyDescent="0.3">
      <c r="D145" s="120"/>
      <c r="E145" s="121">
        <v>3.09</v>
      </c>
      <c r="F145" s="164" t="s">
        <v>258</v>
      </c>
      <c r="G145" s="165" t="s">
        <v>94</v>
      </c>
      <c r="H145" s="166"/>
      <c r="I145" s="166"/>
      <c r="J145" s="166"/>
      <c r="K145" s="184"/>
      <c r="L145" s="287"/>
      <c r="M145" s="184"/>
      <c r="N145" s="184"/>
      <c r="O145" s="168">
        <f>MAX(P104,P111,P119,P124,P133,P143)</f>
        <v>46061</v>
      </c>
      <c r="P145" s="168">
        <f>+O145</f>
        <v>46061</v>
      </c>
      <c r="Q145" s="169">
        <f t="shared" si="0"/>
        <v>1</v>
      </c>
      <c r="S145" s="535"/>
      <c r="U145" s="120"/>
      <c r="V145" s="547"/>
      <c r="W145" s="548"/>
      <c r="X145" s="548"/>
      <c r="Y145" s="548"/>
      <c r="Z145" s="548"/>
      <c r="AA145" s="548"/>
      <c r="AB145" s="548"/>
      <c r="AC145" s="548"/>
      <c r="AD145" s="548"/>
      <c r="AE145" s="548"/>
      <c r="AF145" s="549"/>
      <c r="AG145" s="133"/>
      <c r="AJ145" s="326"/>
      <c r="AK145" s="325"/>
      <c r="AL145" s="326"/>
      <c r="AM145" s="325"/>
      <c r="AO145" s="334"/>
      <c r="AP145" s="333" t="b">
        <f t="shared" si="63"/>
        <v>1</v>
      </c>
      <c r="AQ145" s="330"/>
      <c r="AR145" s="337">
        <f t="shared" si="82"/>
        <v>0</v>
      </c>
      <c r="AT145" s="82">
        <v>3.1</v>
      </c>
      <c r="AU145" s="82" t="b">
        <f t="shared" si="71"/>
        <v>0</v>
      </c>
    </row>
    <row r="146" spans="4:47" s="128" customFormat="1" x14ac:dyDescent="0.3">
      <c r="D146" s="120"/>
      <c r="E146" s="121">
        <v>3.1</v>
      </c>
      <c r="F146" s="164" t="s">
        <v>171</v>
      </c>
      <c r="G146" s="165" t="s">
        <v>172</v>
      </c>
      <c r="H146" s="166"/>
      <c r="I146" s="166"/>
      <c r="J146" s="166"/>
      <c r="K146" s="184"/>
      <c r="L146" s="287"/>
      <c r="M146" s="184"/>
      <c r="N146" s="184"/>
      <c r="O146" s="168">
        <f>+P145+1</f>
        <v>46062</v>
      </c>
      <c r="P146" s="168">
        <f>+O146+8</f>
        <v>46070</v>
      </c>
      <c r="Q146" s="169">
        <f t="shared" si="0"/>
        <v>9</v>
      </c>
      <c r="S146" s="535"/>
      <c r="U146" s="120"/>
      <c r="V146" s="547"/>
      <c r="W146" s="548"/>
      <c r="X146" s="548"/>
      <c r="Y146" s="548"/>
      <c r="Z146" s="548"/>
      <c r="AA146" s="548"/>
      <c r="AB146" s="548"/>
      <c r="AC146" s="548"/>
      <c r="AD146" s="548"/>
      <c r="AE146" s="548"/>
      <c r="AF146" s="549"/>
      <c r="AG146" s="133"/>
      <c r="AJ146" s="326"/>
      <c r="AK146" s="325"/>
      <c r="AL146" s="326"/>
      <c r="AM146" s="325"/>
      <c r="AO146" s="334"/>
      <c r="AP146" s="333" t="b">
        <f t="shared" si="63"/>
        <v>1</v>
      </c>
      <c r="AQ146" s="330"/>
      <c r="AR146" s="337">
        <f t="shared" si="82"/>
        <v>0</v>
      </c>
      <c r="AT146" s="128">
        <v>3.11</v>
      </c>
      <c r="AU146" s="82" t="b">
        <f t="shared" si="71"/>
        <v>0</v>
      </c>
    </row>
    <row r="147" spans="4:47" s="128" customFormat="1" x14ac:dyDescent="0.3">
      <c r="D147" s="120"/>
      <c r="E147" s="121">
        <v>3.11</v>
      </c>
      <c r="F147" s="164" t="s">
        <v>173</v>
      </c>
      <c r="G147" s="165" t="s">
        <v>112</v>
      </c>
      <c r="H147" s="166"/>
      <c r="I147" s="166"/>
      <c r="J147" s="166"/>
      <c r="K147" s="184"/>
      <c r="L147" s="287"/>
      <c r="M147" s="184"/>
      <c r="N147" s="184"/>
      <c r="O147" s="168">
        <f>+O146</f>
        <v>46062</v>
      </c>
      <c r="P147" s="168">
        <f>+O147+8</f>
        <v>46070</v>
      </c>
      <c r="Q147" s="169">
        <f t="shared" si="0"/>
        <v>9</v>
      </c>
      <c r="S147" s="535"/>
      <c r="U147" s="120"/>
      <c r="V147" s="547"/>
      <c r="W147" s="548"/>
      <c r="X147" s="548"/>
      <c r="Y147" s="548"/>
      <c r="Z147" s="548"/>
      <c r="AA147" s="548"/>
      <c r="AB147" s="548"/>
      <c r="AC147" s="548"/>
      <c r="AD147" s="548"/>
      <c r="AE147" s="548"/>
      <c r="AF147" s="549"/>
      <c r="AG147" s="133"/>
      <c r="AJ147" s="326"/>
      <c r="AK147" s="325"/>
      <c r="AL147" s="326"/>
      <c r="AM147" s="325"/>
      <c r="AO147" s="334"/>
      <c r="AP147" s="333" t="b">
        <f t="shared" si="63"/>
        <v>1</v>
      </c>
      <c r="AQ147" s="330"/>
      <c r="AR147" s="337">
        <f t="shared" si="82"/>
        <v>0</v>
      </c>
      <c r="AT147" s="128">
        <v>3.12</v>
      </c>
      <c r="AU147" s="82" t="b">
        <f t="shared" si="71"/>
        <v>0</v>
      </c>
    </row>
    <row r="148" spans="4:47" s="128" customFormat="1" x14ac:dyDescent="0.3">
      <c r="D148" s="120"/>
      <c r="E148" s="121">
        <v>3.12</v>
      </c>
      <c r="F148" s="164" t="s">
        <v>259</v>
      </c>
      <c r="G148" s="165" t="s">
        <v>94</v>
      </c>
      <c r="H148" s="185"/>
      <c r="I148" s="185"/>
      <c r="J148" s="185"/>
      <c r="K148" s="186"/>
      <c r="L148" s="288"/>
      <c r="M148" s="186"/>
      <c r="N148" s="186"/>
      <c r="O148" s="168">
        <f>MAX(P146:P147)+1</f>
        <v>46071</v>
      </c>
      <c r="P148" s="168">
        <f>+O148+2</f>
        <v>46073</v>
      </c>
      <c r="Q148" s="169">
        <f t="shared" si="0"/>
        <v>3</v>
      </c>
      <c r="S148" s="535"/>
      <c r="U148" s="120"/>
      <c r="V148" s="547"/>
      <c r="W148" s="548"/>
      <c r="X148" s="548"/>
      <c r="Y148" s="548"/>
      <c r="Z148" s="548"/>
      <c r="AA148" s="548"/>
      <c r="AB148" s="548"/>
      <c r="AC148" s="548"/>
      <c r="AD148" s="548"/>
      <c r="AE148" s="548"/>
      <c r="AF148" s="549"/>
      <c r="AG148" s="133"/>
      <c r="AJ148" s="326"/>
      <c r="AK148" s="325"/>
      <c r="AL148" s="326"/>
      <c r="AM148" s="325"/>
      <c r="AO148" s="334"/>
      <c r="AP148" s="333" t="b">
        <f t="shared" si="63"/>
        <v>1</v>
      </c>
      <c r="AQ148" s="330"/>
      <c r="AR148" s="337">
        <f t="shared" si="82"/>
        <v>0</v>
      </c>
      <c r="AT148" s="128">
        <v>3.13</v>
      </c>
      <c r="AU148" s="82" t="b">
        <f t="shared" si="71"/>
        <v>0</v>
      </c>
    </row>
    <row r="149" spans="4:47" s="128" customFormat="1" ht="31.2" x14ac:dyDescent="0.3">
      <c r="D149" s="120"/>
      <c r="E149" s="121">
        <v>3.13</v>
      </c>
      <c r="F149" s="299" t="s">
        <v>292</v>
      </c>
      <c r="G149" s="165" t="s">
        <v>172</v>
      </c>
      <c r="H149" s="185"/>
      <c r="I149" s="185"/>
      <c r="J149" s="185"/>
      <c r="K149" s="186"/>
      <c r="L149" s="288"/>
      <c r="M149" s="186"/>
      <c r="N149" s="186"/>
      <c r="O149" s="168">
        <f>+P148+1</f>
        <v>46074</v>
      </c>
      <c r="P149" s="168">
        <f>+O149+8</f>
        <v>46082</v>
      </c>
      <c r="Q149" s="339">
        <f>-((_xlfn.DAYS(O149,P149)))</f>
        <v>8</v>
      </c>
      <c r="S149" s="535"/>
      <c r="U149" s="120"/>
      <c r="V149" s="547"/>
      <c r="W149" s="548"/>
      <c r="X149" s="548"/>
      <c r="Y149" s="548"/>
      <c r="Z149" s="548"/>
      <c r="AA149" s="548"/>
      <c r="AB149" s="548"/>
      <c r="AC149" s="548"/>
      <c r="AD149" s="548"/>
      <c r="AE149" s="548"/>
      <c r="AF149" s="549"/>
      <c r="AG149" s="133"/>
      <c r="AJ149" s="326"/>
      <c r="AK149" s="325"/>
      <c r="AL149" s="326"/>
      <c r="AM149" s="325"/>
      <c r="AO149" s="334"/>
      <c r="AP149" s="333" t="b">
        <f t="shared" si="63"/>
        <v>1</v>
      </c>
      <c r="AQ149" s="330"/>
      <c r="AR149" s="337">
        <f t="shared" si="82"/>
        <v>0</v>
      </c>
      <c r="AT149" s="128">
        <v>3.14</v>
      </c>
      <c r="AU149" s="82" t="b">
        <f t="shared" si="71"/>
        <v>0</v>
      </c>
    </row>
    <row r="150" spans="4:47" s="128" customFormat="1" x14ac:dyDescent="0.3">
      <c r="D150" s="120"/>
      <c r="E150" s="121">
        <v>3.14</v>
      </c>
      <c r="F150" s="164" t="s">
        <v>173</v>
      </c>
      <c r="G150" s="165" t="s">
        <v>112</v>
      </c>
      <c r="H150" s="185"/>
      <c r="I150" s="185"/>
      <c r="J150" s="185"/>
      <c r="K150" s="186"/>
      <c r="L150" s="288"/>
      <c r="M150" s="186"/>
      <c r="N150" s="186"/>
      <c r="O150" s="168">
        <f>+O149</f>
        <v>46074</v>
      </c>
      <c r="P150" s="168">
        <f>+O150+8</f>
        <v>46082</v>
      </c>
      <c r="Q150" s="339">
        <f>-((_xlfn.DAYS(O150,P150)))</f>
        <v>8</v>
      </c>
      <c r="S150" s="535"/>
      <c r="U150" s="120"/>
      <c r="V150" s="547"/>
      <c r="W150" s="548"/>
      <c r="X150" s="548"/>
      <c r="Y150" s="548"/>
      <c r="Z150" s="548"/>
      <c r="AA150" s="548"/>
      <c r="AB150" s="548"/>
      <c r="AC150" s="548"/>
      <c r="AD150" s="548"/>
      <c r="AE150" s="548"/>
      <c r="AF150" s="549"/>
      <c r="AG150" s="133"/>
      <c r="AJ150" s="326"/>
      <c r="AK150" s="325"/>
      <c r="AL150" s="326"/>
      <c r="AM150" s="325"/>
      <c r="AO150" s="334"/>
      <c r="AP150" s="333" t="b">
        <f t="shared" si="63"/>
        <v>1</v>
      </c>
      <c r="AQ150" s="330"/>
      <c r="AR150" s="337">
        <f t="shared" si="82"/>
        <v>0</v>
      </c>
      <c r="AU150" s="82" t="b">
        <f t="shared" si="71"/>
        <v>0</v>
      </c>
    </row>
    <row r="151" spans="4:47" ht="16.2" thickBot="1" x14ac:dyDescent="0.35">
      <c r="D151" s="88"/>
      <c r="E151" s="109"/>
      <c r="F151" s="159" t="s">
        <v>260</v>
      </c>
      <c r="G151" s="160" t="s">
        <v>94</v>
      </c>
      <c r="H151" s="161"/>
      <c r="I151" s="161"/>
      <c r="J151" s="161"/>
      <c r="K151" s="162"/>
      <c r="L151" s="283"/>
      <c r="M151" s="162"/>
      <c r="N151" s="183"/>
      <c r="O151" s="542">
        <v>46086</v>
      </c>
      <c r="P151" s="543"/>
      <c r="Q151" s="163"/>
      <c r="S151" s="535"/>
      <c r="U151" s="88"/>
      <c r="V151" s="547"/>
      <c r="W151" s="548"/>
      <c r="X151" s="548"/>
      <c r="Y151" s="548"/>
      <c r="Z151" s="548"/>
      <c r="AA151" s="548"/>
      <c r="AB151" s="548"/>
      <c r="AC151" s="548"/>
      <c r="AD151" s="548"/>
      <c r="AE151" s="548"/>
      <c r="AF151" s="549"/>
      <c r="AG151" s="89"/>
      <c r="AJ151" s="325"/>
      <c r="AK151" s="325"/>
      <c r="AL151" s="325"/>
      <c r="AM151" s="325"/>
      <c r="AO151" s="332"/>
      <c r="AP151" s="333" t="b">
        <f t="shared" si="63"/>
        <v>1</v>
      </c>
      <c r="AQ151" s="329"/>
      <c r="AR151" s="337">
        <f t="shared" si="82"/>
        <v>0</v>
      </c>
      <c r="AT151" s="128">
        <v>4</v>
      </c>
      <c r="AU151" s="82" t="b">
        <f t="shared" si="71"/>
        <v>0</v>
      </c>
    </row>
    <row r="152" spans="4:47" ht="21" x14ac:dyDescent="0.3">
      <c r="D152" s="88"/>
      <c r="E152" s="121">
        <v>4</v>
      </c>
      <c r="F152" s="193" t="s">
        <v>302</v>
      </c>
      <c r="G152" s="188" t="s">
        <v>89</v>
      </c>
      <c r="H152" s="189"/>
      <c r="I152" s="189"/>
      <c r="J152" s="189"/>
      <c r="K152" s="190"/>
      <c r="L152" s="289"/>
      <c r="M152" s="190"/>
      <c r="N152" s="190"/>
      <c r="O152" s="191">
        <f>+P150</f>
        <v>46082</v>
      </c>
      <c r="P152" s="191">
        <f>+O152</f>
        <v>46082</v>
      </c>
      <c r="Q152" s="192">
        <f t="shared" ref="Q152:Q154" si="83">-((_xlfn.DAYS(O152,P152)))+1</f>
        <v>1</v>
      </c>
      <c r="S152" s="535"/>
      <c r="U152" s="88"/>
      <c r="V152" s="550"/>
      <c r="W152" s="551"/>
      <c r="X152" s="551"/>
      <c r="Y152" s="551"/>
      <c r="Z152" s="551"/>
      <c r="AA152" s="551"/>
      <c r="AB152" s="551"/>
      <c r="AC152" s="551"/>
      <c r="AD152" s="551"/>
      <c r="AE152" s="551"/>
      <c r="AF152" s="552"/>
      <c r="AG152" s="89"/>
      <c r="AJ152" s="325"/>
      <c r="AK152" s="325"/>
      <c r="AL152" s="325"/>
      <c r="AM152" s="325"/>
      <c r="AO152" s="332"/>
      <c r="AP152" s="333" t="b">
        <f t="shared" si="63"/>
        <v>1</v>
      </c>
      <c r="AQ152" s="329"/>
      <c r="AR152" s="337">
        <f t="shared" si="82"/>
        <v>0</v>
      </c>
      <c r="AT152" s="82">
        <v>5</v>
      </c>
      <c r="AU152" s="82" t="b">
        <f t="shared" si="71"/>
        <v>0</v>
      </c>
    </row>
    <row r="153" spans="4:47" ht="21.6" thickBot="1" x14ac:dyDescent="0.35">
      <c r="D153" s="88"/>
      <c r="E153" s="121">
        <v>5</v>
      </c>
      <c r="F153" s="193" t="s">
        <v>261</v>
      </c>
      <c r="G153" s="160" t="s">
        <v>89</v>
      </c>
      <c r="H153" s="194"/>
      <c r="I153" s="194"/>
      <c r="J153" s="194"/>
      <c r="K153" s="195"/>
      <c r="L153" s="290"/>
      <c r="M153" s="195"/>
      <c r="N153" s="195"/>
      <c r="O153" s="196">
        <f>+P152+1</f>
        <v>46083</v>
      </c>
      <c r="P153" s="196">
        <f>+O153+5</f>
        <v>46088</v>
      </c>
      <c r="Q153" s="197">
        <f t="shared" si="83"/>
        <v>6</v>
      </c>
      <c r="S153" s="535"/>
      <c r="U153" s="88"/>
      <c r="AF153" s="89"/>
      <c r="AG153" s="89"/>
      <c r="AJ153" s="325"/>
      <c r="AK153" s="325"/>
      <c r="AL153" s="325"/>
      <c r="AM153" s="325"/>
      <c r="AO153" s="332"/>
      <c r="AP153" s="333" t="b">
        <f t="shared" ref="AP153:AP159" si="84">EXACT(K153,AO153)</f>
        <v>1</v>
      </c>
      <c r="AQ153" s="329"/>
      <c r="AR153" s="337">
        <f t="shared" si="82"/>
        <v>0</v>
      </c>
      <c r="AT153" s="82">
        <v>6</v>
      </c>
      <c r="AU153" s="82" t="b">
        <f t="shared" si="71"/>
        <v>0</v>
      </c>
    </row>
    <row r="154" spans="4:47" ht="41.4" customHeight="1" thickBot="1" x14ac:dyDescent="0.35">
      <c r="D154" s="88"/>
      <c r="E154" s="340">
        <v>6</v>
      </c>
      <c r="F154" s="199" t="s">
        <v>286</v>
      </c>
      <c r="G154" s="200" t="s">
        <v>89</v>
      </c>
      <c r="H154" s="201"/>
      <c r="I154" s="201"/>
      <c r="J154" s="201"/>
      <c r="K154" s="202"/>
      <c r="L154" s="291"/>
      <c r="M154" s="202"/>
      <c r="N154" s="202"/>
      <c r="O154" s="203">
        <f>+P153+10</f>
        <v>46098</v>
      </c>
      <c r="P154" s="203">
        <f>+O154+9</f>
        <v>46107</v>
      </c>
      <c r="Q154" s="197">
        <f t="shared" si="83"/>
        <v>10</v>
      </c>
      <c r="S154" s="535"/>
      <c r="U154" s="88"/>
      <c r="V154" s="566" t="s">
        <v>262</v>
      </c>
      <c r="W154" s="566"/>
      <c r="X154" s="566"/>
      <c r="Y154" s="566"/>
      <c r="Z154" s="566"/>
      <c r="AA154" s="566"/>
      <c r="AB154" s="566"/>
      <c r="AC154" s="567"/>
      <c r="AD154" s="205">
        <f>+W6</f>
        <v>46013</v>
      </c>
      <c r="AF154" s="89"/>
      <c r="AG154" s="89"/>
      <c r="AJ154" s="325"/>
      <c r="AK154" s="325"/>
      <c r="AL154" s="325"/>
      <c r="AM154" s="325"/>
      <c r="AO154" s="332"/>
      <c r="AP154" s="333" t="b">
        <f t="shared" si="84"/>
        <v>1</v>
      </c>
      <c r="AQ154" s="329"/>
      <c r="AR154" s="337">
        <f t="shared" si="82"/>
        <v>0</v>
      </c>
    </row>
    <row r="155" spans="4:47" ht="24" customHeight="1" thickBot="1" x14ac:dyDescent="0.35">
      <c r="D155" s="88"/>
      <c r="H155" s="404">
        <f>+H14+H77+H97</f>
        <v>0.99999999979558629</v>
      </c>
      <c r="I155" s="404">
        <f>+I14+I77+I97</f>
        <v>0.7427177541100396</v>
      </c>
      <c r="J155" s="404">
        <f>+J14+J77+J97</f>
        <v>0.37297060090098427</v>
      </c>
      <c r="K155" s="405">
        <f>+K14+K77+K97</f>
        <v>683748240</v>
      </c>
      <c r="L155" s="292"/>
      <c r="M155" s="405">
        <f>+M14+M77+M97</f>
        <v>507831960</v>
      </c>
      <c r="N155" s="405">
        <f>+N14+N77+N97</f>
        <v>255017994</v>
      </c>
      <c r="O155" s="208"/>
      <c r="P155" s="208"/>
      <c r="S155" s="535"/>
      <c r="U155" s="88"/>
      <c r="V155" s="566" t="s">
        <v>263</v>
      </c>
      <c r="W155" s="566"/>
      <c r="X155" s="566"/>
      <c r="Y155" s="566"/>
      <c r="Z155" s="566"/>
      <c r="AA155" s="566"/>
      <c r="AB155" s="566"/>
      <c r="AC155" s="567"/>
      <c r="AD155" s="209">
        <f>$AD$13</f>
        <v>0.7427177541100396</v>
      </c>
      <c r="AE155" s="88"/>
      <c r="AF155" s="89"/>
      <c r="AG155" s="89"/>
      <c r="AJ155" s="325"/>
      <c r="AK155" s="325"/>
      <c r="AL155" s="325"/>
      <c r="AM155" s="325"/>
      <c r="AO155" s="332"/>
      <c r="AP155" s="333" t="b">
        <f t="shared" si="84"/>
        <v>0</v>
      </c>
      <c r="AQ155" s="329">
        <v>683748240</v>
      </c>
      <c r="AR155" s="337">
        <f t="shared" si="82"/>
        <v>-683748240</v>
      </c>
    </row>
    <row r="156" spans="4:47" ht="24" customHeight="1" thickBot="1" x14ac:dyDescent="0.35">
      <c r="D156" s="88"/>
      <c r="H156" s="568" t="s">
        <v>328</v>
      </c>
      <c r="I156" s="569"/>
      <c r="J156" s="570"/>
      <c r="K156" s="603" t="s">
        <v>357</v>
      </c>
      <c r="L156" s="604"/>
      <c r="M156" s="604"/>
      <c r="N156" s="605"/>
      <c r="O156" s="208"/>
      <c r="P156" s="208"/>
      <c r="S156" s="535"/>
      <c r="U156" s="88"/>
      <c r="V156" s="566" t="s">
        <v>264</v>
      </c>
      <c r="W156" s="566"/>
      <c r="X156" s="566"/>
      <c r="Y156" s="566"/>
      <c r="Z156" s="566"/>
      <c r="AA156" s="566"/>
      <c r="AB156" s="566"/>
      <c r="AC156" s="567"/>
      <c r="AD156" s="209">
        <f>+$J$155</f>
        <v>0.37297060090098427</v>
      </c>
      <c r="AF156" s="89"/>
      <c r="AG156" s="89"/>
      <c r="AJ156" s="325"/>
      <c r="AK156" s="325"/>
      <c r="AL156" s="325"/>
      <c r="AM156" s="325"/>
      <c r="AO156" s="332"/>
      <c r="AP156" s="333" t="b">
        <f t="shared" si="84"/>
        <v>0</v>
      </c>
      <c r="AQ156" s="329">
        <v>1</v>
      </c>
      <c r="AR156" s="337">
        <f t="shared" si="82"/>
        <v>-1</v>
      </c>
    </row>
    <row r="157" spans="4:47" ht="63" customHeight="1" thickBot="1" x14ac:dyDescent="0.35">
      <c r="D157" s="88"/>
      <c r="F157" s="211"/>
      <c r="K157" s="212">
        <f>+G7-K155</f>
        <v>0</v>
      </c>
      <c r="L157" s="293"/>
      <c r="M157" s="212"/>
      <c r="S157" s="535"/>
      <c r="U157" s="88"/>
      <c r="V157" s="566" t="s">
        <v>265</v>
      </c>
      <c r="W157" s="566"/>
      <c r="X157" s="566"/>
      <c r="Y157" s="566"/>
      <c r="Z157" s="566"/>
      <c r="AA157" s="566"/>
      <c r="AB157" s="566"/>
      <c r="AC157" s="567"/>
      <c r="AD157" s="209">
        <f>+AD156-AD155</f>
        <v>-0.36974715320905532</v>
      </c>
      <c r="AF157" s="89"/>
      <c r="AG157" s="89"/>
      <c r="AJ157" s="325"/>
      <c r="AK157" s="325"/>
      <c r="AL157" s="325"/>
      <c r="AM157" s="325"/>
      <c r="AO157" s="332"/>
      <c r="AP157" s="333" t="b">
        <f t="shared" si="84"/>
        <v>0</v>
      </c>
      <c r="AR157" s="337">
        <f t="shared" si="82"/>
        <v>0</v>
      </c>
    </row>
    <row r="158" spans="4:47" ht="47.4" thickBot="1" x14ac:dyDescent="0.35">
      <c r="D158" s="88"/>
      <c r="F158" s="128" t="s">
        <v>305</v>
      </c>
      <c r="K158" s="556" t="s">
        <v>267</v>
      </c>
      <c r="L158" s="556"/>
      <c r="M158" s="556"/>
      <c r="N158" s="556"/>
      <c r="O158" s="556"/>
      <c r="P158" s="214">
        <f>+P13</f>
        <v>45902</v>
      </c>
      <c r="S158" s="535"/>
      <c r="U158" s="215"/>
      <c r="V158" s="211"/>
      <c r="W158" s="211"/>
      <c r="X158" s="211"/>
      <c r="Y158" s="211"/>
      <c r="Z158" s="211"/>
      <c r="AA158" s="211"/>
      <c r="AB158" s="211"/>
      <c r="AC158" s="211"/>
      <c r="AD158" s="211"/>
      <c r="AE158" s="211"/>
      <c r="AF158" s="216"/>
      <c r="AG158" s="89"/>
      <c r="AO158" s="332">
        <v>683748240</v>
      </c>
      <c r="AP158" s="333" t="b">
        <f t="shared" si="84"/>
        <v>0</v>
      </c>
      <c r="AR158" s="337">
        <f t="shared" si="82"/>
        <v>683748240</v>
      </c>
    </row>
    <row r="159" spans="4:47" ht="21.6" thickBot="1" x14ac:dyDescent="0.35">
      <c r="D159" s="88"/>
      <c r="K159" s="556" t="s">
        <v>268</v>
      </c>
      <c r="L159" s="556"/>
      <c r="M159" s="556"/>
      <c r="N159" s="556"/>
      <c r="O159" s="556"/>
      <c r="P159" s="214">
        <f>+P152</f>
        <v>46082</v>
      </c>
      <c r="S159" s="535"/>
      <c r="AG159" s="89"/>
      <c r="AO159" s="332">
        <v>1</v>
      </c>
      <c r="AP159" s="333" t="b">
        <f t="shared" si="84"/>
        <v>0</v>
      </c>
      <c r="AR159" s="337">
        <f t="shared" si="82"/>
        <v>1</v>
      </c>
    </row>
    <row r="160" spans="4:47" ht="63" customHeight="1" thickBot="1" x14ac:dyDescent="0.35">
      <c r="D160" s="88"/>
      <c r="F160" s="211"/>
      <c r="K160" s="556" t="s">
        <v>269</v>
      </c>
      <c r="L160" s="556"/>
      <c r="M160" s="556"/>
      <c r="N160" s="556"/>
      <c r="O160" s="556"/>
      <c r="P160" s="217">
        <f>ROUND(((P159-P158)/30),2)</f>
        <v>6</v>
      </c>
      <c r="S160" s="535"/>
      <c r="V160" s="557" t="s">
        <v>362</v>
      </c>
      <c r="W160" s="558"/>
      <c r="X160" s="558"/>
      <c r="Y160" s="558"/>
      <c r="Z160" s="558"/>
      <c r="AA160" s="558"/>
      <c r="AB160" s="558"/>
      <c r="AC160" s="558"/>
      <c r="AD160" s="558"/>
      <c r="AE160" s="559"/>
      <c r="AG160" s="89"/>
    </row>
    <row r="161" spans="4:33" ht="50.25" customHeight="1" x14ac:dyDescent="0.3">
      <c r="D161" s="88"/>
      <c r="F161" s="128" t="s">
        <v>304</v>
      </c>
      <c r="S161" s="535"/>
      <c r="V161" s="560"/>
      <c r="W161" s="561"/>
      <c r="X161" s="561"/>
      <c r="Y161" s="561"/>
      <c r="Z161" s="561"/>
      <c r="AA161" s="561"/>
      <c r="AB161" s="561"/>
      <c r="AC161" s="561"/>
      <c r="AD161" s="561"/>
      <c r="AE161" s="562"/>
      <c r="AG161" s="89"/>
    </row>
    <row r="162" spans="4:33" x14ac:dyDescent="0.3">
      <c r="D162" s="88"/>
      <c r="S162" s="535"/>
      <c r="V162" s="560"/>
      <c r="W162" s="561"/>
      <c r="X162" s="561"/>
      <c r="Y162" s="561"/>
      <c r="Z162" s="561"/>
      <c r="AA162" s="561"/>
      <c r="AB162" s="561"/>
      <c r="AC162" s="561"/>
      <c r="AD162" s="561"/>
      <c r="AE162" s="562"/>
      <c r="AG162" s="89"/>
    </row>
    <row r="163" spans="4:33" ht="67.5" customHeight="1" thickBot="1" x14ac:dyDescent="0.35">
      <c r="D163" s="88"/>
      <c r="F163" s="211"/>
      <c r="S163" s="535"/>
      <c r="V163" s="560"/>
      <c r="W163" s="561"/>
      <c r="X163" s="561"/>
      <c r="Y163" s="561"/>
      <c r="Z163" s="561"/>
      <c r="AA163" s="561"/>
      <c r="AB163" s="561"/>
      <c r="AC163" s="561"/>
      <c r="AD163" s="561"/>
      <c r="AE163" s="562"/>
      <c r="AG163" s="89"/>
    </row>
    <row r="164" spans="4:33" ht="46.8" x14ac:dyDescent="0.3">
      <c r="D164" s="88"/>
      <c r="F164" s="128" t="s">
        <v>311</v>
      </c>
      <c r="S164" s="535"/>
      <c r="V164" s="560"/>
      <c r="W164" s="561"/>
      <c r="X164" s="561"/>
      <c r="Y164" s="561"/>
      <c r="Z164" s="561"/>
      <c r="AA164" s="561"/>
      <c r="AB164" s="561"/>
      <c r="AC164" s="561"/>
      <c r="AD164" s="561"/>
      <c r="AE164" s="562"/>
      <c r="AG164" s="89"/>
    </row>
    <row r="165" spans="4:33" x14ac:dyDescent="0.3">
      <c r="D165" s="88"/>
      <c r="S165" s="535"/>
      <c r="V165" s="560"/>
      <c r="W165" s="561"/>
      <c r="X165" s="561"/>
      <c r="Y165" s="561"/>
      <c r="Z165" s="561"/>
      <c r="AA165" s="561"/>
      <c r="AB165" s="561"/>
      <c r="AC165" s="561"/>
      <c r="AD165" s="561"/>
      <c r="AE165" s="562"/>
      <c r="AG165" s="89"/>
    </row>
    <row r="166" spans="4:33" ht="16.2" thickBot="1" x14ac:dyDescent="0.35">
      <c r="D166" s="88"/>
      <c r="S166" s="536"/>
      <c r="V166" s="563"/>
      <c r="W166" s="564"/>
      <c r="X166" s="564"/>
      <c r="Y166" s="564"/>
      <c r="Z166" s="564"/>
      <c r="AA166" s="564"/>
      <c r="AB166" s="564"/>
      <c r="AC166" s="564"/>
      <c r="AD166" s="564"/>
      <c r="AE166" s="565"/>
      <c r="AG166" s="89"/>
    </row>
    <row r="167" spans="4:33" ht="16.2" thickBot="1" x14ac:dyDescent="0.35">
      <c r="D167" s="215"/>
      <c r="E167" s="219"/>
      <c r="F167" s="211"/>
      <c r="G167" s="211"/>
      <c r="H167" s="219"/>
      <c r="I167" s="219"/>
      <c r="J167" s="219"/>
      <c r="K167" s="211"/>
      <c r="L167" s="294"/>
      <c r="M167" s="211"/>
      <c r="N167" s="211"/>
      <c r="O167" s="211"/>
      <c r="P167" s="211"/>
      <c r="Q167" s="211"/>
      <c r="R167" s="211"/>
      <c r="S167" s="211"/>
      <c r="T167" s="211"/>
      <c r="U167" s="211"/>
      <c r="V167" s="211"/>
      <c r="W167" s="211"/>
      <c r="X167" s="211"/>
      <c r="Y167" s="211"/>
      <c r="Z167" s="211"/>
      <c r="AA167" s="211"/>
      <c r="AB167" s="211"/>
      <c r="AC167" s="211"/>
      <c r="AD167" s="211"/>
      <c r="AE167" s="211"/>
      <c r="AF167" s="211"/>
      <c r="AG167" s="216"/>
    </row>
    <row r="168" spans="4:33" ht="10.5" customHeight="1" x14ac:dyDescent="0.3"/>
    <row r="1048576" spans="25:25" x14ac:dyDescent="0.3">
      <c r="Y1048576" s="395">
        <f>IF(X1048576&lt;0,0,X1048576)</f>
        <v>0</v>
      </c>
    </row>
  </sheetData>
  <autoFilter ref="E9:Q154" xr:uid="{00F5198F-DECE-4EE5-9690-B179A60C927F}"/>
  <mergeCells count="49">
    <mergeCell ref="V157:AC157"/>
    <mergeCell ref="K158:O158"/>
    <mergeCell ref="K159:O159"/>
    <mergeCell ref="V125:AF126"/>
    <mergeCell ref="O134:P134"/>
    <mergeCell ref="V134:AF135"/>
    <mergeCell ref="V156:AC156"/>
    <mergeCell ref="O144:P144"/>
    <mergeCell ref="V144:AF152"/>
    <mergeCell ref="O151:P151"/>
    <mergeCell ref="V154:AC154"/>
    <mergeCell ref="V155:AC155"/>
    <mergeCell ref="K156:N156"/>
    <mergeCell ref="O93:P93"/>
    <mergeCell ref="V93:AF96"/>
    <mergeCell ref="O125:P125"/>
    <mergeCell ref="AA5:AA6"/>
    <mergeCell ref="V97:AC97"/>
    <mergeCell ref="O58:P58"/>
    <mergeCell ref="V58:AF61"/>
    <mergeCell ref="O73:P73"/>
    <mergeCell ref="V73:AF76"/>
    <mergeCell ref="V13:AC13"/>
    <mergeCell ref="V14:AC14"/>
    <mergeCell ref="AD65:AD67"/>
    <mergeCell ref="AE65:AE67"/>
    <mergeCell ref="H65:H67"/>
    <mergeCell ref="J65:J67"/>
    <mergeCell ref="L65:L67"/>
    <mergeCell ref="V77:AC77"/>
    <mergeCell ref="N65:N67"/>
    <mergeCell ref="K65:K67"/>
    <mergeCell ref="I65:I67"/>
    <mergeCell ref="H156:J156"/>
    <mergeCell ref="E4:Q5"/>
    <mergeCell ref="S4:S166"/>
    <mergeCell ref="V4:AF4"/>
    <mergeCell ref="V5:V6"/>
    <mergeCell ref="Z5:Z6"/>
    <mergeCell ref="AC5:AC6"/>
    <mergeCell ref="AD5:AD6"/>
    <mergeCell ref="AE5:AE6"/>
    <mergeCell ref="AF5:AF6"/>
    <mergeCell ref="K160:O160"/>
    <mergeCell ref="V160:AE166"/>
    <mergeCell ref="AB5:AB6"/>
    <mergeCell ref="Y65:Y67"/>
    <mergeCell ref="M65:M67"/>
    <mergeCell ref="G65:G67"/>
  </mergeCells>
  <phoneticPr fontId="32" type="noConversion"/>
  <conditionalFormatting sqref="N35:N41">
    <cfRule type="cellIs" dxfId="42" priority="1" operator="greaterThan">
      <formula>K35</formula>
    </cfRule>
  </conditionalFormatting>
  <conditionalFormatting sqref="P160">
    <cfRule type="cellIs" dxfId="41" priority="139" operator="greaterThan">
      <formula>7</formula>
    </cfRule>
  </conditionalFormatting>
  <conditionalFormatting sqref="AB15:AB31 AB34:AB41 AB45:AB46 AB49 AB52 AB55">
    <cfRule type="cellIs" dxfId="40" priority="125" operator="greaterThan">
      <formula>#REF!</formula>
    </cfRule>
  </conditionalFormatting>
  <conditionalFormatting sqref="AB63:AB70">
    <cfRule type="cellIs" dxfId="39" priority="60" operator="greaterThan">
      <formula>#REF!</formula>
    </cfRule>
  </conditionalFormatting>
  <conditionalFormatting sqref="AB80:AB83">
    <cfRule type="cellIs" dxfId="38" priority="53" operator="greaterThan">
      <formula>#REF!</formula>
    </cfRule>
  </conditionalFormatting>
  <conditionalFormatting sqref="AB86">
    <cfRule type="cellIs" dxfId="37" priority="50" operator="greaterThan">
      <formula>#REF!</formula>
    </cfRule>
  </conditionalFormatting>
  <conditionalFormatting sqref="AB89:AB90">
    <cfRule type="cellIs" dxfId="36" priority="46" operator="greaterThan">
      <formula>#REF!</formula>
    </cfRule>
  </conditionalFormatting>
  <conditionalFormatting sqref="AB100:AB102">
    <cfRule type="cellIs" dxfId="35" priority="40" operator="greaterThan">
      <formula>#REF!</formula>
    </cfRule>
  </conditionalFormatting>
  <conditionalFormatting sqref="AB106:AB109">
    <cfRule type="cellIs" dxfId="34" priority="32" operator="greaterThan">
      <formula>#REF!</formula>
    </cfRule>
  </conditionalFormatting>
  <conditionalFormatting sqref="AB113:AB117">
    <cfRule type="cellIs" dxfId="33" priority="23" operator="greaterThan">
      <formula>#REF!</formula>
    </cfRule>
  </conditionalFormatting>
  <conditionalFormatting sqref="AB121:AB122">
    <cfRule type="cellIs" dxfId="32" priority="17" operator="greaterThan">
      <formula>#REF!</formula>
    </cfRule>
  </conditionalFormatting>
  <conditionalFormatting sqref="AB127:AB131">
    <cfRule type="cellIs" dxfId="31" priority="11" operator="greaterThan">
      <formula>#REF!</formula>
    </cfRule>
  </conditionalFormatting>
  <conditionalFormatting sqref="AB136">
    <cfRule type="cellIs" dxfId="30" priority="8" operator="greaterThan">
      <formula>#REF!</formula>
    </cfRule>
  </conditionalFormatting>
  <conditionalFormatting sqref="AB138:AB141">
    <cfRule type="cellIs" dxfId="29" priority="4" operator="greaterThan">
      <formula>#REF!</formula>
    </cfRule>
  </conditionalFormatting>
  <conditionalFormatting sqref="AE5:AF6 AE15:AF57 AE62:AF65 AF66:AF67 AE68:AF72">
    <cfRule type="cellIs" dxfId="28" priority="138" operator="lessThan">
      <formula>0</formula>
    </cfRule>
  </conditionalFormatting>
  <conditionalFormatting sqref="AE79:AF92">
    <cfRule type="cellIs" dxfId="27" priority="135" operator="lessThan">
      <formula>0</formula>
    </cfRule>
  </conditionalFormatting>
  <conditionalFormatting sqref="AE99:AF124">
    <cfRule type="cellIs" dxfId="26" priority="127" operator="lessThan">
      <formula>0</formula>
    </cfRule>
  </conditionalFormatting>
  <conditionalFormatting sqref="AE127:AF133">
    <cfRule type="cellIs" dxfId="25" priority="133" operator="lessThan">
      <formula>0</formula>
    </cfRule>
  </conditionalFormatting>
  <conditionalFormatting sqref="AE136:AF136">
    <cfRule type="cellIs" dxfId="24" priority="131" operator="lessThan">
      <formula>0</formula>
    </cfRule>
  </conditionalFormatting>
  <conditionalFormatting sqref="AE138:AF143">
    <cfRule type="cellIs" dxfId="23" priority="129" operator="lessThan">
      <formula>0</formula>
    </cfRule>
  </conditionalFormatting>
  <conditionalFormatting sqref="AJ31:AK31">
    <cfRule type="cellIs" dxfId="22" priority="120" operator="lessThan">
      <formula>0</formula>
    </cfRule>
  </conditionalFormatting>
  <printOptions horizontalCentered="1" verticalCentered="1"/>
  <pageMargins left="0.39370078740157483" right="0.39370078740157483" top="0.39370078740157483" bottom="0.39370078740157483" header="0.31496062992125984" footer="0.31496062992125984"/>
  <pageSetup paperSize="119" scale="21" orientation="portrait" r:id="rId1"/>
  <ignoredErrors>
    <ignoredError sqref="O25 O147 P148" formula="1"/>
    <ignoredError sqref="J31 J37 J39 J63:J64 J66:J67" unlockedFormula="1"/>
  </ignoredError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AD0BF2-0DC3-4A92-B207-3B560FA37EC3}">
  <sheetPr>
    <tabColor rgb="FF92D050"/>
    <pageSetUpPr fitToPage="1"/>
  </sheetPr>
  <dimension ref="A1:AU1048576"/>
  <sheetViews>
    <sheetView tabSelected="1" view="pageBreakPreview" topLeftCell="C1" zoomScale="70" zoomScaleNormal="70" zoomScaleSheetLayoutView="70" workbookViewId="0">
      <pane xSplit="4" ySplit="9" topLeftCell="O152" activePane="bottomRight" state="frozen"/>
      <selection activeCell="C1" sqref="C1"/>
      <selection pane="topRight" activeCell="G1" sqref="G1"/>
      <selection pane="bottomLeft" activeCell="C10" sqref="C10"/>
      <selection pane="bottomRight" activeCell="AJ95" sqref="AJ95"/>
    </sheetView>
  </sheetViews>
  <sheetFormatPr baseColWidth="10" defaultColWidth="11" defaultRowHeight="15.6" x14ac:dyDescent="0.3"/>
  <cols>
    <col min="1" max="2" width="10.69921875" style="82" hidden="1" customWidth="1"/>
    <col min="3" max="3" width="2.5" style="82" customWidth="1"/>
    <col min="4" max="4" width="3.5" style="82" customWidth="1"/>
    <col min="5" max="5" width="8.3984375" style="83" customWidth="1"/>
    <col min="6" max="6" width="95.69921875" style="82" customWidth="1"/>
    <col min="7" max="7" width="37.19921875" style="82" customWidth="1"/>
    <col min="8" max="8" width="20.09765625" style="83" customWidth="1"/>
    <col min="9" max="9" width="20.3984375" style="83" customWidth="1"/>
    <col min="10" max="10" width="17.19921875" style="83" customWidth="1"/>
    <col min="11" max="11" width="20.59765625" style="82" customWidth="1"/>
    <col min="12" max="12" width="21" style="275" hidden="1" customWidth="1"/>
    <col min="13" max="13" width="20.3984375" style="82" customWidth="1"/>
    <col min="14" max="14" width="19" style="82" customWidth="1"/>
    <col min="15" max="15" width="17.59765625" style="82" customWidth="1"/>
    <col min="16" max="16" width="14.69921875" style="82" customWidth="1"/>
    <col min="17" max="17" width="10.09765625" style="82" customWidth="1"/>
    <col min="18" max="18" width="1.8984375" style="82" customWidth="1"/>
    <col min="19" max="21" width="2.19921875" style="82" customWidth="1"/>
    <col min="22" max="22" width="13.69921875" style="82" customWidth="1"/>
    <col min="23" max="23" width="14.8984375" style="82" customWidth="1"/>
    <col min="24" max="25" width="14.8984375" style="82" hidden="1" customWidth="1"/>
    <col min="26" max="26" width="14.8984375" style="82" customWidth="1"/>
    <col min="27" max="27" width="18.5" style="82" customWidth="1"/>
    <col min="28" max="28" width="13.5" style="82" customWidth="1"/>
    <col min="29" max="29" width="12.59765625" style="82" customWidth="1"/>
    <col min="30" max="30" width="16.59765625" style="82" customWidth="1"/>
    <col min="31" max="31" width="14.19921875" style="82" customWidth="1"/>
    <col min="32" max="32" width="13.09765625" style="82" hidden="1" customWidth="1"/>
    <col min="33" max="33" width="2.59765625" style="82" customWidth="1"/>
    <col min="34" max="34" width="2" style="82" customWidth="1"/>
    <col min="35" max="35" width="4" style="82" customWidth="1"/>
    <col min="36" max="39" width="13.8984375" style="82" customWidth="1"/>
    <col min="40" max="40" width="11" style="82"/>
    <col min="41" max="41" width="16.69921875" style="82" bestFit="1" customWidth="1"/>
    <col min="42" max="42" width="11.19921875" style="82" bestFit="1" customWidth="1"/>
    <col min="43" max="43" width="16.69921875" style="82" bestFit="1" customWidth="1"/>
    <col min="44" max="44" width="15.19921875" style="82" customWidth="1"/>
    <col min="45" max="46" width="11" style="82"/>
    <col min="47" max="47" width="11.19921875" style="82" bestFit="1" customWidth="1"/>
    <col min="48" max="16384" width="11" style="82"/>
  </cols>
  <sheetData>
    <row r="1" spans="4:46" s="423" customFormat="1" ht="40.5" customHeight="1" x14ac:dyDescent="0.3">
      <c r="E1" s="423">
        <v>1</v>
      </c>
      <c r="F1" s="423">
        <v>2</v>
      </c>
      <c r="G1" s="423">
        <v>3</v>
      </c>
      <c r="H1" s="423">
        <v>4</v>
      </c>
      <c r="I1" s="423">
        <v>5</v>
      </c>
      <c r="J1" s="423">
        <v>6</v>
      </c>
      <c r="K1" s="423">
        <v>7</v>
      </c>
      <c r="L1" s="423">
        <v>8</v>
      </c>
      <c r="M1" s="423">
        <v>9</v>
      </c>
      <c r="N1" s="423">
        <v>10</v>
      </c>
      <c r="O1" s="423">
        <v>11</v>
      </c>
      <c r="P1" s="423">
        <v>12</v>
      </c>
      <c r="Q1" s="423">
        <v>13</v>
      </c>
      <c r="AD1" s="424">
        <v>0.16633523469414199</v>
      </c>
    </row>
    <row r="2" spans="4:46" ht="12" customHeight="1" thickBot="1" x14ac:dyDescent="0.35"/>
    <row r="3" spans="4:46" ht="16.2" thickBot="1" x14ac:dyDescent="0.35">
      <c r="D3" s="84"/>
      <c r="E3" s="85"/>
      <c r="F3" s="86"/>
      <c r="G3" s="86"/>
      <c r="H3" s="85"/>
      <c r="I3" s="85"/>
      <c r="J3" s="85"/>
      <c r="K3" s="86"/>
      <c r="L3" s="276"/>
      <c r="M3" s="86"/>
      <c r="N3" s="86"/>
      <c r="O3" s="86"/>
      <c r="P3" s="86"/>
      <c r="Q3" s="86"/>
      <c r="R3" s="86"/>
      <c r="S3" s="86"/>
      <c r="T3" s="86"/>
      <c r="U3" s="86"/>
      <c r="V3" s="86"/>
      <c r="W3" s="86"/>
      <c r="X3" s="86"/>
      <c r="Y3" s="86"/>
      <c r="Z3" s="86"/>
      <c r="AA3" s="86"/>
      <c r="AB3" s="86"/>
      <c r="AC3" s="86"/>
      <c r="AD3" s="86"/>
      <c r="AE3" s="86"/>
      <c r="AF3" s="86"/>
      <c r="AG3" s="87"/>
    </row>
    <row r="4" spans="4:46" ht="23.4" x14ac:dyDescent="0.3">
      <c r="D4" s="88"/>
      <c r="E4" s="532" t="s">
        <v>62</v>
      </c>
      <c r="F4" s="532"/>
      <c r="G4" s="532"/>
      <c r="H4" s="532"/>
      <c r="I4" s="532"/>
      <c r="J4" s="532"/>
      <c r="K4" s="532"/>
      <c r="L4" s="532"/>
      <c r="M4" s="532"/>
      <c r="N4" s="532"/>
      <c r="O4" s="532"/>
      <c r="P4" s="532"/>
      <c r="Q4" s="532"/>
      <c r="S4" s="534"/>
      <c r="U4" s="84"/>
      <c r="V4" s="537" t="s">
        <v>369</v>
      </c>
      <c r="W4" s="537"/>
      <c r="X4" s="537"/>
      <c r="Y4" s="537"/>
      <c r="Z4" s="537"/>
      <c r="AA4" s="537"/>
      <c r="AB4" s="537"/>
      <c r="AC4" s="537"/>
      <c r="AD4" s="537"/>
      <c r="AE4" s="537"/>
      <c r="AF4" s="538"/>
      <c r="AG4" s="89"/>
    </row>
    <row r="5" spans="4:46" ht="49.5" customHeight="1" thickBot="1" x14ac:dyDescent="0.35">
      <c r="D5" s="88"/>
      <c r="E5" s="533"/>
      <c r="F5" s="533"/>
      <c r="G5" s="533"/>
      <c r="H5" s="533"/>
      <c r="I5" s="533"/>
      <c r="J5" s="533"/>
      <c r="K5" s="533"/>
      <c r="L5" s="533"/>
      <c r="M5" s="533"/>
      <c r="N5" s="533"/>
      <c r="O5" s="533"/>
      <c r="P5" s="533"/>
      <c r="Q5" s="533"/>
      <c r="S5" s="535"/>
      <c r="U5" s="88"/>
      <c r="V5" s="539" t="s">
        <v>63</v>
      </c>
      <c r="W5" s="91" t="s">
        <v>64</v>
      </c>
      <c r="X5" s="392"/>
      <c r="Y5" s="392"/>
      <c r="Z5" s="539" t="s">
        <v>65</v>
      </c>
      <c r="AA5" s="595" t="s">
        <v>314</v>
      </c>
      <c r="AB5" s="539" t="s">
        <v>66</v>
      </c>
      <c r="AC5" s="540" t="s">
        <v>67</v>
      </c>
      <c r="AD5" s="539" t="s">
        <v>68</v>
      </c>
      <c r="AE5" s="539" t="s">
        <v>69</v>
      </c>
      <c r="AF5" s="541" t="s">
        <v>70</v>
      </c>
      <c r="AG5" s="89"/>
    </row>
    <row r="6" spans="4:46" ht="24.75" customHeight="1" thickBot="1" x14ac:dyDescent="0.35">
      <c r="D6" s="88"/>
      <c r="S6" s="535"/>
      <c r="U6" s="88"/>
      <c r="V6" s="539"/>
      <c r="W6" s="385">
        <v>46076</v>
      </c>
      <c r="X6" s="393"/>
      <c r="Y6" s="393"/>
      <c r="Z6" s="539"/>
      <c r="AA6" s="596"/>
      <c r="AB6" s="539"/>
      <c r="AC6" s="540"/>
      <c r="AD6" s="539"/>
      <c r="AE6" s="539"/>
      <c r="AF6" s="541"/>
      <c r="AG6" s="89"/>
    </row>
    <row r="7" spans="4:46" ht="24" thickBot="1" x14ac:dyDescent="0.5">
      <c r="D7" s="88"/>
      <c r="F7" s="93" t="s">
        <v>71</v>
      </c>
      <c r="G7" s="94">
        <f>+'PPTO CONSUL - ANEXO 12'!G39</f>
        <v>683748240</v>
      </c>
      <c r="P7" s="406" t="s">
        <v>358</v>
      </c>
      <c r="S7" s="535"/>
      <c r="U7" s="88"/>
      <c r="AF7" s="89"/>
      <c r="AG7" s="89"/>
    </row>
    <row r="8" spans="4:46" ht="6" customHeight="1" thickBot="1" x14ac:dyDescent="0.35">
      <c r="D8" s="88"/>
      <c r="S8" s="535"/>
      <c r="U8" s="88"/>
      <c r="AF8" s="89"/>
      <c r="AG8" s="89"/>
    </row>
    <row r="9" spans="4:46" ht="35.25" customHeight="1" thickBot="1" x14ac:dyDescent="0.35">
      <c r="D9" s="88"/>
      <c r="E9" s="95" t="s">
        <v>72</v>
      </c>
      <c r="F9" s="96" t="s">
        <v>2</v>
      </c>
      <c r="G9" s="97" t="s">
        <v>73</v>
      </c>
      <c r="H9" s="400" t="s">
        <v>74</v>
      </c>
      <c r="I9" s="400" t="s">
        <v>326</v>
      </c>
      <c r="J9" s="400" t="s">
        <v>75</v>
      </c>
      <c r="K9" s="401" t="s">
        <v>327</v>
      </c>
      <c r="L9" s="401" t="s">
        <v>289</v>
      </c>
      <c r="M9" s="401" t="s">
        <v>76</v>
      </c>
      <c r="N9" s="401" t="s">
        <v>77</v>
      </c>
      <c r="O9" s="97" t="s">
        <v>78</v>
      </c>
      <c r="P9" s="97" t="s">
        <v>79</v>
      </c>
      <c r="Q9" s="98" t="s">
        <v>80</v>
      </c>
      <c r="S9" s="535"/>
      <c r="U9" s="88"/>
      <c r="V9" s="300"/>
      <c r="W9" s="301"/>
      <c r="X9" s="394"/>
      <c r="Y9" s="394"/>
      <c r="Z9" s="301"/>
      <c r="AA9" s="301"/>
      <c r="AB9" s="301"/>
      <c r="AC9" s="301"/>
      <c r="AD9" s="301"/>
      <c r="AE9" s="301"/>
      <c r="AF9" s="355" t="s">
        <v>70</v>
      </c>
      <c r="AG9" s="89"/>
      <c r="AQ9" s="336" t="s">
        <v>303</v>
      </c>
    </row>
    <row r="10" spans="4:46" ht="21" x14ac:dyDescent="0.3">
      <c r="D10" s="88"/>
      <c r="E10" s="100">
        <v>0</v>
      </c>
      <c r="F10" s="101" t="s">
        <v>82</v>
      </c>
      <c r="G10" s="102" t="s">
        <v>83</v>
      </c>
      <c r="H10" s="103"/>
      <c r="I10" s="103"/>
      <c r="J10" s="103"/>
      <c r="K10" s="104"/>
      <c r="L10" s="277"/>
      <c r="M10" s="402"/>
      <c r="N10" s="104"/>
      <c r="O10" s="105">
        <v>45884</v>
      </c>
      <c r="P10" s="106">
        <f>+O10</f>
        <v>45884</v>
      </c>
      <c r="Q10" s="107">
        <f t="shared" ref="Q10:Q148" si="0">-((_xlfn.DAYS(O10,P10)))+1</f>
        <v>1</v>
      </c>
      <c r="S10" s="535"/>
      <c r="U10" s="88"/>
      <c r="V10" s="302"/>
      <c r="W10" s="303"/>
      <c r="Z10" s="303"/>
      <c r="AA10" s="303"/>
      <c r="AB10" s="303"/>
      <c r="AC10" s="303"/>
      <c r="AD10" s="303"/>
      <c r="AE10" s="303"/>
      <c r="AF10" s="304"/>
      <c r="AG10" s="89"/>
      <c r="AJ10" s="325"/>
      <c r="AK10" s="325"/>
      <c r="AL10" s="325"/>
      <c r="AM10" s="325"/>
      <c r="AO10" s="332" t="s">
        <v>84</v>
      </c>
      <c r="AP10" s="333" t="b">
        <f t="shared" ref="AP10:AP23" si="1">EXACT(K10,AO10)</f>
        <v>0</v>
      </c>
      <c r="AQ10" s="329" t="s">
        <v>84</v>
      </c>
      <c r="AT10" s="82">
        <v>0</v>
      </c>
    </row>
    <row r="11" spans="4:46" ht="21" x14ac:dyDescent="0.3">
      <c r="D11" s="88"/>
      <c r="E11" s="109">
        <v>0</v>
      </c>
      <c r="F11" s="101" t="s">
        <v>85</v>
      </c>
      <c r="G11" s="102" t="s">
        <v>83</v>
      </c>
      <c r="H11" s="103"/>
      <c r="I11" s="103"/>
      <c r="J11" s="103"/>
      <c r="K11" s="104"/>
      <c r="L11" s="277"/>
      <c r="M11" s="402"/>
      <c r="N11" s="104"/>
      <c r="O11" s="105">
        <v>45889</v>
      </c>
      <c r="P11" s="106">
        <f>+O11</f>
        <v>45889</v>
      </c>
      <c r="Q11" s="107">
        <f t="shared" si="0"/>
        <v>1</v>
      </c>
      <c r="S11" s="535"/>
      <c r="U11" s="88"/>
      <c r="V11" s="302"/>
      <c r="W11" s="303"/>
      <c r="Z11" s="303"/>
      <c r="AA11" s="303"/>
      <c r="AB11" s="303"/>
      <c r="AC11" s="303"/>
      <c r="AD11" s="303"/>
      <c r="AE11" s="303"/>
      <c r="AF11" s="304"/>
      <c r="AG11" s="89"/>
      <c r="AJ11" s="325"/>
      <c r="AK11" s="325"/>
      <c r="AL11" s="325"/>
      <c r="AM11" s="325"/>
      <c r="AO11" s="332" t="s">
        <v>84</v>
      </c>
      <c r="AP11" s="333" t="b">
        <f t="shared" si="1"/>
        <v>0</v>
      </c>
      <c r="AQ11" s="329" t="s">
        <v>84</v>
      </c>
      <c r="AT11" s="82">
        <v>0</v>
      </c>
    </row>
    <row r="12" spans="4:46" x14ac:dyDescent="0.3">
      <c r="D12" s="88"/>
      <c r="E12" s="109">
        <v>0</v>
      </c>
      <c r="F12" s="111" t="s">
        <v>86</v>
      </c>
      <c r="G12" s="112" t="s">
        <v>87</v>
      </c>
      <c r="H12" s="113"/>
      <c r="I12" s="113"/>
      <c r="J12" s="113"/>
      <c r="K12" s="114"/>
      <c r="L12" s="278"/>
      <c r="M12" s="403"/>
      <c r="N12" s="114"/>
      <c r="O12" s="115">
        <f>+P11+1</f>
        <v>45890</v>
      </c>
      <c r="P12" s="115">
        <f>+O12+7</f>
        <v>45897</v>
      </c>
      <c r="Q12" s="116">
        <f t="shared" si="0"/>
        <v>8</v>
      </c>
      <c r="S12" s="535"/>
      <c r="U12" s="88"/>
      <c r="V12" s="302"/>
      <c r="W12" s="303"/>
      <c r="Z12" s="303"/>
      <c r="AA12" s="303"/>
      <c r="AB12" s="303"/>
      <c r="AC12" s="303"/>
      <c r="AD12" s="303"/>
      <c r="AE12" s="303"/>
      <c r="AF12" s="304"/>
      <c r="AG12" s="89"/>
      <c r="AJ12" s="325"/>
      <c r="AK12" s="325"/>
      <c r="AL12" s="325"/>
      <c r="AM12" s="325"/>
      <c r="AO12" s="332" t="s">
        <v>84</v>
      </c>
      <c r="AP12" s="333" t="b">
        <f t="shared" si="1"/>
        <v>0</v>
      </c>
      <c r="AQ12" s="329" t="s">
        <v>84</v>
      </c>
      <c r="AT12" s="82">
        <v>0</v>
      </c>
    </row>
    <row r="13" spans="4:46" ht="23.4" x14ac:dyDescent="0.3">
      <c r="D13" s="88"/>
      <c r="E13" s="109">
        <v>0</v>
      </c>
      <c r="F13" s="111" t="s">
        <v>88</v>
      </c>
      <c r="G13" s="112" t="s">
        <v>89</v>
      </c>
      <c r="H13" s="113"/>
      <c r="I13" s="113"/>
      <c r="J13" s="113"/>
      <c r="K13" s="114"/>
      <c r="L13" s="278"/>
      <c r="M13" s="403"/>
      <c r="N13" s="114"/>
      <c r="O13" s="118">
        <f>+P12+5</f>
        <v>45902</v>
      </c>
      <c r="P13" s="119">
        <f>+O13</f>
        <v>45902</v>
      </c>
      <c r="Q13" s="116">
        <f t="shared" si="0"/>
        <v>1</v>
      </c>
      <c r="S13" s="535"/>
      <c r="U13" s="88"/>
      <c r="V13" s="589" t="s">
        <v>293</v>
      </c>
      <c r="W13" s="590"/>
      <c r="X13" s="590"/>
      <c r="Y13" s="590"/>
      <c r="Z13" s="590"/>
      <c r="AA13" s="590"/>
      <c r="AB13" s="590"/>
      <c r="AC13" s="591"/>
      <c r="AD13" s="131">
        <f>AD14+AD77+AD97</f>
        <v>0.99026210596302855</v>
      </c>
      <c r="AE13" s="131">
        <f>AE14+AE77+AE97</f>
        <v>-0.27140949632590838</v>
      </c>
      <c r="AF13" s="132"/>
      <c r="AG13" s="89"/>
      <c r="AJ13" s="407">
        <f>I14-J14</f>
        <v>0</v>
      </c>
      <c r="AK13" s="325"/>
      <c r="AL13" s="325"/>
      <c r="AM13" s="325"/>
      <c r="AO13" s="332" t="s">
        <v>84</v>
      </c>
      <c r="AP13" s="333" t="b">
        <f t="shared" si="1"/>
        <v>0</v>
      </c>
      <c r="AQ13" s="329" t="s">
        <v>84</v>
      </c>
      <c r="AT13" s="82">
        <v>0</v>
      </c>
    </row>
    <row r="14" spans="4:46" s="128" customFormat="1" ht="23.4" x14ac:dyDescent="0.3">
      <c r="D14" s="120"/>
      <c r="E14" s="121">
        <v>1</v>
      </c>
      <c r="F14" s="122" t="s">
        <v>16</v>
      </c>
      <c r="G14" s="123"/>
      <c r="H14" s="124">
        <f>+H31+H34+H44+H49+H52+H55+H62</f>
        <v>0.46345870409522433</v>
      </c>
      <c r="I14" s="124">
        <f>+I31+I34+I44+I49+I52+I55+I62</f>
        <v>0.46345870409522433</v>
      </c>
      <c r="J14" s="124">
        <f>+J31+J34+J44+J49+J52+J55+J62</f>
        <v>0.46345870409522433</v>
      </c>
      <c r="K14" s="254">
        <f>+K31+K34+K44+K49+K52+K55+K62</f>
        <v>316889075</v>
      </c>
      <c r="L14" s="279">
        <f>+'PPTO CONSUL - ANEXO 12'!H5-K14</f>
        <v>0</v>
      </c>
      <c r="M14" s="254">
        <f>+M31+M34+M44+M49+M52+M55+M62</f>
        <v>316889075</v>
      </c>
      <c r="N14" s="254">
        <f>+N31+N34+N44+N49+N52+N55+N62</f>
        <v>316889075</v>
      </c>
      <c r="O14" s="328">
        <f>MIN(O15:O30)</f>
        <v>45904</v>
      </c>
      <c r="P14" s="328">
        <f>MAX(P15:P30)</f>
        <v>45974</v>
      </c>
      <c r="Q14" s="127"/>
      <c r="S14" s="535"/>
      <c r="U14" s="120"/>
      <c r="V14" s="589" t="s">
        <v>294</v>
      </c>
      <c r="W14" s="590"/>
      <c r="X14" s="590"/>
      <c r="Y14" s="590"/>
      <c r="Z14" s="590"/>
      <c r="AA14" s="590"/>
      <c r="AB14" s="590"/>
      <c r="AC14" s="591"/>
      <c r="AD14" s="131">
        <f>SUM(AD15:AD72)</f>
        <v>0.46345870409522438</v>
      </c>
      <c r="AE14" s="131">
        <f>SUM(AE15:AE72)</f>
        <v>0</v>
      </c>
      <c r="AF14" s="131"/>
      <c r="AG14" s="133"/>
      <c r="AJ14" s="326"/>
      <c r="AK14" s="325"/>
      <c r="AL14" s="326"/>
      <c r="AM14" s="325"/>
      <c r="AO14" s="334">
        <v>316889075</v>
      </c>
      <c r="AP14" s="333" t="b">
        <f t="shared" si="1"/>
        <v>1</v>
      </c>
      <c r="AQ14" s="330">
        <v>316889075</v>
      </c>
      <c r="AR14" s="337">
        <f>+AO14-AQ14</f>
        <v>0</v>
      </c>
      <c r="AT14" s="128">
        <v>1</v>
      </c>
    </row>
    <row r="15" spans="4:46" x14ac:dyDescent="0.3">
      <c r="D15" s="88"/>
      <c r="E15" s="109" t="s">
        <v>90</v>
      </c>
      <c r="F15" s="134" t="s">
        <v>91</v>
      </c>
      <c r="G15" s="112" t="s">
        <v>92</v>
      </c>
      <c r="H15" s="113"/>
      <c r="I15" s="113"/>
      <c r="J15" s="113"/>
      <c r="K15" s="114"/>
      <c r="L15" s="278"/>
      <c r="M15" s="403"/>
      <c r="N15" s="114"/>
      <c r="O15" s="115">
        <f>+$P$13+2</f>
        <v>45904</v>
      </c>
      <c r="P15" s="115">
        <f>+O15+1</f>
        <v>45905</v>
      </c>
      <c r="Q15" s="116">
        <f t="shared" ref="Q15:Q72" si="2">-((_xlfn.DAYS(O15,P15)))</f>
        <v>1</v>
      </c>
      <c r="S15" s="535"/>
      <c r="U15" s="88"/>
      <c r="V15" s="341">
        <f t="shared" ref="V15:V57" si="3">O15</f>
        <v>45904</v>
      </c>
      <c r="W15" s="342">
        <f>$W$6</f>
        <v>46076</v>
      </c>
      <c r="X15" s="395">
        <f t="shared" ref="X15:X57" si="4">IF(W15-V15&gt;Q15,Q15,W15-V15)</f>
        <v>1</v>
      </c>
      <c r="Y15" s="395">
        <f t="shared" ref="Y15:Y57" si="5">IF(X15&lt;0,0,X15)</f>
        <v>1</v>
      </c>
      <c r="Z15" s="350">
        <v>45903</v>
      </c>
      <c r="AA15" s="350" t="s">
        <v>312</v>
      </c>
      <c r="AB15" s="344"/>
      <c r="AC15" s="344"/>
      <c r="AD15" s="345"/>
      <c r="AE15" s="346"/>
      <c r="AF15" s="347" t="e">
        <f>Q15-#REF!</f>
        <v>#REF!</v>
      </c>
      <c r="AG15" s="89"/>
      <c r="AJ15" s="325"/>
      <c r="AK15" s="325"/>
      <c r="AL15" s="325"/>
      <c r="AM15" s="325"/>
      <c r="AO15" s="332" t="s">
        <v>84</v>
      </c>
      <c r="AP15" s="333" t="b">
        <f t="shared" si="1"/>
        <v>0</v>
      </c>
      <c r="AQ15" s="329" t="s">
        <v>84</v>
      </c>
      <c r="AR15" s="337"/>
      <c r="AT15" s="82" t="s">
        <v>90</v>
      </c>
    </row>
    <row r="16" spans="4:46" x14ac:dyDescent="0.3">
      <c r="D16" s="88"/>
      <c r="E16" s="109" t="s">
        <v>90</v>
      </c>
      <c r="F16" s="134" t="s">
        <v>93</v>
      </c>
      <c r="G16" s="112" t="s">
        <v>94</v>
      </c>
      <c r="H16" s="113"/>
      <c r="I16" s="113"/>
      <c r="J16" s="113"/>
      <c r="K16" s="114"/>
      <c r="L16" s="278"/>
      <c r="M16" s="403"/>
      <c r="N16" s="114"/>
      <c r="O16" s="115">
        <f>+P15</f>
        <v>45905</v>
      </c>
      <c r="P16" s="115">
        <f>+O16+5</f>
        <v>45910</v>
      </c>
      <c r="Q16" s="116">
        <f t="shared" si="2"/>
        <v>5</v>
      </c>
      <c r="S16" s="535"/>
      <c r="U16" s="88"/>
      <c r="V16" s="341">
        <f t="shared" si="3"/>
        <v>45905</v>
      </c>
      <c r="W16" s="342">
        <f t="shared" ref="W16:W72" si="6">$W$6</f>
        <v>46076</v>
      </c>
      <c r="X16" s="395">
        <f t="shared" si="4"/>
        <v>5</v>
      </c>
      <c r="Y16" s="395">
        <f t="shared" si="5"/>
        <v>5</v>
      </c>
      <c r="Z16" s="350">
        <v>45908</v>
      </c>
      <c r="AA16" s="350" t="s">
        <v>319</v>
      </c>
      <c r="AB16" s="344"/>
      <c r="AC16" s="344"/>
      <c r="AD16" s="345"/>
      <c r="AE16" s="346"/>
      <c r="AF16" s="347" t="e">
        <f>Q16-#REF!</f>
        <v>#REF!</v>
      </c>
      <c r="AG16" s="89"/>
      <c r="AJ16" s="325"/>
      <c r="AK16" s="325"/>
      <c r="AL16" s="325"/>
      <c r="AM16" s="325"/>
      <c r="AO16" s="332" t="s">
        <v>84</v>
      </c>
      <c r="AP16" s="333" t="b">
        <f t="shared" si="1"/>
        <v>0</v>
      </c>
      <c r="AQ16" s="329" t="s">
        <v>84</v>
      </c>
      <c r="AR16" s="337"/>
      <c r="AT16" s="82" t="s">
        <v>90</v>
      </c>
    </row>
    <row r="17" spans="4:47" x14ac:dyDescent="0.3">
      <c r="D17" s="88"/>
      <c r="E17" s="109" t="s">
        <v>90</v>
      </c>
      <c r="F17" s="134" t="s">
        <v>95</v>
      </c>
      <c r="G17" s="112" t="s">
        <v>92</v>
      </c>
      <c r="H17" s="113"/>
      <c r="I17" s="113"/>
      <c r="J17" s="113"/>
      <c r="K17" s="114"/>
      <c r="L17" s="278"/>
      <c r="M17" s="403"/>
      <c r="N17" s="114"/>
      <c r="O17" s="115">
        <f>+P16</f>
        <v>45910</v>
      </c>
      <c r="P17" s="115">
        <f>+O17+4</f>
        <v>45914</v>
      </c>
      <c r="Q17" s="116">
        <f t="shared" si="2"/>
        <v>4</v>
      </c>
      <c r="S17" s="535"/>
      <c r="U17" s="88"/>
      <c r="V17" s="341">
        <f t="shared" si="3"/>
        <v>45910</v>
      </c>
      <c r="W17" s="342">
        <f t="shared" si="6"/>
        <v>46076</v>
      </c>
      <c r="X17" s="395">
        <f t="shared" si="4"/>
        <v>4</v>
      </c>
      <c r="Y17" s="395">
        <f t="shared" si="5"/>
        <v>4</v>
      </c>
      <c r="Z17" s="350">
        <v>45918</v>
      </c>
      <c r="AA17" s="350" t="s">
        <v>315</v>
      </c>
      <c r="AB17" s="344"/>
      <c r="AC17" s="344"/>
      <c r="AD17" s="345"/>
      <c r="AE17" s="346"/>
      <c r="AF17" s="347" t="e">
        <f>Q17-#REF!</f>
        <v>#REF!</v>
      </c>
      <c r="AG17" s="89"/>
      <c r="AJ17" s="325"/>
      <c r="AK17" s="325"/>
      <c r="AL17" s="325"/>
      <c r="AM17" s="325"/>
      <c r="AO17" s="332" t="s">
        <v>84</v>
      </c>
      <c r="AP17" s="333" t="b">
        <f t="shared" si="1"/>
        <v>0</v>
      </c>
      <c r="AQ17" s="329" t="s">
        <v>84</v>
      </c>
      <c r="AR17" s="337"/>
      <c r="AT17" s="82" t="s">
        <v>90</v>
      </c>
    </row>
    <row r="18" spans="4:47" x14ac:dyDescent="0.3">
      <c r="D18" s="88"/>
      <c r="E18" s="109" t="s">
        <v>90</v>
      </c>
      <c r="F18" s="134" t="s">
        <v>96</v>
      </c>
      <c r="G18" s="112" t="s">
        <v>92</v>
      </c>
      <c r="H18" s="113"/>
      <c r="I18" s="113"/>
      <c r="J18" s="113"/>
      <c r="K18" s="114"/>
      <c r="L18" s="278"/>
      <c r="M18" s="403"/>
      <c r="N18" s="114"/>
      <c r="O18" s="115">
        <f>+$P$13+2</f>
        <v>45904</v>
      </c>
      <c r="P18" s="115">
        <f>+O18+1</f>
        <v>45905</v>
      </c>
      <c r="Q18" s="116">
        <f t="shared" si="2"/>
        <v>1</v>
      </c>
      <c r="S18" s="535"/>
      <c r="U18" s="88"/>
      <c r="V18" s="341">
        <f t="shared" si="3"/>
        <v>45904</v>
      </c>
      <c r="W18" s="342">
        <f t="shared" si="6"/>
        <v>46076</v>
      </c>
      <c r="X18" s="395">
        <f t="shared" si="4"/>
        <v>1</v>
      </c>
      <c r="Y18" s="395">
        <f t="shared" si="5"/>
        <v>1</v>
      </c>
      <c r="Z18" s="350">
        <v>45903</v>
      </c>
      <c r="AA18" s="350" t="s">
        <v>312</v>
      </c>
      <c r="AB18" s="344"/>
      <c r="AC18" s="344"/>
      <c r="AD18" s="345"/>
      <c r="AE18" s="346"/>
      <c r="AF18" s="347" t="e">
        <f>Q18-#REF!</f>
        <v>#REF!</v>
      </c>
      <c r="AG18" s="89"/>
      <c r="AJ18" s="325"/>
      <c r="AK18" s="325"/>
      <c r="AL18" s="325"/>
      <c r="AM18" s="325"/>
      <c r="AO18" s="332" t="s">
        <v>84</v>
      </c>
      <c r="AP18" s="333" t="b">
        <f t="shared" si="1"/>
        <v>0</v>
      </c>
      <c r="AQ18" s="329" t="s">
        <v>84</v>
      </c>
      <c r="AR18" s="337"/>
      <c r="AT18" s="82" t="s">
        <v>90</v>
      </c>
    </row>
    <row r="19" spans="4:47" x14ac:dyDescent="0.3">
      <c r="D19" s="88"/>
      <c r="E19" s="109" t="s">
        <v>90</v>
      </c>
      <c r="F19" s="134" t="s">
        <v>97</v>
      </c>
      <c r="G19" s="112" t="s">
        <v>94</v>
      </c>
      <c r="H19" s="113"/>
      <c r="I19" s="113"/>
      <c r="J19" s="113"/>
      <c r="K19" s="114"/>
      <c r="L19" s="278"/>
      <c r="M19" s="403"/>
      <c r="N19" s="114"/>
      <c r="O19" s="115">
        <f>+O63-5</f>
        <v>45964</v>
      </c>
      <c r="P19" s="406">
        <f>+O19+5</f>
        <v>45969</v>
      </c>
      <c r="Q19" s="116">
        <f t="shared" si="2"/>
        <v>5</v>
      </c>
      <c r="S19" s="535"/>
      <c r="U19" s="88"/>
      <c r="V19" s="341">
        <f t="shared" si="3"/>
        <v>45964</v>
      </c>
      <c r="W19" s="342">
        <f t="shared" si="6"/>
        <v>46076</v>
      </c>
      <c r="X19" s="395">
        <f t="shared" si="4"/>
        <v>5</v>
      </c>
      <c r="Y19" s="395">
        <f t="shared" si="5"/>
        <v>5</v>
      </c>
      <c r="Z19" s="350">
        <v>45908</v>
      </c>
      <c r="AA19" s="350" t="s">
        <v>319</v>
      </c>
      <c r="AB19" s="344"/>
      <c r="AC19" s="344"/>
      <c r="AD19" s="345"/>
      <c r="AE19" s="346"/>
      <c r="AF19" s="347" t="e">
        <f>Q19-#REF!</f>
        <v>#REF!</v>
      </c>
      <c r="AG19" s="89"/>
      <c r="AJ19" s="325"/>
      <c r="AK19" s="325"/>
      <c r="AL19" s="325"/>
      <c r="AM19" s="325"/>
      <c r="AO19" s="332" t="s">
        <v>84</v>
      </c>
      <c r="AP19" s="333" t="b">
        <f t="shared" si="1"/>
        <v>0</v>
      </c>
      <c r="AQ19" s="329" t="s">
        <v>84</v>
      </c>
      <c r="AR19" s="337"/>
      <c r="AT19" s="82" t="s">
        <v>90</v>
      </c>
    </row>
    <row r="20" spans="4:47" x14ac:dyDescent="0.3">
      <c r="D20" s="88"/>
      <c r="E20" s="109" t="s">
        <v>90</v>
      </c>
      <c r="F20" s="134" t="s">
        <v>317</v>
      </c>
      <c r="G20" s="112" t="s">
        <v>92</v>
      </c>
      <c r="H20" s="113"/>
      <c r="I20" s="113"/>
      <c r="J20" s="113"/>
      <c r="K20" s="114"/>
      <c r="L20" s="278"/>
      <c r="M20" s="403"/>
      <c r="N20" s="114"/>
      <c r="O20" s="115">
        <f>+P19+1</f>
        <v>45970</v>
      </c>
      <c r="P20" s="406">
        <f>+O20+4</f>
        <v>45974</v>
      </c>
      <c r="Q20" s="116">
        <f t="shared" si="2"/>
        <v>4</v>
      </c>
      <c r="S20" s="535"/>
      <c r="U20" s="88"/>
      <c r="V20" s="341">
        <f t="shared" si="3"/>
        <v>45970</v>
      </c>
      <c r="W20" s="342">
        <f t="shared" si="6"/>
        <v>46076</v>
      </c>
      <c r="X20" s="395">
        <f t="shared" si="4"/>
        <v>4</v>
      </c>
      <c r="Y20" s="395">
        <f t="shared" si="5"/>
        <v>4</v>
      </c>
      <c r="Z20" s="350"/>
      <c r="AA20" s="350" t="s">
        <v>316</v>
      </c>
      <c r="AB20" s="344"/>
      <c r="AC20" s="344"/>
      <c r="AD20" s="345"/>
      <c r="AE20" s="346"/>
      <c r="AF20" s="347" t="e">
        <f>Q20-#REF!</f>
        <v>#REF!</v>
      </c>
      <c r="AG20" s="89"/>
      <c r="AJ20" s="325"/>
      <c r="AK20" s="325"/>
      <c r="AL20" s="325"/>
      <c r="AM20" s="325"/>
      <c r="AO20" s="332" t="s">
        <v>84</v>
      </c>
      <c r="AP20" s="333" t="b">
        <f t="shared" si="1"/>
        <v>0</v>
      </c>
      <c r="AQ20" s="329" t="s">
        <v>84</v>
      </c>
      <c r="AR20" s="337"/>
      <c r="AT20" s="82" t="s">
        <v>90</v>
      </c>
    </row>
    <row r="21" spans="4:47" x14ac:dyDescent="0.3">
      <c r="D21" s="88"/>
      <c r="E21" s="109" t="s">
        <v>90</v>
      </c>
      <c r="F21" s="134" t="s">
        <v>99</v>
      </c>
      <c r="G21" s="112" t="s">
        <v>92</v>
      </c>
      <c r="H21" s="113"/>
      <c r="I21" s="113"/>
      <c r="J21" s="113"/>
      <c r="K21" s="114"/>
      <c r="L21" s="278"/>
      <c r="M21" s="403"/>
      <c r="N21" s="114"/>
      <c r="O21" s="115">
        <f>+$P$13+2</f>
        <v>45904</v>
      </c>
      <c r="P21" s="115">
        <f>+O21+1</f>
        <v>45905</v>
      </c>
      <c r="Q21" s="116">
        <f t="shared" si="2"/>
        <v>1</v>
      </c>
      <c r="S21" s="535"/>
      <c r="U21" s="88"/>
      <c r="V21" s="341">
        <f t="shared" si="3"/>
        <v>45904</v>
      </c>
      <c r="W21" s="342">
        <f t="shared" si="6"/>
        <v>46076</v>
      </c>
      <c r="X21" s="395">
        <f t="shared" si="4"/>
        <v>1</v>
      </c>
      <c r="Y21" s="395">
        <f t="shared" si="5"/>
        <v>1</v>
      </c>
      <c r="Z21" s="350">
        <v>45903</v>
      </c>
      <c r="AA21" s="350" t="s">
        <v>312</v>
      </c>
      <c r="AB21" s="344"/>
      <c r="AC21" s="344"/>
      <c r="AD21" s="345"/>
      <c r="AE21" s="346"/>
      <c r="AF21" s="347" t="e">
        <f>Q21-#REF!</f>
        <v>#REF!</v>
      </c>
      <c r="AG21" s="89"/>
      <c r="AJ21" s="325"/>
      <c r="AK21" s="325"/>
      <c r="AL21" s="325"/>
      <c r="AM21" s="325"/>
      <c r="AO21" s="332" t="s">
        <v>84</v>
      </c>
      <c r="AP21" s="333" t="b">
        <f t="shared" si="1"/>
        <v>0</v>
      </c>
      <c r="AQ21" s="329" t="s">
        <v>84</v>
      </c>
      <c r="AR21" s="337"/>
      <c r="AT21" s="82" t="s">
        <v>90</v>
      </c>
    </row>
    <row r="22" spans="4:47" x14ac:dyDescent="0.3">
      <c r="D22" s="88"/>
      <c r="E22" s="109" t="s">
        <v>90</v>
      </c>
      <c r="F22" s="134" t="s">
        <v>100</v>
      </c>
      <c r="G22" s="112" t="s">
        <v>94</v>
      </c>
      <c r="H22" s="113"/>
      <c r="I22" s="113"/>
      <c r="J22" s="113"/>
      <c r="K22" s="114"/>
      <c r="L22" s="278"/>
      <c r="M22" s="403"/>
      <c r="N22" s="114"/>
      <c r="O22" s="115">
        <f>+P21</f>
        <v>45905</v>
      </c>
      <c r="P22" s="115">
        <f>+O22+11</f>
        <v>45916</v>
      </c>
      <c r="Q22" s="116">
        <f t="shared" si="2"/>
        <v>11</v>
      </c>
      <c r="S22" s="535"/>
      <c r="U22" s="88"/>
      <c r="V22" s="341">
        <f t="shared" si="3"/>
        <v>45905</v>
      </c>
      <c r="W22" s="342">
        <f t="shared" si="6"/>
        <v>46076</v>
      </c>
      <c r="X22" s="395">
        <f t="shared" si="4"/>
        <v>11</v>
      </c>
      <c r="Y22" s="395">
        <f t="shared" si="5"/>
        <v>11</v>
      </c>
      <c r="Z22" s="350">
        <v>45917</v>
      </c>
      <c r="AA22" s="350" t="s">
        <v>318</v>
      </c>
      <c r="AB22" s="344"/>
      <c r="AC22" s="344"/>
      <c r="AD22" s="345"/>
      <c r="AE22" s="346"/>
      <c r="AF22" s="347" t="e">
        <f>Q22-#REF!</f>
        <v>#REF!</v>
      </c>
      <c r="AG22" s="89"/>
      <c r="AJ22" s="325"/>
      <c r="AK22" s="325"/>
      <c r="AL22" s="325"/>
      <c r="AM22" s="325"/>
      <c r="AO22" s="332" t="s">
        <v>84</v>
      </c>
      <c r="AP22" s="333" t="b">
        <f t="shared" si="1"/>
        <v>0</v>
      </c>
      <c r="AQ22" s="329" t="s">
        <v>84</v>
      </c>
      <c r="AR22" s="337"/>
      <c r="AT22" s="82" t="s">
        <v>90</v>
      </c>
    </row>
    <row r="23" spans="4:47" x14ac:dyDescent="0.3">
      <c r="D23" s="88"/>
      <c r="E23" s="109" t="s">
        <v>90</v>
      </c>
      <c r="F23" s="134" t="s">
        <v>101</v>
      </c>
      <c r="G23" s="112" t="s">
        <v>92</v>
      </c>
      <c r="H23" s="113"/>
      <c r="I23" s="113"/>
      <c r="J23" s="113"/>
      <c r="K23" s="114"/>
      <c r="L23" s="278"/>
      <c r="M23" s="403"/>
      <c r="N23" s="114"/>
      <c r="O23" s="115">
        <f>+P22</f>
        <v>45916</v>
      </c>
      <c r="P23" s="115">
        <f>+O23+4</f>
        <v>45920</v>
      </c>
      <c r="Q23" s="116">
        <f t="shared" si="2"/>
        <v>4</v>
      </c>
      <c r="S23" s="535"/>
      <c r="U23" s="88"/>
      <c r="V23" s="341">
        <f t="shared" si="3"/>
        <v>45916</v>
      </c>
      <c r="W23" s="342">
        <f t="shared" si="6"/>
        <v>46076</v>
      </c>
      <c r="X23" s="395">
        <f t="shared" si="4"/>
        <v>4</v>
      </c>
      <c r="Y23" s="395">
        <f t="shared" si="5"/>
        <v>4</v>
      </c>
      <c r="Z23" s="350">
        <v>45918</v>
      </c>
      <c r="AA23" s="350" t="s">
        <v>315</v>
      </c>
      <c r="AB23" s="344"/>
      <c r="AC23" s="344"/>
      <c r="AD23" s="345"/>
      <c r="AE23" s="346"/>
      <c r="AF23" s="347" t="e">
        <f>Q23-#REF!</f>
        <v>#REF!</v>
      </c>
      <c r="AG23" s="89"/>
      <c r="AJ23" s="325"/>
      <c r="AK23" s="325"/>
      <c r="AL23" s="325"/>
      <c r="AM23" s="325"/>
      <c r="AO23" s="332" t="s">
        <v>84</v>
      </c>
      <c r="AP23" s="333" t="b">
        <f t="shared" si="1"/>
        <v>0</v>
      </c>
      <c r="AQ23" s="329" t="s">
        <v>84</v>
      </c>
      <c r="AR23" s="337"/>
      <c r="AT23" s="82" t="s">
        <v>90</v>
      </c>
    </row>
    <row r="24" spans="4:47" x14ac:dyDescent="0.3">
      <c r="D24" s="88"/>
      <c r="E24" s="109" t="s">
        <v>90</v>
      </c>
      <c r="F24" s="134" t="s">
        <v>306</v>
      </c>
      <c r="G24" s="112" t="s">
        <v>94</v>
      </c>
      <c r="H24" s="113"/>
      <c r="I24" s="113"/>
      <c r="J24" s="113"/>
      <c r="K24" s="114"/>
      <c r="L24" s="278"/>
      <c r="M24" s="403"/>
      <c r="N24" s="114"/>
      <c r="O24" s="115">
        <f>+P23+3</f>
        <v>45923</v>
      </c>
      <c r="P24" s="115">
        <f>+O24+2</f>
        <v>45925</v>
      </c>
      <c r="Q24" s="116">
        <f t="shared" si="2"/>
        <v>2</v>
      </c>
      <c r="S24" s="535"/>
      <c r="U24" s="88"/>
      <c r="V24" s="341">
        <f t="shared" si="3"/>
        <v>45923</v>
      </c>
      <c r="W24" s="342">
        <f t="shared" si="6"/>
        <v>46076</v>
      </c>
      <c r="X24" s="395">
        <f t="shared" si="4"/>
        <v>2</v>
      </c>
      <c r="Y24" s="395">
        <f t="shared" si="5"/>
        <v>2</v>
      </c>
      <c r="Z24" s="350">
        <v>45925</v>
      </c>
      <c r="AA24" s="350"/>
      <c r="AB24" s="344"/>
      <c r="AC24" s="344"/>
      <c r="AD24" s="345"/>
      <c r="AE24" s="346"/>
      <c r="AF24" s="347" t="e">
        <f>Q24-#REF!</f>
        <v>#REF!</v>
      </c>
      <c r="AG24" s="89"/>
      <c r="AJ24" s="325"/>
      <c r="AK24" s="325"/>
      <c r="AL24" s="325"/>
      <c r="AM24" s="325"/>
      <c r="AO24" s="332"/>
      <c r="AP24" s="333"/>
      <c r="AQ24" s="329"/>
      <c r="AR24" s="337"/>
      <c r="AT24" s="82" t="s">
        <v>90</v>
      </c>
    </row>
    <row r="25" spans="4:47" x14ac:dyDescent="0.3">
      <c r="D25" s="88"/>
      <c r="E25" s="109" t="s">
        <v>90</v>
      </c>
      <c r="F25" s="134" t="s">
        <v>102</v>
      </c>
      <c r="G25" s="112" t="s">
        <v>92</v>
      </c>
      <c r="H25" s="113"/>
      <c r="I25" s="113"/>
      <c r="J25" s="113"/>
      <c r="K25" s="114"/>
      <c r="L25" s="278"/>
      <c r="M25" s="403"/>
      <c r="N25" s="114"/>
      <c r="O25" s="115">
        <f>+$P$13+2</f>
        <v>45904</v>
      </c>
      <c r="P25" s="115">
        <f>+O25+1</f>
        <v>45905</v>
      </c>
      <c r="Q25" s="116">
        <f t="shared" si="2"/>
        <v>1</v>
      </c>
      <c r="S25" s="535"/>
      <c r="U25" s="88"/>
      <c r="V25" s="341">
        <f t="shared" si="3"/>
        <v>45904</v>
      </c>
      <c r="W25" s="342">
        <f t="shared" si="6"/>
        <v>46076</v>
      </c>
      <c r="X25" s="395">
        <f t="shared" si="4"/>
        <v>1</v>
      </c>
      <c r="Y25" s="395">
        <f t="shared" si="5"/>
        <v>1</v>
      </c>
      <c r="Z25" s="350">
        <v>45903</v>
      </c>
      <c r="AA25" s="350" t="s">
        <v>312</v>
      </c>
      <c r="AB25" s="344"/>
      <c r="AC25" s="344"/>
      <c r="AD25" s="345"/>
      <c r="AE25" s="346"/>
      <c r="AF25" s="347" t="e">
        <f>Q25-#REF!</f>
        <v>#REF!</v>
      </c>
      <c r="AG25" s="89"/>
      <c r="AJ25" s="325"/>
      <c r="AK25" s="325"/>
      <c r="AL25" s="325"/>
      <c r="AM25" s="325"/>
      <c r="AO25" s="332" t="s">
        <v>84</v>
      </c>
      <c r="AP25" s="333" t="b">
        <f t="shared" ref="AP25:AP88" si="7">EXACT(K25,AO25)</f>
        <v>0</v>
      </c>
      <c r="AQ25" s="329" t="s">
        <v>84</v>
      </c>
      <c r="AR25" s="337"/>
      <c r="AT25" s="82" t="s">
        <v>90</v>
      </c>
    </row>
    <row r="26" spans="4:47" x14ac:dyDescent="0.3">
      <c r="D26" s="88"/>
      <c r="E26" s="109" t="s">
        <v>90</v>
      </c>
      <c r="F26" s="134" t="s">
        <v>103</v>
      </c>
      <c r="G26" s="112" t="s">
        <v>94</v>
      </c>
      <c r="H26" s="113"/>
      <c r="I26" s="113"/>
      <c r="J26" s="113"/>
      <c r="K26" s="114"/>
      <c r="L26" s="278"/>
      <c r="M26" s="403"/>
      <c r="N26" s="114"/>
      <c r="O26" s="115">
        <f>+P25</f>
        <v>45905</v>
      </c>
      <c r="P26" s="115">
        <f>+O26+5</f>
        <v>45910</v>
      </c>
      <c r="Q26" s="116">
        <f t="shared" si="2"/>
        <v>5</v>
      </c>
      <c r="S26" s="535"/>
      <c r="U26" s="88"/>
      <c r="V26" s="341">
        <f t="shared" si="3"/>
        <v>45905</v>
      </c>
      <c r="W26" s="342">
        <f t="shared" si="6"/>
        <v>46076</v>
      </c>
      <c r="X26" s="395">
        <f t="shared" si="4"/>
        <v>5</v>
      </c>
      <c r="Y26" s="395">
        <f t="shared" si="5"/>
        <v>5</v>
      </c>
      <c r="Z26" s="350">
        <v>45908</v>
      </c>
      <c r="AA26" s="350" t="s">
        <v>319</v>
      </c>
      <c r="AB26" s="344"/>
      <c r="AC26" s="344"/>
      <c r="AD26" s="345"/>
      <c r="AE26" s="346"/>
      <c r="AF26" s="347" t="e">
        <f>Q26-#REF!</f>
        <v>#REF!</v>
      </c>
      <c r="AG26" s="89"/>
      <c r="AJ26" s="325"/>
      <c r="AK26" s="325"/>
      <c r="AL26" s="325"/>
      <c r="AM26" s="325"/>
      <c r="AO26" s="332" t="s">
        <v>84</v>
      </c>
      <c r="AP26" s="333" t="b">
        <f t="shared" si="7"/>
        <v>0</v>
      </c>
      <c r="AQ26" s="329" t="s">
        <v>84</v>
      </c>
      <c r="AR26" s="337"/>
      <c r="AT26" s="82" t="s">
        <v>90</v>
      </c>
    </row>
    <row r="27" spans="4:47" x14ac:dyDescent="0.3">
      <c r="D27" s="88"/>
      <c r="E27" s="109" t="s">
        <v>90</v>
      </c>
      <c r="F27" s="134" t="s">
        <v>104</v>
      </c>
      <c r="G27" s="112" t="s">
        <v>92</v>
      </c>
      <c r="H27" s="113"/>
      <c r="I27" s="113"/>
      <c r="J27" s="113"/>
      <c r="K27" s="114"/>
      <c r="L27" s="278"/>
      <c r="M27" s="403"/>
      <c r="N27" s="114"/>
      <c r="O27" s="115">
        <f>+P26</f>
        <v>45910</v>
      </c>
      <c r="P27" s="115">
        <f>+O27+4</f>
        <v>45914</v>
      </c>
      <c r="Q27" s="116">
        <f t="shared" si="2"/>
        <v>4</v>
      </c>
      <c r="S27" s="535"/>
      <c r="U27" s="88"/>
      <c r="V27" s="341">
        <f t="shared" si="3"/>
        <v>45910</v>
      </c>
      <c r="W27" s="342">
        <f t="shared" si="6"/>
        <v>46076</v>
      </c>
      <c r="X27" s="395">
        <f t="shared" si="4"/>
        <v>4</v>
      </c>
      <c r="Y27" s="395">
        <f t="shared" si="5"/>
        <v>4</v>
      </c>
      <c r="Z27" s="350">
        <v>45918</v>
      </c>
      <c r="AA27" s="350" t="s">
        <v>315</v>
      </c>
      <c r="AB27" s="344"/>
      <c r="AC27" s="344"/>
      <c r="AD27" s="345"/>
      <c r="AE27" s="346"/>
      <c r="AF27" s="347" t="e">
        <f>Q27-#REF!</f>
        <v>#REF!</v>
      </c>
      <c r="AG27" s="89"/>
      <c r="AJ27" s="325"/>
      <c r="AK27" s="325"/>
      <c r="AL27" s="325"/>
      <c r="AM27" s="325"/>
      <c r="AO27" s="332" t="s">
        <v>84</v>
      </c>
      <c r="AP27" s="333" t="b">
        <f t="shared" si="7"/>
        <v>0</v>
      </c>
      <c r="AQ27" s="329" t="s">
        <v>84</v>
      </c>
      <c r="AR27" s="337"/>
      <c r="AT27" s="82" t="s">
        <v>90</v>
      </c>
    </row>
    <row r="28" spans="4:47" ht="29.25" customHeight="1" x14ac:dyDescent="0.3">
      <c r="D28" s="88"/>
      <c r="E28" s="109" t="s">
        <v>90</v>
      </c>
      <c r="F28" s="134" t="s">
        <v>105</v>
      </c>
      <c r="G28" s="112" t="s">
        <v>92</v>
      </c>
      <c r="H28" s="113"/>
      <c r="I28" s="113"/>
      <c r="J28" s="113"/>
      <c r="K28" s="114"/>
      <c r="L28" s="278"/>
      <c r="M28" s="403"/>
      <c r="N28" s="114"/>
      <c r="O28" s="115">
        <f>+P27+1</f>
        <v>45915</v>
      </c>
      <c r="P28" s="115">
        <f>+O28+1</f>
        <v>45916</v>
      </c>
      <c r="Q28" s="116">
        <f t="shared" si="2"/>
        <v>1</v>
      </c>
      <c r="S28" s="535"/>
      <c r="U28" s="88"/>
      <c r="V28" s="341">
        <f t="shared" si="3"/>
        <v>45915</v>
      </c>
      <c r="W28" s="342">
        <f t="shared" si="6"/>
        <v>46076</v>
      </c>
      <c r="X28" s="395">
        <f t="shared" si="4"/>
        <v>1</v>
      </c>
      <c r="Y28" s="395">
        <f t="shared" si="5"/>
        <v>1</v>
      </c>
      <c r="Z28" s="350">
        <v>45903</v>
      </c>
      <c r="AA28" s="350" t="s">
        <v>312</v>
      </c>
      <c r="AB28" s="344"/>
      <c r="AC28" s="344"/>
      <c r="AD28" s="345"/>
      <c r="AE28" s="346"/>
      <c r="AF28" s="347" t="e">
        <f>Q28-#REF!</f>
        <v>#REF!</v>
      </c>
      <c r="AG28" s="89"/>
      <c r="AJ28" s="325"/>
      <c r="AK28" s="325"/>
      <c r="AL28" s="325"/>
      <c r="AM28" s="325"/>
      <c r="AO28" s="332" t="s">
        <v>84</v>
      </c>
      <c r="AP28" s="333" t="b">
        <f t="shared" si="7"/>
        <v>0</v>
      </c>
      <c r="AQ28" s="329" t="s">
        <v>84</v>
      </c>
      <c r="AR28" s="337"/>
      <c r="AT28" s="82" t="s">
        <v>90</v>
      </c>
    </row>
    <row r="29" spans="4:47" x14ac:dyDescent="0.3">
      <c r="D29" s="88"/>
      <c r="E29" s="109" t="s">
        <v>90</v>
      </c>
      <c r="F29" s="134" t="s">
        <v>106</v>
      </c>
      <c r="G29" s="112" t="s">
        <v>94</v>
      </c>
      <c r="H29" s="113"/>
      <c r="I29" s="113"/>
      <c r="J29" s="113"/>
      <c r="K29" s="114"/>
      <c r="L29" s="278"/>
      <c r="M29" s="403"/>
      <c r="N29" s="114"/>
      <c r="O29" s="115">
        <f>+P28</f>
        <v>45916</v>
      </c>
      <c r="P29" s="115">
        <f>+O29+5</f>
        <v>45921</v>
      </c>
      <c r="Q29" s="116">
        <f t="shared" si="2"/>
        <v>5</v>
      </c>
      <c r="S29" s="535"/>
      <c r="U29" s="88"/>
      <c r="V29" s="341">
        <f t="shared" si="3"/>
        <v>45916</v>
      </c>
      <c r="W29" s="342">
        <f t="shared" si="6"/>
        <v>46076</v>
      </c>
      <c r="X29" s="395">
        <f t="shared" si="4"/>
        <v>5</v>
      </c>
      <c r="Y29" s="395">
        <f t="shared" si="5"/>
        <v>5</v>
      </c>
      <c r="Z29" s="350">
        <v>45937</v>
      </c>
      <c r="AA29" s="350" t="s">
        <v>359</v>
      </c>
      <c r="AB29" s="344"/>
      <c r="AC29" s="344"/>
      <c r="AD29" s="345"/>
      <c r="AE29" s="346"/>
      <c r="AF29" s="347" t="e">
        <f>Q29-#REF!</f>
        <v>#REF!</v>
      </c>
      <c r="AG29" s="89"/>
      <c r="AJ29" s="325"/>
      <c r="AK29" s="325"/>
      <c r="AL29" s="325"/>
      <c r="AM29" s="325"/>
      <c r="AO29" s="332" t="s">
        <v>84</v>
      </c>
      <c r="AP29" s="333" t="b">
        <f t="shared" si="7"/>
        <v>0</v>
      </c>
      <c r="AQ29" s="329" t="s">
        <v>84</v>
      </c>
      <c r="AR29" s="337"/>
      <c r="AT29" s="82" t="s">
        <v>90</v>
      </c>
    </row>
    <row r="30" spans="4:47" x14ac:dyDescent="0.3">
      <c r="D30" s="88"/>
      <c r="E30" s="109" t="s">
        <v>90</v>
      </c>
      <c r="F30" s="134" t="s">
        <v>107</v>
      </c>
      <c r="G30" s="112" t="s">
        <v>92</v>
      </c>
      <c r="H30" s="113"/>
      <c r="I30" s="113"/>
      <c r="J30" s="113"/>
      <c r="K30" s="114"/>
      <c r="L30" s="278"/>
      <c r="M30" s="403"/>
      <c r="N30" s="114"/>
      <c r="O30" s="115">
        <f>+P29</f>
        <v>45921</v>
      </c>
      <c r="P30" s="115">
        <f>+O30+4</f>
        <v>45925</v>
      </c>
      <c r="Q30" s="116">
        <f t="shared" si="2"/>
        <v>4</v>
      </c>
      <c r="S30" s="535"/>
      <c r="U30" s="88"/>
      <c r="V30" s="341">
        <f t="shared" si="3"/>
        <v>45921</v>
      </c>
      <c r="W30" s="342">
        <f t="shared" si="6"/>
        <v>46076</v>
      </c>
      <c r="X30" s="395">
        <f t="shared" si="4"/>
        <v>4</v>
      </c>
      <c r="Y30" s="395">
        <f t="shared" si="5"/>
        <v>4</v>
      </c>
      <c r="Z30" s="350">
        <v>45925</v>
      </c>
      <c r="AA30" s="350"/>
      <c r="AB30" s="344"/>
      <c r="AC30" s="344"/>
      <c r="AD30" s="345"/>
      <c r="AE30" s="346"/>
      <c r="AF30" s="347" t="e">
        <f>Q30-#REF!</f>
        <v>#REF!</v>
      </c>
      <c r="AG30" s="89"/>
      <c r="AJ30" s="325"/>
      <c r="AK30" s="325"/>
      <c r="AL30" s="325"/>
      <c r="AM30" s="325"/>
      <c r="AO30" s="332" t="s">
        <v>84</v>
      </c>
      <c r="AP30" s="333" t="b">
        <f t="shared" si="7"/>
        <v>0</v>
      </c>
      <c r="AQ30" s="329" t="s">
        <v>84</v>
      </c>
      <c r="AR30" s="337"/>
    </row>
    <row r="31" spans="4:47" x14ac:dyDescent="0.3">
      <c r="D31" s="88"/>
      <c r="E31" s="142">
        <v>1.01</v>
      </c>
      <c r="F31" s="143" t="s">
        <v>17</v>
      </c>
      <c r="G31" s="144" t="s">
        <v>94</v>
      </c>
      <c r="H31" s="145">
        <f>+'PPTO CONSUL - ANEXO 12'!D6</f>
        <v>3.3796670025262855E-2</v>
      </c>
      <c r="I31" s="145">
        <f>+AD31</f>
        <v>3.3796670025262855E-2</v>
      </c>
      <c r="J31" s="383">
        <f>H31*1</f>
        <v>3.3796670025262855E-2</v>
      </c>
      <c r="K31" s="253">
        <f>ROUND(($G$7*H31),0)</f>
        <v>23108414</v>
      </c>
      <c r="L31" s="280">
        <f>'PPTO CONSUL - ANEXO 12'!H6-K31</f>
        <v>0</v>
      </c>
      <c r="M31" s="253">
        <f>ROUND(($G$7*I31),0)</f>
        <v>23108414</v>
      </c>
      <c r="N31" s="253">
        <f>ROUND(($G$7*J31),0)</f>
        <v>23108414</v>
      </c>
      <c r="O31" s="147">
        <f>MIN(O32:O33)</f>
        <v>45915</v>
      </c>
      <c r="P31" s="406">
        <f>MAX(P32:P33)</f>
        <v>45931</v>
      </c>
      <c r="Q31" s="148">
        <f t="shared" si="2"/>
        <v>16</v>
      </c>
      <c r="S31" s="535"/>
      <c r="U31" s="88"/>
      <c r="V31" s="135">
        <f t="shared" si="3"/>
        <v>45915</v>
      </c>
      <c r="W31" s="136">
        <f>$W$6</f>
        <v>46076</v>
      </c>
      <c r="X31" s="395">
        <f t="shared" si="4"/>
        <v>16</v>
      </c>
      <c r="Y31" s="395">
        <f t="shared" si="5"/>
        <v>16</v>
      </c>
      <c r="Z31" s="524">
        <v>45925</v>
      </c>
      <c r="AA31" s="524" t="s">
        <v>360</v>
      </c>
      <c r="AB31" s="391">
        <f>IF(Z31=0,Y31,Z31-V31)</f>
        <v>10</v>
      </c>
      <c r="AC31" s="138">
        <f>Q31-AB31</f>
        <v>6</v>
      </c>
      <c r="AD31" s="139">
        <f>(H31/Q31)*Y31</f>
        <v>3.3796670025262855E-2</v>
      </c>
      <c r="AE31" s="140">
        <f>J31-AD31</f>
        <v>0</v>
      </c>
      <c r="AF31" s="141" t="e">
        <f>Q31-#REF!</f>
        <v>#REF!</v>
      </c>
      <c r="AG31" s="89"/>
      <c r="AJ31" s="140">
        <f>(H31/Q31)*Q31</f>
        <v>3.3796670025262855E-2</v>
      </c>
      <c r="AK31" s="390"/>
      <c r="AL31" s="325"/>
      <c r="AM31" s="325"/>
      <c r="AO31" s="332">
        <v>23108414</v>
      </c>
      <c r="AP31" s="333" t="b">
        <f t="shared" si="7"/>
        <v>1</v>
      </c>
      <c r="AQ31" s="329">
        <v>23108414</v>
      </c>
      <c r="AR31" s="337">
        <f t="shared" ref="AR31:AR70" si="8">+AO31-AQ31</f>
        <v>0</v>
      </c>
      <c r="AT31" s="82">
        <v>1.01</v>
      </c>
      <c r="AU31" s="82" t="b">
        <f t="shared" ref="AU31:AU94" si="9">EXACT(AT31,E31)</f>
        <v>1</v>
      </c>
    </row>
    <row r="32" spans="4:47" x14ac:dyDescent="0.3">
      <c r="D32" s="88"/>
      <c r="E32" s="109" t="s">
        <v>108</v>
      </c>
      <c r="F32" s="134" t="s">
        <v>109</v>
      </c>
      <c r="G32" s="112" t="s">
        <v>94</v>
      </c>
      <c r="H32" s="149"/>
      <c r="I32" s="149"/>
      <c r="J32" s="381"/>
      <c r="K32" s="114"/>
      <c r="L32" s="278"/>
      <c r="M32" s="403"/>
      <c r="N32" s="114"/>
      <c r="O32" s="115">
        <f>+P13+13</f>
        <v>45915</v>
      </c>
      <c r="P32" s="115">
        <f>+O32+10</f>
        <v>45925</v>
      </c>
      <c r="Q32" s="150">
        <f t="shared" si="2"/>
        <v>10</v>
      </c>
      <c r="S32" s="535"/>
      <c r="U32" s="88"/>
      <c r="V32" s="341">
        <f t="shared" si="3"/>
        <v>45915</v>
      </c>
      <c r="W32" s="342">
        <f t="shared" si="6"/>
        <v>46076</v>
      </c>
      <c r="X32" s="395">
        <f t="shared" si="4"/>
        <v>10</v>
      </c>
      <c r="Y32" s="395">
        <f t="shared" si="5"/>
        <v>10</v>
      </c>
      <c r="Z32" s="350">
        <v>45929</v>
      </c>
      <c r="AA32" s="350"/>
      <c r="AB32" s="343"/>
      <c r="AC32" s="343"/>
      <c r="AD32" s="345"/>
      <c r="AE32" s="346"/>
      <c r="AF32" s="347" t="e">
        <f>Q32-#REF!</f>
        <v>#REF!</v>
      </c>
      <c r="AG32" s="89"/>
      <c r="AJ32" s="325"/>
      <c r="AK32" s="325"/>
      <c r="AL32" s="325"/>
      <c r="AM32" s="325"/>
      <c r="AO32" s="332"/>
      <c r="AP32" s="333" t="b">
        <f t="shared" si="7"/>
        <v>1</v>
      </c>
      <c r="AQ32" s="329"/>
      <c r="AR32" s="337">
        <f t="shared" si="8"/>
        <v>0</v>
      </c>
      <c r="AT32" s="82" t="s">
        <v>108</v>
      </c>
      <c r="AU32" s="82" t="b">
        <f t="shared" si="9"/>
        <v>1</v>
      </c>
    </row>
    <row r="33" spans="2:47" x14ac:dyDescent="0.3">
      <c r="D33" s="88"/>
      <c r="E33" s="109" t="s">
        <v>110</v>
      </c>
      <c r="F33" s="134" t="s">
        <v>111</v>
      </c>
      <c r="G33" s="112" t="s">
        <v>112</v>
      </c>
      <c r="H33" s="149"/>
      <c r="I33" s="149"/>
      <c r="J33" s="381"/>
      <c r="K33" s="114"/>
      <c r="L33" s="278"/>
      <c r="M33" s="403"/>
      <c r="N33" s="114"/>
      <c r="O33" s="115">
        <f>+P32+1</f>
        <v>45926</v>
      </c>
      <c r="P33" s="115">
        <f>+O33+5</f>
        <v>45931</v>
      </c>
      <c r="Q33" s="150">
        <f t="shared" si="2"/>
        <v>5</v>
      </c>
      <c r="S33" s="535"/>
      <c r="U33" s="88"/>
      <c r="V33" s="341">
        <f t="shared" si="3"/>
        <v>45926</v>
      </c>
      <c r="W33" s="342">
        <f t="shared" si="6"/>
        <v>46076</v>
      </c>
      <c r="X33" s="395">
        <f t="shared" si="4"/>
        <v>5</v>
      </c>
      <c r="Y33" s="395">
        <f t="shared" si="5"/>
        <v>5</v>
      </c>
      <c r="Z33" s="350">
        <v>45944</v>
      </c>
      <c r="AA33" s="350"/>
      <c r="AB33" s="343"/>
      <c r="AC33" s="343"/>
      <c r="AD33" s="345"/>
      <c r="AE33" s="346"/>
      <c r="AF33" s="347" t="e">
        <f>Q33-#REF!</f>
        <v>#REF!</v>
      </c>
      <c r="AG33" s="89"/>
      <c r="AJ33" s="325"/>
      <c r="AK33" s="325"/>
      <c r="AL33" s="325"/>
      <c r="AM33" s="325"/>
      <c r="AO33" s="332"/>
      <c r="AP33" s="333" t="b">
        <f t="shared" si="7"/>
        <v>1</v>
      </c>
      <c r="AQ33" s="329"/>
      <c r="AR33" s="337">
        <f t="shared" si="8"/>
        <v>0</v>
      </c>
      <c r="AT33" s="82" t="s">
        <v>110</v>
      </c>
      <c r="AU33" s="82" t="b">
        <f t="shared" si="9"/>
        <v>1</v>
      </c>
    </row>
    <row r="34" spans="2:47" x14ac:dyDescent="0.3">
      <c r="D34" s="88"/>
      <c r="E34" s="142">
        <v>1.02</v>
      </c>
      <c r="F34" s="143" t="s">
        <v>19</v>
      </c>
      <c r="G34" s="144" t="s">
        <v>94</v>
      </c>
      <c r="H34" s="264">
        <f>SUM(H35:H41)</f>
        <v>3.3796670025262855E-2</v>
      </c>
      <c r="I34" s="264">
        <f>SUM(I35:I41)</f>
        <v>3.3796670025262855E-2</v>
      </c>
      <c r="J34" s="264">
        <f>SUM(J35:J41)</f>
        <v>3.3796670025262855E-2</v>
      </c>
      <c r="K34" s="146">
        <f>SUM(K35:K41)</f>
        <v>23108414</v>
      </c>
      <c r="L34" s="280">
        <f>'PPTO CONSUL - ANEXO 12'!H7-K34</f>
        <v>0</v>
      </c>
      <c r="M34" s="146">
        <f>SUM(M35:M41)</f>
        <v>23108414</v>
      </c>
      <c r="N34" s="146">
        <f>SUM(N35:N41)</f>
        <v>23108414</v>
      </c>
      <c r="O34" s="147">
        <f>MIN(O35:O43)</f>
        <v>45912</v>
      </c>
      <c r="P34" s="147">
        <f>MAX(P35:P43)</f>
        <v>45945</v>
      </c>
      <c r="Q34" s="148">
        <f>-((_xlfn.DAYS(O34,P34)))</f>
        <v>33</v>
      </c>
      <c r="S34" s="535"/>
      <c r="U34" s="88"/>
      <c r="V34" s="135">
        <f t="shared" si="3"/>
        <v>45912</v>
      </c>
      <c r="W34" s="136">
        <f t="shared" si="6"/>
        <v>46076</v>
      </c>
      <c r="X34" s="395">
        <f t="shared" si="4"/>
        <v>33</v>
      </c>
      <c r="Y34" s="395">
        <f t="shared" si="5"/>
        <v>33</v>
      </c>
      <c r="Z34" s="524">
        <v>45929</v>
      </c>
      <c r="AA34" s="524"/>
      <c r="AB34" s="391"/>
      <c r="AC34" s="138"/>
      <c r="AD34" s="139"/>
      <c r="AE34" s="140"/>
      <c r="AF34" s="141" t="e">
        <f>Q34-#REF!</f>
        <v>#REF!</v>
      </c>
      <c r="AG34" s="89"/>
      <c r="AJ34" s="325"/>
      <c r="AK34" s="325"/>
      <c r="AL34" s="325"/>
      <c r="AM34" s="325"/>
      <c r="AO34" s="332">
        <v>23108414</v>
      </c>
      <c r="AP34" s="333" t="b">
        <f t="shared" si="7"/>
        <v>1</v>
      </c>
      <c r="AQ34" s="329">
        <v>23108414</v>
      </c>
      <c r="AR34" s="337">
        <f t="shared" si="8"/>
        <v>0</v>
      </c>
      <c r="AT34" s="82">
        <v>1.02</v>
      </c>
      <c r="AU34" s="82" t="b">
        <f t="shared" si="9"/>
        <v>1</v>
      </c>
    </row>
    <row r="35" spans="2:47" x14ac:dyDescent="0.3">
      <c r="B35" s="338"/>
      <c r="D35" s="88"/>
      <c r="E35" s="52" t="s">
        <v>113</v>
      </c>
      <c r="F35" s="151" t="s">
        <v>114</v>
      </c>
      <c r="G35" s="152" t="s">
        <v>94</v>
      </c>
      <c r="H35" s="153">
        <v>4.8280957178946935E-3</v>
      </c>
      <c r="I35" s="153">
        <f>+AD35</f>
        <v>4.8280957178946935E-3</v>
      </c>
      <c r="J35" s="382">
        <f t="shared" ref="J35:J41" si="10">H35*1</f>
        <v>4.8280957178946935E-3</v>
      </c>
      <c r="K35" s="154">
        <f>ROUND(($G$7*H35),0)</f>
        <v>3301202</v>
      </c>
      <c r="L35" s="281"/>
      <c r="M35" s="154">
        <f>ROUND(($G$7*I35),0)</f>
        <v>3301202</v>
      </c>
      <c r="N35" s="154">
        <f>ROUND(($G$7*J35),0)</f>
        <v>3301202</v>
      </c>
      <c r="O35" s="155">
        <f>+P13+10</f>
        <v>45912</v>
      </c>
      <c r="P35" s="305">
        <f>+O35+8</f>
        <v>45920</v>
      </c>
      <c r="Q35" s="157">
        <f t="shared" si="2"/>
        <v>8</v>
      </c>
      <c r="S35" s="535"/>
      <c r="U35" s="88"/>
      <c r="V35" s="135">
        <f t="shared" si="3"/>
        <v>45912</v>
      </c>
      <c r="W35" s="136">
        <f t="shared" si="6"/>
        <v>46076</v>
      </c>
      <c r="X35" s="395">
        <f t="shared" si="4"/>
        <v>8</v>
      </c>
      <c r="Y35" s="395">
        <f t="shared" si="5"/>
        <v>8</v>
      </c>
      <c r="Z35" s="524">
        <v>45923</v>
      </c>
      <c r="AA35" s="524"/>
      <c r="AB35" s="391">
        <f t="shared" ref="AB35:AB41" si="11">IF(Z35=0,Y35,Z35-V35)</f>
        <v>11</v>
      </c>
      <c r="AC35" s="138">
        <f t="shared" ref="AC35:AC41" si="12">Q35-AB35</f>
        <v>-3</v>
      </c>
      <c r="AD35" s="139">
        <f t="shared" ref="AD35:AD41" si="13">(H35/Q35)*Y35</f>
        <v>4.8280957178946935E-3</v>
      </c>
      <c r="AE35" s="140">
        <f t="shared" ref="AE35:AE41" si="14">J35-AD35</f>
        <v>0</v>
      </c>
      <c r="AF35" s="141" t="e">
        <f>Q35-#REF!</f>
        <v>#REF!</v>
      </c>
      <c r="AG35" s="89"/>
      <c r="AJ35" s="325"/>
      <c r="AK35" s="325"/>
      <c r="AL35" s="325"/>
      <c r="AM35" s="325"/>
      <c r="AO35" s="332">
        <v>2888552</v>
      </c>
      <c r="AP35" s="333" t="b">
        <f t="shared" si="7"/>
        <v>0</v>
      </c>
      <c r="AQ35" s="329">
        <v>2888552</v>
      </c>
      <c r="AR35" s="337">
        <f t="shared" si="8"/>
        <v>0</v>
      </c>
      <c r="AT35" s="82" t="s">
        <v>113</v>
      </c>
      <c r="AU35" s="82" t="b">
        <f t="shared" si="9"/>
        <v>1</v>
      </c>
    </row>
    <row r="36" spans="2:47" x14ac:dyDescent="0.3">
      <c r="D36" s="88"/>
      <c r="E36" s="52" t="s">
        <v>115</v>
      </c>
      <c r="F36" s="151" t="s">
        <v>116</v>
      </c>
      <c r="G36" s="152" t="s">
        <v>94</v>
      </c>
      <c r="H36" s="153">
        <v>4.8280957178946935E-3</v>
      </c>
      <c r="I36" s="153">
        <f t="shared" ref="I36:I41" si="15">+AD36</f>
        <v>4.8280957178946935E-3</v>
      </c>
      <c r="J36" s="382">
        <f t="shared" si="10"/>
        <v>4.8280957178946935E-3</v>
      </c>
      <c r="K36" s="154">
        <f t="shared" ref="K36:K39" si="16">ROUND(($G$7*H36),0)</f>
        <v>3301202</v>
      </c>
      <c r="L36" s="281"/>
      <c r="M36" s="154">
        <f t="shared" ref="M36:N41" si="17">ROUND(($G$7*I36),0)</f>
        <v>3301202</v>
      </c>
      <c r="N36" s="154">
        <f t="shared" si="17"/>
        <v>3301202</v>
      </c>
      <c r="O36" s="156">
        <f>+O35</f>
        <v>45912</v>
      </c>
      <c r="P36" s="305">
        <f>+O36+15</f>
        <v>45927</v>
      </c>
      <c r="Q36" s="157">
        <f t="shared" si="2"/>
        <v>15</v>
      </c>
      <c r="S36" s="535"/>
      <c r="U36" s="88"/>
      <c r="V36" s="135">
        <f t="shared" si="3"/>
        <v>45912</v>
      </c>
      <c r="W36" s="136">
        <f t="shared" si="6"/>
        <v>46076</v>
      </c>
      <c r="X36" s="395">
        <f t="shared" si="4"/>
        <v>15</v>
      </c>
      <c r="Y36" s="395">
        <f t="shared" si="5"/>
        <v>15</v>
      </c>
      <c r="Z36" s="524">
        <v>45947</v>
      </c>
      <c r="AA36" s="524"/>
      <c r="AB36" s="391">
        <f t="shared" si="11"/>
        <v>35</v>
      </c>
      <c r="AC36" s="138">
        <f t="shared" si="12"/>
        <v>-20</v>
      </c>
      <c r="AD36" s="139">
        <f t="shared" si="13"/>
        <v>4.8280957178946935E-3</v>
      </c>
      <c r="AE36" s="140">
        <f t="shared" si="14"/>
        <v>0</v>
      </c>
      <c r="AF36" s="141" t="e">
        <f>Q36-#REF!</f>
        <v>#REF!</v>
      </c>
      <c r="AG36" s="89"/>
      <c r="AJ36" s="325"/>
      <c r="AK36" s="325"/>
      <c r="AL36" s="325"/>
      <c r="AM36" s="325"/>
      <c r="AO36" s="332">
        <v>2888552</v>
      </c>
      <c r="AP36" s="333" t="b">
        <f t="shared" si="7"/>
        <v>0</v>
      </c>
      <c r="AQ36" s="329">
        <v>2888552</v>
      </c>
      <c r="AR36" s="337">
        <f t="shared" si="8"/>
        <v>0</v>
      </c>
      <c r="AT36" s="82" t="s">
        <v>115</v>
      </c>
      <c r="AU36" s="82" t="b">
        <f t="shared" si="9"/>
        <v>1</v>
      </c>
    </row>
    <row r="37" spans="2:47" x14ac:dyDescent="0.3">
      <c r="D37" s="88"/>
      <c r="E37" s="52" t="s">
        <v>117</v>
      </c>
      <c r="F37" s="151" t="s">
        <v>118</v>
      </c>
      <c r="G37" s="152" t="s">
        <v>94</v>
      </c>
      <c r="H37" s="153">
        <v>4.8280957178946935E-3</v>
      </c>
      <c r="I37" s="153">
        <f t="shared" si="15"/>
        <v>4.8280957178946935E-3</v>
      </c>
      <c r="J37" s="382">
        <f t="shared" si="10"/>
        <v>4.8280957178946935E-3</v>
      </c>
      <c r="K37" s="154">
        <f t="shared" si="16"/>
        <v>3301202</v>
      </c>
      <c r="L37" s="281"/>
      <c r="M37" s="154">
        <f t="shared" si="17"/>
        <v>3301202</v>
      </c>
      <c r="N37" s="154">
        <f t="shared" si="17"/>
        <v>3301202</v>
      </c>
      <c r="O37" s="156">
        <f>+O36</f>
        <v>45912</v>
      </c>
      <c r="P37" s="305">
        <f>+O37+10</f>
        <v>45922</v>
      </c>
      <c r="Q37" s="157">
        <f t="shared" si="2"/>
        <v>10</v>
      </c>
      <c r="S37" s="535"/>
      <c r="U37" s="88"/>
      <c r="V37" s="135">
        <f t="shared" si="3"/>
        <v>45912</v>
      </c>
      <c r="W37" s="136">
        <f t="shared" si="6"/>
        <v>46076</v>
      </c>
      <c r="X37" s="395">
        <f t="shared" si="4"/>
        <v>10</v>
      </c>
      <c r="Y37" s="395">
        <f t="shared" si="5"/>
        <v>10</v>
      </c>
      <c r="Z37" s="524">
        <v>45923</v>
      </c>
      <c r="AA37" s="524"/>
      <c r="AB37" s="391">
        <f t="shared" si="11"/>
        <v>11</v>
      </c>
      <c r="AC37" s="138">
        <f t="shared" si="12"/>
        <v>-1</v>
      </c>
      <c r="AD37" s="139">
        <f t="shared" si="13"/>
        <v>4.8280957178946935E-3</v>
      </c>
      <c r="AE37" s="140">
        <f t="shared" si="14"/>
        <v>0</v>
      </c>
      <c r="AF37" s="141" t="e">
        <f>Q37-#REF!</f>
        <v>#REF!</v>
      </c>
      <c r="AG37" s="89"/>
      <c r="AJ37" s="325"/>
      <c r="AK37" s="325"/>
      <c r="AL37" s="325"/>
      <c r="AM37" s="325"/>
      <c r="AO37" s="332">
        <v>2888552</v>
      </c>
      <c r="AP37" s="333" t="b">
        <f t="shared" si="7"/>
        <v>0</v>
      </c>
      <c r="AQ37" s="329">
        <v>2888552</v>
      </c>
      <c r="AR37" s="337">
        <f t="shared" si="8"/>
        <v>0</v>
      </c>
      <c r="AT37" s="82" t="s">
        <v>117</v>
      </c>
      <c r="AU37" s="82" t="b">
        <f t="shared" si="9"/>
        <v>1</v>
      </c>
    </row>
    <row r="38" spans="2:47" x14ac:dyDescent="0.3">
      <c r="D38" s="88"/>
      <c r="E38" s="52" t="s">
        <v>119</v>
      </c>
      <c r="F38" s="151" t="s">
        <v>278</v>
      </c>
      <c r="G38" s="152" t="s">
        <v>94</v>
      </c>
      <c r="H38" s="153">
        <v>4.8280957178946935E-3</v>
      </c>
      <c r="I38" s="153">
        <f>+AD38</f>
        <v>4.8280957178946935E-3</v>
      </c>
      <c r="J38" s="382">
        <f t="shared" si="10"/>
        <v>4.8280957178946935E-3</v>
      </c>
      <c r="K38" s="154">
        <f t="shared" si="16"/>
        <v>3301202</v>
      </c>
      <c r="L38" s="281"/>
      <c r="M38" s="154">
        <f t="shared" si="17"/>
        <v>3301202</v>
      </c>
      <c r="N38" s="154">
        <f t="shared" si="17"/>
        <v>3301202</v>
      </c>
      <c r="O38" s="156">
        <f>+O37</f>
        <v>45912</v>
      </c>
      <c r="P38" s="305">
        <f>+O38+10</f>
        <v>45922</v>
      </c>
      <c r="Q38" s="157">
        <f t="shared" si="2"/>
        <v>10</v>
      </c>
      <c r="S38" s="535"/>
      <c r="U38" s="88"/>
      <c r="V38" s="135">
        <f t="shared" si="3"/>
        <v>45912</v>
      </c>
      <c r="W38" s="136">
        <f t="shared" si="6"/>
        <v>46076</v>
      </c>
      <c r="X38" s="395">
        <f t="shared" si="4"/>
        <v>10</v>
      </c>
      <c r="Y38" s="395">
        <f t="shared" si="5"/>
        <v>10</v>
      </c>
      <c r="Z38" s="524">
        <v>45951</v>
      </c>
      <c r="AA38" s="524"/>
      <c r="AB38" s="391">
        <f t="shared" si="11"/>
        <v>39</v>
      </c>
      <c r="AC38" s="138">
        <f t="shared" si="12"/>
        <v>-29</v>
      </c>
      <c r="AD38" s="139">
        <f t="shared" si="13"/>
        <v>4.8280957178946935E-3</v>
      </c>
      <c r="AE38" s="140">
        <f t="shared" si="14"/>
        <v>0</v>
      </c>
      <c r="AF38" s="141" t="e">
        <f>Q38-#REF!</f>
        <v>#REF!</v>
      </c>
      <c r="AG38" s="89"/>
      <c r="AJ38" s="325"/>
      <c r="AK38" s="325"/>
      <c r="AL38" s="325"/>
      <c r="AM38" s="325"/>
      <c r="AO38" s="332">
        <v>2888552</v>
      </c>
      <c r="AP38" s="333" t="b">
        <f t="shared" si="7"/>
        <v>0</v>
      </c>
      <c r="AQ38" s="329">
        <v>2888552</v>
      </c>
      <c r="AR38" s="337">
        <f t="shared" si="8"/>
        <v>0</v>
      </c>
      <c r="AT38" s="82" t="s">
        <v>119</v>
      </c>
      <c r="AU38" s="82" t="b">
        <f t="shared" si="9"/>
        <v>1</v>
      </c>
    </row>
    <row r="39" spans="2:47" x14ac:dyDescent="0.3">
      <c r="D39" s="88"/>
      <c r="E39" s="52" t="s">
        <v>120</v>
      </c>
      <c r="F39" s="151" t="s">
        <v>121</v>
      </c>
      <c r="G39" s="152" t="s">
        <v>94</v>
      </c>
      <c r="H39" s="153">
        <v>4.8280957178946935E-3</v>
      </c>
      <c r="I39" s="153">
        <f t="shared" si="15"/>
        <v>4.8280957178946935E-3</v>
      </c>
      <c r="J39" s="382">
        <f t="shared" si="10"/>
        <v>4.8280957178946935E-3</v>
      </c>
      <c r="K39" s="154">
        <f t="shared" si="16"/>
        <v>3301202</v>
      </c>
      <c r="L39" s="281"/>
      <c r="M39" s="154">
        <f t="shared" si="17"/>
        <v>3301202</v>
      </c>
      <c r="N39" s="154">
        <f t="shared" si="17"/>
        <v>3301202</v>
      </c>
      <c r="O39" s="156">
        <f>+O38</f>
        <v>45912</v>
      </c>
      <c r="P39" s="305">
        <f>+O39+10</f>
        <v>45922</v>
      </c>
      <c r="Q39" s="157">
        <f t="shared" si="2"/>
        <v>10</v>
      </c>
      <c r="S39" s="535"/>
      <c r="U39" s="88"/>
      <c r="V39" s="135">
        <f t="shared" si="3"/>
        <v>45912</v>
      </c>
      <c r="W39" s="136">
        <f t="shared" si="6"/>
        <v>46076</v>
      </c>
      <c r="X39" s="395">
        <f t="shared" si="4"/>
        <v>10</v>
      </c>
      <c r="Y39" s="395">
        <f t="shared" si="5"/>
        <v>10</v>
      </c>
      <c r="Z39" s="524">
        <v>45923</v>
      </c>
      <c r="AA39" s="524"/>
      <c r="AB39" s="391">
        <f t="shared" si="11"/>
        <v>11</v>
      </c>
      <c r="AC39" s="138">
        <f t="shared" si="12"/>
        <v>-1</v>
      </c>
      <c r="AD39" s="139">
        <f t="shared" si="13"/>
        <v>4.8280957178946935E-3</v>
      </c>
      <c r="AE39" s="140">
        <f t="shared" si="14"/>
        <v>0</v>
      </c>
      <c r="AF39" s="141" t="e">
        <f>Q39-#REF!</f>
        <v>#REF!</v>
      </c>
      <c r="AG39" s="89"/>
      <c r="AJ39" s="325"/>
      <c r="AK39" s="325"/>
      <c r="AL39" s="325"/>
      <c r="AM39" s="325"/>
      <c r="AO39" s="332">
        <v>2888552</v>
      </c>
      <c r="AP39" s="333" t="b">
        <f t="shared" si="7"/>
        <v>0</v>
      </c>
      <c r="AQ39" s="329">
        <v>2888552</v>
      </c>
      <c r="AR39" s="337">
        <f t="shared" si="8"/>
        <v>0</v>
      </c>
      <c r="AT39" s="82" t="s">
        <v>120</v>
      </c>
      <c r="AU39" s="82" t="b">
        <f t="shared" si="9"/>
        <v>1</v>
      </c>
    </row>
    <row r="40" spans="2:47" x14ac:dyDescent="0.3">
      <c r="D40" s="88"/>
      <c r="E40" s="52" t="s">
        <v>122</v>
      </c>
      <c r="F40" s="151" t="s">
        <v>123</v>
      </c>
      <c r="G40" s="152" t="s">
        <v>94</v>
      </c>
      <c r="H40" s="153">
        <v>4.8280957178946935E-3</v>
      </c>
      <c r="I40" s="153">
        <f t="shared" si="15"/>
        <v>4.8280957178946935E-3</v>
      </c>
      <c r="J40" s="382">
        <f t="shared" si="10"/>
        <v>4.8280957178946935E-3</v>
      </c>
      <c r="K40" s="154">
        <f>ROUND(($G$7*H40),0)</f>
        <v>3301202</v>
      </c>
      <c r="L40" s="281"/>
      <c r="M40" s="154">
        <f t="shared" si="17"/>
        <v>3301202</v>
      </c>
      <c r="N40" s="154">
        <f t="shared" si="17"/>
        <v>3301202</v>
      </c>
      <c r="O40" s="156">
        <f>+O39</f>
        <v>45912</v>
      </c>
      <c r="P40" s="305">
        <f t="shared" ref="P40" si="18">+O40+14</f>
        <v>45926</v>
      </c>
      <c r="Q40" s="157">
        <f t="shared" si="2"/>
        <v>14</v>
      </c>
      <c r="S40" s="535"/>
      <c r="U40" s="88"/>
      <c r="V40" s="135">
        <f t="shared" si="3"/>
        <v>45912</v>
      </c>
      <c r="W40" s="136">
        <f t="shared" si="6"/>
        <v>46076</v>
      </c>
      <c r="X40" s="395">
        <f t="shared" si="4"/>
        <v>14</v>
      </c>
      <c r="Y40" s="395">
        <f t="shared" si="5"/>
        <v>14</v>
      </c>
      <c r="Z40" s="524">
        <v>45945</v>
      </c>
      <c r="AA40" s="524"/>
      <c r="AB40" s="391">
        <f t="shared" si="11"/>
        <v>33</v>
      </c>
      <c r="AC40" s="138">
        <f t="shared" si="12"/>
        <v>-19</v>
      </c>
      <c r="AD40" s="139">
        <f t="shared" si="13"/>
        <v>4.8280957178946935E-3</v>
      </c>
      <c r="AE40" s="140">
        <f t="shared" si="14"/>
        <v>0</v>
      </c>
      <c r="AF40" s="141" t="e">
        <f>Q40-#REF!</f>
        <v>#REF!</v>
      </c>
      <c r="AG40" s="89"/>
      <c r="AJ40" s="325"/>
      <c r="AK40" s="325"/>
      <c r="AL40" s="325"/>
      <c r="AM40" s="325"/>
      <c r="AO40" s="332">
        <v>2888552</v>
      </c>
      <c r="AP40" s="333" t="b">
        <f t="shared" si="7"/>
        <v>0</v>
      </c>
      <c r="AQ40" s="329">
        <v>2888552</v>
      </c>
      <c r="AR40" s="337">
        <f t="shared" si="8"/>
        <v>0</v>
      </c>
      <c r="AT40" s="82" t="s">
        <v>122</v>
      </c>
      <c r="AU40" s="82" t="b">
        <f t="shared" si="9"/>
        <v>1</v>
      </c>
    </row>
    <row r="41" spans="2:47" x14ac:dyDescent="0.3">
      <c r="D41" s="88"/>
      <c r="E41" s="52" t="s">
        <v>124</v>
      </c>
      <c r="F41" s="151" t="s">
        <v>277</v>
      </c>
      <c r="G41" s="152" t="s">
        <v>94</v>
      </c>
      <c r="H41" s="153">
        <v>4.8280957178946935E-3</v>
      </c>
      <c r="I41" s="153">
        <f t="shared" si="15"/>
        <v>4.8280957178946935E-3</v>
      </c>
      <c r="J41" s="382">
        <f t="shared" si="10"/>
        <v>4.8280957178946935E-3</v>
      </c>
      <c r="K41" s="154">
        <f>ROUND(($G$7*H41),0)</f>
        <v>3301202</v>
      </c>
      <c r="L41" s="281"/>
      <c r="M41" s="154">
        <f t="shared" si="17"/>
        <v>3301202</v>
      </c>
      <c r="N41" s="154">
        <f t="shared" si="17"/>
        <v>3301202</v>
      </c>
      <c r="O41" s="156">
        <f>MAX(P35:P40)</f>
        <v>45927</v>
      </c>
      <c r="P41" s="459">
        <f>+O41+10</f>
        <v>45937</v>
      </c>
      <c r="Q41" s="157">
        <f t="shared" si="2"/>
        <v>10</v>
      </c>
      <c r="S41" s="535"/>
      <c r="U41" s="88"/>
      <c r="V41" s="135">
        <f t="shared" si="3"/>
        <v>45927</v>
      </c>
      <c r="W41" s="136">
        <f t="shared" si="6"/>
        <v>46076</v>
      </c>
      <c r="X41" s="395">
        <f t="shared" si="4"/>
        <v>10</v>
      </c>
      <c r="Y41" s="395">
        <f t="shared" si="5"/>
        <v>10</v>
      </c>
      <c r="Z41" s="524">
        <v>45947</v>
      </c>
      <c r="AA41" s="524"/>
      <c r="AB41" s="391">
        <f t="shared" si="11"/>
        <v>20</v>
      </c>
      <c r="AC41" s="138">
        <f t="shared" si="12"/>
        <v>-10</v>
      </c>
      <c r="AD41" s="139">
        <f t="shared" si="13"/>
        <v>4.8280957178946935E-3</v>
      </c>
      <c r="AE41" s="140">
        <f t="shared" si="14"/>
        <v>0</v>
      </c>
      <c r="AF41" s="141" t="e">
        <f>Q41-#REF!</f>
        <v>#REF!</v>
      </c>
      <c r="AG41" s="89"/>
      <c r="AJ41" s="325"/>
      <c r="AK41" s="325"/>
      <c r="AL41" s="325"/>
      <c r="AM41" s="325"/>
      <c r="AO41" s="332">
        <v>2888551</v>
      </c>
      <c r="AP41" s="333" t="b">
        <f t="shared" si="7"/>
        <v>0</v>
      </c>
      <c r="AQ41" s="329">
        <v>2888551</v>
      </c>
      <c r="AR41" s="337">
        <f t="shared" si="8"/>
        <v>0</v>
      </c>
      <c r="AT41" s="82" t="s">
        <v>127</v>
      </c>
      <c r="AU41" s="82" t="b">
        <f t="shared" si="9"/>
        <v>0</v>
      </c>
    </row>
    <row r="42" spans="2:47" x14ac:dyDescent="0.3">
      <c r="D42" s="88"/>
      <c r="E42" s="109" t="s">
        <v>126</v>
      </c>
      <c r="F42" s="134" t="s">
        <v>128</v>
      </c>
      <c r="G42" s="112" t="s">
        <v>94</v>
      </c>
      <c r="H42" s="149"/>
      <c r="I42" s="149"/>
      <c r="J42" s="149"/>
      <c r="K42" s="158"/>
      <c r="L42" s="281"/>
      <c r="M42" s="158"/>
      <c r="N42" s="158"/>
      <c r="O42" s="115">
        <f>MAX(P35:P41)</f>
        <v>45937</v>
      </c>
      <c r="P42" s="458">
        <f>+O42+2</f>
        <v>45939</v>
      </c>
      <c r="Q42" s="150">
        <f t="shared" si="2"/>
        <v>2</v>
      </c>
      <c r="S42" s="535"/>
      <c r="U42" s="88"/>
      <c r="V42" s="341">
        <f t="shared" si="3"/>
        <v>45937</v>
      </c>
      <c r="W42" s="342">
        <f t="shared" si="6"/>
        <v>46076</v>
      </c>
      <c r="X42" s="395">
        <f t="shared" si="4"/>
        <v>2</v>
      </c>
      <c r="Y42" s="395">
        <f t="shared" si="5"/>
        <v>2</v>
      </c>
      <c r="Z42" s="350">
        <v>45929</v>
      </c>
      <c r="AA42" s="350"/>
      <c r="AB42" s="343"/>
      <c r="AC42" s="343"/>
      <c r="AD42" s="345"/>
      <c r="AE42" s="346"/>
      <c r="AF42" s="347" t="e">
        <f>Q42-#REF!</f>
        <v>#REF!</v>
      </c>
      <c r="AG42" s="89"/>
      <c r="AJ42" s="325"/>
      <c r="AK42" s="325"/>
      <c r="AL42" s="325"/>
      <c r="AM42" s="325"/>
      <c r="AO42" s="332"/>
      <c r="AP42" s="333" t="b">
        <f t="shared" si="7"/>
        <v>1</v>
      </c>
      <c r="AQ42" s="329"/>
      <c r="AR42" s="337">
        <f t="shared" si="8"/>
        <v>0</v>
      </c>
      <c r="AT42" s="82" t="s">
        <v>129</v>
      </c>
      <c r="AU42" s="82" t="b">
        <f t="shared" si="9"/>
        <v>0</v>
      </c>
    </row>
    <row r="43" spans="2:47" s="273" customFormat="1" x14ac:dyDescent="0.3">
      <c r="D43" s="265"/>
      <c r="E43" s="266" t="s">
        <v>127</v>
      </c>
      <c r="F43" s="267" t="s">
        <v>280</v>
      </c>
      <c r="G43" s="268" t="s">
        <v>112</v>
      </c>
      <c r="H43" s="269"/>
      <c r="I43" s="269"/>
      <c r="J43" s="269"/>
      <c r="K43" s="270"/>
      <c r="L43" s="282"/>
      <c r="M43" s="270"/>
      <c r="N43" s="270"/>
      <c r="O43" s="271">
        <f>+P42+1</f>
        <v>45940</v>
      </c>
      <c r="P43" s="458">
        <f>+O43+5</f>
        <v>45945</v>
      </c>
      <c r="Q43" s="272">
        <f t="shared" si="2"/>
        <v>5</v>
      </c>
      <c r="S43" s="535"/>
      <c r="U43" s="265"/>
      <c r="V43" s="348">
        <f t="shared" si="3"/>
        <v>45940</v>
      </c>
      <c r="W43" s="349">
        <f t="shared" si="6"/>
        <v>46076</v>
      </c>
      <c r="X43" s="395">
        <f t="shared" si="4"/>
        <v>5</v>
      </c>
      <c r="Y43" s="395">
        <f t="shared" si="5"/>
        <v>5</v>
      </c>
      <c r="Z43" s="350">
        <v>45938</v>
      </c>
      <c r="AA43" s="350"/>
      <c r="AB43" s="350"/>
      <c r="AC43" s="350"/>
      <c r="AD43" s="351"/>
      <c r="AE43" s="352"/>
      <c r="AF43" s="353" t="e">
        <f>Q43-#REF!</f>
        <v>#REF!</v>
      </c>
      <c r="AG43" s="274"/>
      <c r="AJ43" s="327"/>
      <c r="AK43" s="325"/>
      <c r="AL43" s="327"/>
      <c r="AM43" s="325"/>
      <c r="AO43" s="335"/>
      <c r="AP43" s="333" t="b">
        <f t="shared" si="7"/>
        <v>1</v>
      </c>
      <c r="AQ43" s="331"/>
      <c r="AR43" s="337">
        <f t="shared" si="8"/>
        <v>0</v>
      </c>
      <c r="AT43" s="82">
        <v>1.03</v>
      </c>
      <c r="AU43" s="82" t="b">
        <f t="shared" si="9"/>
        <v>0</v>
      </c>
    </row>
    <row r="44" spans="2:47" x14ac:dyDescent="0.3">
      <c r="D44" s="88"/>
      <c r="E44" s="142">
        <v>1.03</v>
      </c>
      <c r="F44" s="143" t="s">
        <v>20</v>
      </c>
      <c r="G44" s="144" t="s">
        <v>94</v>
      </c>
      <c r="H44" s="264">
        <f>SUM(H45:H46)</f>
        <v>5.4389448953013377E-3</v>
      </c>
      <c r="I44" s="264">
        <f>SUM(I45:I46)</f>
        <v>5.4389448953013377E-3</v>
      </c>
      <c r="J44" s="264">
        <f>SUM(J45:J46)</f>
        <v>5.4389448953013377E-3</v>
      </c>
      <c r="K44" s="146">
        <f>SUM(K45:K48)</f>
        <v>3718869</v>
      </c>
      <c r="L44" s="280">
        <f>+'PPTO CONSUL - ANEXO 12'!H8-K44</f>
        <v>0</v>
      </c>
      <c r="M44" s="146">
        <f>SUM(M45:M48)</f>
        <v>3718869</v>
      </c>
      <c r="N44" s="146">
        <f>SUM(N45:N48)</f>
        <v>3718869</v>
      </c>
      <c r="O44" s="147">
        <f>MIN(O45:O48)</f>
        <v>45912</v>
      </c>
      <c r="P44" s="147">
        <f>MAX(P45:P48)</f>
        <v>45961</v>
      </c>
      <c r="Q44" s="148">
        <f t="shared" si="2"/>
        <v>49</v>
      </c>
      <c r="S44" s="535"/>
      <c r="U44" s="88"/>
      <c r="V44" s="341">
        <f t="shared" si="3"/>
        <v>45912</v>
      </c>
      <c r="W44" s="342">
        <f t="shared" si="6"/>
        <v>46076</v>
      </c>
      <c r="X44" s="395">
        <f t="shared" si="4"/>
        <v>49</v>
      </c>
      <c r="Y44" s="395">
        <f t="shared" si="5"/>
        <v>49</v>
      </c>
      <c r="Z44" s="350">
        <v>45947</v>
      </c>
      <c r="AA44" s="350"/>
      <c r="AB44" s="343"/>
      <c r="AC44" s="343"/>
      <c r="AD44" s="345"/>
      <c r="AE44" s="346"/>
      <c r="AF44" s="347" t="e">
        <f>Q44-#REF!</f>
        <v>#REF!</v>
      </c>
      <c r="AG44" s="89"/>
      <c r="AJ44" s="325"/>
      <c r="AK44" s="325"/>
      <c r="AL44" s="325"/>
      <c r="AM44" s="325"/>
      <c r="AO44" s="332">
        <v>3718869</v>
      </c>
      <c r="AP44" s="333" t="b">
        <f t="shared" si="7"/>
        <v>1</v>
      </c>
      <c r="AQ44" s="329">
        <v>3718869</v>
      </c>
      <c r="AR44" s="337">
        <f t="shared" si="8"/>
        <v>0</v>
      </c>
      <c r="AT44" s="273" t="s">
        <v>130</v>
      </c>
      <c r="AU44" s="82" t="b">
        <f t="shared" si="9"/>
        <v>0</v>
      </c>
    </row>
    <row r="45" spans="2:47" x14ac:dyDescent="0.3">
      <c r="D45" s="88"/>
      <c r="E45" s="52" t="s">
        <v>130</v>
      </c>
      <c r="F45" s="151" t="s">
        <v>131</v>
      </c>
      <c r="G45" s="152" t="s">
        <v>94</v>
      </c>
      <c r="H45" s="153">
        <v>5.4389448953013377E-3</v>
      </c>
      <c r="I45" s="153">
        <f>+AD45</f>
        <v>5.4389448953013377E-3</v>
      </c>
      <c r="J45" s="382">
        <f>H45*1</f>
        <v>5.4389448953013377E-3</v>
      </c>
      <c r="K45" s="154">
        <f>ROUND(($G$7*H45),0)</f>
        <v>3718869</v>
      </c>
      <c r="L45" s="280"/>
      <c r="M45" s="154">
        <f>ROUND(($G$7*I45),0)</f>
        <v>3718869</v>
      </c>
      <c r="N45" s="154">
        <f t="shared" ref="N45:N46" si="19">ROUND(($G$7*J45),0)</f>
        <v>3718869</v>
      </c>
      <c r="O45" s="156">
        <f>+O35</f>
        <v>45912</v>
      </c>
      <c r="P45" s="156">
        <f>+O45+10</f>
        <v>45922</v>
      </c>
      <c r="Q45" s="157">
        <f t="shared" si="2"/>
        <v>10</v>
      </c>
      <c r="S45" s="535"/>
      <c r="U45" s="88"/>
      <c r="V45" s="135">
        <f t="shared" si="3"/>
        <v>45912</v>
      </c>
      <c r="W45" s="136">
        <f t="shared" si="6"/>
        <v>46076</v>
      </c>
      <c r="X45" s="395">
        <f t="shared" si="4"/>
        <v>10</v>
      </c>
      <c r="Y45" s="395">
        <f t="shared" si="5"/>
        <v>10</v>
      </c>
      <c r="Z45" s="524">
        <v>45930</v>
      </c>
      <c r="AA45" s="524"/>
      <c r="AB45" s="391">
        <f>IF(Z45=0,Y45,Z45-V45)</f>
        <v>18</v>
      </c>
      <c r="AC45" s="138">
        <f>Q45-AB45</f>
        <v>-8</v>
      </c>
      <c r="AD45" s="139">
        <f>(H45/Q45)*Y45</f>
        <v>5.4389448953013377E-3</v>
      </c>
      <c r="AE45" s="140">
        <f>J45-AD45</f>
        <v>0</v>
      </c>
      <c r="AF45" s="141" t="e">
        <f>Q45-#REF!</f>
        <v>#REF!</v>
      </c>
      <c r="AG45" s="89"/>
      <c r="AJ45" s="325"/>
      <c r="AK45" s="325"/>
      <c r="AL45" s="325"/>
      <c r="AM45" s="325"/>
      <c r="AO45" s="332">
        <v>3718869</v>
      </c>
      <c r="AP45" s="333" t="b">
        <f t="shared" si="7"/>
        <v>1</v>
      </c>
      <c r="AQ45" s="329">
        <v>3718869</v>
      </c>
      <c r="AR45" s="337">
        <f t="shared" si="8"/>
        <v>0</v>
      </c>
      <c r="AT45" s="82" t="s">
        <v>132</v>
      </c>
      <c r="AU45" s="82" t="b">
        <f t="shared" si="9"/>
        <v>0</v>
      </c>
    </row>
    <row r="46" spans="2:47" x14ac:dyDescent="0.3">
      <c r="D46" s="88"/>
      <c r="E46" s="52" t="s">
        <v>132</v>
      </c>
      <c r="F46" s="151" t="s">
        <v>133</v>
      </c>
      <c r="G46" s="152" t="s">
        <v>94</v>
      </c>
      <c r="H46" s="153">
        <v>0</v>
      </c>
      <c r="I46" s="153">
        <f>+AD46</f>
        <v>0</v>
      </c>
      <c r="J46" s="382">
        <v>0</v>
      </c>
      <c r="K46" s="154">
        <f>ROUND(($G$7*H46),0)</f>
        <v>0</v>
      </c>
      <c r="L46" s="281"/>
      <c r="M46" s="154">
        <f>ROUND(($G$7*I46),0)</f>
        <v>0</v>
      </c>
      <c r="N46" s="154">
        <f t="shared" si="19"/>
        <v>0</v>
      </c>
      <c r="O46" s="305">
        <f>+O48+27</f>
        <v>45959</v>
      </c>
      <c r="P46" s="459">
        <f>+O46+2</f>
        <v>45961</v>
      </c>
      <c r="Q46" s="157">
        <f t="shared" si="2"/>
        <v>2</v>
      </c>
      <c r="S46" s="535"/>
      <c r="U46" s="88"/>
      <c r="V46" s="135">
        <f t="shared" si="3"/>
        <v>45959</v>
      </c>
      <c r="W46" s="136">
        <f t="shared" si="6"/>
        <v>46076</v>
      </c>
      <c r="X46" s="395">
        <f t="shared" si="4"/>
        <v>2</v>
      </c>
      <c r="Y46" s="395">
        <f t="shared" si="5"/>
        <v>2</v>
      </c>
      <c r="Z46" s="524">
        <v>45957</v>
      </c>
      <c r="AA46" s="524"/>
      <c r="AB46" s="391">
        <f>IF(Z46=0,Y46,Z46-V46)</f>
        <v>-2</v>
      </c>
      <c r="AC46" s="138">
        <f>Q46-AB46</f>
        <v>4</v>
      </c>
      <c r="AD46" s="139">
        <f>(H46/Q46)*Y46</f>
        <v>0</v>
      </c>
      <c r="AE46" s="140">
        <f>J46-AD46</f>
        <v>0</v>
      </c>
      <c r="AF46" s="141" t="e">
        <f>Q46-#REF!</f>
        <v>#REF!</v>
      </c>
      <c r="AG46" s="89"/>
      <c r="AJ46" s="325"/>
      <c r="AK46" s="325"/>
      <c r="AL46" s="325"/>
      <c r="AM46" s="325"/>
      <c r="AO46" s="332">
        <v>0</v>
      </c>
      <c r="AP46" s="333" t="b">
        <f t="shared" si="7"/>
        <v>1</v>
      </c>
      <c r="AQ46" s="329">
        <v>0</v>
      </c>
      <c r="AR46" s="337">
        <f t="shared" si="8"/>
        <v>0</v>
      </c>
      <c r="AT46" s="82" t="s">
        <v>134</v>
      </c>
      <c r="AU46" s="82" t="b">
        <f t="shared" si="9"/>
        <v>0</v>
      </c>
    </row>
    <row r="47" spans="2:47" x14ac:dyDescent="0.3">
      <c r="D47" s="88"/>
      <c r="E47" s="109" t="s">
        <v>134</v>
      </c>
      <c r="F47" s="134" t="s">
        <v>135</v>
      </c>
      <c r="G47" s="112" t="s">
        <v>94</v>
      </c>
      <c r="H47" s="149"/>
      <c r="I47" s="149"/>
      <c r="J47" s="149"/>
      <c r="K47" s="158"/>
      <c r="L47" s="281"/>
      <c r="M47" s="158"/>
      <c r="N47" s="158"/>
      <c r="O47" s="271">
        <f>+O35+18</f>
        <v>45930</v>
      </c>
      <c r="P47" s="271">
        <f>+O47+1</f>
        <v>45931</v>
      </c>
      <c r="Q47" s="150">
        <f t="shared" si="2"/>
        <v>1</v>
      </c>
      <c r="S47" s="535"/>
      <c r="U47" s="88"/>
      <c r="V47" s="341">
        <f t="shared" si="3"/>
        <v>45930</v>
      </c>
      <c r="W47" s="342">
        <f t="shared" si="6"/>
        <v>46076</v>
      </c>
      <c r="X47" s="395">
        <f t="shared" si="4"/>
        <v>1</v>
      </c>
      <c r="Y47" s="395">
        <f t="shared" si="5"/>
        <v>1</v>
      </c>
      <c r="Z47" s="350">
        <v>45929</v>
      </c>
      <c r="AA47" s="350"/>
      <c r="AB47" s="343"/>
      <c r="AC47" s="343"/>
      <c r="AD47" s="345"/>
      <c r="AE47" s="346"/>
      <c r="AF47" s="347" t="e">
        <f>Q47-#REF!</f>
        <v>#REF!</v>
      </c>
      <c r="AG47" s="89"/>
      <c r="AJ47" s="325"/>
      <c r="AK47" s="325"/>
      <c r="AL47" s="325"/>
      <c r="AM47" s="325"/>
      <c r="AO47" s="332"/>
      <c r="AP47" s="333" t="b">
        <f t="shared" si="7"/>
        <v>1</v>
      </c>
      <c r="AQ47" s="329"/>
      <c r="AR47" s="337">
        <f t="shared" si="8"/>
        <v>0</v>
      </c>
      <c r="AT47" s="82" t="s">
        <v>136</v>
      </c>
      <c r="AU47" s="82" t="b">
        <f t="shared" si="9"/>
        <v>0</v>
      </c>
    </row>
    <row r="48" spans="2:47" x14ac:dyDescent="0.3">
      <c r="D48" s="88"/>
      <c r="E48" s="109" t="s">
        <v>136</v>
      </c>
      <c r="F48" s="134" t="s">
        <v>137</v>
      </c>
      <c r="G48" s="112" t="s">
        <v>112</v>
      </c>
      <c r="H48" s="149"/>
      <c r="I48" s="149"/>
      <c r="J48" s="149"/>
      <c r="K48" s="158"/>
      <c r="L48" s="281"/>
      <c r="M48" s="158"/>
      <c r="N48" s="158"/>
      <c r="O48" s="271">
        <f>+P47+1</f>
        <v>45932</v>
      </c>
      <c r="P48" s="271">
        <f>+O48+5</f>
        <v>45937</v>
      </c>
      <c r="Q48" s="150">
        <f t="shared" si="2"/>
        <v>5</v>
      </c>
      <c r="S48" s="535"/>
      <c r="U48" s="88"/>
      <c r="V48" s="341">
        <f t="shared" si="3"/>
        <v>45932</v>
      </c>
      <c r="W48" s="342">
        <f t="shared" si="6"/>
        <v>46076</v>
      </c>
      <c r="X48" s="395">
        <f t="shared" si="4"/>
        <v>5</v>
      </c>
      <c r="Y48" s="395">
        <f t="shared" si="5"/>
        <v>5</v>
      </c>
      <c r="Z48" s="350">
        <v>45940</v>
      </c>
      <c r="AA48" s="350"/>
      <c r="AB48" s="343"/>
      <c r="AC48" s="343"/>
      <c r="AD48" s="345"/>
      <c r="AE48" s="346"/>
      <c r="AF48" s="347" t="e">
        <f>Q48-#REF!</f>
        <v>#REF!</v>
      </c>
      <c r="AG48" s="89"/>
      <c r="AJ48" s="325"/>
      <c r="AK48" s="325"/>
      <c r="AL48" s="325"/>
      <c r="AM48" s="325"/>
      <c r="AO48" s="332"/>
      <c r="AP48" s="333" t="b">
        <f t="shared" si="7"/>
        <v>1</v>
      </c>
      <c r="AQ48" s="329"/>
      <c r="AR48" s="337">
        <f t="shared" si="8"/>
        <v>0</v>
      </c>
      <c r="AT48" s="82">
        <v>1.04</v>
      </c>
      <c r="AU48" s="82" t="b">
        <f t="shared" si="9"/>
        <v>0</v>
      </c>
    </row>
    <row r="49" spans="1:47" x14ac:dyDescent="0.3">
      <c r="D49" s="88"/>
      <c r="E49" s="142">
        <v>1.04</v>
      </c>
      <c r="F49" s="143" t="s">
        <v>21</v>
      </c>
      <c r="G49" s="144" t="s">
        <v>94</v>
      </c>
      <c r="H49" s="145">
        <f>+'PPTO CONSUL - ANEXO 12'!D9</f>
        <v>3.3796670025262855E-2</v>
      </c>
      <c r="I49" s="145">
        <f>+AD49</f>
        <v>3.3796670025262855E-2</v>
      </c>
      <c r="J49" s="383">
        <f>H49*1</f>
        <v>3.3796670025262855E-2</v>
      </c>
      <c r="K49" s="146">
        <f>ROUND(($G$7*H49),0)</f>
        <v>23108414</v>
      </c>
      <c r="L49" s="280">
        <f>+'PPTO CONSUL - ANEXO 12'!H9-K49</f>
        <v>0</v>
      </c>
      <c r="M49" s="146">
        <f>ROUND(($G$7*I49),0)</f>
        <v>23108414</v>
      </c>
      <c r="N49" s="146">
        <f>ROUND(($G$7*J49),0)</f>
        <v>23108414</v>
      </c>
      <c r="O49" s="147">
        <f>MIN(O50:O51)</f>
        <v>45912</v>
      </c>
      <c r="P49" s="406">
        <f>MAX(P50:P51)</f>
        <v>45928</v>
      </c>
      <c r="Q49" s="148">
        <f t="shared" si="2"/>
        <v>16</v>
      </c>
      <c r="S49" s="535"/>
      <c r="U49" s="88"/>
      <c r="V49" s="135">
        <f t="shared" si="3"/>
        <v>45912</v>
      </c>
      <c r="W49" s="136">
        <f t="shared" si="6"/>
        <v>46076</v>
      </c>
      <c r="X49" s="395">
        <f t="shared" si="4"/>
        <v>16</v>
      </c>
      <c r="Y49" s="395">
        <f t="shared" si="5"/>
        <v>16</v>
      </c>
      <c r="Z49" s="524"/>
      <c r="AA49" s="524"/>
      <c r="AB49" s="391">
        <f>IF(Z49=0,Y49,Z49-V49)</f>
        <v>16</v>
      </c>
      <c r="AC49" s="138">
        <f>Q49-AB49</f>
        <v>0</v>
      </c>
      <c r="AD49" s="139">
        <f>(H49/Q49)*Y49</f>
        <v>3.3796670025262855E-2</v>
      </c>
      <c r="AE49" s="140">
        <f>J49-AD49</f>
        <v>0</v>
      </c>
      <c r="AF49" s="141" t="e">
        <f>Q49-#REF!</f>
        <v>#REF!</v>
      </c>
      <c r="AG49" s="89"/>
      <c r="AJ49" s="325"/>
      <c r="AK49" s="325"/>
      <c r="AL49" s="325"/>
      <c r="AM49" s="325"/>
      <c r="AO49" s="332">
        <v>23108414</v>
      </c>
      <c r="AP49" s="333" t="b">
        <f t="shared" si="7"/>
        <v>1</v>
      </c>
      <c r="AQ49" s="329">
        <v>23108414</v>
      </c>
      <c r="AR49" s="337">
        <f t="shared" si="8"/>
        <v>0</v>
      </c>
      <c r="AT49" s="82" t="s">
        <v>138</v>
      </c>
      <c r="AU49" s="82" t="b">
        <f t="shared" si="9"/>
        <v>0</v>
      </c>
    </row>
    <row r="50" spans="1:47" x14ac:dyDescent="0.3">
      <c r="D50" s="88"/>
      <c r="E50" s="109" t="s">
        <v>138</v>
      </c>
      <c r="F50" s="134" t="s">
        <v>139</v>
      </c>
      <c r="G50" s="112" t="s">
        <v>94</v>
      </c>
      <c r="H50" s="149"/>
      <c r="I50" s="149"/>
      <c r="J50" s="149"/>
      <c r="K50" s="158"/>
      <c r="L50" s="281"/>
      <c r="M50" s="158"/>
      <c r="N50" s="158"/>
      <c r="O50" s="115">
        <f>+O35</f>
        <v>45912</v>
      </c>
      <c r="P50" s="115">
        <f>+O50+10</f>
        <v>45922</v>
      </c>
      <c r="Q50" s="150">
        <f t="shared" si="2"/>
        <v>10</v>
      </c>
      <c r="S50" s="535"/>
      <c r="U50" s="88"/>
      <c r="V50" s="341">
        <f t="shared" si="3"/>
        <v>45912</v>
      </c>
      <c r="W50" s="342">
        <f t="shared" si="6"/>
        <v>46076</v>
      </c>
      <c r="X50" s="395">
        <f t="shared" si="4"/>
        <v>10</v>
      </c>
      <c r="Y50" s="395">
        <f t="shared" si="5"/>
        <v>10</v>
      </c>
      <c r="Z50" s="350">
        <v>45926</v>
      </c>
      <c r="AA50" s="350"/>
      <c r="AB50" s="343"/>
      <c r="AC50" s="343"/>
      <c r="AD50" s="345"/>
      <c r="AE50" s="346"/>
      <c r="AF50" s="347" t="e">
        <f>Q50-#REF!</f>
        <v>#REF!</v>
      </c>
      <c r="AG50" s="89"/>
      <c r="AJ50" s="325"/>
      <c r="AK50" s="325"/>
      <c r="AL50" s="325"/>
      <c r="AM50" s="325"/>
      <c r="AO50" s="332"/>
      <c r="AP50" s="333" t="b">
        <f t="shared" si="7"/>
        <v>1</v>
      </c>
      <c r="AQ50" s="329"/>
      <c r="AR50" s="337">
        <f t="shared" si="8"/>
        <v>0</v>
      </c>
      <c r="AT50" s="82" t="s">
        <v>140</v>
      </c>
      <c r="AU50" s="82" t="b">
        <f t="shared" si="9"/>
        <v>0</v>
      </c>
    </row>
    <row r="51" spans="1:47" x14ac:dyDescent="0.3">
      <c r="D51" s="88"/>
      <c r="E51" s="109" t="s">
        <v>140</v>
      </c>
      <c r="F51" s="134" t="s">
        <v>141</v>
      </c>
      <c r="G51" s="112" t="s">
        <v>112</v>
      </c>
      <c r="H51" s="149"/>
      <c r="I51" s="149"/>
      <c r="J51" s="149"/>
      <c r="K51" s="158"/>
      <c r="L51" s="281"/>
      <c r="M51" s="158"/>
      <c r="N51" s="158"/>
      <c r="O51" s="115">
        <f>+P50+1</f>
        <v>45923</v>
      </c>
      <c r="P51" s="115">
        <f>+O51+5</f>
        <v>45928</v>
      </c>
      <c r="Q51" s="150">
        <f t="shared" si="2"/>
        <v>5</v>
      </c>
      <c r="S51" s="535"/>
      <c r="U51" s="88"/>
      <c r="V51" s="341">
        <f t="shared" si="3"/>
        <v>45923</v>
      </c>
      <c r="W51" s="342">
        <f t="shared" si="6"/>
        <v>46076</v>
      </c>
      <c r="X51" s="395">
        <f t="shared" si="4"/>
        <v>5</v>
      </c>
      <c r="Y51" s="395">
        <f t="shared" si="5"/>
        <v>5</v>
      </c>
      <c r="Z51" s="350">
        <v>45954</v>
      </c>
      <c r="AA51" s="350"/>
      <c r="AB51" s="343"/>
      <c r="AC51" s="343"/>
      <c r="AD51" s="345"/>
      <c r="AE51" s="346"/>
      <c r="AF51" s="347" t="e">
        <f>Q51-#REF!</f>
        <v>#REF!</v>
      </c>
      <c r="AG51" s="89"/>
      <c r="AJ51" s="325"/>
      <c r="AK51" s="325"/>
      <c r="AL51" s="325"/>
      <c r="AM51" s="325"/>
      <c r="AO51" s="332"/>
      <c r="AP51" s="333" t="b">
        <f t="shared" si="7"/>
        <v>1</v>
      </c>
      <c r="AQ51" s="329"/>
      <c r="AR51" s="337">
        <f t="shared" si="8"/>
        <v>0</v>
      </c>
      <c r="AT51" s="82">
        <v>1.06</v>
      </c>
      <c r="AU51" s="82" t="b">
        <f t="shared" si="9"/>
        <v>0</v>
      </c>
    </row>
    <row r="52" spans="1:47" x14ac:dyDescent="0.3">
      <c r="D52" s="88"/>
      <c r="E52" s="142">
        <v>1.06</v>
      </c>
      <c r="F52" s="143" t="s">
        <v>23</v>
      </c>
      <c r="G52" s="144" t="s">
        <v>94</v>
      </c>
      <c r="H52" s="145">
        <f>+'PPTO CONSUL - ANEXO 12'!D11</f>
        <v>3.3796670025262855E-2</v>
      </c>
      <c r="I52" s="145">
        <f>+AD52</f>
        <v>3.3796670025262855E-2</v>
      </c>
      <c r="J52" s="383">
        <f>H52*1</f>
        <v>3.3796670025262855E-2</v>
      </c>
      <c r="K52" s="146">
        <f>ROUND(($G$7*H52),0)</f>
        <v>23108414</v>
      </c>
      <c r="L52" s="280">
        <f>+'PPTO CONSUL - ANEXO 12'!H11-K52</f>
        <v>0</v>
      </c>
      <c r="M52" s="146">
        <f>ROUND(($G$7*I52),0)</f>
        <v>23108414</v>
      </c>
      <c r="N52" s="146">
        <f>ROUND(($G$7*J52),0)</f>
        <v>23108414</v>
      </c>
      <c r="O52" s="147">
        <f>MAX(O53:O54)</f>
        <v>45911</v>
      </c>
      <c r="P52" s="147">
        <f>MAX(P53:P54)</f>
        <v>45916</v>
      </c>
      <c r="Q52" s="148">
        <f t="shared" si="2"/>
        <v>5</v>
      </c>
      <c r="S52" s="535"/>
      <c r="U52" s="88"/>
      <c r="V52" s="135">
        <f t="shared" si="3"/>
        <v>45911</v>
      </c>
      <c r="W52" s="136">
        <f t="shared" si="6"/>
        <v>46076</v>
      </c>
      <c r="X52" s="395">
        <f t="shared" si="4"/>
        <v>5</v>
      </c>
      <c r="Y52" s="395">
        <f t="shared" si="5"/>
        <v>5</v>
      </c>
      <c r="Z52" s="524">
        <v>45923</v>
      </c>
      <c r="AA52" s="524"/>
      <c r="AB52" s="391">
        <f>IF(Z52=0,Y52,Z52-V52)</f>
        <v>12</v>
      </c>
      <c r="AC52" s="138">
        <f>Q52-AB52</f>
        <v>-7</v>
      </c>
      <c r="AD52" s="139">
        <f>(H52/Q52)*Y52</f>
        <v>3.3796670025262855E-2</v>
      </c>
      <c r="AE52" s="140">
        <f>J52-AD52</f>
        <v>0</v>
      </c>
      <c r="AF52" s="141" t="e">
        <f>Q52-#REF!</f>
        <v>#REF!</v>
      </c>
      <c r="AG52" s="89"/>
      <c r="AJ52" s="325"/>
      <c r="AK52" s="325"/>
      <c r="AL52" s="325"/>
      <c r="AM52" s="325"/>
      <c r="AO52" s="332">
        <v>23108414</v>
      </c>
      <c r="AP52" s="333" t="b">
        <f t="shared" si="7"/>
        <v>1</v>
      </c>
      <c r="AQ52" s="329">
        <v>23108414</v>
      </c>
      <c r="AR52" s="337">
        <f t="shared" si="8"/>
        <v>0</v>
      </c>
      <c r="AT52" s="82" t="s">
        <v>162</v>
      </c>
      <c r="AU52" s="82" t="b">
        <f t="shared" si="9"/>
        <v>0</v>
      </c>
    </row>
    <row r="53" spans="1:47" x14ac:dyDescent="0.3">
      <c r="D53" s="88"/>
      <c r="E53" s="109" t="s">
        <v>162</v>
      </c>
      <c r="F53" s="134" t="s">
        <v>163</v>
      </c>
      <c r="G53" s="112" t="s">
        <v>94</v>
      </c>
      <c r="H53" s="149"/>
      <c r="I53" s="149"/>
      <c r="J53" s="381"/>
      <c r="K53" s="158"/>
      <c r="L53" s="281"/>
      <c r="M53" s="158"/>
      <c r="N53" s="158"/>
      <c r="O53" s="115">
        <f>+P13+1</f>
        <v>45903</v>
      </c>
      <c r="P53" s="115">
        <f>+O53+9</f>
        <v>45912</v>
      </c>
      <c r="Q53" s="150">
        <f t="shared" si="2"/>
        <v>9</v>
      </c>
      <c r="S53" s="535"/>
      <c r="U53" s="88"/>
      <c r="V53" s="341">
        <f t="shared" si="3"/>
        <v>45903</v>
      </c>
      <c r="W53" s="342">
        <f t="shared" si="6"/>
        <v>46076</v>
      </c>
      <c r="X53" s="395">
        <f t="shared" si="4"/>
        <v>9</v>
      </c>
      <c r="Y53" s="395">
        <f t="shared" si="5"/>
        <v>9</v>
      </c>
      <c r="Z53" s="350">
        <v>45912</v>
      </c>
      <c r="AA53" s="350"/>
      <c r="AB53" s="343"/>
      <c r="AC53" s="343"/>
      <c r="AD53" s="345"/>
      <c r="AE53" s="346"/>
      <c r="AF53" s="347" t="e">
        <f>Q53-#REF!</f>
        <v>#REF!</v>
      </c>
      <c r="AG53" s="89"/>
      <c r="AJ53" s="325"/>
      <c r="AK53" s="325"/>
      <c r="AL53" s="325"/>
      <c r="AM53" s="325"/>
      <c r="AO53" s="332"/>
      <c r="AP53" s="333" t="b">
        <f t="shared" si="7"/>
        <v>1</v>
      </c>
      <c r="AQ53" s="329"/>
      <c r="AR53" s="337">
        <f t="shared" si="8"/>
        <v>0</v>
      </c>
      <c r="AT53" s="82" t="s">
        <v>164</v>
      </c>
      <c r="AU53" s="82" t="b">
        <f t="shared" si="9"/>
        <v>0</v>
      </c>
    </row>
    <row r="54" spans="1:47" x14ac:dyDescent="0.3">
      <c r="D54" s="88"/>
      <c r="E54" s="109" t="s">
        <v>164</v>
      </c>
      <c r="F54" s="134" t="s">
        <v>165</v>
      </c>
      <c r="G54" s="112" t="s">
        <v>112</v>
      </c>
      <c r="H54" s="149"/>
      <c r="I54" s="149"/>
      <c r="J54" s="149"/>
      <c r="K54" s="158"/>
      <c r="L54" s="281"/>
      <c r="M54" s="158"/>
      <c r="N54" s="158"/>
      <c r="O54" s="115">
        <f>+P13+9</f>
        <v>45911</v>
      </c>
      <c r="P54" s="115">
        <f>+O54+5</f>
        <v>45916</v>
      </c>
      <c r="Q54" s="150">
        <f t="shared" si="2"/>
        <v>5</v>
      </c>
      <c r="S54" s="535"/>
      <c r="U54" s="88"/>
      <c r="V54" s="341">
        <f t="shared" si="3"/>
        <v>45911</v>
      </c>
      <c r="W54" s="342">
        <f t="shared" si="6"/>
        <v>46076</v>
      </c>
      <c r="X54" s="395">
        <f t="shared" si="4"/>
        <v>5</v>
      </c>
      <c r="Y54" s="395">
        <f t="shared" si="5"/>
        <v>5</v>
      </c>
      <c r="Z54" s="350">
        <v>45912</v>
      </c>
      <c r="AA54" s="350"/>
      <c r="AB54" s="343"/>
      <c r="AC54" s="343"/>
      <c r="AD54" s="345"/>
      <c r="AE54" s="346"/>
      <c r="AF54" s="347" t="e">
        <f>Q54-#REF!</f>
        <v>#REF!</v>
      </c>
      <c r="AG54" s="89"/>
      <c r="AJ54" s="325"/>
      <c r="AK54" s="325"/>
      <c r="AL54" s="325"/>
      <c r="AM54" s="325"/>
      <c r="AO54" s="332"/>
      <c r="AP54" s="333" t="b">
        <f t="shared" si="7"/>
        <v>1</v>
      </c>
      <c r="AQ54" s="329"/>
      <c r="AR54" s="337">
        <f t="shared" si="8"/>
        <v>0</v>
      </c>
      <c r="AT54" s="82">
        <v>1.07</v>
      </c>
      <c r="AU54" s="82" t="b">
        <f t="shared" si="9"/>
        <v>0</v>
      </c>
    </row>
    <row r="55" spans="1:47" x14ac:dyDescent="0.3">
      <c r="D55" s="88"/>
      <c r="E55" s="142">
        <v>1.07</v>
      </c>
      <c r="F55" s="143" t="s">
        <v>24</v>
      </c>
      <c r="G55" s="144" t="s">
        <v>94</v>
      </c>
      <c r="H55" s="145">
        <f>+'PPTO CONSUL - ANEXO 12'!D12</f>
        <v>3.3796670025262855E-2</v>
      </c>
      <c r="I55" s="145">
        <f>+AD55</f>
        <v>3.3796670025262855E-2</v>
      </c>
      <c r="J55" s="383">
        <f>SUM(J56:J57)</f>
        <v>3.3796670025262855E-2</v>
      </c>
      <c r="K55" s="146">
        <f>ROUND(($G$7*H55),0)</f>
        <v>23108414</v>
      </c>
      <c r="L55" s="280">
        <f>+'PPTO CONSUL - ANEXO 12'!H12-K55</f>
        <v>0</v>
      </c>
      <c r="M55" s="146">
        <f>ROUND(($G$7*I55),0)</f>
        <v>23108414</v>
      </c>
      <c r="N55" s="146">
        <f>ROUND(($G$7*J55),0)</f>
        <v>23108414</v>
      </c>
      <c r="O55" s="147">
        <f>MAX(O56:O57)</f>
        <v>45923</v>
      </c>
      <c r="P55" s="147">
        <f>MAX(P56:P57)</f>
        <v>45928</v>
      </c>
      <c r="Q55" s="148">
        <f t="shared" si="2"/>
        <v>5</v>
      </c>
      <c r="S55" s="535"/>
      <c r="U55" s="88"/>
      <c r="V55" s="135">
        <f t="shared" si="3"/>
        <v>45923</v>
      </c>
      <c r="W55" s="136">
        <f t="shared" si="6"/>
        <v>46076</v>
      </c>
      <c r="X55" s="395">
        <f t="shared" si="4"/>
        <v>5</v>
      </c>
      <c r="Y55" s="395">
        <f t="shared" si="5"/>
        <v>5</v>
      </c>
      <c r="Z55" s="524"/>
      <c r="AA55" s="524"/>
      <c r="AB55" s="391">
        <f>IF(Z55=0,Y55,Z55-V55)</f>
        <v>5</v>
      </c>
      <c r="AC55" s="138">
        <f>Q55-AB55</f>
        <v>0</v>
      </c>
      <c r="AD55" s="139">
        <f>(H55/Q55)*Y55</f>
        <v>3.3796670025262855E-2</v>
      </c>
      <c r="AE55" s="140">
        <f>J55-AD55</f>
        <v>0</v>
      </c>
      <c r="AF55" s="141" t="e">
        <f>Q55-#REF!</f>
        <v>#REF!</v>
      </c>
      <c r="AG55" s="89"/>
      <c r="AJ55" s="325"/>
      <c r="AK55" s="325"/>
      <c r="AL55" s="325"/>
      <c r="AM55" s="325"/>
      <c r="AO55" s="332">
        <v>23108414</v>
      </c>
      <c r="AP55" s="333" t="b">
        <f t="shared" si="7"/>
        <v>1</v>
      </c>
      <c r="AQ55" s="329">
        <v>23108414</v>
      </c>
      <c r="AR55" s="337">
        <f t="shared" si="8"/>
        <v>0</v>
      </c>
      <c r="AT55" s="82" t="s">
        <v>166</v>
      </c>
      <c r="AU55" s="82" t="b">
        <f t="shared" si="9"/>
        <v>0</v>
      </c>
    </row>
    <row r="56" spans="1:47" x14ac:dyDescent="0.3">
      <c r="D56" s="88"/>
      <c r="E56" s="109" t="s">
        <v>166</v>
      </c>
      <c r="F56" s="134" t="s">
        <v>167</v>
      </c>
      <c r="G56" s="112" t="s">
        <v>94</v>
      </c>
      <c r="H56" s="149"/>
      <c r="I56" s="149"/>
      <c r="J56" s="381">
        <v>3.3796670025262855E-2</v>
      </c>
      <c r="K56" s="158"/>
      <c r="L56" s="281"/>
      <c r="M56" s="158"/>
      <c r="N56" s="158"/>
      <c r="O56" s="115">
        <f>+O35</f>
        <v>45912</v>
      </c>
      <c r="P56" s="115">
        <f>+O56+10</f>
        <v>45922</v>
      </c>
      <c r="Q56" s="150">
        <f t="shared" si="2"/>
        <v>10</v>
      </c>
      <c r="S56" s="535"/>
      <c r="U56" s="88"/>
      <c r="V56" s="341">
        <f t="shared" si="3"/>
        <v>45912</v>
      </c>
      <c r="W56" s="342">
        <f t="shared" si="6"/>
        <v>46076</v>
      </c>
      <c r="X56" s="395">
        <f t="shared" si="4"/>
        <v>10</v>
      </c>
      <c r="Y56" s="395">
        <f t="shared" si="5"/>
        <v>10</v>
      </c>
      <c r="Z56" s="350">
        <v>45923</v>
      </c>
      <c r="AA56" s="350"/>
      <c r="AB56" s="343"/>
      <c r="AC56" s="343"/>
      <c r="AD56" s="345"/>
      <c r="AE56" s="346"/>
      <c r="AF56" s="347" t="e">
        <f>Q56-#REF!</f>
        <v>#REF!</v>
      </c>
      <c r="AG56" s="89"/>
      <c r="AJ56" s="325"/>
      <c r="AK56" s="325"/>
      <c r="AL56" s="325"/>
      <c r="AM56" s="325"/>
      <c r="AO56" s="332"/>
      <c r="AP56" s="333" t="b">
        <f t="shared" si="7"/>
        <v>1</v>
      </c>
      <c r="AQ56" s="329"/>
      <c r="AR56" s="337">
        <f t="shared" si="8"/>
        <v>0</v>
      </c>
      <c r="AT56" s="82" t="s">
        <v>168</v>
      </c>
      <c r="AU56" s="82" t="b">
        <f t="shared" si="9"/>
        <v>0</v>
      </c>
    </row>
    <row r="57" spans="1:47" x14ac:dyDescent="0.3">
      <c r="D57" s="88"/>
      <c r="E57" s="109" t="s">
        <v>168</v>
      </c>
      <c r="F57" s="134" t="s">
        <v>169</v>
      </c>
      <c r="G57" s="112" t="s">
        <v>112</v>
      </c>
      <c r="H57" s="149"/>
      <c r="I57" s="149"/>
      <c r="J57" s="149"/>
      <c r="K57" s="158"/>
      <c r="L57" s="281"/>
      <c r="M57" s="158"/>
      <c r="N57" s="158"/>
      <c r="O57" s="115">
        <f>+P56+1</f>
        <v>45923</v>
      </c>
      <c r="P57" s="115">
        <f>+O57+5</f>
        <v>45928</v>
      </c>
      <c r="Q57" s="150">
        <f t="shared" si="2"/>
        <v>5</v>
      </c>
      <c r="S57" s="535"/>
      <c r="U57" s="88"/>
      <c r="V57" s="341">
        <f t="shared" si="3"/>
        <v>45923</v>
      </c>
      <c r="W57" s="342">
        <f t="shared" si="6"/>
        <v>46076</v>
      </c>
      <c r="X57" s="395">
        <f t="shared" si="4"/>
        <v>5</v>
      </c>
      <c r="Y57" s="395">
        <f t="shared" si="5"/>
        <v>5</v>
      </c>
      <c r="Z57" s="350">
        <v>45930</v>
      </c>
      <c r="AA57" s="350"/>
      <c r="AB57" s="343"/>
      <c r="AC57" s="343"/>
      <c r="AD57" s="345"/>
      <c r="AE57" s="346"/>
      <c r="AF57" s="347" t="e">
        <f>Q57-#REF!</f>
        <v>#REF!</v>
      </c>
      <c r="AG57" s="89"/>
      <c r="AJ57" s="325"/>
      <c r="AK57" s="325"/>
      <c r="AL57" s="325"/>
      <c r="AM57" s="325"/>
      <c r="AO57" s="332"/>
      <c r="AP57" s="333" t="b">
        <f t="shared" si="7"/>
        <v>1</v>
      </c>
      <c r="AQ57" s="329"/>
      <c r="AR57" s="337">
        <f t="shared" si="8"/>
        <v>0</v>
      </c>
      <c r="AU57" s="82" t="b">
        <f t="shared" si="9"/>
        <v>0</v>
      </c>
    </row>
    <row r="58" spans="1:47" x14ac:dyDescent="0.3">
      <c r="D58" s="88"/>
      <c r="E58" s="109"/>
      <c r="F58" s="159" t="s">
        <v>170</v>
      </c>
      <c r="G58" s="160" t="s">
        <v>94</v>
      </c>
      <c r="H58" s="161"/>
      <c r="I58" s="161"/>
      <c r="J58" s="161"/>
      <c r="K58" s="162"/>
      <c r="L58" s="283"/>
      <c r="M58" s="162"/>
      <c r="N58" s="162"/>
      <c r="O58" s="542">
        <v>45935</v>
      </c>
      <c r="P58" s="543"/>
      <c r="Q58" s="163"/>
      <c r="S58" s="535"/>
      <c r="U58" s="88"/>
      <c r="V58" s="300"/>
      <c r="W58" s="301"/>
      <c r="X58" s="301"/>
      <c r="Y58" s="301"/>
      <c r="Z58" s="301"/>
      <c r="AA58" s="301"/>
      <c r="AB58" s="301"/>
      <c r="AC58" s="301"/>
      <c r="AD58" s="301"/>
      <c r="AE58" s="301"/>
      <c r="AF58" s="516"/>
      <c r="AG58" s="89"/>
      <c r="AJ58" s="325"/>
      <c r="AK58" s="325"/>
      <c r="AL58" s="325"/>
      <c r="AM58" s="325"/>
      <c r="AO58" s="332"/>
      <c r="AP58" s="333" t="b">
        <f t="shared" si="7"/>
        <v>1</v>
      </c>
      <c r="AQ58" s="329"/>
      <c r="AR58" s="337">
        <f t="shared" si="8"/>
        <v>0</v>
      </c>
      <c r="AT58" s="82">
        <v>1.08</v>
      </c>
      <c r="AU58" s="82" t="b">
        <f t="shared" si="9"/>
        <v>0</v>
      </c>
    </row>
    <row r="59" spans="1:47" s="128" customFormat="1" x14ac:dyDescent="0.3">
      <c r="D59" s="120"/>
      <c r="E59" s="121">
        <v>1.08</v>
      </c>
      <c r="F59" s="164" t="s">
        <v>274</v>
      </c>
      <c r="G59" s="165" t="s">
        <v>94</v>
      </c>
      <c r="H59" s="166"/>
      <c r="I59" s="166"/>
      <c r="J59" s="166"/>
      <c r="K59" s="167"/>
      <c r="L59" s="284"/>
      <c r="M59" s="167"/>
      <c r="N59" s="167"/>
      <c r="O59" s="168">
        <f>MAX(P15:P57)</f>
        <v>45974</v>
      </c>
      <c r="P59" s="168">
        <f>+O59+1</f>
        <v>45975</v>
      </c>
      <c r="Q59" s="169">
        <f t="shared" ref="Q59:Q61" si="20">-((_xlfn.DAYS(O59,P59)))+1</f>
        <v>2</v>
      </c>
      <c r="S59" s="535"/>
      <c r="U59" s="120"/>
      <c r="V59" s="302"/>
      <c r="W59" s="303"/>
      <c r="X59" s="303"/>
      <c r="Y59" s="303"/>
      <c r="Z59" s="520">
        <v>45993</v>
      </c>
      <c r="AA59" s="521" t="s">
        <v>373</v>
      </c>
      <c r="AB59" s="303"/>
      <c r="AC59" s="303"/>
      <c r="AD59" s="303"/>
      <c r="AE59" s="303"/>
      <c r="AF59" s="304"/>
      <c r="AG59" s="133"/>
      <c r="AJ59" s="326"/>
      <c r="AK59" s="325"/>
      <c r="AL59" s="326"/>
      <c r="AM59" s="325"/>
      <c r="AO59" s="334"/>
      <c r="AP59" s="333" t="b">
        <f t="shared" si="7"/>
        <v>1</v>
      </c>
      <c r="AQ59" s="330"/>
      <c r="AR59" s="337">
        <f t="shared" si="8"/>
        <v>0</v>
      </c>
      <c r="AT59" s="82">
        <v>1.0900000000000001</v>
      </c>
      <c r="AU59" s="82" t="b">
        <f t="shared" si="9"/>
        <v>0</v>
      </c>
    </row>
    <row r="60" spans="1:47" s="128" customFormat="1" x14ac:dyDescent="0.3">
      <c r="D60" s="120"/>
      <c r="E60" s="121">
        <v>1.0900000000000001</v>
      </c>
      <c r="F60" s="164" t="s">
        <v>171</v>
      </c>
      <c r="G60" s="165" t="s">
        <v>172</v>
      </c>
      <c r="H60" s="166"/>
      <c r="I60" s="166"/>
      <c r="J60" s="166"/>
      <c r="K60" s="167"/>
      <c r="L60" s="284"/>
      <c r="M60" s="167"/>
      <c r="N60" s="167"/>
      <c r="O60" s="168">
        <f>+P59+1</f>
        <v>45976</v>
      </c>
      <c r="P60" s="168">
        <f>+O60+8</f>
        <v>45984</v>
      </c>
      <c r="Q60" s="169">
        <f t="shared" si="20"/>
        <v>9</v>
      </c>
      <c r="S60" s="535"/>
      <c r="U60" s="120"/>
      <c r="V60" s="302"/>
      <c r="W60" s="303"/>
      <c r="X60" s="303"/>
      <c r="Y60" s="303"/>
      <c r="Z60" s="303"/>
      <c r="AA60" s="303"/>
      <c r="AB60" s="303"/>
      <c r="AC60" s="303"/>
      <c r="AD60" s="303"/>
      <c r="AE60" s="303"/>
      <c r="AF60" s="304"/>
      <c r="AG60" s="133"/>
      <c r="AJ60" s="326"/>
      <c r="AK60" s="325"/>
      <c r="AL60" s="326"/>
      <c r="AM60" s="325"/>
      <c r="AO60" s="334"/>
      <c r="AP60" s="333" t="b">
        <f t="shared" si="7"/>
        <v>1</v>
      </c>
      <c r="AQ60" s="330"/>
      <c r="AR60" s="337">
        <f t="shared" si="8"/>
        <v>0</v>
      </c>
      <c r="AT60" s="128">
        <v>1.1000000000000001</v>
      </c>
      <c r="AU60" s="82" t="b">
        <f t="shared" si="9"/>
        <v>0</v>
      </c>
    </row>
    <row r="61" spans="1:47" s="128" customFormat="1" x14ac:dyDescent="0.3">
      <c r="D61" s="120"/>
      <c r="E61" s="121">
        <v>1.1000000000000001</v>
      </c>
      <c r="F61" s="164" t="s">
        <v>173</v>
      </c>
      <c r="G61" s="165" t="s">
        <v>112</v>
      </c>
      <c r="H61" s="166"/>
      <c r="I61" s="166"/>
      <c r="J61" s="166"/>
      <c r="K61" s="167"/>
      <c r="L61" s="284"/>
      <c r="M61" s="167"/>
      <c r="N61" s="167"/>
      <c r="O61" s="168">
        <f>+P60+1</f>
        <v>45985</v>
      </c>
      <c r="P61" s="168">
        <f>+O61+9</f>
        <v>45994</v>
      </c>
      <c r="Q61" s="169">
        <f t="shared" si="20"/>
        <v>10</v>
      </c>
      <c r="S61" s="535"/>
      <c r="U61" s="120"/>
      <c r="V61" s="517"/>
      <c r="W61" s="518"/>
      <c r="X61" s="518"/>
      <c r="Y61" s="518"/>
      <c r="Z61" s="522">
        <v>46003</v>
      </c>
      <c r="AA61" s="523" t="s">
        <v>374</v>
      </c>
      <c r="AB61" s="518"/>
      <c r="AC61" s="518"/>
      <c r="AD61" s="518"/>
      <c r="AE61" s="518"/>
      <c r="AF61" s="519"/>
      <c r="AG61" s="133"/>
      <c r="AJ61" s="326"/>
      <c r="AK61" s="325"/>
      <c r="AL61" s="326"/>
      <c r="AM61" s="325"/>
      <c r="AO61" s="334"/>
      <c r="AP61" s="333" t="b">
        <f t="shared" si="7"/>
        <v>1</v>
      </c>
      <c r="AQ61" s="330"/>
      <c r="AR61" s="337">
        <f t="shared" si="8"/>
        <v>0</v>
      </c>
      <c r="AT61" s="128">
        <v>1.05</v>
      </c>
      <c r="AU61" s="82" t="b">
        <f t="shared" si="9"/>
        <v>0</v>
      </c>
    </row>
    <row r="62" spans="1:47" x14ac:dyDescent="0.3">
      <c r="D62" s="88"/>
      <c r="E62" s="142">
        <v>1.05</v>
      </c>
      <c r="F62" s="143" t="s">
        <v>22</v>
      </c>
      <c r="G62" s="144" t="s">
        <v>94</v>
      </c>
      <c r="H62" s="145">
        <f>SUM(H63:H70)</f>
        <v>0.28903640907360872</v>
      </c>
      <c r="I62" s="145">
        <f>SUM(I63:I70)</f>
        <v>0.28903640907360872</v>
      </c>
      <c r="J62" s="145">
        <f>SUM(J63:J70)</f>
        <v>0.28903640907360872</v>
      </c>
      <c r="K62" s="146">
        <f>SUM(K63:K70)</f>
        <v>197628136</v>
      </c>
      <c r="L62" s="285">
        <f>+'PPTO CONSUL - ANEXO 12'!H10-K62</f>
        <v>0</v>
      </c>
      <c r="M62" s="146">
        <f>SUM(M63:M70)</f>
        <v>197628136</v>
      </c>
      <c r="N62" s="146">
        <f>SUM(N63:N70)</f>
        <v>197628136</v>
      </c>
      <c r="O62" s="147">
        <f>MIN(O63:O72)</f>
        <v>45945</v>
      </c>
      <c r="P62" s="147">
        <f>MAX(P63:P72)</f>
        <v>46024</v>
      </c>
      <c r="Q62" s="148">
        <f t="shared" si="2"/>
        <v>79</v>
      </c>
      <c r="S62" s="535"/>
      <c r="U62" s="88"/>
      <c r="V62" s="341">
        <f t="shared" ref="V62:V72" si="21">O62</f>
        <v>45945</v>
      </c>
      <c r="W62" s="342">
        <f t="shared" si="6"/>
        <v>46076</v>
      </c>
      <c r="X62" s="395">
        <f t="shared" ref="X62:X72" si="22">IF(W62-V62&gt;Q62,Q62,W62-V62)</f>
        <v>79</v>
      </c>
      <c r="Y62" s="395">
        <f>IF(X62&lt;0,0,X62)</f>
        <v>79</v>
      </c>
      <c r="Z62" s="343"/>
      <c r="AA62" s="343"/>
      <c r="AB62" s="343"/>
      <c r="AC62" s="343"/>
      <c r="AD62" s="345"/>
      <c r="AE62" s="346"/>
      <c r="AF62" s="347" t="e">
        <f>Q62-#REF!</f>
        <v>#REF!</v>
      </c>
      <c r="AG62" s="89"/>
      <c r="AJ62" s="325"/>
      <c r="AK62" s="325"/>
      <c r="AL62" s="325"/>
      <c r="AM62" s="325"/>
      <c r="AO62" s="332">
        <v>197628136</v>
      </c>
      <c r="AP62" s="333" t="b">
        <f t="shared" si="7"/>
        <v>1</v>
      </c>
      <c r="AQ62" s="329">
        <v>197628136</v>
      </c>
      <c r="AR62" s="337">
        <f t="shared" si="8"/>
        <v>0</v>
      </c>
      <c r="AT62" s="128" t="s">
        <v>142</v>
      </c>
      <c r="AU62" s="82" t="b">
        <f t="shared" si="9"/>
        <v>0</v>
      </c>
    </row>
    <row r="63" spans="1:47" x14ac:dyDescent="0.3">
      <c r="A63" s="338"/>
      <c r="B63" s="329"/>
      <c r="D63" s="88"/>
      <c r="E63" s="52" t="s">
        <v>142</v>
      </c>
      <c r="F63" s="151" t="s">
        <v>282</v>
      </c>
      <c r="G63" s="152" t="s">
        <v>94</v>
      </c>
      <c r="H63" s="296">
        <v>3.366965887912194E-2</v>
      </c>
      <c r="I63" s="296">
        <f>+AD63</f>
        <v>3.366965887912194E-2</v>
      </c>
      <c r="J63" s="408">
        <f>H63*1</f>
        <v>3.366965887912194E-2</v>
      </c>
      <c r="K63" s="154">
        <f t="shared" ref="K63:K64" si="23">ROUND(($G$7*H63),0)</f>
        <v>23021570</v>
      </c>
      <c r="L63" s="295"/>
      <c r="M63" s="154">
        <f>ROUND(($G$7*I63),0)</f>
        <v>23021570</v>
      </c>
      <c r="N63" s="154">
        <f t="shared" ref="N63:N64" si="24">ROUND(($G$7*J63),0)</f>
        <v>23021570</v>
      </c>
      <c r="O63" s="156">
        <f>+O65+10</f>
        <v>45969</v>
      </c>
      <c r="P63" s="156">
        <f>+O63+30</f>
        <v>45999</v>
      </c>
      <c r="Q63" s="157">
        <f t="shared" si="2"/>
        <v>30</v>
      </c>
      <c r="S63" s="535"/>
      <c r="U63" s="88"/>
      <c r="V63" s="135">
        <f t="shared" si="21"/>
        <v>45969</v>
      </c>
      <c r="W63" s="136">
        <f t="shared" si="6"/>
        <v>46076</v>
      </c>
      <c r="X63" s="395">
        <f t="shared" si="22"/>
        <v>30</v>
      </c>
      <c r="Y63" s="395">
        <f>IF(X63&lt;0,0,X63)</f>
        <v>30</v>
      </c>
      <c r="Z63" s="524">
        <v>46002</v>
      </c>
      <c r="AA63" s="524" t="s">
        <v>375</v>
      </c>
      <c r="AB63" s="391">
        <f t="shared" ref="AB63:AB70" si="25">IF(Z63=0,Y63,Z63-V63)</f>
        <v>33</v>
      </c>
      <c r="AC63" s="138">
        <f t="shared" ref="AC63:AC70" si="26">Q63-AB63</f>
        <v>-3</v>
      </c>
      <c r="AD63" s="139">
        <f>(H63/Q63)*Y63</f>
        <v>3.366965887912194E-2</v>
      </c>
      <c r="AE63" s="140">
        <f>J63-AD63</f>
        <v>0</v>
      </c>
      <c r="AF63" s="141" t="e">
        <f>Q63-#REF!</f>
        <v>#REF!</v>
      </c>
      <c r="AG63" s="89"/>
      <c r="AJ63" s="325"/>
      <c r="AK63" s="325"/>
      <c r="AL63" s="325"/>
      <c r="AM63" s="325"/>
      <c r="AO63" s="332">
        <v>23021570</v>
      </c>
      <c r="AP63" s="333" t="b">
        <f t="shared" si="7"/>
        <v>1</v>
      </c>
      <c r="AQ63" s="329">
        <v>23021570</v>
      </c>
      <c r="AR63" s="337">
        <f t="shared" si="8"/>
        <v>0</v>
      </c>
      <c r="AT63" s="82" t="s">
        <v>143</v>
      </c>
      <c r="AU63" s="82" t="b">
        <f t="shared" si="9"/>
        <v>0</v>
      </c>
    </row>
    <row r="64" spans="1:47" x14ac:dyDescent="0.3">
      <c r="A64" s="338"/>
      <c r="B64" s="329"/>
      <c r="D64" s="88"/>
      <c r="E64" s="52" t="s">
        <v>307</v>
      </c>
      <c r="F64" s="151" t="s">
        <v>144</v>
      </c>
      <c r="G64" s="152" t="s">
        <v>94</v>
      </c>
      <c r="H64" s="296">
        <v>2.3035525473528092E-4</v>
      </c>
      <c r="I64" s="296">
        <f>+AD64</f>
        <v>2.3035525473528092E-4</v>
      </c>
      <c r="J64" s="408">
        <f>H64*1</f>
        <v>2.3035525473528092E-4</v>
      </c>
      <c r="K64" s="154">
        <f t="shared" si="23"/>
        <v>157505</v>
      </c>
      <c r="L64" s="295"/>
      <c r="M64" s="154">
        <f>ROUND(($G$7*I64),0)</f>
        <v>157505</v>
      </c>
      <c r="N64" s="154">
        <f t="shared" si="24"/>
        <v>157505</v>
      </c>
      <c r="O64" s="156">
        <f>+P43</f>
        <v>45945</v>
      </c>
      <c r="P64" s="156">
        <f>+O64+2</f>
        <v>45947</v>
      </c>
      <c r="Q64" s="157">
        <f t="shared" si="2"/>
        <v>2</v>
      </c>
      <c r="S64" s="535"/>
      <c r="U64" s="88"/>
      <c r="V64" s="135">
        <f t="shared" si="21"/>
        <v>45945</v>
      </c>
      <c r="W64" s="136">
        <f t="shared" si="6"/>
        <v>46076</v>
      </c>
      <c r="X64" s="395">
        <f t="shared" si="22"/>
        <v>2</v>
      </c>
      <c r="Y64" s="395">
        <f>IF(X64&lt;0,0,X64)</f>
        <v>2</v>
      </c>
      <c r="Z64" s="524">
        <v>46006</v>
      </c>
      <c r="AA64" s="525" t="s">
        <v>376</v>
      </c>
      <c r="AB64" s="391">
        <f t="shared" si="25"/>
        <v>61</v>
      </c>
      <c r="AC64" s="138">
        <f t="shared" si="26"/>
        <v>-59</v>
      </c>
      <c r="AD64" s="139">
        <f>(H64/Q64)*Y64</f>
        <v>2.3035525473528092E-4</v>
      </c>
      <c r="AE64" s="140">
        <f>J64-AD64</f>
        <v>0</v>
      </c>
      <c r="AF64" s="141" t="e">
        <f>Q64-#REF!</f>
        <v>#REF!</v>
      </c>
      <c r="AG64" s="89"/>
      <c r="AJ64" s="325"/>
      <c r="AK64" s="325"/>
      <c r="AL64" s="325"/>
      <c r="AM64" s="325"/>
      <c r="AO64" s="332">
        <v>157505</v>
      </c>
      <c r="AP64" s="333" t="b">
        <f t="shared" si="7"/>
        <v>1</v>
      </c>
      <c r="AQ64" s="329">
        <v>157505</v>
      </c>
      <c r="AR64" s="337">
        <f t="shared" si="8"/>
        <v>0</v>
      </c>
      <c r="AT64" s="82" t="s">
        <v>145</v>
      </c>
      <c r="AU64" s="82" t="b">
        <f t="shared" si="9"/>
        <v>0</v>
      </c>
    </row>
    <row r="65" spans="1:47" x14ac:dyDescent="0.3">
      <c r="A65" s="338"/>
      <c r="B65" s="329"/>
      <c r="D65" s="88"/>
      <c r="E65" s="52" t="s">
        <v>143</v>
      </c>
      <c r="F65" s="151" t="s">
        <v>146</v>
      </c>
      <c r="G65" s="577" t="s">
        <v>94</v>
      </c>
      <c r="H65" s="580">
        <v>0.13081393818286099</v>
      </c>
      <c r="I65" s="580">
        <f>+AD65</f>
        <v>0.13081393818286099</v>
      </c>
      <c r="J65" s="583">
        <f>H65*1</f>
        <v>0.13081393818286099</v>
      </c>
      <c r="K65" s="574">
        <f>ROUND((G7*H65),0)</f>
        <v>89443800</v>
      </c>
      <c r="L65" s="586"/>
      <c r="M65" s="574">
        <f>ROUND((G7*I65),0)</f>
        <v>89443800</v>
      </c>
      <c r="N65" s="592">
        <f>ROUND(($G$7*J65),0)</f>
        <v>89443800</v>
      </c>
      <c r="O65" s="156">
        <f>+O46</f>
        <v>45959</v>
      </c>
      <c r="P65" s="156">
        <f>+O65+25</f>
        <v>45984</v>
      </c>
      <c r="Q65" s="157">
        <f t="shared" si="2"/>
        <v>25</v>
      </c>
      <c r="S65" s="535"/>
      <c r="U65" s="88"/>
      <c r="V65" s="135">
        <f t="shared" si="21"/>
        <v>45959</v>
      </c>
      <c r="W65" s="136">
        <f t="shared" si="6"/>
        <v>46076</v>
      </c>
      <c r="X65" s="395">
        <f t="shared" si="22"/>
        <v>25</v>
      </c>
      <c r="Y65" s="571">
        <f>IF(X67&lt;0,0,X67)</f>
        <v>2</v>
      </c>
      <c r="Z65" s="524">
        <v>46066</v>
      </c>
      <c r="AA65" s="524" t="s">
        <v>377</v>
      </c>
      <c r="AB65" s="391">
        <f t="shared" si="25"/>
        <v>107</v>
      </c>
      <c r="AC65" s="138">
        <f t="shared" si="26"/>
        <v>-82</v>
      </c>
      <c r="AD65" s="597">
        <f>(H65/Q67)*Y65</f>
        <v>0.13081393818286099</v>
      </c>
      <c r="AE65" s="600">
        <f>J65-AD65</f>
        <v>0</v>
      </c>
      <c r="AF65" s="141" t="e">
        <f>Q65-#REF!</f>
        <v>#REF!</v>
      </c>
      <c r="AG65" s="89"/>
      <c r="AJ65" s="325"/>
      <c r="AK65" s="325"/>
      <c r="AL65" s="325"/>
      <c r="AM65" s="325"/>
      <c r="AO65" s="332">
        <v>89443800</v>
      </c>
      <c r="AP65" s="333" t="b">
        <f t="shared" si="7"/>
        <v>1</v>
      </c>
      <c r="AQ65" s="329">
        <v>89443800</v>
      </c>
      <c r="AR65" s="337">
        <f t="shared" si="8"/>
        <v>0</v>
      </c>
      <c r="AT65" s="82" t="s">
        <v>147</v>
      </c>
      <c r="AU65" s="82" t="b">
        <f t="shared" si="9"/>
        <v>0</v>
      </c>
    </row>
    <row r="66" spans="1:47" x14ac:dyDescent="0.3">
      <c r="A66" s="338"/>
      <c r="B66" s="329"/>
      <c r="D66" s="88"/>
      <c r="E66" s="52" t="s">
        <v>145</v>
      </c>
      <c r="F66" s="151" t="s">
        <v>300</v>
      </c>
      <c r="G66" s="578"/>
      <c r="H66" s="581"/>
      <c r="I66" s="581"/>
      <c r="J66" s="584"/>
      <c r="K66" s="575"/>
      <c r="L66" s="587"/>
      <c r="M66" s="575"/>
      <c r="N66" s="593"/>
      <c r="O66" s="156">
        <f>+P65</f>
        <v>45984</v>
      </c>
      <c r="P66" s="156">
        <f>+O66+17</f>
        <v>46001</v>
      </c>
      <c r="Q66" s="157">
        <f t="shared" si="2"/>
        <v>17</v>
      </c>
      <c r="S66" s="535"/>
      <c r="U66" s="88"/>
      <c r="V66" s="135">
        <f t="shared" si="21"/>
        <v>45984</v>
      </c>
      <c r="W66" s="136">
        <f t="shared" si="6"/>
        <v>46076</v>
      </c>
      <c r="X66" s="395">
        <f t="shared" si="22"/>
        <v>17</v>
      </c>
      <c r="Y66" s="572"/>
      <c r="Z66" s="524">
        <v>46066</v>
      </c>
      <c r="AA66" s="524" t="s">
        <v>377</v>
      </c>
      <c r="AB66" s="391">
        <f t="shared" si="25"/>
        <v>82</v>
      </c>
      <c r="AC66" s="138">
        <f t="shared" si="26"/>
        <v>-65</v>
      </c>
      <c r="AD66" s="598"/>
      <c r="AE66" s="601"/>
      <c r="AF66" s="141" t="e">
        <f>Q66-#REF!</f>
        <v>#REF!</v>
      </c>
      <c r="AG66" s="89"/>
      <c r="AJ66" s="325"/>
      <c r="AK66" s="325"/>
      <c r="AL66" s="325"/>
      <c r="AM66" s="325"/>
      <c r="AO66" s="332"/>
      <c r="AP66" s="333" t="b">
        <f t="shared" si="7"/>
        <v>1</v>
      </c>
      <c r="AQ66" s="329"/>
      <c r="AR66" s="337">
        <f t="shared" si="8"/>
        <v>0</v>
      </c>
      <c r="AT66" s="82" t="s">
        <v>149</v>
      </c>
      <c r="AU66" s="82" t="b">
        <f t="shared" si="9"/>
        <v>0</v>
      </c>
    </row>
    <row r="67" spans="1:47" x14ac:dyDescent="0.3">
      <c r="A67" s="338"/>
      <c r="B67" s="329"/>
      <c r="D67" s="88"/>
      <c r="E67" s="52" t="s">
        <v>147</v>
      </c>
      <c r="F67" s="151" t="s">
        <v>150</v>
      </c>
      <c r="G67" s="579"/>
      <c r="H67" s="582"/>
      <c r="I67" s="582"/>
      <c r="J67" s="585"/>
      <c r="K67" s="576"/>
      <c r="L67" s="588"/>
      <c r="M67" s="576"/>
      <c r="N67" s="594"/>
      <c r="O67" s="156">
        <f>MAX(P63:P66)</f>
        <v>46001</v>
      </c>
      <c r="P67" s="156">
        <f>+O67+2</f>
        <v>46003</v>
      </c>
      <c r="Q67" s="157">
        <f t="shared" si="2"/>
        <v>2</v>
      </c>
      <c r="S67" s="535"/>
      <c r="U67" s="88"/>
      <c r="V67" s="135">
        <f t="shared" si="21"/>
        <v>46001</v>
      </c>
      <c r="W67" s="136">
        <f t="shared" si="6"/>
        <v>46076</v>
      </c>
      <c r="X67" s="395">
        <f t="shared" si="22"/>
        <v>2</v>
      </c>
      <c r="Y67" s="573"/>
      <c r="Z67" s="524">
        <v>46066</v>
      </c>
      <c r="AA67" s="524" t="s">
        <v>377</v>
      </c>
      <c r="AB67" s="391">
        <f t="shared" si="25"/>
        <v>65</v>
      </c>
      <c r="AC67" s="138">
        <f t="shared" si="26"/>
        <v>-63</v>
      </c>
      <c r="AD67" s="599"/>
      <c r="AE67" s="602"/>
      <c r="AF67" s="141" t="e">
        <f>Q67-#REF!</f>
        <v>#REF!</v>
      </c>
      <c r="AG67" s="89"/>
      <c r="AJ67" s="325"/>
      <c r="AK67" s="325"/>
      <c r="AL67" s="325"/>
      <c r="AM67" s="325"/>
      <c r="AO67" s="332"/>
      <c r="AP67" s="333" t="b">
        <f t="shared" si="7"/>
        <v>1</v>
      </c>
      <c r="AQ67" s="329"/>
      <c r="AR67" s="337">
        <f t="shared" si="8"/>
        <v>0</v>
      </c>
      <c r="AT67" s="82" t="s">
        <v>151</v>
      </c>
      <c r="AU67" s="82" t="b">
        <f t="shared" si="9"/>
        <v>0</v>
      </c>
    </row>
    <row r="68" spans="1:47" x14ac:dyDescent="0.3">
      <c r="A68" s="338"/>
      <c r="B68" s="329"/>
      <c r="D68" s="88"/>
      <c r="E68" s="52" t="s">
        <v>149</v>
      </c>
      <c r="F68" s="151" t="s">
        <v>301</v>
      </c>
      <c r="G68" s="152" t="s">
        <v>94</v>
      </c>
      <c r="H68" s="296">
        <v>5.9345018569992955E-2</v>
      </c>
      <c r="I68" s="296">
        <f>+AD68</f>
        <v>5.9345018569992955E-2</v>
      </c>
      <c r="J68" s="408">
        <f>H68*1</f>
        <v>5.9345018569992955E-2</v>
      </c>
      <c r="K68" s="154">
        <f t="shared" ref="K68:K70" si="27">ROUND(($G$7*H68),0)</f>
        <v>40577052</v>
      </c>
      <c r="L68" s="295"/>
      <c r="M68" s="154">
        <f>ROUND(($G$7*I68),0)</f>
        <v>40577052</v>
      </c>
      <c r="N68" s="154">
        <f t="shared" ref="N68:N69" si="28">ROUND(($G$7*J68),0)</f>
        <v>40577052</v>
      </c>
      <c r="O68" s="156">
        <f>+P65</f>
        <v>45984</v>
      </c>
      <c r="P68" s="305">
        <f>O68+22</f>
        <v>46006</v>
      </c>
      <c r="Q68" s="157">
        <f t="shared" si="2"/>
        <v>22</v>
      </c>
      <c r="S68" s="535"/>
      <c r="U68" s="88"/>
      <c r="V68" s="135">
        <f t="shared" si="21"/>
        <v>45984</v>
      </c>
      <c r="W68" s="136">
        <f t="shared" si="6"/>
        <v>46076</v>
      </c>
      <c r="X68" s="395">
        <f t="shared" si="22"/>
        <v>22</v>
      </c>
      <c r="Y68" s="395">
        <f>IF(X68&lt;0,0,X68)</f>
        <v>22</v>
      </c>
      <c r="Z68" s="524">
        <v>46066</v>
      </c>
      <c r="AA68" s="524" t="s">
        <v>377</v>
      </c>
      <c r="AB68" s="391">
        <f t="shared" si="25"/>
        <v>82</v>
      </c>
      <c r="AC68" s="138">
        <f t="shared" si="26"/>
        <v>-60</v>
      </c>
      <c r="AD68" s="139">
        <f>(H68/Q68)*Y68</f>
        <v>5.9345018569992955E-2</v>
      </c>
      <c r="AE68" s="140">
        <f>J68-AD68</f>
        <v>0</v>
      </c>
      <c r="AF68" s="141" t="e">
        <f>Q68-#REF!</f>
        <v>#REF!</v>
      </c>
      <c r="AG68" s="89"/>
      <c r="AJ68" s="325"/>
      <c r="AK68" s="325"/>
      <c r="AL68" s="325"/>
      <c r="AM68" s="325"/>
      <c r="AO68" s="332">
        <v>40577052</v>
      </c>
      <c r="AP68" s="333" t="b">
        <f t="shared" si="7"/>
        <v>1</v>
      </c>
      <c r="AQ68" s="329">
        <v>40577052</v>
      </c>
      <c r="AR68" s="337">
        <f t="shared" si="8"/>
        <v>0</v>
      </c>
      <c r="AT68" s="82" t="s">
        <v>155</v>
      </c>
      <c r="AU68" s="82" t="b">
        <f t="shared" si="9"/>
        <v>0</v>
      </c>
    </row>
    <row r="69" spans="1:47" x14ac:dyDescent="0.3">
      <c r="A69" s="338"/>
      <c r="B69" s="329"/>
      <c r="D69" s="88"/>
      <c r="E69" s="52" t="s">
        <v>151</v>
      </c>
      <c r="F69" s="151" t="s">
        <v>154</v>
      </c>
      <c r="G69" s="152" t="s">
        <v>94</v>
      </c>
      <c r="H69" s="296">
        <v>4.9828047820642291E-2</v>
      </c>
      <c r="I69" s="296">
        <f>+AD69</f>
        <v>4.9828047820642291E-2</v>
      </c>
      <c r="J69" s="408">
        <f>H69*1</f>
        <v>4.9828047820642291E-2</v>
      </c>
      <c r="K69" s="154">
        <f t="shared" si="27"/>
        <v>34069840</v>
      </c>
      <c r="L69" s="295"/>
      <c r="M69" s="154">
        <f>ROUND(($G$7*I69),0)</f>
        <v>34069840</v>
      </c>
      <c r="N69" s="154">
        <f t="shared" si="28"/>
        <v>34069840</v>
      </c>
      <c r="O69" s="156">
        <f>+O46+10</f>
        <v>45969</v>
      </c>
      <c r="P69" s="305">
        <f>O69+44</f>
        <v>46013</v>
      </c>
      <c r="Q69" s="157">
        <f t="shared" si="2"/>
        <v>44</v>
      </c>
      <c r="S69" s="535"/>
      <c r="U69" s="88"/>
      <c r="V69" s="135">
        <f t="shared" si="21"/>
        <v>45969</v>
      </c>
      <c r="W69" s="136">
        <f t="shared" si="6"/>
        <v>46076</v>
      </c>
      <c r="X69" s="395">
        <f t="shared" si="22"/>
        <v>44</v>
      </c>
      <c r="Y69" s="395">
        <f>IF(X69&lt;0,0,X69)</f>
        <v>44</v>
      </c>
      <c r="Z69" s="524">
        <v>46066</v>
      </c>
      <c r="AA69" s="524" t="s">
        <v>377</v>
      </c>
      <c r="AB69" s="391">
        <f t="shared" si="25"/>
        <v>97</v>
      </c>
      <c r="AC69" s="138">
        <f t="shared" si="26"/>
        <v>-53</v>
      </c>
      <c r="AD69" s="139">
        <f>(H69/Q69)*Y69</f>
        <v>4.9828047820642291E-2</v>
      </c>
      <c r="AE69" s="140">
        <f>J69-AD69</f>
        <v>0</v>
      </c>
      <c r="AF69" s="141" t="e">
        <f>Q69-#REF!</f>
        <v>#REF!</v>
      </c>
      <c r="AG69" s="89"/>
      <c r="AJ69" s="325"/>
      <c r="AK69" s="325"/>
      <c r="AL69" s="325"/>
      <c r="AM69" s="325"/>
      <c r="AO69" s="332">
        <v>34069840</v>
      </c>
      <c r="AP69" s="333" t="b">
        <f t="shared" si="7"/>
        <v>1</v>
      </c>
      <c r="AQ69" s="329">
        <v>34069840</v>
      </c>
      <c r="AR69" s="337">
        <f t="shared" si="8"/>
        <v>0</v>
      </c>
      <c r="AT69" s="82" t="s">
        <v>157</v>
      </c>
      <c r="AU69" s="82" t="b">
        <f t="shared" si="9"/>
        <v>0</v>
      </c>
    </row>
    <row r="70" spans="1:47" x14ac:dyDescent="0.3">
      <c r="A70" s="338"/>
      <c r="B70" s="329"/>
      <c r="D70" s="88"/>
      <c r="E70" s="52" t="s">
        <v>153</v>
      </c>
      <c r="F70" s="151" t="s">
        <v>156</v>
      </c>
      <c r="G70" s="152" t="s">
        <v>94</v>
      </c>
      <c r="H70" s="296">
        <v>1.5149390366255275E-2</v>
      </c>
      <c r="I70" s="296">
        <f>+AD70</f>
        <v>1.5149390366255275E-2</v>
      </c>
      <c r="J70" s="408">
        <f>H70*1</f>
        <v>1.5149390366255275E-2</v>
      </c>
      <c r="K70" s="154">
        <f t="shared" si="27"/>
        <v>10358369</v>
      </c>
      <c r="L70" s="295"/>
      <c r="M70" s="154">
        <f>ROUND(($G$7*I70),0)</f>
        <v>10358369</v>
      </c>
      <c r="N70" s="154">
        <f>ROUND(($G$7*J70),0)</f>
        <v>10358369</v>
      </c>
      <c r="O70" s="156">
        <f>+P65</f>
        <v>45984</v>
      </c>
      <c r="P70" s="156">
        <f>+O70+10</f>
        <v>45994</v>
      </c>
      <c r="Q70" s="157">
        <f t="shared" si="2"/>
        <v>10</v>
      </c>
      <c r="S70" s="535"/>
      <c r="U70" s="88"/>
      <c r="V70" s="135">
        <f t="shared" si="21"/>
        <v>45984</v>
      </c>
      <c r="W70" s="136">
        <f t="shared" si="6"/>
        <v>46076</v>
      </c>
      <c r="X70" s="395">
        <f t="shared" si="22"/>
        <v>10</v>
      </c>
      <c r="Y70" s="395">
        <f>IF(X70&lt;0,0,X70)</f>
        <v>10</v>
      </c>
      <c r="Z70" s="524">
        <v>46066</v>
      </c>
      <c r="AA70" s="524" t="s">
        <v>377</v>
      </c>
      <c r="AB70" s="391">
        <f t="shared" si="25"/>
        <v>82</v>
      </c>
      <c r="AC70" s="138">
        <f t="shared" si="26"/>
        <v>-72</v>
      </c>
      <c r="AD70" s="139">
        <f>(H70/Q70)*Y70</f>
        <v>1.5149390366255275E-2</v>
      </c>
      <c r="AE70" s="140">
        <f>J70-AD70</f>
        <v>0</v>
      </c>
      <c r="AF70" s="141" t="e">
        <f>Q70-#REF!</f>
        <v>#REF!</v>
      </c>
      <c r="AG70" s="89"/>
      <c r="AJ70" s="325"/>
      <c r="AK70" s="325"/>
      <c r="AL70" s="325"/>
      <c r="AM70" s="325"/>
      <c r="AO70" s="332">
        <v>10358369</v>
      </c>
      <c r="AP70" s="333" t="b">
        <f t="shared" si="7"/>
        <v>1</v>
      </c>
      <c r="AQ70" s="329">
        <v>10358369</v>
      </c>
      <c r="AR70" s="337">
        <f t="shared" si="8"/>
        <v>0</v>
      </c>
      <c r="AT70" s="82" t="s">
        <v>290</v>
      </c>
      <c r="AU70" s="82" t="b">
        <f t="shared" si="9"/>
        <v>0</v>
      </c>
    </row>
    <row r="71" spans="1:47" x14ac:dyDescent="0.3">
      <c r="D71" s="88"/>
      <c r="E71" s="109" t="s">
        <v>308</v>
      </c>
      <c r="F71" s="134" t="s">
        <v>275</v>
      </c>
      <c r="G71" s="112" t="s">
        <v>94</v>
      </c>
      <c r="H71" s="149"/>
      <c r="I71" s="149"/>
      <c r="J71" s="149"/>
      <c r="K71" s="158"/>
      <c r="L71" s="281"/>
      <c r="M71" s="158"/>
      <c r="N71" s="158"/>
      <c r="O71" s="115">
        <f>MAX(P63:P70)</f>
        <v>46013</v>
      </c>
      <c r="P71" s="115">
        <f>+O71+5</f>
        <v>46018</v>
      </c>
      <c r="Q71" s="150">
        <f t="shared" si="2"/>
        <v>5</v>
      </c>
      <c r="S71" s="535"/>
      <c r="U71" s="88"/>
      <c r="V71" s="341">
        <f t="shared" si="21"/>
        <v>46013</v>
      </c>
      <c r="W71" s="342">
        <f t="shared" si="6"/>
        <v>46076</v>
      </c>
      <c r="X71" s="395">
        <f t="shared" si="22"/>
        <v>5</v>
      </c>
      <c r="Y71" s="395">
        <f>IF(X71&lt;0,0,X71)</f>
        <v>5</v>
      </c>
      <c r="Z71" s="350">
        <v>46050</v>
      </c>
      <c r="AA71" s="350" t="s">
        <v>377</v>
      </c>
      <c r="AB71" s="343"/>
      <c r="AC71" s="343"/>
      <c r="AD71" s="345"/>
      <c r="AE71" s="346"/>
      <c r="AF71" s="347" t="e">
        <f>Q71-#REF!</f>
        <v>#REF!</v>
      </c>
      <c r="AG71" s="89"/>
      <c r="AJ71" s="325"/>
      <c r="AK71" s="325"/>
      <c r="AL71" s="325"/>
      <c r="AM71" s="325"/>
      <c r="AO71" s="332">
        <v>6858271</v>
      </c>
      <c r="AP71" s="333" t="b">
        <f t="shared" si="7"/>
        <v>0</v>
      </c>
      <c r="AQ71" s="329"/>
      <c r="AR71" s="337"/>
      <c r="AT71" s="82" t="s">
        <v>291</v>
      </c>
      <c r="AU71" s="82" t="b">
        <f t="shared" si="9"/>
        <v>0</v>
      </c>
    </row>
    <row r="72" spans="1:47" ht="13.95" customHeight="1" x14ac:dyDescent="0.3">
      <c r="D72" s="88"/>
      <c r="E72" s="109" t="s">
        <v>157</v>
      </c>
      <c r="F72" s="134" t="s">
        <v>161</v>
      </c>
      <c r="G72" s="112" t="s">
        <v>112</v>
      </c>
      <c r="H72" s="149"/>
      <c r="I72" s="149"/>
      <c r="J72" s="149"/>
      <c r="K72" s="158"/>
      <c r="L72" s="281"/>
      <c r="M72" s="158"/>
      <c r="N72" s="158"/>
      <c r="O72" s="115">
        <f>+P71+1</f>
        <v>46019</v>
      </c>
      <c r="P72" s="115">
        <f>+O72+5</f>
        <v>46024</v>
      </c>
      <c r="Q72" s="150">
        <f t="shared" si="2"/>
        <v>5</v>
      </c>
      <c r="S72" s="535"/>
      <c r="U72" s="88"/>
      <c r="V72" s="341">
        <f t="shared" si="21"/>
        <v>46019</v>
      </c>
      <c r="W72" s="342">
        <f t="shared" si="6"/>
        <v>46076</v>
      </c>
      <c r="X72" s="395">
        <f t="shared" si="22"/>
        <v>5</v>
      </c>
      <c r="Y72" s="395">
        <f>IF(X72&lt;0,0,X72)</f>
        <v>5</v>
      </c>
      <c r="Z72" s="343"/>
      <c r="AA72" s="343"/>
      <c r="AB72" s="343"/>
      <c r="AC72" s="343"/>
      <c r="AD72" s="345"/>
      <c r="AE72" s="346"/>
      <c r="AF72" s="347" t="e">
        <f>Q72-#REF!</f>
        <v>#REF!</v>
      </c>
      <c r="AG72" s="89"/>
      <c r="AJ72" s="325"/>
      <c r="AK72" s="325"/>
      <c r="AL72" s="325"/>
      <c r="AM72" s="325"/>
      <c r="AO72" s="332">
        <v>6858271</v>
      </c>
      <c r="AP72" s="333" t="b">
        <f t="shared" si="7"/>
        <v>0</v>
      </c>
      <c r="AQ72" s="329"/>
      <c r="AR72" s="337"/>
      <c r="AU72" s="82" t="b">
        <f t="shared" si="9"/>
        <v>0</v>
      </c>
    </row>
    <row r="73" spans="1:47" x14ac:dyDescent="0.3">
      <c r="D73" s="88"/>
      <c r="E73" s="109"/>
      <c r="F73" s="159" t="s">
        <v>170</v>
      </c>
      <c r="G73" s="160" t="s">
        <v>94</v>
      </c>
      <c r="H73" s="161"/>
      <c r="I73" s="161"/>
      <c r="J73" s="161"/>
      <c r="K73" s="162"/>
      <c r="L73" s="283"/>
      <c r="M73" s="162"/>
      <c r="N73" s="162"/>
      <c r="O73" s="542">
        <v>45935</v>
      </c>
      <c r="P73" s="543"/>
      <c r="Q73" s="163"/>
      <c r="S73" s="535"/>
      <c r="U73" s="88"/>
      <c r="V73" s="300"/>
      <c r="W73" s="301"/>
      <c r="X73" s="301"/>
      <c r="Y73" s="301"/>
      <c r="Z73" s="301"/>
      <c r="AA73" s="301"/>
      <c r="AB73" s="301"/>
      <c r="AC73" s="301"/>
      <c r="AD73" s="301"/>
      <c r="AE73" s="301"/>
      <c r="AF73" s="516"/>
      <c r="AG73" s="89"/>
      <c r="AJ73" s="325"/>
      <c r="AK73" s="325"/>
      <c r="AL73" s="325"/>
      <c r="AM73" s="325"/>
      <c r="AO73" s="332">
        <v>34140595</v>
      </c>
      <c r="AP73" s="333" t="b">
        <f t="shared" si="7"/>
        <v>0</v>
      </c>
      <c r="AQ73" s="329"/>
      <c r="AR73" s="337"/>
      <c r="AT73" s="82">
        <v>1.08</v>
      </c>
      <c r="AU73" s="82" t="b">
        <f t="shared" si="9"/>
        <v>0</v>
      </c>
    </row>
    <row r="74" spans="1:47" s="128" customFormat="1" x14ac:dyDescent="0.3">
      <c r="D74" s="120"/>
      <c r="E74" s="121">
        <v>1.06</v>
      </c>
      <c r="F74" s="164" t="s">
        <v>276</v>
      </c>
      <c r="G74" s="165" t="s">
        <v>94</v>
      </c>
      <c r="H74" s="166"/>
      <c r="I74" s="166"/>
      <c r="J74" s="166"/>
      <c r="K74" s="167"/>
      <c r="L74" s="284"/>
      <c r="M74" s="167"/>
      <c r="N74" s="167"/>
      <c r="O74" s="168">
        <f>+P71</f>
        <v>46018</v>
      </c>
      <c r="P74" s="168">
        <f>+O74+1</f>
        <v>46019</v>
      </c>
      <c r="Q74" s="169">
        <f t="shared" si="0"/>
        <v>2</v>
      </c>
      <c r="S74" s="535"/>
      <c r="U74" s="120"/>
      <c r="V74" s="302"/>
      <c r="W74" s="303"/>
      <c r="X74" s="303"/>
      <c r="Y74" s="303"/>
      <c r="Z74" s="520">
        <v>46050</v>
      </c>
      <c r="AA74" s="521" t="s">
        <v>377</v>
      </c>
      <c r="AB74" s="303"/>
      <c r="AC74" s="303"/>
      <c r="AD74" s="303"/>
      <c r="AE74" s="303"/>
      <c r="AF74" s="304"/>
      <c r="AG74" s="133"/>
      <c r="AJ74" s="326"/>
      <c r="AK74" s="325"/>
      <c r="AL74" s="326"/>
      <c r="AM74" s="325"/>
      <c r="AO74" s="334"/>
      <c r="AP74" s="333" t="b">
        <f t="shared" si="7"/>
        <v>1</v>
      </c>
      <c r="AQ74" s="330"/>
      <c r="AR74" s="337"/>
      <c r="AT74" s="82">
        <v>1.0900000000000001</v>
      </c>
      <c r="AU74" s="82" t="b">
        <f t="shared" si="9"/>
        <v>0</v>
      </c>
    </row>
    <row r="75" spans="1:47" s="128" customFormat="1" x14ac:dyDescent="0.3">
      <c r="D75" s="120"/>
      <c r="E75" s="121">
        <v>1.07</v>
      </c>
      <c r="F75" s="164" t="s">
        <v>171</v>
      </c>
      <c r="G75" s="165" t="s">
        <v>172</v>
      </c>
      <c r="H75" s="166"/>
      <c r="I75" s="166"/>
      <c r="J75" s="166"/>
      <c r="K75" s="167"/>
      <c r="L75" s="284"/>
      <c r="M75" s="167"/>
      <c r="N75" s="167"/>
      <c r="O75" s="168">
        <f>+P74</f>
        <v>46019</v>
      </c>
      <c r="P75" s="168">
        <f>+O75+7</f>
        <v>46026</v>
      </c>
      <c r="Q75" s="169">
        <f t="shared" si="0"/>
        <v>8</v>
      </c>
      <c r="S75" s="535"/>
      <c r="U75" s="120"/>
      <c r="V75" s="302"/>
      <c r="W75" s="303"/>
      <c r="X75" s="303"/>
      <c r="Y75" s="303"/>
      <c r="Z75" s="303"/>
      <c r="AA75" s="303"/>
      <c r="AB75" s="303"/>
      <c r="AC75" s="303"/>
      <c r="AD75" s="303"/>
      <c r="AE75" s="303"/>
      <c r="AF75" s="304"/>
      <c r="AG75" s="133"/>
      <c r="AJ75" s="326"/>
      <c r="AK75" s="325"/>
      <c r="AL75" s="326"/>
      <c r="AM75" s="325"/>
      <c r="AO75" s="334"/>
      <c r="AP75" s="333" t="b">
        <f t="shared" si="7"/>
        <v>1</v>
      </c>
      <c r="AQ75" s="330"/>
      <c r="AR75" s="337"/>
      <c r="AT75" s="128">
        <v>1.1000000000000001</v>
      </c>
      <c r="AU75" s="82" t="b">
        <f t="shared" si="9"/>
        <v>0</v>
      </c>
    </row>
    <row r="76" spans="1:47" s="128" customFormat="1" x14ac:dyDescent="0.3">
      <c r="D76" s="120"/>
      <c r="E76" s="121">
        <v>1.08</v>
      </c>
      <c r="F76" s="164" t="s">
        <v>173</v>
      </c>
      <c r="G76" s="165" t="s">
        <v>112</v>
      </c>
      <c r="H76" s="166"/>
      <c r="I76" s="166"/>
      <c r="J76" s="166"/>
      <c r="K76" s="167"/>
      <c r="L76" s="284"/>
      <c r="M76" s="167"/>
      <c r="N76" s="167"/>
      <c r="O76" s="168">
        <f>+P75+1</f>
        <v>46027</v>
      </c>
      <c r="P76" s="168">
        <f>+O76+8</f>
        <v>46035</v>
      </c>
      <c r="Q76" s="169">
        <f>-((_xlfn.DAYS(O76,P76)))+1</f>
        <v>9</v>
      </c>
      <c r="S76" s="535"/>
      <c r="U76" s="120"/>
      <c r="V76" s="517"/>
      <c r="W76" s="518"/>
      <c r="X76" s="518"/>
      <c r="Y76" s="518"/>
      <c r="Z76" s="518"/>
      <c r="AA76" s="518"/>
      <c r="AB76" s="518"/>
      <c r="AC76" s="518"/>
      <c r="AD76" s="518"/>
      <c r="AE76" s="518"/>
      <c r="AF76" s="519"/>
      <c r="AG76" s="133"/>
      <c r="AJ76" s="326"/>
      <c r="AK76" s="325"/>
      <c r="AL76" s="326"/>
      <c r="AM76" s="325"/>
      <c r="AO76" s="334"/>
      <c r="AP76" s="333" t="b">
        <f t="shared" si="7"/>
        <v>1</v>
      </c>
      <c r="AQ76" s="330"/>
      <c r="AR76" s="337"/>
      <c r="AT76" s="128">
        <v>2</v>
      </c>
      <c r="AU76" s="82" t="b">
        <f t="shared" si="9"/>
        <v>0</v>
      </c>
    </row>
    <row r="77" spans="1:47" s="128" customFormat="1" ht="23.4" x14ac:dyDescent="0.3">
      <c r="D77" s="120"/>
      <c r="E77" s="121">
        <v>2</v>
      </c>
      <c r="F77" s="122" t="s">
        <v>25</v>
      </c>
      <c r="G77" s="123"/>
      <c r="H77" s="124">
        <f>+H79+H86+H89</f>
        <v>0.20122008668850774</v>
      </c>
      <c r="I77" s="124">
        <f>+I79+I86+I89</f>
        <v>0.20122008668850774</v>
      </c>
      <c r="J77" s="124">
        <f>+J79+J86+J89</f>
        <v>0.11374055139090838</v>
      </c>
      <c r="K77" s="125">
        <f>+K79+K86+K89</f>
        <v>137583880</v>
      </c>
      <c r="L77" s="286">
        <f>+'PPTO CONSUL - ANEXO 12'!H13-K77</f>
        <v>0</v>
      </c>
      <c r="M77" s="125">
        <f>+M79+M86+M89</f>
        <v>137583880</v>
      </c>
      <c r="N77" s="125">
        <f>+N79+N86+N89</f>
        <v>77769902</v>
      </c>
      <c r="O77" s="126"/>
      <c r="P77" s="126"/>
      <c r="Q77" s="127"/>
      <c r="S77" s="535"/>
      <c r="U77" s="120"/>
      <c r="V77" s="589" t="s">
        <v>295</v>
      </c>
      <c r="W77" s="590"/>
      <c r="X77" s="590"/>
      <c r="Y77" s="590"/>
      <c r="Z77" s="590"/>
      <c r="AA77" s="590"/>
      <c r="AB77" s="590"/>
      <c r="AC77" s="591"/>
      <c r="AD77" s="131">
        <f>SUM(AD78:AD92)</f>
        <v>0.20122008668850774</v>
      </c>
      <c r="AE77" s="131">
        <f>SUM(AE78:AE92)</f>
        <v>-8.7479535297599359E-2</v>
      </c>
      <c r="AF77" s="132"/>
      <c r="AG77" s="133"/>
      <c r="AJ77" s="326"/>
      <c r="AK77" s="325"/>
      <c r="AL77" s="326"/>
      <c r="AM77" s="325"/>
      <c r="AO77" s="334"/>
      <c r="AP77" s="333" t="b">
        <f t="shared" si="7"/>
        <v>0</v>
      </c>
      <c r="AQ77" s="330">
        <v>137583880</v>
      </c>
      <c r="AR77" s="337"/>
      <c r="AT77" s="128">
        <v>2.0099999999999998</v>
      </c>
      <c r="AU77" s="82" t="b">
        <f t="shared" si="9"/>
        <v>0</v>
      </c>
    </row>
    <row r="78" spans="1:47" x14ac:dyDescent="0.3">
      <c r="D78" s="88"/>
      <c r="E78" s="109">
        <v>2.0099999999999998</v>
      </c>
      <c r="F78" s="170" t="s">
        <v>26</v>
      </c>
      <c r="G78" s="171"/>
      <c r="H78" s="172"/>
      <c r="I78" s="172"/>
      <c r="J78" s="172"/>
      <c r="K78" s="173"/>
      <c r="L78" s="281"/>
      <c r="M78" s="173"/>
      <c r="N78" s="173"/>
      <c r="O78" s="174"/>
      <c r="P78" s="174"/>
      <c r="Q78" s="175"/>
      <c r="S78" s="535"/>
      <c r="U78" s="88"/>
      <c r="V78" s="176"/>
      <c r="W78" s="176"/>
      <c r="X78" s="396"/>
      <c r="Y78" s="396"/>
      <c r="Z78" s="176"/>
      <c r="AA78" s="176"/>
      <c r="AB78" s="176"/>
      <c r="AC78" s="176"/>
      <c r="AD78" s="176"/>
      <c r="AE78" s="176"/>
      <c r="AF78" s="177"/>
      <c r="AG78" s="89"/>
      <c r="AJ78" s="325"/>
      <c r="AK78" s="325"/>
      <c r="AL78" s="325"/>
      <c r="AM78" s="325"/>
      <c r="AO78" s="332"/>
      <c r="AP78" s="333" t="b">
        <f t="shared" si="7"/>
        <v>1</v>
      </c>
      <c r="AQ78" s="329"/>
      <c r="AR78" s="337"/>
      <c r="AT78" s="128">
        <v>2.02</v>
      </c>
      <c r="AU78" s="82" t="b">
        <f t="shared" si="9"/>
        <v>0</v>
      </c>
    </row>
    <row r="79" spans="1:47" x14ac:dyDescent="0.3">
      <c r="D79" s="88"/>
      <c r="E79" s="142">
        <v>2.02</v>
      </c>
      <c r="F79" s="143" t="s">
        <v>27</v>
      </c>
      <c r="G79" s="144" t="s">
        <v>94</v>
      </c>
      <c r="H79" s="264">
        <f>SUM(H80:H83)</f>
        <v>8.7769152347443202E-2</v>
      </c>
      <c r="I79" s="264">
        <f>SUM(I80:I83)</f>
        <v>8.7769152347443202E-2</v>
      </c>
      <c r="J79" s="264">
        <f>SUM(J80:J83)</f>
        <v>5.8147063430181126E-2</v>
      </c>
      <c r="K79" s="146">
        <f>SUM(K80:K85)</f>
        <v>60012003</v>
      </c>
      <c r="L79" s="280">
        <f>+'PPTO CONSUL - ANEXO 12'!H15-K79</f>
        <v>0</v>
      </c>
      <c r="M79" s="146">
        <f>SUM(M80:M85)</f>
        <v>60012003</v>
      </c>
      <c r="N79" s="146">
        <f>SUM(N80:N85)</f>
        <v>39757953</v>
      </c>
      <c r="O79" s="147">
        <f>MIN(O80:O85)</f>
        <v>45947</v>
      </c>
      <c r="P79" s="147">
        <f>MAX(P80:P85)</f>
        <v>46050</v>
      </c>
      <c r="Q79" s="148">
        <f t="shared" ref="Q79:Q92" si="29">-((_xlfn.DAYS(O79,P79)))</f>
        <v>103</v>
      </c>
      <c r="S79" s="535"/>
      <c r="U79" s="88"/>
      <c r="V79" s="341">
        <f t="shared" ref="V79:V92" si="30">O79</f>
        <v>45947</v>
      </c>
      <c r="W79" s="342">
        <f t="shared" ref="W79:W92" si="31">$W$6</f>
        <v>46076</v>
      </c>
      <c r="X79" s="395">
        <f t="shared" ref="X79:X92" si="32">IF(W79-V79&gt;Q79,Q79,W79-V79)</f>
        <v>103</v>
      </c>
      <c r="Y79" s="395">
        <f t="shared" ref="Y79:Y92" si="33">IF(X79&lt;0,0,X79)</f>
        <v>103</v>
      </c>
      <c r="Z79" s="350">
        <v>46050</v>
      </c>
      <c r="AA79" s="350" t="s">
        <v>378</v>
      </c>
      <c r="AB79" s="343"/>
      <c r="AC79" s="343"/>
      <c r="AD79" s="345"/>
      <c r="AE79" s="346"/>
      <c r="AF79" s="347" t="e">
        <f>Q79-#REF!</f>
        <v>#REF!</v>
      </c>
      <c r="AG79" s="89"/>
      <c r="AJ79" s="325"/>
      <c r="AK79" s="325"/>
      <c r="AL79" s="325"/>
      <c r="AM79" s="325"/>
      <c r="AO79" s="332"/>
      <c r="AP79" s="333" t="b">
        <f t="shared" si="7"/>
        <v>0</v>
      </c>
      <c r="AQ79" s="329">
        <v>60012003</v>
      </c>
      <c r="AR79" s="337">
        <f t="shared" ref="AR79:AR142" si="34">+AO79-AQ79</f>
        <v>-60012003</v>
      </c>
      <c r="AT79" s="82" t="s">
        <v>174</v>
      </c>
      <c r="AU79" s="82" t="b">
        <f t="shared" si="9"/>
        <v>0</v>
      </c>
    </row>
    <row r="80" spans="1:47" x14ac:dyDescent="0.3">
      <c r="D80" s="88"/>
      <c r="E80" s="52" t="s">
        <v>174</v>
      </c>
      <c r="F80" s="151" t="s">
        <v>175</v>
      </c>
      <c r="G80" s="152" t="s">
        <v>94</v>
      </c>
      <c r="H80" s="153">
        <v>2.1942288086860801E-2</v>
      </c>
      <c r="I80" s="153">
        <f>+AD80</f>
        <v>2.1942288086860801E-2</v>
      </c>
      <c r="J80" s="382">
        <f>H80*1</f>
        <v>2.1942288086860801E-2</v>
      </c>
      <c r="K80" s="154">
        <f>ROUND(($G$7*H80),0)</f>
        <v>15003001</v>
      </c>
      <c r="L80" s="281"/>
      <c r="M80" s="154">
        <f>ROUND(($G$7*I80),0)</f>
        <v>15003001</v>
      </c>
      <c r="N80" s="154">
        <f t="shared" ref="N80:N83" si="35">ROUND(($G$7*J80),0)</f>
        <v>15003001</v>
      </c>
      <c r="O80" s="156">
        <f>+P64</f>
        <v>45947</v>
      </c>
      <c r="P80" s="156">
        <f>+O80+10</f>
        <v>45957</v>
      </c>
      <c r="Q80" s="157">
        <f t="shared" si="29"/>
        <v>10</v>
      </c>
      <c r="S80" s="535"/>
      <c r="U80" s="88"/>
      <c r="V80" s="135">
        <f t="shared" si="30"/>
        <v>45947</v>
      </c>
      <c r="W80" s="136">
        <f t="shared" si="31"/>
        <v>46076</v>
      </c>
      <c r="X80" s="395">
        <f t="shared" si="32"/>
        <v>10</v>
      </c>
      <c r="Y80" s="395">
        <f t="shared" si="33"/>
        <v>10</v>
      </c>
      <c r="Z80" s="524">
        <v>46050</v>
      </c>
      <c r="AA80" s="524" t="s">
        <v>378</v>
      </c>
      <c r="AB80" s="391">
        <f>IF(Z80=0,Y80,Z80-V80)</f>
        <v>103</v>
      </c>
      <c r="AC80" s="138">
        <f>Q80-AB80</f>
        <v>-93</v>
      </c>
      <c r="AD80" s="139">
        <f>(H80/Q80)*Y80</f>
        <v>2.1942288086860801E-2</v>
      </c>
      <c r="AE80" s="140">
        <f>J80-AD80</f>
        <v>0</v>
      </c>
      <c r="AF80" s="141" t="e">
        <f>Q80-#REF!</f>
        <v>#REF!</v>
      </c>
      <c r="AG80" s="89"/>
      <c r="AJ80" s="325"/>
      <c r="AK80" s="325"/>
      <c r="AL80" s="325"/>
      <c r="AM80" s="325"/>
      <c r="AO80" s="332">
        <v>137583880</v>
      </c>
      <c r="AP80" s="333" t="b">
        <f t="shared" si="7"/>
        <v>0</v>
      </c>
      <c r="AQ80" s="329">
        <v>15003001</v>
      </c>
      <c r="AR80" s="337">
        <f t="shared" si="34"/>
        <v>122580879</v>
      </c>
      <c r="AT80" s="82" t="s">
        <v>176</v>
      </c>
      <c r="AU80" s="82" t="b">
        <f t="shared" si="9"/>
        <v>0</v>
      </c>
    </row>
    <row r="81" spans="4:47" x14ac:dyDescent="0.3">
      <c r="D81" s="88"/>
      <c r="E81" s="52" t="s">
        <v>176</v>
      </c>
      <c r="F81" s="151" t="s">
        <v>177</v>
      </c>
      <c r="G81" s="152" t="s">
        <v>94</v>
      </c>
      <c r="H81" s="153">
        <v>2.1942288086860801E-2</v>
      </c>
      <c r="I81" s="153">
        <f t="shared" ref="I81:I83" si="36">+AD81</f>
        <v>2.1942288086860801E-2</v>
      </c>
      <c r="J81" s="515">
        <f>H81*0.6</f>
        <v>1.316537285211648E-2</v>
      </c>
      <c r="K81" s="154">
        <f t="shared" ref="K81:K82" si="37">ROUND(($G$7*H81),0)</f>
        <v>15003001</v>
      </c>
      <c r="L81" s="281"/>
      <c r="M81" s="154">
        <f>ROUND(($G$7*I81),0)</f>
        <v>15003001</v>
      </c>
      <c r="N81" s="154">
        <f t="shared" si="35"/>
        <v>9001801</v>
      </c>
      <c r="O81" s="156">
        <f>+P67</f>
        <v>46003</v>
      </c>
      <c r="P81" s="156">
        <f>+O81+20</f>
        <v>46023</v>
      </c>
      <c r="Q81" s="157">
        <f t="shared" si="29"/>
        <v>20</v>
      </c>
      <c r="S81" s="535"/>
      <c r="U81" s="88"/>
      <c r="V81" s="135">
        <f t="shared" si="30"/>
        <v>46003</v>
      </c>
      <c r="W81" s="136">
        <f t="shared" si="31"/>
        <v>46076</v>
      </c>
      <c r="X81" s="395">
        <f t="shared" si="32"/>
        <v>20</v>
      </c>
      <c r="Y81" s="395">
        <f t="shared" si="33"/>
        <v>20</v>
      </c>
      <c r="Z81" s="524">
        <v>46050</v>
      </c>
      <c r="AA81" s="524" t="s">
        <v>378</v>
      </c>
      <c r="AB81" s="391">
        <f>IF(Z81=0,Y81,Z81-V81)</f>
        <v>47</v>
      </c>
      <c r="AC81" s="138">
        <f>Q81-AB81</f>
        <v>-27</v>
      </c>
      <c r="AD81" s="139">
        <f>(H81/Q81)*Y81</f>
        <v>2.1942288086860801E-2</v>
      </c>
      <c r="AE81" s="140">
        <f>J81-AD81</f>
        <v>-8.7769152347443209E-3</v>
      </c>
      <c r="AF81" s="141" t="e">
        <f>Q81-#REF!</f>
        <v>#REF!</v>
      </c>
      <c r="AG81" s="89"/>
      <c r="AJ81" s="325"/>
      <c r="AK81" s="325"/>
      <c r="AL81" s="325"/>
      <c r="AM81" s="325"/>
      <c r="AO81" s="332"/>
      <c r="AP81" s="333" t="b">
        <f t="shared" si="7"/>
        <v>0</v>
      </c>
      <c r="AQ81" s="329">
        <v>15003001</v>
      </c>
      <c r="AR81" s="337">
        <f t="shared" si="34"/>
        <v>-15003001</v>
      </c>
      <c r="AT81" s="82" t="s">
        <v>178</v>
      </c>
      <c r="AU81" s="82" t="b">
        <f t="shared" si="9"/>
        <v>0</v>
      </c>
    </row>
    <row r="82" spans="4:47" x14ac:dyDescent="0.3">
      <c r="D82" s="88"/>
      <c r="E82" s="52" t="s">
        <v>309</v>
      </c>
      <c r="F82" s="151" t="s">
        <v>179</v>
      </c>
      <c r="G82" s="152" t="s">
        <v>94</v>
      </c>
      <c r="H82" s="153">
        <v>2.1942288086860801E-2</v>
      </c>
      <c r="I82" s="153">
        <f t="shared" si="36"/>
        <v>2.1942288086860801E-2</v>
      </c>
      <c r="J82" s="515">
        <f>H82*0.95</f>
        <v>2.0845173682517759E-2</v>
      </c>
      <c r="K82" s="154">
        <f t="shared" si="37"/>
        <v>15003001</v>
      </c>
      <c r="L82" s="281"/>
      <c r="M82" s="154">
        <f>ROUND(($G$7*I82),0)</f>
        <v>15003001</v>
      </c>
      <c r="N82" s="154">
        <f t="shared" si="35"/>
        <v>14252851</v>
      </c>
      <c r="O82" s="156">
        <f>MAX(P80:P81)</f>
        <v>46023</v>
      </c>
      <c r="P82" s="156">
        <f>+O82+15</f>
        <v>46038</v>
      </c>
      <c r="Q82" s="157">
        <f t="shared" si="29"/>
        <v>15</v>
      </c>
      <c r="S82" s="535"/>
      <c r="U82" s="88"/>
      <c r="V82" s="135">
        <f t="shared" si="30"/>
        <v>46023</v>
      </c>
      <c r="W82" s="136">
        <f t="shared" si="31"/>
        <v>46076</v>
      </c>
      <c r="X82" s="395">
        <f t="shared" si="32"/>
        <v>15</v>
      </c>
      <c r="Y82" s="395">
        <f t="shared" si="33"/>
        <v>15</v>
      </c>
      <c r="Z82" s="524">
        <v>46050</v>
      </c>
      <c r="AA82" s="524" t="s">
        <v>378</v>
      </c>
      <c r="AB82" s="391">
        <f>IF(Z82=0,Y82,Z82-V82)</f>
        <v>27</v>
      </c>
      <c r="AC82" s="138">
        <f>Q82-AB82</f>
        <v>-12</v>
      </c>
      <c r="AD82" s="139">
        <f>(H82/Q82)*Y82</f>
        <v>2.1942288086860801E-2</v>
      </c>
      <c r="AE82" s="140">
        <f>J82-AD82</f>
        <v>-1.0971144043430414E-3</v>
      </c>
      <c r="AF82" s="141" t="e">
        <f>Q82-#REF!</f>
        <v>#REF!</v>
      </c>
      <c r="AG82" s="89"/>
      <c r="AJ82" s="325"/>
      <c r="AK82" s="325"/>
      <c r="AL82" s="325"/>
      <c r="AM82" s="325"/>
      <c r="AO82" s="332">
        <v>60012003</v>
      </c>
      <c r="AP82" s="333" t="b">
        <f t="shared" si="7"/>
        <v>0</v>
      </c>
      <c r="AQ82" s="329">
        <v>15003001</v>
      </c>
      <c r="AR82" s="337">
        <f t="shared" si="34"/>
        <v>45009002</v>
      </c>
      <c r="AT82" s="82" t="s">
        <v>180</v>
      </c>
      <c r="AU82" s="82" t="b">
        <f t="shared" si="9"/>
        <v>0</v>
      </c>
    </row>
    <row r="83" spans="4:47" x14ac:dyDescent="0.3">
      <c r="D83" s="88"/>
      <c r="E83" s="52" t="s">
        <v>178</v>
      </c>
      <c r="F83" s="151" t="s">
        <v>181</v>
      </c>
      <c r="G83" s="152" t="s">
        <v>94</v>
      </c>
      <c r="H83" s="153">
        <v>2.1942288086860801E-2</v>
      </c>
      <c r="I83" s="153">
        <f t="shared" si="36"/>
        <v>2.1942288086860801E-2</v>
      </c>
      <c r="J83" s="515">
        <f>H83*0.1</f>
        <v>2.1942288086860802E-3</v>
      </c>
      <c r="K83" s="154">
        <f>ROUNDDOWN(($G$7*H83),0)</f>
        <v>15003000</v>
      </c>
      <c r="L83" s="281"/>
      <c r="M83" s="154">
        <f>ROUNDDOWN(($G$7*I83),0)</f>
        <v>15003000</v>
      </c>
      <c r="N83" s="154">
        <f t="shared" si="35"/>
        <v>1500300</v>
      </c>
      <c r="O83" s="156">
        <f>+P82</f>
        <v>46038</v>
      </c>
      <c r="P83" s="156">
        <f>+O83+5</f>
        <v>46043</v>
      </c>
      <c r="Q83" s="157">
        <f t="shared" si="29"/>
        <v>5</v>
      </c>
      <c r="S83" s="535"/>
      <c r="U83" s="88"/>
      <c r="V83" s="135">
        <f t="shared" si="30"/>
        <v>46038</v>
      </c>
      <c r="W83" s="136">
        <f t="shared" si="31"/>
        <v>46076</v>
      </c>
      <c r="X83" s="395">
        <f t="shared" si="32"/>
        <v>5</v>
      </c>
      <c r="Y83" s="395">
        <f t="shared" si="33"/>
        <v>5</v>
      </c>
      <c r="Z83" s="524">
        <v>46050</v>
      </c>
      <c r="AA83" s="524" t="s">
        <v>378</v>
      </c>
      <c r="AB83" s="391">
        <f>IF(Z83=0,Y83,Z83-V83)</f>
        <v>12</v>
      </c>
      <c r="AC83" s="138">
        <f>Q83-AB83</f>
        <v>-7</v>
      </c>
      <c r="AD83" s="139">
        <f>(H83/Q83)*Y83</f>
        <v>2.1942288086860801E-2</v>
      </c>
      <c r="AE83" s="140">
        <f>J83-AD83</f>
        <v>-1.9748059278174721E-2</v>
      </c>
      <c r="AF83" s="141" t="e">
        <f>Q83-#REF!</f>
        <v>#REF!</v>
      </c>
      <c r="AG83" s="89"/>
      <c r="AJ83" s="325"/>
      <c r="AK83" s="325"/>
      <c r="AL83" s="325"/>
      <c r="AM83" s="325"/>
      <c r="AO83" s="332">
        <v>15003001</v>
      </c>
      <c r="AP83" s="333" t="b">
        <f t="shared" si="7"/>
        <v>0</v>
      </c>
      <c r="AQ83" s="329">
        <v>15003000</v>
      </c>
      <c r="AR83" s="337">
        <f t="shared" si="34"/>
        <v>1</v>
      </c>
      <c r="AT83" s="82" t="s">
        <v>182</v>
      </c>
      <c r="AU83" s="82" t="b">
        <f t="shared" si="9"/>
        <v>0</v>
      </c>
    </row>
    <row r="84" spans="4:47" x14ac:dyDescent="0.3">
      <c r="D84" s="88"/>
      <c r="E84" s="109" t="s">
        <v>310</v>
      </c>
      <c r="F84" s="134" t="s">
        <v>183</v>
      </c>
      <c r="G84" s="112" t="s">
        <v>94</v>
      </c>
      <c r="H84" s="113"/>
      <c r="I84" s="113"/>
      <c r="J84" s="384"/>
      <c r="K84" s="178"/>
      <c r="L84" s="281"/>
      <c r="M84" s="158"/>
      <c r="N84" s="178"/>
      <c r="O84" s="115">
        <f>MAX(P80:P83)</f>
        <v>46043</v>
      </c>
      <c r="P84" s="115">
        <f>+O84+1</f>
        <v>46044</v>
      </c>
      <c r="Q84" s="150">
        <f t="shared" si="29"/>
        <v>1</v>
      </c>
      <c r="S84" s="535"/>
      <c r="U84" s="88"/>
      <c r="V84" s="341">
        <f t="shared" si="30"/>
        <v>46043</v>
      </c>
      <c r="W84" s="342">
        <f t="shared" si="31"/>
        <v>46076</v>
      </c>
      <c r="X84" s="395">
        <f t="shared" si="32"/>
        <v>1</v>
      </c>
      <c r="Y84" s="395">
        <f t="shared" si="33"/>
        <v>1</v>
      </c>
      <c r="Z84" s="350">
        <v>46050</v>
      </c>
      <c r="AA84" s="350" t="s">
        <v>378</v>
      </c>
      <c r="AB84" s="343"/>
      <c r="AC84" s="343"/>
      <c r="AD84" s="345"/>
      <c r="AE84" s="346"/>
      <c r="AF84" s="347" t="e">
        <f>Q84-#REF!</f>
        <v>#REF!</v>
      </c>
      <c r="AG84" s="89"/>
      <c r="AJ84" s="325"/>
      <c r="AK84" s="325"/>
      <c r="AL84" s="325"/>
      <c r="AM84" s="325"/>
      <c r="AO84" s="332">
        <v>15003001</v>
      </c>
      <c r="AP84" s="333" t="b">
        <f t="shared" si="7"/>
        <v>0</v>
      </c>
      <c r="AQ84" s="329"/>
      <c r="AR84" s="337">
        <f t="shared" si="34"/>
        <v>15003001</v>
      </c>
      <c r="AT84" s="82" t="s">
        <v>184</v>
      </c>
      <c r="AU84" s="82" t="b">
        <f t="shared" si="9"/>
        <v>0</v>
      </c>
    </row>
    <row r="85" spans="4:47" x14ac:dyDescent="0.3">
      <c r="D85" s="88"/>
      <c r="E85" s="109" t="s">
        <v>182</v>
      </c>
      <c r="F85" s="134" t="s">
        <v>185</v>
      </c>
      <c r="G85" s="112" t="s">
        <v>112</v>
      </c>
      <c r="H85" s="113"/>
      <c r="I85" s="113"/>
      <c r="J85" s="113"/>
      <c r="K85" s="178"/>
      <c r="L85" s="281"/>
      <c r="M85" s="158"/>
      <c r="N85" s="178"/>
      <c r="O85" s="115">
        <f>+P84+1</f>
        <v>46045</v>
      </c>
      <c r="P85" s="115">
        <f>+O85+5</f>
        <v>46050</v>
      </c>
      <c r="Q85" s="150">
        <f t="shared" si="29"/>
        <v>5</v>
      </c>
      <c r="S85" s="535"/>
      <c r="U85" s="88"/>
      <c r="V85" s="341">
        <f t="shared" si="30"/>
        <v>46045</v>
      </c>
      <c r="W85" s="342">
        <f t="shared" si="31"/>
        <v>46076</v>
      </c>
      <c r="X85" s="395">
        <f t="shared" si="32"/>
        <v>5</v>
      </c>
      <c r="Y85" s="395">
        <f t="shared" si="33"/>
        <v>5</v>
      </c>
      <c r="Z85" s="350">
        <v>46050</v>
      </c>
      <c r="AA85" s="350" t="s">
        <v>378</v>
      </c>
      <c r="AB85" s="343"/>
      <c r="AC85" s="343"/>
      <c r="AD85" s="345"/>
      <c r="AE85" s="346"/>
      <c r="AF85" s="347" t="e">
        <f>Q85-#REF!</f>
        <v>#REF!</v>
      </c>
      <c r="AG85" s="89"/>
      <c r="AJ85" s="325"/>
      <c r="AK85" s="325"/>
      <c r="AL85" s="325"/>
      <c r="AM85" s="325"/>
      <c r="AO85" s="332">
        <v>15003001</v>
      </c>
      <c r="AP85" s="333" t="b">
        <f t="shared" si="7"/>
        <v>0</v>
      </c>
      <c r="AQ85" s="329"/>
      <c r="AR85" s="337">
        <f t="shared" si="34"/>
        <v>15003001</v>
      </c>
      <c r="AT85" s="82">
        <v>2.0299999999999998</v>
      </c>
      <c r="AU85" s="82" t="b">
        <f t="shared" si="9"/>
        <v>0</v>
      </c>
    </row>
    <row r="86" spans="4:47" x14ac:dyDescent="0.3">
      <c r="D86" s="88"/>
      <c r="E86" s="142">
        <v>2.0299999999999998</v>
      </c>
      <c r="F86" s="143" t="s">
        <v>186</v>
      </c>
      <c r="G86" s="144" t="s">
        <v>94</v>
      </c>
      <c r="H86" s="264">
        <f>+'PPTO CONSUL - ANEXO 12'!D16</f>
        <v>4.3313029232759835E-2</v>
      </c>
      <c r="I86" s="145">
        <f>AD86</f>
        <v>4.3313029232759835E-2</v>
      </c>
      <c r="J86" s="383">
        <f>SUM(J87:J88)*1</f>
        <v>6.4969543849139749E-3</v>
      </c>
      <c r="K86" s="146">
        <f>ROUND(($G$7*H86),0)</f>
        <v>29615208</v>
      </c>
      <c r="L86" s="280">
        <f>+'PPTO CONSUL - ANEXO 12'!H16-K86</f>
        <v>0</v>
      </c>
      <c r="M86" s="146">
        <f>ROUND(($G$7*I86),0)</f>
        <v>29615208</v>
      </c>
      <c r="N86" s="146">
        <f>ROUND(($G$7*J86),0)</f>
        <v>4442281</v>
      </c>
      <c r="O86" s="147">
        <f>MIN(O87:O88)</f>
        <v>46043</v>
      </c>
      <c r="P86" s="147">
        <f>MAX(P87:P88)</f>
        <v>46050</v>
      </c>
      <c r="Q86" s="148">
        <f t="shared" si="29"/>
        <v>7</v>
      </c>
      <c r="S86" s="535"/>
      <c r="U86" s="88"/>
      <c r="V86" s="135">
        <f t="shared" si="30"/>
        <v>46043</v>
      </c>
      <c r="W86" s="136">
        <f t="shared" si="31"/>
        <v>46076</v>
      </c>
      <c r="X86" s="395">
        <f t="shared" si="32"/>
        <v>7</v>
      </c>
      <c r="Y86" s="395">
        <f t="shared" si="33"/>
        <v>7</v>
      </c>
      <c r="Z86" s="524">
        <v>46050</v>
      </c>
      <c r="AA86" s="524" t="s">
        <v>378</v>
      </c>
      <c r="AB86" s="391">
        <f>IF(Z86=0,Y86,Z86-V86)</f>
        <v>7</v>
      </c>
      <c r="AC86" s="138">
        <f>Q86-AB86</f>
        <v>0</v>
      </c>
      <c r="AD86" s="139">
        <f>(H86/Q86)*Y86</f>
        <v>4.3313029232759835E-2</v>
      </c>
      <c r="AE86" s="140">
        <f>J86-AD86</f>
        <v>-3.681607484784586E-2</v>
      </c>
      <c r="AF86" s="141" t="e">
        <f>Q86-#REF!</f>
        <v>#REF!</v>
      </c>
      <c r="AG86" s="89"/>
      <c r="AJ86" s="325"/>
      <c r="AK86" s="325"/>
      <c r="AL86" s="325"/>
      <c r="AM86" s="325"/>
      <c r="AO86" s="332">
        <v>15003000</v>
      </c>
      <c r="AP86" s="333" t="b">
        <f t="shared" si="7"/>
        <v>0</v>
      </c>
      <c r="AQ86" s="329">
        <v>29615208</v>
      </c>
      <c r="AR86" s="337">
        <f t="shared" si="34"/>
        <v>-14612208</v>
      </c>
      <c r="AT86" s="82" t="s">
        <v>187</v>
      </c>
      <c r="AU86" s="82" t="b">
        <f t="shared" si="9"/>
        <v>0</v>
      </c>
    </row>
    <row r="87" spans="4:47" x14ac:dyDescent="0.3">
      <c r="D87" s="88"/>
      <c r="E87" s="109" t="s">
        <v>187</v>
      </c>
      <c r="F87" s="134" t="s">
        <v>188</v>
      </c>
      <c r="G87" s="112" t="s">
        <v>94</v>
      </c>
      <c r="H87" s="149"/>
      <c r="I87" s="149"/>
      <c r="J87" s="515">
        <f>I86*0.15</f>
        <v>6.4969543849139749E-3</v>
      </c>
      <c r="K87" s="158"/>
      <c r="L87" s="281"/>
      <c r="M87" s="158"/>
      <c r="N87" s="158"/>
      <c r="O87" s="115">
        <f>MAX(P80:P83)</f>
        <v>46043</v>
      </c>
      <c r="P87" s="115">
        <f>+O87+1</f>
        <v>46044</v>
      </c>
      <c r="Q87" s="150">
        <f t="shared" si="29"/>
        <v>1</v>
      </c>
      <c r="S87" s="535"/>
      <c r="U87" s="88"/>
      <c r="V87" s="341">
        <f t="shared" si="30"/>
        <v>46043</v>
      </c>
      <c r="W87" s="342">
        <f t="shared" si="31"/>
        <v>46076</v>
      </c>
      <c r="X87" s="395">
        <f t="shared" si="32"/>
        <v>1</v>
      </c>
      <c r="Y87" s="395">
        <f t="shared" si="33"/>
        <v>1</v>
      </c>
      <c r="Z87" s="350">
        <v>46050</v>
      </c>
      <c r="AA87" s="350" t="s">
        <v>378</v>
      </c>
      <c r="AB87" s="343"/>
      <c r="AC87" s="343"/>
      <c r="AD87" s="345"/>
      <c r="AE87" s="346"/>
      <c r="AF87" s="347" t="e">
        <f>Q87-#REF!</f>
        <v>#REF!</v>
      </c>
      <c r="AG87" s="89"/>
      <c r="AJ87" s="325"/>
      <c r="AK87" s="325"/>
      <c r="AL87" s="325"/>
      <c r="AM87" s="325"/>
      <c r="AO87" s="332"/>
      <c r="AP87" s="333" t="b">
        <f t="shared" si="7"/>
        <v>1</v>
      </c>
      <c r="AQ87" s="329"/>
      <c r="AR87" s="337">
        <f t="shared" si="34"/>
        <v>0</v>
      </c>
      <c r="AT87" s="82" t="s">
        <v>189</v>
      </c>
      <c r="AU87" s="82" t="b">
        <f t="shared" si="9"/>
        <v>0</v>
      </c>
    </row>
    <row r="88" spans="4:47" x14ac:dyDescent="0.3">
      <c r="D88" s="88"/>
      <c r="E88" s="109" t="s">
        <v>189</v>
      </c>
      <c r="F88" s="134" t="s">
        <v>190</v>
      </c>
      <c r="G88" s="112" t="s">
        <v>112</v>
      </c>
      <c r="H88" s="149"/>
      <c r="I88" s="149"/>
      <c r="J88" s="381"/>
      <c r="K88" s="158"/>
      <c r="L88" s="281"/>
      <c r="M88" s="158"/>
      <c r="N88" s="158"/>
      <c r="O88" s="115">
        <f>+P87+1</f>
        <v>46045</v>
      </c>
      <c r="P88" s="115">
        <f>+O88+5</f>
        <v>46050</v>
      </c>
      <c r="Q88" s="150">
        <f t="shared" si="29"/>
        <v>5</v>
      </c>
      <c r="S88" s="535"/>
      <c r="U88" s="88"/>
      <c r="V88" s="341">
        <f t="shared" si="30"/>
        <v>46045</v>
      </c>
      <c r="W88" s="342">
        <f t="shared" si="31"/>
        <v>46076</v>
      </c>
      <c r="X88" s="395">
        <f t="shared" si="32"/>
        <v>5</v>
      </c>
      <c r="Y88" s="395">
        <f t="shared" si="33"/>
        <v>5</v>
      </c>
      <c r="Z88" s="350">
        <v>46050</v>
      </c>
      <c r="AA88" s="350" t="s">
        <v>378</v>
      </c>
      <c r="AB88" s="343"/>
      <c r="AC88" s="343"/>
      <c r="AD88" s="345"/>
      <c r="AE88" s="346"/>
      <c r="AF88" s="347" t="e">
        <f>Q88-#REF!</f>
        <v>#REF!</v>
      </c>
      <c r="AG88" s="89"/>
      <c r="AJ88" s="325"/>
      <c r="AK88" s="325"/>
      <c r="AL88" s="325"/>
      <c r="AM88" s="325"/>
      <c r="AO88" s="332"/>
      <c r="AP88" s="333" t="b">
        <f t="shared" si="7"/>
        <v>1</v>
      </c>
      <c r="AQ88" s="329"/>
      <c r="AR88" s="337">
        <f t="shared" si="34"/>
        <v>0</v>
      </c>
      <c r="AT88" s="82">
        <v>2.04</v>
      </c>
      <c r="AU88" s="82" t="b">
        <f t="shared" si="9"/>
        <v>0</v>
      </c>
    </row>
    <row r="89" spans="4:47" x14ac:dyDescent="0.3">
      <c r="D89" s="88"/>
      <c r="E89" s="142">
        <v>2.04</v>
      </c>
      <c r="F89" s="143" t="s">
        <v>191</v>
      </c>
      <c r="G89" s="144" t="s">
        <v>94</v>
      </c>
      <c r="H89" s="264">
        <f>+'PPTO CONSUL - ANEXO 12'!D17</f>
        <v>7.0137905108304699E-2</v>
      </c>
      <c r="I89" s="145">
        <f>AD89</f>
        <v>7.0137905108304699E-2</v>
      </c>
      <c r="J89" s="383">
        <f>H89*0.7</f>
        <v>4.9096533575813284E-2</v>
      </c>
      <c r="K89" s="146">
        <f>ROUND(($G$7*H89),0)</f>
        <v>47956669</v>
      </c>
      <c r="L89" s="280">
        <f>+'PPTO CONSUL - ANEXO 12'!H17-K89</f>
        <v>0</v>
      </c>
      <c r="M89" s="146">
        <f>ROUND(($G$7*I89),0)</f>
        <v>47956669</v>
      </c>
      <c r="N89" s="146">
        <f>ROUND(($G$7*J89),0)</f>
        <v>33569668</v>
      </c>
      <c r="O89" s="147">
        <f>+O86</f>
        <v>46043</v>
      </c>
      <c r="P89" s="147">
        <f>+P86</f>
        <v>46050</v>
      </c>
      <c r="Q89" s="148">
        <f t="shared" si="29"/>
        <v>7</v>
      </c>
      <c r="S89" s="535"/>
      <c r="U89" s="88"/>
      <c r="V89" s="135">
        <f t="shared" si="30"/>
        <v>46043</v>
      </c>
      <c r="W89" s="136">
        <f t="shared" si="31"/>
        <v>46076</v>
      </c>
      <c r="X89" s="395">
        <f t="shared" si="32"/>
        <v>7</v>
      </c>
      <c r="Y89" s="395">
        <f t="shared" si="33"/>
        <v>7</v>
      </c>
      <c r="Z89" s="524">
        <v>46050</v>
      </c>
      <c r="AA89" s="524" t="s">
        <v>378</v>
      </c>
      <c r="AB89" s="391">
        <f>IF(Z89=0,Y89,Z89-V89)</f>
        <v>7</v>
      </c>
      <c r="AC89" s="138">
        <f>Q89-AB89</f>
        <v>0</v>
      </c>
      <c r="AD89" s="139">
        <f>(H89/Q89)*Y89</f>
        <v>7.0137905108304699E-2</v>
      </c>
      <c r="AE89" s="140">
        <f>J89-AD89</f>
        <v>-2.1041371532491415E-2</v>
      </c>
      <c r="AF89" s="141" t="e">
        <f>Q89-#REF!</f>
        <v>#REF!</v>
      </c>
      <c r="AG89" s="89"/>
      <c r="AJ89" s="325"/>
      <c r="AK89" s="325"/>
      <c r="AL89" s="325"/>
      <c r="AM89" s="325"/>
      <c r="AO89" s="332">
        <v>29615208</v>
      </c>
      <c r="AP89" s="333" t="b">
        <f t="shared" ref="AP89:AP152" si="38">EXACT(K89,AO89)</f>
        <v>0</v>
      </c>
      <c r="AQ89" s="329">
        <v>47956669</v>
      </c>
      <c r="AR89" s="337">
        <f t="shared" si="34"/>
        <v>-18341461</v>
      </c>
      <c r="AT89" s="82" t="s">
        <v>192</v>
      </c>
      <c r="AU89" s="82" t="b">
        <f t="shared" si="9"/>
        <v>0</v>
      </c>
    </row>
    <row r="90" spans="4:47" x14ac:dyDescent="0.3">
      <c r="D90" s="88"/>
      <c r="E90" s="52" t="s">
        <v>192</v>
      </c>
      <c r="F90" s="151" t="s">
        <v>133</v>
      </c>
      <c r="G90" s="152" t="s">
        <v>94</v>
      </c>
      <c r="H90" s="153">
        <f>IFERROR((VLOOKUP(E90,'PPTO CONSUL - ANEXO 12'!$B$6:$G$37,3,0)),0)</f>
        <v>0</v>
      </c>
      <c r="I90" s="153"/>
      <c r="J90" s="515"/>
      <c r="K90" s="154">
        <f t="shared" ref="K90" si="39">ROUND(($G$7*H90),0)</f>
        <v>0</v>
      </c>
      <c r="L90" s="281"/>
      <c r="M90" s="154">
        <f>ROUND(($G$7*I90),0)</f>
        <v>0</v>
      </c>
      <c r="N90" s="154">
        <f t="shared" ref="N90" si="40">ROUND(($G$7*J90),0)</f>
        <v>0</v>
      </c>
      <c r="O90" s="156">
        <f>+P89</f>
        <v>46050</v>
      </c>
      <c r="P90" s="156">
        <f>+O90+1</f>
        <v>46051</v>
      </c>
      <c r="Q90" s="157">
        <f t="shared" si="29"/>
        <v>1</v>
      </c>
      <c r="S90" s="535"/>
      <c r="U90" s="88"/>
      <c r="V90" s="135">
        <f t="shared" si="30"/>
        <v>46050</v>
      </c>
      <c r="W90" s="136">
        <f t="shared" si="31"/>
        <v>46076</v>
      </c>
      <c r="X90" s="395">
        <f t="shared" si="32"/>
        <v>1</v>
      </c>
      <c r="Y90" s="395">
        <f t="shared" si="33"/>
        <v>1</v>
      </c>
      <c r="Z90" s="524">
        <v>46050</v>
      </c>
      <c r="AA90" s="524" t="s">
        <v>378</v>
      </c>
      <c r="AB90" s="391">
        <f>IF(Z90=0,Y90,Z90-V90)</f>
        <v>0</v>
      </c>
      <c r="AC90" s="138">
        <f>Q90-AB90</f>
        <v>1</v>
      </c>
      <c r="AD90" s="139">
        <f>(H90/Q90)*Y90</f>
        <v>0</v>
      </c>
      <c r="AE90" s="140">
        <f>J90-AD90</f>
        <v>0</v>
      </c>
      <c r="AF90" s="141" t="e">
        <f>Q90-#REF!</f>
        <v>#REF!</v>
      </c>
      <c r="AG90" s="89"/>
      <c r="AJ90" s="325"/>
      <c r="AK90" s="325"/>
      <c r="AL90" s="325"/>
      <c r="AM90" s="325"/>
      <c r="AO90" s="332"/>
      <c r="AP90" s="333" t="b">
        <f t="shared" si="38"/>
        <v>0</v>
      </c>
      <c r="AQ90" s="329">
        <v>0</v>
      </c>
      <c r="AR90" s="337">
        <f t="shared" si="34"/>
        <v>0</v>
      </c>
      <c r="AT90" s="82" t="s">
        <v>193</v>
      </c>
      <c r="AU90" s="82" t="b">
        <f t="shared" si="9"/>
        <v>0</v>
      </c>
    </row>
    <row r="91" spans="4:47" x14ac:dyDescent="0.3">
      <c r="D91" s="88"/>
      <c r="E91" s="109" t="s">
        <v>193</v>
      </c>
      <c r="F91" s="134" t="s">
        <v>194</v>
      </c>
      <c r="G91" s="112" t="s">
        <v>94</v>
      </c>
      <c r="H91" s="113"/>
      <c r="I91" s="113"/>
      <c r="J91" s="384"/>
      <c r="K91" s="178"/>
      <c r="L91" s="281"/>
      <c r="M91" s="178"/>
      <c r="N91" s="178"/>
      <c r="O91" s="115">
        <f>MAX(P89:P90)</f>
        <v>46051</v>
      </c>
      <c r="P91" s="115">
        <f>+O91+1</f>
        <v>46052</v>
      </c>
      <c r="Q91" s="150">
        <f t="shared" si="29"/>
        <v>1</v>
      </c>
      <c r="S91" s="535"/>
      <c r="U91" s="88"/>
      <c r="V91" s="341">
        <f t="shared" si="30"/>
        <v>46051</v>
      </c>
      <c r="W91" s="342">
        <f t="shared" si="31"/>
        <v>46076</v>
      </c>
      <c r="X91" s="395">
        <f t="shared" si="32"/>
        <v>1</v>
      </c>
      <c r="Y91" s="395">
        <f t="shared" si="33"/>
        <v>1</v>
      </c>
      <c r="Z91" s="350">
        <v>46050</v>
      </c>
      <c r="AA91" s="350" t="s">
        <v>378</v>
      </c>
      <c r="AB91" s="343"/>
      <c r="AC91" s="343"/>
      <c r="AD91" s="345"/>
      <c r="AE91" s="346"/>
      <c r="AF91" s="347" t="e">
        <f>Q91-#REF!</f>
        <v>#REF!</v>
      </c>
      <c r="AG91" s="89"/>
      <c r="AJ91" s="325"/>
      <c r="AK91" s="325"/>
      <c r="AL91" s="325"/>
      <c r="AM91" s="325"/>
      <c r="AO91" s="332"/>
      <c r="AP91" s="333" t="b">
        <f t="shared" si="38"/>
        <v>1</v>
      </c>
      <c r="AQ91" s="329"/>
      <c r="AR91" s="337">
        <f t="shared" si="34"/>
        <v>0</v>
      </c>
      <c r="AT91" s="82" t="s">
        <v>195</v>
      </c>
      <c r="AU91" s="82" t="b">
        <f t="shared" si="9"/>
        <v>0</v>
      </c>
    </row>
    <row r="92" spans="4:47" x14ac:dyDescent="0.3">
      <c r="D92" s="88"/>
      <c r="E92" s="109" t="s">
        <v>195</v>
      </c>
      <c r="F92" s="134" t="s">
        <v>196</v>
      </c>
      <c r="G92" s="112" t="s">
        <v>112</v>
      </c>
      <c r="H92" s="113"/>
      <c r="I92" s="113"/>
      <c r="J92" s="384"/>
      <c r="K92" s="178"/>
      <c r="L92" s="281"/>
      <c r="M92" s="178"/>
      <c r="N92" s="178"/>
      <c r="O92" s="115">
        <f>+P91+1</f>
        <v>46053</v>
      </c>
      <c r="P92" s="179">
        <f>+O92+5</f>
        <v>46058</v>
      </c>
      <c r="Q92" s="150">
        <f t="shared" si="29"/>
        <v>5</v>
      </c>
      <c r="S92" s="535"/>
      <c r="U92" s="88"/>
      <c r="V92" s="341">
        <f t="shared" si="30"/>
        <v>46053</v>
      </c>
      <c r="W92" s="342">
        <f t="shared" si="31"/>
        <v>46076</v>
      </c>
      <c r="X92" s="395">
        <f t="shared" si="32"/>
        <v>5</v>
      </c>
      <c r="Y92" s="395">
        <f t="shared" si="33"/>
        <v>5</v>
      </c>
      <c r="Z92" s="350">
        <v>46050</v>
      </c>
      <c r="AA92" s="350" t="s">
        <v>378</v>
      </c>
      <c r="AB92" s="343"/>
      <c r="AC92" s="343"/>
      <c r="AD92" s="345"/>
      <c r="AE92" s="346"/>
      <c r="AF92" s="347" t="e">
        <f>Q92-#REF!</f>
        <v>#REF!</v>
      </c>
      <c r="AG92" s="89"/>
      <c r="AJ92" s="325"/>
      <c r="AK92" s="325"/>
      <c r="AL92" s="325"/>
      <c r="AM92" s="325"/>
      <c r="AO92" s="332">
        <v>47956669</v>
      </c>
      <c r="AP92" s="333" t="b">
        <f t="shared" si="38"/>
        <v>0</v>
      </c>
      <c r="AQ92" s="329"/>
      <c r="AR92" s="337">
        <f t="shared" si="34"/>
        <v>47956669</v>
      </c>
      <c r="AU92" s="82" t="b">
        <f t="shared" si="9"/>
        <v>0</v>
      </c>
    </row>
    <row r="93" spans="4:47" x14ac:dyDescent="0.3">
      <c r="D93" s="88"/>
      <c r="E93" s="109"/>
      <c r="F93" s="159" t="s">
        <v>197</v>
      </c>
      <c r="G93" s="160" t="s">
        <v>94</v>
      </c>
      <c r="H93" s="161"/>
      <c r="I93" s="161"/>
      <c r="J93" s="161"/>
      <c r="K93" s="162"/>
      <c r="L93" s="283"/>
      <c r="M93" s="162"/>
      <c r="N93" s="162"/>
      <c r="O93" s="542">
        <v>45966</v>
      </c>
      <c r="P93" s="543"/>
      <c r="Q93" s="163"/>
      <c r="S93" s="535"/>
      <c r="U93" s="88"/>
      <c r="V93" s="300"/>
      <c r="W93" s="301"/>
      <c r="X93" s="301"/>
      <c r="Y93" s="301"/>
      <c r="Z93" s="301"/>
      <c r="AA93" s="301"/>
      <c r="AB93" s="301"/>
      <c r="AC93" s="301"/>
      <c r="AD93" s="301"/>
      <c r="AE93" s="301"/>
      <c r="AF93" s="516"/>
      <c r="AG93" s="89"/>
      <c r="AJ93" s="325"/>
      <c r="AK93" s="325"/>
      <c r="AL93" s="325"/>
      <c r="AM93" s="325"/>
      <c r="AO93" s="332">
        <v>0</v>
      </c>
      <c r="AP93" s="333" t="b">
        <f t="shared" si="38"/>
        <v>0</v>
      </c>
      <c r="AQ93" s="329"/>
      <c r="AR93" s="337">
        <f t="shared" si="34"/>
        <v>0</v>
      </c>
      <c r="AT93" s="82">
        <v>2.0499999999999998</v>
      </c>
      <c r="AU93" s="82" t="b">
        <f t="shared" si="9"/>
        <v>0</v>
      </c>
    </row>
    <row r="94" spans="4:47" s="128" customFormat="1" x14ac:dyDescent="0.3">
      <c r="D94" s="120"/>
      <c r="E94" s="121">
        <v>2.0499999999999998</v>
      </c>
      <c r="F94" s="164" t="s">
        <v>198</v>
      </c>
      <c r="G94" s="165" t="s">
        <v>94</v>
      </c>
      <c r="H94" s="166"/>
      <c r="I94" s="166"/>
      <c r="J94" s="166"/>
      <c r="K94" s="167"/>
      <c r="L94" s="284"/>
      <c r="M94" s="167"/>
      <c r="N94" s="167"/>
      <c r="O94" s="168">
        <f>MAX(P85,P88,P92)</f>
        <v>46058</v>
      </c>
      <c r="P94" s="168">
        <f>+O94+1</f>
        <v>46059</v>
      </c>
      <c r="Q94" s="169">
        <f t="shared" si="0"/>
        <v>2</v>
      </c>
      <c r="S94" s="535"/>
      <c r="U94" s="120"/>
      <c r="V94" s="302"/>
      <c r="W94" s="303"/>
      <c r="X94" s="303"/>
      <c r="Y94" s="303"/>
      <c r="Z94" s="520">
        <v>46050</v>
      </c>
      <c r="AA94" s="521" t="s">
        <v>378</v>
      </c>
      <c r="AB94" s="303"/>
      <c r="AC94" s="303"/>
      <c r="AD94" s="303"/>
      <c r="AE94" s="303"/>
      <c r="AF94" s="304"/>
      <c r="AG94" s="133"/>
      <c r="AJ94" s="326"/>
      <c r="AK94" s="325"/>
      <c r="AL94" s="326"/>
      <c r="AM94" s="325"/>
      <c r="AO94" s="334"/>
      <c r="AP94" s="333" t="b">
        <f t="shared" si="38"/>
        <v>1</v>
      </c>
      <c r="AQ94" s="330"/>
      <c r="AR94" s="337">
        <f t="shared" si="34"/>
        <v>0</v>
      </c>
      <c r="AT94" s="82">
        <v>2.06</v>
      </c>
      <c r="AU94" s="82" t="b">
        <f t="shared" si="9"/>
        <v>0</v>
      </c>
    </row>
    <row r="95" spans="4:47" s="128" customFormat="1" x14ac:dyDescent="0.3">
      <c r="D95" s="120"/>
      <c r="E95" s="121">
        <v>2.06</v>
      </c>
      <c r="F95" s="164" t="s">
        <v>171</v>
      </c>
      <c r="G95" s="165" t="s">
        <v>172</v>
      </c>
      <c r="H95" s="166"/>
      <c r="I95" s="166"/>
      <c r="J95" s="166"/>
      <c r="K95" s="167"/>
      <c r="L95" s="284"/>
      <c r="M95" s="167"/>
      <c r="N95" s="167"/>
      <c r="O95" s="168">
        <f>+P94+1</f>
        <v>46060</v>
      </c>
      <c r="P95" s="168">
        <f>+O95+7</f>
        <v>46067</v>
      </c>
      <c r="Q95" s="169">
        <f t="shared" si="0"/>
        <v>8</v>
      </c>
      <c r="S95" s="535"/>
      <c r="U95" s="120"/>
      <c r="V95" s="302"/>
      <c r="W95" s="303"/>
      <c r="X95" s="303"/>
      <c r="Y95" s="303"/>
      <c r="Z95" s="303"/>
      <c r="AA95" s="303"/>
      <c r="AB95" s="303"/>
      <c r="AC95" s="303"/>
      <c r="AD95" s="303"/>
      <c r="AE95" s="303"/>
      <c r="AF95" s="304"/>
      <c r="AG95" s="133"/>
      <c r="AJ95" s="326"/>
      <c r="AK95" s="325"/>
      <c r="AL95" s="326"/>
      <c r="AM95" s="325"/>
      <c r="AO95" s="334"/>
      <c r="AP95" s="333" t="b">
        <f t="shared" si="38"/>
        <v>1</v>
      </c>
      <c r="AQ95" s="330"/>
      <c r="AR95" s="337">
        <f t="shared" si="34"/>
        <v>0</v>
      </c>
      <c r="AT95" s="128">
        <v>2.0699999999999998</v>
      </c>
      <c r="AU95" s="82" t="b">
        <f t="shared" ref="AU95:AU153" si="41">EXACT(AT95,E95)</f>
        <v>0</v>
      </c>
    </row>
    <row r="96" spans="4:47" s="128" customFormat="1" x14ac:dyDescent="0.3">
      <c r="D96" s="120"/>
      <c r="E96" s="121">
        <v>2.0699999999999998</v>
      </c>
      <c r="F96" s="164" t="s">
        <v>173</v>
      </c>
      <c r="G96" s="165" t="s">
        <v>112</v>
      </c>
      <c r="H96" s="166"/>
      <c r="I96" s="166"/>
      <c r="J96" s="166"/>
      <c r="K96" s="167"/>
      <c r="L96" s="284"/>
      <c r="M96" s="167"/>
      <c r="N96" s="167"/>
      <c r="O96" s="168">
        <f>+P95+1</f>
        <v>46068</v>
      </c>
      <c r="P96" s="168">
        <f>+O96+7</f>
        <v>46075</v>
      </c>
      <c r="Q96" s="169">
        <f t="shared" si="0"/>
        <v>8</v>
      </c>
      <c r="S96" s="535"/>
      <c r="U96" s="120"/>
      <c r="V96" s="517"/>
      <c r="W96" s="518"/>
      <c r="X96" s="518"/>
      <c r="Y96" s="518"/>
      <c r="Z96" s="518"/>
      <c r="AA96" s="518"/>
      <c r="AB96" s="518"/>
      <c r="AC96" s="518"/>
      <c r="AD96" s="518"/>
      <c r="AE96" s="518"/>
      <c r="AF96" s="519"/>
      <c r="AG96" s="133"/>
      <c r="AJ96" s="326"/>
      <c r="AK96" s="325"/>
      <c r="AL96" s="326"/>
      <c r="AM96" s="325"/>
      <c r="AO96" s="334"/>
      <c r="AP96" s="333" t="b">
        <f t="shared" si="38"/>
        <v>1</v>
      </c>
      <c r="AQ96" s="330"/>
      <c r="AR96" s="337">
        <f t="shared" si="34"/>
        <v>0</v>
      </c>
      <c r="AT96" s="128">
        <v>3</v>
      </c>
      <c r="AU96" s="82" t="b">
        <f t="shared" si="41"/>
        <v>0</v>
      </c>
    </row>
    <row r="97" spans="4:47" s="128" customFormat="1" ht="23.4" x14ac:dyDescent="0.3">
      <c r="D97" s="120"/>
      <c r="E97" s="121">
        <v>3</v>
      </c>
      <c r="F97" s="122" t="s">
        <v>30</v>
      </c>
      <c r="G97" s="123"/>
      <c r="H97" s="124">
        <f>+H99+H105+H112+H120+H126</f>
        <v>0.33532120901185425</v>
      </c>
      <c r="I97" s="124">
        <f>+I99+I105+I112+I120+I126</f>
        <v>0.32558331517929634</v>
      </c>
      <c r="J97" s="124">
        <f>+J99+J105+J112+J120+J126</f>
        <v>0.14165335415098729</v>
      </c>
      <c r="K97" s="125">
        <f>+K99+K105+K112+K120+K126</f>
        <v>229275285</v>
      </c>
      <c r="L97" s="286">
        <f>+'PPTO CONSUL - ANEXO 12'!H18-K97</f>
        <v>0</v>
      </c>
      <c r="M97" s="125">
        <f>+M99+M105+M112+M120+M126</f>
        <v>222617018</v>
      </c>
      <c r="N97" s="125">
        <f>+N99+N105+N112+N120+N126</f>
        <v>96855232</v>
      </c>
      <c r="O97" s="126"/>
      <c r="P97" s="126"/>
      <c r="Q97" s="127"/>
      <c r="S97" s="535"/>
      <c r="U97" s="120"/>
      <c r="V97" s="589" t="s">
        <v>296</v>
      </c>
      <c r="W97" s="590"/>
      <c r="X97" s="590"/>
      <c r="Y97" s="590"/>
      <c r="Z97" s="590"/>
      <c r="AA97" s="590"/>
      <c r="AB97" s="590"/>
      <c r="AC97" s="591"/>
      <c r="AD97" s="131">
        <f>SUM(AD99:AD143)</f>
        <v>0.32558331517929645</v>
      </c>
      <c r="AE97" s="131">
        <f>SUM(AE99:AE143)</f>
        <v>-0.18392996102830902</v>
      </c>
      <c r="AF97" s="132"/>
      <c r="AG97" s="133"/>
      <c r="AJ97" s="326"/>
      <c r="AK97" s="325"/>
      <c r="AL97" s="326"/>
      <c r="AM97" s="325"/>
      <c r="AO97" s="334"/>
      <c r="AP97" s="333" t="b">
        <f t="shared" si="38"/>
        <v>0</v>
      </c>
      <c r="AQ97" s="330">
        <v>229275285</v>
      </c>
      <c r="AR97" s="337">
        <f t="shared" si="34"/>
        <v>-229275285</v>
      </c>
      <c r="AT97" s="128">
        <v>3.01</v>
      </c>
      <c r="AU97" s="82" t="b">
        <f t="shared" si="41"/>
        <v>0</v>
      </c>
    </row>
    <row r="98" spans="4:47" x14ac:dyDescent="0.3">
      <c r="D98" s="88"/>
      <c r="E98" s="109">
        <v>3.01</v>
      </c>
      <c r="F98" s="170" t="s">
        <v>199</v>
      </c>
      <c r="G98" s="171"/>
      <c r="H98" s="172"/>
      <c r="I98" s="172"/>
      <c r="J98" s="172"/>
      <c r="K98" s="173"/>
      <c r="L98" s="281"/>
      <c r="M98" s="173"/>
      <c r="N98" s="173"/>
      <c r="O98" s="174"/>
      <c r="P98" s="174"/>
      <c r="Q98" s="175"/>
      <c r="S98" s="535"/>
      <c r="U98" s="88"/>
      <c r="V98" s="176"/>
      <c r="W98" s="176"/>
      <c r="X98" s="396"/>
      <c r="Y98" s="396"/>
      <c r="Z98" s="176"/>
      <c r="AA98" s="176"/>
      <c r="AB98" s="176"/>
      <c r="AC98" s="176"/>
      <c r="AD98" s="176"/>
      <c r="AE98" s="176"/>
      <c r="AF98" s="177"/>
      <c r="AG98" s="89"/>
      <c r="AJ98" s="325"/>
      <c r="AK98" s="325"/>
      <c r="AL98" s="325"/>
      <c r="AM98" s="325"/>
      <c r="AO98" s="332"/>
      <c r="AP98" s="333" t="b">
        <f t="shared" si="38"/>
        <v>1</v>
      </c>
      <c r="AQ98" s="329"/>
      <c r="AR98" s="337">
        <f t="shared" si="34"/>
        <v>0</v>
      </c>
      <c r="AT98" s="128">
        <v>3.02</v>
      </c>
      <c r="AU98" s="82" t="b">
        <f t="shared" si="41"/>
        <v>0</v>
      </c>
    </row>
    <row r="99" spans="4:47" x14ac:dyDescent="0.3">
      <c r="D99" s="88"/>
      <c r="E99" s="142">
        <v>3.02</v>
      </c>
      <c r="F99" s="143" t="s">
        <v>32</v>
      </c>
      <c r="G99" s="144" t="s">
        <v>94</v>
      </c>
      <c r="H99" s="264">
        <f>SUM(H100:H102)</f>
        <v>2.1600093242635614E-2</v>
      </c>
      <c r="I99" s="264">
        <f>SUM(I100:I102)</f>
        <v>2.1600093242635617E-2</v>
      </c>
      <c r="J99" s="264">
        <f>SUM(J100:J102)</f>
        <v>1.8720080810284201E-2</v>
      </c>
      <c r="K99" s="146">
        <f>SUM(K100:K102)</f>
        <v>14769026</v>
      </c>
      <c r="L99" s="280">
        <f>+'PPTO CONSUL - ANEXO 12'!H20-K99</f>
        <v>0</v>
      </c>
      <c r="M99" s="146">
        <f>SUM(M100:M102)</f>
        <v>14769026</v>
      </c>
      <c r="N99" s="146">
        <f>SUM(N100:N102)</f>
        <v>12799823</v>
      </c>
      <c r="O99" s="147">
        <f>MIN(O100:O104)</f>
        <v>46008</v>
      </c>
      <c r="P99" s="147">
        <f>MAX(P100:P104)</f>
        <v>46040</v>
      </c>
      <c r="Q99" s="148">
        <f>-((_xlfn.DAYS(O99,P99)))</f>
        <v>32</v>
      </c>
      <c r="S99" s="535"/>
      <c r="U99" s="88"/>
      <c r="V99" s="341">
        <f t="shared" ref="V99:V124" si="42">O99</f>
        <v>46008</v>
      </c>
      <c r="W99" s="342">
        <f t="shared" ref="W99:W124" si="43">$W$6</f>
        <v>46076</v>
      </c>
      <c r="X99" s="395">
        <f t="shared" ref="X99:X124" si="44">IF(W99-V99&gt;Q99,Q99,W99-V99)</f>
        <v>32</v>
      </c>
      <c r="Y99" s="395">
        <f t="shared" ref="Y99:Y124" si="45">IF(X99&lt;0,0,X99)</f>
        <v>32</v>
      </c>
      <c r="Z99" s="525">
        <v>46050</v>
      </c>
      <c r="AA99" s="525" t="s">
        <v>379</v>
      </c>
      <c r="AB99" s="343"/>
      <c r="AC99" s="343"/>
      <c r="AD99" s="345"/>
      <c r="AE99" s="346"/>
      <c r="AF99" s="347" t="e">
        <f>Q99-#REF!</f>
        <v>#REF!</v>
      </c>
      <c r="AG99" s="89"/>
      <c r="AJ99" s="325"/>
      <c r="AK99" s="325"/>
      <c r="AL99" s="325"/>
      <c r="AM99" s="325"/>
      <c r="AO99" s="332"/>
      <c r="AP99" s="333" t="b">
        <f t="shared" si="38"/>
        <v>0</v>
      </c>
      <c r="AQ99" s="329">
        <v>14769026</v>
      </c>
      <c r="AR99" s="337">
        <f t="shared" si="34"/>
        <v>-14769026</v>
      </c>
      <c r="AT99" s="82" t="s">
        <v>200</v>
      </c>
      <c r="AU99" s="82" t="b">
        <f t="shared" si="41"/>
        <v>0</v>
      </c>
    </row>
    <row r="100" spans="4:47" x14ac:dyDescent="0.3">
      <c r="D100" s="88"/>
      <c r="E100" s="52" t="s">
        <v>200</v>
      </c>
      <c r="F100" s="151" t="s">
        <v>201</v>
      </c>
      <c r="G100" s="152" t="s">
        <v>94</v>
      </c>
      <c r="H100" s="153">
        <v>7.2000310808785382E-3</v>
      </c>
      <c r="I100" s="153">
        <f>+AD100</f>
        <v>7.2000310808785391E-3</v>
      </c>
      <c r="J100" s="515">
        <f>H100*0.9</f>
        <v>6.4800279727906841E-3</v>
      </c>
      <c r="K100" s="154">
        <f t="shared" ref="K100:K101" si="46">ROUND(($G$7*H100),0)</f>
        <v>4923009</v>
      </c>
      <c r="L100" s="281"/>
      <c r="M100" s="154">
        <f>ROUND(($G$7*I100),0)</f>
        <v>4923009</v>
      </c>
      <c r="N100" s="154">
        <f t="shared" ref="N100:N102" si="47">ROUND(($G$7*J100),0)</f>
        <v>4430708</v>
      </c>
      <c r="O100" s="156">
        <f>+P67+5</f>
        <v>46008</v>
      </c>
      <c r="P100" s="156">
        <f>+O100+10</f>
        <v>46018</v>
      </c>
      <c r="Q100" s="157">
        <f t="shared" ref="Q100:Q133" si="48">-((_xlfn.DAYS(O100,P100)))</f>
        <v>10</v>
      </c>
      <c r="S100" s="535"/>
      <c r="U100" s="88"/>
      <c r="V100" s="135">
        <f t="shared" si="42"/>
        <v>46008</v>
      </c>
      <c r="W100" s="136">
        <f t="shared" si="43"/>
        <v>46076</v>
      </c>
      <c r="X100" s="395">
        <f t="shared" si="44"/>
        <v>10</v>
      </c>
      <c r="Y100" s="395">
        <f t="shared" si="45"/>
        <v>10</v>
      </c>
      <c r="Z100" s="525">
        <v>46050</v>
      </c>
      <c r="AA100" s="525" t="s">
        <v>379</v>
      </c>
      <c r="AB100" s="391">
        <f>IF(Z100=0,Y100,Z100-V100)</f>
        <v>42</v>
      </c>
      <c r="AC100" s="138">
        <f>Q100-AB100</f>
        <v>-32</v>
      </c>
      <c r="AD100" s="139">
        <f>(H100/Q100)*Y100</f>
        <v>7.2000310808785391E-3</v>
      </c>
      <c r="AE100" s="140">
        <f>J100-AD100</f>
        <v>-7.2000310808785495E-4</v>
      </c>
      <c r="AF100" s="141" t="e">
        <f>Q100-#REF!</f>
        <v>#REF!</v>
      </c>
      <c r="AG100" s="89"/>
      <c r="AJ100" s="325"/>
      <c r="AK100" s="325"/>
      <c r="AL100" s="325"/>
      <c r="AM100" s="325"/>
      <c r="AO100" s="332">
        <v>229275285</v>
      </c>
      <c r="AP100" s="333" t="b">
        <f t="shared" si="38"/>
        <v>0</v>
      </c>
      <c r="AQ100" s="329">
        <v>4923009</v>
      </c>
      <c r="AR100" s="337">
        <f t="shared" si="34"/>
        <v>224352276</v>
      </c>
      <c r="AT100" s="82" t="s">
        <v>202</v>
      </c>
      <c r="AU100" s="82" t="b">
        <f t="shared" si="41"/>
        <v>0</v>
      </c>
    </row>
    <row r="101" spans="4:47" x14ac:dyDescent="0.3">
      <c r="D101" s="88"/>
      <c r="E101" s="52" t="s">
        <v>202</v>
      </c>
      <c r="F101" s="151" t="s">
        <v>203</v>
      </c>
      <c r="G101" s="152" t="s">
        <v>94</v>
      </c>
      <c r="H101" s="153">
        <v>7.2000310808785382E-3</v>
      </c>
      <c r="I101" s="153">
        <f t="shared" ref="I101:I102" si="49">+AD101</f>
        <v>7.2000310808785391E-3</v>
      </c>
      <c r="J101" s="515">
        <f>H101*0.8</f>
        <v>5.7600248647028309E-3</v>
      </c>
      <c r="K101" s="154">
        <f t="shared" si="46"/>
        <v>4923009</v>
      </c>
      <c r="L101" s="281"/>
      <c r="M101" s="154">
        <f>ROUND(($G$7*I101),0)</f>
        <v>4923009</v>
      </c>
      <c r="N101" s="154">
        <f t="shared" si="47"/>
        <v>3938407</v>
      </c>
      <c r="O101" s="156">
        <f t="shared" ref="O101" si="50">O100</f>
        <v>46008</v>
      </c>
      <c r="P101" s="156">
        <f>+O101+10</f>
        <v>46018</v>
      </c>
      <c r="Q101" s="157">
        <f t="shared" si="48"/>
        <v>10</v>
      </c>
      <c r="S101" s="535"/>
      <c r="U101" s="88"/>
      <c r="V101" s="135">
        <f t="shared" si="42"/>
        <v>46008</v>
      </c>
      <c r="W101" s="136">
        <f t="shared" si="43"/>
        <v>46076</v>
      </c>
      <c r="X101" s="395">
        <f t="shared" si="44"/>
        <v>10</v>
      </c>
      <c r="Y101" s="395">
        <f t="shared" si="45"/>
        <v>10</v>
      </c>
      <c r="Z101" s="525">
        <v>46050</v>
      </c>
      <c r="AA101" s="525" t="s">
        <v>379</v>
      </c>
      <c r="AB101" s="391">
        <f>IF(Z101=0,Y101,Z101-V101)</f>
        <v>42</v>
      </c>
      <c r="AC101" s="138">
        <f>Q101-AB101</f>
        <v>-32</v>
      </c>
      <c r="AD101" s="139">
        <f>(H101/Q101)*Y101</f>
        <v>7.2000310808785391E-3</v>
      </c>
      <c r="AE101" s="140">
        <f>J101-AD101</f>
        <v>-1.4400062161757082E-3</v>
      </c>
      <c r="AF101" s="141" t="e">
        <f>Q101-#REF!</f>
        <v>#REF!</v>
      </c>
      <c r="AG101" s="89"/>
      <c r="AJ101" s="325"/>
      <c r="AK101" s="325"/>
      <c r="AL101" s="325"/>
      <c r="AM101" s="325"/>
      <c r="AO101" s="332"/>
      <c r="AP101" s="333" t="b">
        <f t="shared" si="38"/>
        <v>0</v>
      </c>
      <c r="AQ101" s="329">
        <v>4923009</v>
      </c>
      <c r="AR101" s="337">
        <f t="shared" si="34"/>
        <v>-4923009</v>
      </c>
      <c r="AT101" s="82" t="s">
        <v>204</v>
      </c>
      <c r="AU101" s="82" t="b">
        <f t="shared" si="41"/>
        <v>0</v>
      </c>
    </row>
    <row r="102" spans="4:47" x14ac:dyDescent="0.3">
      <c r="D102" s="88"/>
      <c r="E102" s="52" t="s">
        <v>204</v>
      </c>
      <c r="F102" s="151" t="s">
        <v>205</v>
      </c>
      <c r="G102" s="152" t="s">
        <v>94</v>
      </c>
      <c r="H102" s="153">
        <v>7.2000310808785382E-3</v>
      </c>
      <c r="I102" s="153">
        <f t="shared" si="49"/>
        <v>7.2000310808785382E-3</v>
      </c>
      <c r="J102" s="515">
        <f>H102*0.9</f>
        <v>6.4800279727906841E-3</v>
      </c>
      <c r="K102" s="154">
        <f>ROUNDDOWN(($G$7*H102),0)</f>
        <v>4923008</v>
      </c>
      <c r="L102" s="281"/>
      <c r="M102" s="154">
        <f>ROUNDDOWN(($G$7*I102),0)</f>
        <v>4923008</v>
      </c>
      <c r="N102" s="154">
        <f t="shared" si="47"/>
        <v>4430708</v>
      </c>
      <c r="O102" s="156">
        <f>MAX(P100:P101)</f>
        <v>46018</v>
      </c>
      <c r="P102" s="156">
        <f>+O102+15</f>
        <v>46033</v>
      </c>
      <c r="Q102" s="157">
        <f t="shared" si="48"/>
        <v>15</v>
      </c>
      <c r="S102" s="535"/>
      <c r="U102" s="88"/>
      <c r="V102" s="135">
        <f t="shared" si="42"/>
        <v>46018</v>
      </c>
      <c r="W102" s="136">
        <f t="shared" si="43"/>
        <v>46076</v>
      </c>
      <c r="X102" s="395">
        <f t="shared" si="44"/>
        <v>15</v>
      </c>
      <c r="Y102" s="395">
        <f t="shared" si="45"/>
        <v>15</v>
      </c>
      <c r="Z102" s="525">
        <v>46050</v>
      </c>
      <c r="AA102" s="525" t="s">
        <v>379</v>
      </c>
      <c r="AB102" s="391">
        <f>IF(Z102=0,Y102,Z102-V102)</f>
        <v>32</v>
      </c>
      <c r="AC102" s="138">
        <f>Q102-AB102</f>
        <v>-17</v>
      </c>
      <c r="AD102" s="139">
        <f>(H102/Q102)*Y102</f>
        <v>7.2000310808785382E-3</v>
      </c>
      <c r="AE102" s="140">
        <f>J102-AD102</f>
        <v>-7.2000310808785408E-4</v>
      </c>
      <c r="AF102" s="141" t="e">
        <f>Q102-#REF!</f>
        <v>#REF!</v>
      </c>
      <c r="AG102" s="89"/>
      <c r="AJ102" s="325"/>
      <c r="AK102" s="325"/>
      <c r="AL102" s="325"/>
      <c r="AM102" s="325"/>
      <c r="AO102" s="332">
        <v>14769026</v>
      </c>
      <c r="AP102" s="333" t="b">
        <f t="shared" si="38"/>
        <v>0</v>
      </c>
      <c r="AQ102" s="329">
        <v>4923008</v>
      </c>
      <c r="AR102" s="337">
        <f t="shared" si="34"/>
        <v>9846018</v>
      </c>
      <c r="AT102" s="82" t="s">
        <v>206</v>
      </c>
      <c r="AU102" s="82" t="b">
        <f t="shared" si="41"/>
        <v>0</v>
      </c>
    </row>
    <row r="103" spans="4:47" x14ac:dyDescent="0.3">
      <c r="D103" s="88"/>
      <c r="E103" s="109" t="s">
        <v>206</v>
      </c>
      <c r="F103" s="180" t="s">
        <v>207</v>
      </c>
      <c r="G103" s="112" t="s">
        <v>94</v>
      </c>
      <c r="H103" s="113"/>
      <c r="I103" s="113"/>
      <c r="J103" s="113"/>
      <c r="K103" s="178"/>
      <c r="L103" s="281"/>
      <c r="M103" s="178"/>
      <c r="N103" s="178"/>
      <c r="O103" s="115">
        <f>MAX(P100:P102)</f>
        <v>46033</v>
      </c>
      <c r="P103" s="115">
        <f>+O103+1</f>
        <v>46034</v>
      </c>
      <c r="Q103" s="150">
        <f t="shared" si="48"/>
        <v>1</v>
      </c>
      <c r="S103" s="535"/>
      <c r="U103" s="88"/>
      <c r="V103" s="341">
        <f t="shared" si="42"/>
        <v>46033</v>
      </c>
      <c r="W103" s="342">
        <f t="shared" si="43"/>
        <v>46076</v>
      </c>
      <c r="X103" s="395">
        <f t="shared" si="44"/>
        <v>1</v>
      </c>
      <c r="Y103" s="395">
        <f t="shared" si="45"/>
        <v>1</v>
      </c>
      <c r="Z103" s="525">
        <v>46050</v>
      </c>
      <c r="AA103" s="525" t="s">
        <v>379</v>
      </c>
      <c r="AB103" s="343"/>
      <c r="AC103" s="343"/>
      <c r="AD103" s="345"/>
      <c r="AE103" s="346"/>
      <c r="AF103" s="347" t="e">
        <f>Q103-#REF!</f>
        <v>#REF!</v>
      </c>
      <c r="AG103" s="89"/>
      <c r="AJ103" s="325"/>
      <c r="AK103" s="325"/>
      <c r="AL103" s="325"/>
      <c r="AM103" s="325"/>
      <c r="AO103" s="332">
        <v>4923009</v>
      </c>
      <c r="AP103" s="333" t="b">
        <f t="shared" si="38"/>
        <v>0</v>
      </c>
      <c r="AQ103" s="329"/>
      <c r="AR103" s="337">
        <f t="shared" si="34"/>
        <v>4923009</v>
      </c>
      <c r="AT103" s="82" t="s">
        <v>208</v>
      </c>
      <c r="AU103" s="82" t="b">
        <f t="shared" si="41"/>
        <v>0</v>
      </c>
    </row>
    <row r="104" spans="4:47" x14ac:dyDescent="0.3">
      <c r="D104" s="88"/>
      <c r="E104" s="109" t="s">
        <v>208</v>
      </c>
      <c r="F104" s="180" t="s">
        <v>209</v>
      </c>
      <c r="G104" s="112" t="s">
        <v>112</v>
      </c>
      <c r="H104" s="113"/>
      <c r="I104" s="113"/>
      <c r="J104" s="113"/>
      <c r="K104" s="178"/>
      <c r="L104" s="281"/>
      <c r="M104" s="178"/>
      <c r="N104" s="178"/>
      <c r="O104" s="115">
        <f>+P103+1</f>
        <v>46035</v>
      </c>
      <c r="P104" s="251">
        <f>+O104+5</f>
        <v>46040</v>
      </c>
      <c r="Q104" s="150">
        <f t="shared" si="48"/>
        <v>5</v>
      </c>
      <c r="S104" s="535"/>
      <c r="U104" s="88"/>
      <c r="V104" s="341">
        <f t="shared" si="42"/>
        <v>46035</v>
      </c>
      <c r="W104" s="342">
        <f t="shared" si="43"/>
        <v>46076</v>
      </c>
      <c r="X104" s="395">
        <f t="shared" si="44"/>
        <v>5</v>
      </c>
      <c r="Y104" s="395">
        <f t="shared" si="45"/>
        <v>5</v>
      </c>
      <c r="Z104" s="525">
        <v>46050</v>
      </c>
      <c r="AA104" s="525" t="s">
        <v>379</v>
      </c>
      <c r="AB104" s="343"/>
      <c r="AC104" s="343"/>
      <c r="AD104" s="345"/>
      <c r="AE104" s="346"/>
      <c r="AF104" s="347" t="e">
        <f>Q104-#REF!</f>
        <v>#REF!</v>
      </c>
      <c r="AG104" s="89"/>
      <c r="AJ104" s="325"/>
      <c r="AK104" s="325"/>
      <c r="AL104" s="325"/>
      <c r="AM104" s="325"/>
      <c r="AO104" s="332">
        <v>4923009</v>
      </c>
      <c r="AP104" s="333" t="b">
        <f t="shared" si="38"/>
        <v>0</v>
      </c>
      <c r="AQ104" s="329"/>
      <c r="AR104" s="337">
        <f t="shared" si="34"/>
        <v>4923009</v>
      </c>
      <c r="AT104" s="82">
        <v>3.03</v>
      </c>
      <c r="AU104" s="82" t="b">
        <f t="shared" si="41"/>
        <v>0</v>
      </c>
    </row>
    <row r="105" spans="4:47" x14ac:dyDescent="0.3">
      <c r="D105" s="88"/>
      <c r="E105" s="142">
        <v>3.03</v>
      </c>
      <c r="F105" s="143" t="s">
        <v>33</v>
      </c>
      <c r="G105" s="144" t="s">
        <v>94</v>
      </c>
      <c r="H105" s="264">
        <f>SUM(H106:H109)</f>
        <v>2.1600093242635614E-2</v>
      </c>
      <c r="I105" s="264">
        <f>SUM(I106:I109)</f>
        <v>2.1600093242635614E-2</v>
      </c>
      <c r="J105" s="264">
        <f>SUM(J106:J109)</f>
        <v>1.4310061773246095E-2</v>
      </c>
      <c r="K105" s="146">
        <f>SUM(K106:K109)</f>
        <v>14769026</v>
      </c>
      <c r="L105" s="280">
        <f>+'PPTO CONSUL - ANEXO 12'!H21-K105</f>
        <v>0</v>
      </c>
      <c r="M105" s="146">
        <f>SUM(M106:M109)</f>
        <v>14769026</v>
      </c>
      <c r="N105" s="146">
        <f>SUM(N106:N109)</f>
        <v>9784479</v>
      </c>
      <c r="O105" s="147">
        <f>MIN(O106:O111)</f>
        <v>46008</v>
      </c>
      <c r="P105" s="147">
        <f>MAX(P106:P111)</f>
        <v>46035</v>
      </c>
      <c r="Q105" s="148">
        <f t="shared" si="48"/>
        <v>27</v>
      </c>
      <c r="S105" s="535"/>
      <c r="U105" s="88"/>
      <c r="V105" s="341">
        <f t="shared" si="42"/>
        <v>46008</v>
      </c>
      <c r="W105" s="342">
        <f t="shared" si="43"/>
        <v>46076</v>
      </c>
      <c r="X105" s="395">
        <f t="shared" si="44"/>
        <v>27</v>
      </c>
      <c r="Y105" s="395">
        <f t="shared" si="45"/>
        <v>27</v>
      </c>
      <c r="Z105" s="525">
        <v>46050</v>
      </c>
      <c r="AA105" s="525" t="s">
        <v>379</v>
      </c>
      <c r="AB105" s="343"/>
      <c r="AC105" s="343"/>
      <c r="AD105" s="345"/>
      <c r="AE105" s="346"/>
      <c r="AF105" s="347" t="e">
        <f>Q105-#REF!</f>
        <v>#REF!</v>
      </c>
      <c r="AG105" s="89"/>
      <c r="AJ105" s="325"/>
      <c r="AK105" s="325"/>
      <c r="AL105" s="325"/>
      <c r="AM105" s="325"/>
      <c r="AO105" s="332">
        <v>4923008</v>
      </c>
      <c r="AP105" s="333" t="b">
        <f t="shared" si="38"/>
        <v>0</v>
      </c>
      <c r="AQ105" s="329">
        <v>14769026</v>
      </c>
      <c r="AR105" s="337">
        <f t="shared" si="34"/>
        <v>-9846018</v>
      </c>
      <c r="AT105" s="82" t="s">
        <v>210</v>
      </c>
      <c r="AU105" s="82" t="b">
        <f t="shared" si="41"/>
        <v>0</v>
      </c>
    </row>
    <row r="106" spans="4:47" x14ac:dyDescent="0.3">
      <c r="D106" s="88"/>
      <c r="E106" s="52" t="s">
        <v>210</v>
      </c>
      <c r="F106" s="151" t="s">
        <v>211</v>
      </c>
      <c r="G106" s="152" t="s">
        <v>94</v>
      </c>
      <c r="H106" s="153">
        <v>5.4000233106589034E-3</v>
      </c>
      <c r="I106" s="153">
        <f>+AD106</f>
        <v>5.4000233106589034E-3</v>
      </c>
      <c r="J106" s="515">
        <f>H106*0.9</f>
        <v>4.8600209795930131E-3</v>
      </c>
      <c r="K106" s="154">
        <f t="shared" ref="K106:K107" si="51">ROUND(($G$7*H106),0)</f>
        <v>3692256</v>
      </c>
      <c r="L106" s="281"/>
      <c r="M106" s="154">
        <f>ROUND(($G$7*I106),0)</f>
        <v>3692256</v>
      </c>
      <c r="N106" s="154">
        <f t="shared" ref="N106:N109" si="52">ROUND(($G$7*J106),0)</f>
        <v>3323031</v>
      </c>
      <c r="O106" s="156">
        <f>+P67+5</f>
        <v>46008</v>
      </c>
      <c r="P106" s="156">
        <f>+O106+8</f>
        <v>46016</v>
      </c>
      <c r="Q106" s="157">
        <f t="shared" si="48"/>
        <v>8</v>
      </c>
      <c r="S106" s="535"/>
      <c r="U106" s="88"/>
      <c r="V106" s="135">
        <f t="shared" si="42"/>
        <v>46008</v>
      </c>
      <c r="W106" s="136">
        <f t="shared" si="43"/>
        <v>46076</v>
      </c>
      <c r="X106" s="395">
        <f t="shared" si="44"/>
        <v>8</v>
      </c>
      <c r="Y106" s="395">
        <f t="shared" si="45"/>
        <v>8</v>
      </c>
      <c r="Z106" s="525">
        <v>46050</v>
      </c>
      <c r="AA106" s="525" t="s">
        <v>379</v>
      </c>
      <c r="AB106" s="391">
        <f>IF(Z106=0,Y106,Z106-V106)</f>
        <v>42</v>
      </c>
      <c r="AC106" s="138">
        <f>Q106-AB106</f>
        <v>-34</v>
      </c>
      <c r="AD106" s="139">
        <f>(H106/Q106)*Y106</f>
        <v>5.4000233106589034E-3</v>
      </c>
      <c r="AE106" s="140">
        <f>J106-AD106</f>
        <v>-5.4000233106589034E-4</v>
      </c>
      <c r="AF106" s="141" t="e">
        <f>Q106-#REF!</f>
        <v>#REF!</v>
      </c>
      <c r="AG106" s="89"/>
      <c r="AJ106" s="325"/>
      <c r="AK106" s="325"/>
      <c r="AL106" s="325"/>
      <c r="AM106" s="325"/>
      <c r="AO106" s="332"/>
      <c r="AP106" s="333" t="b">
        <f t="shared" si="38"/>
        <v>0</v>
      </c>
      <c r="AQ106" s="329">
        <v>3692256</v>
      </c>
      <c r="AR106" s="337">
        <f t="shared" si="34"/>
        <v>-3692256</v>
      </c>
      <c r="AT106" s="82" t="s">
        <v>212</v>
      </c>
      <c r="AU106" s="82" t="b">
        <f t="shared" si="41"/>
        <v>0</v>
      </c>
    </row>
    <row r="107" spans="4:47" x14ac:dyDescent="0.3">
      <c r="D107" s="88"/>
      <c r="E107" s="52" t="s">
        <v>212</v>
      </c>
      <c r="F107" s="151" t="s">
        <v>213</v>
      </c>
      <c r="G107" s="152" t="s">
        <v>94</v>
      </c>
      <c r="H107" s="153">
        <v>5.4000233106589034E-3</v>
      </c>
      <c r="I107" s="153">
        <f t="shared" ref="I107:I109" si="53">+AD107</f>
        <v>5.4000233106589034E-3</v>
      </c>
      <c r="J107" s="515">
        <f>H107*0.75</f>
        <v>4.0500174829941771E-3</v>
      </c>
      <c r="K107" s="154">
        <f t="shared" si="51"/>
        <v>3692256</v>
      </c>
      <c r="L107" s="281"/>
      <c r="M107" s="154">
        <f>ROUND(($G$7*I107),0)</f>
        <v>3692256</v>
      </c>
      <c r="N107" s="154">
        <f t="shared" si="52"/>
        <v>2769192</v>
      </c>
      <c r="O107" s="156">
        <f>P106</f>
        <v>46016</v>
      </c>
      <c r="P107" s="156">
        <f>+O107+5</f>
        <v>46021</v>
      </c>
      <c r="Q107" s="157">
        <f t="shared" si="48"/>
        <v>5</v>
      </c>
      <c r="S107" s="535"/>
      <c r="U107" s="88"/>
      <c r="V107" s="135">
        <f t="shared" si="42"/>
        <v>46016</v>
      </c>
      <c r="W107" s="136">
        <f t="shared" si="43"/>
        <v>46076</v>
      </c>
      <c r="X107" s="395">
        <f t="shared" si="44"/>
        <v>5</v>
      </c>
      <c r="Y107" s="395">
        <f t="shared" si="45"/>
        <v>5</v>
      </c>
      <c r="Z107" s="525">
        <v>46050</v>
      </c>
      <c r="AA107" s="525" t="s">
        <v>379</v>
      </c>
      <c r="AB107" s="391">
        <f>IF(Z107=0,Y107,Z107-V107)</f>
        <v>34</v>
      </c>
      <c r="AC107" s="138">
        <f>Q107-AB107</f>
        <v>-29</v>
      </c>
      <c r="AD107" s="139">
        <f>(H107/Q107)*Y107</f>
        <v>5.4000233106589034E-3</v>
      </c>
      <c r="AE107" s="140">
        <f>J107-AD107</f>
        <v>-1.3500058276647263E-3</v>
      </c>
      <c r="AF107" s="141" t="e">
        <f>Q107-#REF!</f>
        <v>#REF!</v>
      </c>
      <c r="AG107" s="89"/>
      <c r="AJ107" s="325"/>
      <c r="AK107" s="325"/>
      <c r="AL107" s="325"/>
      <c r="AM107" s="325"/>
      <c r="AO107" s="332"/>
      <c r="AP107" s="333" t="b">
        <f t="shared" si="38"/>
        <v>0</v>
      </c>
      <c r="AQ107" s="329">
        <v>3692256</v>
      </c>
      <c r="AR107" s="337">
        <f t="shared" si="34"/>
        <v>-3692256</v>
      </c>
      <c r="AT107" s="82" t="s">
        <v>214</v>
      </c>
      <c r="AU107" s="82" t="b">
        <f t="shared" si="41"/>
        <v>0</v>
      </c>
    </row>
    <row r="108" spans="4:47" x14ac:dyDescent="0.3">
      <c r="D108" s="88"/>
      <c r="E108" s="52" t="s">
        <v>214</v>
      </c>
      <c r="F108" s="151" t="s">
        <v>215</v>
      </c>
      <c r="G108" s="152" t="s">
        <v>94</v>
      </c>
      <c r="H108" s="153">
        <v>5.4000233106589034E-3</v>
      </c>
      <c r="I108" s="153">
        <f t="shared" si="53"/>
        <v>5.4000233106589034E-3</v>
      </c>
      <c r="J108" s="515">
        <f>H108*0.5</f>
        <v>2.7000116553294517E-3</v>
      </c>
      <c r="K108" s="154">
        <f>ROUNDUP(($G$7*H108),0)</f>
        <v>3692257</v>
      </c>
      <c r="L108" s="281"/>
      <c r="M108" s="154">
        <f>ROUNDUP(($G$7*I108),0)</f>
        <v>3692257</v>
      </c>
      <c r="N108" s="154">
        <f t="shared" si="52"/>
        <v>1846128</v>
      </c>
      <c r="O108" s="156">
        <f>P107</f>
        <v>46021</v>
      </c>
      <c r="P108" s="156">
        <f>+O108+5</f>
        <v>46026</v>
      </c>
      <c r="Q108" s="157">
        <f t="shared" si="48"/>
        <v>5</v>
      </c>
      <c r="S108" s="535"/>
      <c r="U108" s="88"/>
      <c r="V108" s="135">
        <f t="shared" si="42"/>
        <v>46021</v>
      </c>
      <c r="W108" s="136">
        <f t="shared" si="43"/>
        <v>46076</v>
      </c>
      <c r="X108" s="395">
        <f t="shared" si="44"/>
        <v>5</v>
      </c>
      <c r="Y108" s="395">
        <f t="shared" si="45"/>
        <v>5</v>
      </c>
      <c r="Z108" s="525">
        <v>46050</v>
      </c>
      <c r="AA108" s="525" t="s">
        <v>379</v>
      </c>
      <c r="AB108" s="391">
        <f>IF(Z108=0,Y108,Z108-V108)</f>
        <v>29</v>
      </c>
      <c r="AC108" s="138">
        <f>Q108-AB108</f>
        <v>-24</v>
      </c>
      <c r="AD108" s="139">
        <f>(H108/Q108)*Y108</f>
        <v>5.4000233106589034E-3</v>
      </c>
      <c r="AE108" s="140">
        <f>J108-AD108</f>
        <v>-2.7000116553294517E-3</v>
      </c>
      <c r="AF108" s="141" t="e">
        <f>Q108-#REF!</f>
        <v>#REF!</v>
      </c>
      <c r="AG108" s="89"/>
      <c r="AJ108" s="325"/>
      <c r="AK108" s="325"/>
      <c r="AL108" s="325"/>
      <c r="AM108" s="325"/>
      <c r="AO108" s="332">
        <v>14769026</v>
      </c>
      <c r="AP108" s="333" t="b">
        <f t="shared" si="38"/>
        <v>0</v>
      </c>
      <c r="AQ108" s="329">
        <v>3692257</v>
      </c>
      <c r="AR108" s="337">
        <f t="shared" si="34"/>
        <v>11076769</v>
      </c>
      <c r="AT108" s="82" t="s">
        <v>216</v>
      </c>
      <c r="AU108" s="82" t="b">
        <f t="shared" si="41"/>
        <v>0</v>
      </c>
    </row>
    <row r="109" spans="4:47" x14ac:dyDescent="0.3">
      <c r="D109" s="88"/>
      <c r="E109" s="52" t="s">
        <v>216</v>
      </c>
      <c r="F109" s="151" t="s">
        <v>217</v>
      </c>
      <c r="G109" s="152" t="s">
        <v>94</v>
      </c>
      <c r="H109" s="153">
        <v>5.4000233106589034E-3</v>
      </c>
      <c r="I109" s="153">
        <f t="shared" si="53"/>
        <v>5.4000233106589034E-3</v>
      </c>
      <c r="J109" s="515">
        <f>H109*0.5</f>
        <v>2.7000116553294517E-3</v>
      </c>
      <c r="K109" s="154">
        <f>ROUNDUP(($G$7*H109),0)</f>
        <v>3692257</v>
      </c>
      <c r="L109" s="281"/>
      <c r="M109" s="154">
        <f>ROUNDUP(($G$7*I109),0)</f>
        <v>3692257</v>
      </c>
      <c r="N109" s="154">
        <f t="shared" si="52"/>
        <v>1846128</v>
      </c>
      <c r="O109" s="156">
        <f>P108</f>
        <v>46026</v>
      </c>
      <c r="P109" s="156">
        <f>+O109+2</f>
        <v>46028</v>
      </c>
      <c r="Q109" s="157">
        <f t="shared" si="48"/>
        <v>2</v>
      </c>
      <c r="S109" s="535"/>
      <c r="U109" s="88"/>
      <c r="V109" s="135">
        <f t="shared" si="42"/>
        <v>46026</v>
      </c>
      <c r="W109" s="136">
        <f t="shared" si="43"/>
        <v>46076</v>
      </c>
      <c r="X109" s="395">
        <f t="shared" si="44"/>
        <v>2</v>
      </c>
      <c r="Y109" s="395">
        <f t="shared" si="45"/>
        <v>2</v>
      </c>
      <c r="Z109" s="525">
        <v>46050</v>
      </c>
      <c r="AA109" s="525" t="s">
        <v>379</v>
      </c>
      <c r="AB109" s="391">
        <f>IF(Z109=0,Y109,Z109-V109)</f>
        <v>24</v>
      </c>
      <c r="AC109" s="138">
        <f>Q109-AB109</f>
        <v>-22</v>
      </c>
      <c r="AD109" s="139">
        <f>(H109/Q109)*Y109</f>
        <v>5.4000233106589034E-3</v>
      </c>
      <c r="AE109" s="140">
        <f>J109-AD109</f>
        <v>-2.7000116553294517E-3</v>
      </c>
      <c r="AF109" s="141" t="e">
        <f>Q109-#REF!</f>
        <v>#REF!</v>
      </c>
      <c r="AG109" s="89"/>
      <c r="AJ109" s="325"/>
      <c r="AK109" s="325"/>
      <c r="AL109" s="325"/>
      <c r="AM109" s="325"/>
      <c r="AO109" s="332">
        <v>3692256</v>
      </c>
      <c r="AP109" s="333" t="b">
        <f t="shared" si="38"/>
        <v>0</v>
      </c>
      <c r="AQ109" s="329">
        <v>3692257</v>
      </c>
      <c r="AR109" s="337">
        <f t="shared" si="34"/>
        <v>-1</v>
      </c>
      <c r="AT109" s="82" t="s">
        <v>218</v>
      </c>
      <c r="AU109" s="82" t="b">
        <f t="shared" si="41"/>
        <v>0</v>
      </c>
    </row>
    <row r="110" spans="4:47" x14ac:dyDescent="0.3">
      <c r="D110" s="88"/>
      <c r="E110" s="109" t="s">
        <v>218</v>
      </c>
      <c r="F110" s="134" t="s">
        <v>219</v>
      </c>
      <c r="G110" s="112" t="s">
        <v>94</v>
      </c>
      <c r="H110" s="149"/>
      <c r="I110" s="149"/>
      <c r="J110" s="149"/>
      <c r="K110" s="158"/>
      <c r="L110" s="281"/>
      <c r="M110" s="158"/>
      <c r="N110" s="158"/>
      <c r="O110" s="115">
        <f>MAX(P106:P109)</f>
        <v>46028</v>
      </c>
      <c r="P110" s="115">
        <f>+O110+1</f>
        <v>46029</v>
      </c>
      <c r="Q110" s="150">
        <f t="shared" si="48"/>
        <v>1</v>
      </c>
      <c r="S110" s="535"/>
      <c r="U110" s="88"/>
      <c r="V110" s="341">
        <f t="shared" si="42"/>
        <v>46028</v>
      </c>
      <c r="W110" s="342">
        <f t="shared" si="43"/>
        <v>46076</v>
      </c>
      <c r="X110" s="395">
        <f t="shared" si="44"/>
        <v>1</v>
      </c>
      <c r="Y110" s="395">
        <f t="shared" si="45"/>
        <v>1</v>
      </c>
      <c r="Z110" s="525">
        <v>46050</v>
      </c>
      <c r="AA110" s="525" t="s">
        <v>379</v>
      </c>
      <c r="AB110" s="343"/>
      <c r="AC110" s="343"/>
      <c r="AD110" s="345"/>
      <c r="AE110" s="346"/>
      <c r="AF110" s="347" t="e">
        <f>Q110-#REF!</f>
        <v>#REF!</v>
      </c>
      <c r="AG110" s="89"/>
      <c r="AJ110" s="325"/>
      <c r="AK110" s="325"/>
      <c r="AL110" s="325"/>
      <c r="AM110" s="325"/>
      <c r="AO110" s="332">
        <v>3692256</v>
      </c>
      <c r="AP110" s="333" t="b">
        <f t="shared" si="38"/>
        <v>0</v>
      </c>
      <c r="AQ110" s="329"/>
      <c r="AR110" s="337">
        <f t="shared" si="34"/>
        <v>3692256</v>
      </c>
      <c r="AT110" s="82" t="s">
        <v>220</v>
      </c>
      <c r="AU110" s="82" t="b">
        <f t="shared" si="41"/>
        <v>0</v>
      </c>
    </row>
    <row r="111" spans="4:47" x14ac:dyDescent="0.3">
      <c r="D111" s="88"/>
      <c r="E111" s="109" t="s">
        <v>220</v>
      </c>
      <c r="F111" s="134" t="s">
        <v>221</v>
      </c>
      <c r="G111" s="112" t="s">
        <v>112</v>
      </c>
      <c r="H111" s="149"/>
      <c r="I111" s="149"/>
      <c r="J111" s="149"/>
      <c r="K111" s="158"/>
      <c r="L111" s="281"/>
      <c r="M111" s="158"/>
      <c r="N111" s="158"/>
      <c r="O111" s="115">
        <f>+P110+1</f>
        <v>46030</v>
      </c>
      <c r="P111" s="251">
        <f>+O111+5</f>
        <v>46035</v>
      </c>
      <c r="Q111" s="150">
        <f t="shared" si="48"/>
        <v>5</v>
      </c>
      <c r="S111" s="535"/>
      <c r="U111" s="88"/>
      <c r="V111" s="341">
        <f t="shared" si="42"/>
        <v>46030</v>
      </c>
      <c r="W111" s="342">
        <f t="shared" si="43"/>
        <v>46076</v>
      </c>
      <c r="X111" s="395">
        <f t="shared" si="44"/>
        <v>5</v>
      </c>
      <c r="Y111" s="395">
        <f t="shared" si="45"/>
        <v>5</v>
      </c>
      <c r="Z111" s="525">
        <v>46050</v>
      </c>
      <c r="AA111" s="525" t="s">
        <v>379</v>
      </c>
      <c r="AB111" s="343"/>
      <c r="AC111" s="343"/>
      <c r="AD111" s="345"/>
      <c r="AE111" s="346"/>
      <c r="AF111" s="347" t="e">
        <f>Q111-#REF!</f>
        <v>#REF!</v>
      </c>
      <c r="AG111" s="89"/>
      <c r="AJ111" s="325"/>
      <c r="AK111" s="325"/>
      <c r="AL111" s="325"/>
      <c r="AM111" s="325"/>
      <c r="AO111" s="332">
        <v>3692257</v>
      </c>
      <c r="AP111" s="333" t="b">
        <f t="shared" si="38"/>
        <v>0</v>
      </c>
      <c r="AQ111" s="329"/>
      <c r="AR111" s="337">
        <f t="shared" si="34"/>
        <v>3692257</v>
      </c>
      <c r="AT111" s="82">
        <v>3.04</v>
      </c>
      <c r="AU111" s="82" t="b">
        <f t="shared" si="41"/>
        <v>0</v>
      </c>
    </row>
    <row r="112" spans="4:47" x14ac:dyDescent="0.3">
      <c r="D112" s="88"/>
      <c r="E112" s="142">
        <v>3.04</v>
      </c>
      <c r="F112" s="143" t="s">
        <v>34</v>
      </c>
      <c r="G112" s="144" t="s">
        <v>94</v>
      </c>
      <c r="H112" s="264">
        <f>SUM(H113:H117)</f>
        <v>0.10862321156745701</v>
      </c>
      <c r="I112" s="264">
        <f>SUM(I113:I117)</f>
        <v>0.10862321156745701</v>
      </c>
      <c r="J112" s="264">
        <f>SUM(J113:J117)</f>
        <v>0.10862321156745701</v>
      </c>
      <c r="K112" s="146">
        <f>SUM(K113:K117)</f>
        <v>74270930</v>
      </c>
      <c r="L112" s="280">
        <f>+'PPTO CONSUL - ANEXO 12'!H22-K112</f>
        <v>0</v>
      </c>
      <c r="M112" s="146">
        <f>SUM(M113:M117)</f>
        <v>74270930</v>
      </c>
      <c r="N112" s="146">
        <f>SUM(N113:N117)</f>
        <v>74270930</v>
      </c>
      <c r="O112" s="147">
        <f>MIN(O113:O119)</f>
        <v>46013</v>
      </c>
      <c r="P112" s="147">
        <f>MAX(P113:P119)</f>
        <v>46050</v>
      </c>
      <c r="Q112" s="148">
        <f t="shared" si="48"/>
        <v>37</v>
      </c>
      <c r="S112" s="535"/>
      <c r="U112" s="88"/>
      <c r="V112" s="341">
        <f t="shared" si="42"/>
        <v>46013</v>
      </c>
      <c r="W112" s="342">
        <f t="shared" si="43"/>
        <v>46076</v>
      </c>
      <c r="X112" s="395">
        <f t="shared" si="44"/>
        <v>37</v>
      </c>
      <c r="Y112" s="395">
        <f t="shared" si="45"/>
        <v>37</v>
      </c>
      <c r="Z112" s="525">
        <v>46050</v>
      </c>
      <c r="AA112" s="525" t="s">
        <v>379</v>
      </c>
      <c r="AB112" s="343"/>
      <c r="AC112" s="343"/>
      <c r="AD112" s="345"/>
      <c r="AE112" s="346"/>
      <c r="AF112" s="347" t="e">
        <f>Q112-#REF!</f>
        <v>#REF!</v>
      </c>
      <c r="AG112" s="89"/>
      <c r="AJ112" s="325"/>
      <c r="AK112" s="325"/>
      <c r="AL112" s="325"/>
      <c r="AM112" s="325"/>
      <c r="AO112" s="332">
        <v>3692257</v>
      </c>
      <c r="AP112" s="333" t="b">
        <f t="shared" si="38"/>
        <v>0</v>
      </c>
      <c r="AQ112" s="329">
        <v>74270930</v>
      </c>
      <c r="AR112" s="337">
        <f t="shared" si="34"/>
        <v>-70578673</v>
      </c>
      <c r="AT112" s="82" t="s">
        <v>222</v>
      </c>
      <c r="AU112" s="82" t="b">
        <f t="shared" si="41"/>
        <v>0</v>
      </c>
    </row>
    <row r="113" spans="4:47" x14ac:dyDescent="0.3">
      <c r="D113" s="88"/>
      <c r="E113" s="52" t="s">
        <v>222</v>
      </c>
      <c r="F113" s="151" t="s">
        <v>223</v>
      </c>
      <c r="G113" s="152" t="s">
        <v>94</v>
      </c>
      <c r="H113" s="153">
        <v>2.1724642313491402E-2</v>
      </c>
      <c r="I113" s="153">
        <f>+AD113</f>
        <v>2.1724642313491402E-2</v>
      </c>
      <c r="J113" s="515">
        <f>H113*1</f>
        <v>2.1724642313491402E-2</v>
      </c>
      <c r="K113" s="154">
        <f t="shared" ref="K113:K117" si="54">ROUND(($G$7*H113),0)</f>
        <v>14854186</v>
      </c>
      <c r="L113" s="281"/>
      <c r="M113" s="154">
        <f>ROUND(($G$7*I113),0)</f>
        <v>14854186</v>
      </c>
      <c r="N113" s="154">
        <f t="shared" ref="N113:N117" si="55">ROUND(($G$7*J113),0)</f>
        <v>14854186</v>
      </c>
      <c r="O113" s="156">
        <f>P69</f>
        <v>46013</v>
      </c>
      <c r="P113" s="156">
        <f>+O113+5</f>
        <v>46018</v>
      </c>
      <c r="Q113" s="157">
        <f t="shared" si="48"/>
        <v>5</v>
      </c>
      <c r="S113" s="535"/>
      <c r="U113" s="88"/>
      <c r="V113" s="135">
        <f t="shared" si="42"/>
        <v>46013</v>
      </c>
      <c r="W113" s="136">
        <f t="shared" si="43"/>
        <v>46076</v>
      </c>
      <c r="X113" s="395">
        <f t="shared" si="44"/>
        <v>5</v>
      </c>
      <c r="Y113" s="395">
        <f t="shared" si="45"/>
        <v>5</v>
      </c>
      <c r="Z113" s="525">
        <v>46050</v>
      </c>
      <c r="AA113" s="525" t="s">
        <v>379</v>
      </c>
      <c r="AB113" s="391">
        <f>IF(Z113=0,Y113,Z113-V113)</f>
        <v>37</v>
      </c>
      <c r="AC113" s="138">
        <f>Q113-AB113</f>
        <v>-32</v>
      </c>
      <c r="AD113" s="139">
        <f>(H113/Q113)*Y113</f>
        <v>2.1724642313491402E-2</v>
      </c>
      <c r="AE113" s="140">
        <f>J113-AD113</f>
        <v>0</v>
      </c>
      <c r="AF113" s="141" t="e">
        <f>Q113-#REF!</f>
        <v>#REF!</v>
      </c>
      <c r="AG113" s="89"/>
      <c r="AJ113" s="325"/>
      <c r="AK113" s="325"/>
      <c r="AL113" s="325"/>
      <c r="AM113" s="325"/>
      <c r="AO113" s="332"/>
      <c r="AP113" s="333" t="b">
        <f t="shared" si="38"/>
        <v>0</v>
      </c>
      <c r="AQ113" s="329">
        <v>14854186</v>
      </c>
      <c r="AR113" s="337">
        <f t="shared" si="34"/>
        <v>-14854186</v>
      </c>
      <c r="AT113" s="82" t="s">
        <v>224</v>
      </c>
      <c r="AU113" s="82" t="b">
        <f t="shared" si="41"/>
        <v>0</v>
      </c>
    </row>
    <row r="114" spans="4:47" x14ac:dyDescent="0.3">
      <c r="D114" s="88"/>
      <c r="E114" s="52" t="s">
        <v>224</v>
      </c>
      <c r="F114" s="151" t="s">
        <v>225</v>
      </c>
      <c r="G114" s="152" t="s">
        <v>94</v>
      </c>
      <c r="H114" s="153">
        <v>2.1724642313491402E-2</v>
      </c>
      <c r="I114" s="153">
        <f t="shared" ref="I114:I117" si="56">+AD114</f>
        <v>2.1724642313491402E-2</v>
      </c>
      <c r="J114" s="515">
        <f>H114*1</f>
        <v>2.1724642313491402E-2</v>
      </c>
      <c r="K114" s="154">
        <f t="shared" si="54"/>
        <v>14854186</v>
      </c>
      <c r="L114" s="281"/>
      <c r="M114" s="154">
        <f>ROUND(($G$7*I114),0)</f>
        <v>14854186</v>
      </c>
      <c r="N114" s="154">
        <f t="shared" si="55"/>
        <v>14854186</v>
      </c>
      <c r="O114" s="156">
        <f t="shared" ref="O114:O116" si="57">P113</f>
        <v>46018</v>
      </c>
      <c r="P114" s="156">
        <f>+O114+10</f>
        <v>46028</v>
      </c>
      <c r="Q114" s="157">
        <f t="shared" si="48"/>
        <v>10</v>
      </c>
      <c r="S114" s="535"/>
      <c r="U114" s="88"/>
      <c r="V114" s="135">
        <f t="shared" si="42"/>
        <v>46018</v>
      </c>
      <c r="W114" s="136">
        <f t="shared" si="43"/>
        <v>46076</v>
      </c>
      <c r="X114" s="395">
        <f t="shared" si="44"/>
        <v>10</v>
      </c>
      <c r="Y114" s="395">
        <f t="shared" si="45"/>
        <v>10</v>
      </c>
      <c r="Z114" s="525">
        <v>46050</v>
      </c>
      <c r="AA114" s="525" t="s">
        <v>379</v>
      </c>
      <c r="AB114" s="391">
        <f>IF(Z114=0,Y114,Z114-V114)</f>
        <v>32</v>
      </c>
      <c r="AC114" s="138">
        <f>Q114-AB114</f>
        <v>-22</v>
      </c>
      <c r="AD114" s="139">
        <f>(H114/Q114)*Y114</f>
        <v>2.1724642313491402E-2</v>
      </c>
      <c r="AE114" s="140">
        <f>J114-AD114</f>
        <v>0</v>
      </c>
      <c r="AF114" s="141" t="e">
        <f>Q114-#REF!</f>
        <v>#REF!</v>
      </c>
      <c r="AG114" s="89"/>
      <c r="AJ114" s="325"/>
      <c r="AK114" s="325"/>
      <c r="AL114" s="325"/>
      <c r="AM114" s="325"/>
      <c r="AO114" s="332"/>
      <c r="AP114" s="333" t="b">
        <f t="shared" si="38"/>
        <v>0</v>
      </c>
      <c r="AQ114" s="329">
        <v>14854186</v>
      </c>
      <c r="AR114" s="337">
        <f t="shared" si="34"/>
        <v>-14854186</v>
      </c>
      <c r="AT114" s="82" t="s">
        <v>226</v>
      </c>
      <c r="AU114" s="82" t="b">
        <f t="shared" si="41"/>
        <v>0</v>
      </c>
    </row>
    <row r="115" spans="4:47" x14ac:dyDescent="0.3">
      <c r="D115" s="88"/>
      <c r="E115" s="52" t="s">
        <v>226</v>
      </c>
      <c r="F115" s="151" t="s">
        <v>227</v>
      </c>
      <c r="G115" s="152" t="s">
        <v>94</v>
      </c>
      <c r="H115" s="153">
        <v>2.1724642313491402E-2</v>
      </c>
      <c r="I115" s="153">
        <f t="shared" si="56"/>
        <v>2.1724642313491402E-2</v>
      </c>
      <c r="J115" s="515">
        <f>H115*1</f>
        <v>2.1724642313491402E-2</v>
      </c>
      <c r="K115" s="154">
        <f t="shared" si="54"/>
        <v>14854186</v>
      </c>
      <c r="L115" s="281"/>
      <c r="M115" s="154">
        <f>ROUND(($G$7*I115),0)</f>
        <v>14854186</v>
      </c>
      <c r="N115" s="154">
        <f t="shared" si="55"/>
        <v>14854186</v>
      </c>
      <c r="O115" s="156">
        <f t="shared" si="57"/>
        <v>46028</v>
      </c>
      <c r="P115" s="156">
        <f>+O115+5</f>
        <v>46033</v>
      </c>
      <c r="Q115" s="157">
        <f t="shared" si="48"/>
        <v>5</v>
      </c>
      <c r="S115" s="535"/>
      <c r="U115" s="88"/>
      <c r="V115" s="135">
        <f t="shared" si="42"/>
        <v>46028</v>
      </c>
      <c r="W115" s="136">
        <f t="shared" si="43"/>
        <v>46076</v>
      </c>
      <c r="X115" s="395">
        <f t="shared" si="44"/>
        <v>5</v>
      </c>
      <c r="Y115" s="395">
        <f t="shared" si="45"/>
        <v>5</v>
      </c>
      <c r="Z115" s="525">
        <v>46050</v>
      </c>
      <c r="AA115" s="525" t="s">
        <v>379</v>
      </c>
      <c r="AB115" s="391">
        <f>IF(Z115=0,Y115,Z115-V115)</f>
        <v>22</v>
      </c>
      <c r="AC115" s="138">
        <f>Q115-AB115</f>
        <v>-17</v>
      </c>
      <c r="AD115" s="139">
        <f>(H115/Q115)*Y115</f>
        <v>2.1724642313491402E-2</v>
      </c>
      <c r="AE115" s="140">
        <f>J115-AD115</f>
        <v>0</v>
      </c>
      <c r="AF115" s="141" t="e">
        <f>Q115-#REF!</f>
        <v>#REF!</v>
      </c>
      <c r="AG115" s="89"/>
      <c r="AJ115" s="325"/>
      <c r="AK115" s="325"/>
      <c r="AL115" s="325"/>
      <c r="AM115" s="325"/>
      <c r="AO115" s="332">
        <v>74270930</v>
      </c>
      <c r="AP115" s="333" t="b">
        <f t="shared" si="38"/>
        <v>0</v>
      </c>
      <c r="AQ115" s="329">
        <v>14854186</v>
      </c>
      <c r="AR115" s="337">
        <f t="shared" si="34"/>
        <v>59416744</v>
      </c>
      <c r="AT115" s="82" t="s">
        <v>228</v>
      </c>
      <c r="AU115" s="82" t="b">
        <f t="shared" si="41"/>
        <v>0</v>
      </c>
    </row>
    <row r="116" spans="4:47" x14ac:dyDescent="0.3">
      <c r="D116" s="88"/>
      <c r="E116" s="52" t="s">
        <v>228</v>
      </c>
      <c r="F116" s="151" t="s">
        <v>229</v>
      </c>
      <c r="G116" s="152" t="s">
        <v>94</v>
      </c>
      <c r="H116" s="153">
        <v>2.1724642313491402E-2</v>
      </c>
      <c r="I116" s="153">
        <f t="shared" si="56"/>
        <v>2.1724642313491402E-2</v>
      </c>
      <c r="J116" s="515">
        <f>H116*1</f>
        <v>2.1724642313491402E-2</v>
      </c>
      <c r="K116" s="154">
        <f t="shared" si="54"/>
        <v>14854186</v>
      </c>
      <c r="L116" s="281"/>
      <c r="M116" s="154">
        <f>ROUND(($G$7*I116),0)</f>
        <v>14854186</v>
      </c>
      <c r="N116" s="154">
        <f t="shared" si="55"/>
        <v>14854186</v>
      </c>
      <c r="O116" s="156">
        <f t="shared" si="57"/>
        <v>46033</v>
      </c>
      <c r="P116" s="156">
        <f>+O116+10</f>
        <v>46043</v>
      </c>
      <c r="Q116" s="157">
        <f t="shared" si="48"/>
        <v>10</v>
      </c>
      <c r="S116" s="535"/>
      <c r="U116" s="88"/>
      <c r="V116" s="135">
        <f t="shared" si="42"/>
        <v>46033</v>
      </c>
      <c r="W116" s="136">
        <f t="shared" si="43"/>
        <v>46076</v>
      </c>
      <c r="X116" s="395">
        <f t="shared" si="44"/>
        <v>10</v>
      </c>
      <c r="Y116" s="395">
        <f t="shared" si="45"/>
        <v>10</v>
      </c>
      <c r="Z116" s="525">
        <v>46050</v>
      </c>
      <c r="AA116" s="525" t="s">
        <v>379</v>
      </c>
      <c r="AB116" s="391">
        <f>IF(Z116=0,Y116,Z116-V116)</f>
        <v>17</v>
      </c>
      <c r="AC116" s="138">
        <f>Q116-AB116</f>
        <v>-7</v>
      </c>
      <c r="AD116" s="139">
        <f>(H116/Q116)*Y116</f>
        <v>2.1724642313491402E-2</v>
      </c>
      <c r="AE116" s="140">
        <f>J116-AD116</f>
        <v>0</v>
      </c>
      <c r="AF116" s="141" t="e">
        <f>Q116-#REF!</f>
        <v>#REF!</v>
      </c>
      <c r="AG116" s="89"/>
      <c r="AJ116" s="325"/>
      <c r="AK116" s="325"/>
      <c r="AL116" s="325"/>
      <c r="AM116" s="325"/>
      <c r="AO116" s="332">
        <v>14854186</v>
      </c>
      <c r="AP116" s="333" t="b">
        <f t="shared" si="38"/>
        <v>1</v>
      </c>
      <c r="AQ116" s="329">
        <v>14854186</v>
      </c>
      <c r="AR116" s="337">
        <f t="shared" si="34"/>
        <v>0</v>
      </c>
      <c r="AT116" s="82" t="s">
        <v>230</v>
      </c>
      <c r="AU116" s="82" t="b">
        <f t="shared" si="41"/>
        <v>0</v>
      </c>
    </row>
    <row r="117" spans="4:47" x14ac:dyDescent="0.3">
      <c r="D117" s="88"/>
      <c r="E117" s="52" t="s">
        <v>230</v>
      </c>
      <c r="F117" s="151" t="s">
        <v>231</v>
      </c>
      <c r="G117" s="152" t="s">
        <v>94</v>
      </c>
      <c r="H117" s="153">
        <v>2.1724642313491402E-2</v>
      </c>
      <c r="I117" s="153">
        <f t="shared" si="56"/>
        <v>2.1724642313491402E-2</v>
      </c>
      <c r="J117" s="515">
        <f>H117*1</f>
        <v>2.1724642313491402E-2</v>
      </c>
      <c r="K117" s="154">
        <f t="shared" si="54"/>
        <v>14854186</v>
      </c>
      <c r="L117" s="281"/>
      <c r="M117" s="154">
        <f>ROUND(($G$7*I117),0)</f>
        <v>14854186</v>
      </c>
      <c r="N117" s="154">
        <f t="shared" si="55"/>
        <v>14854186</v>
      </c>
      <c r="O117" s="156">
        <f>+O116+1</f>
        <v>46034</v>
      </c>
      <c r="P117" s="156">
        <f>+O117+5</f>
        <v>46039</v>
      </c>
      <c r="Q117" s="157">
        <f t="shared" si="48"/>
        <v>5</v>
      </c>
      <c r="S117" s="535"/>
      <c r="U117" s="88"/>
      <c r="V117" s="135">
        <f t="shared" si="42"/>
        <v>46034</v>
      </c>
      <c r="W117" s="136">
        <f t="shared" si="43"/>
        <v>46076</v>
      </c>
      <c r="X117" s="395">
        <f t="shared" si="44"/>
        <v>5</v>
      </c>
      <c r="Y117" s="395">
        <f t="shared" si="45"/>
        <v>5</v>
      </c>
      <c r="Z117" s="525">
        <v>46050</v>
      </c>
      <c r="AA117" s="525" t="s">
        <v>379</v>
      </c>
      <c r="AB117" s="391">
        <f>IF(Z117=0,Y117,Z117-V117)</f>
        <v>16</v>
      </c>
      <c r="AC117" s="138">
        <f>Q117-AB117</f>
        <v>-11</v>
      </c>
      <c r="AD117" s="139">
        <f>(H117/Q117)*Y117</f>
        <v>2.1724642313491402E-2</v>
      </c>
      <c r="AE117" s="140">
        <f>J117-AD117</f>
        <v>0</v>
      </c>
      <c r="AF117" s="141" t="e">
        <f>Q117-#REF!</f>
        <v>#REF!</v>
      </c>
      <c r="AG117" s="89"/>
      <c r="AJ117" s="325"/>
      <c r="AK117" s="325"/>
      <c r="AL117" s="325"/>
      <c r="AM117" s="325"/>
      <c r="AO117" s="332">
        <v>14854186</v>
      </c>
      <c r="AP117" s="333" t="b">
        <f t="shared" si="38"/>
        <v>1</v>
      </c>
      <c r="AQ117" s="329">
        <v>14854186</v>
      </c>
      <c r="AR117" s="337">
        <f t="shared" si="34"/>
        <v>0</v>
      </c>
      <c r="AT117" s="82" t="s">
        <v>232</v>
      </c>
      <c r="AU117" s="82" t="b">
        <f t="shared" si="41"/>
        <v>0</v>
      </c>
    </row>
    <row r="118" spans="4:47" x14ac:dyDescent="0.3">
      <c r="D118" s="88"/>
      <c r="E118" s="109" t="s">
        <v>232</v>
      </c>
      <c r="F118" s="134" t="s">
        <v>233</v>
      </c>
      <c r="G118" s="112" t="s">
        <v>94</v>
      </c>
      <c r="H118" s="149"/>
      <c r="I118" s="149"/>
      <c r="J118" s="149"/>
      <c r="K118" s="158"/>
      <c r="L118" s="281"/>
      <c r="M118" s="158"/>
      <c r="N118" s="158"/>
      <c r="O118" s="115">
        <f>MAX(P113:P117)</f>
        <v>46043</v>
      </c>
      <c r="P118" s="115">
        <f>+O118+1</f>
        <v>46044</v>
      </c>
      <c r="Q118" s="150">
        <f t="shared" si="48"/>
        <v>1</v>
      </c>
      <c r="S118" s="535"/>
      <c r="U118" s="88"/>
      <c r="V118" s="341">
        <f t="shared" si="42"/>
        <v>46043</v>
      </c>
      <c r="W118" s="342">
        <f t="shared" si="43"/>
        <v>46076</v>
      </c>
      <c r="X118" s="395">
        <f t="shared" si="44"/>
        <v>1</v>
      </c>
      <c r="Y118" s="395">
        <f t="shared" si="45"/>
        <v>1</v>
      </c>
      <c r="Z118" s="525">
        <v>46050</v>
      </c>
      <c r="AA118" s="525" t="s">
        <v>379</v>
      </c>
      <c r="AB118" s="343"/>
      <c r="AC118" s="343"/>
      <c r="AD118" s="345"/>
      <c r="AE118" s="346"/>
      <c r="AF118" s="347" t="e">
        <f>Q118-#REF!</f>
        <v>#REF!</v>
      </c>
      <c r="AG118" s="89"/>
      <c r="AJ118" s="325"/>
      <c r="AK118" s="325"/>
      <c r="AL118" s="325"/>
      <c r="AM118" s="325"/>
      <c r="AO118" s="332">
        <v>14854186</v>
      </c>
      <c r="AP118" s="333" t="b">
        <f t="shared" si="38"/>
        <v>0</v>
      </c>
      <c r="AQ118" s="329"/>
      <c r="AR118" s="337">
        <f t="shared" si="34"/>
        <v>14854186</v>
      </c>
      <c r="AT118" s="82" t="s">
        <v>234</v>
      </c>
      <c r="AU118" s="82" t="b">
        <f t="shared" si="41"/>
        <v>0</v>
      </c>
    </row>
    <row r="119" spans="4:47" x14ac:dyDescent="0.3">
      <c r="D119" s="88"/>
      <c r="E119" s="109" t="s">
        <v>234</v>
      </c>
      <c r="F119" s="134" t="s">
        <v>235</v>
      </c>
      <c r="G119" s="112" t="s">
        <v>112</v>
      </c>
      <c r="H119" s="149"/>
      <c r="I119" s="149"/>
      <c r="J119" s="149"/>
      <c r="K119" s="158"/>
      <c r="L119" s="281"/>
      <c r="M119" s="158"/>
      <c r="N119" s="158"/>
      <c r="O119" s="115">
        <f>+P118+1</f>
        <v>46045</v>
      </c>
      <c r="P119" s="251">
        <f>+O119+5</f>
        <v>46050</v>
      </c>
      <c r="Q119" s="150">
        <f t="shared" si="48"/>
        <v>5</v>
      </c>
      <c r="S119" s="535"/>
      <c r="U119" s="88"/>
      <c r="V119" s="341">
        <f t="shared" si="42"/>
        <v>46045</v>
      </c>
      <c r="W119" s="342">
        <f t="shared" si="43"/>
        <v>46076</v>
      </c>
      <c r="X119" s="395">
        <f t="shared" si="44"/>
        <v>5</v>
      </c>
      <c r="Y119" s="395">
        <f t="shared" si="45"/>
        <v>5</v>
      </c>
      <c r="Z119" s="525">
        <v>46050</v>
      </c>
      <c r="AA119" s="525" t="s">
        <v>379</v>
      </c>
      <c r="AB119" s="343"/>
      <c r="AC119" s="343"/>
      <c r="AD119" s="345"/>
      <c r="AE119" s="346"/>
      <c r="AF119" s="347" t="e">
        <f>Q119-#REF!</f>
        <v>#REF!</v>
      </c>
      <c r="AG119" s="89"/>
      <c r="AJ119" s="325"/>
      <c r="AK119" s="325"/>
      <c r="AL119" s="325"/>
      <c r="AM119" s="325"/>
      <c r="AO119" s="332">
        <v>14854186</v>
      </c>
      <c r="AP119" s="333" t="b">
        <f t="shared" si="38"/>
        <v>0</v>
      </c>
      <c r="AQ119" s="329"/>
      <c r="AR119" s="337">
        <f t="shared" si="34"/>
        <v>14854186</v>
      </c>
      <c r="AT119" s="82">
        <v>3.05</v>
      </c>
      <c r="AU119" s="82" t="b">
        <f t="shared" si="41"/>
        <v>0</v>
      </c>
    </row>
    <row r="120" spans="4:47" x14ac:dyDescent="0.3">
      <c r="D120" s="88"/>
      <c r="E120" s="142">
        <v>3.05</v>
      </c>
      <c r="F120" s="143" t="s">
        <v>35</v>
      </c>
      <c r="G120" s="144" t="s">
        <v>94</v>
      </c>
      <c r="H120" s="264">
        <f>SUM(H121:H122)</f>
        <v>2.1600093242635614E-2</v>
      </c>
      <c r="I120" s="264">
        <f>SUM(I121:I122)</f>
        <v>2.1600093242635614E-2</v>
      </c>
      <c r="J120" s="264">
        <f>SUM(J121:J122)</f>
        <v>0</v>
      </c>
      <c r="K120" s="146">
        <f>SUM(K121:K122)</f>
        <v>14769026</v>
      </c>
      <c r="L120" s="280">
        <f>+'PPTO CONSUL - ANEXO 12'!H23-K120</f>
        <v>0</v>
      </c>
      <c r="M120" s="146">
        <f>SUM(M121:M122)</f>
        <v>14769026</v>
      </c>
      <c r="N120" s="146">
        <f>SUM(N121:N122)</f>
        <v>0</v>
      </c>
      <c r="O120" s="147">
        <f>MIN(O121:O124)</f>
        <v>46039</v>
      </c>
      <c r="P120" s="147">
        <f>MAX(P121:P124)</f>
        <v>46053</v>
      </c>
      <c r="Q120" s="148">
        <f t="shared" si="48"/>
        <v>14</v>
      </c>
      <c r="S120" s="535"/>
      <c r="U120" s="88"/>
      <c r="V120" s="341">
        <f t="shared" si="42"/>
        <v>46039</v>
      </c>
      <c r="W120" s="342">
        <f t="shared" si="43"/>
        <v>46076</v>
      </c>
      <c r="X120" s="395">
        <f t="shared" si="44"/>
        <v>14</v>
      </c>
      <c r="Y120" s="395">
        <f t="shared" si="45"/>
        <v>14</v>
      </c>
      <c r="Z120" s="525">
        <v>46050</v>
      </c>
      <c r="AA120" s="525" t="s">
        <v>379</v>
      </c>
      <c r="AB120" s="343"/>
      <c r="AC120" s="343"/>
      <c r="AD120" s="345"/>
      <c r="AE120" s="346"/>
      <c r="AF120" s="347" t="e">
        <f>Q120-#REF!</f>
        <v>#REF!</v>
      </c>
      <c r="AG120" s="89"/>
      <c r="AJ120" s="325"/>
      <c r="AK120" s="325"/>
      <c r="AL120" s="325"/>
      <c r="AM120" s="325"/>
      <c r="AO120" s="332">
        <v>14854186</v>
      </c>
      <c r="AP120" s="333" t="b">
        <f t="shared" si="38"/>
        <v>0</v>
      </c>
      <c r="AQ120" s="329">
        <v>14769026</v>
      </c>
      <c r="AR120" s="337">
        <f t="shared" si="34"/>
        <v>85160</v>
      </c>
      <c r="AT120" s="82" t="s">
        <v>236</v>
      </c>
      <c r="AU120" s="82" t="b">
        <f t="shared" si="41"/>
        <v>0</v>
      </c>
    </row>
    <row r="121" spans="4:47" x14ac:dyDescent="0.3">
      <c r="D121" s="88"/>
      <c r="E121" s="52" t="s">
        <v>236</v>
      </c>
      <c r="F121" s="151" t="s">
        <v>237</v>
      </c>
      <c r="G121" s="152" t="s">
        <v>94</v>
      </c>
      <c r="H121" s="153">
        <v>2.1600093242635614E-2</v>
      </c>
      <c r="I121" s="153">
        <f>+AD121</f>
        <v>2.1600093242635614E-2</v>
      </c>
      <c r="J121" s="515"/>
      <c r="K121" s="154">
        <f t="shared" ref="K121:K122" si="58">ROUND(($G$7*H121),0)</f>
        <v>14769026</v>
      </c>
      <c r="L121" s="280"/>
      <c r="M121" s="154">
        <f>ROUND(($G$7*I121),0)</f>
        <v>14769026</v>
      </c>
      <c r="N121" s="154">
        <f t="shared" ref="N121:N122" si="59">ROUND(($G$7*J121),0)</f>
        <v>0</v>
      </c>
      <c r="O121" s="156">
        <f>MAX(P117,P109,P102)</f>
        <v>46039</v>
      </c>
      <c r="P121" s="156">
        <f>+O121+6</f>
        <v>46045</v>
      </c>
      <c r="Q121" s="157">
        <f t="shared" si="48"/>
        <v>6</v>
      </c>
      <c r="S121" s="535"/>
      <c r="U121" s="88"/>
      <c r="V121" s="135">
        <f t="shared" si="42"/>
        <v>46039</v>
      </c>
      <c r="W121" s="136">
        <f t="shared" si="43"/>
        <v>46076</v>
      </c>
      <c r="X121" s="395">
        <f t="shared" si="44"/>
        <v>6</v>
      </c>
      <c r="Y121" s="395">
        <f t="shared" si="45"/>
        <v>6</v>
      </c>
      <c r="Z121" s="525">
        <v>46050</v>
      </c>
      <c r="AA121" s="525" t="s">
        <v>379</v>
      </c>
      <c r="AB121" s="391">
        <f>IF(Z121=0,Y121,Z121-V121)</f>
        <v>11</v>
      </c>
      <c r="AC121" s="138">
        <f>Q121-AB121</f>
        <v>-5</v>
      </c>
      <c r="AD121" s="139">
        <f>(H121/Q121)*Y121</f>
        <v>2.1600093242635614E-2</v>
      </c>
      <c r="AE121" s="140">
        <f>J121-AD121</f>
        <v>-2.1600093242635614E-2</v>
      </c>
      <c r="AF121" s="141" t="e">
        <f>Q121-#REF!</f>
        <v>#REF!</v>
      </c>
      <c r="AG121" s="89"/>
      <c r="AJ121" s="325"/>
      <c r="AK121" s="325"/>
      <c r="AL121" s="325"/>
      <c r="AM121" s="325"/>
      <c r="AO121" s="332"/>
      <c r="AP121" s="333" t="b">
        <f t="shared" si="38"/>
        <v>0</v>
      </c>
      <c r="AQ121" s="329">
        <v>14769026</v>
      </c>
      <c r="AR121" s="337">
        <f t="shared" si="34"/>
        <v>-14769026</v>
      </c>
      <c r="AT121" s="82" t="s">
        <v>238</v>
      </c>
      <c r="AU121" s="82" t="b">
        <f t="shared" si="41"/>
        <v>0</v>
      </c>
    </row>
    <row r="122" spans="4:47" x14ac:dyDescent="0.3">
      <c r="D122" s="88"/>
      <c r="E122" s="52" t="s">
        <v>238</v>
      </c>
      <c r="F122" s="151" t="s">
        <v>133</v>
      </c>
      <c r="G122" s="152" t="s">
        <v>94</v>
      </c>
      <c r="H122" s="153">
        <v>0</v>
      </c>
      <c r="I122" s="153">
        <f>+AD122</f>
        <v>0</v>
      </c>
      <c r="J122" s="515"/>
      <c r="K122" s="154">
        <f t="shared" si="58"/>
        <v>0</v>
      </c>
      <c r="L122" s="281"/>
      <c r="M122" s="154">
        <f>ROUND(($G$7*I122),0)</f>
        <v>0</v>
      </c>
      <c r="N122" s="154">
        <f t="shared" si="59"/>
        <v>0</v>
      </c>
      <c r="O122" s="156">
        <f>+P121</f>
        <v>46045</v>
      </c>
      <c r="P122" s="156">
        <f>+O122+1</f>
        <v>46046</v>
      </c>
      <c r="Q122" s="157">
        <f t="shared" si="48"/>
        <v>1</v>
      </c>
      <c r="S122" s="535"/>
      <c r="U122" s="88"/>
      <c r="V122" s="135">
        <f t="shared" si="42"/>
        <v>46045</v>
      </c>
      <c r="W122" s="136">
        <f t="shared" si="43"/>
        <v>46076</v>
      </c>
      <c r="X122" s="395">
        <f t="shared" si="44"/>
        <v>1</v>
      </c>
      <c r="Y122" s="395">
        <f t="shared" si="45"/>
        <v>1</v>
      </c>
      <c r="Z122" s="524"/>
      <c r="AA122" s="525" t="s">
        <v>379</v>
      </c>
      <c r="AB122" s="391">
        <f>IF(Z122=0,Y122,Z122-V122)</f>
        <v>1</v>
      </c>
      <c r="AC122" s="138">
        <f>Q122-AB122</f>
        <v>0</v>
      </c>
      <c r="AD122" s="139">
        <f>(H122/Q122)*Y122</f>
        <v>0</v>
      </c>
      <c r="AE122" s="140">
        <f>J122-AD122</f>
        <v>0</v>
      </c>
      <c r="AF122" s="141" t="e">
        <f>Q122-#REF!</f>
        <v>#REF!</v>
      </c>
      <c r="AG122" s="89"/>
      <c r="AJ122" s="325"/>
      <c r="AK122" s="325"/>
      <c r="AL122" s="325"/>
      <c r="AM122" s="325"/>
      <c r="AO122" s="332"/>
      <c r="AP122" s="333" t="b">
        <f t="shared" si="38"/>
        <v>0</v>
      </c>
      <c r="AQ122" s="329">
        <v>0</v>
      </c>
      <c r="AR122" s="337">
        <f t="shared" si="34"/>
        <v>0</v>
      </c>
      <c r="AT122" s="82" t="s">
        <v>239</v>
      </c>
      <c r="AU122" s="82" t="b">
        <f t="shared" si="41"/>
        <v>0</v>
      </c>
    </row>
    <row r="123" spans="4:47" x14ac:dyDescent="0.3">
      <c r="D123" s="88"/>
      <c r="E123" s="109" t="s">
        <v>239</v>
      </c>
      <c r="F123" s="134" t="s">
        <v>240</v>
      </c>
      <c r="G123" s="112" t="s">
        <v>94</v>
      </c>
      <c r="H123" s="113"/>
      <c r="I123" s="113"/>
      <c r="J123" s="113"/>
      <c r="K123" s="178"/>
      <c r="L123" s="281"/>
      <c r="M123" s="158"/>
      <c r="N123" s="178"/>
      <c r="O123" s="115">
        <f>MAX(P121:P122)</f>
        <v>46046</v>
      </c>
      <c r="P123" s="115">
        <f>+O123+1</f>
        <v>46047</v>
      </c>
      <c r="Q123" s="150">
        <f t="shared" si="48"/>
        <v>1</v>
      </c>
      <c r="S123" s="535"/>
      <c r="U123" s="88"/>
      <c r="V123" s="341">
        <f t="shared" si="42"/>
        <v>46046</v>
      </c>
      <c r="W123" s="342">
        <f t="shared" si="43"/>
        <v>46076</v>
      </c>
      <c r="X123" s="395">
        <f t="shared" si="44"/>
        <v>1</v>
      </c>
      <c r="Y123" s="395">
        <f t="shared" si="45"/>
        <v>1</v>
      </c>
      <c r="Z123" s="525">
        <v>46050</v>
      </c>
      <c r="AA123" s="525" t="s">
        <v>379</v>
      </c>
      <c r="AB123" s="343"/>
      <c r="AC123" s="343"/>
      <c r="AD123" s="345"/>
      <c r="AE123" s="346"/>
      <c r="AF123" s="347" t="e">
        <f>Q123-#REF!</f>
        <v>#REF!</v>
      </c>
      <c r="AG123" s="89"/>
      <c r="AJ123" s="325"/>
      <c r="AK123" s="325"/>
      <c r="AL123" s="325"/>
      <c r="AM123" s="325"/>
      <c r="AO123" s="332">
        <v>14769026</v>
      </c>
      <c r="AP123" s="333" t="b">
        <f t="shared" si="38"/>
        <v>0</v>
      </c>
      <c r="AQ123" s="329"/>
      <c r="AR123" s="337">
        <f t="shared" si="34"/>
        <v>14769026</v>
      </c>
      <c r="AT123" s="82" t="s">
        <v>241</v>
      </c>
      <c r="AU123" s="82" t="b">
        <f t="shared" si="41"/>
        <v>0</v>
      </c>
    </row>
    <row r="124" spans="4:47" x14ac:dyDescent="0.3">
      <c r="D124" s="88"/>
      <c r="E124" s="109" t="s">
        <v>241</v>
      </c>
      <c r="F124" s="134" t="s">
        <v>242</v>
      </c>
      <c r="G124" s="112" t="s">
        <v>112</v>
      </c>
      <c r="H124" s="113"/>
      <c r="I124" s="113"/>
      <c r="J124" s="113"/>
      <c r="K124" s="178"/>
      <c r="L124" s="281"/>
      <c r="M124" s="158"/>
      <c r="N124" s="178"/>
      <c r="O124" s="115">
        <f>+P123+1</f>
        <v>46048</v>
      </c>
      <c r="P124" s="251">
        <f>+O124+5</f>
        <v>46053</v>
      </c>
      <c r="Q124" s="150">
        <f t="shared" si="48"/>
        <v>5</v>
      </c>
      <c r="S124" s="535"/>
      <c r="U124" s="88"/>
      <c r="V124" s="341">
        <f t="shared" si="42"/>
        <v>46048</v>
      </c>
      <c r="W124" s="342">
        <f t="shared" si="43"/>
        <v>46076</v>
      </c>
      <c r="X124" s="395">
        <f t="shared" si="44"/>
        <v>5</v>
      </c>
      <c r="Y124" s="395">
        <f t="shared" si="45"/>
        <v>5</v>
      </c>
      <c r="Z124" s="525">
        <v>46050</v>
      </c>
      <c r="AA124" s="525" t="s">
        <v>379</v>
      </c>
      <c r="AB124" s="343"/>
      <c r="AC124" s="343"/>
      <c r="AD124" s="345"/>
      <c r="AE124" s="346"/>
      <c r="AF124" s="347" t="e">
        <f>Q124-#REF!</f>
        <v>#REF!</v>
      </c>
      <c r="AG124" s="89"/>
      <c r="AJ124" s="325"/>
      <c r="AK124" s="325"/>
      <c r="AL124" s="325"/>
      <c r="AM124" s="325"/>
      <c r="AO124" s="332">
        <v>14769026</v>
      </c>
      <c r="AP124" s="333" t="b">
        <f t="shared" si="38"/>
        <v>0</v>
      </c>
      <c r="AQ124" s="329"/>
      <c r="AR124" s="337">
        <f t="shared" si="34"/>
        <v>14769026</v>
      </c>
      <c r="AU124" s="82" t="b">
        <f t="shared" si="41"/>
        <v>0</v>
      </c>
    </row>
    <row r="125" spans="4:47" x14ac:dyDescent="0.3">
      <c r="D125" s="88"/>
      <c r="E125" s="109"/>
      <c r="F125" s="159" t="s">
        <v>243</v>
      </c>
      <c r="G125" s="160" t="s">
        <v>94</v>
      </c>
      <c r="H125" s="161"/>
      <c r="I125" s="161"/>
      <c r="J125" s="161"/>
      <c r="K125" s="162"/>
      <c r="L125" s="283"/>
      <c r="M125" s="162"/>
      <c r="N125" s="162"/>
      <c r="O125" s="542">
        <v>45996</v>
      </c>
      <c r="P125" s="543"/>
      <c r="Q125" s="163"/>
      <c r="S125" s="535"/>
      <c r="U125" s="88"/>
      <c r="V125" s="544"/>
      <c r="W125" s="545"/>
      <c r="X125" s="545"/>
      <c r="Y125" s="545"/>
      <c r="Z125" s="545"/>
      <c r="AA125" s="545"/>
      <c r="AB125" s="545"/>
      <c r="AC125" s="545"/>
      <c r="AD125" s="545"/>
      <c r="AE125" s="545"/>
      <c r="AF125" s="546"/>
      <c r="AG125" s="89"/>
      <c r="AJ125" s="325"/>
      <c r="AK125" s="325"/>
      <c r="AL125" s="325"/>
      <c r="AM125" s="325"/>
      <c r="AO125" s="332">
        <v>0</v>
      </c>
      <c r="AP125" s="333" t="b">
        <f t="shared" si="38"/>
        <v>0</v>
      </c>
      <c r="AQ125" s="329"/>
      <c r="AR125" s="337">
        <f t="shared" si="34"/>
        <v>0</v>
      </c>
      <c r="AT125" s="82">
        <v>3.06</v>
      </c>
      <c r="AU125" s="82" t="b">
        <f t="shared" si="41"/>
        <v>0</v>
      </c>
    </row>
    <row r="126" spans="4:47" x14ac:dyDescent="0.3">
      <c r="D126" s="88"/>
      <c r="E126" s="142">
        <v>3.06</v>
      </c>
      <c r="F126" s="143" t="s">
        <v>36</v>
      </c>
      <c r="G126" s="144"/>
      <c r="H126" s="145">
        <f>SUM(H127:H143)</f>
        <v>0.16189771771649042</v>
      </c>
      <c r="I126" s="145">
        <f>SUM(I127:I143)</f>
        <v>0.15215982388393248</v>
      </c>
      <c r="J126" s="145">
        <f>SUM(J127:J143)</f>
        <v>0</v>
      </c>
      <c r="K126" s="146">
        <f>SUM(K127:K141)</f>
        <v>110697277</v>
      </c>
      <c r="L126" s="280">
        <f>SUM('PPTO CONSUL - ANEXO 12'!H25:H36)-K126</f>
        <v>0</v>
      </c>
      <c r="M126" s="146">
        <f>SUM(M127:M141)</f>
        <v>104039010</v>
      </c>
      <c r="N126" s="146">
        <f>SUM(N127:N142)</f>
        <v>0</v>
      </c>
      <c r="O126" s="147">
        <f>MIN(O127:O133)</f>
        <v>46039</v>
      </c>
      <c r="P126" s="147">
        <f>MAX(P127:P133)</f>
        <v>46065</v>
      </c>
      <c r="Q126" s="148">
        <f t="shared" si="48"/>
        <v>26</v>
      </c>
      <c r="S126" s="535"/>
      <c r="U126" s="88"/>
      <c r="V126" s="550"/>
      <c r="W126" s="551"/>
      <c r="X126" s="551"/>
      <c r="Y126" s="551"/>
      <c r="Z126" s="551"/>
      <c r="AA126" s="551"/>
      <c r="AB126" s="551"/>
      <c r="AC126" s="551"/>
      <c r="AD126" s="551"/>
      <c r="AE126" s="551"/>
      <c r="AF126" s="552"/>
      <c r="AG126" s="89"/>
      <c r="AJ126" s="325"/>
      <c r="AK126" s="325"/>
      <c r="AL126" s="325"/>
      <c r="AM126" s="325"/>
      <c r="AO126" s="332"/>
      <c r="AP126" s="333" t="b">
        <f t="shared" si="38"/>
        <v>0</v>
      </c>
      <c r="AQ126" s="329">
        <v>110697277</v>
      </c>
      <c r="AR126" s="337">
        <f t="shared" si="34"/>
        <v>-110697277</v>
      </c>
      <c r="AT126" s="82" t="s">
        <v>37</v>
      </c>
      <c r="AU126" s="82" t="b">
        <f t="shared" si="41"/>
        <v>0</v>
      </c>
    </row>
    <row r="127" spans="4:47" x14ac:dyDescent="0.3">
      <c r="D127" s="88"/>
      <c r="E127" s="52" t="s">
        <v>37</v>
      </c>
      <c r="F127" s="151" t="s">
        <v>244</v>
      </c>
      <c r="G127" s="152" t="s">
        <v>94</v>
      </c>
      <c r="H127" s="296">
        <v>1.4873040300562803E-2</v>
      </c>
      <c r="I127" s="296">
        <f>+AD127</f>
        <v>1.4873040300562803E-2</v>
      </c>
      <c r="J127" s="382"/>
      <c r="K127" s="154">
        <f t="shared" ref="K127:K131" si="60">ROUND(($G$7*H127),0)</f>
        <v>10169415</v>
      </c>
      <c r="L127" s="280"/>
      <c r="M127" s="154">
        <f>ROUND(($G$7*I127),0)</f>
        <v>10169415</v>
      </c>
      <c r="N127" s="154">
        <f t="shared" ref="N127:N131" si="61">ROUND(($G$7*J127),0)</f>
        <v>0</v>
      </c>
      <c r="O127" s="156">
        <f>+O121</f>
        <v>46039</v>
      </c>
      <c r="P127" s="156">
        <f>+O127+2</f>
        <v>46041</v>
      </c>
      <c r="Q127" s="157">
        <f t="shared" si="48"/>
        <v>2</v>
      </c>
      <c r="S127" s="535"/>
      <c r="U127" s="88"/>
      <c r="V127" s="135">
        <f t="shared" ref="V127:V133" si="62">O127</f>
        <v>46039</v>
      </c>
      <c r="W127" s="136">
        <f t="shared" ref="W127:W133" si="63">$W$6</f>
        <v>46076</v>
      </c>
      <c r="X127" s="395">
        <f t="shared" ref="X127:X133" si="64">IF(W127-V127&gt;Q127,Q127,W127-V127)</f>
        <v>2</v>
      </c>
      <c r="Y127" s="395">
        <f t="shared" ref="Y127:Y133" si="65">IF(X127&lt;0,0,X127)</f>
        <v>2</v>
      </c>
      <c r="Z127" s="525">
        <v>46050</v>
      </c>
      <c r="AA127" s="525" t="s">
        <v>379</v>
      </c>
      <c r="AB127" s="391">
        <f>IF(Z127=0,Y127,Z127-V127)</f>
        <v>11</v>
      </c>
      <c r="AC127" s="138">
        <f>Q127-AB127</f>
        <v>-9</v>
      </c>
      <c r="AD127" s="139">
        <f>(H127/Q127)*Y127</f>
        <v>1.4873040300562803E-2</v>
      </c>
      <c r="AE127" s="140">
        <f>J127-AD127</f>
        <v>-1.4873040300562803E-2</v>
      </c>
      <c r="AF127" s="141" t="e">
        <f>Q127-#REF!</f>
        <v>#REF!</v>
      </c>
      <c r="AG127" s="89"/>
      <c r="AJ127" s="325"/>
      <c r="AK127" s="325"/>
      <c r="AL127" s="325"/>
      <c r="AM127" s="325"/>
      <c r="AO127" s="332"/>
      <c r="AP127" s="333" t="b">
        <f t="shared" si="38"/>
        <v>0</v>
      </c>
      <c r="AQ127" s="329">
        <v>10169415</v>
      </c>
      <c r="AR127" s="337">
        <f t="shared" si="34"/>
        <v>-10169415</v>
      </c>
      <c r="AT127" s="82" t="s">
        <v>39</v>
      </c>
      <c r="AU127" s="82" t="b">
        <f t="shared" si="41"/>
        <v>0</v>
      </c>
    </row>
    <row r="128" spans="4:47" ht="37.200000000000003" customHeight="1" x14ac:dyDescent="0.3">
      <c r="D128" s="88"/>
      <c r="E128" s="52" t="s">
        <v>39</v>
      </c>
      <c r="F128" s="151" t="s">
        <v>245</v>
      </c>
      <c r="G128" s="152" t="s">
        <v>94</v>
      </c>
      <c r="H128" s="296">
        <v>1.4873040300562803E-2</v>
      </c>
      <c r="I128" s="296">
        <f t="shared" ref="I128:I131" si="66">+AD128</f>
        <v>1.4873040300562803E-2</v>
      </c>
      <c r="J128" s="382"/>
      <c r="K128" s="154">
        <f t="shared" si="60"/>
        <v>10169415</v>
      </c>
      <c r="L128" s="280"/>
      <c r="M128" s="154">
        <f>ROUND(($G$7*I128),0)</f>
        <v>10169415</v>
      </c>
      <c r="N128" s="154">
        <f t="shared" si="61"/>
        <v>0</v>
      </c>
      <c r="O128" s="156">
        <f>+P127</f>
        <v>46041</v>
      </c>
      <c r="P128" s="156">
        <f>+O128+5</f>
        <v>46046</v>
      </c>
      <c r="Q128" s="157">
        <f t="shared" si="48"/>
        <v>5</v>
      </c>
      <c r="S128" s="535"/>
      <c r="U128" s="88"/>
      <c r="V128" s="135">
        <f t="shared" si="62"/>
        <v>46041</v>
      </c>
      <c r="W128" s="136">
        <f t="shared" si="63"/>
        <v>46076</v>
      </c>
      <c r="X128" s="395">
        <f t="shared" si="64"/>
        <v>5</v>
      </c>
      <c r="Y128" s="395">
        <f t="shared" si="65"/>
        <v>5</v>
      </c>
      <c r="Z128" s="525">
        <v>46050</v>
      </c>
      <c r="AA128" s="525" t="s">
        <v>379</v>
      </c>
      <c r="AB128" s="391">
        <f>IF(Z128=0,Y128,Z128-V128)</f>
        <v>9</v>
      </c>
      <c r="AC128" s="138">
        <f>Q128-AB128</f>
        <v>-4</v>
      </c>
      <c r="AD128" s="139">
        <f>(H128/Q128)*Y128</f>
        <v>1.4873040300562803E-2</v>
      </c>
      <c r="AE128" s="140">
        <f>J128-AD128</f>
        <v>-1.4873040300562803E-2</v>
      </c>
      <c r="AF128" s="141" t="e">
        <f>Q128-#REF!</f>
        <v>#REF!</v>
      </c>
      <c r="AG128" s="89"/>
      <c r="AJ128" s="325"/>
      <c r="AK128" s="325"/>
      <c r="AL128" s="325"/>
      <c r="AM128" s="325"/>
      <c r="AO128" s="332"/>
      <c r="AP128" s="333" t="b">
        <f t="shared" si="38"/>
        <v>0</v>
      </c>
      <c r="AQ128" s="329">
        <v>10169415</v>
      </c>
      <c r="AR128" s="337">
        <f t="shared" si="34"/>
        <v>-10169415</v>
      </c>
      <c r="AT128" s="82" t="s">
        <v>41</v>
      </c>
      <c r="AU128" s="82" t="b">
        <f t="shared" si="41"/>
        <v>0</v>
      </c>
    </row>
    <row r="129" spans="4:47" ht="33" customHeight="1" x14ac:dyDescent="0.3">
      <c r="D129" s="88"/>
      <c r="E129" s="52" t="s">
        <v>41</v>
      </c>
      <c r="F129" s="151" t="s">
        <v>246</v>
      </c>
      <c r="G129" s="152" t="s">
        <v>94</v>
      </c>
      <c r="H129" s="296">
        <v>3.9134278001593976E-2</v>
      </c>
      <c r="I129" s="296">
        <f t="shared" si="66"/>
        <v>3.9134278001593976E-2</v>
      </c>
      <c r="J129" s="382"/>
      <c r="K129" s="154">
        <f t="shared" si="60"/>
        <v>26757994</v>
      </c>
      <c r="L129" s="280"/>
      <c r="M129" s="154">
        <f>ROUND(($G$7*I129),0)</f>
        <v>26757994</v>
      </c>
      <c r="N129" s="154">
        <f t="shared" si="61"/>
        <v>0</v>
      </c>
      <c r="O129" s="156">
        <f>+O90</f>
        <v>46050</v>
      </c>
      <c r="P129" s="156">
        <f>+O129+8</f>
        <v>46058</v>
      </c>
      <c r="Q129" s="157">
        <f t="shared" si="48"/>
        <v>8</v>
      </c>
      <c r="S129" s="535"/>
      <c r="U129" s="88"/>
      <c r="V129" s="135">
        <f t="shared" si="62"/>
        <v>46050</v>
      </c>
      <c r="W129" s="136">
        <f t="shared" si="63"/>
        <v>46076</v>
      </c>
      <c r="X129" s="395">
        <f t="shared" si="64"/>
        <v>8</v>
      </c>
      <c r="Y129" s="395">
        <f t="shared" si="65"/>
        <v>8</v>
      </c>
      <c r="Z129" s="525">
        <v>46050</v>
      </c>
      <c r="AA129" s="525" t="s">
        <v>379</v>
      </c>
      <c r="AB129" s="391">
        <f>IF(Z129=0,Y129,Z129-V129)</f>
        <v>0</v>
      </c>
      <c r="AC129" s="138">
        <f>Q129-AB129</f>
        <v>8</v>
      </c>
      <c r="AD129" s="139">
        <f>(H129/Q129)*Y129</f>
        <v>3.9134278001593976E-2</v>
      </c>
      <c r="AE129" s="140">
        <f>J129-AD129</f>
        <v>-3.9134278001593976E-2</v>
      </c>
      <c r="AF129" s="141" t="e">
        <f>Q129-#REF!</f>
        <v>#REF!</v>
      </c>
      <c r="AG129" s="89"/>
      <c r="AJ129" s="325"/>
      <c r="AK129" s="325"/>
      <c r="AL129" s="325"/>
      <c r="AM129" s="325"/>
      <c r="AO129" s="332">
        <v>110697277</v>
      </c>
      <c r="AP129" s="333" t="b">
        <f t="shared" si="38"/>
        <v>0</v>
      </c>
      <c r="AQ129" s="329">
        <v>26757994</v>
      </c>
      <c r="AR129" s="337">
        <f t="shared" si="34"/>
        <v>83939283</v>
      </c>
      <c r="AT129" s="82" t="s">
        <v>43</v>
      </c>
      <c r="AU129" s="82" t="b">
        <f t="shared" si="41"/>
        <v>0</v>
      </c>
    </row>
    <row r="130" spans="4:47" x14ac:dyDescent="0.3">
      <c r="D130" s="88"/>
      <c r="E130" s="52" t="s">
        <v>43</v>
      </c>
      <c r="F130" s="151" t="s">
        <v>44</v>
      </c>
      <c r="G130" s="152" t="s">
        <v>94</v>
      </c>
      <c r="H130" s="296">
        <v>1.4873040300562803E-2</v>
      </c>
      <c r="I130" s="296">
        <f t="shared" si="66"/>
        <v>1.4873040300562803E-2</v>
      </c>
      <c r="J130" s="382"/>
      <c r="K130" s="154">
        <f t="shared" si="60"/>
        <v>10169415</v>
      </c>
      <c r="L130" s="280"/>
      <c r="M130" s="154">
        <f>ROUND(($G$7*I130),0)</f>
        <v>10169415</v>
      </c>
      <c r="N130" s="154">
        <f t="shared" si="61"/>
        <v>0</v>
      </c>
      <c r="O130" s="156">
        <f t="shared" ref="O130" si="67">+O129</f>
        <v>46050</v>
      </c>
      <c r="P130" s="156">
        <f>+O130+5</f>
        <v>46055</v>
      </c>
      <c r="Q130" s="157">
        <f t="shared" si="48"/>
        <v>5</v>
      </c>
      <c r="S130" s="535"/>
      <c r="U130" s="88"/>
      <c r="V130" s="135">
        <f t="shared" si="62"/>
        <v>46050</v>
      </c>
      <c r="W130" s="136">
        <f t="shared" si="63"/>
        <v>46076</v>
      </c>
      <c r="X130" s="395">
        <f t="shared" si="64"/>
        <v>5</v>
      </c>
      <c r="Y130" s="395">
        <f t="shared" si="65"/>
        <v>5</v>
      </c>
      <c r="Z130" s="525">
        <v>46050</v>
      </c>
      <c r="AA130" s="525" t="s">
        <v>379</v>
      </c>
      <c r="AB130" s="391">
        <f>IF(Z130=0,Y130,Z130-V130)</f>
        <v>0</v>
      </c>
      <c r="AC130" s="138">
        <f>Q130-AB130</f>
        <v>5</v>
      </c>
      <c r="AD130" s="139">
        <f>(H130/Q130)*Y130</f>
        <v>1.4873040300562803E-2</v>
      </c>
      <c r="AE130" s="140">
        <f>J130-AD130</f>
        <v>-1.4873040300562803E-2</v>
      </c>
      <c r="AF130" s="141" t="e">
        <f>Q130-#REF!</f>
        <v>#REF!</v>
      </c>
      <c r="AG130" s="89"/>
      <c r="AJ130" s="325"/>
      <c r="AK130" s="325"/>
      <c r="AL130" s="325"/>
      <c r="AM130" s="325"/>
      <c r="AO130" s="332">
        <v>10169415</v>
      </c>
      <c r="AP130" s="333" t="b">
        <f t="shared" si="38"/>
        <v>1</v>
      </c>
      <c r="AQ130" s="329">
        <v>10169415</v>
      </c>
      <c r="AR130" s="337">
        <f t="shared" si="34"/>
        <v>0</v>
      </c>
      <c r="AT130" s="82" t="s">
        <v>45</v>
      </c>
      <c r="AU130" s="82" t="b">
        <f t="shared" si="41"/>
        <v>0</v>
      </c>
    </row>
    <row r="131" spans="4:47" x14ac:dyDescent="0.3">
      <c r="D131" s="88"/>
      <c r="E131" s="52" t="s">
        <v>45</v>
      </c>
      <c r="F131" s="151" t="s">
        <v>46</v>
      </c>
      <c r="G131" s="152" t="s">
        <v>94</v>
      </c>
      <c r="H131" s="296">
        <v>1.4873040300562803E-2</v>
      </c>
      <c r="I131" s="296">
        <f t="shared" si="66"/>
        <v>1.4873040300562804E-2</v>
      </c>
      <c r="J131" s="382"/>
      <c r="K131" s="154">
        <f t="shared" si="60"/>
        <v>10169415</v>
      </c>
      <c r="L131" s="280"/>
      <c r="M131" s="154">
        <f>ROUND(($G$7*I131),0)</f>
        <v>10169415</v>
      </c>
      <c r="N131" s="154">
        <f t="shared" si="61"/>
        <v>0</v>
      </c>
      <c r="O131" s="156">
        <f>+O124</f>
        <v>46048</v>
      </c>
      <c r="P131" s="156">
        <f>+O131+7</f>
        <v>46055</v>
      </c>
      <c r="Q131" s="157">
        <f t="shared" si="48"/>
        <v>7</v>
      </c>
      <c r="S131" s="535"/>
      <c r="U131" s="88"/>
      <c r="V131" s="135">
        <f t="shared" si="62"/>
        <v>46048</v>
      </c>
      <c r="W131" s="136">
        <f t="shared" si="63"/>
        <v>46076</v>
      </c>
      <c r="X131" s="395">
        <f t="shared" si="64"/>
        <v>7</v>
      </c>
      <c r="Y131" s="395">
        <f t="shared" si="65"/>
        <v>7</v>
      </c>
      <c r="Z131" s="525">
        <v>46050</v>
      </c>
      <c r="AA131" s="525" t="s">
        <v>379</v>
      </c>
      <c r="AB131" s="391">
        <f>IF(Z131=0,Y131,Z131-V131)</f>
        <v>2</v>
      </c>
      <c r="AC131" s="138">
        <f>Q131-AB131</f>
        <v>5</v>
      </c>
      <c r="AD131" s="139">
        <f>(H131/Q131)*Y131</f>
        <v>1.4873040300562804E-2</v>
      </c>
      <c r="AE131" s="140">
        <f>J131-AD131</f>
        <v>-1.4873040300562804E-2</v>
      </c>
      <c r="AF131" s="141" t="e">
        <f>Q131-#REF!</f>
        <v>#REF!</v>
      </c>
      <c r="AG131" s="89"/>
      <c r="AJ131" s="325"/>
      <c r="AK131" s="325"/>
      <c r="AL131" s="325"/>
      <c r="AM131" s="325"/>
      <c r="AO131" s="332">
        <v>10169415</v>
      </c>
      <c r="AP131" s="333" t="b">
        <f t="shared" si="38"/>
        <v>1</v>
      </c>
      <c r="AQ131" s="329">
        <v>10169415</v>
      </c>
      <c r="AR131" s="337">
        <f t="shared" si="34"/>
        <v>0</v>
      </c>
      <c r="AT131" s="82" t="s">
        <v>247</v>
      </c>
      <c r="AU131" s="82" t="b">
        <f t="shared" si="41"/>
        <v>0</v>
      </c>
    </row>
    <row r="132" spans="4:47" x14ac:dyDescent="0.3">
      <c r="D132" s="88"/>
      <c r="E132" s="109" t="s">
        <v>247</v>
      </c>
      <c r="F132" s="134" t="s">
        <v>248</v>
      </c>
      <c r="G132" s="112" t="s">
        <v>94</v>
      </c>
      <c r="H132" s="297"/>
      <c r="I132" s="297"/>
      <c r="J132" s="113"/>
      <c r="K132" s="178"/>
      <c r="L132" s="281"/>
      <c r="M132" s="158"/>
      <c r="N132" s="178"/>
      <c r="O132" s="115">
        <f>MAX(P127:P131)</f>
        <v>46058</v>
      </c>
      <c r="P132" s="115">
        <f>+O132+1</f>
        <v>46059</v>
      </c>
      <c r="Q132" s="150">
        <f t="shared" si="48"/>
        <v>1</v>
      </c>
      <c r="S132" s="535"/>
      <c r="U132" s="88"/>
      <c r="V132" s="341">
        <f t="shared" si="62"/>
        <v>46058</v>
      </c>
      <c r="W132" s="342">
        <f t="shared" si="63"/>
        <v>46076</v>
      </c>
      <c r="X132" s="395">
        <f t="shared" si="64"/>
        <v>1</v>
      </c>
      <c r="Y132" s="395">
        <f t="shared" si="65"/>
        <v>1</v>
      </c>
      <c r="Z132" s="343"/>
      <c r="AA132" s="343"/>
      <c r="AB132" s="343"/>
      <c r="AC132" s="343"/>
      <c r="AD132" s="345"/>
      <c r="AE132" s="346"/>
      <c r="AF132" s="347" t="e">
        <f>Q132-#REF!</f>
        <v>#REF!</v>
      </c>
      <c r="AG132" s="89"/>
      <c r="AJ132" s="325"/>
      <c r="AK132" s="325"/>
      <c r="AL132" s="325"/>
      <c r="AM132" s="325"/>
      <c r="AO132" s="332">
        <v>26757994</v>
      </c>
      <c r="AP132" s="333" t="b">
        <f t="shared" si="38"/>
        <v>0</v>
      </c>
      <c r="AQ132" s="329"/>
      <c r="AR132" s="337">
        <f t="shared" si="34"/>
        <v>26757994</v>
      </c>
      <c r="AT132" s="82" t="s">
        <v>249</v>
      </c>
      <c r="AU132" s="82" t="b">
        <f t="shared" si="41"/>
        <v>0</v>
      </c>
    </row>
    <row r="133" spans="4:47" x14ac:dyDescent="0.3">
      <c r="D133" s="88"/>
      <c r="E133" s="109" t="s">
        <v>249</v>
      </c>
      <c r="F133" s="134" t="s">
        <v>250</v>
      </c>
      <c r="G133" s="112" t="s">
        <v>112</v>
      </c>
      <c r="H133" s="297"/>
      <c r="I133" s="297"/>
      <c r="J133" s="113"/>
      <c r="K133" s="178"/>
      <c r="L133" s="281"/>
      <c r="M133" s="158"/>
      <c r="N133" s="178"/>
      <c r="O133" s="115">
        <f>+P132+1</f>
        <v>46060</v>
      </c>
      <c r="P133" s="179">
        <f>+O133+5</f>
        <v>46065</v>
      </c>
      <c r="Q133" s="150">
        <f t="shared" si="48"/>
        <v>5</v>
      </c>
      <c r="S133" s="535"/>
      <c r="U133" s="88"/>
      <c r="V133" s="341">
        <f t="shared" si="62"/>
        <v>46060</v>
      </c>
      <c r="W133" s="342">
        <f t="shared" si="63"/>
        <v>46076</v>
      </c>
      <c r="X133" s="395">
        <f t="shared" si="64"/>
        <v>5</v>
      </c>
      <c r="Y133" s="395">
        <f t="shared" si="65"/>
        <v>5</v>
      </c>
      <c r="Z133" s="343"/>
      <c r="AA133" s="343"/>
      <c r="AB133" s="343"/>
      <c r="AC133" s="343"/>
      <c r="AD133" s="345"/>
      <c r="AE133" s="346"/>
      <c r="AF133" s="347" t="e">
        <f>Q133-#REF!</f>
        <v>#REF!</v>
      </c>
      <c r="AG133" s="89"/>
      <c r="AJ133" s="325"/>
      <c r="AK133" s="325"/>
      <c r="AL133" s="325"/>
      <c r="AM133" s="325"/>
      <c r="AO133" s="332">
        <v>10169415</v>
      </c>
      <c r="AP133" s="333" t="b">
        <f t="shared" si="38"/>
        <v>0</v>
      </c>
      <c r="AQ133" s="329"/>
      <c r="AR133" s="337">
        <f t="shared" si="34"/>
        <v>10169415</v>
      </c>
      <c r="AU133" s="82" t="b">
        <f t="shared" si="41"/>
        <v>0</v>
      </c>
    </row>
    <row r="134" spans="4:47" x14ac:dyDescent="0.3">
      <c r="D134" s="88"/>
      <c r="E134" s="109"/>
      <c r="F134" s="159" t="s">
        <v>251</v>
      </c>
      <c r="G134" s="160" t="s">
        <v>94</v>
      </c>
      <c r="H134" s="298"/>
      <c r="I134" s="298"/>
      <c r="J134" s="161"/>
      <c r="K134" s="162"/>
      <c r="L134" s="283"/>
      <c r="M134" s="162"/>
      <c r="N134" s="162"/>
      <c r="O134" s="542">
        <v>46027</v>
      </c>
      <c r="P134" s="543"/>
      <c r="Q134" s="163"/>
      <c r="S134" s="535"/>
      <c r="U134" s="88"/>
      <c r="V134" s="544"/>
      <c r="W134" s="545"/>
      <c r="X134" s="545"/>
      <c r="Y134" s="545"/>
      <c r="Z134" s="545"/>
      <c r="AA134" s="545"/>
      <c r="AB134" s="545"/>
      <c r="AC134" s="545"/>
      <c r="AD134" s="545"/>
      <c r="AE134" s="545"/>
      <c r="AF134" s="546"/>
      <c r="AG134" s="89"/>
      <c r="AJ134" s="325"/>
      <c r="AK134" s="325"/>
      <c r="AL134" s="325"/>
      <c r="AM134" s="325"/>
      <c r="AO134" s="332">
        <v>10169415</v>
      </c>
      <c r="AP134" s="333" t="b">
        <f t="shared" si="38"/>
        <v>0</v>
      </c>
      <c r="AQ134" s="329"/>
      <c r="AR134" s="337">
        <f t="shared" si="34"/>
        <v>10169415</v>
      </c>
      <c r="AT134" s="82">
        <v>3.07</v>
      </c>
      <c r="AU134" s="82" t="b">
        <f t="shared" si="41"/>
        <v>0</v>
      </c>
    </row>
    <row r="135" spans="4:47" ht="31.2" x14ac:dyDescent="0.3">
      <c r="D135" s="88"/>
      <c r="E135" s="142">
        <v>3.07</v>
      </c>
      <c r="F135" s="143" t="s">
        <v>47</v>
      </c>
      <c r="G135" s="144"/>
      <c r="H135" s="264"/>
      <c r="I135" s="264"/>
      <c r="J135" s="145"/>
      <c r="K135" s="146"/>
      <c r="L135" s="281"/>
      <c r="M135" s="146"/>
      <c r="N135" s="146"/>
      <c r="O135" s="147"/>
      <c r="P135" s="147"/>
      <c r="Q135" s="148"/>
      <c r="S135" s="535"/>
      <c r="U135" s="88"/>
      <c r="V135" s="550"/>
      <c r="W135" s="551"/>
      <c r="X135" s="551"/>
      <c r="Y135" s="551"/>
      <c r="Z135" s="551"/>
      <c r="AA135" s="551"/>
      <c r="AB135" s="551"/>
      <c r="AC135" s="551"/>
      <c r="AD135" s="551"/>
      <c r="AE135" s="551"/>
      <c r="AF135" s="552"/>
      <c r="AG135" s="89"/>
      <c r="AJ135" s="325"/>
      <c r="AK135" s="325"/>
      <c r="AL135" s="325"/>
      <c r="AM135" s="325"/>
      <c r="AO135" s="332"/>
      <c r="AP135" s="333" t="b">
        <f t="shared" si="38"/>
        <v>1</v>
      </c>
      <c r="AQ135" s="329"/>
      <c r="AR135" s="337">
        <f t="shared" si="34"/>
        <v>0</v>
      </c>
      <c r="AT135" s="82" t="s">
        <v>48</v>
      </c>
      <c r="AU135" s="82" t="b">
        <f t="shared" si="41"/>
        <v>0</v>
      </c>
    </row>
    <row r="136" spans="4:47" x14ac:dyDescent="0.3">
      <c r="D136" s="88"/>
      <c r="E136" s="52" t="s">
        <v>48</v>
      </c>
      <c r="F136" s="151" t="s">
        <v>252</v>
      </c>
      <c r="G136" s="152" t="s">
        <v>94</v>
      </c>
      <c r="H136" s="296">
        <v>9.7378938325579419E-3</v>
      </c>
      <c r="I136" s="296">
        <f>+AD136</f>
        <v>0</v>
      </c>
      <c r="J136" s="382"/>
      <c r="K136" s="154">
        <f>ROUNDDOWN(($G$7*H136),0)</f>
        <v>6658267</v>
      </c>
      <c r="L136" s="281"/>
      <c r="M136" s="154">
        <f>ROUNDDOWN(($G$7*I136),0)</f>
        <v>0</v>
      </c>
      <c r="N136" s="154">
        <f t="shared" ref="N136" si="68">ROUND(($G$7*J136),0)</f>
        <v>0</v>
      </c>
      <c r="O136" s="250">
        <f>+O149</f>
        <v>46077</v>
      </c>
      <c r="P136" s="156">
        <f>+O136+3</f>
        <v>46080</v>
      </c>
      <c r="Q136" s="157">
        <f t="shared" si="0"/>
        <v>4</v>
      </c>
      <c r="S136" s="535"/>
      <c r="U136" s="88"/>
      <c r="V136" s="135">
        <f>O136</f>
        <v>46077</v>
      </c>
      <c r="W136" s="136">
        <f>$W$6</f>
        <v>46076</v>
      </c>
      <c r="X136" s="395">
        <f t="shared" ref="X136:X143" si="69">IF(W136-V136&gt;Q136,Q136,W136-V136)</f>
        <v>-1</v>
      </c>
      <c r="Y136" s="395">
        <f t="shared" ref="Y136:Y143" si="70">IF(X136&lt;0,0,X136)</f>
        <v>0</v>
      </c>
      <c r="Z136" s="525">
        <v>46050</v>
      </c>
      <c r="AA136" s="525" t="s">
        <v>379</v>
      </c>
      <c r="AB136" s="391">
        <f>IF(Z136=0,Y136,Z136-V136)</f>
        <v>-27</v>
      </c>
      <c r="AC136" s="138">
        <f>Q136-AB136</f>
        <v>31</v>
      </c>
      <c r="AD136" s="139">
        <f>(H136/Q136)*Y136</f>
        <v>0</v>
      </c>
      <c r="AE136" s="140">
        <f>J136-AD136</f>
        <v>0</v>
      </c>
      <c r="AF136" s="141" t="e">
        <f>Q136-#REF!</f>
        <v>#REF!</v>
      </c>
      <c r="AG136" s="89"/>
      <c r="AJ136" s="325"/>
      <c r="AK136" s="325"/>
      <c r="AL136" s="325"/>
      <c r="AM136" s="325"/>
      <c r="AO136" s="332"/>
      <c r="AP136" s="333" t="b">
        <f t="shared" si="38"/>
        <v>0</v>
      </c>
      <c r="AQ136" s="329">
        <v>6658267</v>
      </c>
      <c r="AR136" s="337">
        <f t="shared" si="34"/>
        <v>-6658267</v>
      </c>
      <c r="AT136" s="82">
        <v>3.08</v>
      </c>
      <c r="AU136" s="82" t="b">
        <f t="shared" si="41"/>
        <v>0</v>
      </c>
    </row>
    <row r="137" spans="4:47" x14ac:dyDescent="0.3">
      <c r="D137" s="88"/>
      <c r="E137" s="142">
        <v>3.08</v>
      </c>
      <c r="F137" s="143" t="s">
        <v>50</v>
      </c>
      <c r="G137" s="144"/>
      <c r="H137" s="264"/>
      <c r="I137" s="264"/>
      <c r="J137" s="145"/>
      <c r="K137" s="146"/>
      <c r="L137" s="281"/>
      <c r="M137" s="146"/>
      <c r="N137" s="146"/>
      <c r="O137" s="147"/>
      <c r="P137" s="147"/>
      <c r="Q137" s="148"/>
      <c r="S137" s="535"/>
      <c r="U137" s="88"/>
      <c r="V137" s="181"/>
      <c r="W137" s="181"/>
      <c r="X137" s="395">
        <f t="shared" si="69"/>
        <v>0</v>
      </c>
      <c r="Y137" s="395">
        <f t="shared" si="70"/>
        <v>0</v>
      </c>
      <c r="Z137" s="181"/>
      <c r="AA137" s="181"/>
      <c r="AB137" s="181"/>
      <c r="AC137" s="181"/>
      <c r="AD137" s="181"/>
      <c r="AE137" s="181"/>
      <c r="AF137" s="182"/>
      <c r="AG137" s="89"/>
      <c r="AJ137" s="325"/>
      <c r="AK137" s="325"/>
      <c r="AL137" s="325"/>
      <c r="AM137" s="325"/>
      <c r="AO137" s="332"/>
      <c r="AP137" s="333" t="b">
        <f t="shared" si="38"/>
        <v>1</v>
      </c>
      <c r="AQ137" s="329"/>
      <c r="AR137" s="337">
        <f t="shared" si="34"/>
        <v>0</v>
      </c>
      <c r="AT137" s="82" t="s">
        <v>51</v>
      </c>
      <c r="AU137" s="82" t="b">
        <f t="shared" si="41"/>
        <v>0</v>
      </c>
    </row>
    <row r="138" spans="4:47" x14ac:dyDescent="0.3">
      <c r="D138" s="88"/>
      <c r="E138" s="52" t="s">
        <v>51</v>
      </c>
      <c r="F138" s="151" t="s">
        <v>52</v>
      </c>
      <c r="G138" s="152" t="s">
        <v>94</v>
      </c>
      <c r="H138" s="296">
        <v>1.3383346170021827E-2</v>
      </c>
      <c r="I138" s="296">
        <f>+AD138</f>
        <v>1.3383346170021827E-2</v>
      </c>
      <c r="J138" s="382"/>
      <c r="K138" s="154">
        <f>ROUNDDOWN(($G$7*H138),0)</f>
        <v>9150839</v>
      </c>
      <c r="L138" s="280"/>
      <c r="M138" s="154">
        <f>ROUNDDOWN(($G$7*I138),0)</f>
        <v>9150839</v>
      </c>
      <c r="N138" s="154">
        <f t="shared" ref="N138:N141" si="71">ROUND(($G$7*J138),0)</f>
        <v>0</v>
      </c>
      <c r="O138" s="156">
        <f>+P128</f>
        <v>46046</v>
      </c>
      <c r="P138" s="156">
        <f>+O138+4</f>
        <v>46050</v>
      </c>
      <c r="Q138" s="157">
        <f t="shared" si="0"/>
        <v>5</v>
      </c>
      <c r="S138" s="535"/>
      <c r="U138" s="88"/>
      <c r="V138" s="135">
        <f t="shared" ref="V138:V143" si="72">O138</f>
        <v>46046</v>
      </c>
      <c r="W138" s="136">
        <f t="shared" ref="W138:W143" si="73">$W$6</f>
        <v>46076</v>
      </c>
      <c r="X138" s="395">
        <f t="shared" si="69"/>
        <v>5</v>
      </c>
      <c r="Y138" s="395">
        <f t="shared" si="70"/>
        <v>5</v>
      </c>
      <c r="Z138" s="525">
        <v>46050</v>
      </c>
      <c r="AA138" s="525" t="s">
        <v>379</v>
      </c>
      <c r="AB138" s="391">
        <f>IF(Z138=0,Y138,Z138-V138)</f>
        <v>4</v>
      </c>
      <c r="AC138" s="138">
        <f>Q138-AB138</f>
        <v>1</v>
      </c>
      <c r="AD138" s="139">
        <f>(H138/Q138)*Y138</f>
        <v>1.3383346170021827E-2</v>
      </c>
      <c r="AE138" s="140">
        <f>J138-AD138</f>
        <v>-1.3383346170021827E-2</v>
      </c>
      <c r="AF138" s="141" t="e">
        <f>Q138-#REF!</f>
        <v>#REF!</v>
      </c>
      <c r="AG138" s="89"/>
      <c r="AJ138" s="325"/>
      <c r="AK138" s="325"/>
      <c r="AL138" s="325"/>
      <c r="AM138" s="325"/>
      <c r="AO138" s="332"/>
      <c r="AP138" s="333" t="b">
        <f t="shared" si="38"/>
        <v>0</v>
      </c>
      <c r="AQ138" s="329">
        <v>9150839</v>
      </c>
      <c r="AR138" s="337">
        <f t="shared" si="34"/>
        <v>-9150839</v>
      </c>
      <c r="AT138" s="82" t="s">
        <v>53</v>
      </c>
      <c r="AU138" s="82" t="b">
        <f t="shared" si="41"/>
        <v>0</v>
      </c>
    </row>
    <row r="139" spans="4:47" x14ac:dyDescent="0.3">
      <c r="D139" s="88"/>
      <c r="E139" s="52" t="s">
        <v>53</v>
      </c>
      <c r="F139" s="151" t="s">
        <v>54</v>
      </c>
      <c r="G139" s="152" t="s">
        <v>94</v>
      </c>
      <c r="H139" s="296">
        <v>1.3383346170021827E-2</v>
      </c>
      <c r="I139" s="296">
        <f t="shared" ref="I139:I141" si="74">+AD139</f>
        <v>1.3383346170021827E-2</v>
      </c>
      <c r="J139" s="382"/>
      <c r="K139" s="154">
        <f>ROUNDDOWN(($G$7*H139),0)</f>
        <v>9150839</v>
      </c>
      <c r="L139" s="280"/>
      <c r="M139" s="154">
        <f>ROUNDDOWN(($G$7*I139),0)</f>
        <v>9150839</v>
      </c>
      <c r="N139" s="154">
        <f t="shared" si="71"/>
        <v>0</v>
      </c>
      <c r="O139" s="156">
        <f>+P138</f>
        <v>46050</v>
      </c>
      <c r="P139" s="156">
        <f>+O139+4</f>
        <v>46054</v>
      </c>
      <c r="Q139" s="157">
        <f t="shared" ref="Q139:Q143" si="75">-((_xlfn.DAYS(O139,P139)))</f>
        <v>4</v>
      </c>
      <c r="S139" s="535"/>
      <c r="U139" s="88"/>
      <c r="V139" s="135">
        <f t="shared" si="72"/>
        <v>46050</v>
      </c>
      <c r="W139" s="136">
        <f t="shared" si="73"/>
        <v>46076</v>
      </c>
      <c r="X139" s="395">
        <f t="shared" si="69"/>
        <v>4</v>
      </c>
      <c r="Y139" s="395">
        <f t="shared" si="70"/>
        <v>4</v>
      </c>
      <c r="Z139" s="525">
        <v>46050</v>
      </c>
      <c r="AA139" s="525" t="s">
        <v>379</v>
      </c>
      <c r="AB139" s="391">
        <f>IF(Z139=0,Y139,Z139-V139)</f>
        <v>0</v>
      </c>
      <c r="AC139" s="138">
        <f>Q139-AB139</f>
        <v>4</v>
      </c>
      <c r="AD139" s="139">
        <f>(H139/Q139)*Y139</f>
        <v>1.3383346170021827E-2</v>
      </c>
      <c r="AE139" s="140">
        <f>J139-AD139</f>
        <v>-1.3383346170021827E-2</v>
      </c>
      <c r="AF139" s="141" t="e">
        <f>Q139-#REF!</f>
        <v>#REF!</v>
      </c>
      <c r="AG139" s="89"/>
      <c r="AJ139" s="325"/>
      <c r="AK139" s="325"/>
      <c r="AL139" s="325"/>
      <c r="AM139" s="325"/>
      <c r="AO139" s="332">
        <v>6658267</v>
      </c>
      <c r="AP139" s="333" t="b">
        <f t="shared" si="38"/>
        <v>0</v>
      </c>
      <c r="AQ139" s="329">
        <v>9150839</v>
      </c>
      <c r="AR139" s="337">
        <f t="shared" si="34"/>
        <v>-2492572</v>
      </c>
      <c r="AT139" s="82" t="s">
        <v>55</v>
      </c>
      <c r="AU139" s="82" t="b">
        <f t="shared" si="41"/>
        <v>0</v>
      </c>
    </row>
    <row r="140" spans="4:47" x14ac:dyDescent="0.3">
      <c r="D140" s="88"/>
      <c r="E140" s="52" t="s">
        <v>55</v>
      </c>
      <c r="F140" s="151" t="s">
        <v>56</v>
      </c>
      <c r="G140" s="152" t="s">
        <v>94</v>
      </c>
      <c r="H140" s="296">
        <v>1.3383346170021827E-2</v>
      </c>
      <c r="I140" s="296">
        <f t="shared" si="74"/>
        <v>1.3383346170021827E-2</v>
      </c>
      <c r="J140" s="382"/>
      <c r="K140" s="154">
        <f>ROUNDDOWN(($G$7*H140),0)</f>
        <v>9150839</v>
      </c>
      <c r="L140" s="280"/>
      <c r="M140" s="154">
        <f>ROUNDDOWN(($G$7*I140),0)</f>
        <v>9150839</v>
      </c>
      <c r="N140" s="154">
        <f t="shared" si="71"/>
        <v>0</v>
      </c>
      <c r="O140" s="156">
        <f>+P139</f>
        <v>46054</v>
      </c>
      <c r="P140" s="156">
        <f>+O140+3</f>
        <v>46057</v>
      </c>
      <c r="Q140" s="157">
        <f t="shared" si="75"/>
        <v>3</v>
      </c>
      <c r="S140" s="535"/>
      <c r="U140" s="88"/>
      <c r="V140" s="135">
        <f t="shared" si="72"/>
        <v>46054</v>
      </c>
      <c r="W140" s="136">
        <f t="shared" si="73"/>
        <v>46076</v>
      </c>
      <c r="X140" s="395">
        <f t="shared" si="69"/>
        <v>3</v>
      </c>
      <c r="Y140" s="395">
        <f t="shared" si="70"/>
        <v>3</v>
      </c>
      <c r="Z140" s="525">
        <v>46050</v>
      </c>
      <c r="AA140" s="525" t="s">
        <v>379</v>
      </c>
      <c r="AB140" s="391">
        <f>IF(Z140=0,Y140,Z140-V140)</f>
        <v>-4</v>
      </c>
      <c r="AC140" s="138">
        <f>Q140-AB140</f>
        <v>7</v>
      </c>
      <c r="AD140" s="139">
        <f>(H140/Q140)*Y140</f>
        <v>1.3383346170021827E-2</v>
      </c>
      <c r="AE140" s="140">
        <f>J140-AD140</f>
        <v>-1.3383346170021827E-2</v>
      </c>
      <c r="AF140" s="141" t="e">
        <f>Q140-#REF!</f>
        <v>#REF!</v>
      </c>
      <c r="AG140" s="89"/>
      <c r="AJ140" s="325"/>
      <c r="AK140" s="325"/>
      <c r="AL140" s="325"/>
      <c r="AM140" s="325"/>
      <c r="AO140" s="332"/>
      <c r="AP140" s="333" t="b">
        <f t="shared" si="38"/>
        <v>0</v>
      </c>
      <c r="AQ140" s="329">
        <v>9150839</v>
      </c>
      <c r="AR140" s="337">
        <f t="shared" si="34"/>
        <v>-9150839</v>
      </c>
      <c r="AT140" s="82" t="s">
        <v>57</v>
      </c>
      <c r="AU140" s="82" t="b">
        <f t="shared" si="41"/>
        <v>0</v>
      </c>
    </row>
    <row r="141" spans="4:47" ht="18" x14ac:dyDescent="0.3">
      <c r="D141" s="88"/>
      <c r="E141" s="52" t="s">
        <v>57</v>
      </c>
      <c r="F141" s="306" t="s">
        <v>285</v>
      </c>
      <c r="G141" s="152" t="s">
        <v>94</v>
      </c>
      <c r="H141" s="296">
        <v>1.3383346170021827E-2</v>
      </c>
      <c r="I141" s="296">
        <f t="shared" si="74"/>
        <v>1.3383346170021827E-2</v>
      </c>
      <c r="J141" s="382"/>
      <c r="K141" s="154">
        <f>ROUNDDOWN(($G$7*H141),0)</f>
        <v>9150839</v>
      </c>
      <c r="L141" s="280"/>
      <c r="M141" s="154">
        <f>ROUNDDOWN(($G$7*I141),0)</f>
        <v>9150839</v>
      </c>
      <c r="N141" s="154">
        <f t="shared" si="71"/>
        <v>0</v>
      </c>
      <c r="O141" s="156">
        <f>+P140</f>
        <v>46057</v>
      </c>
      <c r="P141" s="156">
        <f>+O141+1</f>
        <v>46058</v>
      </c>
      <c r="Q141" s="157">
        <f t="shared" si="75"/>
        <v>1</v>
      </c>
      <c r="S141" s="535"/>
      <c r="U141" s="88"/>
      <c r="V141" s="135">
        <f t="shared" si="72"/>
        <v>46057</v>
      </c>
      <c r="W141" s="136">
        <f t="shared" si="73"/>
        <v>46076</v>
      </c>
      <c r="X141" s="395">
        <f t="shared" si="69"/>
        <v>1</v>
      </c>
      <c r="Y141" s="395">
        <f t="shared" si="70"/>
        <v>1</v>
      </c>
      <c r="Z141" s="525">
        <v>46050</v>
      </c>
      <c r="AA141" s="525" t="s">
        <v>379</v>
      </c>
      <c r="AB141" s="391">
        <f>IF(Z141=0,Y141,Z141-V141)</f>
        <v>-7</v>
      </c>
      <c r="AC141" s="138">
        <f>Q141-AB141</f>
        <v>8</v>
      </c>
      <c r="AD141" s="139">
        <f>(H141/Q141)*Y141</f>
        <v>1.3383346170021827E-2</v>
      </c>
      <c r="AE141" s="140">
        <f>J141-AD141</f>
        <v>-1.3383346170021827E-2</v>
      </c>
      <c r="AF141" s="141" t="e">
        <f>Q141-#REF!</f>
        <v>#REF!</v>
      </c>
      <c r="AG141" s="89"/>
      <c r="AJ141" s="325"/>
      <c r="AK141" s="325"/>
      <c r="AL141" s="325"/>
      <c r="AM141" s="325"/>
      <c r="AO141" s="332">
        <v>9150839</v>
      </c>
      <c r="AP141" s="333" t="b">
        <f t="shared" si="38"/>
        <v>1</v>
      </c>
      <c r="AQ141" s="329">
        <v>9150839</v>
      </c>
      <c r="AR141" s="337">
        <f t="shared" si="34"/>
        <v>0</v>
      </c>
      <c r="AT141" s="82" t="s">
        <v>253</v>
      </c>
      <c r="AU141" s="82" t="b">
        <f t="shared" si="41"/>
        <v>0</v>
      </c>
    </row>
    <row r="142" spans="4:47" x14ac:dyDescent="0.3">
      <c r="D142" s="88"/>
      <c r="E142" s="109" t="s">
        <v>253</v>
      </c>
      <c r="F142" s="180" t="s">
        <v>254</v>
      </c>
      <c r="G142" s="112" t="s">
        <v>94</v>
      </c>
      <c r="H142" s="113"/>
      <c r="I142" s="113"/>
      <c r="J142" s="113"/>
      <c r="K142" s="178"/>
      <c r="L142" s="281"/>
      <c r="M142" s="178"/>
      <c r="N142" s="178"/>
      <c r="O142" s="115">
        <f>+P141</f>
        <v>46058</v>
      </c>
      <c r="P142" s="115">
        <f>+O142+1</f>
        <v>46059</v>
      </c>
      <c r="Q142" s="150">
        <f t="shared" si="75"/>
        <v>1</v>
      </c>
      <c r="S142" s="535"/>
      <c r="U142" s="88"/>
      <c r="V142" s="341">
        <f t="shared" si="72"/>
        <v>46058</v>
      </c>
      <c r="W142" s="342">
        <f t="shared" si="73"/>
        <v>46076</v>
      </c>
      <c r="X142" s="395">
        <f t="shared" si="69"/>
        <v>1</v>
      </c>
      <c r="Y142" s="395">
        <f t="shared" si="70"/>
        <v>1</v>
      </c>
      <c r="Z142" s="343"/>
      <c r="AA142" s="343"/>
      <c r="AB142" s="343"/>
      <c r="AC142" s="343"/>
      <c r="AD142" s="345"/>
      <c r="AE142" s="346"/>
      <c r="AF142" s="347" t="e">
        <f>Q142-#REF!</f>
        <v>#REF!</v>
      </c>
      <c r="AG142" s="89"/>
      <c r="AJ142" s="325"/>
      <c r="AK142" s="325"/>
      <c r="AL142" s="325"/>
      <c r="AM142" s="325"/>
      <c r="AO142" s="332">
        <v>9150839</v>
      </c>
      <c r="AP142" s="333" t="b">
        <f t="shared" si="38"/>
        <v>0</v>
      </c>
      <c r="AQ142" s="329"/>
      <c r="AR142" s="337">
        <f t="shared" si="34"/>
        <v>9150839</v>
      </c>
      <c r="AT142" s="82" t="s">
        <v>255</v>
      </c>
      <c r="AU142" s="82" t="b">
        <f t="shared" si="41"/>
        <v>0</v>
      </c>
    </row>
    <row r="143" spans="4:47" x14ac:dyDescent="0.3">
      <c r="D143" s="88"/>
      <c r="E143" s="109" t="s">
        <v>255</v>
      </c>
      <c r="F143" s="180" t="s">
        <v>256</v>
      </c>
      <c r="G143" s="112" t="s">
        <v>112</v>
      </c>
      <c r="H143" s="113"/>
      <c r="I143" s="113"/>
      <c r="J143" s="113"/>
      <c r="K143" s="178"/>
      <c r="L143" s="281"/>
      <c r="M143" s="178"/>
      <c r="N143" s="178"/>
      <c r="O143" s="115">
        <f>+P142+1</f>
        <v>46060</v>
      </c>
      <c r="P143" s="179">
        <f>+O143+5</f>
        <v>46065</v>
      </c>
      <c r="Q143" s="150">
        <f t="shared" si="75"/>
        <v>5</v>
      </c>
      <c r="S143" s="535"/>
      <c r="U143" s="88"/>
      <c r="V143" s="341">
        <f t="shared" si="72"/>
        <v>46060</v>
      </c>
      <c r="W143" s="342">
        <f t="shared" si="73"/>
        <v>46076</v>
      </c>
      <c r="X143" s="395">
        <f t="shared" si="69"/>
        <v>5</v>
      </c>
      <c r="Y143" s="395">
        <f t="shared" si="70"/>
        <v>5</v>
      </c>
      <c r="Z143" s="343"/>
      <c r="AA143" s="343"/>
      <c r="AB143" s="343"/>
      <c r="AC143" s="343"/>
      <c r="AD143" s="345"/>
      <c r="AE143" s="346"/>
      <c r="AF143" s="347" t="e">
        <f>Q143-#REF!</f>
        <v>#REF!</v>
      </c>
      <c r="AG143" s="89"/>
      <c r="AJ143" s="325"/>
      <c r="AK143" s="325"/>
      <c r="AL143" s="325"/>
      <c r="AM143" s="325"/>
      <c r="AO143" s="332">
        <v>9150839</v>
      </c>
      <c r="AP143" s="333" t="b">
        <f t="shared" si="38"/>
        <v>0</v>
      </c>
      <c r="AQ143" s="329"/>
      <c r="AR143" s="337">
        <f t="shared" ref="AR143:AR159" si="76">+AO143-AQ143</f>
        <v>9150839</v>
      </c>
      <c r="AU143" s="82" t="b">
        <f t="shared" si="41"/>
        <v>0</v>
      </c>
    </row>
    <row r="144" spans="4:47" x14ac:dyDescent="0.3">
      <c r="D144" s="88"/>
      <c r="E144" s="109"/>
      <c r="F144" s="159" t="s">
        <v>257</v>
      </c>
      <c r="G144" s="160" t="s">
        <v>94</v>
      </c>
      <c r="H144" s="161"/>
      <c r="I144" s="161"/>
      <c r="J144" s="161"/>
      <c r="K144" s="162"/>
      <c r="L144" s="283"/>
      <c r="M144" s="162"/>
      <c r="N144" s="183"/>
      <c r="O144" s="542">
        <v>46058</v>
      </c>
      <c r="P144" s="543"/>
      <c r="Q144" s="163"/>
      <c r="S144" s="535"/>
      <c r="U144" s="88"/>
      <c r="V144" s="544"/>
      <c r="W144" s="545"/>
      <c r="X144" s="545"/>
      <c r="Y144" s="545"/>
      <c r="Z144" s="545"/>
      <c r="AA144" s="545"/>
      <c r="AB144" s="545"/>
      <c r="AC144" s="545"/>
      <c r="AD144" s="545"/>
      <c r="AE144" s="545"/>
      <c r="AF144" s="546"/>
      <c r="AG144" s="89"/>
      <c r="AJ144" s="325"/>
      <c r="AK144" s="325"/>
      <c r="AL144" s="325"/>
      <c r="AM144" s="325"/>
      <c r="AO144" s="332">
        <v>9150839</v>
      </c>
      <c r="AP144" s="333" t="b">
        <f t="shared" si="38"/>
        <v>0</v>
      </c>
      <c r="AQ144" s="329"/>
      <c r="AR144" s="337">
        <f t="shared" si="76"/>
        <v>9150839</v>
      </c>
      <c r="AT144" s="82">
        <v>3.09</v>
      </c>
      <c r="AU144" s="82" t="b">
        <f t="shared" si="41"/>
        <v>0</v>
      </c>
    </row>
    <row r="145" spans="4:47" s="128" customFormat="1" x14ac:dyDescent="0.3">
      <c r="D145" s="120"/>
      <c r="E145" s="121">
        <v>3.09</v>
      </c>
      <c r="F145" s="164" t="s">
        <v>258</v>
      </c>
      <c r="G145" s="165" t="s">
        <v>94</v>
      </c>
      <c r="H145" s="166"/>
      <c r="I145" s="166"/>
      <c r="J145" s="166"/>
      <c r="K145" s="184"/>
      <c r="L145" s="287"/>
      <c r="M145" s="184"/>
      <c r="N145" s="184"/>
      <c r="O145" s="168">
        <f>MAX(P104,P111,P119,P124,P133,P143)</f>
        <v>46065</v>
      </c>
      <c r="P145" s="168">
        <f>+O145</f>
        <v>46065</v>
      </c>
      <c r="Q145" s="169">
        <f t="shared" si="0"/>
        <v>1</v>
      </c>
      <c r="S145" s="535"/>
      <c r="U145" s="120"/>
      <c r="V145" s="547"/>
      <c r="W145" s="548"/>
      <c r="X145" s="548"/>
      <c r="Y145" s="548"/>
      <c r="Z145" s="548"/>
      <c r="AA145" s="548"/>
      <c r="AB145" s="548"/>
      <c r="AC145" s="548"/>
      <c r="AD145" s="548"/>
      <c r="AE145" s="548"/>
      <c r="AF145" s="549"/>
      <c r="AG145" s="133"/>
      <c r="AJ145" s="326"/>
      <c r="AK145" s="325"/>
      <c r="AL145" s="326"/>
      <c r="AM145" s="325"/>
      <c r="AO145" s="334"/>
      <c r="AP145" s="333" t="b">
        <f t="shared" si="38"/>
        <v>1</v>
      </c>
      <c r="AQ145" s="330"/>
      <c r="AR145" s="337">
        <f t="shared" si="76"/>
        <v>0</v>
      </c>
      <c r="AT145" s="82">
        <v>3.1</v>
      </c>
      <c r="AU145" s="82" t="b">
        <f t="shared" si="41"/>
        <v>0</v>
      </c>
    </row>
    <row r="146" spans="4:47" s="128" customFormat="1" x14ac:dyDescent="0.3">
      <c r="D146" s="120"/>
      <c r="E146" s="121">
        <v>3.1</v>
      </c>
      <c r="F146" s="164" t="s">
        <v>171</v>
      </c>
      <c r="G146" s="165" t="s">
        <v>172</v>
      </c>
      <c r="H146" s="166"/>
      <c r="I146" s="166"/>
      <c r="J146" s="166"/>
      <c r="K146" s="184"/>
      <c r="L146" s="287"/>
      <c r="M146" s="184"/>
      <c r="N146" s="184"/>
      <c r="O146" s="168">
        <f>+P145+1</f>
        <v>46066</v>
      </c>
      <c r="P146" s="460">
        <f>+O146+8</f>
        <v>46074</v>
      </c>
      <c r="Q146" s="339">
        <f t="shared" si="0"/>
        <v>9</v>
      </c>
      <c r="S146" s="535"/>
      <c r="U146" s="120"/>
      <c r="V146" s="547"/>
      <c r="W146" s="548"/>
      <c r="X146" s="548"/>
      <c r="Y146" s="548"/>
      <c r="Z146" s="548"/>
      <c r="AA146" s="548"/>
      <c r="AB146" s="548"/>
      <c r="AC146" s="548"/>
      <c r="AD146" s="548"/>
      <c r="AE146" s="548"/>
      <c r="AF146" s="549"/>
      <c r="AG146" s="133"/>
      <c r="AJ146" s="326"/>
      <c r="AK146" s="325"/>
      <c r="AL146" s="326"/>
      <c r="AM146" s="325"/>
      <c r="AO146" s="334"/>
      <c r="AP146" s="333" t="b">
        <f t="shared" si="38"/>
        <v>1</v>
      </c>
      <c r="AQ146" s="330"/>
      <c r="AR146" s="337">
        <f t="shared" si="76"/>
        <v>0</v>
      </c>
      <c r="AT146" s="128">
        <v>3.11</v>
      </c>
      <c r="AU146" s="82" t="b">
        <f t="shared" si="41"/>
        <v>0</v>
      </c>
    </row>
    <row r="147" spans="4:47" s="128" customFormat="1" x14ac:dyDescent="0.3">
      <c r="D147" s="120"/>
      <c r="E147" s="121">
        <v>3.11</v>
      </c>
      <c r="F147" s="164" t="s">
        <v>173</v>
      </c>
      <c r="G147" s="165" t="s">
        <v>112</v>
      </c>
      <c r="H147" s="166"/>
      <c r="I147" s="166"/>
      <c r="J147" s="166"/>
      <c r="K147" s="184"/>
      <c r="L147" s="287"/>
      <c r="M147" s="184"/>
      <c r="N147" s="184"/>
      <c r="O147" s="168">
        <f>+O146</f>
        <v>46066</v>
      </c>
      <c r="P147" s="460">
        <f>+O147+8</f>
        <v>46074</v>
      </c>
      <c r="Q147" s="339">
        <f t="shared" si="0"/>
        <v>9</v>
      </c>
      <c r="S147" s="535"/>
      <c r="U147" s="120"/>
      <c r="V147" s="547"/>
      <c r="W147" s="548"/>
      <c r="X147" s="548"/>
      <c r="Y147" s="548"/>
      <c r="Z147" s="548"/>
      <c r="AA147" s="548"/>
      <c r="AB147" s="548"/>
      <c r="AC147" s="548"/>
      <c r="AD147" s="548"/>
      <c r="AE147" s="548"/>
      <c r="AF147" s="549"/>
      <c r="AG147" s="133"/>
      <c r="AJ147" s="326"/>
      <c r="AK147" s="325"/>
      <c r="AL147" s="326"/>
      <c r="AM147" s="325"/>
      <c r="AO147" s="334"/>
      <c r="AP147" s="333" t="b">
        <f t="shared" si="38"/>
        <v>1</v>
      </c>
      <c r="AQ147" s="330"/>
      <c r="AR147" s="337">
        <f t="shared" si="76"/>
        <v>0</v>
      </c>
      <c r="AT147" s="128">
        <v>3.12</v>
      </c>
      <c r="AU147" s="82" t="b">
        <f t="shared" si="41"/>
        <v>0</v>
      </c>
    </row>
    <row r="148" spans="4:47" s="128" customFormat="1" x14ac:dyDescent="0.3">
      <c r="D148" s="120"/>
      <c r="E148" s="121">
        <v>3.12</v>
      </c>
      <c r="F148" s="164" t="s">
        <v>259</v>
      </c>
      <c r="G148" s="165" t="s">
        <v>94</v>
      </c>
      <c r="H148" s="185"/>
      <c r="I148" s="185"/>
      <c r="J148" s="185"/>
      <c r="K148" s="186"/>
      <c r="L148" s="288"/>
      <c r="M148" s="186"/>
      <c r="N148" s="186"/>
      <c r="O148" s="187">
        <f>MAX(P146:P147)+1</f>
        <v>46075</v>
      </c>
      <c r="P148" s="187">
        <f>+O148+1</f>
        <v>46076</v>
      </c>
      <c r="Q148" s="169">
        <f t="shared" si="0"/>
        <v>2</v>
      </c>
      <c r="S148" s="535"/>
      <c r="U148" s="120"/>
      <c r="V148" s="547"/>
      <c r="W148" s="548"/>
      <c r="X148" s="548"/>
      <c r="Y148" s="548"/>
      <c r="Z148" s="548"/>
      <c r="AA148" s="548"/>
      <c r="AB148" s="548"/>
      <c r="AC148" s="548"/>
      <c r="AD148" s="548"/>
      <c r="AE148" s="548"/>
      <c r="AF148" s="549"/>
      <c r="AG148" s="133"/>
      <c r="AJ148" s="326"/>
      <c r="AK148" s="325"/>
      <c r="AL148" s="326"/>
      <c r="AM148" s="325"/>
      <c r="AO148" s="334"/>
      <c r="AP148" s="333" t="b">
        <f t="shared" si="38"/>
        <v>1</v>
      </c>
      <c r="AQ148" s="330"/>
      <c r="AR148" s="337">
        <f t="shared" si="76"/>
        <v>0</v>
      </c>
      <c r="AT148" s="128">
        <v>3.13</v>
      </c>
      <c r="AU148" s="82" t="b">
        <f t="shared" si="41"/>
        <v>0</v>
      </c>
    </row>
    <row r="149" spans="4:47" s="128" customFormat="1" ht="31.2" x14ac:dyDescent="0.3">
      <c r="D149" s="120"/>
      <c r="E149" s="121">
        <v>3.13</v>
      </c>
      <c r="F149" s="299" t="s">
        <v>292</v>
      </c>
      <c r="G149" s="165" t="s">
        <v>172</v>
      </c>
      <c r="H149" s="185"/>
      <c r="I149" s="185"/>
      <c r="J149" s="185"/>
      <c r="K149" s="186"/>
      <c r="L149" s="288"/>
      <c r="M149" s="186"/>
      <c r="N149" s="186"/>
      <c r="O149" s="168">
        <f>+P148+1</f>
        <v>46077</v>
      </c>
      <c r="P149" s="460">
        <f>+O149+5</f>
        <v>46082</v>
      </c>
      <c r="Q149" s="339">
        <f>-((_xlfn.DAYS(O149,P149)))</f>
        <v>5</v>
      </c>
      <c r="S149" s="535"/>
      <c r="U149" s="120"/>
      <c r="V149" s="547"/>
      <c r="W149" s="548"/>
      <c r="X149" s="548"/>
      <c r="Y149" s="548"/>
      <c r="Z149" s="548"/>
      <c r="AA149" s="548"/>
      <c r="AB149" s="548"/>
      <c r="AC149" s="548"/>
      <c r="AD149" s="548"/>
      <c r="AE149" s="548"/>
      <c r="AF149" s="549"/>
      <c r="AG149" s="133"/>
      <c r="AJ149" s="326"/>
      <c r="AK149" s="325"/>
      <c r="AL149" s="326"/>
      <c r="AM149" s="325"/>
      <c r="AO149" s="334"/>
      <c r="AP149" s="333" t="b">
        <f t="shared" si="38"/>
        <v>1</v>
      </c>
      <c r="AQ149" s="330"/>
      <c r="AR149" s="337">
        <f t="shared" si="76"/>
        <v>0</v>
      </c>
      <c r="AT149" s="128">
        <v>3.14</v>
      </c>
      <c r="AU149" s="82" t="b">
        <f t="shared" si="41"/>
        <v>0</v>
      </c>
    </row>
    <row r="150" spans="4:47" s="128" customFormat="1" x14ac:dyDescent="0.3">
      <c r="D150" s="120"/>
      <c r="E150" s="121">
        <v>3.14</v>
      </c>
      <c r="F150" s="164" t="s">
        <v>173</v>
      </c>
      <c r="G150" s="165" t="s">
        <v>112</v>
      </c>
      <c r="H150" s="185"/>
      <c r="I150" s="185"/>
      <c r="J150" s="185"/>
      <c r="K150" s="186"/>
      <c r="L150" s="288"/>
      <c r="M150" s="186"/>
      <c r="N150" s="186"/>
      <c r="O150" s="168">
        <f>+O149</f>
        <v>46077</v>
      </c>
      <c r="P150" s="460">
        <f>+O150+5</f>
        <v>46082</v>
      </c>
      <c r="Q150" s="339">
        <f>-((_xlfn.DAYS(O150,P150)))</f>
        <v>5</v>
      </c>
      <c r="S150" s="535"/>
      <c r="U150" s="120"/>
      <c r="V150" s="547"/>
      <c r="W150" s="548"/>
      <c r="X150" s="548"/>
      <c r="Y150" s="548"/>
      <c r="Z150" s="548"/>
      <c r="AA150" s="548"/>
      <c r="AB150" s="548"/>
      <c r="AC150" s="548"/>
      <c r="AD150" s="548"/>
      <c r="AE150" s="548"/>
      <c r="AF150" s="549"/>
      <c r="AG150" s="133"/>
      <c r="AJ150" s="326"/>
      <c r="AK150" s="325"/>
      <c r="AL150" s="326"/>
      <c r="AM150" s="325"/>
      <c r="AO150" s="334"/>
      <c r="AP150" s="333" t="b">
        <f t="shared" si="38"/>
        <v>1</v>
      </c>
      <c r="AQ150" s="330"/>
      <c r="AR150" s="337">
        <f t="shared" si="76"/>
        <v>0</v>
      </c>
      <c r="AU150" s="82" t="b">
        <f t="shared" si="41"/>
        <v>0</v>
      </c>
    </row>
    <row r="151" spans="4:47" ht="16.2" thickBot="1" x14ac:dyDescent="0.35">
      <c r="D151" s="88"/>
      <c r="E151" s="109"/>
      <c r="F151" s="159" t="s">
        <v>260</v>
      </c>
      <c r="G151" s="160" t="s">
        <v>94</v>
      </c>
      <c r="H151" s="161"/>
      <c r="I151" s="161"/>
      <c r="J151" s="161"/>
      <c r="K151" s="162"/>
      <c r="L151" s="283"/>
      <c r="M151" s="162"/>
      <c r="N151" s="183"/>
      <c r="O151" s="542">
        <v>46086</v>
      </c>
      <c r="P151" s="543"/>
      <c r="Q151" s="163"/>
      <c r="S151" s="535"/>
      <c r="U151" s="88"/>
      <c r="V151" s="547"/>
      <c r="W151" s="548"/>
      <c r="X151" s="548"/>
      <c r="Y151" s="548"/>
      <c r="Z151" s="548"/>
      <c r="AA151" s="548"/>
      <c r="AB151" s="548"/>
      <c r="AC151" s="548"/>
      <c r="AD151" s="548"/>
      <c r="AE151" s="548"/>
      <c r="AF151" s="549"/>
      <c r="AG151" s="89"/>
      <c r="AJ151" s="325"/>
      <c r="AK151" s="325"/>
      <c r="AL151" s="325"/>
      <c r="AM151" s="325"/>
      <c r="AO151" s="332"/>
      <c r="AP151" s="333" t="b">
        <f t="shared" si="38"/>
        <v>1</v>
      </c>
      <c r="AQ151" s="329"/>
      <c r="AR151" s="337">
        <f t="shared" si="76"/>
        <v>0</v>
      </c>
      <c r="AT151" s="128">
        <v>4</v>
      </c>
      <c r="AU151" s="82" t="b">
        <f t="shared" si="41"/>
        <v>0</v>
      </c>
    </row>
    <row r="152" spans="4:47" ht="34.5" customHeight="1" x14ac:dyDescent="0.3">
      <c r="D152" s="88"/>
      <c r="E152" s="121">
        <v>4</v>
      </c>
      <c r="F152" s="193" t="s">
        <v>302</v>
      </c>
      <c r="G152" s="188" t="s">
        <v>89</v>
      </c>
      <c r="H152" s="189"/>
      <c r="I152" s="189"/>
      <c r="J152" s="189"/>
      <c r="K152" s="190"/>
      <c r="L152" s="289"/>
      <c r="M152" s="190"/>
      <c r="N152" s="190"/>
      <c r="O152" s="191">
        <f>+P150</f>
        <v>46082</v>
      </c>
      <c r="P152" s="191">
        <f>+O152</f>
        <v>46082</v>
      </c>
      <c r="Q152" s="192">
        <f t="shared" ref="Q152:Q154" si="77">-((_xlfn.DAYS(O152,P152)))+1</f>
        <v>1</v>
      </c>
      <c r="S152" s="535"/>
      <c r="U152" s="88"/>
      <c r="V152" s="550"/>
      <c r="W152" s="551"/>
      <c r="X152" s="551"/>
      <c r="Y152" s="551"/>
      <c r="Z152" s="551"/>
      <c r="AA152" s="551"/>
      <c r="AB152" s="551"/>
      <c r="AC152" s="551"/>
      <c r="AD152" s="551"/>
      <c r="AE152" s="551"/>
      <c r="AF152" s="552"/>
      <c r="AG152" s="89"/>
      <c r="AJ152" s="325"/>
      <c r="AK152" s="325"/>
      <c r="AL152" s="325"/>
      <c r="AM152" s="325"/>
      <c r="AO152" s="332"/>
      <c r="AP152" s="333" t="b">
        <f t="shared" si="38"/>
        <v>1</v>
      </c>
      <c r="AQ152" s="329"/>
      <c r="AR152" s="337">
        <f t="shared" si="76"/>
        <v>0</v>
      </c>
      <c r="AT152" s="82">
        <v>5</v>
      </c>
      <c r="AU152" s="82" t="b">
        <f t="shared" si="41"/>
        <v>0</v>
      </c>
    </row>
    <row r="153" spans="4:47" ht="34.5" customHeight="1" thickBot="1" x14ac:dyDescent="0.35">
      <c r="D153" s="88"/>
      <c r="E153" s="121">
        <v>5</v>
      </c>
      <c r="F153" s="193" t="s">
        <v>261</v>
      </c>
      <c r="G153" s="160" t="s">
        <v>89</v>
      </c>
      <c r="H153" s="194"/>
      <c r="I153" s="194"/>
      <c r="J153" s="194"/>
      <c r="K153" s="195"/>
      <c r="L153" s="290"/>
      <c r="M153" s="195"/>
      <c r="N153" s="195"/>
      <c r="O153" s="196">
        <f>+P152+1</f>
        <v>46083</v>
      </c>
      <c r="P153" s="196">
        <f>+O153+5</f>
        <v>46088</v>
      </c>
      <c r="Q153" s="197">
        <f t="shared" si="77"/>
        <v>6</v>
      </c>
      <c r="S153" s="535"/>
      <c r="U153" s="88"/>
      <c r="AF153" s="89"/>
      <c r="AG153" s="89"/>
      <c r="AJ153" s="325"/>
      <c r="AK153" s="325"/>
      <c r="AL153" s="325"/>
      <c r="AM153" s="325"/>
      <c r="AO153" s="332"/>
      <c r="AP153" s="333" t="b">
        <f t="shared" ref="AP153:AP159" si="78">EXACT(K153,AO153)</f>
        <v>1</v>
      </c>
      <c r="AQ153" s="329"/>
      <c r="AR153" s="337">
        <f t="shared" si="76"/>
        <v>0</v>
      </c>
      <c r="AT153" s="82">
        <v>6</v>
      </c>
      <c r="AU153" s="82" t="b">
        <f t="shared" si="41"/>
        <v>0</v>
      </c>
    </row>
    <row r="154" spans="4:47" ht="34.5" customHeight="1" thickBot="1" x14ac:dyDescent="0.35">
      <c r="D154" s="88"/>
      <c r="E154" s="340">
        <v>6</v>
      </c>
      <c r="F154" s="199" t="s">
        <v>286</v>
      </c>
      <c r="G154" s="200" t="s">
        <v>89</v>
      </c>
      <c r="H154" s="201"/>
      <c r="I154" s="201"/>
      <c r="J154" s="201"/>
      <c r="K154" s="202"/>
      <c r="L154" s="291"/>
      <c r="M154" s="202"/>
      <c r="N154" s="202"/>
      <c r="O154" s="203">
        <f>+P153+10</f>
        <v>46098</v>
      </c>
      <c r="P154" s="203">
        <f>+O154+9</f>
        <v>46107</v>
      </c>
      <c r="Q154" s="197">
        <f t="shared" si="77"/>
        <v>10</v>
      </c>
      <c r="S154" s="535"/>
      <c r="U154" s="88"/>
      <c r="V154" s="566" t="s">
        <v>262</v>
      </c>
      <c r="W154" s="566"/>
      <c r="X154" s="566"/>
      <c r="Y154" s="566"/>
      <c r="Z154" s="566"/>
      <c r="AA154" s="566"/>
      <c r="AB154" s="566"/>
      <c r="AC154" s="567"/>
      <c r="AD154" s="205">
        <f>+W6</f>
        <v>46076</v>
      </c>
      <c r="AF154" s="89"/>
      <c r="AG154" s="89"/>
      <c r="AJ154" s="325"/>
      <c r="AK154" s="325"/>
      <c r="AL154" s="325"/>
      <c r="AM154" s="325"/>
      <c r="AO154" s="332"/>
      <c r="AP154" s="333" t="b">
        <f t="shared" si="78"/>
        <v>1</v>
      </c>
      <c r="AQ154" s="329"/>
      <c r="AR154" s="337">
        <f t="shared" si="76"/>
        <v>0</v>
      </c>
    </row>
    <row r="155" spans="4:47" ht="24" customHeight="1" thickBot="1" x14ac:dyDescent="0.35">
      <c r="D155" s="88"/>
      <c r="H155" s="404">
        <f>+H14+H77+H97</f>
        <v>0.99999999979558629</v>
      </c>
      <c r="I155" s="404">
        <f>+I14+I77+I97</f>
        <v>0.99026210596302833</v>
      </c>
      <c r="J155" s="404">
        <f>+J14+J77+J97</f>
        <v>0.71885260963711994</v>
      </c>
      <c r="K155" s="405">
        <f>+K14+K77+K97</f>
        <v>683748240</v>
      </c>
      <c r="L155" s="292"/>
      <c r="M155" s="405">
        <f>+M14+M77+M97</f>
        <v>677089973</v>
      </c>
      <c r="N155" s="405">
        <f>+N14+N77+N97</f>
        <v>491514209</v>
      </c>
      <c r="O155" s="208"/>
      <c r="P155" s="208"/>
      <c r="S155" s="535"/>
      <c r="U155" s="88"/>
      <c r="V155" s="566" t="s">
        <v>263</v>
      </c>
      <c r="W155" s="566"/>
      <c r="X155" s="566"/>
      <c r="Y155" s="566"/>
      <c r="Z155" s="566"/>
      <c r="AA155" s="566"/>
      <c r="AB155" s="566"/>
      <c r="AC155" s="567"/>
      <c r="AD155" s="209">
        <f>I155</f>
        <v>0.99026210596302833</v>
      </c>
      <c r="AE155" s="88"/>
      <c r="AF155" s="89"/>
      <c r="AG155" s="89"/>
      <c r="AJ155" s="325"/>
      <c r="AK155" s="325"/>
      <c r="AL155" s="325"/>
      <c r="AM155" s="325"/>
      <c r="AO155" s="332"/>
      <c r="AP155" s="333" t="b">
        <f t="shared" si="78"/>
        <v>0</v>
      </c>
      <c r="AQ155" s="329">
        <v>683748240</v>
      </c>
      <c r="AR155" s="337">
        <f t="shared" si="76"/>
        <v>-683748240</v>
      </c>
    </row>
    <row r="156" spans="4:47" ht="24" customHeight="1" thickBot="1" x14ac:dyDescent="0.35">
      <c r="D156" s="88"/>
      <c r="H156" s="568" t="s">
        <v>328</v>
      </c>
      <c r="I156" s="569"/>
      <c r="J156" s="570"/>
      <c r="K156" s="603" t="s">
        <v>357</v>
      </c>
      <c r="L156" s="604"/>
      <c r="M156" s="604"/>
      <c r="N156" s="605"/>
      <c r="O156" s="208"/>
      <c r="P156" s="208"/>
      <c r="S156" s="535"/>
      <c r="U156" s="88"/>
      <c r="V156" s="566" t="s">
        <v>264</v>
      </c>
      <c r="W156" s="566"/>
      <c r="X156" s="566"/>
      <c r="Y156" s="566"/>
      <c r="Z156" s="566"/>
      <c r="AA156" s="566"/>
      <c r="AB156" s="566"/>
      <c r="AC156" s="567"/>
      <c r="AD156" s="209">
        <f>J155</f>
        <v>0.71885260963711994</v>
      </c>
      <c r="AF156" s="89"/>
      <c r="AG156" s="89"/>
      <c r="AJ156" s="325"/>
      <c r="AK156" s="325"/>
      <c r="AL156" s="325"/>
      <c r="AM156" s="325"/>
      <c r="AO156" s="332"/>
      <c r="AP156" s="333" t="b">
        <f t="shared" si="78"/>
        <v>0</v>
      </c>
      <c r="AQ156" s="329">
        <v>1</v>
      </c>
      <c r="AR156" s="337">
        <f t="shared" si="76"/>
        <v>-1</v>
      </c>
    </row>
    <row r="157" spans="4:47" ht="63" customHeight="1" thickBot="1" x14ac:dyDescent="0.35">
      <c r="D157" s="88"/>
      <c r="F157" s="211"/>
      <c r="K157" s="212">
        <f>+G7-K155</f>
        <v>0</v>
      </c>
      <c r="L157" s="293"/>
      <c r="M157" s="212"/>
      <c r="S157" s="535"/>
      <c r="U157" s="88"/>
      <c r="V157" s="566" t="s">
        <v>265</v>
      </c>
      <c r="W157" s="566"/>
      <c r="X157" s="566"/>
      <c r="Y157" s="566"/>
      <c r="Z157" s="566"/>
      <c r="AA157" s="566"/>
      <c r="AB157" s="566"/>
      <c r="AC157" s="567"/>
      <c r="AD157" s="209">
        <f>+AD156-AD155</f>
        <v>-0.27140949632590838</v>
      </c>
      <c r="AF157" s="89"/>
      <c r="AG157" s="89"/>
      <c r="AJ157" s="325"/>
      <c r="AK157" s="325"/>
      <c r="AL157" s="325"/>
      <c r="AM157" s="325"/>
      <c r="AO157" s="332"/>
      <c r="AP157" s="333" t="b">
        <f t="shared" si="78"/>
        <v>0</v>
      </c>
      <c r="AR157" s="337">
        <f t="shared" si="76"/>
        <v>0</v>
      </c>
    </row>
    <row r="158" spans="4:47" ht="47.4" thickBot="1" x14ac:dyDescent="0.35">
      <c r="D158" s="88"/>
      <c r="F158" s="128" t="s">
        <v>305</v>
      </c>
      <c r="K158" s="556" t="s">
        <v>267</v>
      </c>
      <c r="L158" s="556"/>
      <c r="M158" s="556"/>
      <c r="N158" s="556"/>
      <c r="O158" s="556"/>
      <c r="P158" s="214">
        <f>+P13</f>
        <v>45902</v>
      </c>
      <c r="S158" s="535"/>
      <c r="U158" s="215"/>
      <c r="V158" s="211"/>
      <c r="W158" s="211"/>
      <c r="X158" s="211"/>
      <c r="Y158" s="211"/>
      <c r="Z158" s="211"/>
      <c r="AA158" s="211"/>
      <c r="AB158" s="211"/>
      <c r="AC158" s="211"/>
      <c r="AD158" s="211"/>
      <c r="AE158" s="211"/>
      <c r="AF158" s="216"/>
      <c r="AG158" s="89"/>
      <c r="AO158" s="332">
        <v>683748240</v>
      </c>
      <c r="AP158" s="333" t="b">
        <f t="shared" si="78"/>
        <v>0</v>
      </c>
      <c r="AR158" s="337">
        <f t="shared" si="76"/>
        <v>683748240</v>
      </c>
    </row>
    <row r="159" spans="4:47" ht="21.6" thickBot="1" x14ac:dyDescent="0.35">
      <c r="D159" s="88"/>
      <c r="K159" s="556" t="s">
        <v>268</v>
      </c>
      <c r="L159" s="556"/>
      <c r="M159" s="556"/>
      <c r="N159" s="556"/>
      <c r="O159" s="556"/>
      <c r="P159" s="214">
        <f>+P152</f>
        <v>46082</v>
      </c>
      <c r="S159" s="535"/>
      <c r="AG159" s="89"/>
      <c r="AO159" s="332">
        <v>1</v>
      </c>
      <c r="AP159" s="333" t="b">
        <f t="shared" si="78"/>
        <v>0</v>
      </c>
      <c r="AR159" s="337">
        <f t="shared" si="76"/>
        <v>1</v>
      </c>
    </row>
    <row r="160" spans="4:47" ht="63" customHeight="1" thickBot="1" x14ac:dyDescent="0.35">
      <c r="D160" s="88"/>
      <c r="F160" s="211"/>
      <c r="K160" s="556" t="s">
        <v>269</v>
      </c>
      <c r="L160" s="556"/>
      <c r="M160" s="556"/>
      <c r="N160" s="556"/>
      <c r="O160" s="556"/>
      <c r="P160" s="217">
        <f>ROUND(((P159-P158)/30),2)</f>
        <v>6</v>
      </c>
      <c r="S160" s="535"/>
      <c r="V160" s="557" t="s">
        <v>362</v>
      </c>
      <c r="W160" s="558"/>
      <c r="X160" s="558"/>
      <c r="Y160" s="558"/>
      <c r="Z160" s="558"/>
      <c r="AA160" s="558"/>
      <c r="AB160" s="558"/>
      <c r="AC160" s="558"/>
      <c r="AD160" s="558"/>
      <c r="AE160" s="559"/>
      <c r="AG160" s="89"/>
    </row>
    <row r="161" spans="4:33" ht="50.25" customHeight="1" x14ac:dyDescent="0.3">
      <c r="D161" s="88"/>
      <c r="F161" s="128" t="s">
        <v>304</v>
      </c>
      <c r="S161" s="535"/>
      <c r="V161" s="560"/>
      <c r="W161" s="561"/>
      <c r="X161" s="561"/>
      <c r="Y161" s="561"/>
      <c r="Z161" s="561"/>
      <c r="AA161" s="561"/>
      <c r="AB161" s="561"/>
      <c r="AC161" s="561"/>
      <c r="AD161" s="561"/>
      <c r="AE161" s="562"/>
      <c r="AG161" s="89"/>
    </row>
    <row r="162" spans="4:33" x14ac:dyDescent="0.3">
      <c r="D162" s="88"/>
      <c r="S162" s="535"/>
      <c r="V162" s="560"/>
      <c r="W162" s="561"/>
      <c r="X162" s="561"/>
      <c r="Y162" s="561"/>
      <c r="Z162" s="561"/>
      <c r="AA162" s="561"/>
      <c r="AB162" s="561"/>
      <c r="AC162" s="561"/>
      <c r="AD162" s="561"/>
      <c r="AE162" s="562"/>
      <c r="AG162" s="89"/>
    </row>
    <row r="163" spans="4:33" ht="67.5" customHeight="1" thickBot="1" x14ac:dyDescent="0.35">
      <c r="D163" s="88"/>
      <c r="F163" s="211"/>
      <c r="S163" s="535"/>
      <c r="V163" s="560"/>
      <c r="W163" s="561"/>
      <c r="X163" s="561"/>
      <c r="Y163" s="561"/>
      <c r="Z163" s="561"/>
      <c r="AA163" s="561"/>
      <c r="AB163" s="561"/>
      <c r="AC163" s="561"/>
      <c r="AD163" s="561"/>
      <c r="AE163" s="562"/>
      <c r="AG163" s="89"/>
    </row>
    <row r="164" spans="4:33" ht="46.8" x14ac:dyDescent="0.3">
      <c r="D164" s="88"/>
      <c r="F164" s="128" t="s">
        <v>311</v>
      </c>
      <c r="S164" s="535"/>
      <c r="V164" s="560"/>
      <c r="W164" s="561"/>
      <c r="X164" s="561"/>
      <c r="Y164" s="561"/>
      <c r="Z164" s="561"/>
      <c r="AA164" s="561"/>
      <c r="AB164" s="561"/>
      <c r="AC164" s="561"/>
      <c r="AD164" s="561"/>
      <c r="AE164" s="562"/>
      <c r="AG164" s="89"/>
    </row>
    <row r="165" spans="4:33" x14ac:dyDescent="0.3">
      <c r="D165" s="88"/>
      <c r="S165" s="535"/>
      <c r="V165" s="560"/>
      <c r="W165" s="561"/>
      <c r="X165" s="561"/>
      <c r="Y165" s="561"/>
      <c r="Z165" s="561"/>
      <c r="AA165" s="561"/>
      <c r="AB165" s="561"/>
      <c r="AC165" s="561"/>
      <c r="AD165" s="561"/>
      <c r="AE165" s="562"/>
      <c r="AG165" s="89"/>
    </row>
    <row r="166" spans="4:33" ht="16.2" thickBot="1" x14ac:dyDescent="0.35">
      <c r="D166" s="88"/>
      <c r="S166" s="536"/>
      <c r="V166" s="563"/>
      <c r="W166" s="564"/>
      <c r="X166" s="564"/>
      <c r="Y166" s="564"/>
      <c r="Z166" s="564"/>
      <c r="AA166" s="564"/>
      <c r="AB166" s="564"/>
      <c r="AC166" s="564"/>
      <c r="AD166" s="564"/>
      <c r="AE166" s="565"/>
      <c r="AG166" s="89"/>
    </row>
    <row r="167" spans="4:33" ht="16.2" thickBot="1" x14ac:dyDescent="0.35">
      <c r="D167" s="215"/>
      <c r="E167" s="219"/>
      <c r="F167" s="211"/>
      <c r="G167" s="211"/>
      <c r="H167" s="219"/>
      <c r="I167" s="219"/>
      <c r="J167" s="219"/>
      <c r="K167" s="211"/>
      <c r="L167" s="294"/>
      <c r="M167" s="211"/>
      <c r="N167" s="211"/>
      <c r="O167" s="211"/>
      <c r="P167" s="211"/>
      <c r="Q167" s="211"/>
      <c r="R167" s="211"/>
      <c r="S167" s="211"/>
      <c r="T167" s="211"/>
      <c r="U167" s="211"/>
      <c r="V167" s="211"/>
      <c r="W167" s="211"/>
      <c r="X167" s="211"/>
      <c r="Y167" s="211"/>
      <c r="Z167" s="211"/>
      <c r="AA167" s="211"/>
      <c r="AB167" s="211"/>
      <c r="AC167" s="211"/>
      <c r="AD167" s="211"/>
      <c r="AE167" s="211"/>
      <c r="AF167" s="211"/>
      <c r="AG167" s="216"/>
    </row>
    <row r="168" spans="4:33" ht="10.5" customHeight="1" x14ac:dyDescent="0.3"/>
    <row r="1048576" spans="25:25" x14ac:dyDescent="0.3">
      <c r="Y1048576" s="395">
        <f>IF(X1048576&lt;0,0,X1048576)</f>
        <v>0</v>
      </c>
    </row>
  </sheetData>
  <autoFilter ref="E9:Q154" xr:uid="{00F5198F-DECE-4EE5-9690-B179A60C927F}"/>
  <mergeCells count="46">
    <mergeCell ref="AD65:AD67"/>
    <mergeCell ref="AE65:AE67"/>
    <mergeCell ref="N65:N67"/>
    <mergeCell ref="Y65:Y67"/>
    <mergeCell ref="V97:AC97"/>
    <mergeCell ref="O73:P73"/>
    <mergeCell ref="V77:AC77"/>
    <mergeCell ref="O93:P93"/>
    <mergeCell ref="L65:L67"/>
    <mergeCell ref="M65:M67"/>
    <mergeCell ref="O58:P58"/>
    <mergeCell ref="G65:G67"/>
    <mergeCell ref="H65:H67"/>
    <mergeCell ref="I65:I67"/>
    <mergeCell ref="J65:J67"/>
    <mergeCell ref="K65:K67"/>
    <mergeCell ref="AF5:AF6"/>
    <mergeCell ref="V13:AC13"/>
    <mergeCell ref="V14:AC14"/>
    <mergeCell ref="E4:Q5"/>
    <mergeCell ref="S4:S166"/>
    <mergeCell ref="V4:AF4"/>
    <mergeCell ref="V5:V6"/>
    <mergeCell ref="Z5:Z6"/>
    <mergeCell ref="AA5:AA6"/>
    <mergeCell ref="AB5:AB6"/>
    <mergeCell ref="AC5:AC6"/>
    <mergeCell ref="AD5:AD6"/>
    <mergeCell ref="AE5:AE6"/>
    <mergeCell ref="H156:J156"/>
    <mergeCell ref="K156:N156"/>
    <mergeCell ref="V156:AC156"/>
    <mergeCell ref="O125:P125"/>
    <mergeCell ref="V125:AF126"/>
    <mergeCell ref="O134:P134"/>
    <mergeCell ref="V134:AF135"/>
    <mergeCell ref="O144:P144"/>
    <mergeCell ref="V144:AF152"/>
    <mergeCell ref="O151:P151"/>
    <mergeCell ref="K158:O158"/>
    <mergeCell ref="K159:O159"/>
    <mergeCell ref="K160:O160"/>
    <mergeCell ref="V160:AE166"/>
    <mergeCell ref="V154:AC154"/>
    <mergeCell ref="V155:AC155"/>
    <mergeCell ref="V157:AC157"/>
  </mergeCells>
  <conditionalFormatting sqref="N35:N41">
    <cfRule type="cellIs" dxfId="21" priority="1" operator="greaterThan">
      <formula>K35</formula>
    </cfRule>
  </conditionalFormatting>
  <conditionalFormatting sqref="P160">
    <cfRule type="cellIs" dxfId="20" priority="21" operator="greaterThan">
      <formula>7</formula>
    </cfRule>
  </conditionalFormatting>
  <conditionalFormatting sqref="AB15:AB31 AB34:AB41 AB45:AB46 AB49 AB52 AB55">
    <cfRule type="cellIs" dxfId="19" priority="14" operator="greaterThan">
      <formula>#REF!</formula>
    </cfRule>
  </conditionalFormatting>
  <conditionalFormatting sqref="AB63:AB70">
    <cfRule type="cellIs" dxfId="18" priority="12" operator="greaterThan">
      <formula>#REF!</formula>
    </cfRule>
  </conditionalFormatting>
  <conditionalFormatting sqref="AB80:AB83">
    <cfRule type="cellIs" dxfId="17" priority="11" operator="greaterThan">
      <formula>#REF!</formula>
    </cfRule>
  </conditionalFormatting>
  <conditionalFormatting sqref="AB86">
    <cfRule type="cellIs" dxfId="16" priority="10" operator="greaterThan">
      <formula>#REF!</formula>
    </cfRule>
  </conditionalFormatting>
  <conditionalFormatting sqref="AB89:AB90">
    <cfRule type="cellIs" dxfId="15" priority="9" operator="greaterThan">
      <formula>#REF!</formula>
    </cfRule>
  </conditionalFormatting>
  <conditionalFormatting sqref="AB100:AB102">
    <cfRule type="cellIs" dxfId="14" priority="8" operator="greaterThan">
      <formula>#REF!</formula>
    </cfRule>
  </conditionalFormatting>
  <conditionalFormatting sqref="AB106:AB109">
    <cfRule type="cellIs" dxfId="13" priority="7" operator="greaterThan">
      <formula>#REF!</formula>
    </cfRule>
  </conditionalFormatting>
  <conditionalFormatting sqref="AB113:AB117">
    <cfRule type="cellIs" dxfId="12" priority="6" operator="greaterThan">
      <formula>#REF!</formula>
    </cfRule>
  </conditionalFormatting>
  <conditionalFormatting sqref="AB121:AB122">
    <cfRule type="cellIs" dxfId="11" priority="5" operator="greaterThan">
      <formula>#REF!</formula>
    </cfRule>
  </conditionalFormatting>
  <conditionalFormatting sqref="AB127:AB131">
    <cfRule type="cellIs" dxfId="10" priority="4" operator="greaterThan">
      <formula>#REF!</formula>
    </cfRule>
  </conditionalFormatting>
  <conditionalFormatting sqref="AB136">
    <cfRule type="cellIs" dxfId="9" priority="3" operator="greaterThan">
      <formula>#REF!</formula>
    </cfRule>
  </conditionalFormatting>
  <conditionalFormatting sqref="AB138:AB141">
    <cfRule type="cellIs" dxfId="8" priority="2" operator="greaterThan">
      <formula>#REF!</formula>
    </cfRule>
  </conditionalFormatting>
  <conditionalFormatting sqref="AE5:AF6 AE15:AF57 AE62:AF65 AF66:AF67 AE68:AF72">
    <cfRule type="cellIs" dxfId="7" priority="20" operator="lessThan">
      <formula>0</formula>
    </cfRule>
  </conditionalFormatting>
  <conditionalFormatting sqref="AE79:AF92">
    <cfRule type="cellIs" dxfId="6" priority="19" operator="lessThan">
      <formula>0</formula>
    </cfRule>
  </conditionalFormatting>
  <conditionalFormatting sqref="AE99:AF124">
    <cfRule type="cellIs" dxfId="5" priority="15" operator="lessThan">
      <formula>0</formula>
    </cfRule>
  </conditionalFormatting>
  <conditionalFormatting sqref="AE127:AF133">
    <cfRule type="cellIs" dxfId="4" priority="18" operator="lessThan">
      <formula>0</formula>
    </cfRule>
  </conditionalFormatting>
  <conditionalFormatting sqref="AE136:AF136">
    <cfRule type="cellIs" dxfId="3" priority="17" operator="lessThan">
      <formula>0</formula>
    </cfRule>
  </conditionalFormatting>
  <conditionalFormatting sqref="AE138:AF143">
    <cfRule type="cellIs" dxfId="2" priority="16" operator="lessThan">
      <formula>0</formula>
    </cfRule>
  </conditionalFormatting>
  <conditionalFormatting sqref="AJ31:AK31">
    <cfRule type="cellIs" dxfId="1" priority="13" operator="lessThan">
      <formula>0</formula>
    </cfRule>
  </conditionalFormatting>
  <printOptions horizontalCentered="1" verticalCentered="1"/>
  <pageMargins left="0.39370078740157483" right="0.39370078740157483" top="0.39370078740157483" bottom="0.39370078740157483" header="0.31496062992125984" footer="0.31496062992125984"/>
  <pageSetup paperSize="119" scale="19" orientation="portrait" r:id="rId1"/>
  <ignoredErrors>
    <ignoredError sqref="O28 P84" formula="1"/>
    <ignoredError sqref="J63:J64 J35:J41 J45:J46 J65:J70 J80:J81 J100 J108:J109 J83:J90 J102" unlockedFormula="1"/>
    <ignoredError sqref="J107" formula="1" unlockedFormula="1"/>
  </ignoredErrors>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C37954-283E-4E72-8799-485308751918}">
  <sheetPr>
    <tabColor rgb="FF92D050"/>
    <pageSetUpPr fitToPage="1"/>
  </sheetPr>
  <dimension ref="B1:AE47"/>
  <sheetViews>
    <sheetView view="pageBreakPreview" zoomScaleNormal="100" zoomScaleSheetLayoutView="100" workbookViewId="0">
      <pane xSplit="3" ySplit="6" topLeftCell="I7" activePane="bottomRight" state="frozen"/>
      <selection pane="topRight" activeCell="D1" sqref="D1"/>
      <selection pane="bottomLeft" activeCell="A7" sqref="A7"/>
      <selection pane="bottomRight" activeCell="AF11" sqref="AF11"/>
    </sheetView>
  </sheetViews>
  <sheetFormatPr baseColWidth="10" defaultColWidth="11" defaultRowHeight="13.8" x14ac:dyDescent="0.3"/>
  <cols>
    <col min="1" max="1" width="11" style="386"/>
    <col min="2" max="2" width="1.09765625" style="386" customWidth="1"/>
    <col min="3" max="3" width="20.09765625" style="386" customWidth="1"/>
    <col min="4" max="30" width="8.5" style="386" customWidth="1"/>
    <col min="31" max="31" width="1.3984375" style="386" customWidth="1"/>
    <col min="32" max="16384" width="11" style="386"/>
  </cols>
  <sheetData>
    <row r="1" spans="2:31" ht="14.4" thickBot="1" x14ac:dyDescent="0.35"/>
    <row r="2" spans="2:31" ht="14.4" thickBot="1" x14ac:dyDescent="0.35">
      <c r="B2" s="410"/>
      <c r="C2" s="411"/>
      <c r="D2" s="411"/>
      <c r="E2" s="411"/>
      <c r="F2" s="411"/>
      <c r="G2" s="411"/>
      <c r="H2" s="411"/>
      <c r="I2" s="411"/>
      <c r="J2" s="411"/>
      <c r="K2" s="411"/>
      <c r="L2" s="411"/>
      <c r="M2" s="411"/>
      <c r="N2" s="411"/>
      <c r="O2" s="411"/>
      <c r="P2" s="411"/>
      <c r="Q2" s="411"/>
      <c r="R2" s="411"/>
      <c r="S2" s="411"/>
      <c r="T2" s="411"/>
      <c r="U2" s="411"/>
      <c r="V2" s="411"/>
      <c r="W2" s="411"/>
      <c r="X2" s="411"/>
      <c r="Y2" s="411"/>
      <c r="Z2" s="411"/>
      <c r="AA2" s="411"/>
      <c r="AB2" s="411"/>
      <c r="AC2" s="411"/>
      <c r="AD2" s="411"/>
      <c r="AE2" s="415"/>
    </row>
    <row r="3" spans="2:31" ht="23.25" customHeight="1" thickBot="1" x14ac:dyDescent="0.35">
      <c r="B3" s="412"/>
      <c r="C3" s="606" t="s">
        <v>361</v>
      </c>
      <c r="D3" s="607"/>
      <c r="E3" s="607"/>
      <c r="F3" s="607"/>
      <c r="G3" s="607"/>
      <c r="H3" s="607"/>
      <c r="I3" s="607"/>
      <c r="J3" s="607"/>
      <c r="K3" s="607"/>
      <c r="L3" s="607"/>
      <c r="M3" s="607"/>
      <c r="N3" s="607"/>
      <c r="O3" s="607"/>
      <c r="P3" s="607"/>
      <c r="Q3" s="607"/>
      <c r="R3" s="607"/>
      <c r="S3" s="607"/>
      <c r="T3" s="607"/>
      <c r="U3" s="607"/>
      <c r="V3" s="607"/>
      <c r="W3" s="607"/>
      <c r="X3" s="607"/>
      <c r="Y3" s="607"/>
      <c r="Z3" s="607"/>
      <c r="AA3" s="607"/>
      <c r="AB3" s="607"/>
      <c r="AC3" s="607"/>
      <c r="AD3" s="608"/>
      <c r="AE3" s="416"/>
    </row>
    <row r="4" spans="2:31" ht="5.25" customHeight="1" thickBot="1" x14ac:dyDescent="0.35">
      <c r="B4" s="412"/>
      <c r="AE4" s="417"/>
    </row>
    <row r="5" spans="2:31" s="496" customFormat="1" x14ac:dyDescent="0.3">
      <c r="B5" s="491"/>
      <c r="C5" s="492" t="s">
        <v>356</v>
      </c>
      <c r="D5" s="493">
        <v>45902</v>
      </c>
      <c r="E5" s="493">
        <f>+D5+6</f>
        <v>45908</v>
      </c>
      <c r="F5" s="493">
        <f t="shared" ref="F5:AD5" si="0">+E5+7</f>
        <v>45915</v>
      </c>
      <c r="G5" s="493">
        <f t="shared" si="0"/>
        <v>45922</v>
      </c>
      <c r="H5" s="493">
        <f t="shared" si="0"/>
        <v>45929</v>
      </c>
      <c r="I5" s="493">
        <f t="shared" si="0"/>
        <v>45936</v>
      </c>
      <c r="J5" s="493">
        <f t="shared" si="0"/>
        <v>45943</v>
      </c>
      <c r="K5" s="493">
        <f t="shared" si="0"/>
        <v>45950</v>
      </c>
      <c r="L5" s="493">
        <f t="shared" si="0"/>
        <v>45957</v>
      </c>
      <c r="M5" s="493">
        <f t="shared" si="0"/>
        <v>45964</v>
      </c>
      <c r="N5" s="493">
        <f t="shared" si="0"/>
        <v>45971</v>
      </c>
      <c r="O5" s="493">
        <f t="shared" si="0"/>
        <v>45978</v>
      </c>
      <c r="P5" s="493">
        <f t="shared" si="0"/>
        <v>45985</v>
      </c>
      <c r="Q5" s="493">
        <f t="shared" si="0"/>
        <v>45992</v>
      </c>
      <c r="R5" s="493">
        <f t="shared" si="0"/>
        <v>45999</v>
      </c>
      <c r="S5" s="494">
        <f t="shared" si="0"/>
        <v>46006</v>
      </c>
      <c r="T5" s="501">
        <f t="shared" si="0"/>
        <v>46013</v>
      </c>
      <c r="U5" s="493">
        <f t="shared" si="0"/>
        <v>46020</v>
      </c>
      <c r="V5" s="493">
        <f t="shared" si="0"/>
        <v>46027</v>
      </c>
      <c r="W5" s="493">
        <f t="shared" si="0"/>
        <v>46034</v>
      </c>
      <c r="X5" s="493">
        <f t="shared" si="0"/>
        <v>46041</v>
      </c>
      <c r="Y5" s="493">
        <f t="shared" si="0"/>
        <v>46048</v>
      </c>
      <c r="Z5" s="493">
        <f t="shared" si="0"/>
        <v>46055</v>
      </c>
      <c r="AA5" s="493">
        <f t="shared" si="0"/>
        <v>46062</v>
      </c>
      <c r="AB5" s="493">
        <f t="shared" si="0"/>
        <v>46069</v>
      </c>
      <c r="AC5" s="493">
        <f t="shared" si="0"/>
        <v>46076</v>
      </c>
      <c r="AD5" s="494">
        <f t="shared" si="0"/>
        <v>46083</v>
      </c>
      <c r="AE5" s="495"/>
    </row>
    <row r="6" spans="2:31" s="496" customFormat="1" x14ac:dyDescent="0.3">
      <c r="B6" s="491"/>
      <c r="C6" s="497">
        <f>'Linea Base 1 - 160925'!G7</f>
        <v>683748240</v>
      </c>
      <c r="D6" s="498" t="s">
        <v>329</v>
      </c>
      <c r="E6" s="498" t="s">
        <v>330</v>
      </c>
      <c r="F6" s="498" t="s">
        <v>331</v>
      </c>
      <c r="G6" s="498" t="s">
        <v>332</v>
      </c>
      <c r="H6" s="498" t="s">
        <v>333</v>
      </c>
      <c r="I6" s="498" t="s">
        <v>334</v>
      </c>
      <c r="J6" s="498" t="s">
        <v>335</v>
      </c>
      <c r="K6" s="498" t="s">
        <v>336</v>
      </c>
      <c r="L6" s="498" t="s">
        <v>337</v>
      </c>
      <c r="M6" s="498" t="s">
        <v>338</v>
      </c>
      <c r="N6" s="498" t="s">
        <v>339</v>
      </c>
      <c r="O6" s="498" t="s">
        <v>340</v>
      </c>
      <c r="P6" s="498" t="s">
        <v>341</v>
      </c>
      <c r="Q6" s="498" t="s">
        <v>342</v>
      </c>
      <c r="R6" s="498" t="s">
        <v>343</v>
      </c>
      <c r="S6" s="499" t="s">
        <v>344</v>
      </c>
      <c r="T6" s="502" t="s">
        <v>345</v>
      </c>
      <c r="U6" s="498" t="s">
        <v>346</v>
      </c>
      <c r="V6" s="498" t="s">
        <v>347</v>
      </c>
      <c r="W6" s="498" t="s">
        <v>348</v>
      </c>
      <c r="X6" s="498" t="s">
        <v>349</v>
      </c>
      <c r="Y6" s="498" t="s">
        <v>350</v>
      </c>
      <c r="Z6" s="498" t="s">
        <v>351</v>
      </c>
      <c r="AA6" s="498" t="s">
        <v>352</v>
      </c>
      <c r="AB6" s="498" t="s">
        <v>353</v>
      </c>
      <c r="AC6" s="498" t="s">
        <v>354</v>
      </c>
      <c r="AD6" s="499" t="s">
        <v>355</v>
      </c>
      <c r="AE6" s="500"/>
    </row>
    <row r="7" spans="2:31" x14ac:dyDescent="0.3">
      <c r="B7" s="412"/>
      <c r="C7" s="388" t="s">
        <v>380</v>
      </c>
      <c r="D7" s="472">
        <v>0</v>
      </c>
      <c r="E7" s="472">
        <v>0</v>
      </c>
      <c r="F7" s="472">
        <v>4.3161928241981007E-2</v>
      </c>
      <c r="G7" s="472">
        <v>0.10112432997107743</v>
      </c>
      <c r="H7" s="472">
        <v>0.16633523469414199</v>
      </c>
      <c r="I7" s="472">
        <v>0.17393948544982613</v>
      </c>
      <c r="J7" s="472">
        <v>0.1744222950216156</v>
      </c>
      <c r="K7" s="472">
        <v>0.18868167480931836</v>
      </c>
      <c r="L7" s="472">
        <v>0.20832230915547281</v>
      </c>
      <c r="M7" s="472">
        <v>0.21084232003378031</v>
      </c>
      <c r="N7" s="472">
        <v>0.29069682603756464</v>
      </c>
      <c r="O7" s="472">
        <v>0.43081728066629221</v>
      </c>
      <c r="P7" s="472">
        <v>0.5226301733082318</v>
      </c>
      <c r="Q7" s="472">
        <v>0.57923862323533859</v>
      </c>
      <c r="R7" s="472">
        <v>0.63318416585483228</v>
      </c>
      <c r="S7" s="473">
        <v>0.68988588164327935</v>
      </c>
      <c r="T7" s="503">
        <v>0.7427177541100396</v>
      </c>
      <c r="U7" s="472">
        <v>0.89232046550121558</v>
      </c>
      <c r="V7" s="472">
        <v>0.92487914881334743</v>
      </c>
      <c r="W7" s="472">
        <v>0.94932568202702772</v>
      </c>
      <c r="X7" s="472">
        <v>0.96081874438898052</v>
      </c>
      <c r="Y7" s="472">
        <v>0.9701870867079958</v>
      </c>
      <c r="Z7" s="472">
        <v>0.99026210596302855</v>
      </c>
      <c r="AA7" s="472">
        <v>0.99026210596302855</v>
      </c>
      <c r="AB7" s="472">
        <v>0.99026210596302855</v>
      </c>
      <c r="AC7" s="472">
        <v>0.99513105287930759</v>
      </c>
      <c r="AD7" s="473">
        <v>0.99999999979558662</v>
      </c>
      <c r="AE7" s="474"/>
    </row>
    <row r="8" spans="2:31" s="466" customFormat="1" x14ac:dyDescent="0.3">
      <c r="B8" s="464"/>
      <c r="C8" s="469" t="s">
        <v>381</v>
      </c>
      <c r="D8" s="470">
        <v>0</v>
      </c>
      <c r="E8" s="470">
        <v>0</v>
      </c>
      <c r="F8" s="470">
        <v>4.3161928241981007E-2</v>
      </c>
      <c r="G8" s="470">
        <v>0.10112432997107743</v>
      </c>
      <c r="H8" s="470">
        <v>0.16633523469414199</v>
      </c>
      <c r="I8" s="470">
        <v>0.17393948544982613</v>
      </c>
      <c r="J8" s="470">
        <v>0.1744222950216156</v>
      </c>
      <c r="K8" s="470">
        <v>0.18123533670240913</v>
      </c>
      <c r="L8" s="470">
        <v>0.19659493836321168</v>
      </c>
      <c r="M8" s="470">
        <v>0.19659493836321168</v>
      </c>
      <c r="N8" s="470">
        <v>0.20110449355306112</v>
      </c>
      <c r="O8" s="470">
        <v>0.2168879367175342</v>
      </c>
      <c r="P8" s="470">
        <v>0.23688381976272335</v>
      </c>
      <c r="Q8" s="470">
        <v>0.28215434209220924</v>
      </c>
      <c r="R8" s="470">
        <v>0.31985016923856746</v>
      </c>
      <c r="S8" s="477">
        <v>0.48076514596910302</v>
      </c>
      <c r="T8" s="504">
        <v>0.50694718187555587</v>
      </c>
      <c r="U8" s="470">
        <v>0.55520161609716678</v>
      </c>
      <c r="V8" s="470">
        <v>0.59209153988533281</v>
      </c>
      <c r="W8" s="470">
        <v>0.63398086918973839</v>
      </c>
      <c r="X8" s="470">
        <v>0.71200248217939455</v>
      </c>
      <c r="Y8" s="470">
        <v>0.84078714847935476</v>
      </c>
      <c r="Z8" s="470">
        <v>0.95328117476239438</v>
      </c>
      <c r="AA8" s="470">
        <v>0.99026210596302855</v>
      </c>
      <c r="AB8" s="470">
        <v>0.99026210596302855</v>
      </c>
      <c r="AC8" s="470">
        <v>0.99026210596302855</v>
      </c>
      <c r="AD8" s="477">
        <v>0.99999999979558662</v>
      </c>
      <c r="AE8" s="418"/>
    </row>
    <row r="9" spans="2:31" s="466" customFormat="1" x14ac:dyDescent="0.3">
      <c r="B9" s="464"/>
      <c r="C9" s="475" t="s">
        <v>368</v>
      </c>
      <c r="D9" s="476">
        <v>0</v>
      </c>
      <c r="E9" s="476">
        <v>0</v>
      </c>
      <c r="F9" s="476">
        <v>0</v>
      </c>
      <c r="G9" s="476">
        <v>0</v>
      </c>
      <c r="H9" s="476">
        <v>5.2809498078274154E-2</v>
      </c>
      <c r="I9" s="476">
        <v>0.14919735742781903</v>
      </c>
      <c r="J9" s="476">
        <v>0.15312091891987545</v>
      </c>
      <c r="K9" s="476">
        <v>0.16573505270414232</v>
      </c>
      <c r="L9" s="476">
        <v>0.17442562499635275</v>
      </c>
      <c r="M9" s="476">
        <v>0.21253550444554886</v>
      </c>
      <c r="N9" s="476">
        <v>0.24734728170969833</v>
      </c>
      <c r="O9" s="476">
        <v>0.24734728170969833</v>
      </c>
      <c r="P9" s="476">
        <v>0.34897190044363469</v>
      </c>
      <c r="Q9" s="476">
        <v>0.37297060090098427</v>
      </c>
      <c r="R9" s="476">
        <v>0.37297060090098427</v>
      </c>
      <c r="S9" s="513">
        <v>0.37297060090098427</v>
      </c>
      <c r="T9" s="505">
        <v>0.37297060090098427</v>
      </c>
      <c r="U9" s="476">
        <v>0.39913338853755648</v>
      </c>
      <c r="V9" s="476">
        <v>0.39913338853755648</v>
      </c>
      <c r="W9" s="476">
        <v>0.42410893026619045</v>
      </c>
      <c r="X9" s="476">
        <v>0.42410893026619045</v>
      </c>
      <c r="Y9" s="476">
        <v>0.42410893026619045</v>
      </c>
      <c r="Z9" s="476">
        <v>0.56811449538110748</v>
      </c>
      <c r="AA9" s="476">
        <v>0.58591800095210544</v>
      </c>
      <c r="AB9" s="476">
        <v>0.64427039528157848</v>
      </c>
      <c r="AC9" s="476">
        <v>0.71885260963711994</v>
      </c>
      <c r="AD9" s="467"/>
      <c r="AE9" s="468"/>
    </row>
    <row r="10" spans="2:31" x14ac:dyDescent="0.3">
      <c r="B10" s="412"/>
      <c r="C10" s="388" t="s">
        <v>382</v>
      </c>
      <c r="D10" s="387">
        <f>($C$6*D7)/1000</f>
        <v>0</v>
      </c>
      <c r="E10" s="387">
        <f t="shared" ref="E10:AD10" si="1">($C$6*E7)/1000</f>
        <v>0</v>
      </c>
      <c r="F10" s="387">
        <f t="shared" si="1"/>
        <v>29511.892470460807</v>
      </c>
      <c r="G10" s="387">
        <f t="shared" si="1"/>
        <v>69143.582638903434</v>
      </c>
      <c r="H10" s="387">
        <f t="shared" si="1"/>
        <v>113731.42397210652</v>
      </c>
      <c r="I10" s="387">
        <f t="shared" si="1"/>
        <v>118930.81704282423</v>
      </c>
      <c r="J10" s="387">
        <f t="shared" si="1"/>
        <v>119260.93723779044</v>
      </c>
      <c r="K10" s="387">
        <f t="shared" si="1"/>
        <v>129010.76307112376</v>
      </c>
      <c r="L10" s="387">
        <f t="shared" si="1"/>
        <v>142440.01223779045</v>
      </c>
      <c r="M10" s="387">
        <f t="shared" si="1"/>
        <v>144163.06524061403</v>
      </c>
      <c r="N10" s="387">
        <f t="shared" si="1"/>
        <v>198763.44317677099</v>
      </c>
      <c r="O10" s="387">
        <f t="shared" si="1"/>
        <v>294570.55741716333</v>
      </c>
      <c r="P10" s="387">
        <f t="shared" si="1"/>
        <v>357347.46117039846</v>
      </c>
      <c r="Q10" s="387">
        <f t="shared" si="1"/>
        <v>396053.38917718589</v>
      </c>
      <c r="R10" s="387">
        <f t="shared" si="1"/>
        <v>432938.55899910966</v>
      </c>
      <c r="S10" s="389">
        <f t="shared" si="1"/>
        <v>471708.25737444055</v>
      </c>
      <c r="T10" s="506">
        <f t="shared" si="1"/>
        <v>507831.95718949236</v>
      </c>
      <c r="U10" s="387">
        <f t="shared" si="1"/>
        <v>610122.54780243686</v>
      </c>
      <c r="V10" s="387">
        <f t="shared" si="1"/>
        <v>632384.49021382444</v>
      </c>
      <c r="W10" s="387">
        <f t="shared" si="1"/>
        <v>649099.76427277981</v>
      </c>
      <c r="X10" s="387">
        <f t="shared" si="1"/>
        <v>656958.12543497526</v>
      </c>
      <c r="Y10" s="387">
        <f t="shared" si="1"/>
        <v>663363.7130073196</v>
      </c>
      <c r="Z10" s="387">
        <f t="shared" si="1"/>
        <v>677089.97209091426</v>
      </c>
      <c r="AA10" s="387">
        <f t="shared" si="1"/>
        <v>677089.97209091426</v>
      </c>
      <c r="AB10" s="387">
        <f t="shared" si="1"/>
        <v>677089.97209091426</v>
      </c>
      <c r="AC10" s="387">
        <f t="shared" si="1"/>
        <v>680419.10597557353</v>
      </c>
      <c r="AD10" s="389">
        <f t="shared" si="1"/>
        <v>683748.23986023269</v>
      </c>
      <c r="AE10" s="419"/>
    </row>
    <row r="11" spans="2:31" s="466" customFormat="1" x14ac:dyDescent="0.3">
      <c r="B11" s="464"/>
      <c r="C11" s="469" t="s">
        <v>383</v>
      </c>
      <c r="D11" s="471">
        <f>($C$6*D8)/1000</f>
        <v>0</v>
      </c>
      <c r="E11" s="471">
        <f t="shared" ref="E11:AD11" si="2">($C$6*E8)/1000</f>
        <v>0</v>
      </c>
      <c r="F11" s="471">
        <f t="shared" si="2"/>
        <v>29511.892470460807</v>
      </c>
      <c r="G11" s="471">
        <f t="shared" si="2"/>
        <v>69143.582638903434</v>
      </c>
      <c r="H11" s="471">
        <f t="shared" si="2"/>
        <v>113731.42397210652</v>
      </c>
      <c r="I11" s="471">
        <f t="shared" si="2"/>
        <v>118930.81704282423</v>
      </c>
      <c r="J11" s="471">
        <f t="shared" si="2"/>
        <v>119260.93723779044</v>
      </c>
      <c r="K11" s="471">
        <f t="shared" si="2"/>
        <v>123919.34249607964</v>
      </c>
      <c r="L11" s="471">
        <f t="shared" si="2"/>
        <v>134421.44309875448</v>
      </c>
      <c r="M11" s="471">
        <f t="shared" si="2"/>
        <v>134421.44309875448</v>
      </c>
      <c r="N11" s="471">
        <f t="shared" si="2"/>
        <v>137504.84352299687</v>
      </c>
      <c r="O11" s="471">
        <f t="shared" si="2"/>
        <v>148296.7450078454</v>
      </c>
      <c r="P11" s="471">
        <f t="shared" si="2"/>
        <v>161968.89484723931</v>
      </c>
      <c r="Q11" s="471">
        <f t="shared" si="2"/>
        <v>192922.53481390598</v>
      </c>
      <c r="R11" s="471">
        <f t="shared" si="2"/>
        <v>218696.99028057265</v>
      </c>
      <c r="S11" s="487">
        <f t="shared" si="2"/>
        <v>328722.32240971725</v>
      </c>
      <c r="T11" s="507">
        <f t="shared" si="2"/>
        <v>346624.24338037119</v>
      </c>
      <c r="U11" s="471">
        <f t="shared" si="2"/>
        <v>379618.12785159342</v>
      </c>
      <c r="V11" s="471">
        <f t="shared" si="2"/>
        <v>404841.54831548611</v>
      </c>
      <c r="W11" s="471">
        <f t="shared" si="2"/>
        <v>433483.3035021539</v>
      </c>
      <c r="X11" s="471">
        <f t="shared" si="2"/>
        <v>486830.44406579237</v>
      </c>
      <c r="Y11" s="471">
        <f t="shared" si="2"/>
        <v>574886.73298737756</v>
      </c>
      <c r="Z11" s="471">
        <f t="shared" si="2"/>
        <v>651804.32546891947</v>
      </c>
      <c r="AA11" s="471">
        <f t="shared" si="2"/>
        <v>677089.97209091426</v>
      </c>
      <c r="AB11" s="471">
        <f t="shared" si="2"/>
        <v>677089.97209091426</v>
      </c>
      <c r="AC11" s="471">
        <f t="shared" si="2"/>
        <v>677089.97209091426</v>
      </c>
      <c r="AD11" s="487">
        <f t="shared" si="2"/>
        <v>683748.23986023269</v>
      </c>
      <c r="AE11" s="465"/>
    </row>
    <row r="12" spans="2:31" s="466" customFormat="1" ht="14.4" thickBot="1" x14ac:dyDescent="0.35">
      <c r="B12" s="464"/>
      <c r="C12" s="488" t="s">
        <v>370</v>
      </c>
      <c r="D12" s="489">
        <f>($C$6*D9)/1000</f>
        <v>0</v>
      </c>
      <c r="E12" s="489">
        <f t="shared" ref="E12:P12" si="3">($C$6*E9)/1000</f>
        <v>0</v>
      </c>
      <c r="F12" s="489">
        <f t="shared" si="3"/>
        <v>0</v>
      </c>
      <c r="G12" s="489">
        <f t="shared" si="3"/>
        <v>0</v>
      </c>
      <c r="H12" s="489">
        <f t="shared" si="3"/>
        <v>36108.401366303333</v>
      </c>
      <c r="I12" s="489">
        <f t="shared" si="3"/>
        <v>102013.4305539222</v>
      </c>
      <c r="J12" s="489">
        <f t="shared" si="3"/>
        <v>104696.15881864753</v>
      </c>
      <c r="K12" s="489">
        <f t="shared" si="3"/>
        <v>113321.05059276456</v>
      </c>
      <c r="L12" s="489">
        <f t="shared" si="3"/>
        <v>119263.21410215621</v>
      </c>
      <c r="M12" s="489">
        <f t="shared" si="3"/>
        <v>145320.77710215622</v>
      </c>
      <c r="N12" s="489">
        <f t="shared" si="3"/>
        <v>169123.26853779043</v>
      </c>
      <c r="O12" s="489">
        <f t="shared" si="3"/>
        <v>169123.26853779043</v>
      </c>
      <c r="P12" s="489">
        <f t="shared" si="3"/>
        <v>238608.92273779045</v>
      </c>
      <c r="Q12" s="489">
        <f t="shared" ref="Q12:R12" si="4">($C$6*Q9)/1000</f>
        <v>255017.99193779042</v>
      </c>
      <c r="R12" s="489">
        <f t="shared" si="4"/>
        <v>255017.99193779042</v>
      </c>
      <c r="S12" s="514">
        <f t="shared" ref="S12:T12" si="5">($C$6*S9)/1000</f>
        <v>255017.99193779042</v>
      </c>
      <c r="T12" s="508">
        <f t="shared" si="5"/>
        <v>255017.99193779042</v>
      </c>
      <c r="U12" s="489">
        <f t="shared" ref="U12:V12" si="6">($C$6*U9)/1000</f>
        <v>272906.75193779037</v>
      </c>
      <c r="V12" s="489">
        <f t="shared" si="6"/>
        <v>272906.75193779037</v>
      </c>
      <c r="W12" s="489">
        <f t="shared" ref="W12:X12" si="7">($C$6*W9)/1000</f>
        <v>289983.73463779042</v>
      </c>
      <c r="X12" s="489">
        <f t="shared" si="7"/>
        <v>289983.73463779042</v>
      </c>
      <c r="Y12" s="489">
        <f t="shared" ref="Y12:Z12" si="8">($C$6*Y9)/1000</f>
        <v>289983.73463779042</v>
      </c>
      <c r="Z12" s="489">
        <f t="shared" si="8"/>
        <v>388447.28633532033</v>
      </c>
      <c r="AA12" s="489">
        <f t="shared" ref="AA12:AB12" si="9">($C$6*AA9)/1000</f>
        <v>400620.40193532046</v>
      </c>
      <c r="AB12" s="489">
        <f t="shared" si="9"/>
        <v>440518.74885788356</v>
      </c>
      <c r="AC12" s="489">
        <f t="shared" ref="AC12" si="10">($C$6*AC9)/1000</f>
        <v>491514.20665878779</v>
      </c>
      <c r="AD12" s="490"/>
      <c r="AE12" s="465"/>
    </row>
    <row r="13" spans="2:31" x14ac:dyDescent="0.3">
      <c r="B13" s="412"/>
      <c r="C13" s="397" t="s">
        <v>384</v>
      </c>
      <c r="D13" s="398">
        <f>D9-D7</f>
        <v>0</v>
      </c>
      <c r="E13" s="398">
        <f t="shared" ref="E13:G13" si="11">E9-E7</f>
        <v>0</v>
      </c>
      <c r="F13" s="398">
        <f t="shared" si="11"/>
        <v>-4.3161928241981007E-2</v>
      </c>
      <c r="G13" s="398">
        <f t="shared" si="11"/>
        <v>-0.10112432997107743</v>
      </c>
      <c r="H13" s="398">
        <f t="shared" ref="H13:I13" si="12">H9-H7</f>
        <v>-0.11352573661586784</v>
      </c>
      <c r="I13" s="398">
        <f t="shared" si="12"/>
        <v>-2.4742128022007093E-2</v>
      </c>
      <c r="J13" s="398">
        <f t="shared" ref="J13:K13" si="13">J9-J7</f>
        <v>-2.1301376101740155E-2</v>
      </c>
      <c r="K13" s="398">
        <f t="shared" si="13"/>
        <v>-2.2946622105176034E-2</v>
      </c>
      <c r="L13" s="398">
        <f t="shared" ref="L13:M13" si="14">L9-L7</f>
        <v>-3.3896684159120061E-2</v>
      </c>
      <c r="M13" s="398">
        <f t="shared" si="14"/>
        <v>1.6931844117685502E-3</v>
      </c>
      <c r="N13" s="398">
        <f t="shared" ref="N13:P13" si="15">N9-N7</f>
        <v>-4.3349544327866307E-2</v>
      </c>
      <c r="O13" s="398">
        <f t="shared" si="15"/>
        <v>-0.18346999895659388</v>
      </c>
      <c r="P13" s="398">
        <f t="shared" si="15"/>
        <v>-0.17365827286459712</v>
      </c>
      <c r="Q13" s="398">
        <f t="shared" ref="Q13:R13" si="16">Q9-Q7</f>
        <v>-0.20626802233435432</v>
      </c>
      <c r="R13" s="398">
        <f t="shared" si="16"/>
        <v>-0.26021356495384801</v>
      </c>
      <c r="S13" s="399">
        <f t="shared" ref="S13:T13" si="17">S9-S7</f>
        <v>-0.31691528074229508</v>
      </c>
      <c r="T13" s="509">
        <f t="shared" si="17"/>
        <v>-0.36974715320905532</v>
      </c>
      <c r="U13" s="398">
        <f t="shared" ref="U13:V13" si="18">U9-U7</f>
        <v>-0.4931870769636591</v>
      </c>
      <c r="V13" s="398">
        <f t="shared" si="18"/>
        <v>-0.5257457602757909</v>
      </c>
      <c r="W13" s="398">
        <f t="shared" ref="W13:X13" si="19">W9-W7</f>
        <v>-0.52521675176083726</v>
      </c>
      <c r="X13" s="398">
        <f t="shared" si="19"/>
        <v>-0.53670981412279006</v>
      </c>
      <c r="Y13" s="398">
        <f t="shared" ref="Y13:Z13" si="20">Y9-Y7</f>
        <v>-0.54607815644180535</v>
      </c>
      <c r="Z13" s="398">
        <f t="shared" si="20"/>
        <v>-0.42214761058192107</v>
      </c>
      <c r="AA13" s="398">
        <f t="shared" ref="AA13:AB13" si="21">AA9-AA7</f>
        <v>-0.4043441050109231</v>
      </c>
      <c r="AB13" s="398">
        <f t="shared" si="21"/>
        <v>-0.34599171068145007</v>
      </c>
      <c r="AC13" s="398">
        <f t="shared" ref="AC13" si="22">AC9-AC7</f>
        <v>-0.27627844324218764</v>
      </c>
      <c r="AD13" s="399"/>
      <c r="AE13" s="420"/>
    </row>
    <row r="14" spans="2:31" s="463" customFormat="1" x14ac:dyDescent="0.3">
      <c r="B14" s="461"/>
      <c r="C14" s="480" t="s">
        <v>385</v>
      </c>
      <c r="D14" s="478">
        <f>D9-D8</f>
        <v>0</v>
      </c>
      <c r="E14" s="478">
        <f t="shared" ref="E14:S14" si="23">E9-E8</f>
        <v>0</v>
      </c>
      <c r="F14" s="478">
        <f t="shared" si="23"/>
        <v>-4.3161928241981007E-2</v>
      </c>
      <c r="G14" s="478">
        <f t="shared" si="23"/>
        <v>-0.10112432997107743</v>
      </c>
      <c r="H14" s="478">
        <f t="shared" si="23"/>
        <v>-0.11352573661586784</v>
      </c>
      <c r="I14" s="478">
        <f t="shared" si="23"/>
        <v>-2.4742128022007093E-2</v>
      </c>
      <c r="J14" s="478">
        <f t="shared" si="23"/>
        <v>-2.1301376101740155E-2</v>
      </c>
      <c r="K14" s="478">
        <f t="shared" si="23"/>
        <v>-1.5500283998266806E-2</v>
      </c>
      <c r="L14" s="478">
        <f t="shared" si="23"/>
        <v>-2.2169313366858928E-2</v>
      </c>
      <c r="M14" s="478">
        <f t="shared" si="23"/>
        <v>1.5940566082337182E-2</v>
      </c>
      <c r="N14" s="478">
        <f t="shared" si="23"/>
        <v>4.624278815663721E-2</v>
      </c>
      <c r="O14" s="478">
        <f t="shared" si="23"/>
        <v>3.0459344992164128E-2</v>
      </c>
      <c r="P14" s="478">
        <f t="shared" si="23"/>
        <v>0.11208808068091133</v>
      </c>
      <c r="Q14" s="478">
        <f t="shared" si="23"/>
        <v>9.081625880877503E-2</v>
      </c>
      <c r="R14" s="478">
        <f t="shared" si="23"/>
        <v>5.3120431662416812E-2</v>
      </c>
      <c r="S14" s="481">
        <f t="shared" si="23"/>
        <v>-0.10779454506811875</v>
      </c>
      <c r="T14" s="510">
        <f t="shared" ref="T14:U14" si="24">T9-T8</f>
        <v>-0.1339765809745716</v>
      </c>
      <c r="U14" s="478">
        <f t="shared" si="24"/>
        <v>-0.15606822755961031</v>
      </c>
      <c r="V14" s="478">
        <f t="shared" ref="V14:W14" si="25">V9-V8</f>
        <v>-0.19295815134777633</v>
      </c>
      <c r="W14" s="478">
        <f t="shared" si="25"/>
        <v>-0.20987193892354794</v>
      </c>
      <c r="X14" s="478">
        <f t="shared" ref="X14:Y14" si="26">X9-X8</f>
        <v>-0.28789355191320409</v>
      </c>
      <c r="Y14" s="478">
        <f t="shared" si="26"/>
        <v>-0.41667821821316431</v>
      </c>
      <c r="Z14" s="478">
        <f t="shared" ref="Z14:AA14" si="27">Z9-Z8</f>
        <v>-0.3851666793812869</v>
      </c>
      <c r="AA14" s="478">
        <f t="shared" si="27"/>
        <v>-0.4043441050109231</v>
      </c>
      <c r="AB14" s="478">
        <f t="shared" ref="AB14:AC14" si="28">AB9-AB8</f>
        <v>-0.34599171068145007</v>
      </c>
      <c r="AC14" s="478">
        <f t="shared" si="28"/>
        <v>-0.27140949632590861</v>
      </c>
      <c r="AD14" s="481"/>
      <c r="AE14" s="462"/>
    </row>
    <row r="15" spans="2:31" s="463" customFormat="1" x14ac:dyDescent="0.3">
      <c r="B15" s="461"/>
      <c r="C15" s="482" t="s">
        <v>371</v>
      </c>
      <c r="D15" s="479">
        <f>D12-D10</f>
        <v>0</v>
      </c>
      <c r="E15" s="479">
        <f t="shared" ref="E15:S15" si="29">E12-E10</f>
        <v>0</v>
      </c>
      <c r="F15" s="479">
        <f t="shared" si="29"/>
        <v>-29511.892470460807</v>
      </c>
      <c r="G15" s="479">
        <f t="shared" si="29"/>
        <v>-69143.582638903434</v>
      </c>
      <c r="H15" s="479">
        <f t="shared" si="29"/>
        <v>-77623.022605803184</v>
      </c>
      <c r="I15" s="479">
        <f t="shared" si="29"/>
        <v>-16917.386488902033</v>
      </c>
      <c r="J15" s="479">
        <f t="shared" si="29"/>
        <v>-14564.778419142909</v>
      </c>
      <c r="K15" s="479">
        <f t="shared" si="29"/>
        <v>-15689.712478359201</v>
      </c>
      <c r="L15" s="479">
        <f t="shared" si="29"/>
        <v>-23176.798135634235</v>
      </c>
      <c r="M15" s="479">
        <f t="shared" si="29"/>
        <v>1157.7118615421932</v>
      </c>
      <c r="N15" s="479">
        <f t="shared" si="29"/>
        <v>-29640.174638980563</v>
      </c>
      <c r="O15" s="479">
        <f t="shared" si="29"/>
        <v>-125447.28887937291</v>
      </c>
      <c r="P15" s="479">
        <f t="shared" si="29"/>
        <v>-118738.53843260801</v>
      </c>
      <c r="Q15" s="479">
        <f t="shared" si="29"/>
        <v>-141035.39723939548</v>
      </c>
      <c r="R15" s="479">
        <f t="shared" si="29"/>
        <v>-177920.56706131925</v>
      </c>
      <c r="S15" s="483">
        <f t="shared" si="29"/>
        <v>-216690.26543665014</v>
      </c>
      <c r="T15" s="511">
        <f t="shared" ref="T15:U15" si="30">T12-T10</f>
        <v>-252813.96525170194</v>
      </c>
      <c r="U15" s="479">
        <f t="shared" si="30"/>
        <v>-337215.7958646465</v>
      </c>
      <c r="V15" s="479">
        <f t="shared" ref="V15:W15" si="31">V12-V10</f>
        <v>-359477.73827603407</v>
      </c>
      <c r="W15" s="479">
        <f t="shared" si="31"/>
        <v>-359116.02963498939</v>
      </c>
      <c r="X15" s="479">
        <f t="shared" ref="X15:Y15" si="32">X12-X10</f>
        <v>-366974.39079718484</v>
      </c>
      <c r="Y15" s="479">
        <f t="shared" si="32"/>
        <v>-373379.97836952918</v>
      </c>
      <c r="Z15" s="479">
        <f t="shared" ref="Z15:AA15" si="33">Z12-Z10</f>
        <v>-288642.68575559394</v>
      </c>
      <c r="AA15" s="479">
        <f t="shared" si="33"/>
        <v>-276469.5701555938</v>
      </c>
      <c r="AB15" s="479">
        <f t="shared" ref="AB15:AC15" si="34">AB12-AB10</f>
        <v>-236571.2232330307</v>
      </c>
      <c r="AC15" s="479">
        <f t="shared" si="34"/>
        <v>-188904.89931678574</v>
      </c>
      <c r="AD15" s="483"/>
      <c r="AE15" s="462"/>
    </row>
    <row r="16" spans="2:31" s="466" customFormat="1" ht="14.4" thickBot="1" x14ac:dyDescent="0.35">
      <c r="B16" s="464"/>
      <c r="C16" s="484" t="s">
        <v>372</v>
      </c>
      <c r="D16" s="485">
        <f>D12-D11</f>
        <v>0</v>
      </c>
      <c r="E16" s="485">
        <f t="shared" ref="E16:S16" si="35">E12-E11</f>
        <v>0</v>
      </c>
      <c r="F16" s="485">
        <f t="shared" si="35"/>
        <v>-29511.892470460807</v>
      </c>
      <c r="G16" s="485">
        <f t="shared" si="35"/>
        <v>-69143.582638903434</v>
      </c>
      <c r="H16" s="485">
        <f t="shared" si="35"/>
        <v>-77623.022605803184</v>
      </c>
      <c r="I16" s="485">
        <f t="shared" si="35"/>
        <v>-16917.386488902033</v>
      </c>
      <c r="J16" s="485">
        <f t="shared" si="35"/>
        <v>-14564.778419142909</v>
      </c>
      <c r="K16" s="485">
        <f t="shared" si="35"/>
        <v>-10598.291903315083</v>
      </c>
      <c r="L16" s="485">
        <f t="shared" si="35"/>
        <v>-15158.228996598264</v>
      </c>
      <c r="M16" s="485">
        <f t="shared" si="35"/>
        <v>10899.334003401746</v>
      </c>
      <c r="N16" s="485">
        <f t="shared" si="35"/>
        <v>31618.425014793553</v>
      </c>
      <c r="O16" s="485">
        <f t="shared" si="35"/>
        <v>20826.523529945029</v>
      </c>
      <c r="P16" s="485">
        <f t="shared" si="35"/>
        <v>76640.027890551137</v>
      </c>
      <c r="Q16" s="485">
        <f t="shared" si="35"/>
        <v>62095.457123884436</v>
      </c>
      <c r="R16" s="485">
        <f t="shared" si="35"/>
        <v>36321.00165721777</v>
      </c>
      <c r="S16" s="486">
        <f t="shared" si="35"/>
        <v>-73704.330471926834</v>
      </c>
      <c r="T16" s="512">
        <f t="shared" ref="T16:U16" si="36">T12-T11</f>
        <v>-91606.251442580775</v>
      </c>
      <c r="U16" s="485">
        <f t="shared" si="36"/>
        <v>-106711.37591380306</v>
      </c>
      <c r="V16" s="485">
        <f t="shared" ref="V16:W16" si="37">V12-V11</f>
        <v>-131934.79637769575</v>
      </c>
      <c r="W16" s="485">
        <f t="shared" si="37"/>
        <v>-143499.56886436348</v>
      </c>
      <c r="X16" s="485">
        <f t="shared" ref="X16:Y16" si="38">X12-X11</f>
        <v>-196846.70942800195</v>
      </c>
      <c r="Y16" s="485">
        <f t="shared" si="38"/>
        <v>-284902.99834958714</v>
      </c>
      <c r="Z16" s="485">
        <f t="shared" ref="Z16:AA16" si="39">Z12-Z11</f>
        <v>-263357.03913359914</v>
      </c>
      <c r="AA16" s="485">
        <f t="shared" si="39"/>
        <v>-276469.5701555938</v>
      </c>
      <c r="AB16" s="485">
        <f t="shared" ref="AB16:AC16" si="40">AB12-AB11</f>
        <v>-236571.2232330307</v>
      </c>
      <c r="AC16" s="485">
        <f t="shared" si="40"/>
        <v>-185575.76543212647</v>
      </c>
      <c r="AD16" s="486"/>
      <c r="AE16" s="465"/>
    </row>
    <row r="17" spans="2:31" x14ac:dyDescent="0.3">
      <c r="B17" s="412"/>
      <c r="AE17" s="417"/>
    </row>
    <row r="18" spans="2:31" x14ac:dyDescent="0.3">
      <c r="B18" s="412"/>
      <c r="AE18" s="417"/>
    </row>
    <row r="19" spans="2:31" x14ac:dyDescent="0.3">
      <c r="B19" s="412"/>
      <c r="AE19" s="417"/>
    </row>
    <row r="20" spans="2:31" x14ac:dyDescent="0.3">
      <c r="B20" s="412"/>
      <c r="AE20" s="417"/>
    </row>
    <row r="21" spans="2:31" x14ac:dyDescent="0.3">
      <c r="B21" s="412"/>
      <c r="AE21" s="417"/>
    </row>
    <row r="22" spans="2:31" x14ac:dyDescent="0.3">
      <c r="B22" s="412"/>
      <c r="AE22" s="417"/>
    </row>
    <row r="23" spans="2:31" x14ac:dyDescent="0.3">
      <c r="B23" s="412"/>
      <c r="AE23" s="417"/>
    </row>
    <row r="24" spans="2:31" x14ac:dyDescent="0.3">
      <c r="B24" s="412"/>
      <c r="AE24" s="417"/>
    </row>
    <row r="25" spans="2:31" x14ac:dyDescent="0.3">
      <c r="B25" s="412"/>
      <c r="AE25" s="417"/>
    </row>
    <row r="26" spans="2:31" x14ac:dyDescent="0.3">
      <c r="B26" s="412"/>
      <c r="AE26" s="417"/>
    </row>
    <row r="27" spans="2:31" x14ac:dyDescent="0.3">
      <c r="B27" s="412"/>
      <c r="AE27" s="417"/>
    </row>
    <row r="28" spans="2:31" x14ac:dyDescent="0.3">
      <c r="B28" s="412"/>
      <c r="AE28" s="417"/>
    </row>
    <row r="29" spans="2:31" x14ac:dyDescent="0.3">
      <c r="B29" s="412"/>
      <c r="AE29" s="417"/>
    </row>
    <row r="30" spans="2:31" x14ac:dyDescent="0.3">
      <c r="B30" s="412"/>
      <c r="AE30" s="417"/>
    </row>
    <row r="31" spans="2:31" x14ac:dyDescent="0.3">
      <c r="B31" s="412"/>
      <c r="AE31" s="417"/>
    </row>
    <row r="32" spans="2:31" x14ac:dyDescent="0.3">
      <c r="B32" s="412"/>
      <c r="AE32" s="417"/>
    </row>
    <row r="33" spans="2:31" x14ac:dyDescent="0.3">
      <c r="B33" s="412"/>
      <c r="AE33" s="417"/>
    </row>
    <row r="34" spans="2:31" x14ac:dyDescent="0.3">
      <c r="B34" s="412"/>
      <c r="AE34" s="417"/>
    </row>
    <row r="35" spans="2:31" x14ac:dyDescent="0.3">
      <c r="B35" s="412"/>
      <c r="AE35" s="417"/>
    </row>
    <row r="36" spans="2:31" x14ac:dyDescent="0.3">
      <c r="B36" s="412"/>
      <c r="AE36" s="417"/>
    </row>
    <row r="37" spans="2:31" x14ac:dyDescent="0.3">
      <c r="B37" s="412"/>
      <c r="AE37" s="417"/>
    </row>
    <row r="38" spans="2:31" x14ac:dyDescent="0.3">
      <c r="B38" s="412"/>
      <c r="AE38" s="417"/>
    </row>
    <row r="39" spans="2:31" x14ac:dyDescent="0.3">
      <c r="B39" s="412"/>
      <c r="AE39" s="417"/>
    </row>
    <row r="40" spans="2:31" x14ac:dyDescent="0.3">
      <c r="B40" s="412"/>
      <c r="AE40" s="417"/>
    </row>
    <row r="41" spans="2:31" x14ac:dyDescent="0.3">
      <c r="B41" s="412"/>
      <c r="AE41" s="417"/>
    </row>
    <row r="42" spans="2:31" ht="5.25" customHeight="1" x14ac:dyDescent="0.3">
      <c r="B42" s="412"/>
      <c r="AE42" s="417"/>
    </row>
    <row r="43" spans="2:31" x14ac:dyDescent="0.3">
      <c r="B43" s="412"/>
      <c r="AE43" s="417"/>
    </row>
    <row r="44" spans="2:31" x14ac:dyDescent="0.3">
      <c r="B44" s="412"/>
      <c r="AE44" s="417"/>
    </row>
    <row r="45" spans="2:31" x14ac:dyDescent="0.3">
      <c r="B45" s="412"/>
      <c r="AE45" s="417"/>
    </row>
    <row r="46" spans="2:31" x14ac:dyDescent="0.3">
      <c r="B46" s="412"/>
      <c r="K46" s="409"/>
      <c r="AE46" s="417"/>
    </row>
    <row r="47" spans="2:31" ht="14.4" thickBot="1" x14ac:dyDescent="0.35">
      <c r="B47" s="413"/>
      <c r="C47" s="414"/>
      <c r="D47" s="414"/>
      <c r="E47" s="414"/>
      <c r="F47" s="414"/>
      <c r="G47" s="414"/>
      <c r="H47" s="414"/>
      <c r="I47" s="414"/>
      <c r="J47" s="414"/>
      <c r="K47" s="414"/>
      <c r="L47" s="414"/>
      <c r="M47" s="414"/>
      <c r="N47" s="414"/>
      <c r="O47" s="414"/>
      <c r="P47" s="414"/>
      <c r="Q47" s="414"/>
      <c r="R47" s="414"/>
      <c r="S47" s="414"/>
      <c r="T47" s="414"/>
      <c r="U47" s="414"/>
      <c r="V47" s="414"/>
      <c r="W47" s="414"/>
      <c r="X47" s="414"/>
      <c r="Y47" s="414"/>
      <c r="Z47" s="414"/>
      <c r="AA47" s="414"/>
      <c r="AB47" s="414"/>
      <c r="AC47" s="414"/>
      <c r="AD47" s="414"/>
      <c r="AE47" s="421"/>
    </row>
  </sheetData>
  <mergeCells count="1">
    <mergeCell ref="C3:AD3"/>
  </mergeCells>
  <phoneticPr fontId="32" type="noConversion"/>
  <conditionalFormatting sqref="D14:AE14 D16:AE16">
    <cfRule type="cellIs" dxfId="0" priority="1" operator="lessThan">
      <formula>0</formula>
    </cfRule>
  </conditionalFormatting>
  <printOptions horizontalCentered="1" verticalCentered="1"/>
  <pageMargins left="0.39370078740157483" right="0.39370078740157483" top="0.39370078740157483" bottom="0.39370078740157483" header="0.31496062992125984" footer="0.31496062992125984"/>
  <pageSetup paperSize="9" scale="50"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89B429-E582-4748-95A8-7EC07991BD19}">
  <sheetPr>
    <tabColor rgb="FFFFFF00"/>
    <pageSetUpPr fitToPage="1"/>
  </sheetPr>
  <dimension ref="B2:AD42"/>
  <sheetViews>
    <sheetView view="pageBreakPreview" topLeftCell="A10" zoomScale="85" zoomScaleNormal="85" zoomScaleSheetLayoutView="85" workbookViewId="0">
      <selection activeCell="N8" sqref="N8"/>
    </sheetView>
  </sheetViews>
  <sheetFormatPr baseColWidth="10" defaultRowHeight="15.6" x14ac:dyDescent="0.3"/>
  <cols>
    <col min="1" max="1" width="2.59765625" customWidth="1"/>
    <col min="2" max="2" width="7.69921875" customWidth="1"/>
    <col min="3" max="3" width="67.09765625" customWidth="1"/>
    <col min="4" max="4" width="8.3984375" customWidth="1"/>
    <col min="5" max="5" width="5.8984375" customWidth="1"/>
    <col min="6" max="6" width="10.09765625" customWidth="1"/>
    <col min="7" max="7" width="20.69921875" style="80" customWidth="1"/>
    <col min="8" max="11" width="12.8984375" style="80" customWidth="1"/>
    <col min="12" max="12" width="3.19921875" style="80" customWidth="1"/>
    <col min="13" max="13" width="15" style="324" customWidth="1"/>
    <col min="14" max="14" width="8" style="80" customWidth="1"/>
    <col min="15" max="15" width="8.5" style="80" customWidth="1"/>
    <col min="16" max="16" width="20.69921875" style="80" hidden="1" customWidth="1"/>
    <col min="17" max="17" width="1.69921875" style="81" customWidth="1"/>
    <col min="18" max="18" width="6.09765625" style="80" customWidth="1"/>
    <col min="19" max="19" width="1.69921875" customWidth="1"/>
    <col min="20" max="25" width="14.5" customWidth="1"/>
    <col min="26" max="26" width="18.69921875" customWidth="1"/>
    <col min="27" max="27" width="1.09765625" customWidth="1"/>
    <col min="28" max="28" width="14.8984375" customWidth="1"/>
    <col min="30" max="30" width="15.3984375" bestFit="1" customWidth="1"/>
  </cols>
  <sheetData>
    <row r="2" spans="2:28" s="1" customFormat="1" ht="16.2" thickBot="1" x14ac:dyDescent="0.35">
      <c r="B2" s="1">
        <v>1</v>
      </c>
      <c r="C2" s="1">
        <v>2</v>
      </c>
      <c r="D2" s="1">
        <v>3</v>
      </c>
      <c r="E2" s="1">
        <v>4</v>
      </c>
      <c r="F2" s="1">
        <v>5</v>
      </c>
      <c r="G2" s="1">
        <v>6</v>
      </c>
      <c r="M2" s="320"/>
    </row>
    <row r="3" spans="2:28" ht="39" customHeight="1" thickBot="1" x14ac:dyDescent="0.35">
      <c r="C3" s="528" t="s">
        <v>366</v>
      </c>
      <c r="D3" s="529"/>
      <c r="E3" s="529"/>
      <c r="F3" s="529"/>
      <c r="G3" s="530"/>
      <c r="H3" s="528" t="s">
        <v>367</v>
      </c>
      <c r="I3" s="530"/>
      <c r="J3" s="528" t="s">
        <v>365</v>
      </c>
      <c r="K3" s="530"/>
      <c r="L3" s="422"/>
      <c r="M3" s="220"/>
      <c r="N3" s="221"/>
      <c r="O3" s="222"/>
      <c r="P3" s="255"/>
      <c r="Q3" s="2"/>
      <c r="R3" s="3"/>
      <c r="T3" s="528" t="s">
        <v>1</v>
      </c>
      <c r="U3" s="529"/>
      <c r="V3" s="529"/>
      <c r="W3" s="529"/>
      <c r="X3" s="529"/>
      <c r="Y3" s="529"/>
      <c r="Z3" s="530"/>
    </row>
    <row r="4" spans="2:28" ht="28.2" thickBot="1" x14ac:dyDescent="0.35">
      <c r="C4" s="8" t="s">
        <v>2</v>
      </c>
      <c r="D4" s="9" t="s">
        <v>3</v>
      </c>
      <c r="E4" s="9" t="s">
        <v>4</v>
      </c>
      <c r="F4" s="9" t="s">
        <v>5</v>
      </c>
      <c r="G4" s="315" t="s">
        <v>6</v>
      </c>
      <c r="H4" s="314" t="s">
        <v>363</v>
      </c>
      <c r="I4" s="315" t="s">
        <v>364</v>
      </c>
      <c r="J4" s="314" t="s">
        <v>363</v>
      </c>
      <c r="K4" s="315" t="s">
        <v>364</v>
      </c>
      <c r="L4" s="256"/>
      <c r="M4" s="314" t="s">
        <v>298</v>
      </c>
      <c r="N4" s="9" t="s">
        <v>3</v>
      </c>
      <c r="O4" s="315" t="s">
        <v>299</v>
      </c>
      <c r="P4" s="256"/>
      <c r="Q4" s="6"/>
      <c r="R4" s="7" t="s">
        <v>3</v>
      </c>
      <c r="T4" s="8" t="s">
        <v>7</v>
      </c>
      <c r="U4" s="9" t="s">
        <v>8</v>
      </c>
      <c r="V4" s="9" t="s">
        <v>9</v>
      </c>
      <c r="W4" s="9" t="s">
        <v>10</v>
      </c>
      <c r="X4" s="9" t="s">
        <v>11</v>
      </c>
      <c r="Y4" s="9" t="s">
        <v>12</v>
      </c>
      <c r="Z4" s="10" t="s">
        <v>13</v>
      </c>
      <c r="AB4" s="11" t="s">
        <v>14</v>
      </c>
    </row>
    <row r="5" spans="2:28" x14ac:dyDescent="0.3">
      <c r="B5" s="3" t="s">
        <v>15</v>
      </c>
      <c r="C5" s="439" t="s">
        <v>16</v>
      </c>
      <c r="D5" s="426">
        <f>SUM(D6:D12)</f>
        <v>0.46345870429963798</v>
      </c>
      <c r="E5" s="427"/>
      <c r="F5" s="427"/>
      <c r="G5" s="451">
        <f>SUM(G6:G12)</f>
        <v>266293339</v>
      </c>
      <c r="H5" s="448"/>
      <c r="I5" s="451">
        <f>SUM(I6:I12)</f>
        <v>214300835.37615508</v>
      </c>
      <c r="J5" s="448"/>
      <c r="K5" s="451">
        <f>SUM(K6:K12)</f>
        <v>214300835.37615508</v>
      </c>
      <c r="L5" s="257"/>
      <c r="M5" s="17">
        <f>SUM(M6:M12)</f>
        <v>316889075</v>
      </c>
      <c r="N5" s="18"/>
      <c r="O5" s="19"/>
      <c r="P5" s="257"/>
      <c r="Q5" s="15"/>
      <c r="R5" s="16"/>
      <c r="T5" s="17">
        <f t="shared" ref="T5:Z5" si="0">SUM(T6:T12)</f>
        <v>134709219.5</v>
      </c>
      <c r="U5" s="18">
        <f t="shared" si="0"/>
        <v>131584119.5</v>
      </c>
      <c r="V5" s="18">
        <f t="shared" si="0"/>
        <v>0</v>
      </c>
      <c r="W5" s="18">
        <f t="shared" si="0"/>
        <v>0</v>
      </c>
      <c r="X5" s="18">
        <f t="shared" si="0"/>
        <v>0</v>
      </c>
      <c r="Y5" s="18">
        <f t="shared" si="0"/>
        <v>0</v>
      </c>
      <c r="Z5" s="19">
        <f t="shared" si="0"/>
        <v>266293339</v>
      </c>
      <c r="AB5" s="16"/>
    </row>
    <row r="6" spans="2:28" x14ac:dyDescent="0.3">
      <c r="B6" s="20">
        <v>1.01</v>
      </c>
      <c r="C6" s="440" t="s">
        <v>17</v>
      </c>
      <c r="D6" s="428">
        <f>(G6)/$G$37</f>
        <v>3.3796670025262855E-2</v>
      </c>
      <c r="E6" s="429" t="s">
        <v>18</v>
      </c>
      <c r="F6" s="429">
        <v>1</v>
      </c>
      <c r="G6" s="452">
        <v>19418835</v>
      </c>
      <c r="H6" s="449">
        <v>3.3796670025262855E-2</v>
      </c>
      <c r="I6" s="452">
        <f>H6*$G$37</f>
        <v>19418835</v>
      </c>
      <c r="J6" s="449">
        <f>H6</f>
        <v>3.3796670025262855E-2</v>
      </c>
      <c r="K6" s="452">
        <f>J6*$G$37</f>
        <v>19418835</v>
      </c>
      <c r="L6" s="258"/>
      <c r="M6" s="321">
        <f t="shared" ref="M6:M12" si="1">ROUND((G6*1.19),0)</f>
        <v>23108414</v>
      </c>
      <c r="N6" s="313">
        <f>M6/$M$37</f>
        <v>3.3796670540607171E-2</v>
      </c>
      <c r="O6" s="316">
        <f t="shared" ref="O6:O12" si="2">+D6-N6</f>
        <v>-5.1534431583233342E-10</v>
      </c>
      <c r="P6" s="258"/>
      <c r="Q6" s="24"/>
      <c r="R6" s="25"/>
      <c r="T6" s="26">
        <f>$G6*0.5</f>
        <v>9709417.5</v>
      </c>
      <c r="U6" s="27">
        <f>$G6*0.5</f>
        <v>9709417.5</v>
      </c>
      <c r="V6" s="27"/>
      <c r="W6" s="27"/>
      <c r="X6" s="27"/>
      <c r="Y6" s="27"/>
      <c r="Z6" s="28">
        <f>SUM(T6:Y6)</f>
        <v>19418835</v>
      </c>
      <c r="AB6" s="29">
        <f t="shared" ref="AB6:AB36" si="3">+G6-Z6</f>
        <v>0</v>
      </c>
    </row>
    <row r="7" spans="2:28" x14ac:dyDescent="0.3">
      <c r="B7" s="20">
        <v>1.02</v>
      </c>
      <c r="C7" s="440" t="s">
        <v>19</v>
      </c>
      <c r="D7" s="428">
        <f t="shared" ref="D7:D12" si="4">(G7)/$G$37</f>
        <v>3.3796670025262855E-2</v>
      </c>
      <c r="E7" s="429" t="s">
        <v>18</v>
      </c>
      <c r="F7" s="429">
        <v>1</v>
      </c>
      <c r="G7" s="452">
        <v>19418835</v>
      </c>
      <c r="H7" s="449">
        <v>3.3796670025262855E-2</v>
      </c>
      <c r="I7" s="452">
        <f t="shared" ref="I7:K12" si="5">H7*$G$37</f>
        <v>19418835</v>
      </c>
      <c r="J7" s="449">
        <f t="shared" ref="J7:J12" si="6">H7</f>
        <v>3.3796670025262855E-2</v>
      </c>
      <c r="K7" s="452">
        <f t="shared" si="5"/>
        <v>19418835</v>
      </c>
      <c r="L7" s="258"/>
      <c r="M7" s="321">
        <f t="shared" si="1"/>
        <v>23108414</v>
      </c>
      <c r="N7" s="313">
        <f t="shared" ref="N7:N12" si="7">M7/$M$37</f>
        <v>3.3796670540607171E-2</v>
      </c>
      <c r="O7" s="316">
        <f t="shared" si="2"/>
        <v>-5.1534431583233342E-10</v>
      </c>
      <c r="P7" s="258"/>
      <c r="Q7" s="24"/>
      <c r="R7" s="29"/>
      <c r="T7" s="26">
        <f t="shared" ref="T7:U12" si="8">$G7*0.5</f>
        <v>9709417.5</v>
      </c>
      <c r="U7" s="27">
        <f t="shared" si="8"/>
        <v>9709417.5</v>
      </c>
      <c r="V7" s="27"/>
      <c r="W7" s="27"/>
      <c r="X7" s="27"/>
      <c r="Y7" s="27"/>
      <c r="Z7" s="28">
        <f t="shared" ref="Z7:Z12" si="9">SUM(T7:Y7)</f>
        <v>19418835</v>
      </c>
      <c r="AB7" s="29">
        <f t="shared" si="3"/>
        <v>0</v>
      </c>
    </row>
    <row r="8" spans="2:28" x14ac:dyDescent="0.3">
      <c r="B8" s="20">
        <v>1.03</v>
      </c>
      <c r="C8" s="440" t="s">
        <v>20</v>
      </c>
      <c r="D8" s="428">
        <f t="shared" si="4"/>
        <v>5.4389448953013377E-3</v>
      </c>
      <c r="E8" s="429" t="s">
        <v>18</v>
      </c>
      <c r="F8" s="429">
        <v>1</v>
      </c>
      <c r="G8" s="452">
        <v>3125100</v>
      </c>
      <c r="H8" s="449">
        <v>5.4389448953013377E-3</v>
      </c>
      <c r="I8" s="452">
        <f t="shared" si="5"/>
        <v>3125100</v>
      </c>
      <c r="J8" s="449">
        <f t="shared" si="6"/>
        <v>5.4389448953013377E-3</v>
      </c>
      <c r="K8" s="452">
        <f t="shared" si="5"/>
        <v>3125100</v>
      </c>
      <c r="L8" s="258"/>
      <c r="M8" s="321">
        <f t="shared" si="1"/>
        <v>3718869</v>
      </c>
      <c r="N8" s="313">
        <f t="shared" si="7"/>
        <v>5.4389448958581596E-3</v>
      </c>
      <c r="O8" s="316">
        <f t="shared" si="2"/>
        <v>-5.568219496598914E-13</v>
      </c>
      <c r="P8" s="258"/>
      <c r="Q8" s="24"/>
      <c r="R8" s="29"/>
      <c r="T8" s="26">
        <f>$G8*1</f>
        <v>3125100</v>
      </c>
      <c r="U8" s="27"/>
      <c r="V8" s="27"/>
      <c r="W8" s="27"/>
      <c r="X8" s="27"/>
      <c r="Y8" s="27"/>
      <c r="Z8" s="28">
        <f t="shared" si="9"/>
        <v>3125100</v>
      </c>
      <c r="AB8" s="29">
        <f t="shared" si="3"/>
        <v>0</v>
      </c>
    </row>
    <row r="9" spans="2:28" x14ac:dyDescent="0.3">
      <c r="B9" s="20">
        <v>1.04</v>
      </c>
      <c r="C9" s="440" t="s">
        <v>21</v>
      </c>
      <c r="D9" s="428">
        <f t="shared" si="4"/>
        <v>3.3796670025262855E-2</v>
      </c>
      <c r="E9" s="429" t="s">
        <v>18</v>
      </c>
      <c r="F9" s="429">
        <v>1</v>
      </c>
      <c r="G9" s="452">
        <v>19418835</v>
      </c>
      <c r="H9" s="449">
        <v>3.3796670025262855E-2</v>
      </c>
      <c r="I9" s="452">
        <f t="shared" si="5"/>
        <v>19418835</v>
      </c>
      <c r="J9" s="449">
        <f t="shared" si="6"/>
        <v>3.3796670025262855E-2</v>
      </c>
      <c r="K9" s="452">
        <f t="shared" si="5"/>
        <v>19418835</v>
      </c>
      <c r="L9" s="258"/>
      <c r="M9" s="321">
        <f t="shared" si="1"/>
        <v>23108414</v>
      </c>
      <c r="N9" s="313">
        <f t="shared" si="7"/>
        <v>3.3796670540607171E-2</v>
      </c>
      <c r="O9" s="316">
        <f t="shared" si="2"/>
        <v>-5.1534431583233342E-10</v>
      </c>
      <c r="P9" s="258"/>
      <c r="Q9" s="24"/>
      <c r="R9" s="29"/>
      <c r="T9" s="26">
        <f t="shared" si="8"/>
        <v>9709417.5</v>
      </c>
      <c r="U9" s="27">
        <f t="shared" si="8"/>
        <v>9709417.5</v>
      </c>
      <c r="V9" s="27"/>
      <c r="W9" s="27"/>
      <c r="X9" s="27"/>
      <c r="Y9" s="27"/>
      <c r="Z9" s="28">
        <f t="shared" si="9"/>
        <v>19418835</v>
      </c>
      <c r="AB9" s="29">
        <f t="shared" si="3"/>
        <v>0</v>
      </c>
    </row>
    <row r="10" spans="2:28" x14ac:dyDescent="0.3">
      <c r="B10" s="20">
        <v>1.05</v>
      </c>
      <c r="C10" s="440" t="s">
        <v>22</v>
      </c>
      <c r="D10" s="428">
        <f t="shared" si="4"/>
        <v>0.28903640927802232</v>
      </c>
      <c r="E10" s="429" t="s">
        <v>18</v>
      </c>
      <c r="F10" s="429">
        <v>1</v>
      </c>
      <c r="G10" s="452">
        <v>166074064</v>
      </c>
      <c r="H10" s="449">
        <v>0.19854830900000001</v>
      </c>
      <c r="I10" s="452">
        <f t="shared" si="5"/>
        <v>114081560.37615508</v>
      </c>
      <c r="J10" s="449">
        <f t="shared" si="6"/>
        <v>0.19854830900000001</v>
      </c>
      <c r="K10" s="452">
        <f t="shared" si="5"/>
        <v>114081560.37615508</v>
      </c>
      <c r="L10" s="258"/>
      <c r="M10" s="322">
        <f t="shared" si="1"/>
        <v>197628136</v>
      </c>
      <c r="N10" s="313">
        <f t="shared" si="7"/>
        <v>0.28903640907360872</v>
      </c>
      <c r="O10" s="316">
        <f t="shared" si="2"/>
        <v>2.0441359716016905E-10</v>
      </c>
      <c r="P10" s="258"/>
      <c r="Q10" s="24"/>
      <c r="R10" s="29"/>
      <c r="T10" s="26">
        <f t="shared" si="8"/>
        <v>83037032</v>
      </c>
      <c r="U10" s="27">
        <f t="shared" si="8"/>
        <v>83037032</v>
      </c>
      <c r="V10" s="27"/>
      <c r="W10" s="27"/>
      <c r="X10" s="27"/>
      <c r="Y10" s="27"/>
      <c r="Z10" s="28">
        <f t="shared" si="9"/>
        <v>166074064</v>
      </c>
      <c r="AB10" s="29">
        <f t="shared" si="3"/>
        <v>0</v>
      </c>
    </row>
    <row r="11" spans="2:28" x14ac:dyDescent="0.3">
      <c r="B11" s="20">
        <v>1.06</v>
      </c>
      <c r="C11" s="440" t="s">
        <v>23</v>
      </c>
      <c r="D11" s="428">
        <f t="shared" si="4"/>
        <v>3.3796670025262855E-2</v>
      </c>
      <c r="E11" s="429" t="s">
        <v>18</v>
      </c>
      <c r="F11" s="429">
        <v>1</v>
      </c>
      <c r="G11" s="452">
        <v>19418835</v>
      </c>
      <c r="H11" s="449">
        <v>3.3796670025262855E-2</v>
      </c>
      <c r="I11" s="452">
        <f t="shared" si="5"/>
        <v>19418835</v>
      </c>
      <c r="J11" s="449">
        <f t="shared" si="6"/>
        <v>3.3796670025262855E-2</v>
      </c>
      <c r="K11" s="452">
        <f t="shared" si="5"/>
        <v>19418835</v>
      </c>
      <c r="L11" s="258"/>
      <c r="M11" s="321">
        <f t="shared" si="1"/>
        <v>23108414</v>
      </c>
      <c r="N11" s="313">
        <f t="shared" si="7"/>
        <v>3.3796670540607171E-2</v>
      </c>
      <c r="O11" s="316">
        <f t="shared" si="2"/>
        <v>-5.1534431583233342E-10</v>
      </c>
      <c r="P11" s="258"/>
      <c r="Q11" s="24"/>
      <c r="R11" s="29"/>
      <c r="T11" s="26">
        <f t="shared" si="8"/>
        <v>9709417.5</v>
      </c>
      <c r="U11" s="27">
        <f t="shared" si="8"/>
        <v>9709417.5</v>
      </c>
      <c r="V11" s="27"/>
      <c r="W11" s="27"/>
      <c r="X11" s="27"/>
      <c r="Y11" s="27"/>
      <c r="Z11" s="28">
        <f t="shared" si="9"/>
        <v>19418835</v>
      </c>
      <c r="AB11" s="29">
        <f t="shared" si="3"/>
        <v>0</v>
      </c>
    </row>
    <row r="12" spans="2:28" x14ac:dyDescent="0.3">
      <c r="B12" s="20">
        <v>1.07</v>
      </c>
      <c r="C12" s="440" t="s">
        <v>24</v>
      </c>
      <c r="D12" s="428">
        <f t="shared" si="4"/>
        <v>3.3796670025262855E-2</v>
      </c>
      <c r="E12" s="429" t="s">
        <v>18</v>
      </c>
      <c r="F12" s="429">
        <v>1</v>
      </c>
      <c r="G12" s="452">
        <v>19418835</v>
      </c>
      <c r="H12" s="449">
        <v>3.3796670025262855E-2</v>
      </c>
      <c r="I12" s="452">
        <f t="shared" si="5"/>
        <v>19418835</v>
      </c>
      <c r="J12" s="449">
        <f t="shared" si="6"/>
        <v>3.3796670025262855E-2</v>
      </c>
      <c r="K12" s="452">
        <f t="shared" si="5"/>
        <v>19418835</v>
      </c>
      <c r="L12" s="258"/>
      <c r="M12" s="321">
        <f t="shared" si="1"/>
        <v>23108414</v>
      </c>
      <c r="N12" s="313">
        <f t="shared" si="7"/>
        <v>3.3796670540607171E-2</v>
      </c>
      <c r="O12" s="316">
        <f t="shared" si="2"/>
        <v>-5.1534431583233342E-10</v>
      </c>
      <c r="P12" s="258"/>
      <c r="Q12" s="24"/>
      <c r="R12" s="29"/>
      <c r="T12" s="26">
        <f t="shared" si="8"/>
        <v>9709417.5</v>
      </c>
      <c r="U12" s="27">
        <f t="shared" si="8"/>
        <v>9709417.5</v>
      </c>
      <c r="V12" s="27"/>
      <c r="W12" s="27"/>
      <c r="X12" s="27"/>
      <c r="Y12" s="27"/>
      <c r="Z12" s="28">
        <f t="shared" si="9"/>
        <v>19418835</v>
      </c>
      <c r="AB12" s="29">
        <f t="shared" si="3"/>
        <v>0</v>
      </c>
    </row>
    <row r="13" spans="2:28" x14ac:dyDescent="0.3">
      <c r="B13" s="20"/>
      <c r="C13" s="439" t="s">
        <v>25</v>
      </c>
      <c r="D13" s="426">
        <f>SUM(D15:D17)</f>
        <v>0.20122008668850774</v>
      </c>
      <c r="E13" s="427"/>
      <c r="F13" s="427"/>
      <c r="G13" s="451">
        <f>SUM(G15:G17)</f>
        <v>115616706</v>
      </c>
      <c r="H13" s="17"/>
      <c r="I13" s="451">
        <f>SUM(I15:I17)</f>
        <v>0</v>
      </c>
      <c r="J13" s="17"/>
      <c r="K13" s="451">
        <f>SUM(K15:K17)</f>
        <v>0</v>
      </c>
      <c r="L13" s="257"/>
      <c r="M13" s="17">
        <f>SUM(M15:M17)</f>
        <v>137583880</v>
      </c>
      <c r="N13" s="18"/>
      <c r="O13" s="19"/>
      <c r="P13" s="257"/>
      <c r="Q13" s="15"/>
      <c r="R13" s="16"/>
      <c r="T13" s="17">
        <f t="shared" ref="T13:Z13" si="10">SUM(T15:T17)</f>
        <v>0</v>
      </c>
      <c r="U13" s="18">
        <f t="shared" si="10"/>
        <v>0</v>
      </c>
      <c r="V13" s="18">
        <f t="shared" si="10"/>
        <v>115616706</v>
      </c>
      <c r="W13" s="18">
        <f t="shared" si="10"/>
        <v>0</v>
      </c>
      <c r="X13" s="18">
        <f t="shared" si="10"/>
        <v>0</v>
      </c>
      <c r="Y13" s="18">
        <f t="shared" si="10"/>
        <v>0</v>
      </c>
      <c r="Z13" s="19">
        <f t="shared" si="10"/>
        <v>115616706</v>
      </c>
      <c r="AB13" s="16">
        <f t="shared" si="3"/>
        <v>0</v>
      </c>
    </row>
    <row r="14" spans="2:28" x14ac:dyDescent="0.3">
      <c r="B14" s="20">
        <v>2.0099999999999998</v>
      </c>
      <c r="C14" s="441" t="s">
        <v>26</v>
      </c>
      <c r="D14" s="430"/>
      <c r="E14" s="431"/>
      <c r="F14" s="431"/>
      <c r="G14" s="453"/>
      <c r="H14" s="36"/>
      <c r="I14" s="453"/>
      <c r="J14" s="36"/>
      <c r="K14" s="453"/>
      <c r="L14" s="259"/>
      <c r="M14" s="36"/>
      <c r="N14" s="37"/>
      <c r="O14" s="38"/>
      <c r="P14" s="259"/>
      <c r="Q14" s="34"/>
      <c r="R14" s="35"/>
      <c r="T14" s="36"/>
      <c r="U14" s="37"/>
      <c r="V14" s="37"/>
      <c r="W14" s="37"/>
      <c r="X14" s="37"/>
      <c r="Y14" s="37"/>
      <c r="Z14" s="38"/>
      <c r="AB14" s="35">
        <f t="shared" si="3"/>
        <v>0</v>
      </c>
    </row>
    <row r="15" spans="2:28" x14ac:dyDescent="0.3">
      <c r="B15" s="20">
        <v>2.02</v>
      </c>
      <c r="C15" s="442" t="s">
        <v>27</v>
      </c>
      <c r="D15" s="428">
        <f t="shared" ref="D15:D17" si="11">(G15)/$G$37</f>
        <v>8.7769152347443202E-2</v>
      </c>
      <c r="E15" s="429" t="s">
        <v>18</v>
      </c>
      <c r="F15" s="429">
        <v>1</v>
      </c>
      <c r="G15" s="452">
        <v>50430255</v>
      </c>
      <c r="H15" s="449">
        <v>0</v>
      </c>
      <c r="I15" s="452">
        <f t="shared" ref="I15:K17" si="12">H15*$G$37</f>
        <v>0</v>
      </c>
      <c r="J15" s="449">
        <f t="shared" ref="J15:J17" si="13">H15</f>
        <v>0</v>
      </c>
      <c r="K15" s="452">
        <f t="shared" si="12"/>
        <v>0</v>
      </c>
      <c r="L15" s="258"/>
      <c r="M15" s="321">
        <f>ROUND((G15*1.19),0)</f>
        <v>60012003</v>
      </c>
      <c r="N15" s="313">
        <f t="shared" ref="N15:N17" si="14">M15/$M$37</f>
        <v>8.7769151698291761E-2</v>
      </c>
      <c r="O15" s="316">
        <f>+D15-N15</f>
        <v>6.491514409345811E-10</v>
      </c>
      <c r="P15" s="258"/>
      <c r="Q15" s="24"/>
      <c r="R15" s="29"/>
      <c r="T15" s="40"/>
      <c r="U15" s="41"/>
      <c r="V15" s="27">
        <f t="shared" ref="V15:V17" si="15">$G15*1</f>
        <v>50430255</v>
      </c>
      <c r="W15" s="42"/>
      <c r="X15" s="42"/>
      <c r="Y15" s="42"/>
      <c r="Z15" s="28">
        <f t="shared" ref="Z15:Z17" si="16">SUM(T15:Y15)</f>
        <v>50430255</v>
      </c>
      <c r="AB15" s="29">
        <f t="shared" si="3"/>
        <v>0</v>
      </c>
    </row>
    <row r="16" spans="2:28" x14ac:dyDescent="0.3">
      <c r="B16" s="20">
        <v>2.0299999999999998</v>
      </c>
      <c r="C16" s="442" t="s">
        <v>28</v>
      </c>
      <c r="D16" s="428">
        <f t="shared" si="11"/>
        <v>4.3313029232759835E-2</v>
      </c>
      <c r="E16" s="429" t="s">
        <v>18</v>
      </c>
      <c r="F16" s="429">
        <v>1</v>
      </c>
      <c r="G16" s="452">
        <v>24886729</v>
      </c>
      <c r="H16" s="449">
        <v>0</v>
      </c>
      <c r="I16" s="452">
        <f t="shared" si="12"/>
        <v>0</v>
      </c>
      <c r="J16" s="449">
        <f t="shared" si="13"/>
        <v>0</v>
      </c>
      <c r="K16" s="452">
        <f t="shared" si="12"/>
        <v>0</v>
      </c>
      <c r="L16" s="258"/>
      <c r="M16" s="321">
        <f>ROUND((G16*1.19),0)</f>
        <v>29615208</v>
      </c>
      <c r="N16" s="313">
        <f t="shared" si="14"/>
        <v>4.3313029953832127E-2</v>
      </c>
      <c r="O16" s="316">
        <f>+D16-N16</f>
        <v>-7.2107229215356838E-10</v>
      </c>
      <c r="P16" s="258"/>
      <c r="Q16" s="24"/>
      <c r="R16" s="29"/>
      <c r="T16" s="40"/>
      <c r="U16" s="41"/>
      <c r="V16" s="27">
        <f t="shared" si="15"/>
        <v>24886729</v>
      </c>
      <c r="W16" s="42"/>
      <c r="X16" s="42"/>
      <c r="Y16" s="42"/>
      <c r="Z16" s="28">
        <f t="shared" si="16"/>
        <v>24886729</v>
      </c>
      <c r="AB16" s="29">
        <f t="shared" si="3"/>
        <v>0</v>
      </c>
    </row>
    <row r="17" spans="2:30" x14ac:dyDescent="0.3">
      <c r="B17" s="20">
        <v>2.04</v>
      </c>
      <c r="C17" s="442" t="s">
        <v>29</v>
      </c>
      <c r="D17" s="428">
        <f t="shared" si="11"/>
        <v>7.0137905108304699E-2</v>
      </c>
      <c r="E17" s="429" t="s">
        <v>18</v>
      </c>
      <c r="F17" s="429">
        <v>1</v>
      </c>
      <c r="G17" s="452">
        <v>40299722</v>
      </c>
      <c r="H17" s="449">
        <v>0</v>
      </c>
      <c r="I17" s="452">
        <f t="shared" si="12"/>
        <v>0</v>
      </c>
      <c r="J17" s="449">
        <f t="shared" si="13"/>
        <v>0</v>
      </c>
      <c r="K17" s="452">
        <f t="shared" si="12"/>
        <v>0</v>
      </c>
      <c r="L17" s="258"/>
      <c r="M17" s="321">
        <f>ROUND((G17*1.19),0)</f>
        <v>47956669</v>
      </c>
      <c r="N17" s="313">
        <f t="shared" si="14"/>
        <v>7.0137904852230412E-2</v>
      </c>
      <c r="O17" s="316">
        <f>+D17-N17</f>
        <v>2.5607428677520971E-10</v>
      </c>
      <c r="P17" s="258"/>
      <c r="Q17" s="24"/>
      <c r="R17" s="29"/>
      <c r="T17" s="40"/>
      <c r="U17" s="41"/>
      <c r="V17" s="27">
        <f t="shared" si="15"/>
        <v>40299722</v>
      </c>
      <c r="W17" s="42"/>
      <c r="X17" s="42"/>
      <c r="Y17" s="42"/>
      <c r="Z17" s="28">
        <f t="shared" si="16"/>
        <v>40299722</v>
      </c>
      <c r="AB17" s="29">
        <f t="shared" si="3"/>
        <v>0</v>
      </c>
    </row>
    <row r="18" spans="2:30" ht="27.6" x14ac:dyDescent="0.3">
      <c r="B18" s="20"/>
      <c r="C18" s="439" t="s">
        <v>30</v>
      </c>
      <c r="D18" s="426">
        <f>SUM(D20:D36)</f>
        <v>0.33532120901185442</v>
      </c>
      <c r="E18" s="425"/>
      <c r="F18" s="425"/>
      <c r="G18" s="451">
        <f>SUM(G20:G36)</f>
        <v>192668308</v>
      </c>
      <c r="H18" s="17"/>
      <c r="I18" s="451">
        <f>SUM(I20:I36)</f>
        <v>0</v>
      </c>
      <c r="J18" s="17"/>
      <c r="K18" s="451">
        <f>SUM(K20:K36)</f>
        <v>0</v>
      </c>
      <c r="L18" s="257"/>
      <c r="M18" s="17">
        <f>SUM(M20:M36)</f>
        <v>229275285</v>
      </c>
      <c r="N18" s="18"/>
      <c r="O18" s="19"/>
      <c r="P18" s="257"/>
      <c r="Q18" s="15"/>
      <c r="R18" s="16"/>
      <c r="T18" s="17">
        <f t="shared" ref="T18:Z18" si="17">SUM(T20:T36)</f>
        <v>0</v>
      </c>
      <c r="U18" s="18">
        <f t="shared" si="17"/>
        <v>0</v>
      </c>
      <c r="V18" s="18">
        <f t="shared" si="17"/>
        <v>0</v>
      </c>
      <c r="W18" s="18">
        <f t="shared" si="17"/>
        <v>99645384</v>
      </c>
      <c r="X18" s="18">
        <f t="shared" si="17"/>
        <v>45853735.751383707</v>
      </c>
      <c r="Y18" s="18">
        <f t="shared" si="17"/>
        <v>47169188.248616293</v>
      </c>
      <c r="Z18" s="19">
        <f t="shared" si="17"/>
        <v>192668308</v>
      </c>
      <c r="AB18" s="16">
        <f t="shared" si="3"/>
        <v>0</v>
      </c>
      <c r="AD18" s="244"/>
    </row>
    <row r="19" spans="2:30" x14ac:dyDescent="0.3">
      <c r="B19" s="20">
        <v>3.01</v>
      </c>
      <c r="C19" s="443" t="s">
        <v>31</v>
      </c>
      <c r="D19" s="431"/>
      <c r="E19" s="431"/>
      <c r="F19" s="431"/>
      <c r="G19" s="453"/>
      <c r="H19" s="36"/>
      <c r="I19" s="453"/>
      <c r="J19" s="36"/>
      <c r="K19" s="453"/>
      <c r="L19" s="259"/>
      <c r="M19" s="36"/>
      <c r="N19" s="37"/>
      <c r="O19" s="38"/>
      <c r="P19" s="259"/>
      <c r="Q19" s="34"/>
      <c r="R19" s="35"/>
      <c r="T19" s="36"/>
      <c r="U19" s="37"/>
      <c r="V19" s="37"/>
      <c r="W19" s="37"/>
      <c r="X19" s="37"/>
      <c r="Y19" s="37"/>
      <c r="Z19" s="38"/>
      <c r="AB19" s="35">
        <f t="shared" si="3"/>
        <v>0</v>
      </c>
    </row>
    <row r="20" spans="2:30" x14ac:dyDescent="0.3">
      <c r="B20" s="20">
        <v>3.02</v>
      </c>
      <c r="C20" s="442" t="s">
        <v>32</v>
      </c>
      <c r="D20" s="428">
        <f t="shared" ref="D20:D23" si="18">(G20)/$G$37</f>
        <v>2.1600093242635614E-2</v>
      </c>
      <c r="E20" s="429" t="s">
        <v>18</v>
      </c>
      <c r="F20" s="429">
        <v>1</v>
      </c>
      <c r="G20" s="452">
        <v>12410946</v>
      </c>
      <c r="H20" s="449">
        <v>0</v>
      </c>
      <c r="I20" s="452">
        <f t="shared" ref="I20:K23" si="19">H20*$G$37</f>
        <v>0</v>
      </c>
      <c r="J20" s="449">
        <f t="shared" ref="J20:J23" si="20">H20</f>
        <v>0</v>
      </c>
      <c r="K20" s="452">
        <f t="shared" si="19"/>
        <v>0</v>
      </c>
      <c r="L20" s="258"/>
      <c r="M20" s="321">
        <f>ROUND((G20*1.19),0)</f>
        <v>14769026</v>
      </c>
      <c r="N20" s="313">
        <f t="shared" ref="N20:N23" si="21">M20/$M$37</f>
        <v>2.1600093625103883E-2</v>
      </c>
      <c r="O20" s="316">
        <f>+D20-N20</f>
        <v>-3.8246826886134677E-10</v>
      </c>
      <c r="P20" s="258"/>
      <c r="Q20" s="24"/>
      <c r="R20" s="29"/>
      <c r="T20" s="40"/>
      <c r="U20" s="41"/>
      <c r="V20" s="42"/>
      <c r="W20" s="27">
        <f t="shared" ref="W20:Y35" si="22">$G20*1</f>
        <v>12410946</v>
      </c>
      <c r="X20" s="42"/>
      <c r="Y20" s="42"/>
      <c r="Z20" s="28">
        <f t="shared" ref="Z20:Z23" si="23">SUM(T20:Y20)</f>
        <v>12410946</v>
      </c>
      <c r="AB20" s="29">
        <f t="shared" si="3"/>
        <v>0</v>
      </c>
    </row>
    <row r="21" spans="2:30" x14ac:dyDescent="0.3">
      <c r="B21" s="20">
        <v>3.03</v>
      </c>
      <c r="C21" s="442" t="s">
        <v>33</v>
      </c>
      <c r="D21" s="428">
        <f t="shared" si="18"/>
        <v>2.1600093242635614E-2</v>
      </c>
      <c r="E21" s="429" t="s">
        <v>18</v>
      </c>
      <c r="F21" s="429">
        <v>1</v>
      </c>
      <c r="G21" s="452">
        <v>12410946</v>
      </c>
      <c r="H21" s="449">
        <v>0</v>
      </c>
      <c r="I21" s="452">
        <f t="shared" si="19"/>
        <v>0</v>
      </c>
      <c r="J21" s="449">
        <f t="shared" si="20"/>
        <v>0</v>
      </c>
      <c r="K21" s="452">
        <f t="shared" si="19"/>
        <v>0</v>
      </c>
      <c r="L21" s="258"/>
      <c r="M21" s="321">
        <f>ROUND((G21*1.19),0)</f>
        <v>14769026</v>
      </c>
      <c r="N21" s="313">
        <f t="shared" si="21"/>
        <v>2.1600093625103883E-2</v>
      </c>
      <c r="O21" s="316">
        <f>+D21-N21</f>
        <v>-3.8246826886134677E-10</v>
      </c>
      <c r="P21" s="258"/>
      <c r="Q21" s="24"/>
      <c r="R21" s="29"/>
      <c r="T21" s="40"/>
      <c r="U21" s="41"/>
      <c r="V21" s="42"/>
      <c r="W21" s="27">
        <f t="shared" si="22"/>
        <v>12410946</v>
      </c>
      <c r="X21" s="42"/>
      <c r="Y21" s="42"/>
      <c r="Z21" s="28">
        <f t="shared" si="23"/>
        <v>12410946</v>
      </c>
      <c r="AB21" s="29">
        <f t="shared" si="3"/>
        <v>0</v>
      </c>
    </row>
    <row r="22" spans="2:30" x14ac:dyDescent="0.3">
      <c r="B22" s="20">
        <v>3.04</v>
      </c>
      <c r="C22" s="442" t="s">
        <v>34</v>
      </c>
      <c r="D22" s="428">
        <f t="shared" si="18"/>
        <v>0.10862321156745701</v>
      </c>
      <c r="E22" s="429" t="s">
        <v>18</v>
      </c>
      <c r="F22" s="429">
        <v>1</v>
      </c>
      <c r="G22" s="452">
        <v>62412546</v>
      </c>
      <c r="H22" s="449">
        <v>0</v>
      </c>
      <c r="I22" s="452">
        <f t="shared" si="19"/>
        <v>0</v>
      </c>
      <c r="J22" s="449">
        <f t="shared" si="20"/>
        <v>0</v>
      </c>
      <c r="K22" s="452">
        <f t="shared" si="19"/>
        <v>0</v>
      </c>
      <c r="L22" s="258"/>
      <c r="M22" s="321">
        <f>ROUND((G22*1.19),0)</f>
        <v>74270930</v>
      </c>
      <c r="N22" s="313">
        <f t="shared" si="21"/>
        <v>0.10862321195883444</v>
      </c>
      <c r="O22" s="316">
        <f>+D22-N22</f>
        <v>-3.9137743046424589E-10</v>
      </c>
      <c r="P22" s="258"/>
      <c r="Q22" s="24"/>
      <c r="R22" s="29"/>
      <c r="T22" s="40"/>
      <c r="U22" s="41"/>
      <c r="V22" s="42"/>
      <c r="W22" s="27">
        <f t="shared" si="22"/>
        <v>62412546</v>
      </c>
      <c r="X22" s="42"/>
      <c r="Y22" s="42"/>
      <c r="Z22" s="28">
        <f t="shared" si="23"/>
        <v>62412546</v>
      </c>
      <c r="AB22" s="29">
        <f t="shared" si="3"/>
        <v>0</v>
      </c>
    </row>
    <row r="23" spans="2:30" x14ac:dyDescent="0.3">
      <c r="B23" s="20">
        <v>3.05</v>
      </c>
      <c r="C23" s="442" t="s">
        <v>35</v>
      </c>
      <c r="D23" s="428">
        <f t="shared" si="18"/>
        <v>2.1600093242635614E-2</v>
      </c>
      <c r="E23" s="429" t="s">
        <v>18</v>
      </c>
      <c r="F23" s="429">
        <v>1</v>
      </c>
      <c r="G23" s="452">
        <v>12410946</v>
      </c>
      <c r="H23" s="449">
        <v>0</v>
      </c>
      <c r="I23" s="452">
        <f t="shared" si="19"/>
        <v>0</v>
      </c>
      <c r="J23" s="449">
        <f t="shared" si="20"/>
        <v>0</v>
      </c>
      <c r="K23" s="452">
        <f t="shared" si="19"/>
        <v>0</v>
      </c>
      <c r="L23" s="258"/>
      <c r="M23" s="321">
        <f>ROUND((G23*1.19),0)</f>
        <v>14769026</v>
      </c>
      <c r="N23" s="313">
        <f t="shared" si="21"/>
        <v>2.1600093625103883E-2</v>
      </c>
      <c r="O23" s="316">
        <f>+D23-N23</f>
        <v>-3.8246826886134677E-10</v>
      </c>
      <c r="P23" s="258"/>
      <c r="Q23" s="24"/>
      <c r="R23" s="29"/>
      <c r="T23" s="40"/>
      <c r="U23" s="41"/>
      <c r="V23" s="42"/>
      <c r="W23" s="27">
        <f t="shared" si="22"/>
        <v>12410946</v>
      </c>
      <c r="X23" s="42"/>
      <c r="Y23" s="42"/>
      <c r="Z23" s="28">
        <f t="shared" si="23"/>
        <v>12410946</v>
      </c>
      <c r="AB23" s="29">
        <f t="shared" si="3"/>
        <v>0</v>
      </c>
    </row>
    <row r="24" spans="2:30" x14ac:dyDescent="0.3">
      <c r="B24" s="20">
        <v>3.06</v>
      </c>
      <c r="C24" s="441" t="s">
        <v>36</v>
      </c>
      <c r="D24" s="432"/>
      <c r="E24" s="433"/>
      <c r="F24" s="433"/>
      <c r="G24" s="454"/>
      <c r="H24" s="48"/>
      <c r="I24" s="454"/>
      <c r="J24" s="48"/>
      <c r="K24" s="454"/>
      <c r="L24" s="260"/>
      <c r="M24" s="36"/>
      <c r="N24" s="49"/>
      <c r="O24" s="50"/>
      <c r="P24" s="260"/>
      <c r="Q24" s="24"/>
      <c r="R24" s="47"/>
      <c r="T24" s="48"/>
      <c r="U24" s="49"/>
      <c r="V24" s="49"/>
      <c r="W24" s="49"/>
      <c r="X24" s="49"/>
      <c r="Y24" s="49"/>
      <c r="Z24" s="50"/>
      <c r="AB24" s="47">
        <f t="shared" si="3"/>
        <v>0</v>
      </c>
    </row>
    <row r="25" spans="2:30" x14ac:dyDescent="0.3">
      <c r="B25" s="20" t="s">
        <v>37</v>
      </c>
      <c r="C25" s="442" t="s">
        <v>38</v>
      </c>
      <c r="D25" s="428">
        <f t="shared" ref="D25:D29" si="24">(G25)/$G$37</f>
        <v>1.4873040300562803E-2</v>
      </c>
      <c r="E25" s="429" t="s">
        <v>18</v>
      </c>
      <c r="F25" s="429">
        <v>1</v>
      </c>
      <c r="G25" s="452">
        <v>8545727</v>
      </c>
      <c r="H25" s="449">
        <v>0</v>
      </c>
      <c r="I25" s="452">
        <f t="shared" ref="I25:K29" si="25">H25*$G$37</f>
        <v>0</v>
      </c>
      <c r="J25" s="449">
        <f t="shared" ref="J25:J29" si="26">H25</f>
        <v>0</v>
      </c>
      <c r="K25" s="452">
        <f t="shared" si="25"/>
        <v>0</v>
      </c>
      <c r="L25" s="258"/>
      <c r="M25" s="321">
        <f>ROUND((G25*1.19),0)</f>
        <v>10169415</v>
      </c>
      <c r="N25" s="313">
        <f t="shared" ref="N25:N29" si="27">M25/$M$37</f>
        <v>1.4873040111956998E-2</v>
      </c>
      <c r="O25" s="316">
        <f>+D25-N25</f>
        <v>1.8860580458524012E-10</v>
      </c>
      <c r="P25" s="258"/>
      <c r="Q25" s="24"/>
      <c r="R25" s="29"/>
      <c r="T25" s="40"/>
      <c r="U25" s="41"/>
      <c r="V25" s="42"/>
      <c r="W25" s="42"/>
      <c r="X25" s="27">
        <f t="shared" si="22"/>
        <v>8545727</v>
      </c>
      <c r="Y25" s="42"/>
      <c r="Z25" s="28">
        <f t="shared" ref="Z25:Z29" si="28">SUM(T25:Y25)</f>
        <v>8545727</v>
      </c>
      <c r="AB25" s="29">
        <f t="shared" si="3"/>
        <v>0</v>
      </c>
    </row>
    <row r="26" spans="2:30" ht="27.6" x14ac:dyDescent="0.3">
      <c r="B26" s="20" t="s">
        <v>39</v>
      </c>
      <c r="C26" s="442" t="s">
        <v>40</v>
      </c>
      <c r="D26" s="428">
        <f t="shared" si="24"/>
        <v>1.4873040300562803E-2</v>
      </c>
      <c r="E26" s="429" t="s">
        <v>18</v>
      </c>
      <c r="F26" s="429">
        <v>1</v>
      </c>
      <c r="G26" s="452">
        <v>8545727</v>
      </c>
      <c r="H26" s="449">
        <v>0</v>
      </c>
      <c r="I26" s="452">
        <f t="shared" si="25"/>
        <v>0</v>
      </c>
      <c r="J26" s="449">
        <f t="shared" si="26"/>
        <v>0</v>
      </c>
      <c r="K26" s="452">
        <f t="shared" si="25"/>
        <v>0</v>
      </c>
      <c r="L26" s="258"/>
      <c r="M26" s="321">
        <f>ROUND((G26*1.19),0)</f>
        <v>10169415</v>
      </c>
      <c r="N26" s="313">
        <f t="shared" si="27"/>
        <v>1.4873040111956998E-2</v>
      </c>
      <c r="O26" s="316">
        <f>+D26-N26</f>
        <v>1.8860580458524012E-10</v>
      </c>
      <c r="P26" s="258"/>
      <c r="Q26" s="24"/>
      <c r="R26" s="29"/>
      <c r="T26" s="40"/>
      <c r="U26" s="41"/>
      <c r="V26" s="42"/>
      <c r="W26" s="42"/>
      <c r="X26" s="27">
        <f t="shared" si="22"/>
        <v>8545727</v>
      </c>
      <c r="Y26" s="42"/>
      <c r="Z26" s="28">
        <f t="shared" si="28"/>
        <v>8545727</v>
      </c>
      <c r="AB26" s="29">
        <f t="shared" si="3"/>
        <v>0</v>
      </c>
      <c r="AC26" s="51"/>
    </row>
    <row r="27" spans="2:30" x14ac:dyDescent="0.3">
      <c r="B27" s="20" t="s">
        <v>41</v>
      </c>
      <c r="C27" s="442" t="s">
        <v>42</v>
      </c>
      <c r="D27" s="428">
        <f t="shared" si="24"/>
        <v>3.9134278001593976E-2</v>
      </c>
      <c r="E27" s="429" t="s">
        <v>18</v>
      </c>
      <c r="F27" s="429">
        <v>1</v>
      </c>
      <c r="G27" s="452">
        <v>22485709</v>
      </c>
      <c r="H27" s="449">
        <v>0</v>
      </c>
      <c r="I27" s="452">
        <f t="shared" si="25"/>
        <v>0</v>
      </c>
      <c r="J27" s="449">
        <f t="shared" si="26"/>
        <v>0</v>
      </c>
      <c r="K27" s="452">
        <f t="shared" si="25"/>
        <v>0</v>
      </c>
      <c r="L27" s="258"/>
      <c r="M27" s="321">
        <f>ROUND((G27*1.19),0)</f>
        <v>26757994</v>
      </c>
      <c r="N27" s="313">
        <f t="shared" si="27"/>
        <v>3.9134278429733139E-2</v>
      </c>
      <c r="O27" s="316">
        <f>+D27-N27</f>
        <v>-4.2813916301120969E-10</v>
      </c>
      <c r="P27" s="258"/>
      <c r="Q27" s="24"/>
      <c r="R27" s="29"/>
      <c r="T27" s="40"/>
      <c r="U27" s="41"/>
      <c r="V27" s="42"/>
      <c r="W27" s="42"/>
      <c r="X27" s="27">
        <f>$G27*0.519033122388256</f>
        <v>11670827.751383711</v>
      </c>
      <c r="Y27" s="27">
        <f>$G27*0.480966877611744</f>
        <v>10814881.248616291</v>
      </c>
      <c r="Z27" s="28">
        <f t="shared" si="28"/>
        <v>22485709</v>
      </c>
      <c r="AB27" s="29">
        <f t="shared" si="3"/>
        <v>0</v>
      </c>
    </row>
    <row r="28" spans="2:30" x14ac:dyDescent="0.3">
      <c r="B28" s="20" t="s">
        <v>43</v>
      </c>
      <c r="C28" s="442" t="s">
        <v>44</v>
      </c>
      <c r="D28" s="428">
        <f t="shared" si="24"/>
        <v>1.4873040300562803E-2</v>
      </c>
      <c r="E28" s="429" t="s">
        <v>18</v>
      </c>
      <c r="F28" s="429">
        <v>1</v>
      </c>
      <c r="G28" s="452">
        <v>8545727</v>
      </c>
      <c r="H28" s="449">
        <v>0</v>
      </c>
      <c r="I28" s="452">
        <f t="shared" si="25"/>
        <v>0</v>
      </c>
      <c r="J28" s="449">
        <f t="shared" si="26"/>
        <v>0</v>
      </c>
      <c r="K28" s="452">
        <f t="shared" si="25"/>
        <v>0</v>
      </c>
      <c r="L28" s="258"/>
      <c r="M28" s="321">
        <f>ROUND((G28*1.19),0)</f>
        <v>10169415</v>
      </c>
      <c r="N28" s="313">
        <f t="shared" si="27"/>
        <v>1.4873040111956998E-2</v>
      </c>
      <c r="O28" s="316">
        <f>+D28-N28</f>
        <v>1.8860580458524012E-10</v>
      </c>
      <c r="P28" s="258"/>
      <c r="Q28" s="24"/>
      <c r="R28" s="29"/>
      <c r="T28" s="40"/>
      <c r="U28" s="41"/>
      <c r="V28" s="42"/>
      <c r="W28" s="42"/>
      <c r="X28" s="27">
        <f t="shared" si="22"/>
        <v>8545727</v>
      </c>
      <c r="Y28" s="42"/>
      <c r="Z28" s="28">
        <f t="shared" si="28"/>
        <v>8545727</v>
      </c>
      <c r="AB28" s="29">
        <f t="shared" si="3"/>
        <v>0</v>
      </c>
    </row>
    <row r="29" spans="2:30" x14ac:dyDescent="0.3">
      <c r="B29" s="20" t="s">
        <v>45</v>
      </c>
      <c r="C29" s="442" t="s">
        <v>46</v>
      </c>
      <c r="D29" s="428">
        <f t="shared" si="24"/>
        <v>1.4873040300562803E-2</v>
      </c>
      <c r="E29" s="429" t="s">
        <v>18</v>
      </c>
      <c r="F29" s="429">
        <v>1</v>
      </c>
      <c r="G29" s="452">
        <v>8545727</v>
      </c>
      <c r="H29" s="449">
        <v>0</v>
      </c>
      <c r="I29" s="452">
        <f t="shared" si="25"/>
        <v>0</v>
      </c>
      <c r="J29" s="449">
        <f t="shared" si="26"/>
        <v>0</v>
      </c>
      <c r="K29" s="452">
        <f t="shared" si="25"/>
        <v>0</v>
      </c>
      <c r="L29" s="258"/>
      <c r="M29" s="321">
        <f>ROUND((G29*1.19),0)</f>
        <v>10169415</v>
      </c>
      <c r="N29" s="313">
        <f t="shared" si="27"/>
        <v>1.4873040111956998E-2</v>
      </c>
      <c r="O29" s="316">
        <f>+D29-N29</f>
        <v>1.8860580458524012E-10</v>
      </c>
      <c r="P29" s="258"/>
      <c r="Q29" s="24"/>
      <c r="R29" s="29"/>
      <c r="T29" s="40"/>
      <c r="U29" s="41"/>
      <c r="V29" s="42"/>
      <c r="W29" s="42"/>
      <c r="X29" s="27">
        <f t="shared" si="22"/>
        <v>8545727</v>
      </c>
      <c r="Y29" s="42"/>
      <c r="Z29" s="28">
        <f t="shared" si="28"/>
        <v>8545727</v>
      </c>
      <c r="AB29" s="29">
        <f t="shared" si="3"/>
        <v>0</v>
      </c>
    </row>
    <row r="30" spans="2:30" ht="27.6" x14ac:dyDescent="0.3">
      <c r="B30" s="20">
        <v>3.12</v>
      </c>
      <c r="C30" s="441" t="s">
        <v>47</v>
      </c>
      <c r="D30" s="432"/>
      <c r="E30" s="433"/>
      <c r="F30" s="433"/>
      <c r="G30" s="454"/>
      <c r="H30" s="48"/>
      <c r="I30" s="454"/>
      <c r="J30" s="48"/>
      <c r="K30" s="454"/>
      <c r="L30" s="260"/>
      <c r="M30" s="36"/>
      <c r="N30" s="49"/>
      <c r="O30" s="50"/>
      <c r="P30" s="260"/>
      <c r="Q30" s="24"/>
      <c r="R30" s="47"/>
      <c r="T30" s="48"/>
      <c r="U30" s="49"/>
      <c r="V30" s="49"/>
      <c r="W30" s="49"/>
      <c r="X30" s="49"/>
      <c r="Y30" s="49"/>
      <c r="Z30" s="50"/>
      <c r="AB30" s="47">
        <f t="shared" si="3"/>
        <v>0</v>
      </c>
    </row>
    <row r="31" spans="2:30" x14ac:dyDescent="0.3">
      <c r="B31" s="109" t="s">
        <v>48</v>
      </c>
      <c r="C31" s="442" t="s">
        <v>49</v>
      </c>
      <c r="D31" s="434">
        <f t="shared" ref="D31" si="29">(G31)/$G$37</f>
        <v>9.7378938325579419E-3</v>
      </c>
      <c r="E31" s="429" t="s">
        <v>18</v>
      </c>
      <c r="F31" s="429">
        <v>1</v>
      </c>
      <c r="G31" s="452">
        <v>5595183</v>
      </c>
      <c r="H31" s="449">
        <v>0</v>
      </c>
      <c r="I31" s="452">
        <f t="shared" ref="I31:K31" si="30">H31*$G$37</f>
        <v>0</v>
      </c>
      <c r="J31" s="449">
        <f>H31</f>
        <v>0</v>
      </c>
      <c r="K31" s="452">
        <f t="shared" si="30"/>
        <v>0</v>
      </c>
      <c r="L31" s="258"/>
      <c r="M31" s="321">
        <f>ROUNDDOWN((G31*1.19),0)</f>
        <v>6658267</v>
      </c>
      <c r="N31" s="313">
        <f>M31/$M$37</f>
        <v>9.7378927074093825E-3</v>
      </c>
      <c r="O31" s="316">
        <f>+D31-N31</f>
        <v>1.1251485593916088E-9</v>
      </c>
      <c r="P31" s="258"/>
      <c r="Q31" s="24"/>
      <c r="R31" s="29"/>
      <c r="T31" s="40"/>
      <c r="U31" s="41"/>
      <c r="V31" s="42"/>
      <c r="W31" s="42"/>
      <c r="X31" s="42"/>
      <c r="Y31" s="27">
        <f t="shared" si="22"/>
        <v>5595183</v>
      </c>
      <c r="Z31" s="28">
        <f>SUM(T31:Y31)</f>
        <v>5595183</v>
      </c>
      <c r="AB31" s="29">
        <f t="shared" si="3"/>
        <v>0</v>
      </c>
    </row>
    <row r="32" spans="2:30" x14ac:dyDescent="0.3">
      <c r="B32" s="20">
        <v>3.14</v>
      </c>
      <c r="C32" s="441" t="s">
        <v>50</v>
      </c>
      <c r="D32" s="432"/>
      <c r="E32" s="433"/>
      <c r="F32" s="433"/>
      <c r="G32" s="454"/>
      <c r="H32" s="48"/>
      <c r="I32" s="454"/>
      <c r="J32" s="48"/>
      <c r="K32" s="454"/>
      <c r="L32" s="260"/>
      <c r="M32" s="36"/>
      <c r="N32" s="49"/>
      <c r="O32" s="50"/>
      <c r="P32" s="260"/>
      <c r="Q32" s="24"/>
      <c r="R32" s="47"/>
      <c r="T32" s="48"/>
      <c r="U32" s="49"/>
      <c r="V32" s="49"/>
      <c r="W32" s="49"/>
      <c r="X32" s="49"/>
      <c r="Y32" s="49"/>
      <c r="Z32" s="50"/>
      <c r="AB32" s="47">
        <f t="shared" si="3"/>
        <v>0</v>
      </c>
    </row>
    <row r="33" spans="2:28" x14ac:dyDescent="0.3">
      <c r="B33" s="109" t="s">
        <v>51</v>
      </c>
      <c r="C33" s="442" t="s">
        <v>52</v>
      </c>
      <c r="D33" s="434">
        <f t="shared" ref="D33:D36" si="31">(G33)/$G$37</f>
        <v>1.3383346170021827E-2</v>
      </c>
      <c r="E33" s="429" t="s">
        <v>18</v>
      </c>
      <c r="F33" s="429">
        <v>1</v>
      </c>
      <c r="G33" s="452">
        <v>7689781</v>
      </c>
      <c r="H33" s="449">
        <v>0</v>
      </c>
      <c r="I33" s="452">
        <f t="shared" ref="I33:K36" si="32">H33*$G$37</f>
        <v>0</v>
      </c>
      <c r="J33" s="449">
        <f t="shared" ref="J33:J36" si="33">H33</f>
        <v>0</v>
      </c>
      <c r="K33" s="452">
        <f t="shared" si="32"/>
        <v>0</v>
      </c>
      <c r="L33" s="258"/>
      <c r="M33" s="321">
        <f>ROUNDDOWN((G33*1.19),0)</f>
        <v>9150839</v>
      </c>
      <c r="N33" s="313">
        <f t="shared" ref="N33:N36" si="34">M33/$M$37</f>
        <v>1.3383345601006593E-2</v>
      </c>
      <c r="O33" s="316">
        <f>+D33-N33</f>
        <v>5.6901523423635858E-10</v>
      </c>
      <c r="P33" s="258"/>
      <c r="Q33" s="24"/>
      <c r="R33" s="29"/>
      <c r="T33" s="40"/>
      <c r="U33" s="41"/>
      <c r="V33" s="42"/>
      <c r="W33" s="42"/>
      <c r="X33" s="42"/>
      <c r="Y33" s="27">
        <f t="shared" si="22"/>
        <v>7689781</v>
      </c>
      <c r="Z33" s="28">
        <f t="shared" ref="Z33:Z36" si="35">SUM(T33:Y33)</f>
        <v>7689781</v>
      </c>
      <c r="AB33" s="29">
        <f t="shared" si="3"/>
        <v>0</v>
      </c>
    </row>
    <row r="34" spans="2:28" x14ac:dyDescent="0.3">
      <c r="B34" s="109" t="s">
        <v>53</v>
      </c>
      <c r="C34" s="442" t="s">
        <v>54</v>
      </c>
      <c r="D34" s="434">
        <f t="shared" si="31"/>
        <v>1.3383346170021827E-2</v>
      </c>
      <c r="E34" s="429" t="s">
        <v>18</v>
      </c>
      <c r="F34" s="429">
        <v>1</v>
      </c>
      <c r="G34" s="452">
        <v>7689781</v>
      </c>
      <c r="H34" s="449">
        <v>0</v>
      </c>
      <c r="I34" s="452">
        <f t="shared" si="32"/>
        <v>0</v>
      </c>
      <c r="J34" s="449">
        <f t="shared" si="33"/>
        <v>0</v>
      </c>
      <c r="K34" s="452">
        <f t="shared" si="32"/>
        <v>0</v>
      </c>
      <c r="L34" s="258"/>
      <c r="M34" s="321">
        <f>ROUNDDOWN((G34*1.19),0)</f>
        <v>9150839</v>
      </c>
      <c r="N34" s="313">
        <f t="shared" si="34"/>
        <v>1.3383345601006593E-2</v>
      </c>
      <c r="O34" s="316">
        <f>+D34-N34</f>
        <v>5.6901523423635858E-10</v>
      </c>
      <c r="P34" s="258"/>
      <c r="Q34" s="24"/>
      <c r="R34" s="29"/>
      <c r="T34" s="40"/>
      <c r="U34" s="41"/>
      <c r="V34" s="42"/>
      <c r="W34" s="42"/>
      <c r="X34" s="42"/>
      <c r="Y34" s="27">
        <f t="shared" si="22"/>
        <v>7689781</v>
      </c>
      <c r="Z34" s="28">
        <f t="shared" si="35"/>
        <v>7689781</v>
      </c>
      <c r="AB34" s="29">
        <f t="shared" si="3"/>
        <v>0</v>
      </c>
    </row>
    <row r="35" spans="2:28" x14ac:dyDescent="0.3">
      <c r="B35" s="109" t="s">
        <v>55</v>
      </c>
      <c r="C35" s="442" t="s">
        <v>56</v>
      </c>
      <c r="D35" s="434">
        <f t="shared" si="31"/>
        <v>1.3383346170021827E-2</v>
      </c>
      <c r="E35" s="429" t="s">
        <v>18</v>
      </c>
      <c r="F35" s="429">
        <v>1</v>
      </c>
      <c r="G35" s="452">
        <v>7689781</v>
      </c>
      <c r="H35" s="449">
        <v>0</v>
      </c>
      <c r="I35" s="452">
        <f t="shared" si="32"/>
        <v>0</v>
      </c>
      <c r="J35" s="449">
        <f t="shared" si="33"/>
        <v>0</v>
      </c>
      <c r="K35" s="452">
        <f t="shared" si="32"/>
        <v>0</v>
      </c>
      <c r="L35" s="258"/>
      <c r="M35" s="321">
        <f>ROUNDDOWN((G35*1.19),0)</f>
        <v>9150839</v>
      </c>
      <c r="N35" s="313">
        <f t="shared" si="34"/>
        <v>1.3383345601006593E-2</v>
      </c>
      <c r="O35" s="316">
        <f>+D35-N35</f>
        <v>5.6901523423635858E-10</v>
      </c>
      <c r="P35" s="258"/>
      <c r="Q35" s="24"/>
      <c r="R35" s="29"/>
      <c r="T35" s="40"/>
      <c r="U35" s="41"/>
      <c r="V35" s="42"/>
      <c r="W35" s="42"/>
      <c r="X35" s="42"/>
      <c r="Y35" s="27">
        <f t="shared" si="22"/>
        <v>7689781</v>
      </c>
      <c r="Z35" s="28">
        <f t="shared" si="35"/>
        <v>7689781</v>
      </c>
      <c r="AB35" s="29">
        <f t="shared" si="3"/>
        <v>0</v>
      </c>
    </row>
    <row r="36" spans="2:28" ht="16.2" thickBot="1" x14ac:dyDescent="0.35">
      <c r="B36" s="198" t="s">
        <v>57</v>
      </c>
      <c r="C36" s="442" t="s">
        <v>58</v>
      </c>
      <c r="D36" s="434">
        <f t="shared" si="31"/>
        <v>1.3383346170021827E-2</v>
      </c>
      <c r="E36" s="429" t="s">
        <v>18</v>
      </c>
      <c r="F36" s="429">
        <v>1</v>
      </c>
      <c r="G36" s="452">
        <v>7689781</v>
      </c>
      <c r="H36" s="449">
        <v>0</v>
      </c>
      <c r="I36" s="452">
        <f t="shared" si="32"/>
        <v>0</v>
      </c>
      <c r="J36" s="449">
        <f t="shared" si="33"/>
        <v>0</v>
      </c>
      <c r="K36" s="452">
        <f t="shared" si="32"/>
        <v>0</v>
      </c>
      <c r="L36" s="258"/>
      <c r="M36" s="321">
        <f>ROUNDDOWN((G36*1.19),0)</f>
        <v>9150839</v>
      </c>
      <c r="N36" s="313">
        <f t="shared" si="34"/>
        <v>1.3383345601006593E-2</v>
      </c>
      <c r="O36" s="316">
        <f>+D36-N36</f>
        <v>5.6901523423635858E-10</v>
      </c>
      <c r="P36" s="258"/>
      <c r="Q36" s="24"/>
      <c r="R36" s="29"/>
      <c r="T36" s="40"/>
      <c r="U36" s="41"/>
      <c r="V36" s="42"/>
      <c r="W36" s="42"/>
      <c r="X36" s="42"/>
      <c r="Y36" s="27">
        <f t="shared" ref="Y36" si="36">$G36*1</f>
        <v>7689781</v>
      </c>
      <c r="Z36" s="28">
        <f t="shared" si="35"/>
        <v>7689781</v>
      </c>
      <c r="AB36" s="29">
        <f t="shared" si="3"/>
        <v>0</v>
      </c>
    </row>
    <row r="37" spans="2:28" ht="16.2" thickBot="1" x14ac:dyDescent="0.35">
      <c r="C37" s="444" t="s">
        <v>59</v>
      </c>
      <c r="D37" s="435">
        <f>+D5+D13+D18</f>
        <v>1.0000000000000002</v>
      </c>
      <c r="E37" s="436"/>
      <c r="F37" s="436"/>
      <c r="G37" s="455">
        <f>+G5+G13+G18</f>
        <v>574578353</v>
      </c>
      <c r="H37" s="59"/>
      <c r="I37" s="455">
        <f>ROUND((I5+I13+I18),0)</f>
        <v>214300835</v>
      </c>
      <c r="J37" s="59"/>
      <c r="K37" s="455">
        <f>+K5+K13+K18</f>
        <v>214300835.37615508</v>
      </c>
      <c r="L37" s="261"/>
      <c r="M37" s="317">
        <f>+M5+M13+M18</f>
        <v>683748240</v>
      </c>
      <c r="N37" s="318"/>
      <c r="O37" s="319"/>
      <c r="P37" s="261"/>
      <c r="Q37" s="57"/>
      <c r="R37" s="58"/>
      <c r="T37" s="59">
        <f t="shared" ref="T37:Z37" si="37">+T5+T13+T18</f>
        <v>134709219.5</v>
      </c>
      <c r="U37" s="60">
        <f t="shared" si="37"/>
        <v>131584119.5</v>
      </c>
      <c r="V37" s="60">
        <f t="shared" si="37"/>
        <v>115616706</v>
      </c>
      <c r="W37" s="60">
        <f t="shared" si="37"/>
        <v>99645384</v>
      </c>
      <c r="X37" s="60">
        <f t="shared" si="37"/>
        <v>45853735.751383707</v>
      </c>
      <c r="Y37" s="60">
        <f t="shared" si="37"/>
        <v>47169188.248616293</v>
      </c>
      <c r="Z37" s="61">
        <f t="shared" si="37"/>
        <v>574578353</v>
      </c>
      <c r="AB37" s="61">
        <f t="shared" ref="AB37" si="38">+AB5+AB13+AB18</f>
        <v>0</v>
      </c>
    </row>
    <row r="38" spans="2:28" x14ac:dyDescent="0.3">
      <c r="C38" s="445" t="s">
        <v>60</v>
      </c>
      <c r="D38" s="437"/>
      <c r="E38" s="438"/>
      <c r="F38" s="438"/>
      <c r="G38" s="456">
        <f>ROUND((G37*0.19),0)</f>
        <v>109169887</v>
      </c>
      <c r="H38" s="67"/>
      <c r="I38" s="456">
        <f>ROUND((I37*0.19),0)</f>
        <v>40717159</v>
      </c>
      <c r="J38" s="67"/>
      <c r="K38" s="456">
        <f>ROUND((K37*0.19),0)</f>
        <v>40717159</v>
      </c>
      <c r="L38" s="262"/>
      <c r="M38" s="262"/>
      <c r="N38" s="262"/>
      <c r="O38" s="262"/>
      <c r="P38" s="262"/>
      <c r="Q38" s="57"/>
      <c r="R38" s="66"/>
      <c r="T38" s="67">
        <f t="shared" ref="T38:AB38" si="39">+T37*0.19</f>
        <v>25594751.705000002</v>
      </c>
      <c r="U38" s="68">
        <f t="shared" si="39"/>
        <v>25000982.705000002</v>
      </c>
      <c r="V38" s="68">
        <f t="shared" si="39"/>
        <v>21967174.140000001</v>
      </c>
      <c r="W38" s="68">
        <f t="shared" si="39"/>
        <v>18932622.960000001</v>
      </c>
      <c r="X38" s="68">
        <f t="shared" si="39"/>
        <v>8712209.7927629035</v>
      </c>
      <c r="Y38" s="68">
        <f t="shared" si="39"/>
        <v>8962145.7672370952</v>
      </c>
      <c r="Z38" s="69">
        <f t="shared" si="39"/>
        <v>109169887.07000001</v>
      </c>
      <c r="AB38" s="69">
        <f t="shared" si="39"/>
        <v>0</v>
      </c>
    </row>
    <row r="39" spans="2:28" ht="16.2" thickBot="1" x14ac:dyDescent="0.35">
      <c r="C39" s="446" t="s">
        <v>61</v>
      </c>
      <c r="D39" s="447"/>
      <c r="E39" s="447"/>
      <c r="F39" s="447"/>
      <c r="G39" s="457">
        <f>ROUND((G37+G38),0)</f>
        <v>683748240</v>
      </c>
      <c r="H39" s="75"/>
      <c r="I39" s="457">
        <f>ROUND((I37+I38),0)</f>
        <v>255017994</v>
      </c>
      <c r="J39" s="75"/>
      <c r="K39" s="457">
        <f>ROUND((K37+K38),0)</f>
        <v>255017994</v>
      </c>
      <c r="L39" s="263"/>
      <c r="M39" s="263"/>
      <c r="N39" s="263"/>
      <c r="O39" s="263"/>
      <c r="P39" s="263"/>
      <c r="Q39" s="73"/>
      <c r="R39" s="74"/>
      <c r="T39" s="75">
        <f t="shared" ref="T39:AB39" si="40">ROUND((T37+T38),0)</f>
        <v>160303971</v>
      </c>
      <c r="U39" s="76">
        <f t="shared" si="40"/>
        <v>156585102</v>
      </c>
      <c r="V39" s="76">
        <f t="shared" si="40"/>
        <v>137583880</v>
      </c>
      <c r="W39" s="76">
        <f t="shared" si="40"/>
        <v>118578007</v>
      </c>
      <c r="X39" s="76">
        <f t="shared" si="40"/>
        <v>54565946</v>
      </c>
      <c r="Y39" s="76">
        <f t="shared" si="40"/>
        <v>56131334</v>
      </c>
      <c r="Z39" s="77">
        <f t="shared" si="40"/>
        <v>683748240</v>
      </c>
      <c r="AB39" s="77">
        <f t="shared" si="40"/>
        <v>0</v>
      </c>
    </row>
    <row r="41" spans="2:28" x14ac:dyDescent="0.3">
      <c r="C41" s="531" t="s">
        <v>297</v>
      </c>
      <c r="D41" s="531"/>
      <c r="E41" s="531"/>
      <c r="F41" s="531"/>
      <c r="G41" s="78">
        <v>683748240</v>
      </c>
      <c r="H41" s="78"/>
      <c r="I41" s="450">
        <f>+'Linea Base 1 - 160925'!N155-I39</f>
        <v>0</v>
      </c>
      <c r="J41" s="78"/>
      <c r="K41" s="450">
        <f>+'Linea Base 1 - 160925'!P155-K39</f>
        <v>-255017994</v>
      </c>
      <c r="L41" s="78"/>
      <c r="M41" s="323"/>
      <c r="N41" s="78"/>
      <c r="O41" s="78"/>
      <c r="P41" s="78"/>
      <c r="Q41" s="79"/>
      <c r="R41" s="79"/>
    </row>
    <row r="42" spans="2:28" x14ac:dyDescent="0.3">
      <c r="C42" s="531" t="s">
        <v>14</v>
      </c>
      <c r="D42" s="531"/>
      <c r="E42" s="531"/>
      <c r="F42" s="531"/>
      <c r="G42" s="78">
        <f>G41-G39</f>
        <v>0</v>
      </c>
      <c r="H42" s="78"/>
      <c r="I42" s="78"/>
      <c r="J42" s="78"/>
      <c r="K42" s="78"/>
      <c r="L42" s="78"/>
      <c r="M42" s="323"/>
      <c r="N42" s="78"/>
      <c r="O42" s="78"/>
      <c r="P42" s="78"/>
      <c r="Q42" s="79"/>
      <c r="R42" s="79"/>
    </row>
  </sheetData>
  <mergeCells count="6">
    <mergeCell ref="C3:G3"/>
    <mergeCell ref="T3:Z3"/>
    <mergeCell ref="C41:F41"/>
    <mergeCell ref="C42:F42"/>
    <mergeCell ref="H3:I3"/>
    <mergeCell ref="J3:K3"/>
  </mergeCells>
  <printOptions horizontalCentered="1" verticalCentered="1"/>
  <pageMargins left="0.39370078740157483" right="0.39370078740157483" top="0.74803149606299213" bottom="0.39370078740157483" header="0.31496062992125984" footer="0.31496062992125984"/>
  <pageSetup scale="69" orientation="landscape" r:id="rId1"/>
  <colBreaks count="1" manualBreakCount="1">
    <brk id="15" min="2" max="41" man="1"/>
  </colBreaks>
  <ignoredErrors>
    <ignoredError sqref="J6:J36" formula="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91FF7A-F43A-44AF-9D2B-BA617FCB493B}">
  <dimension ref="D8:K28"/>
  <sheetViews>
    <sheetView topLeftCell="A4" workbookViewId="0">
      <selection activeCell="D27" sqref="D27:K28"/>
    </sheetView>
  </sheetViews>
  <sheetFormatPr baseColWidth="10" defaultColWidth="11" defaultRowHeight="13.2" x14ac:dyDescent="0.3"/>
  <cols>
    <col min="1" max="3" width="11" style="356"/>
    <col min="4" max="4" width="8.19921875" style="356" customWidth="1"/>
    <col min="5" max="5" width="33" style="357" customWidth="1"/>
    <col min="6" max="6" width="12.59765625" style="356" customWidth="1"/>
    <col min="7" max="16384" width="11" style="356"/>
  </cols>
  <sheetData>
    <row r="8" spans="4:10" ht="13.8" thickBot="1" x14ac:dyDescent="0.35"/>
    <row r="9" spans="4:10" ht="39.6" x14ac:dyDescent="0.3">
      <c r="D9" s="358" t="s">
        <v>72</v>
      </c>
      <c r="E9" s="359" t="s">
        <v>322</v>
      </c>
      <c r="F9" s="359" t="s">
        <v>323</v>
      </c>
      <c r="G9" s="359" t="s">
        <v>324</v>
      </c>
      <c r="H9" s="359" t="s">
        <v>78</v>
      </c>
      <c r="I9" s="359" t="s">
        <v>79</v>
      </c>
      <c r="J9" s="360" t="s">
        <v>321</v>
      </c>
    </row>
    <row r="10" spans="4:10" ht="26.4" x14ac:dyDescent="0.3">
      <c r="D10" s="369">
        <v>1.01</v>
      </c>
      <c r="E10" s="370" t="s">
        <v>17</v>
      </c>
      <c r="F10" s="371">
        <v>3.3796670025262855E-2</v>
      </c>
      <c r="G10" s="371">
        <v>0</v>
      </c>
      <c r="H10" s="377">
        <v>45915</v>
      </c>
      <c r="I10" s="377">
        <v>45931</v>
      </c>
      <c r="J10" s="372">
        <v>-6.3368756297367858E-3</v>
      </c>
    </row>
    <row r="11" spans="4:10" x14ac:dyDescent="0.3">
      <c r="D11" s="369">
        <v>1.02</v>
      </c>
      <c r="E11" s="370" t="s">
        <v>19</v>
      </c>
      <c r="F11" s="371">
        <v>3.3796670025262855E-2</v>
      </c>
      <c r="G11" s="371">
        <v>0</v>
      </c>
      <c r="H11" s="377">
        <v>45912</v>
      </c>
      <c r="I11" s="377">
        <v>45945</v>
      </c>
      <c r="J11" s="372">
        <f>SUM(J12:J18)</f>
        <v>-1.6312066246887073E-2</v>
      </c>
    </row>
    <row r="12" spans="4:10" ht="26.4" x14ac:dyDescent="0.3">
      <c r="D12" s="361" t="s">
        <v>113</v>
      </c>
      <c r="E12" s="362" t="s">
        <v>114</v>
      </c>
      <c r="F12" s="363">
        <v>4.8280957178946935E-3</v>
      </c>
      <c r="G12" s="363">
        <v>0</v>
      </c>
      <c r="H12" s="378">
        <v>45912</v>
      </c>
      <c r="I12" s="378">
        <v>45920</v>
      </c>
      <c r="J12" s="368">
        <v>-3.6210717884210203E-3</v>
      </c>
    </row>
    <row r="13" spans="4:10" x14ac:dyDescent="0.3">
      <c r="D13" s="361" t="s">
        <v>115</v>
      </c>
      <c r="E13" s="362" t="s">
        <v>116</v>
      </c>
      <c r="F13" s="363">
        <v>4.8280957178946935E-3</v>
      </c>
      <c r="G13" s="363">
        <v>0</v>
      </c>
      <c r="H13" s="378">
        <v>45912</v>
      </c>
      <c r="I13" s="378">
        <v>45927</v>
      </c>
      <c r="J13" s="368">
        <v>-1.9312382871578774E-3</v>
      </c>
    </row>
    <row r="14" spans="4:10" x14ac:dyDescent="0.3">
      <c r="D14" s="361" t="s">
        <v>117</v>
      </c>
      <c r="E14" s="362" t="s">
        <v>118</v>
      </c>
      <c r="F14" s="363">
        <v>4.8280957178946935E-3</v>
      </c>
      <c r="G14" s="363">
        <v>0</v>
      </c>
      <c r="H14" s="378">
        <v>45912</v>
      </c>
      <c r="I14" s="378">
        <v>45922</v>
      </c>
      <c r="J14" s="368">
        <v>-2.8968574307368161E-3</v>
      </c>
    </row>
    <row r="15" spans="4:10" ht="26.4" x14ac:dyDescent="0.3">
      <c r="D15" s="361" t="s">
        <v>119</v>
      </c>
      <c r="E15" s="362" t="s">
        <v>278</v>
      </c>
      <c r="F15" s="363">
        <v>4.8280957178946935E-3</v>
      </c>
      <c r="G15" s="363">
        <v>0</v>
      </c>
      <c r="H15" s="378">
        <v>45912</v>
      </c>
      <c r="I15" s="378">
        <v>45922</v>
      </c>
      <c r="J15" s="368">
        <v>-2.8968574307368161E-3</v>
      </c>
    </row>
    <row r="16" spans="4:10" x14ac:dyDescent="0.3">
      <c r="D16" s="361" t="s">
        <v>120</v>
      </c>
      <c r="E16" s="362" t="s">
        <v>121</v>
      </c>
      <c r="F16" s="363">
        <v>4.8280957178946935E-3</v>
      </c>
      <c r="G16" s="363">
        <v>0</v>
      </c>
      <c r="H16" s="378">
        <v>45912</v>
      </c>
      <c r="I16" s="378">
        <v>45922</v>
      </c>
      <c r="J16" s="368">
        <v>-2.8968574307368161E-3</v>
      </c>
    </row>
    <row r="17" spans="4:11" ht="26.4" x14ac:dyDescent="0.3">
      <c r="D17" s="361" t="s">
        <v>122</v>
      </c>
      <c r="E17" s="362" t="s">
        <v>123</v>
      </c>
      <c r="F17" s="363">
        <v>4.8280957178946935E-3</v>
      </c>
      <c r="G17" s="363">
        <v>0</v>
      </c>
      <c r="H17" s="378">
        <v>45912</v>
      </c>
      <c r="I17" s="378">
        <v>45926</v>
      </c>
      <c r="J17" s="368">
        <v>-2.0691838790977257E-3</v>
      </c>
    </row>
    <row r="18" spans="4:11" ht="39.6" x14ac:dyDescent="0.3">
      <c r="D18" s="361" t="s">
        <v>124</v>
      </c>
      <c r="E18" s="362" t="s">
        <v>277</v>
      </c>
      <c r="F18" s="363">
        <v>4.8280957178946935E-3</v>
      </c>
      <c r="G18" s="363">
        <v>0</v>
      </c>
      <c r="H18" s="378">
        <v>45927</v>
      </c>
      <c r="I18" s="378">
        <v>45937</v>
      </c>
      <c r="J18" s="368">
        <v>0</v>
      </c>
    </row>
    <row r="19" spans="4:11" x14ac:dyDescent="0.3">
      <c r="D19" s="369">
        <v>1.03</v>
      </c>
      <c r="E19" s="370" t="s">
        <v>20</v>
      </c>
      <c r="F19" s="371">
        <v>5.4389448953013377E-3</v>
      </c>
      <c r="G19" s="371">
        <v>0</v>
      </c>
      <c r="H19" s="377">
        <v>45912</v>
      </c>
      <c r="I19" s="377">
        <v>45937</v>
      </c>
      <c r="J19" s="372">
        <v>-3.2633669371808023E-3</v>
      </c>
    </row>
    <row r="20" spans="4:11" ht="26.4" x14ac:dyDescent="0.3">
      <c r="D20" s="361" t="s">
        <v>130</v>
      </c>
      <c r="E20" s="362" t="s">
        <v>131</v>
      </c>
      <c r="F20" s="363">
        <v>5.4389448953013377E-3</v>
      </c>
      <c r="G20" s="363">
        <v>0</v>
      </c>
      <c r="H20" s="378">
        <v>45912</v>
      </c>
      <c r="I20" s="378">
        <v>45922</v>
      </c>
      <c r="J20" s="368">
        <v>-3.2633669371808023E-3</v>
      </c>
    </row>
    <row r="21" spans="4:11" ht="27" thickBot="1" x14ac:dyDescent="0.35">
      <c r="D21" s="373">
        <v>1.04</v>
      </c>
      <c r="E21" s="374" t="s">
        <v>21</v>
      </c>
      <c r="F21" s="375">
        <v>3.3796670025262855E-2</v>
      </c>
      <c r="G21" s="375">
        <v>0</v>
      </c>
      <c r="H21" s="377">
        <v>45912</v>
      </c>
      <c r="I21" s="377">
        <v>45928</v>
      </c>
      <c r="J21" s="376">
        <v>-1.2673751259473572E-2</v>
      </c>
    </row>
    <row r="22" spans="4:11" ht="13.8" thickBot="1" x14ac:dyDescent="0.35">
      <c r="D22" s="609" t="s">
        <v>320</v>
      </c>
      <c r="E22" s="610"/>
      <c r="F22" s="610"/>
      <c r="G22" s="610"/>
      <c r="H22" s="610"/>
      <c r="I22" s="610"/>
      <c r="J22" s="367">
        <f>+J10+J11+J19+J21</f>
        <v>-3.8586060073278236E-2</v>
      </c>
    </row>
    <row r="26" spans="4:11" ht="13.8" thickBot="1" x14ac:dyDescent="0.35"/>
    <row r="27" spans="4:11" ht="39.6" x14ac:dyDescent="0.3">
      <c r="D27" s="358" t="s">
        <v>72</v>
      </c>
      <c r="E27" s="359" t="s">
        <v>322</v>
      </c>
      <c r="F27" s="359" t="s">
        <v>323</v>
      </c>
      <c r="G27" s="359" t="s">
        <v>324</v>
      </c>
      <c r="H27" s="359" t="s">
        <v>78</v>
      </c>
      <c r="I27" s="359" t="s">
        <v>79</v>
      </c>
      <c r="J27" s="359" t="s">
        <v>321</v>
      </c>
      <c r="K27" s="360" t="s">
        <v>325</v>
      </c>
    </row>
    <row r="28" spans="4:11" ht="13.8" thickBot="1" x14ac:dyDescent="0.35">
      <c r="D28" s="364">
        <v>1.06</v>
      </c>
      <c r="E28" s="365" t="s">
        <v>23</v>
      </c>
      <c r="F28" s="366">
        <v>3.3796670025262855E-2</v>
      </c>
      <c r="G28" s="366">
        <v>0</v>
      </c>
      <c r="H28" s="379">
        <v>45911</v>
      </c>
      <c r="I28" s="379">
        <v>45916</v>
      </c>
      <c r="J28" s="366">
        <v>3.3796670025262855E-2</v>
      </c>
      <c r="K28" s="380">
        <v>2</v>
      </c>
    </row>
  </sheetData>
  <mergeCells count="1">
    <mergeCell ref="D22:I22"/>
  </mergeCells>
  <pageMargins left="0.7" right="0.7" top="0.75" bottom="0.75" header="0.3" footer="0.3"/>
  <ignoredErrors>
    <ignoredError sqref="J11" formulaRange="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6</vt:i4>
      </vt:variant>
    </vt:vector>
  </HeadingPairs>
  <TitlesOfParts>
    <vt:vector size="13" baseType="lpstr">
      <vt:lpstr>PPTO CONSUL - ANEXO 12</vt:lpstr>
      <vt:lpstr>PROGRAMACION</vt:lpstr>
      <vt:lpstr>Linea Base 1 - 160925</vt:lpstr>
      <vt:lpstr>Linea Base 2 - 191225</vt:lpstr>
      <vt:lpstr>FLUJO DE EJECUCION</vt:lpstr>
      <vt:lpstr>Acta N° 1</vt:lpstr>
      <vt:lpstr>Hoja1</vt:lpstr>
      <vt:lpstr>'Acta N° 1'!Área_de_impresión</vt:lpstr>
      <vt:lpstr>'FLUJO DE EJECUCION'!Área_de_impresión</vt:lpstr>
      <vt:lpstr>'Linea Base 1 - 160925'!Área_de_impresión</vt:lpstr>
      <vt:lpstr>'Linea Base 2 - 191225'!Área_de_impresión</vt:lpstr>
      <vt:lpstr>'PPTO CONSUL - ANEXO 12'!Área_de_impresión</vt:lpstr>
      <vt:lpstr>PROGRAMACION!Área_de_impresión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Consorcio Intertroncal AV 68</dc:creator>
  <cp:lastModifiedBy>Diana Carolina Ramos</cp:lastModifiedBy>
  <cp:lastPrinted>2026-02-23T20:19:19Z</cp:lastPrinted>
  <dcterms:created xsi:type="dcterms:W3CDTF">2025-09-11T21:28:47Z</dcterms:created>
  <dcterms:modified xsi:type="dcterms:W3CDTF">2026-02-23T20:30:47Z</dcterms:modified>
</cp:coreProperties>
</file>